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1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Samsung USB/Hackathon 2019/"/>
    </mc:Choice>
  </mc:AlternateContent>
  <xr:revisionPtr revIDLastSave="0" documentId="8_{274B6EEC-1536-F44A-9F13-05E682F854A9}" xr6:coauthVersionLast="36" xr6:coauthVersionMax="36" xr10:uidLastSave="{00000000-0000-0000-0000-000000000000}"/>
  <bookViews>
    <workbookView xWindow="40" yWindow="460" windowWidth="28100" windowHeight="17540" firstSheet="55" activeTab="65" xr2:uid="{00000000-000D-0000-FFFF-FFFF00000000}"/>
  </bookViews>
  <sheets>
    <sheet name="2017 par date" sheetId="3" r:id="rId1"/>
    <sheet name="Jan 2018 par date" sheetId="2" r:id="rId2"/>
    <sheet name="Feb par date" sheetId="35" r:id="rId3"/>
    <sheet name="March par date" sheetId="34" r:id="rId4"/>
    <sheet name="Avril par date " sheetId="41" r:id="rId5"/>
    <sheet name="Mai par date" sheetId="39" r:id="rId6"/>
    <sheet name="june date" sheetId="52" r:id="rId7"/>
    <sheet name="july date" sheetId="56" r:id="rId8"/>
    <sheet name="aug date" sheetId="61" r:id="rId9"/>
    <sheet name="sept date" sheetId="66" r:id="rId10"/>
    <sheet name="Oct date" sheetId="71" r:id="rId11"/>
    <sheet name="Nov date" sheetId="72" r:id="rId12"/>
    <sheet name="Dec 2018 Date" sheetId="83" r:id="rId13"/>
    <sheet name="2017 Distance" sheetId="5" r:id="rId14"/>
    <sheet name="Jan Distance" sheetId="11" r:id="rId15"/>
    <sheet name="Feb Distance" sheetId="26" r:id="rId16"/>
    <sheet name="March Distance" sheetId="27" r:id="rId17"/>
    <sheet name="April Distance" sheetId="42" r:id="rId18"/>
    <sheet name="May Distance " sheetId="47" r:id="rId19"/>
    <sheet name="june distance" sheetId="53" r:id="rId20"/>
    <sheet name="july distance" sheetId="57" r:id="rId21"/>
    <sheet name="DISTANCES TIMES" sheetId="82" r:id="rId22"/>
    <sheet name="aug distance" sheetId="62" r:id="rId23"/>
    <sheet name="sept distance" sheetId="67" r:id="rId24"/>
    <sheet name="Oct distance" sheetId="73" r:id="rId25"/>
    <sheet name="Nov distance" sheetId="81" r:id="rId26"/>
    <sheet name="2017 Résidence" sheetId="1" r:id="rId27"/>
    <sheet name="Jan Résidence" sheetId="9" r:id="rId28"/>
    <sheet name="Feb Résidence" sheetId="29" r:id="rId29"/>
    <sheet name="March Residence" sheetId="38" r:id="rId30"/>
    <sheet name="April Residence " sheetId="43" r:id="rId31"/>
    <sheet name="May Residence" sheetId="48" r:id="rId32"/>
    <sheet name="june residence" sheetId="51" r:id="rId33"/>
    <sheet name="july residence" sheetId="58" r:id="rId34"/>
    <sheet name="aug residence" sheetId="63" r:id="rId35"/>
    <sheet name="sept residence" sheetId="68" r:id="rId36"/>
    <sheet name="oct residence" sheetId="79" r:id="rId37"/>
    <sheet name="nov residence" sheetId="80" r:id="rId38"/>
    <sheet name="Dec 2018 Résidence" sheetId="87" r:id="rId39"/>
    <sheet name="2017 Langue" sheetId="30" r:id="rId40"/>
    <sheet name="JAN 2018 Langue" sheetId="18" r:id="rId41"/>
    <sheet name="Feb Langue" sheetId="36" r:id="rId42"/>
    <sheet name="March Langue" sheetId="46" r:id="rId43"/>
    <sheet name="April Langue" sheetId="45" r:id="rId44"/>
    <sheet name="Mai Langue" sheetId="49" r:id="rId45"/>
    <sheet name="june langue" sheetId="54" r:id="rId46"/>
    <sheet name="july langue" sheetId="59" r:id="rId47"/>
    <sheet name="aug langue" sheetId="64" r:id="rId48"/>
    <sheet name="sept langue" sheetId="69" r:id="rId49"/>
    <sheet name="oct langue" sheetId="75" r:id="rId50"/>
    <sheet name="nov langue" sheetId="76" r:id="rId51"/>
    <sheet name="2017 Comment" sheetId="32" r:id="rId52"/>
    <sheet name="JAN 2018 COMMENT" sheetId="16" r:id="rId53"/>
    <sheet name="Feb Comment" sheetId="37" r:id="rId54"/>
    <sheet name="March Comment" sheetId="40" r:id="rId55"/>
    <sheet name="April Comment " sheetId="44" r:id="rId56"/>
    <sheet name="May Comment  " sheetId="50" r:id="rId57"/>
    <sheet name="june comment" sheetId="55" r:id="rId58"/>
    <sheet name="july comment" sheetId="60" r:id="rId59"/>
    <sheet name="aug comment" sheetId="65" r:id="rId60"/>
    <sheet name="sept comment" sheetId="70" r:id="rId61"/>
    <sheet name="oct comment" sheetId="77" r:id="rId62"/>
    <sheet name="nov comment" sheetId="78" r:id="rId63"/>
    <sheet name="Dec 2018 Comment" sheetId="86" r:id="rId64"/>
    <sheet name="CHARTS" sheetId="25" r:id="rId65"/>
    <sheet name="Sheet4" sheetId="74" r:id="rId66"/>
  </sheets>
  <externalReferences>
    <externalReference r:id="rId67"/>
    <externalReference r:id="rId68"/>
  </externalReferences>
  <definedNames>
    <definedName name="_xlnm._FilterDatabase" localSheetId="51" hidden="1">'2017 Comment'!$A$6:$G$297</definedName>
    <definedName name="_xlnm._FilterDatabase" localSheetId="39" hidden="1">'2017 Langue'!$A$6:$G$545</definedName>
    <definedName name="_xlnm._FilterDatabase" localSheetId="0" hidden="1">'2017 par date'!$A$1:$G$492</definedName>
    <definedName name="_xlnm._FilterDatabase" localSheetId="52" hidden="1">'JAN 2018 COMMENT'!$A$2:$H$57</definedName>
    <definedName name="_xlnm._FilterDatabase" localSheetId="40" hidden="1">'JAN 2018 Langue'!$A$1:$H$54</definedName>
    <definedName name="_xlnm._FilterDatabase" localSheetId="1" hidden="1">'Jan 2018 par date'!$A$1:$H$249</definedName>
    <definedName name="_xlnm._FilterDatabase" localSheetId="14" hidden="1">'Jan Distance'!$A$1:$H$55</definedName>
    <definedName name="_xlnm._FilterDatabase" localSheetId="27" hidden="1">'Jan Résidence'!$A$2:$H$55</definedName>
    <definedName name="_xlnm.Print_Area" localSheetId="22">'aug distance'!$A$1:$J$370</definedName>
    <definedName name="_xlnm.Print_Area" localSheetId="21">'DISTANCES TIMES'!$A$1:$J$503</definedName>
    <definedName name="_xlnm.Print_Area" localSheetId="20">'july distance'!$A$1:$J$177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8" i="70" l="1"/>
  <c r="J476" i="50"/>
  <c r="I540" i="32"/>
  <c r="R45" i="25"/>
  <c r="R44" i="25"/>
  <c r="R43" i="25"/>
  <c r="R42" i="25"/>
  <c r="R41" i="25"/>
  <c r="R46" i="25"/>
  <c r="R49" i="25" s="1"/>
  <c r="Q45" i="25"/>
  <c r="Q44" i="25"/>
  <c r="Q43" i="25"/>
  <c r="Q42" i="25"/>
  <c r="Q41" i="25"/>
  <c r="Q46" i="25"/>
  <c r="Q49" i="25" s="1"/>
  <c r="C307" i="87" l="1"/>
  <c r="C312" i="87" s="1"/>
  <c r="C348" i="80"/>
  <c r="C347" i="80"/>
  <c r="C352" i="80" s="1"/>
  <c r="D350" i="80" l="1"/>
  <c r="O44" i="25" s="1"/>
  <c r="O46" i="25"/>
  <c r="O49" i="25" s="1"/>
  <c r="P46" i="25"/>
  <c r="P49" i="25" s="1"/>
  <c r="D308" i="87"/>
  <c r="P42" i="25" s="1"/>
  <c r="D309" i="87"/>
  <c r="P43" i="25" s="1"/>
  <c r="D310" i="87"/>
  <c r="P44" i="25" s="1"/>
  <c r="D311" i="87"/>
  <c r="P45" i="25" s="1"/>
  <c r="D307" i="87"/>
  <c r="D347" i="80"/>
  <c r="O41" i="25" s="1"/>
  <c r="D349" i="80"/>
  <c r="O43" i="25" s="1"/>
  <c r="D348" i="80"/>
  <c r="O42" i="25" s="1"/>
  <c r="D351" i="80"/>
  <c r="H314" i="86"/>
  <c r="H315" i="86"/>
  <c r="H313" i="86"/>
  <c r="H309" i="86"/>
  <c r="H310" i="86"/>
  <c r="K198" i="78"/>
  <c r="K205" i="78"/>
  <c r="K202" i="78"/>
  <c r="K203" i="78"/>
  <c r="K199" i="78"/>
  <c r="K212" i="78"/>
  <c r="K216" i="78"/>
  <c r="K217" i="78"/>
  <c r="J279" i="73"/>
  <c r="J278" i="73"/>
  <c r="J280" i="73" s="1"/>
  <c r="I278" i="73"/>
  <c r="I280" i="73" s="1"/>
  <c r="I128" i="67"/>
  <c r="J126" i="67"/>
  <c r="J127" i="67" s="1"/>
  <c r="I126" i="67"/>
  <c r="J125" i="67"/>
  <c r="I125" i="67"/>
  <c r="I127" i="67"/>
  <c r="I370" i="62"/>
  <c r="J367" i="62"/>
  <c r="I367" i="62"/>
  <c r="J366" i="62"/>
  <c r="J368" i="62" s="1"/>
  <c r="I366" i="62"/>
  <c r="I368" i="62" s="1"/>
  <c r="K201" i="78"/>
  <c r="J176" i="57"/>
  <c r="I176" i="57"/>
  <c r="I177" i="57" s="1"/>
  <c r="J175" i="57"/>
  <c r="J177" i="57" s="1"/>
  <c r="I175" i="57"/>
  <c r="J89" i="53"/>
  <c r="I89" i="53"/>
  <c r="I90" i="53" s="1"/>
  <c r="J88" i="53"/>
  <c r="J90" i="53" s="1"/>
  <c r="I88" i="53"/>
  <c r="J89" i="51"/>
  <c r="J105" i="51" s="1"/>
  <c r="J90" i="51"/>
  <c r="K90" i="51" s="1"/>
  <c r="J41" i="25" s="1"/>
  <c r="J177" i="58"/>
  <c r="J176" i="58"/>
  <c r="J175" i="58"/>
  <c r="J174" i="58"/>
  <c r="J367" i="63"/>
  <c r="J368" i="63"/>
  <c r="J380" i="63"/>
  <c r="L46" i="25" s="1"/>
  <c r="L49" i="25" s="1"/>
  <c r="J279" i="77"/>
  <c r="J278" i="77"/>
  <c r="J282" i="77"/>
  <c r="J285" i="77"/>
  <c r="J283" i="77"/>
  <c r="J280" i="77"/>
  <c r="J281" i="77"/>
  <c r="I88" i="76"/>
  <c r="J74" i="76" s="1"/>
  <c r="L72" i="80"/>
  <c r="L73" i="80"/>
  <c r="J147" i="68"/>
  <c r="J156" i="68" s="1"/>
  <c r="K69" i="80"/>
  <c r="K76" i="80"/>
  <c r="L74" i="80" s="1"/>
  <c r="J280" i="79"/>
  <c r="J288" i="79" s="1"/>
  <c r="J281" i="79"/>
  <c r="J97" i="55"/>
  <c r="O370" i="65"/>
  <c r="J377" i="65"/>
  <c r="J369" i="65"/>
  <c r="J376" i="65" s="1"/>
  <c r="K374" i="65" s="1"/>
  <c r="I130" i="70"/>
  <c r="I133" i="70"/>
  <c r="I135" i="70"/>
  <c r="I138" i="70"/>
  <c r="H139" i="70"/>
  <c r="I136" i="70" s="1"/>
  <c r="J431" i="47"/>
  <c r="J433" i="47" s="1"/>
  <c r="J432" i="47"/>
  <c r="I432" i="47"/>
  <c r="I241" i="47"/>
  <c r="I243" i="47" s="1"/>
  <c r="J468" i="50"/>
  <c r="J472" i="50"/>
  <c r="J471" i="50"/>
  <c r="I240" i="47"/>
  <c r="I242" i="47"/>
  <c r="I244" i="47" s="1"/>
  <c r="I246" i="47" s="1"/>
  <c r="I248" i="47" s="1"/>
  <c r="I250" i="47" s="1"/>
  <c r="I252" i="47" s="1"/>
  <c r="I254" i="47" s="1"/>
  <c r="I256" i="47" s="1"/>
  <c r="I258" i="47" s="1"/>
  <c r="I260" i="47" s="1"/>
  <c r="I262" i="47" s="1"/>
  <c r="I264" i="47" s="1"/>
  <c r="I266" i="47" s="1"/>
  <c r="I268" i="47" s="1"/>
  <c r="I270" i="47" s="1"/>
  <c r="I272" i="47" s="1"/>
  <c r="I274" i="47" s="1"/>
  <c r="I276" i="47" s="1"/>
  <c r="I278" i="47" s="1"/>
  <c r="I280" i="47" s="1"/>
  <c r="I282" i="47" s="1"/>
  <c r="I284" i="47" s="1"/>
  <c r="I286" i="47" s="1"/>
  <c r="I288" i="47" s="1"/>
  <c r="I290" i="47" s="1"/>
  <c r="I292" i="47" s="1"/>
  <c r="J463" i="49"/>
  <c r="J464" i="49"/>
  <c r="J466" i="49"/>
  <c r="J457" i="48"/>
  <c r="J460" i="48"/>
  <c r="J465" i="49" s="1"/>
  <c r="J459" i="49"/>
  <c r="J456" i="49"/>
  <c r="J457" i="49"/>
  <c r="J454" i="49"/>
  <c r="J455" i="49"/>
  <c r="J458" i="49"/>
  <c r="J469" i="50"/>
  <c r="J467" i="50"/>
  <c r="J455" i="50"/>
  <c r="J464" i="50" s="1"/>
  <c r="J459" i="50"/>
  <c r="J240" i="47"/>
  <c r="J23" i="48"/>
  <c r="K237" i="48"/>
  <c r="K238" i="48"/>
  <c r="J82" i="48"/>
  <c r="J236" i="48"/>
  <c r="K236" i="48" s="1"/>
  <c r="L316" i="47"/>
  <c r="K316" i="47"/>
  <c r="J22" i="48"/>
  <c r="K117" i="48"/>
  <c r="K22" i="48"/>
  <c r="J808" i="42"/>
  <c r="I808" i="42"/>
  <c r="J329" i="44"/>
  <c r="J325" i="44"/>
  <c r="J330" i="44"/>
  <c r="N325" i="44"/>
  <c r="N326" i="44"/>
  <c r="N329" i="44"/>
  <c r="N330" i="44"/>
  <c r="N333" i="44"/>
  <c r="J332" i="43"/>
  <c r="J329" i="43"/>
  <c r="B25" i="25"/>
  <c r="C25" i="25"/>
  <c r="B26" i="25"/>
  <c r="F26" i="25" s="1"/>
  <c r="C26" i="25"/>
  <c r="B27" i="25"/>
  <c r="C27" i="25"/>
  <c r="B28" i="25"/>
  <c r="C28" i="25"/>
  <c r="B29" i="25"/>
  <c r="C29" i="25"/>
  <c r="B30" i="25"/>
  <c r="F30" i="25" s="1"/>
  <c r="C30" i="25"/>
  <c r="B31" i="25"/>
  <c r="C31" i="25"/>
  <c r="F31" i="25" s="1"/>
  <c r="B12" i="25"/>
  <c r="B16" i="25"/>
  <c r="C17" i="25"/>
  <c r="B17" i="25"/>
  <c r="D18" i="25"/>
  <c r="D19" i="25"/>
  <c r="D20" i="25"/>
  <c r="L284" i="30"/>
  <c r="J332" i="46"/>
  <c r="L332" i="46"/>
  <c r="J334" i="46"/>
  <c r="K334" i="46" s="1"/>
  <c r="J333" i="46"/>
  <c r="J336" i="46"/>
  <c r="K335" i="46" s="1"/>
  <c r="J338" i="46"/>
  <c r="J343" i="46" s="1"/>
  <c r="J336" i="43"/>
  <c r="J341" i="43" s="1"/>
  <c r="J338" i="45"/>
  <c r="M332" i="45" s="1"/>
  <c r="J341" i="45"/>
  <c r="K341" i="45"/>
  <c r="K338" i="45"/>
  <c r="K343" i="45" s="1"/>
  <c r="K339" i="45"/>
  <c r="K340" i="45"/>
  <c r="K342" i="45"/>
  <c r="J807" i="42"/>
  <c r="J809" i="42" s="1"/>
  <c r="I807" i="42"/>
  <c r="I809" i="42"/>
  <c r="K333" i="46"/>
  <c r="J250" i="44"/>
  <c r="J343" i="27"/>
  <c r="J342" i="27"/>
  <c r="J341" i="27"/>
  <c r="J338" i="27"/>
  <c r="J339" i="27" s="1"/>
  <c r="I338" i="27"/>
  <c r="I339" i="27" s="1"/>
  <c r="I216" i="16"/>
  <c r="J297" i="37"/>
  <c r="J303" i="37" s="1"/>
  <c r="J311" i="40"/>
  <c r="J310" i="40"/>
  <c r="J314" i="40"/>
  <c r="J315" i="40"/>
  <c r="J302" i="29"/>
  <c r="J300" i="29"/>
  <c r="J299" i="29"/>
  <c r="J330" i="38"/>
  <c r="J335" i="38"/>
  <c r="G46" i="25" s="1"/>
  <c r="G49" i="25" s="1"/>
  <c r="J251" i="40"/>
  <c r="J344" i="27"/>
  <c r="I210" i="16"/>
  <c r="J210" i="16" s="1"/>
  <c r="E79" i="25"/>
  <c r="I544" i="30"/>
  <c r="J304" i="37"/>
  <c r="J301" i="36"/>
  <c r="C15" i="25"/>
  <c r="J302" i="36"/>
  <c r="J320" i="36" s="1"/>
  <c r="J311" i="36"/>
  <c r="J321" i="36"/>
  <c r="U293" i="37"/>
  <c r="J297" i="36"/>
  <c r="J299" i="36" s="1"/>
  <c r="J298" i="36"/>
  <c r="I297" i="36"/>
  <c r="I299" i="36" s="1"/>
  <c r="I298" i="36"/>
  <c r="U295" i="36"/>
  <c r="I298" i="35"/>
  <c r="J297" i="35"/>
  <c r="J299" i="35" s="1"/>
  <c r="J298" i="35"/>
  <c r="I297" i="35"/>
  <c r="U295" i="35"/>
  <c r="R3" i="35" s="1"/>
  <c r="T3" i="35"/>
  <c r="M3" i="35"/>
  <c r="N3" i="35" s="1"/>
  <c r="K3" i="35"/>
  <c r="L3" i="35"/>
  <c r="J14" i="34"/>
  <c r="J16" i="34" s="1"/>
  <c r="J15" i="34"/>
  <c r="I14" i="34"/>
  <c r="I16" i="34"/>
  <c r="I15" i="34"/>
  <c r="J255" i="18"/>
  <c r="C14" i="25" s="1"/>
  <c r="L255" i="18"/>
  <c r="K255" i="18"/>
  <c r="F74" i="25"/>
  <c r="F87" i="25" s="1"/>
  <c r="M531" i="32"/>
  <c r="M535" i="32"/>
  <c r="M536" i="32"/>
  <c r="M537" i="32"/>
  <c r="M529" i="32"/>
  <c r="I530" i="32"/>
  <c r="M534" i="32"/>
  <c r="I292" i="32"/>
  <c r="I286" i="32"/>
  <c r="I283" i="32"/>
  <c r="M530" i="32" s="1"/>
  <c r="I119" i="32"/>
  <c r="I122" i="32"/>
  <c r="M532" i="32" s="1"/>
  <c r="I123" i="32"/>
  <c r="M532" i="30"/>
  <c r="M533" i="30"/>
  <c r="M534" i="30"/>
  <c r="M535" i="30"/>
  <c r="M536" i="30"/>
  <c r="M537" i="30"/>
  <c r="M538" i="30"/>
  <c r="M539" i="30"/>
  <c r="M540" i="30"/>
  <c r="M541" i="30"/>
  <c r="I284" i="30"/>
  <c r="I283" i="30"/>
  <c r="C12" i="25" s="1"/>
  <c r="I531" i="30"/>
  <c r="I530" i="30"/>
  <c r="I120" i="30"/>
  <c r="J120" i="30" s="1"/>
  <c r="C75" i="25" s="1"/>
  <c r="M531" i="30"/>
  <c r="I119" i="30"/>
  <c r="C11" i="25"/>
  <c r="J293" i="26"/>
  <c r="J295" i="26" s="1"/>
  <c r="D8" i="25" s="1"/>
  <c r="I293" i="26"/>
  <c r="I295" i="26" s="1"/>
  <c r="C8" i="25" s="1"/>
  <c r="U3" i="29"/>
  <c r="R3" i="29" s="1"/>
  <c r="F43" i="25" s="1"/>
  <c r="K3" i="29"/>
  <c r="L3" i="29" s="1"/>
  <c r="F41" i="25" s="1"/>
  <c r="G86" i="25" s="1"/>
  <c r="M3" i="29"/>
  <c r="N3" i="29" s="1"/>
  <c r="F42" i="25" s="1"/>
  <c r="J294" i="29"/>
  <c r="J296" i="29" s="1"/>
  <c r="J295" i="29"/>
  <c r="I294" i="29"/>
  <c r="I296" i="29" s="1"/>
  <c r="I295" i="29"/>
  <c r="J294" i="26"/>
  <c r="I294" i="26"/>
  <c r="J254" i="9"/>
  <c r="J259" i="9" s="1"/>
  <c r="I506" i="1"/>
  <c r="J545" i="30" s="1"/>
  <c r="I276" i="1"/>
  <c r="C46" i="25" s="1"/>
  <c r="C49" i="25" s="1"/>
  <c r="J276" i="1"/>
  <c r="I115" i="1"/>
  <c r="K496" i="5"/>
  <c r="K500" i="5" s="1"/>
  <c r="J496" i="5"/>
  <c r="J498" i="5" s="1"/>
  <c r="D5" i="25"/>
  <c r="C5" i="25"/>
  <c r="D4" i="25"/>
  <c r="C4" i="25"/>
  <c r="K505" i="5"/>
  <c r="J505" i="5"/>
  <c r="J501" i="5"/>
  <c r="K501" i="5" s="1"/>
  <c r="K497" i="5"/>
  <c r="K498" i="5" s="1"/>
  <c r="J497" i="5"/>
  <c r="J511" i="5"/>
  <c r="K511" i="5" s="1"/>
  <c r="K512" i="5" s="1"/>
  <c r="J525" i="5"/>
  <c r="J241" i="18"/>
  <c r="J219" i="18"/>
  <c r="K262" i="18"/>
  <c r="J260" i="18"/>
  <c r="J269" i="18" s="1"/>
  <c r="K269" i="18" s="1"/>
  <c r="F79" i="25" s="1"/>
  <c r="J142" i="18"/>
  <c r="J253" i="18" s="1"/>
  <c r="K257" i="18"/>
  <c r="F76" i="25" s="1"/>
  <c r="J259" i="18"/>
  <c r="K259" i="18"/>
  <c r="F78" i="25" s="1"/>
  <c r="I142" i="18"/>
  <c r="J256" i="18"/>
  <c r="K256" i="18" s="1"/>
  <c r="F75" i="25" s="1"/>
  <c r="J258" i="18"/>
  <c r="K258" i="18" s="1"/>
  <c r="F77" i="25" s="1"/>
  <c r="I130" i="1"/>
  <c r="I4" i="1"/>
  <c r="J205" i="11"/>
  <c r="J206" i="11"/>
  <c r="D7" i="25" s="1"/>
  <c r="I205" i="11"/>
  <c r="I206" i="11" s="1"/>
  <c r="C7" i="25" s="1"/>
  <c r="H18" i="1"/>
  <c r="I18" i="1" s="1"/>
  <c r="I77" i="9"/>
  <c r="J77" i="9"/>
  <c r="I32" i="9"/>
  <c r="J32" i="9"/>
  <c r="J17" i="9"/>
  <c r="J202" i="16"/>
  <c r="I38" i="16"/>
  <c r="J38" i="16" s="1"/>
  <c r="I147" i="5"/>
  <c r="H90" i="5"/>
  <c r="I90" i="5"/>
  <c r="I192" i="5"/>
  <c r="H326" i="5"/>
  <c r="I326" i="5" s="1"/>
  <c r="J70" i="16"/>
  <c r="I53" i="16"/>
  <c r="J53" i="16" s="1"/>
  <c r="I227" i="9"/>
  <c r="J227" i="9"/>
  <c r="H22" i="1"/>
  <c r="J184" i="60"/>
  <c r="K183" i="60" s="1"/>
  <c r="M284" i="30"/>
  <c r="K221" i="78"/>
  <c r="L219" i="78" s="1"/>
  <c r="B11" i="25"/>
  <c r="D11" i="25" s="1"/>
  <c r="K119" i="30"/>
  <c r="L120" i="30"/>
  <c r="I120" i="1"/>
  <c r="B46" i="25" s="1"/>
  <c r="B49" i="25" s="1"/>
  <c r="B13" i="25"/>
  <c r="M530" i="30"/>
  <c r="J191" i="58"/>
  <c r="K46" i="25" s="1"/>
  <c r="K49" i="25" s="1"/>
  <c r="J271" i="1"/>
  <c r="C41" i="25" s="1"/>
  <c r="D86" i="25" s="1"/>
  <c r="J288" i="77"/>
  <c r="K175" i="58"/>
  <c r="K44" i="25" s="1"/>
  <c r="I299" i="35"/>
  <c r="K306" i="36"/>
  <c r="K176" i="58"/>
  <c r="K42" i="25" s="1"/>
  <c r="J274" i="1"/>
  <c r="C42" i="25" s="1"/>
  <c r="K332" i="46"/>
  <c r="K177" i="58"/>
  <c r="K41" i="25" s="1"/>
  <c r="J462" i="49"/>
  <c r="J462" i="48"/>
  <c r="I46" i="25" s="1"/>
  <c r="I49" i="25" s="1"/>
  <c r="J500" i="5"/>
  <c r="J502" i="5" s="1"/>
  <c r="J522" i="5" s="1"/>
  <c r="J273" i="1"/>
  <c r="C44" i="25" s="1"/>
  <c r="I131" i="30"/>
  <c r="J127" i="30" s="1"/>
  <c r="K372" i="63"/>
  <c r="K365" i="63"/>
  <c r="L43" i="25" s="1"/>
  <c r="K373" i="63"/>
  <c r="K366" i="63"/>
  <c r="L44" i="25" s="1"/>
  <c r="K374" i="63"/>
  <c r="K367" i="63"/>
  <c r="L42" i="25" s="1"/>
  <c r="K375" i="63"/>
  <c r="K376" i="63"/>
  <c r="K369" i="63"/>
  <c r="K377" i="63"/>
  <c r="K370" i="63"/>
  <c r="K378" i="63"/>
  <c r="J272" i="1"/>
  <c r="C43" i="25" s="1"/>
  <c r="C13" i="25"/>
  <c r="D13" i="25" s="1"/>
  <c r="I295" i="30"/>
  <c r="K331" i="38"/>
  <c r="G43" i="25" s="1"/>
  <c r="J322" i="36"/>
  <c r="K322" i="36"/>
  <c r="G79" i="25" s="1"/>
  <c r="K330" i="38"/>
  <c r="K340" i="27" s="1"/>
  <c r="K339" i="43"/>
  <c r="K341" i="46"/>
  <c r="C16" i="25"/>
  <c r="K454" i="49"/>
  <c r="L71" i="80"/>
  <c r="K338" i="43"/>
  <c r="J460" i="49"/>
  <c r="K456" i="49" s="1"/>
  <c r="K457" i="49"/>
  <c r="L70" i="80"/>
  <c r="L301" i="36"/>
  <c r="F25" i="25"/>
  <c r="I134" i="70"/>
  <c r="L69" i="80"/>
  <c r="K368" i="63"/>
  <c r="L41" i="25" s="1"/>
  <c r="L66" i="80"/>
  <c r="L68" i="80"/>
  <c r="I132" i="70"/>
  <c r="L75" i="80"/>
  <c r="L67" i="80"/>
  <c r="K458" i="48"/>
  <c r="K459" i="48"/>
  <c r="I44" i="25" s="1"/>
  <c r="K460" i="48"/>
  <c r="I42" i="25" s="1"/>
  <c r="K461" i="48"/>
  <c r="L214" i="78"/>
  <c r="J286" i="30"/>
  <c r="D77" i="25" s="1"/>
  <c r="J124" i="30"/>
  <c r="J122" i="30"/>
  <c r="C77" i="25" s="1"/>
  <c r="J126" i="30"/>
  <c r="J130" i="30"/>
  <c r="J121" i="30"/>
  <c r="C76" i="25" s="1"/>
  <c r="J129" i="30"/>
  <c r="J467" i="49"/>
  <c r="K257" i="9"/>
  <c r="E42" i="25" s="1"/>
  <c r="K258" i="9"/>
  <c r="E45" i="25" s="1"/>
  <c r="K254" i="9"/>
  <c r="E41" i="25" s="1"/>
  <c r="F86" i="25" s="1"/>
  <c r="M454" i="49"/>
  <c r="K180" i="58"/>
  <c r="K188" i="58"/>
  <c r="K181" i="58"/>
  <c r="K189" i="58"/>
  <c r="K182" i="58"/>
  <c r="K190" i="58"/>
  <c r="K183" i="58"/>
  <c r="K174" i="58"/>
  <c r="K43" i="25" s="1"/>
  <c r="K184" i="58"/>
  <c r="K185" i="58"/>
  <c r="K178" i="58"/>
  <c r="K186" i="58"/>
  <c r="K179" i="58"/>
  <c r="K187" i="58"/>
  <c r="D25" i="25"/>
  <c r="J117" i="1"/>
  <c r="B44" i="25" s="1"/>
  <c r="J118" i="1"/>
  <c r="B42" i="25" s="1"/>
  <c r="J119" i="1"/>
  <c r="B45" i="25" s="1"/>
  <c r="J116" i="1"/>
  <c r="B43" i="25" s="1"/>
  <c r="J284" i="30"/>
  <c r="D75" i="25" s="1"/>
  <c r="K459" i="49"/>
  <c r="K455" i="49"/>
  <c r="J504" i="5"/>
  <c r="J506" i="5" s="1"/>
  <c r="C6" i="25" s="1"/>
  <c r="K458" i="49"/>
  <c r="K9" i="42"/>
  <c r="G41" i="25"/>
  <c r="K457" i="48"/>
  <c r="I41" i="25" s="1"/>
  <c r="K466" i="49"/>
  <c r="K463" i="49"/>
  <c r="K464" i="49"/>
  <c r="K191" i="58"/>
  <c r="E25" i="25"/>
  <c r="J80" i="76" l="1"/>
  <c r="J73" i="76"/>
  <c r="J81" i="76"/>
  <c r="J83" i="76"/>
  <c r="J82" i="76"/>
  <c r="J71" i="76"/>
  <c r="J70" i="76"/>
  <c r="J289" i="30"/>
  <c r="J294" i="30"/>
  <c r="J283" i="30"/>
  <c r="D74" i="25" s="1"/>
  <c r="D87" i="25" s="1"/>
  <c r="J285" i="30"/>
  <c r="D76" i="25" s="1"/>
  <c r="J288" i="30"/>
  <c r="J293" i="30"/>
  <c r="K502" i="5"/>
  <c r="N534" i="30"/>
  <c r="K339" i="46"/>
  <c r="K340" i="46"/>
  <c r="K342" i="46"/>
  <c r="M46" i="25"/>
  <c r="M49" i="25" s="1"/>
  <c r="K148" i="68"/>
  <c r="K154" i="68"/>
  <c r="K144" i="68"/>
  <c r="M43" i="25" s="1"/>
  <c r="K149" i="68"/>
  <c r="K147" i="68"/>
  <c r="M41" i="25" s="1"/>
  <c r="K150" i="68"/>
  <c r="K155" i="68"/>
  <c r="K151" i="68"/>
  <c r="K152" i="68"/>
  <c r="K145" i="68"/>
  <c r="M44" i="25" s="1"/>
  <c r="K153" i="68"/>
  <c r="K146" i="68"/>
  <c r="M42" i="25" s="1"/>
  <c r="J287" i="30"/>
  <c r="D78" i="25" s="1"/>
  <c r="K311" i="36"/>
  <c r="K303" i="36"/>
  <c r="G76" i="25" s="1"/>
  <c r="K308" i="36"/>
  <c r="K315" i="36"/>
  <c r="K316" i="36"/>
  <c r="K319" i="36"/>
  <c r="K305" i="36"/>
  <c r="G78" i="25" s="1"/>
  <c r="K301" i="36"/>
  <c r="K309" i="36"/>
  <c r="K304" i="36"/>
  <c r="G77" i="25" s="1"/>
  <c r="K302" i="36"/>
  <c r="G75" i="25" s="1"/>
  <c r="K317" i="36"/>
  <c r="K313" i="36"/>
  <c r="K318" i="36"/>
  <c r="K314" i="36"/>
  <c r="K312" i="36"/>
  <c r="K307" i="36"/>
  <c r="K310" i="36"/>
  <c r="J133" i="30"/>
  <c r="C79" i="25" s="1"/>
  <c r="K462" i="49"/>
  <c r="E46" i="25"/>
  <c r="E49" i="25" s="1"/>
  <c r="K259" i="9"/>
  <c r="D28" i="25"/>
  <c r="E28" i="25" s="1"/>
  <c r="K256" i="9"/>
  <c r="E44" i="25" s="1"/>
  <c r="K255" i="9"/>
  <c r="E43" i="25" s="1"/>
  <c r="J530" i="30"/>
  <c r="K465" i="49"/>
  <c r="N46" i="25"/>
  <c r="N49" i="25" s="1"/>
  <c r="K287" i="79"/>
  <c r="K278" i="79"/>
  <c r="K282" i="79"/>
  <c r="K284" i="79"/>
  <c r="K285" i="79"/>
  <c r="K283" i="79"/>
  <c r="K286" i="79"/>
  <c r="K279" i="79"/>
  <c r="K281" i="79"/>
  <c r="N41" i="25" s="1"/>
  <c r="K280" i="79"/>
  <c r="N42" i="25" s="1"/>
  <c r="J292" i="30"/>
  <c r="J291" i="30"/>
  <c r="K460" i="49"/>
  <c r="I43" i="25"/>
  <c r="K462" i="48"/>
  <c r="J290" i="30"/>
  <c r="K336" i="46"/>
  <c r="H46" i="25"/>
  <c r="H49" i="25" s="1"/>
  <c r="K337" i="43"/>
  <c r="I245" i="47"/>
  <c r="I247" i="47" s="1"/>
  <c r="I249" i="47" s="1"/>
  <c r="I251" i="47" s="1"/>
  <c r="I253" i="47" s="1"/>
  <c r="I255" i="47" s="1"/>
  <c r="I257" i="47" s="1"/>
  <c r="I259" i="47" s="1"/>
  <c r="I261" i="47" s="1"/>
  <c r="I263" i="47" s="1"/>
  <c r="I265" i="47" s="1"/>
  <c r="I267" i="47" s="1"/>
  <c r="I269" i="47" s="1"/>
  <c r="I271" i="47" s="1"/>
  <c r="I273" i="47" s="1"/>
  <c r="I275" i="47" s="1"/>
  <c r="I277" i="47" s="1"/>
  <c r="I279" i="47" s="1"/>
  <c r="I281" i="47" s="1"/>
  <c r="I283" i="47" s="1"/>
  <c r="I285" i="47" s="1"/>
  <c r="I287" i="47" s="1"/>
  <c r="I289" i="47" s="1"/>
  <c r="I291" i="47" s="1"/>
  <c r="I293" i="47" s="1"/>
  <c r="J46" i="25"/>
  <c r="J49" i="25" s="1"/>
  <c r="K94" i="51"/>
  <c r="K97" i="51"/>
  <c r="K102" i="51"/>
  <c r="K87" i="51"/>
  <c r="J43" i="25" s="1"/>
  <c r="K91" i="51"/>
  <c r="K95" i="51"/>
  <c r="K98" i="51"/>
  <c r="K99" i="51"/>
  <c r="K103" i="51"/>
  <c r="K92" i="51"/>
  <c r="K88" i="51"/>
  <c r="J44" i="25" s="1"/>
  <c r="K100" i="51"/>
  <c r="K96" i="51"/>
  <c r="K104" i="51"/>
  <c r="K93" i="51"/>
  <c r="K101" i="51"/>
  <c r="K89" i="51"/>
  <c r="J42" i="25" s="1"/>
  <c r="M542" i="30"/>
  <c r="N540" i="30" s="1"/>
  <c r="I542" i="30"/>
  <c r="J267" i="18"/>
  <c r="K260" i="18"/>
  <c r="J275" i="1"/>
  <c r="C45" i="25" s="1"/>
  <c r="J298" i="29"/>
  <c r="J301" i="29"/>
  <c r="K334" i="38"/>
  <c r="G45" i="25" s="1"/>
  <c r="P41" i="25"/>
  <c r="D312" i="87"/>
  <c r="J125" i="30"/>
  <c r="D16" i="25"/>
  <c r="K333" i="38"/>
  <c r="G42" i="25" s="1"/>
  <c r="K546" i="30"/>
  <c r="J512" i="5"/>
  <c r="J524" i="5" s="1"/>
  <c r="T3" i="29"/>
  <c r="F45" i="25" s="1"/>
  <c r="D26" i="25"/>
  <c r="I511" i="1"/>
  <c r="I128" i="32"/>
  <c r="F27" i="25"/>
  <c r="J72" i="76"/>
  <c r="J79" i="76"/>
  <c r="B14" i="25"/>
  <c r="P3" i="29"/>
  <c r="F44" i="25" s="1"/>
  <c r="I291" i="32"/>
  <c r="J78" i="76"/>
  <c r="J69" i="76"/>
  <c r="J77" i="76"/>
  <c r="K379" i="63"/>
  <c r="L202" i="78"/>
  <c r="J123" i="30"/>
  <c r="C78" i="25" s="1"/>
  <c r="L218" i="78"/>
  <c r="J119" i="30"/>
  <c r="C74" i="25" s="1"/>
  <c r="C87" i="25" s="1"/>
  <c r="J115" i="1"/>
  <c r="B41" i="25" s="1"/>
  <c r="C86" i="25" s="1"/>
  <c r="I215" i="16"/>
  <c r="P3" i="35"/>
  <c r="K338" i="46"/>
  <c r="K343" i="46" s="1"/>
  <c r="J86" i="76"/>
  <c r="J76" i="76"/>
  <c r="K371" i="63"/>
  <c r="J120" i="1"/>
  <c r="J128" i="30"/>
  <c r="M533" i="32"/>
  <c r="L215" i="78"/>
  <c r="K332" i="38"/>
  <c r="K281" i="77"/>
  <c r="K286" i="77"/>
  <c r="J286" i="32"/>
  <c r="D98" i="25" s="1"/>
  <c r="J85" i="76"/>
  <c r="J75" i="76"/>
  <c r="K208" i="78"/>
  <c r="J211" i="16"/>
  <c r="J214" i="16"/>
  <c r="F102" i="25" s="1"/>
  <c r="J209" i="16"/>
  <c r="J212" i="16"/>
  <c r="J213" i="16"/>
  <c r="F101" i="25" s="1"/>
  <c r="J206" i="16"/>
  <c r="J207" i="16"/>
  <c r="J208" i="16"/>
  <c r="D30" i="25"/>
  <c r="E30" i="25" s="1"/>
  <c r="J334" i="43"/>
  <c r="K330" i="43" s="1"/>
  <c r="H43" i="25" s="1"/>
  <c r="J84" i="76"/>
  <c r="L217" i="78"/>
  <c r="K340" i="43"/>
  <c r="K336" i="43"/>
  <c r="D17" i="25"/>
  <c r="K299" i="37"/>
  <c r="K300" i="37"/>
  <c r="J320" i="40"/>
  <c r="K318" i="40" s="1"/>
  <c r="N334" i="44"/>
  <c r="O333" i="44" s="1"/>
  <c r="J335" i="44"/>
  <c r="K329" i="44" s="1"/>
  <c r="J477" i="50"/>
  <c r="K475" i="50" s="1"/>
  <c r="H318" i="86"/>
  <c r="I311" i="86" s="1"/>
  <c r="L199" i="78"/>
  <c r="L201" i="78"/>
  <c r="L204" i="78"/>
  <c r="L205" i="78"/>
  <c r="L198" i="78"/>
  <c r="L216" i="78"/>
  <c r="L213" i="78"/>
  <c r="L220" i="78"/>
  <c r="L212" i="78"/>
  <c r="K279" i="77"/>
  <c r="K280" i="77"/>
  <c r="K283" i="77"/>
  <c r="K287" i="77"/>
  <c r="K278" i="77"/>
  <c r="K284" i="77"/>
  <c r="K285" i="77"/>
  <c r="K282" i="77"/>
  <c r="J136" i="70"/>
  <c r="I129" i="70"/>
  <c r="I139" i="70" s="1"/>
  <c r="I137" i="70"/>
  <c r="I131" i="70"/>
  <c r="K367" i="65"/>
  <c r="K373" i="65"/>
  <c r="K371" i="65"/>
  <c r="K375" i="65"/>
  <c r="K372" i="65"/>
  <c r="K368" i="65"/>
  <c r="K366" i="65"/>
  <c r="K370" i="65"/>
  <c r="K369" i="65"/>
  <c r="K174" i="60"/>
  <c r="K175" i="60"/>
  <c r="K176" i="60"/>
  <c r="K182" i="60"/>
  <c r="K181" i="60"/>
  <c r="K179" i="60"/>
  <c r="K178" i="60"/>
  <c r="K180" i="60"/>
  <c r="K177" i="60"/>
  <c r="K90" i="55"/>
  <c r="K95" i="55"/>
  <c r="K88" i="55"/>
  <c r="K89" i="55"/>
  <c r="K96" i="55"/>
  <c r="K94" i="55"/>
  <c r="K87" i="55"/>
  <c r="K93" i="55"/>
  <c r="K92" i="55"/>
  <c r="K91" i="55"/>
  <c r="K459" i="50"/>
  <c r="K456" i="50"/>
  <c r="K457" i="50"/>
  <c r="K458" i="50"/>
  <c r="K460" i="50"/>
  <c r="K462" i="50"/>
  <c r="K461" i="50"/>
  <c r="K463" i="50"/>
  <c r="K455" i="50"/>
  <c r="O332" i="44"/>
  <c r="O330" i="44"/>
  <c r="K301" i="37"/>
  <c r="K296" i="37"/>
  <c r="K294" i="37"/>
  <c r="K298" i="37"/>
  <c r="K293" i="37"/>
  <c r="K295" i="37"/>
  <c r="K302" i="37"/>
  <c r="K297" i="37"/>
  <c r="K312" i="40"/>
  <c r="K314" i="40"/>
  <c r="K317" i="40"/>
  <c r="K310" i="40"/>
  <c r="F98" i="25"/>
  <c r="F97" i="25"/>
  <c r="J205" i="16"/>
  <c r="F96" i="25"/>
  <c r="J124" i="32"/>
  <c r="C99" i="25" s="1"/>
  <c r="J123" i="32"/>
  <c r="C98" i="25" s="1"/>
  <c r="J125" i="32"/>
  <c r="C100" i="25" s="1"/>
  <c r="J126" i="32"/>
  <c r="C101" i="25" s="1"/>
  <c r="J127" i="32"/>
  <c r="C102" i="25" s="1"/>
  <c r="J120" i="32"/>
  <c r="J121" i="32"/>
  <c r="C96" i="25" s="1"/>
  <c r="J122" i="32"/>
  <c r="C97" i="25" s="1"/>
  <c r="J285" i="32"/>
  <c r="D97" i="25" s="1"/>
  <c r="J283" i="32"/>
  <c r="D95" i="25" s="1"/>
  <c r="J282" i="32"/>
  <c r="J119" i="32"/>
  <c r="J287" i="32"/>
  <c r="D99" i="25" s="1"/>
  <c r="J289" i="32"/>
  <c r="D101" i="25" s="1"/>
  <c r="I539" i="32"/>
  <c r="J536" i="32" s="1"/>
  <c r="M538" i="32"/>
  <c r="N535" i="32" s="1"/>
  <c r="D12" i="25"/>
  <c r="E26" i="25"/>
  <c r="F29" i="25"/>
  <c r="B35" i="25"/>
  <c r="F28" i="25"/>
  <c r="C35" i="25"/>
  <c r="C21" i="25"/>
  <c r="K476" i="50" l="1"/>
  <c r="K301" i="29"/>
  <c r="K467" i="49"/>
  <c r="K467" i="50"/>
  <c r="K469" i="50"/>
  <c r="K477" i="50" s="1"/>
  <c r="M202" i="78"/>
  <c r="B15" i="25"/>
  <c r="D15" i="25" s="1"/>
  <c r="J303" i="29"/>
  <c r="K298" i="29"/>
  <c r="K522" i="5"/>
  <c r="K504" i="5"/>
  <c r="K506" i="5" s="1"/>
  <c r="D6" i="25" s="1"/>
  <c r="E74" i="25"/>
  <c r="E87" i="25" s="1"/>
  <c r="D14" i="25"/>
  <c r="K331" i="43"/>
  <c r="H44" i="25" s="1"/>
  <c r="K473" i="50"/>
  <c r="D31" i="25"/>
  <c r="E31" i="25" s="1"/>
  <c r="I431" i="47"/>
  <c r="I433" i="47" s="1"/>
  <c r="J297" i="30"/>
  <c r="D79" i="25" s="1"/>
  <c r="O326" i="44"/>
  <c r="K316" i="40"/>
  <c r="O331" i="44"/>
  <c r="K471" i="50"/>
  <c r="L221" i="78"/>
  <c r="K333" i="43"/>
  <c r="H45" i="25" s="1"/>
  <c r="L206" i="78"/>
  <c r="L207" i="78"/>
  <c r="J88" i="76"/>
  <c r="K315" i="40"/>
  <c r="O328" i="44"/>
  <c r="K474" i="50"/>
  <c r="L203" i="78"/>
  <c r="K329" i="43"/>
  <c r="D46" i="25"/>
  <c r="D49" i="25" s="1"/>
  <c r="J511" i="1"/>
  <c r="J509" i="1"/>
  <c r="D42" i="25" s="1"/>
  <c r="J510" i="1"/>
  <c r="D45" i="25" s="1"/>
  <c r="D27" i="25"/>
  <c r="E27" i="25" s="1"/>
  <c r="J507" i="1"/>
  <c r="D43" i="25" s="1"/>
  <c r="J508" i="1"/>
  <c r="D44" i="25" s="1"/>
  <c r="J532" i="30"/>
  <c r="E76" i="25" s="1"/>
  <c r="J535" i="30"/>
  <c r="J533" i="30"/>
  <c r="E77" i="25" s="1"/>
  <c r="J539" i="30"/>
  <c r="J534" i="30"/>
  <c r="E78" i="25" s="1"/>
  <c r="J536" i="30"/>
  <c r="J531" i="30"/>
  <c r="E75" i="25" s="1"/>
  <c r="J538" i="30"/>
  <c r="J537" i="30"/>
  <c r="J540" i="30"/>
  <c r="J541" i="30"/>
  <c r="G74" i="25"/>
  <c r="G87" i="25" s="1"/>
  <c r="K320" i="36"/>
  <c r="G44" i="25"/>
  <c r="K335" i="38"/>
  <c r="F35" i="25"/>
  <c r="K311" i="40"/>
  <c r="K320" i="40" s="1"/>
  <c r="O327" i="44"/>
  <c r="K468" i="50"/>
  <c r="L200" i="78"/>
  <c r="K332" i="43"/>
  <c r="H42" i="25" s="1"/>
  <c r="J290" i="32"/>
  <c r="D102" i="25" s="1"/>
  <c r="J284" i="32"/>
  <c r="D96" i="25" s="1"/>
  <c r="J288" i="32"/>
  <c r="D100" i="25" s="1"/>
  <c r="J506" i="1"/>
  <c r="D41" i="25" s="1"/>
  <c r="E86" i="25" s="1"/>
  <c r="N44" i="25"/>
  <c r="N43" i="25"/>
  <c r="K472" i="50"/>
  <c r="L471" i="50" s="1"/>
  <c r="K313" i="40"/>
  <c r="O325" i="44"/>
  <c r="K470" i="50"/>
  <c r="K380" i="63"/>
  <c r="N536" i="30"/>
  <c r="N537" i="30"/>
  <c r="N538" i="30"/>
  <c r="N532" i="30"/>
  <c r="N539" i="30"/>
  <c r="N533" i="30"/>
  <c r="N535" i="30"/>
  <c r="N541" i="30"/>
  <c r="N531" i="30"/>
  <c r="N530" i="30"/>
  <c r="H41" i="25"/>
  <c r="K334" i="43"/>
  <c r="K341" i="43"/>
  <c r="K319" i="40"/>
  <c r="K328" i="44"/>
  <c r="K331" i="44"/>
  <c r="H329" i="44" s="1"/>
  <c r="K334" i="44"/>
  <c r="K332" i="44"/>
  <c r="K333" i="44"/>
  <c r="K327" i="44"/>
  <c r="K326" i="44"/>
  <c r="K330" i="44"/>
  <c r="K325" i="44"/>
  <c r="O329" i="44"/>
  <c r="O334" i="44" s="1"/>
  <c r="K97" i="55"/>
  <c r="L178" i="60"/>
  <c r="L370" i="65"/>
  <c r="I316" i="86"/>
  <c r="I317" i="86"/>
  <c r="I308" i="86"/>
  <c r="I314" i="86"/>
  <c r="I312" i="86"/>
  <c r="I315" i="86"/>
  <c r="I309" i="86"/>
  <c r="I310" i="86"/>
  <c r="I313" i="86"/>
  <c r="L282" i="77"/>
  <c r="K288" i="77"/>
  <c r="K376" i="65"/>
  <c r="K184" i="60"/>
  <c r="L91" i="55"/>
  <c r="K335" i="44"/>
  <c r="G100" i="25"/>
  <c r="G102" i="25"/>
  <c r="G96" i="25"/>
  <c r="G94" i="25"/>
  <c r="L293" i="37"/>
  <c r="G99" i="25"/>
  <c r="G95" i="25"/>
  <c r="G97" i="25"/>
  <c r="L297" i="37"/>
  <c r="G98" i="25"/>
  <c r="G101" i="25"/>
  <c r="L314" i="40"/>
  <c r="F100" i="25"/>
  <c r="F95" i="25"/>
  <c r="K210" i="16"/>
  <c r="F99" i="25"/>
  <c r="K205" i="16"/>
  <c r="J215" i="16"/>
  <c r="F94" i="25"/>
  <c r="N531" i="32"/>
  <c r="J531" i="32"/>
  <c r="J532" i="32"/>
  <c r="J533" i="32"/>
  <c r="J534" i="32"/>
  <c r="J535" i="32"/>
  <c r="J537" i="32"/>
  <c r="J538" i="32"/>
  <c r="J529" i="32"/>
  <c r="J128" i="32"/>
  <c r="C95" i="25"/>
  <c r="C94" i="25"/>
  <c r="D94" i="25"/>
  <c r="J291" i="32"/>
  <c r="J530" i="32"/>
  <c r="N530" i="32"/>
  <c r="N533" i="32"/>
  <c r="N536" i="32"/>
  <c r="N537" i="32"/>
  <c r="N532" i="32"/>
  <c r="N529" i="32"/>
  <c r="N534" i="32"/>
  <c r="J542" i="30" l="1"/>
  <c r="K524" i="5"/>
  <c r="F46" i="25"/>
  <c r="D29" i="25"/>
  <c r="K299" i="29"/>
  <c r="K303" i="29" s="1"/>
  <c r="K302" i="29"/>
  <c r="K300" i="29"/>
  <c r="B21" i="25"/>
  <c r="D21" i="25" s="1"/>
  <c r="I318" i="86"/>
  <c r="J310" i="86"/>
  <c r="E102" i="25"/>
  <c r="E101" i="25"/>
  <c r="E95" i="25"/>
  <c r="E100" i="25"/>
  <c r="E99" i="25"/>
  <c r="E98" i="25"/>
  <c r="E97" i="25"/>
  <c r="E96" i="25"/>
  <c r="E94" i="25"/>
  <c r="J539" i="32"/>
  <c r="N538" i="32"/>
  <c r="E29" i="25" l="1"/>
  <c r="D35" i="25"/>
  <c r="E35" i="25" s="1"/>
  <c r="F49" i="25"/>
  <c r="P66" i="25"/>
  <c r="F47" i="25"/>
  <c r="G47" i="25" l="1"/>
  <c r="M47" i="25"/>
  <c r="P47" i="25"/>
  <c r="H47" i="25"/>
  <c r="J47" i="25"/>
  <c r="O47" i="25"/>
  <c r="L47" i="25"/>
  <c r="Q47" i="25"/>
  <c r="E47" i="25"/>
  <c r="R47" i="25"/>
  <c r="N47" i="25"/>
  <c r="I47" i="25"/>
  <c r="K47" i="25"/>
</calcChain>
</file>

<file path=xl/sharedStrings.xml><?xml version="1.0" encoding="utf-8"?>
<sst xmlns="http://schemas.openxmlformats.org/spreadsheetml/2006/main" count="96622" uniqueCount="3772">
  <si>
    <t>PAYS</t>
  </si>
  <si>
    <t>CODE</t>
  </si>
  <si>
    <t>DATE</t>
  </si>
  <si>
    <t>COMMENT 
NOUS AVEZ-VOUS DECOUVERT?</t>
  </si>
  <si>
    <t>LU</t>
  </si>
  <si>
    <t>LUX</t>
  </si>
  <si>
    <t>DE</t>
  </si>
  <si>
    <t>FR</t>
  </si>
  <si>
    <t xml:space="preserve">FR </t>
  </si>
  <si>
    <t>IT</t>
  </si>
  <si>
    <t>ARABE</t>
  </si>
  <si>
    <t xml:space="preserve">DE </t>
  </si>
  <si>
    <t>RUSSE</t>
  </si>
  <si>
    <t xml:space="preserve">JOANA Médiatrice au Science Center </t>
  </si>
  <si>
    <t>CHINOIS</t>
  </si>
  <si>
    <t xml:space="preserve">GB </t>
  </si>
  <si>
    <t>TW14RG</t>
  </si>
  <si>
    <t>RO</t>
  </si>
  <si>
    <t>ROUMAIN</t>
  </si>
  <si>
    <t xml:space="preserve">IT </t>
  </si>
  <si>
    <t xml:space="preserve">MEMBRE DE LA FAMILLE </t>
  </si>
  <si>
    <t>MAISON RELAIS</t>
  </si>
  <si>
    <t>BE</t>
  </si>
  <si>
    <t>HOLLANDAIS</t>
  </si>
  <si>
    <t>ANG</t>
  </si>
  <si>
    <t>PT</t>
  </si>
  <si>
    <t>PT/FR</t>
  </si>
  <si>
    <t>FR/LUX</t>
  </si>
  <si>
    <t>ESP</t>
  </si>
  <si>
    <t>SUEDOIS</t>
  </si>
  <si>
    <t>FLAMAND</t>
  </si>
  <si>
    <t>FR/DANOIS</t>
  </si>
  <si>
    <t>LITUANIEN</t>
  </si>
  <si>
    <t>ANG/IRLANDAIS</t>
  </si>
  <si>
    <t>NORVEGIEN</t>
  </si>
  <si>
    <t>FR/ANG</t>
  </si>
  <si>
    <t>BULGARIEN</t>
  </si>
  <si>
    <t>L'ESSENTIEL</t>
  </si>
  <si>
    <t>MONSIEUR ATT. DEPUIS HPS</t>
  </si>
  <si>
    <t>JOURNAL "L'AVENIR"</t>
  </si>
  <si>
    <t>RTL TELE</t>
  </si>
  <si>
    <t>NOTRE SITE</t>
  </si>
  <si>
    <t>FB</t>
  </si>
  <si>
    <t>BOUCHE A OREILLE</t>
  </si>
  <si>
    <t>BOUCHE A OREILLE / NOTRE SITE</t>
  </si>
  <si>
    <t>INTERNET / FB</t>
  </si>
  <si>
    <t>RADIO / FB</t>
  </si>
  <si>
    <t>CENTRE DE TOURISME LUXEMBOURGEOIS</t>
  </si>
  <si>
    <t>UNI.LU</t>
  </si>
  <si>
    <t>ASBL</t>
  </si>
  <si>
    <t>COMMUNE DIFFERDANGE</t>
  </si>
  <si>
    <t>WORT</t>
  </si>
  <si>
    <t>DE / ANG</t>
  </si>
  <si>
    <t>FR / DE</t>
  </si>
  <si>
    <t>BERGAMO</t>
  </si>
  <si>
    <t>FR / ANG / ARABE</t>
  </si>
  <si>
    <t>FR / ANG</t>
  </si>
  <si>
    <t>ANG / FR</t>
  </si>
  <si>
    <t>ROUMAIN / FR</t>
  </si>
  <si>
    <t>FR / IT</t>
  </si>
  <si>
    <t>ANG / LUX</t>
  </si>
  <si>
    <t>IT / FR</t>
  </si>
  <si>
    <t>AFRICAIN</t>
  </si>
  <si>
    <t>DE / LUX / ANG</t>
  </si>
  <si>
    <t xml:space="preserve">INTERNET </t>
  </si>
  <si>
    <t>INTERNET</t>
  </si>
  <si>
    <t>GRECQUE</t>
  </si>
  <si>
    <t>FR/ ANG</t>
  </si>
  <si>
    <t>ANNE CLAIRE</t>
  </si>
  <si>
    <t>WORT.LU</t>
  </si>
  <si>
    <t>DE / FR / ANG</t>
  </si>
  <si>
    <t>LUX / FR</t>
  </si>
  <si>
    <t>MEDIEN</t>
  </si>
  <si>
    <t>AUCHAN</t>
  </si>
  <si>
    <t>FONDS DE LA RECHERCHE</t>
  </si>
  <si>
    <t>GOOGLE (LES 10 PLUS BELLES CHOSES A VOIR AU LUX)</t>
  </si>
  <si>
    <t>INTERNET / PUB</t>
  </si>
  <si>
    <t>IL AVAIT POSTULE CHEZ NOUS</t>
  </si>
  <si>
    <t>CATALAN</t>
  </si>
  <si>
    <t>POLONAIS</t>
  </si>
  <si>
    <t>FR / PT</t>
  </si>
  <si>
    <t>FR / LUX / DE</t>
  </si>
  <si>
    <t>FR / LUX</t>
  </si>
  <si>
    <t>FR / DE / ANG / LUX</t>
  </si>
  <si>
    <t xml:space="preserve">LUX / FR / DE </t>
  </si>
  <si>
    <t>CONNAISSANCE NADIA</t>
  </si>
  <si>
    <t>BRESIL</t>
  </si>
  <si>
    <t>LUX / DE</t>
  </si>
  <si>
    <t>LUX / FR / DE / IT</t>
  </si>
  <si>
    <t>DE / PT / ANG</t>
  </si>
  <si>
    <t>LUX / FR  / DE</t>
  </si>
  <si>
    <t>LUX / FR / DE / ANG</t>
  </si>
  <si>
    <t>FESTIVAL BELVAL</t>
  </si>
  <si>
    <t>HABITANT DIFFERDANGE</t>
  </si>
  <si>
    <t>INTERNET / BOUCHE A OREILLE</t>
  </si>
  <si>
    <t>OFFICE DU TOURISME Luxembourg</t>
  </si>
  <si>
    <t>FLYER DE SCIENCE CENTER</t>
  </si>
  <si>
    <t xml:space="preserve">BOUCHE A OREILLE </t>
  </si>
  <si>
    <t>FACEBOOK</t>
  </si>
  <si>
    <t>LUXEMBURGER WORT / INTERNET</t>
  </si>
  <si>
    <t>ANG/FR</t>
  </si>
  <si>
    <t>INTERNET/FACEBOOK</t>
  </si>
  <si>
    <t>FACEBOOK/INTERNET</t>
  </si>
  <si>
    <t>PUB/RADIO</t>
  </si>
  <si>
    <t>SUISSE</t>
  </si>
  <si>
    <t xml:space="preserve">ANG </t>
  </si>
  <si>
    <t>PT / FR</t>
  </si>
  <si>
    <t xml:space="preserve">FACEBOOK </t>
  </si>
  <si>
    <t>BOUCHA A OREILLE</t>
  </si>
  <si>
    <t>BANGLADESH</t>
  </si>
  <si>
    <t>FR / POLONAIS</t>
  </si>
  <si>
    <t xml:space="preserve"> </t>
  </si>
  <si>
    <t>ALBANAIS</t>
  </si>
  <si>
    <t>ESTONIEN</t>
  </si>
  <si>
    <t>OPKORN / FACEBOOK</t>
  </si>
  <si>
    <t>ANG / HONGROIS</t>
  </si>
  <si>
    <t>AMIS</t>
  </si>
  <si>
    <t>RUSSE / DE</t>
  </si>
  <si>
    <t xml:space="preserve">FILLE ÉTAIT LA AVEC L'ECOLE </t>
  </si>
  <si>
    <t xml:space="preserve">DE / FR </t>
  </si>
  <si>
    <t xml:space="preserve">BOUCHE  A OREILLE </t>
  </si>
  <si>
    <t>INTERNET/ BOUCHE A OREILLE</t>
  </si>
  <si>
    <t xml:space="preserve">FR / DE </t>
  </si>
  <si>
    <t>ECOLE</t>
  </si>
  <si>
    <t>LUX / RUSSE</t>
  </si>
  <si>
    <t>LUX / PT</t>
  </si>
  <si>
    <t>LUX / PT / ANG</t>
  </si>
  <si>
    <t>DE / FR</t>
  </si>
  <si>
    <t>TRAVAILLE CHEZ LOSCH</t>
  </si>
  <si>
    <t>LOCALITE</t>
  </si>
  <si>
    <t>STEINSEL</t>
  </si>
  <si>
    <t>DIFFERDANGE</t>
  </si>
  <si>
    <t>Luxembourg</t>
  </si>
  <si>
    <t>BERTRANGE</t>
  </si>
  <si>
    <t>BERG (BETZDORF)</t>
  </si>
  <si>
    <t>STRASSEN</t>
  </si>
  <si>
    <t>HOWALD</t>
  </si>
  <si>
    <t>BERGEM</t>
  </si>
  <si>
    <t>COLMAR-BERG</t>
  </si>
  <si>
    <t>SOLEUVRE</t>
  </si>
  <si>
    <t>BISSEN</t>
  </si>
  <si>
    <t>ESCH-SUR-ALZETTE</t>
  </si>
  <si>
    <t>JUNGLINSTER</t>
  </si>
  <si>
    <t>MERDERNACH</t>
  </si>
  <si>
    <t>GREVENMACHER</t>
  </si>
  <si>
    <t>BELVAUX</t>
  </si>
  <si>
    <t>VICHTEN</t>
  </si>
  <si>
    <t>WILTZ</t>
  </si>
  <si>
    <t>BRIDEL</t>
  </si>
  <si>
    <t>DAHLEM</t>
  </si>
  <si>
    <t>CAP</t>
  </si>
  <si>
    <t>LEUDELANGE</t>
  </si>
  <si>
    <t>BASCHARAGE</t>
  </si>
  <si>
    <t>BERELDANGE</t>
  </si>
  <si>
    <t>HOBSCHEID</t>
  </si>
  <si>
    <t>SCHUTTRANGE</t>
  </si>
  <si>
    <t>HELMSANGE</t>
  </si>
  <si>
    <t>ECHTERNACH</t>
  </si>
  <si>
    <t>SANEM</t>
  </si>
  <si>
    <t>PEPPANGE</t>
  </si>
  <si>
    <t>EHLERANGE</t>
  </si>
  <si>
    <t>ETTELBRUCK</t>
  </si>
  <si>
    <t>MAMER</t>
  </si>
  <si>
    <t>HEISDORF</t>
  </si>
  <si>
    <t>ELL</t>
  </si>
  <si>
    <t>BOUS</t>
  </si>
  <si>
    <t>SANDWEILER</t>
  </si>
  <si>
    <t>LELLIG</t>
  </si>
  <si>
    <t>DUDELANGE</t>
  </si>
  <si>
    <t>PRATZ</t>
  </si>
  <si>
    <t>HOLZEM</t>
  </si>
  <si>
    <t>BOULAIDE</t>
  </si>
  <si>
    <t>GOETZINGEN</t>
  </si>
  <si>
    <t>PONTPIERRE</t>
  </si>
  <si>
    <t>WINTRANGE</t>
  </si>
  <si>
    <t>MONDERCANGE</t>
  </si>
  <si>
    <t>HAGEN</t>
  </si>
  <si>
    <t>NIEDERANVEN</t>
  </si>
  <si>
    <t>UEBERSYREN</t>
  </si>
  <si>
    <t>ITZIG</t>
  </si>
  <si>
    <t>PETANGE</t>
  </si>
  <si>
    <t>KAYL</t>
  </si>
  <si>
    <t>WALDBILLIG</t>
  </si>
  <si>
    <t>BIVANGE</t>
  </si>
  <si>
    <t>FENTANGE</t>
  </si>
  <si>
    <t>CRAUTHEM</t>
  </si>
  <si>
    <t>NOSPELT</t>
  </si>
  <si>
    <t>PERLE</t>
  </si>
  <si>
    <t>SCHWEBACH</t>
  </si>
  <si>
    <t>TETANGE</t>
  </si>
  <si>
    <t>GREIVELDANGE</t>
  </si>
  <si>
    <t>WEILERBACH</t>
  </si>
  <si>
    <t>RUMELANGE</t>
  </si>
  <si>
    <t>DALHEIM</t>
  </si>
  <si>
    <t>BECH-KLEINMACHER</t>
  </si>
  <si>
    <t>SCHRASSIG</t>
  </si>
  <si>
    <t>MONDORF-LES-BAINS</t>
  </si>
  <si>
    <t>RAMELDANGE</t>
  </si>
  <si>
    <t>SENNINGEN</t>
  </si>
  <si>
    <t>BETTANGE-SUR-MESS</t>
  </si>
  <si>
    <t>DIEKIRCH</t>
  </si>
  <si>
    <t>WINDHOFF</t>
  </si>
  <si>
    <t>OLM</t>
  </si>
  <si>
    <t>LANGUE 
VEHICULAIRE</t>
  </si>
  <si>
    <t>LANGUE 
MATERNELLE</t>
  </si>
  <si>
    <t>LUXEMBOURG</t>
  </si>
  <si>
    <t>NIEDERKORN</t>
  </si>
  <si>
    <t>OBERKORN</t>
  </si>
  <si>
    <t>ESSINGEN</t>
  </si>
  <si>
    <t>PUB COMMUNE DE DIFFERDANGE</t>
  </si>
  <si>
    <t>AMIS DE CLAIRE</t>
  </si>
  <si>
    <t xml:space="preserve">ANG / FR </t>
  </si>
  <si>
    <t>NORWEGIEN</t>
  </si>
  <si>
    <t>PASSER DEVANT</t>
  </si>
  <si>
    <t>ESNISH</t>
  </si>
  <si>
    <t>HEBAEW</t>
  </si>
  <si>
    <t>ENSEIGNANT LTB</t>
  </si>
  <si>
    <t>VISITE Luxembourg</t>
  </si>
  <si>
    <t>POLONAIS / PT</t>
  </si>
  <si>
    <t>PERL</t>
  </si>
  <si>
    <t xml:space="preserve">DE / LUX </t>
  </si>
  <si>
    <t>IT/FR</t>
  </si>
  <si>
    <t>LUX/ FR/ DE</t>
  </si>
  <si>
    <t xml:space="preserve">ENSEIGNANT DE DIFFERDANGE </t>
  </si>
  <si>
    <t>JOURNAL WORT</t>
  </si>
  <si>
    <t>LUX/FR</t>
  </si>
  <si>
    <t>NOUS A DÉJÀ VISITE</t>
  </si>
  <si>
    <t xml:space="preserve">ENSEIGNANT PHYSIQUE </t>
  </si>
  <si>
    <t>FR/DE</t>
  </si>
  <si>
    <t>INTERNET (ENFANTS ECOLE )</t>
  </si>
  <si>
    <t xml:space="preserve">LU / DE / FR </t>
  </si>
  <si>
    <t>TELE</t>
  </si>
  <si>
    <t xml:space="preserve">PASSE A COTE </t>
  </si>
  <si>
    <t>SLOVAK</t>
  </si>
  <si>
    <t>IT / ANG</t>
  </si>
  <si>
    <t>SCIENCE FESTIVAL</t>
  </si>
  <si>
    <t>TELEVISION RTL</t>
  </si>
  <si>
    <t>LUX/DE</t>
  </si>
  <si>
    <t>BOUCGE A OREILLE</t>
  </si>
  <si>
    <t xml:space="preserve">STUART </t>
  </si>
  <si>
    <t>HABITE A COTE</t>
  </si>
  <si>
    <t>WERBUNG / FB</t>
  </si>
  <si>
    <t>ENG</t>
  </si>
  <si>
    <t>JOURNAL</t>
  </si>
  <si>
    <t>UKRAINIEN / DE</t>
  </si>
  <si>
    <t>/</t>
  </si>
  <si>
    <t>FB / BOUCHE A OREILLE</t>
  </si>
  <si>
    <t>EST PROFESSEUR DE LYCEE</t>
  </si>
  <si>
    <t>MEDIAS</t>
  </si>
  <si>
    <t xml:space="preserve">ENFANT ÉTAIT DÉJÀ ICI </t>
  </si>
  <si>
    <t>UK</t>
  </si>
  <si>
    <t>NE24ZEX</t>
  </si>
  <si>
    <t>UNGARN</t>
  </si>
  <si>
    <t>HABITE A OBERKORN</t>
  </si>
  <si>
    <t>PT / LUX  IT</t>
  </si>
  <si>
    <t>NERLANDAIS</t>
  </si>
  <si>
    <t>SP</t>
  </si>
  <si>
    <t>LUX / FR / FE / ANG</t>
  </si>
  <si>
    <t>MR DIDIER</t>
  </si>
  <si>
    <t>TRAVAILLE CHEZ NATUR MUSEE</t>
  </si>
  <si>
    <t>HABITE A DIFFERDANGE</t>
  </si>
  <si>
    <t>RECLAME</t>
  </si>
  <si>
    <t>ETDD</t>
  </si>
  <si>
    <t>HOLLANDE</t>
  </si>
  <si>
    <t>DUTCH</t>
  </si>
  <si>
    <t>JAPANESE</t>
  </si>
  <si>
    <t>FNR</t>
  </si>
  <si>
    <t>BEAU FRERE A GUILLAUME</t>
  </si>
  <si>
    <t>AMIE A GUILLAUME</t>
  </si>
  <si>
    <t>CREOS</t>
  </si>
  <si>
    <t>M242JE</t>
  </si>
  <si>
    <t>HUNGARIEN</t>
  </si>
  <si>
    <t>ANG / CROTISCH</t>
  </si>
  <si>
    <t>HOLLONDAIS</t>
  </si>
  <si>
    <t>TOURISME OFFICE</t>
  </si>
  <si>
    <t>BROCHURE SCIENCE FESTIVAL</t>
  </si>
  <si>
    <t>LUXFR</t>
  </si>
  <si>
    <t>WIEN</t>
  </si>
  <si>
    <t>LYCEE</t>
  </si>
  <si>
    <t xml:space="preserve">MARKETING </t>
  </si>
  <si>
    <t>ESPAGNOL</t>
  </si>
  <si>
    <t xml:space="preserve"> FACEBOOK</t>
  </si>
  <si>
    <t xml:space="preserve">
</t>
  </si>
  <si>
    <t>ESSENTIELLE</t>
  </si>
  <si>
    <t>FR / ALL</t>
  </si>
  <si>
    <t>E-MAIL</t>
  </si>
  <si>
    <t>ROODT-SUR-SYRE</t>
  </si>
  <si>
    <t>CONSDORF</t>
  </si>
  <si>
    <t>BRANDENBOURG</t>
  </si>
  <si>
    <t xml:space="preserve">
HELMSANGE</t>
  </si>
  <si>
    <t>RECKANGE-SUR-MESS</t>
  </si>
  <si>
    <t>ALTWIES</t>
  </si>
  <si>
    <t>HOLLENFELS</t>
  </si>
  <si>
    <t xml:space="preserve">
LUXEMBOURG</t>
  </si>
  <si>
    <t>WEILER LA TOUR</t>
  </si>
  <si>
    <t>GARNICH</t>
  </si>
  <si>
    <t>RODANGE</t>
  </si>
  <si>
    <t>ROEDGEN</t>
  </si>
  <si>
    <t>GONDERANGE</t>
  </si>
  <si>
    <t xml:space="preserve">
HOWALD</t>
  </si>
  <si>
    <t>KLEINBETTINGEN</t>
  </si>
  <si>
    <t>LENNINGEN</t>
  </si>
  <si>
    <t>MULLENDORF</t>
  </si>
  <si>
    <t>FENNANGE</t>
  </si>
  <si>
    <t>SCHIFFLANGE</t>
  </si>
  <si>
    <t>KOERICH</t>
  </si>
  <si>
    <t>FOETZ</t>
  </si>
  <si>
    <t>HESPERANGE</t>
  </si>
  <si>
    <t>BERBOURG</t>
  </si>
  <si>
    <t>KOCKELSCHEUER</t>
  </si>
  <si>
    <t>MEDERNACH</t>
  </si>
  <si>
    <t>WALFERDANGE</t>
  </si>
  <si>
    <t>HOSTERT</t>
  </si>
  <si>
    <t>SCHIEREN</t>
  </si>
  <si>
    <t>MOUTFORT</t>
  </si>
  <si>
    <t>HEFFINGEN</t>
  </si>
  <si>
    <t>MEISPELT</t>
  </si>
  <si>
    <t>LAMADELAINE</t>
  </si>
  <si>
    <t>CESSANGE</t>
  </si>
  <si>
    <t>ESP / ALL</t>
  </si>
  <si>
    <t xml:space="preserve">MARINA DI GIOIOSA </t>
  </si>
  <si>
    <t>BRUCK</t>
  </si>
  <si>
    <t>CARCASSONE</t>
  </si>
  <si>
    <t>LAGARDE</t>
  </si>
  <si>
    <t>ZOUFTGEN</t>
  </si>
  <si>
    <t>EHLANGE</t>
  </si>
  <si>
    <t>ARLON</t>
  </si>
  <si>
    <t>CLUANGE</t>
  </si>
  <si>
    <t>WINDHOF</t>
  </si>
  <si>
    <t>FRISANGE</t>
  </si>
  <si>
    <t>WORMELDANGE</t>
  </si>
  <si>
    <t>CRUCHTEN</t>
  </si>
  <si>
    <t>BASCHLEIDEN</t>
  </si>
  <si>
    <t>BETTEMBOURG</t>
  </si>
  <si>
    <t>EHNEN</t>
  </si>
  <si>
    <t>SCHOUWEILER</t>
  </si>
  <si>
    <t>EVIAN</t>
  </si>
  <si>
    <t>CALUSHOF</t>
  </si>
  <si>
    <t>HASSEL</t>
  </si>
  <si>
    <t>BIGONVILLE</t>
  </si>
  <si>
    <t>DIPPACH</t>
  </si>
  <si>
    <t>ASPELT</t>
  </si>
  <si>
    <t>GREISCH</t>
  </si>
  <si>
    <t>MUNSBACH</t>
  </si>
  <si>
    <t>HULDANGE</t>
  </si>
  <si>
    <t>ASSEL</t>
  </si>
  <si>
    <t>OBERFEULEN</t>
  </si>
  <si>
    <t xml:space="preserve">LUX </t>
  </si>
  <si>
    <t>ATHUS</t>
  </si>
  <si>
    <t>MANOM</t>
  </si>
  <si>
    <t>AUDUN-LE-TICHE</t>
  </si>
  <si>
    <t>BASSE-HAM</t>
  </si>
  <si>
    <t>KNUTANGE</t>
  </si>
  <si>
    <t>HUSIGNY</t>
  </si>
  <si>
    <t>DIJON</t>
  </si>
  <si>
    <t>CREIL</t>
  </si>
  <si>
    <t>FAMECK</t>
  </si>
  <si>
    <t>ARRY</t>
  </si>
  <si>
    <t>ILLANGE</t>
  </si>
  <si>
    <t>CATTENOM</t>
  </si>
  <si>
    <t>LYON</t>
  </si>
  <si>
    <t>TOURCOING</t>
  </si>
  <si>
    <t>HAGONDANGE</t>
  </si>
  <si>
    <t>DE/FR</t>
  </si>
  <si>
    <t>NEERLANDAIS</t>
  </si>
  <si>
    <t>BEUX</t>
  </si>
  <si>
    <t>RUETTE</t>
  </si>
  <si>
    <t>CHARCUEIL</t>
  </si>
  <si>
    <t>BUTTELANGE</t>
  </si>
  <si>
    <t>THIONVILLE</t>
  </si>
  <si>
    <t>MESSANCY</t>
  </si>
  <si>
    <t>BOXHORN</t>
  </si>
  <si>
    <t>VILLERS-LA-MONTAGNE</t>
  </si>
  <si>
    <t>TUNTANGE</t>
  </si>
  <si>
    <t>BACKEN</t>
  </si>
  <si>
    <t>ROUSSY-LE-VILLAGE</t>
  </si>
  <si>
    <t>TURQUE</t>
  </si>
  <si>
    <t>LITHUANIEN</t>
  </si>
  <si>
    <t>ENG / FR</t>
  </si>
  <si>
    <t>ARCELOR MITTAL</t>
  </si>
  <si>
    <t>PASSÉ DEVANT</t>
  </si>
  <si>
    <t>ENSEIGNANT</t>
  </si>
  <si>
    <t>FAMILLE A GUILLAUME</t>
  </si>
  <si>
    <t>AUMETZ</t>
  </si>
  <si>
    <t>LASAUVAGE</t>
  </si>
  <si>
    <t>STEINFORT</t>
  </si>
  <si>
    <t>HAUTSCHARAGE</t>
  </si>
  <si>
    <t>VISITE LUXERMBOURG (TOURISM OFFICE)</t>
  </si>
  <si>
    <t>B.A.O.</t>
  </si>
  <si>
    <t>2èME VISITE</t>
  </si>
  <si>
    <t>MADIAS</t>
  </si>
  <si>
    <t>PRESSE</t>
  </si>
  <si>
    <t>HABITE DIFFERDANGE</t>
  </si>
  <si>
    <t>SAULNES</t>
  </si>
  <si>
    <t>LONGLAVILLE</t>
  </si>
  <si>
    <t>CRUSNES / ERROUVILLE</t>
  </si>
  <si>
    <t>Bréhain-la-Ville</t>
  </si>
  <si>
    <t>Sierck-les-bains</t>
  </si>
  <si>
    <t>Hettange-Grande</t>
  </si>
  <si>
    <t>Jussy</t>
  </si>
  <si>
    <t>SCHWEICH</t>
  </si>
  <si>
    <t>NANTERRE</t>
  </si>
  <si>
    <t>CRUSNES  ERROUVILLE</t>
  </si>
  <si>
    <t>VILLERUPT  TIERCELET</t>
  </si>
  <si>
    <t>SAUDRUPT</t>
  </si>
  <si>
    <t>FAMECK  SERÉMANGE</t>
  </si>
  <si>
    <t>AMNÉVILLE</t>
  </si>
  <si>
    <t>RICHEMONT  UCKANGE</t>
  </si>
  <si>
    <t>LONGWY</t>
  </si>
  <si>
    <t>PONT-A-MOIUSSON</t>
  </si>
  <si>
    <t>LANDRES</t>
  </si>
  <si>
    <t>BEYNES</t>
  </si>
  <si>
    <t>HAYANGE</t>
  </si>
  <si>
    <t>HETTANGE-GRANDE</t>
  </si>
  <si>
    <t>Sierck-les-Bains</t>
  </si>
  <si>
    <t>Jouy-aux-Arches</t>
  </si>
  <si>
    <t>CUSTINES</t>
  </si>
  <si>
    <t>RONCOURT</t>
  </si>
  <si>
    <t>Ensisheim</t>
  </si>
  <si>
    <t>REIMS</t>
  </si>
  <si>
    <t>ALGRANGE</t>
  </si>
  <si>
    <t>AVRICOURT</t>
  </si>
  <si>
    <t>LUxembourg</t>
  </si>
  <si>
    <t>N/A</t>
  </si>
  <si>
    <t>SETTIMO TORINESE</t>
  </si>
  <si>
    <t>WALDLEININGEN</t>
  </si>
  <si>
    <t>FRANKFURT</t>
  </si>
  <si>
    <t>NAMUR</t>
  </si>
  <si>
    <t>LUXEmbourg</t>
  </si>
  <si>
    <t>HOMBURG</t>
  </si>
  <si>
    <t>TROISDORF</t>
  </si>
  <si>
    <t>NITTEL</t>
  </si>
  <si>
    <t>BRUXELLES</t>
  </si>
  <si>
    <t>BERLIN</t>
  </si>
  <si>
    <t>TRIER</t>
  </si>
  <si>
    <t>Ecole</t>
  </si>
  <si>
    <t>Presse</t>
  </si>
  <si>
    <t>Aubange</t>
  </si>
  <si>
    <t>Habay</t>
  </si>
  <si>
    <t>Messancy</t>
  </si>
  <si>
    <t>Latour</t>
  </si>
  <si>
    <t>Attert</t>
  </si>
  <si>
    <t>VIENNE D'AMENAGER AU Luxembourg</t>
  </si>
  <si>
    <t>GODBRANGE</t>
  </si>
  <si>
    <t>DE / LU</t>
  </si>
  <si>
    <t>TOURISME</t>
  </si>
  <si>
    <t>ROESER</t>
  </si>
  <si>
    <t>SLOVENE</t>
  </si>
  <si>
    <t>KINDER-GEBURSTAG</t>
  </si>
  <si>
    <t xml:space="preserve"> TELEVISION</t>
  </si>
  <si>
    <t>BIWER</t>
  </si>
  <si>
    <t>TCHEQUE</t>
  </si>
  <si>
    <t>BOURGLINSTER</t>
  </si>
  <si>
    <t>BULGARE</t>
  </si>
  <si>
    <t xml:space="preserve">ECOLE / PRESSE </t>
  </si>
  <si>
    <t>MUSSON</t>
  </si>
  <si>
    <t>TELEVISION</t>
  </si>
  <si>
    <t>FOYER</t>
  </si>
  <si>
    <t>DOCKENDORF</t>
  </si>
  <si>
    <t xml:space="preserve">CLIENTS A TRAVAILLER ICI </t>
  </si>
  <si>
    <t>UCKANGE</t>
  </si>
  <si>
    <t>LA CHEVILLOTTE</t>
  </si>
  <si>
    <t>NIEDERCORN</t>
  </si>
  <si>
    <t>BROCHURE</t>
  </si>
  <si>
    <t>BETTENDORF</t>
  </si>
  <si>
    <t>KÖLN</t>
  </si>
  <si>
    <t>RTL</t>
  </si>
  <si>
    <t>FISCHBACH</t>
  </si>
  <si>
    <t>MERSCH</t>
  </si>
  <si>
    <t>BEAUFORT</t>
  </si>
  <si>
    <t>PASSAGE</t>
  </si>
  <si>
    <t>PROFESSEUR SCIENTIFIQUE UNIVERSITE LUXEMBOURG</t>
  </si>
  <si>
    <t>STRASBOURG</t>
  </si>
  <si>
    <t>WINCHERINGEN</t>
  </si>
  <si>
    <t>LINTGEN</t>
  </si>
  <si>
    <t>CANADIENNE</t>
  </si>
  <si>
    <t>LUX / ALL</t>
  </si>
  <si>
    <t>CHINOISE</t>
  </si>
  <si>
    <t xml:space="preserve">ECOLE </t>
  </si>
  <si>
    <t>AUBANGE</t>
  </si>
  <si>
    <t>HARLANGE</t>
  </si>
  <si>
    <t xml:space="preserve">LUXEMBOURG WORT </t>
  </si>
  <si>
    <t xml:space="preserve">MAISON RELAIS </t>
  </si>
  <si>
    <t>REUNION</t>
  </si>
  <si>
    <t>PFAFFENTHAL</t>
  </si>
  <si>
    <t>COREAN</t>
  </si>
  <si>
    <t xml:space="preserve">BRIGITTE </t>
  </si>
  <si>
    <t>GROSBOUS</t>
  </si>
  <si>
    <t>BROUCH</t>
  </si>
  <si>
    <t>SLOVAQUE</t>
  </si>
  <si>
    <t>MEUSE</t>
  </si>
  <si>
    <t>OSWEILER</t>
  </si>
  <si>
    <t>MONSIEUR DIDIER</t>
  </si>
  <si>
    <t>DUTCH / VIETNAMES</t>
  </si>
  <si>
    <t>MORSCHEID</t>
  </si>
  <si>
    <t>PROSPECTUS</t>
  </si>
  <si>
    <t>GRECQ</t>
  </si>
  <si>
    <t>REPUBLICAIN LORRAINE</t>
  </si>
  <si>
    <t>LAST WEEK</t>
  </si>
  <si>
    <t>HUNGARIAN</t>
  </si>
  <si>
    <t>UKRAINIAN</t>
  </si>
  <si>
    <t xml:space="preserve">ESP </t>
  </si>
  <si>
    <t>CROATIE</t>
  </si>
  <si>
    <t>ROMANIE</t>
  </si>
  <si>
    <t xml:space="preserve">INTERNET / ECOLE </t>
  </si>
  <si>
    <t>NOERDANGE</t>
  </si>
  <si>
    <t>KAKESBACH</t>
  </si>
  <si>
    <t>PLATEN</t>
  </si>
  <si>
    <t>PAPERJAM</t>
  </si>
  <si>
    <t>REIMBERG</t>
  </si>
  <si>
    <t>FLYER</t>
  </si>
  <si>
    <t xml:space="preserve"> FR</t>
  </si>
  <si>
    <t>APACH</t>
  </si>
  <si>
    <t>DE /FR</t>
  </si>
  <si>
    <t>GOOGLE</t>
  </si>
  <si>
    <t>FLORANGE</t>
  </si>
  <si>
    <t>QUOTIDIEN</t>
  </si>
  <si>
    <t>NEWSPAPER</t>
  </si>
  <si>
    <t xml:space="preserve">KOUMAC </t>
  </si>
  <si>
    <t>HESSEN</t>
  </si>
  <si>
    <t>REPUBLICAIN LORRAIN</t>
  </si>
  <si>
    <t>Bad Zwesten</t>
  </si>
  <si>
    <t>HERSERANGE</t>
  </si>
  <si>
    <t>LENONCOURT</t>
  </si>
  <si>
    <t>DOTTIGNIES</t>
  </si>
  <si>
    <t>BAD ZWESTEN</t>
  </si>
  <si>
    <t>CHAMPCUEIL</t>
  </si>
  <si>
    <t>PETIT ROSELLE</t>
  </si>
  <si>
    <t>ROGEVILLE</t>
  </si>
  <si>
    <t>DE PASSAGE</t>
  </si>
  <si>
    <t>DIELBEEK</t>
  </si>
  <si>
    <t>LETTONE</t>
  </si>
  <si>
    <t>ESTONIENNE</t>
  </si>
  <si>
    <t>2 ème visite</t>
  </si>
  <si>
    <t xml:space="preserve">LUX / FR </t>
  </si>
  <si>
    <t>LAUMESFELD</t>
  </si>
  <si>
    <t>B.A.O. / GUILLAUME TRAP</t>
  </si>
  <si>
    <t>BRAUMENT</t>
  </si>
  <si>
    <t>LEXY</t>
  </si>
  <si>
    <t>ARCUS</t>
  </si>
  <si>
    <t>B.A.O / AMIE</t>
  </si>
  <si>
    <t>Mondorf</t>
  </si>
  <si>
    <t>LUX /FR</t>
  </si>
  <si>
    <t>INSTITUTRICE DE ESCH</t>
  </si>
  <si>
    <t>CAGLIARI</t>
  </si>
  <si>
    <t>REHLINGEN</t>
  </si>
  <si>
    <t>LUX / FR / ANG</t>
  </si>
  <si>
    <t>BURMERANGE</t>
  </si>
  <si>
    <t>B.A.O</t>
  </si>
  <si>
    <t>VITRY-SUR-ORNE</t>
  </si>
  <si>
    <t>LEGLISE</t>
  </si>
  <si>
    <t>REMEING</t>
  </si>
  <si>
    <t>CONSEIL ADMINISTRATIVE DE LA FONDATION LSC</t>
  </si>
  <si>
    <t>VAUX-SUR-SUR</t>
  </si>
  <si>
    <t>Canada</t>
  </si>
  <si>
    <t>V4A969</t>
  </si>
  <si>
    <t>SURREY</t>
  </si>
  <si>
    <t>RENNE</t>
  </si>
  <si>
    <t>MAROC</t>
  </si>
  <si>
    <t>CASABLANCA</t>
  </si>
  <si>
    <t>Campello</t>
  </si>
  <si>
    <t>MAINZ</t>
  </si>
  <si>
    <t>ESSENTIEL</t>
  </si>
  <si>
    <t>km</t>
  </si>
  <si>
    <t>Min</t>
  </si>
  <si>
    <t>KALKESBACH</t>
  </si>
  <si>
    <t>Couvanges</t>
  </si>
  <si>
    <t>TOTAL</t>
  </si>
  <si>
    <t>MOYENNE</t>
  </si>
  <si>
    <t>Minutes</t>
  </si>
  <si>
    <t>Km</t>
  </si>
  <si>
    <t>France</t>
  </si>
  <si>
    <t>Allemagne</t>
  </si>
  <si>
    <t>Belgique</t>
  </si>
  <si>
    <t>FRANCE</t>
  </si>
  <si>
    <t>ALLEMAGNE</t>
  </si>
  <si>
    <t>Internet</t>
  </si>
  <si>
    <t>BAO</t>
  </si>
  <si>
    <t>Francais</t>
  </si>
  <si>
    <t>Portugais</t>
  </si>
  <si>
    <t>Anglais</t>
  </si>
  <si>
    <t>Allemand</t>
  </si>
  <si>
    <t>Italie</t>
  </si>
  <si>
    <t>Roumanie</t>
  </si>
  <si>
    <t>Polonais</t>
  </si>
  <si>
    <t>KM</t>
  </si>
  <si>
    <t>MINUTES</t>
  </si>
  <si>
    <t>HUSSIGNY</t>
  </si>
  <si>
    <t>Keispelt</t>
  </si>
  <si>
    <t>Brandenbourg</t>
  </si>
  <si>
    <t>AVERAGE</t>
  </si>
  <si>
    <t>EIFEL</t>
  </si>
  <si>
    <t>Grèce</t>
  </si>
  <si>
    <t>VOLOS</t>
  </si>
  <si>
    <t>INDIEN</t>
  </si>
  <si>
    <t>CLOUANGE</t>
  </si>
  <si>
    <t>ANG / ALL</t>
  </si>
  <si>
    <t>BRUNEHAUT</t>
  </si>
  <si>
    <t>GUENANGE</t>
  </si>
  <si>
    <t>POLISH</t>
  </si>
  <si>
    <t>AMIS DE MANUEL</t>
  </si>
  <si>
    <t>ETALLE</t>
  </si>
  <si>
    <t>ENTRANGE</t>
  </si>
  <si>
    <t xml:space="preserve">INTERNET / GOOGLE </t>
  </si>
  <si>
    <t>USA</t>
  </si>
  <si>
    <t>Seattle</t>
  </si>
  <si>
    <t>BRASIL</t>
  </si>
  <si>
    <t>JOUVILLE</t>
  </si>
  <si>
    <t>Osterreich</t>
  </si>
  <si>
    <t xml:space="preserve">INTERNET GOOGLE </t>
  </si>
  <si>
    <t>FR /DE</t>
  </si>
  <si>
    <t>3 ème visite</t>
  </si>
  <si>
    <t>FACEBOOK / AMIS</t>
  </si>
  <si>
    <t xml:space="preserve">LUX / DE </t>
  </si>
  <si>
    <t>AUDUN LE ROMAN</t>
  </si>
  <si>
    <t>JAPONAIS</t>
  </si>
  <si>
    <t>UNGARIA</t>
  </si>
  <si>
    <t>JOURNALISTE</t>
  </si>
  <si>
    <t>BEAU - PARENTS DE JULIEN MEYER</t>
  </si>
  <si>
    <t>MERL</t>
  </si>
  <si>
    <t>ALL</t>
  </si>
  <si>
    <t>VISITE LUXERMBOURG (TOURISM OFFICE) / INTERNET GOOGLE</t>
  </si>
  <si>
    <t>VISITE SCOLAIRE</t>
  </si>
  <si>
    <t>KIRCHBERG</t>
  </si>
  <si>
    <t xml:space="preserve">RADIO </t>
  </si>
  <si>
    <t xml:space="preserve">B.A.O / INTERNET  GOOGLE </t>
  </si>
  <si>
    <t>JOURNALISTE LUXEMBOURGER WORT</t>
  </si>
  <si>
    <t>LAMORTEAU</t>
  </si>
  <si>
    <t xml:space="preserve">MESSANCY </t>
  </si>
  <si>
    <t>INTERNET / GOOGLE</t>
  </si>
  <si>
    <t>TRITTENHEIM</t>
  </si>
  <si>
    <t>LORENTZWEILER</t>
  </si>
  <si>
    <t>HABITE DIFFERDANGE / 2EME VISITE</t>
  </si>
  <si>
    <t>DANOIS</t>
  </si>
  <si>
    <t>B.A.O. / FB</t>
  </si>
  <si>
    <t>SLOVAQUIE</t>
  </si>
  <si>
    <t>SK90044</t>
  </si>
  <si>
    <t>VLKY</t>
  </si>
  <si>
    <t>HONGROIS</t>
  </si>
  <si>
    <t>HINDI</t>
  </si>
  <si>
    <t>CONNAIT QQN QUI TRAVAILLE AU LSC</t>
  </si>
  <si>
    <t>EVRANGE</t>
  </si>
  <si>
    <t>SAINT-LEGER</t>
  </si>
  <si>
    <t>AMIS DES MUSEES</t>
  </si>
  <si>
    <t>ELLANGE</t>
  </si>
  <si>
    <t>ENFANT ÉTAIT CHEZ NOUS AVEC L'ECOLE</t>
  </si>
  <si>
    <t>FINLANDAIS</t>
  </si>
  <si>
    <t>SAINT-GRAVE</t>
  </si>
  <si>
    <t>SENNINGERBERG</t>
  </si>
  <si>
    <t>TRINTANGE</t>
  </si>
  <si>
    <t>MERTZIG</t>
  </si>
  <si>
    <t>PROF D'ECOLE</t>
  </si>
  <si>
    <t>NEUFCHATEAU</t>
  </si>
  <si>
    <t>HEBREU</t>
  </si>
  <si>
    <t>NATURE MUSEE</t>
  </si>
  <si>
    <t>HELMDANGE</t>
  </si>
  <si>
    <t>PUB</t>
  </si>
  <si>
    <t>EIDD</t>
  </si>
  <si>
    <t>ZEITUNG</t>
  </si>
  <si>
    <t>SITE INTERNET</t>
  </si>
  <si>
    <t>CANACH</t>
  </si>
  <si>
    <t>AUCUNE</t>
  </si>
  <si>
    <t>WASQUEHAL</t>
  </si>
  <si>
    <t>2EME VISITE</t>
  </si>
  <si>
    <t>ECOLE / FB</t>
  </si>
  <si>
    <t>NOERTZANGE</t>
  </si>
  <si>
    <t>SEPTFONTAINES</t>
  </si>
  <si>
    <t>INTERNET SITE "WHATS ON FOR KIDS"</t>
  </si>
  <si>
    <t>CAPELLEN</t>
  </si>
  <si>
    <t>RUSSANGE</t>
  </si>
  <si>
    <t>ATTERT</t>
  </si>
  <si>
    <t>MONDELANGE</t>
  </si>
  <si>
    <t>Luxembourg TOURISM</t>
  </si>
  <si>
    <t>SPRINKANGE</t>
  </si>
  <si>
    <t>PERSE</t>
  </si>
  <si>
    <t>MONTENEGRIN</t>
  </si>
  <si>
    <t>Kilomètres</t>
  </si>
  <si>
    <t>Aachen</t>
  </si>
  <si>
    <t>ASCHAFFENBURG</t>
  </si>
  <si>
    <t>TAVERNY</t>
  </si>
  <si>
    <t>Hettange-GRANDE</t>
  </si>
  <si>
    <t>HANAU</t>
  </si>
  <si>
    <t>788</t>
  </si>
  <si>
    <t>438</t>
  </si>
  <si>
    <t>EPPELDORF</t>
  </si>
  <si>
    <t>BESANÇON</t>
  </si>
  <si>
    <t>RH11TG</t>
  </si>
  <si>
    <t>REDHILL</t>
  </si>
  <si>
    <t>IMBRINGEN</t>
  </si>
  <si>
    <t>ISLANDAIS</t>
  </si>
  <si>
    <t>WORMELDANGE-HAUT</t>
  </si>
  <si>
    <t>NEW YORK</t>
  </si>
  <si>
    <t>BAUMHOLDER</t>
  </si>
  <si>
    <t>ANG / DE</t>
  </si>
  <si>
    <t>TRAVAILLE AU LUX</t>
  </si>
  <si>
    <t>HUNTING</t>
  </si>
  <si>
    <t>FNR (mais ne travaille pas la)</t>
  </si>
  <si>
    <t>Goetzingen</t>
  </si>
  <si>
    <t>10112</t>
  </si>
  <si>
    <t xml:space="preserve">km </t>
  </si>
  <si>
    <t>300</t>
  </si>
  <si>
    <t>528</t>
  </si>
  <si>
    <t>NOVEMBRE</t>
  </si>
  <si>
    <t>October</t>
  </si>
  <si>
    <t>Décembre</t>
  </si>
  <si>
    <t>Octobre</t>
  </si>
  <si>
    <t>Novembre</t>
  </si>
  <si>
    <t>Janvier</t>
  </si>
  <si>
    <t>Février</t>
  </si>
  <si>
    <t xml:space="preserve">Distances </t>
  </si>
  <si>
    <t>Temps de trajet</t>
  </si>
  <si>
    <t>OT</t>
  </si>
  <si>
    <t>VELIZY</t>
  </si>
  <si>
    <t>TOURNAI</t>
  </si>
  <si>
    <t xml:space="preserve">Fille de Bernard Conil </t>
  </si>
  <si>
    <t>CLERVAUX</t>
  </si>
  <si>
    <t>PARIS</t>
  </si>
  <si>
    <t>SAINT-MEDARD-EN-JALLES</t>
  </si>
  <si>
    <t>GOOGLE / SITE INTERNET</t>
  </si>
  <si>
    <t>FINLANDE</t>
  </si>
  <si>
    <t>00330</t>
  </si>
  <si>
    <t>HELSINKI</t>
  </si>
  <si>
    <t>520</t>
  </si>
  <si>
    <t>948</t>
  </si>
  <si>
    <t xml:space="preserve">Luxembourg </t>
  </si>
  <si>
    <t xml:space="preserve">France </t>
  </si>
  <si>
    <t xml:space="preserve">Allemagne </t>
  </si>
  <si>
    <t>Autres</t>
  </si>
  <si>
    <t>INSTAGRAM</t>
  </si>
  <si>
    <t>IGEL</t>
  </si>
  <si>
    <t>WOLKRANGE</t>
  </si>
  <si>
    <t>LIMPACH</t>
  </si>
  <si>
    <t xml:space="preserve">AUDUN LE TICHE </t>
  </si>
  <si>
    <t>MONT-SAINT-MARTIN</t>
  </si>
  <si>
    <t>COLMAR</t>
  </si>
  <si>
    <t xml:space="preserve">PAR LA CHAMBRE DE COMMERCE </t>
  </si>
  <si>
    <t>PETTINGEN</t>
  </si>
  <si>
    <t>MONDORFF</t>
  </si>
  <si>
    <t>MEXY</t>
  </si>
  <si>
    <t>YUTZ</t>
  </si>
  <si>
    <t>ABONCOURT</t>
  </si>
  <si>
    <t>BRONVAUX</t>
  </si>
  <si>
    <t>MORFONTAINE</t>
  </si>
  <si>
    <t>Marly</t>
  </si>
  <si>
    <t xml:space="preserve">LUXEMBURGER WORT </t>
  </si>
  <si>
    <t xml:space="preserve">PUTTELANGE LES THIONVILLE </t>
  </si>
  <si>
    <t>Antony ( Région de Paris )</t>
  </si>
  <si>
    <t>Longwy</t>
  </si>
  <si>
    <t>CONNAIT MONSIEUR BREH YANNICK</t>
  </si>
  <si>
    <t>PIENNE</t>
  </si>
  <si>
    <t>NANCY</t>
  </si>
  <si>
    <t>Bao</t>
  </si>
  <si>
    <t>RÉSIDENCE</t>
  </si>
  <si>
    <t>Autres pays</t>
  </si>
  <si>
    <t>Luxembourgeois</t>
  </si>
  <si>
    <t>Français</t>
  </si>
  <si>
    <t>Italien</t>
  </si>
  <si>
    <t>Lituanien</t>
  </si>
  <si>
    <t>Roumain</t>
  </si>
  <si>
    <t>Russe</t>
  </si>
  <si>
    <t>Suedois</t>
  </si>
  <si>
    <t>Chinois</t>
  </si>
  <si>
    <t>Décembre 17</t>
  </si>
  <si>
    <t>Facebook</t>
  </si>
  <si>
    <t>Revenant</t>
  </si>
  <si>
    <t>Maison Relais</t>
  </si>
  <si>
    <t>Visit Luxembourg</t>
  </si>
  <si>
    <t>Autre</t>
  </si>
  <si>
    <t xml:space="preserve"> BOUCHE A OREILLE</t>
  </si>
  <si>
    <t>Hongrie</t>
  </si>
  <si>
    <t>Pologne</t>
  </si>
  <si>
    <t>Espagne</t>
  </si>
  <si>
    <t>Japonnais</t>
  </si>
  <si>
    <t>Grecs</t>
  </si>
  <si>
    <t>Ukraine</t>
  </si>
  <si>
    <t xml:space="preserve">Finlande </t>
  </si>
  <si>
    <t>2e visite</t>
  </si>
  <si>
    <t xml:space="preserve">Maison Relais </t>
  </si>
  <si>
    <t>Internet GOOGLE</t>
  </si>
  <si>
    <t>Internet/ Google</t>
  </si>
  <si>
    <t xml:space="preserve">Visiteurs par Pays de Résidence </t>
  </si>
  <si>
    <t>Visiteurs par Langue maternelle</t>
  </si>
  <si>
    <t>Visiteurs par Pays de Résidence et Langue maternelle</t>
  </si>
  <si>
    <r>
      <t xml:space="preserve">Visiteurs par </t>
    </r>
    <r>
      <rPr>
        <sz val="11"/>
        <color theme="1"/>
        <rFont val="Calibri (Body)"/>
      </rPr>
      <t>façon de découverte du LSC</t>
    </r>
  </si>
  <si>
    <t>BRAUNSCHWEIG</t>
  </si>
  <si>
    <t>METZ</t>
  </si>
  <si>
    <t>08440</t>
  </si>
  <si>
    <t>ISSANCOURT-ET-RUMET</t>
  </si>
  <si>
    <t>PASSé WEEKEND AU LUX (INTERNET - QUE FAIRE)</t>
  </si>
  <si>
    <t>CITYSAVY</t>
  </si>
  <si>
    <t>TOURSIM OFFICE</t>
  </si>
  <si>
    <t>BREHAIN-LA-VILLE</t>
  </si>
  <si>
    <t>LUX / ANG</t>
  </si>
  <si>
    <t>LU / ANG</t>
  </si>
  <si>
    <t>INTERNET GOOGLE</t>
  </si>
  <si>
    <t>COMMERANGE</t>
  </si>
  <si>
    <t>FLEBOUR</t>
  </si>
  <si>
    <t>SP / LUX / IT</t>
  </si>
  <si>
    <t>FR /IT</t>
  </si>
  <si>
    <t>HABAY</t>
  </si>
  <si>
    <t>JOURNAL ESSENTIEL</t>
  </si>
  <si>
    <t>MENSDORF</t>
  </si>
  <si>
    <t>PASSER DEVANT LE LSC</t>
  </si>
  <si>
    <t>ANG / POLONAIS</t>
  </si>
  <si>
    <t>DE / LUX</t>
  </si>
  <si>
    <t>2 Ème visite</t>
  </si>
  <si>
    <t xml:space="preserve"> ecole ISL</t>
  </si>
  <si>
    <t>LUXEMBOURGER WORT</t>
  </si>
  <si>
    <t>ARMENIEN</t>
  </si>
  <si>
    <t>RUSSIE</t>
  </si>
  <si>
    <t>B.A.O / FB</t>
  </si>
  <si>
    <t>PROSPECT</t>
  </si>
  <si>
    <t>EPOUSE A MR SCIENCE</t>
  </si>
  <si>
    <t>KIRSCHNAUMEN</t>
  </si>
  <si>
    <t>LUX/ANG</t>
  </si>
  <si>
    <t>COSNES-ET-ROMAIN</t>
  </si>
  <si>
    <t>TRAVAILLE A COTÉ</t>
  </si>
  <si>
    <t>PIENNES</t>
  </si>
  <si>
    <t>356</t>
  </si>
  <si>
    <t>579</t>
  </si>
  <si>
    <t>LOMMERANGE</t>
  </si>
  <si>
    <t>Mettlach</t>
  </si>
  <si>
    <t>Longen</t>
  </si>
  <si>
    <t>TERVILLE</t>
  </si>
  <si>
    <t xml:space="preserve">passé devant </t>
  </si>
  <si>
    <t>Lux</t>
  </si>
  <si>
    <t>Fr</t>
  </si>
  <si>
    <t>LILLE</t>
  </si>
  <si>
    <t>Verdun</t>
  </si>
  <si>
    <t>SAINT-PRIVAT-LA-MONTAGNE</t>
  </si>
  <si>
    <t>ANGEVILLERS</t>
  </si>
  <si>
    <t>MOYVEIRE PETIT</t>
  </si>
  <si>
    <t>Valleroy</t>
  </si>
  <si>
    <t>BOUSSE</t>
  </si>
  <si>
    <t>PONT-A-MOUSSON</t>
  </si>
  <si>
    <t xml:space="preserve">FB ( sont venus expres pour la visite au LSC ) </t>
  </si>
  <si>
    <t>SAINT PANCRE</t>
  </si>
  <si>
    <t>Montigny-Sur-Chiers</t>
  </si>
  <si>
    <t>fR</t>
  </si>
  <si>
    <t xml:space="preserve">FR / TURQUE </t>
  </si>
  <si>
    <t>SERVIGNY-LES-ROUILLE</t>
  </si>
  <si>
    <t>MARLY</t>
  </si>
  <si>
    <t>REHON</t>
  </si>
  <si>
    <t>COSNES ET ROMAIN</t>
  </si>
  <si>
    <t>VIVIER HAUCOURT</t>
  </si>
  <si>
    <t>PIERREPONT</t>
  </si>
  <si>
    <t>GOOGLE - QUOI FAIRE DANS LA REGION</t>
  </si>
  <si>
    <t>VOLSTROFF</t>
  </si>
  <si>
    <t>DE/ANG</t>
  </si>
  <si>
    <t>HUSSIGNY-GODBRANGE</t>
  </si>
  <si>
    <t>MONT-BONVILLERS</t>
  </si>
  <si>
    <t>HAIRONVILLE</t>
  </si>
  <si>
    <t>B.A.O. / REP. LORRAIN</t>
  </si>
  <si>
    <t>TRAVAILLE CRECHE LAVOREL</t>
  </si>
  <si>
    <t>LACHALADE</t>
  </si>
  <si>
    <t>HABITE FOUSSBANN</t>
  </si>
  <si>
    <t>ESP / IT</t>
  </si>
  <si>
    <t>ECOLE DES INGENIEURS METZ (B.A.O.)</t>
  </si>
  <si>
    <t>SAINT-EPVRE</t>
  </si>
  <si>
    <t>USELDANGE</t>
  </si>
  <si>
    <t>CONNAIT GUILLAUME</t>
  </si>
  <si>
    <t>TRAVAIL A DIFF / FB</t>
  </si>
  <si>
    <t>Vivier-au-Court</t>
  </si>
  <si>
    <t>Moyeuvre-Petite</t>
  </si>
  <si>
    <t>Servigny-lès-Raville</t>
  </si>
  <si>
    <t>Saint-Epvre</t>
  </si>
  <si>
    <t>AUCHAN / FLYER</t>
  </si>
  <si>
    <t>FOUHREN</t>
  </si>
  <si>
    <t>KONZ</t>
  </si>
  <si>
    <t>ARGANCY</t>
  </si>
  <si>
    <t>MOINE-VILLE</t>
  </si>
  <si>
    <t>AUDUN-LE-ROMAN</t>
  </si>
  <si>
    <t>lUXEMBOURG</t>
  </si>
  <si>
    <t>par un collègue</t>
  </si>
  <si>
    <t>Restopolis</t>
  </si>
  <si>
    <t>304</t>
  </si>
  <si>
    <t>176</t>
  </si>
  <si>
    <t>Presse ESSENTIEL</t>
  </si>
  <si>
    <t>Presse JOURNAL</t>
  </si>
  <si>
    <t>Presse JOURNAL ESSENTIEL</t>
  </si>
  <si>
    <t>Presse L'ESSENTIEL</t>
  </si>
  <si>
    <t>Presse LUXEMBOURGER WORT</t>
  </si>
  <si>
    <t xml:space="preserve">Belle La Neuve </t>
  </si>
  <si>
    <t>PETIT WEB LU</t>
  </si>
  <si>
    <t>VANY</t>
  </si>
  <si>
    <t xml:space="preserve">IT / FR </t>
  </si>
  <si>
    <t>ROSPORT</t>
  </si>
  <si>
    <t>LUDELANGE</t>
  </si>
  <si>
    <t>GREQUE</t>
  </si>
  <si>
    <t>MRE PETANGE</t>
  </si>
  <si>
    <t>METZERVISSER</t>
  </si>
  <si>
    <t>OFFICE DU TOURISME</t>
  </si>
  <si>
    <t>CHARENCY-VEZIN</t>
  </si>
  <si>
    <t>ROSSELANGE</t>
  </si>
  <si>
    <t>RURRANGE LES THIONILLE</t>
  </si>
  <si>
    <t>ŒUVRE NATIONAL GRAND-DUCHESSE CHARLOTTE</t>
  </si>
  <si>
    <t>SLOVENIA</t>
  </si>
  <si>
    <t>Ecole   ISL</t>
  </si>
  <si>
    <t>Mars</t>
  </si>
  <si>
    <t>METZERVISSE</t>
  </si>
  <si>
    <t>LeUDELANGE</t>
  </si>
  <si>
    <t>PASSÉ DEVANT LE LSC</t>
  </si>
  <si>
    <t xml:space="preserve">B.A.O. / FAMILLE </t>
  </si>
  <si>
    <t>CHRISTNACH</t>
  </si>
  <si>
    <t>CONNAIT JULIEN MEYER</t>
  </si>
  <si>
    <t xml:space="preserve">L'ESSENTIEL </t>
  </si>
  <si>
    <t>MUHLENDORF</t>
  </si>
  <si>
    <t>FB / FONDATION KRIEBS-KRANK KANNER</t>
  </si>
  <si>
    <t>DIERFELD</t>
  </si>
  <si>
    <t>CONNAISSANCE A ANNE-MARIE</t>
  </si>
  <si>
    <t>FB / B.A.O.</t>
  </si>
  <si>
    <t>DE/IT</t>
  </si>
  <si>
    <t>CHINOIS / ANG</t>
  </si>
  <si>
    <t>BETTBORN</t>
  </si>
  <si>
    <t>LETTON</t>
  </si>
  <si>
    <t>INTERNET (PAS SUR)</t>
  </si>
  <si>
    <t>KEHLEN</t>
  </si>
  <si>
    <t>LANNEN</t>
  </si>
  <si>
    <t>ECOLE / MEDIAS</t>
  </si>
  <si>
    <t>INTERNET / EDITUS.LU</t>
  </si>
  <si>
    <t>ISSY-LES-MOULINEAUX</t>
  </si>
  <si>
    <t>NIEDERDONVEN</t>
  </si>
  <si>
    <t>INTERNET (WHAT'S ON FOR KIDS)</t>
  </si>
  <si>
    <t>BRASIL / PT</t>
  </si>
  <si>
    <t xml:space="preserve">ENG / DE </t>
  </si>
  <si>
    <t xml:space="preserve">TRAVAIL A DIFF </t>
  </si>
  <si>
    <t>POMPEY</t>
  </si>
  <si>
    <t>ANG / FR / ESP</t>
  </si>
  <si>
    <t>MEDIAS / FB</t>
  </si>
  <si>
    <t>IT / RUSSE / LUX</t>
  </si>
  <si>
    <t>SCHOULEESCHTER</t>
  </si>
  <si>
    <t>WELFRANGE</t>
  </si>
  <si>
    <t>GOOGLE (WHAT TO DO IN THE ZONE)</t>
  </si>
  <si>
    <t>BETZDORF</t>
  </si>
  <si>
    <t>RTL.LU / FB / B.A.O.</t>
  </si>
  <si>
    <t>OETRANGE</t>
  </si>
  <si>
    <t>DISTROFF</t>
  </si>
  <si>
    <t>AG</t>
  </si>
  <si>
    <t>GOOGLE (SPECIFIQUEMENT LSC)</t>
  </si>
  <si>
    <t>PASSE A COTE</t>
  </si>
  <si>
    <t>SCOUTS</t>
  </si>
  <si>
    <t>VISIT Luxembourg</t>
  </si>
  <si>
    <t>RTL / MR. SCIENCE</t>
  </si>
  <si>
    <t>DIFFERDANGE COMMUNE TRAVAIL</t>
  </si>
  <si>
    <t>FB / 3EME VISITE</t>
  </si>
  <si>
    <t>INTERNET (QUOI FAIRE DANS LA GRAND REGION)</t>
  </si>
  <si>
    <t>3EME VISITE</t>
  </si>
  <si>
    <t>US</t>
  </si>
  <si>
    <t>CHICAGO</t>
  </si>
  <si>
    <t>DAUGHTER IS IN MIAMI UNIVERSITY</t>
  </si>
  <si>
    <t>JOEUF</t>
  </si>
  <si>
    <t>RADIO</t>
  </si>
  <si>
    <t>OLZHEIM</t>
  </si>
  <si>
    <t>FAIT DES LIVRAISON DE MAT. A ARCELOR</t>
  </si>
  <si>
    <t>GOOGLE - QUE FAIRE COMME ACTIVITES SCIENTIFIQUES</t>
  </si>
  <si>
    <t>FNR / 2EME VISITE</t>
  </si>
  <si>
    <t>MERTERT</t>
  </si>
  <si>
    <t>ECOLE ENFANT</t>
  </si>
  <si>
    <t>OTTWEILER</t>
  </si>
  <si>
    <t>FACEBBOK</t>
  </si>
  <si>
    <t>WALLENDORF-PONT</t>
  </si>
  <si>
    <t xml:space="preserve">3 ème visite </t>
  </si>
  <si>
    <t>Höringen</t>
  </si>
  <si>
    <t>Wormeldange</t>
  </si>
  <si>
    <t>BAO CONNAISSANCE A ANNE-MARIE</t>
  </si>
  <si>
    <t>BAO CONNAIT GUILLAUME</t>
  </si>
  <si>
    <t>BAO CONNAIT JULIEN MEYER</t>
  </si>
  <si>
    <t>BAO CONNAIT MONSIEUR BREH YANNICK</t>
  </si>
  <si>
    <t>LONGEN</t>
  </si>
  <si>
    <t>Dud</t>
  </si>
  <si>
    <t>Esch</t>
  </si>
  <si>
    <t>Thionv</t>
  </si>
  <si>
    <t>Percentage LX</t>
  </si>
  <si>
    <t>Habitants</t>
  </si>
  <si>
    <t>BETTANGE</t>
  </si>
  <si>
    <t>MAINTAL</t>
  </si>
  <si>
    <t>TURKISCH</t>
  </si>
  <si>
    <t>WILLSECKER</t>
  </si>
  <si>
    <t>MAROCAIN</t>
  </si>
  <si>
    <t>BONNEVOIE</t>
  </si>
  <si>
    <t>LUXEMBURGERLAND / JOURNAL</t>
  </si>
  <si>
    <t>LIMPERTSBERG</t>
  </si>
  <si>
    <t>INTERNET / FACEBOOK</t>
  </si>
  <si>
    <t>WEIMERSKIRCH</t>
  </si>
  <si>
    <t>NL</t>
  </si>
  <si>
    <t>2e visite MONSIEUR DIDIER</t>
  </si>
  <si>
    <t>DIFFERDANGE-Niedercorn</t>
  </si>
  <si>
    <t>Differdange-OBERKORN</t>
  </si>
  <si>
    <t>Luxembourg- LIMPERTSBERG</t>
  </si>
  <si>
    <t>////////</t>
  </si>
  <si>
    <t xml:space="preserve">ISRAEL </t>
  </si>
  <si>
    <t>HEBREW</t>
  </si>
  <si>
    <t xml:space="preserve">AMIS / FAMILLE </t>
  </si>
  <si>
    <t>Raumschweig</t>
  </si>
  <si>
    <t xml:space="preserve">GOOGLE QUOI FAIRE DANS LA REGION </t>
  </si>
  <si>
    <t>AMIS / VISITE AU Luxembourg PASSER AU LSC</t>
  </si>
  <si>
    <t>Braunschweig</t>
  </si>
  <si>
    <t>180</t>
  </si>
  <si>
    <t>287</t>
  </si>
  <si>
    <t>Tawern</t>
  </si>
  <si>
    <t>CHERAIN</t>
  </si>
  <si>
    <t>WOLFSBURG</t>
  </si>
  <si>
    <t>NOHFELDEN</t>
  </si>
  <si>
    <t>306</t>
  </si>
  <si>
    <t>595</t>
  </si>
  <si>
    <t>Rihlingen</t>
  </si>
  <si>
    <t>LANGENFELD</t>
  </si>
  <si>
    <t>INTERNET GOOGLE / URLAUB</t>
  </si>
  <si>
    <t>FOND NATIONAL DE LA RECHERCHE Luxembourg</t>
  </si>
  <si>
    <t>BUREAU BALOISE A DIFFERDANGE</t>
  </si>
  <si>
    <t>SAINTE-CROIX-AUX-MINES</t>
  </si>
  <si>
    <t>FR / TCHEQUE</t>
  </si>
  <si>
    <t>B.A.O. / NOTRE SITE</t>
  </si>
  <si>
    <t>ELVANGE</t>
  </si>
  <si>
    <t>TRAVAILLE A DIFFERDANGE</t>
  </si>
  <si>
    <t>B.A.O. / ECOLE</t>
  </si>
  <si>
    <t>RADIO ELDO</t>
  </si>
  <si>
    <t>SALLES</t>
  </si>
  <si>
    <t>09142</t>
  </si>
  <si>
    <t>KAISERSLAUTERN</t>
  </si>
  <si>
    <t xml:space="preserve">Presse LUXEMBOURG WORT </t>
  </si>
  <si>
    <t>Presse MEDIAS</t>
  </si>
  <si>
    <t>Presse QUOTIDIEN</t>
  </si>
  <si>
    <t xml:space="preserve">Presse RADIO </t>
  </si>
  <si>
    <t>Presse REPUBLICAIN LORRAIN</t>
  </si>
  <si>
    <t>Presse RTL</t>
  </si>
  <si>
    <t>Presse ZEITUNG</t>
  </si>
  <si>
    <t>BAO AMIS DE MANUEL</t>
  </si>
  <si>
    <t>BAO AMIS DES MUSEES</t>
  </si>
  <si>
    <t>BAO BEAU - PARENTS DE JULIEN MEYER</t>
  </si>
  <si>
    <t>BAO CONNAIT QQN QUI TRAVAILLE AU LSC</t>
  </si>
  <si>
    <t>Presse RADIO ELDO</t>
  </si>
  <si>
    <t>Presse RTL TELE</t>
  </si>
  <si>
    <t>Ecole SCHOULMESCHTER</t>
  </si>
  <si>
    <t>MR TRAVAILLE CRECHE LAVOREL</t>
  </si>
  <si>
    <t>Presse RTL.LU / FB / B.A.O.</t>
  </si>
  <si>
    <t>Presse RTL / MR. SCIENCE</t>
  </si>
  <si>
    <t>Presse RADIO</t>
  </si>
  <si>
    <t>BAO MONSIEUR DIDIER</t>
  </si>
  <si>
    <t>Presse MEDIAS / FB</t>
  </si>
  <si>
    <t xml:space="preserve">Presse L'ESSENTIEL </t>
  </si>
  <si>
    <t>Presse LUXEMBURGERLAND / JOURNAL</t>
  </si>
  <si>
    <t xml:space="preserve">MR MAISON RELAIS </t>
  </si>
  <si>
    <t>BAO AMIS / VISITE AU Luxembourg PASSER AU LSC</t>
  </si>
  <si>
    <t>Internet PASSé WEEKEND AU LUX (INTERNET - QUE FAIRE)</t>
  </si>
  <si>
    <t>Internet PETIT WEB LU</t>
  </si>
  <si>
    <t>Internet NOTRE SITE</t>
  </si>
  <si>
    <t>Presse WORT</t>
  </si>
  <si>
    <t>Presse TELEVISION</t>
  </si>
  <si>
    <t>BAO NATURE MUSEE</t>
  </si>
  <si>
    <t>Presse MADIAS</t>
  </si>
  <si>
    <t>Presse NEWSPAPER</t>
  </si>
  <si>
    <t>Presse PAPERJAM</t>
  </si>
  <si>
    <t>BAO FAMILLE A GUILLAUME</t>
  </si>
  <si>
    <t>67655</t>
  </si>
  <si>
    <t>Moulins-les Metz</t>
  </si>
  <si>
    <t>Rehlingen-Siersburg</t>
  </si>
  <si>
    <t>1206</t>
  </si>
  <si>
    <t>670</t>
  </si>
  <si>
    <t>PLACE D'ARMES 31/03</t>
  </si>
  <si>
    <t>GUILLAUME</t>
  </si>
  <si>
    <t>AMSTERDAM</t>
  </si>
  <si>
    <t>B.A.O. / QUOTIDIEN</t>
  </si>
  <si>
    <t>BEILER</t>
  </si>
  <si>
    <t>STUTTGART</t>
  </si>
  <si>
    <t>TAMIL</t>
  </si>
  <si>
    <t>INTERNET - SITE LUX CITY</t>
  </si>
  <si>
    <t>MÜNCHEN</t>
  </si>
  <si>
    <t>1181 DE</t>
  </si>
  <si>
    <t>AMSTELVEEN</t>
  </si>
  <si>
    <t>INTERNET - WHAT'S ON FOR KIDS</t>
  </si>
  <si>
    <t>IMMENSTADT</t>
  </si>
  <si>
    <t>MUTZIG</t>
  </si>
  <si>
    <t>HERZOGENAURACH</t>
  </si>
  <si>
    <t>MALAYALAM</t>
  </si>
  <si>
    <t>GOOGLE - WHAT TO DO</t>
  </si>
  <si>
    <t>VARESE</t>
  </si>
  <si>
    <t>B.A.O. / SCHOOL</t>
  </si>
  <si>
    <t>5038 RL</t>
  </si>
  <si>
    <t>TILBOURG</t>
  </si>
  <si>
    <t>FR / CHINOIS</t>
  </si>
  <si>
    <t>GOSTINGEN</t>
  </si>
  <si>
    <t>PLACE D'ARMES 31/03 / MAISON RELAIS</t>
  </si>
  <si>
    <t>MILAN</t>
  </si>
  <si>
    <t>WASSERBILLIG</t>
  </si>
  <si>
    <t xml:space="preserve">PLACE D'ARMES 31/03 </t>
  </si>
  <si>
    <t>RUSSE / ROUMANIE</t>
  </si>
  <si>
    <t xml:space="preserve">FLYER / AMIS </t>
  </si>
  <si>
    <t>L'AQUILA</t>
  </si>
  <si>
    <t>SDF</t>
  </si>
  <si>
    <t>230</t>
  </si>
  <si>
    <t>401</t>
  </si>
  <si>
    <t>246</t>
  </si>
  <si>
    <t>412</t>
  </si>
  <si>
    <t>296</t>
  </si>
  <si>
    <t>512</t>
  </si>
  <si>
    <t>507</t>
  </si>
  <si>
    <t>312</t>
  </si>
  <si>
    <t>Rehlingen-Siersburg,</t>
  </si>
  <si>
    <t>BEELER</t>
  </si>
  <si>
    <t>B.A.O. GUILLAUME</t>
  </si>
  <si>
    <t xml:space="preserve">B.A.O. FLYER / AMIS </t>
  </si>
  <si>
    <t>April</t>
  </si>
  <si>
    <t>B.A.O.AMIS</t>
  </si>
  <si>
    <t>TELEVISION RTL ?</t>
  </si>
  <si>
    <t>RIPPIG</t>
  </si>
  <si>
    <t>URLAUB IN Luxembourg</t>
  </si>
  <si>
    <t>BOFFERDANGE</t>
  </si>
  <si>
    <t>CH</t>
  </si>
  <si>
    <t>EPPSTEIN</t>
  </si>
  <si>
    <t>CUTRY</t>
  </si>
  <si>
    <t xml:space="preserve">NIEDERCORN </t>
  </si>
  <si>
    <t>ROUMANIE</t>
  </si>
  <si>
    <t>B.A.O. AMIS</t>
  </si>
  <si>
    <t>B.A.O AMIS</t>
  </si>
  <si>
    <t>BAO AMIS</t>
  </si>
  <si>
    <t>181</t>
  </si>
  <si>
    <t>288</t>
  </si>
  <si>
    <t xml:space="preserve">Differdange NIEDERCORN </t>
  </si>
  <si>
    <t>Differdange OBERKORN</t>
  </si>
  <si>
    <t>ALTRIER</t>
  </si>
  <si>
    <t>INTERNET (NE SE RAPPEL PLUS)</t>
  </si>
  <si>
    <t>RESIDENT DIFFERDANGE</t>
  </si>
  <si>
    <t>DAAGES PRESS</t>
  </si>
  <si>
    <t>COMMUNE</t>
  </si>
  <si>
    <t>GB</t>
  </si>
  <si>
    <t>HU54JX</t>
  </si>
  <si>
    <t>HULL</t>
  </si>
  <si>
    <t>HU164QD</t>
  </si>
  <si>
    <t>COTTINGHAM</t>
  </si>
  <si>
    <t>BUSCHDORF</t>
  </si>
  <si>
    <t>INSTAGRAM / B.A.O.</t>
  </si>
  <si>
    <t>SOMMERAU</t>
  </si>
  <si>
    <t>WHAT'S ON FOR KIDS</t>
  </si>
  <si>
    <t>CROATE</t>
  </si>
  <si>
    <t>CHNOIS</t>
  </si>
  <si>
    <t>HABITE SOLEUVRE</t>
  </si>
  <si>
    <t>RUSSIAN</t>
  </si>
  <si>
    <t>REKLAMM</t>
  </si>
  <si>
    <t>Press JOURNAL</t>
  </si>
  <si>
    <t>Press JOURNAL ESSENTIEL</t>
  </si>
  <si>
    <t>Press L'ESSENTIEL</t>
  </si>
  <si>
    <t xml:space="preserve">Press LUXEMBURGER WORT </t>
  </si>
  <si>
    <t>Press TELEVISION RTL ?</t>
  </si>
  <si>
    <t>Press DAAGES PRESS</t>
  </si>
  <si>
    <t>MARATHI</t>
  </si>
  <si>
    <t>5623HX</t>
  </si>
  <si>
    <t>EINDHOVEN</t>
  </si>
  <si>
    <t>ANG/RUSSE/FR</t>
  </si>
  <si>
    <t>MACEDOINE</t>
  </si>
  <si>
    <t>SKOPJE</t>
  </si>
  <si>
    <t>MACEDONIEN</t>
  </si>
  <si>
    <t>PROF A EIDD</t>
  </si>
  <si>
    <t>NEWSLETTER / B.A.O.</t>
  </si>
  <si>
    <t>HOVELANGE</t>
  </si>
  <si>
    <t>NE SAIS PLUS</t>
  </si>
  <si>
    <t>HABITANT DIFFERDANGE (4 AMIS DE +- 15-18 ANS)</t>
  </si>
  <si>
    <t>FOYER DE L'ENFANT</t>
  </si>
  <si>
    <t>NIEDERPALLEN</t>
  </si>
  <si>
    <t>TRAVAILLE AUCHAN</t>
  </si>
  <si>
    <t>TAGEBLATT</t>
  </si>
  <si>
    <t>STUART</t>
  </si>
  <si>
    <t>NIEDERFEULEN</t>
  </si>
  <si>
    <t>B.A.O. / PETITWEB.LU</t>
  </si>
  <si>
    <t>FILS EST DANS LE SCIENCE CLUB</t>
  </si>
  <si>
    <t>PRESSE (NE SAIS PLUS OU)</t>
  </si>
  <si>
    <t>B.A.O. / INTERNET (NOTRE SITE)</t>
  </si>
  <si>
    <t>GOOGLE - WHAT'S ON</t>
  </si>
  <si>
    <t>AUSTRALIE</t>
  </si>
  <si>
    <t>PERTH</t>
  </si>
  <si>
    <t>PETIT FILS ÉTAIT ICI</t>
  </si>
  <si>
    <t>ANG/DE</t>
  </si>
  <si>
    <t>GOOGLE (WHAT'S ON FOR KIDS)</t>
  </si>
  <si>
    <t>06210</t>
  </si>
  <si>
    <t>MANDELIEU-LA-NAPOULE</t>
  </si>
  <si>
    <t>REDANGE-SUR-ATTERT</t>
  </si>
  <si>
    <t>FESTIVAL DES SCIENCES</t>
  </si>
  <si>
    <t xml:space="preserve">HABITANT DIFFERDANGE </t>
  </si>
  <si>
    <t>GOOGLE - ACTIVITES AU Luxembourg</t>
  </si>
  <si>
    <t>ECOLE (VIENT FAIRE UN APERCU AVANT LA VISITE SCOLAIRE)</t>
  </si>
  <si>
    <t>BERCHEM</t>
  </si>
  <si>
    <t>08960</t>
  </si>
  <si>
    <t>SANT JUST DESVERN</t>
  </si>
  <si>
    <t>FR / LUX / DE / ANG</t>
  </si>
  <si>
    <t>HABITE/PASSE A COTE</t>
  </si>
  <si>
    <t>CRECHE / MEDIAS</t>
  </si>
  <si>
    <t>PAR HASARD SUR GOOGLE</t>
  </si>
  <si>
    <t>GERBECOURT-ET-HAPLEMONT</t>
  </si>
  <si>
    <t>FRIBOURG</t>
  </si>
  <si>
    <t>INTERNET / VISIT Luxembourg</t>
  </si>
  <si>
    <t>LE KREMLIN-BICETRE (PARIS)</t>
  </si>
  <si>
    <t>ENSDORF</t>
  </si>
  <si>
    <t>CONNAISSANCE A ISABELLE</t>
  </si>
  <si>
    <t>MONS</t>
  </si>
  <si>
    <t>WEBSITE / VISIT Luxembourg</t>
  </si>
  <si>
    <t>DAAGESZEITUNG</t>
  </si>
  <si>
    <t>BECKERICH</t>
  </si>
  <si>
    <t>RADIO / LAANSCHT FUEREN</t>
  </si>
  <si>
    <t>RODILHAN</t>
  </si>
  <si>
    <t>Ecole PROF A EIDD</t>
  </si>
  <si>
    <t>B.A.O. STUART</t>
  </si>
  <si>
    <t>Ecole PETIT FILS ÉTAIT ICI</t>
  </si>
  <si>
    <t>MR CRECHE / MEDIAS</t>
  </si>
  <si>
    <t>Presse DAAGESZEITUNG</t>
  </si>
  <si>
    <t>B. A. O. PETIT FILS ÉTAIT ICI</t>
  </si>
  <si>
    <t>BAO CONNAISSANCE A ISABELLE</t>
  </si>
  <si>
    <t>Presse TAGEBLATT</t>
  </si>
  <si>
    <t>LETEIL</t>
  </si>
  <si>
    <t>FAMILLE</t>
  </si>
  <si>
    <t>BULGARIE</t>
  </si>
  <si>
    <t xml:space="preserve">GOOGLE  </t>
  </si>
  <si>
    <t>AL40G4</t>
  </si>
  <si>
    <t xml:space="preserve">ST ALBANS </t>
  </si>
  <si>
    <t>GEORGIEN</t>
  </si>
  <si>
    <t>HOSINGEN</t>
  </si>
  <si>
    <t>ROLLINGEN</t>
  </si>
  <si>
    <t>21.04.2018+A1014H1056A1020:A1054</t>
  </si>
  <si>
    <t>ANGLEUR</t>
  </si>
  <si>
    <t>Kerzenheim</t>
  </si>
  <si>
    <t>Autriche</t>
  </si>
  <si>
    <t>FR / RUSSE</t>
  </si>
  <si>
    <t>Luxembourg - EICH</t>
  </si>
  <si>
    <t>LCSB</t>
  </si>
  <si>
    <t xml:space="preserve"> COMMUNE  DE DIFFERDANGE </t>
  </si>
  <si>
    <t>PETIT WEB Luxembourg</t>
  </si>
  <si>
    <t>LINGER</t>
  </si>
  <si>
    <t>CLUB NORDIC WOMEN</t>
  </si>
  <si>
    <t>DANOISE</t>
  </si>
  <si>
    <t>ERPELDANGE</t>
  </si>
  <si>
    <t>CONES ET ROM</t>
  </si>
  <si>
    <t xml:space="preserve">TRIPADVISOR </t>
  </si>
  <si>
    <t>VILLERS  LA MONTAGNE</t>
  </si>
  <si>
    <t>3054ES</t>
  </si>
  <si>
    <t>ROTTERDAM</t>
  </si>
  <si>
    <t>JULIEN MEYER ( LSC)</t>
  </si>
  <si>
    <t>TRIERWEILER</t>
  </si>
  <si>
    <t>MERTESDORF</t>
  </si>
  <si>
    <t xml:space="preserve">AMIS /  FAMILLE </t>
  </si>
  <si>
    <t>BOUST</t>
  </si>
  <si>
    <t>Wettswill</t>
  </si>
  <si>
    <t>URLAUB IN Luxembourg / Visit Luxembourg</t>
  </si>
  <si>
    <t>ANG / LUX / POL</t>
  </si>
  <si>
    <t xml:space="preserve">PISCINE AQUASUD </t>
  </si>
  <si>
    <t>PANGE</t>
  </si>
  <si>
    <t>BAO FAMILLE</t>
  </si>
  <si>
    <t xml:space="preserve">BAO AMIS /  FAMILLE </t>
  </si>
  <si>
    <t>CHARLE VILLE MEZIERE S</t>
  </si>
  <si>
    <t xml:space="preserve">VISITE EXPRES POUR LE SCIENCE CENTER </t>
  </si>
  <si>
    <t xml:space="preserve">MEZIERE LES METZ </t>
  </si>
  <si>
    <t>COLLEGE</t>
  </si>
  <si>
    <t>ARTICLE REPUBLICAIN</t>
  </si>
  <si>
    <t>CHARLEVILLE MEZIERES</t>
  </si>
  <si>
    <t xml:space="preserve">MEZIERES LES METZ </t>
  </si>
  <si>
    <t>ECOLE COLLEGE</t>
  </si>
  <si>
    <t>Presse ARTICLE REPUBLICAIN</t>
  </si>
  <si>
    <t>07400</t>
  </si>
  <si>
    <t>LE TEIL</t>
  </si>
  <si>
    <t>360</t>
  </si>
  <si>
    <t>666</t>
  </si>
  <si>
    <t>540</t>
  </si>
  <si>
    <t>NAMUR  Eghezee</t>
  </si>
  <si>
    <t>320</t>
  </si>
  <si>
    <t>766</t>
  </si>
  <si>
    <t xml:space="preserve">MAIZIERES LES METZ </t>
  </si>
  <si>
    <t>BAO CLUB NORDIC WOMEN</t>
  </si>
  <si>
    <t xml:space="preserve">BAO NEWSLETTER </t>
  </si>
  <si>
    <t>BAO JULIEN MEYER ( LSC)</t>
  </si>
  <si>
    <t>RUSSY-VILLAGE</t>
  </si>
  <si>
    <t>PRENY</t>
  </si>
  <si>
    <t xml:space="preserve">France 3 </t>
  </si>
  <si>
    <t>SCHOENECK</t>
  </si>
  <si>
    <t>ETZLING</t>
  </si>
  <si>
    <t xml:space="preserve">Presse France 3 </t>
  </si>
  <si>
    <t>ITZEG</t>
  </si>
  <si>
    <t>PRESSE (RTL)</t>
  </si>
  <si>
    <t>BERINGEN</t>
  </si>
  <si>
    <t>PIERREVILLES</t>
  </si>
  <si>
    <t>NINA</t>
  </si>
  <si>
    <t>MALAYSIA</t>
  </si>
  <si>
    <t>KUALA LUMPUR</t>
  </si>
  <si>
    <t>MALAISIEN</t>
  </si>
  <si>
    <t>TRAVAILLE DANS UN C-S EN MALAISIE</t>
  </si>
  <si>
    <t xml:space="preserve">LEXY </t>
  </si>
  <si>
    <t>CESSON</t>
  </si>
  <si>
    <t>BOUCHEPORN</t>
  </si>
  <si>
    <t>BAO NINA</t>
  </si>
  <si>
    <t>217</t>
  </si>
  <si>
    <t>351</t>
  </si>
  <si>
    <t>PIERREVILLERS</t>
  </si>
  <si>
    <t>LUXEMBOURG _ MERL</t>
  </si>
  <si>
    <t>INTERNET (SAIS PLUS OU)</t>
  </si>
  <si>
    <t>WEBSITE / WHAT'S ON</t>
  </si>
  <si>
    <t>CREUZWALD</t>
  </si>
  <si>
    <t>PRESSE ALLGEMEIN</t>
  </si>
  <si>
    <t>FALCK</t>
  </si>
  <si>
    <t>07210</t>
  </si>
  <si>
    <t>MALLORCA</t>
  </si>
  <si>
    <t>ESP/ANG</t>
  </si>
  <si>
    <t>TRIEUX</t>
  </si>
  <si>
    <t>PIERRPONT</t>
  </si>
  <si>
    <t>LE BAN-SAINT-MARTIN</t>
  </si>
  <si>
    <t>PESARO</t>
  </si>
  <si>
    <t>4EME VISITE</t>
  </si>
  <si>
    <t>MANDARIN</t>
  </si>
  <si>
    <t>BERSCHBACH</t>
  </si>
  <si>
    <t>WEB SITE</t>
  </si>
  <si>
    <t>VIRTON</t>
  </si>
  <si>
    <t>GILZEM</t>
  </si>
  <si>
    <t>LAIX</t>
  </si>
  <si>
    <t>DRIEL</t>
  </si>
  <si>
    <t>CONNAIS L'EPOUSE DE GUILLAUME</t>
  </si>
  <si>
    <t>BERCHEM CLUB SENIOR</t>
  </si>
  <si>
    <t>BAO CONNAIS L'EPOUSE DE GUILLAUME</t>
  </si>
  <si>
    <t>DIFFERDANGE OBERKORN</t>
  </si>
  <si>
    <t>DRIEL  Arnhem</t>
  </si>
  <si>
    <t>209</t>
  </si>
  <si>
    <t>362</t>
  </si>
  <si>
    <t>EISENACH GILZEM</t>
  </si>
  <si>
    <t>Residence</t>
  </si>
  <si>
    <t>Langue</t>
  </si>
  <si>
    <t>Residents</t>
  </si>
  <si>
    <t>Residence L</t>
  </si>
  <si>
    <t>Langue L</t>
  </si>
  <si>
    <t>december</t>
  </si>
  <si>
    <t>october</t>
  </si>
  <si>
    <t>november</t>
  </si>
  <si>
    <t>january</t>
  </si>
  <si>
    <t>february</t>
  </si>
  <si>
    <t>march</t>
  </si>
  <si>
    <t>april</t>
  </si>
  <si>
    <t>may</t>
  </si>
  <si>
    <t>%</t>
  </si>
  <si>
    <t>Visiteurs PG</t>
  </si>
  <si>
    <t>Info PG</t>
  </si>
  <si>
    <t>Visiteurs</t>
  </si>
  <si>
    <t>Ecoles et MR</t>
  </si>
  <si>
    <t>Avril</t>
  </si>
  <si>
    <t>SLOVENIE</t>
  </si>
  <si>
    <t>PTUJ</t>
  </si>
  <si>
    <t>SLOVENIEN</t>
  </si>
  <si>
    <t>ASSOTIATION ECLOS</t>
  </si>
  <si>
    <t>SAARBRUCKEN</t>
  </si>
  <si>
    <t>GOOGLE (QUOI FAIRE AU LUX)</t>
  </si>
  <si>
    <t>BARI</t>
  </si>
  <si>
    <t>ISRAEL</t>
  </si>
  <si>
    <t>BEER SLEVA</t>
  </si>
  <si>
    <t>SORTIE A FAIRE (GOOGLE)</t>
  </si>
  <si>
    <t>08000</t>
  </si>
  <si>
    <t>CHARLEVILLE-MEZIERES</t>
  </si>
  <si>
    <t>VERNY</t>
  </si>
  <si>
    <t>WIESBADEN</t>
  </si>
  <si>
    <t>SCHERWEILER</t>
  </si>
  <si>
    <t>ZINCOURT</t>
  </si>
  <si>
    <t>MAUREUIL-LE-PORT</t>
  </si>
  <si>
    <t>YERRES</t>
  </si>
  <si>
    <t>VIETNAMIEN</t>
  </si>
  <si>
    <t>JOURNAL (WORT)</t>
  </si>
  <si>
    <t>Presse JOURNAL (WORT)</t>
  </si>
  <si>
    <t xml:space="preserve">MR PLACE D'ARMES 31/03 / </t>
  </si>
  <si>
    <t>Ecole FILS EST DANS LE SCIENCE CLUB</t>
  </si>
  <si>
    <t>BAO BERCHEM CLUB SENIOR</t>
  </si>
  <si>
    <t>210</t>
  </si>
  <si>
    <t>346</t>
  </si>
  <si>
    <t>TRAVAILLE CHEZ DELPHI</t>
  </si>
  <si>
    <t>pcosracatarina@yahoo.com</t>
  </si>
  <si>
    <t>ALZINGEN</t>
  </si>
  <si>
    <t>DE/ESP</t>
  </si>
  <si>
    <t>opirrott@pt.lu</t>
  </si>
  <si>
    <t>A FAIT UN MONTAGE CHEZ NOUS</t>
  </si>
  <si>
    <t>vliste@pt.lu</t>
  </si>
  <si>
    <t>zzjerryzhang@gmail.com</t>
  </si>
  <si>
    <t>bremmrp@outlook.com</t>
  </si>
  <si>
    <t>srebane@gmail.com</t>
  </si>
  <si>
    <t>5EME VISITE</t>
  </si>
  <si>
    <t>lgal.ore@gmail.com</t>
  </si>
  <si>
    <t>bairbrequigley@msn.com</t>
  </si>
  <si>
    <t>francois.koulischer@gmail.com</t>
  </si>
  <si>
    <t>coridomenech@yahoo.es</t>
  </si>
  <si>
    <t>thefernandes.uk@gmail.com</t>
  </si>
  <si>
    <t>banuveronica@yahoo.com</t>
  </si>
  <si>
    <t>gervais_virginie@yahoo.fr</t>
  </si>
  <si>
    <t>FB + INTERNET</t>
  </si>
  <si>
    <t>ujiwala.mandal@gmail.com</t>
  </si>
  <si>
    <t>NEUHAUSGEN</t>
  </si>
  <si>
    <t>hughes@eib.org</t>
  </si>
  <si>
    <t>SAARBURG</t>
  </si>
  <si>
    <t>ASSEN</t>
  </si>
  <si>
    <t>alina.m.dudau@gmail.com</t>
  </si>
  <si>
    <t>ppo.33o@gmail.com</t>
  </si>
  <si>
    <t>lauriannekhodri@yahoo.fr</t>
  </si>
  <si>
    <t>contact@gebashen-dupire.info</t>
  </si>
  <si>
    <t>matzioos@gmail.com</t>
  </si>
  <si>
    <t>yazzmatmond@gmail.com</t>
  </si>
  <si>
    <t>JARNY</t>
  </si>
  <si>
    <t>frederique.lemoire@wanadoo.fr</t>
  </si>
  <si>
    <t>seue98@hotmail.com</t>
  </si>
  <si>
    <t>guyromy@pt.lu</t>
  </si>
  <si>
    <t>jean-jacques@aerwout.lu</t>
  </si>
  <si>
    <t>villeste@pt.lu</t>
  </si>
  <si>
    <t>DE / ESP</t>
  </si>
  <si>
    <t>INTERNET FB</t>
  </si>
  <si>
    <t>LU / RUSSE</t>
  </si>
  <si>
    <t>titekis@hotmail.fr</t>
  </si>
  <si>
    <t>sheinele@hotmail.com</t>
  </si>
  <si>
    <t>billacortle@gmail.com</t>
  </si>
  <si>
    <t>BOEVANGE-SUR-ATTERT</t>
  </si>
  <si>
    <t>anna.hansen.rok@hotmail.com</t>
  </si>
  <si>
    <t>WAHL</t>
  </si>
  <si>
    <t>khaled_lateef@yahoo.com</t>
  </si>
  <si>
    <t>majid_alasmr@yahoo.com</t>
  </si>
  <si>
    <t>IRLANDAIS</t>
  </si>
  <si>
    <t>chavdhbe@yahoo.fr</t>
  </si>
  <si>
    <t>carineschleich@yahoo.de</t>
  </si>
  <si>
    <t>petrabend1980@yahoo.de</t>
  </si>
  <si>
    <t>benralaz@pt.lu</t>
  </si>
  <si>
    <t>laetitiacoulon@icloud.com</t>
  </si>
  <si>
    <t>nbausch@yahoo.com</t>
  </si>
  <si>
    <t>carla.galle@gmail.com</t>
  </si>
  <si>
    <t>piccoannemarie@gmail.com</t>
  </si>
  <si>
    <t>plm71@hotmail.com</t>
  </si>
  <si>
    <t>tanguyenden@gmail.com</t>
  </si>
  <si>
    <t>WEBSITE</t>
  </si>
  <si>
    <t>amazonia69@gmail.com</t>
  </si>
  <si>
    <t>sonia.lage@hotmail.fr</t>
  </si>
  <si>
    <t>rodolfo.baiz@technoport.lu</t>
  </si>
  <si>
    <t>NEUFCHEF</t>
  </si>
  <si>
    <t>guychatelain1@gmail.com</t>
  </si>
  <si>
    <t>kolbrei@hotmail.com</t>
  </si>
  <si>
    <t>damien.hennessy@gmail.com</t>
  </si>
  <si>
    <t>marmak77@wp.pl</t>
  </si>
  <si>
    <t>INTERENT</t>
  </si>
  <si>
    <t>romoval@hotmail.com</t>
  </si>
  <si>
    <t>louis.chauvel@uni.lu</t>
  </si>
  <si>
    <t>annusomani@gmail.com</t>
  </si>
  <si>
    <t>shfriends@hotmail.com</t>
  </si>
  <si>
    <t>emilia.tantar@gmail.com</t>
  </si>
  <si>
    <t>QUIMPER</t>
  </si>
  <si>
    <t>prturquin@gmail.com</t>
  </si>
  <si>
    <t>CONS-LA-GRANDVILLE</t>
  </si>
  <si>
    <t>arnoul.sena@orange.fr</t>
  </si>
  <si>
    <t>dimilloa@hotmail.com</t>
  </si>
  <si>
    <t>zeig.sebastien@neuf.fr</t>
  </si>
  <si>
    <t>mcalmes@hotmail.com</t>
  </si>
  <si>
    <t>miceli.cecile@gmail.com</t>
  </si>
  <si>
    <t>alves.sandra1980@gmail.com</t>
  </si>
  <si>
    <t>sandra.alvesoliveira@eisschoul.lu</t>
  </si>
  <si>
    <t>vinc.pierson@pt.lu</t>
  </si>
  <si>
    <t>michel.pierson@pt.lu</t>
  </si>
  <si>
    <t>albinasvet@icloud.com</t>
  </si>
  <si>
    <t>francois.kremer@ac-nancy-metz.fr</t>
  </si>
  <si>
    <t>giuseppe.bassarelli@hotmail.com</t>
  </si>
  <si>
    <t>amela.bonys@hotmail.com</t>
  </si>
  <si>
    <t>detioseo@libero.ot</t>
  </si>
  <si>
    <t>martimpassos@hotmail.com</t>
  </si>
  <si>
    <t>PT / LU</t>
  </si>
  <si>
    <t>cardosocarla173.cc@gmail.com</t>
  </si>
  <si>
    <t>amelle.zepete@gmail.com</t>
  </si>
  <si>
    <t>imanelyakouti@hotmail.fr</t>
  </si>
  <si>
    <t>jessicaogg@hotmail.com</t>
  </si>
  <si>
    <t>wangzunfengzoot@gmail.com</t>
  </si>
  <si>
    <t>camille@jaaclub.org</t>
  </si>
  <si>
    <t>GRASS</t>
  </si>
  <si>
    <t>softh23@yahoo.fr</t>
  </si>
  <si>
    <t>ZOUFFTGEN</t>
  </si>
  <si>
    <t>kindumont23@icloud.com</t>
  </si>
  <si>
    <t>pinto_celia@hotmail.com</t>
  </si>
  <si>
    <t>guy.fernier@gmail.com</t>
  </si>
  <si>
    <t>shebley@pt.lu</t>
  </si>
  <si>
    <t>pasqualinodipietrantonio@gmail.com</t>
  </si>
  <si>
    <t>littlenglydncky@hotmail.com</t>
  </si>
  <si>
    <t>PAKISTAN</t>
  </si>
  <si>
    <t>Bascharage</t>
  </si>
  <si>
    <t>SEREMANGE ERZANGE</t>
  </si>
  <si>
    <t>VILLE-HOUDIÉMONT</t>
  </si>
  <si>
    <t>B.A.O. FB</t>
  </si>
  <si>
    <t>Presse TELE</t>
  </si>
  <si>
    <t>GUESSLING-HEIMERING</t>
  </si>
  <si>
    <t>nebiros2701@hotmail.fr</t>
  </si>
  <si>
    <t>CRION</t>
  </si>
  <si>
    <t>tberton77@aol.com</t>
  </si>
  <si>
    <t>CONNAIS ARNAUD</t>
  </si>
  <si>
    <t>pgaetan54@hotmail.fr</t>
  </si>
  <si>
    <t>THIL</t>
  </si>
  <si>
    <t>LUX PARENTS ASSOTIATION</t>
  </si>
  <si>
    <t>olepcroitorn@gmail.com</t>
  </si>
  <si>
    <t>RANGUEVAUX</t>
  </si>
  <si>
    <t>isa_line90@hotmail.fr</t>
  </si>
  <si>
    <t>1er Mai</t>
  </si>
  <si>
    <t>B.A.O CONNAIS ARNAUD</t>
  </si>
  <si>
    <t>B.A.O LUX PARENTS ASSOTIATION</t>
  </si>
  <si>
    <t>Guessling-Hémering</t>
  </si>
  <si>
    <t>B.A.O. CONNAIS ARNAUD</t>
  </si>
  <si>
    <t>B.A.O. LUX PARENTS ASSOTIATION</t>
  </si>
  <si>
    <t>INTERNET NOTRE SITE</t>
  </si>
  <si>
    <t>INTERNET WEBSITE</t>
  </si>
  <si>
    <t>INTERNET WHAT'S ON FOR KIDS</t>
  </si>
  <si>
    <t>QUOI FAIRE AU Luxembourg (GOOGLE)</t>
  </si>
  <si>
    <t>stephetmarie.meyer@gmail.com</t>
  </si>
  <si>
    <t>CREUTZWALD</t>
  </si>
  <si>
    <t>joseph.dirn@wanadoo.fr</t>
  </si>
  <si>
    <t>annemarieamg31@gmail.com</t>
  </si>
  <si>
    <t>LOISIR Luxembourg (GOOGLE)</t>
  </si>
  <si>
    <t>audrey_pci@yahoo.fr</t>
  </si>
  <si>
    <t>lounesz1@aol.com</t>
  </si>
  <si>
    <t>PARC MERVEILLEUX</t>
  </si>
  <si>
    <t>elle9873@yahoo.fr</t>
  </si>
  <si>
    <t>ANDERNY</t>
  </si>
  <si>
    <t>clarisse.peralo@gmail.com</t>
  </si>
  <si>
    <t>BOULANGE</t>
  </si>
  <si>
    <t>ninastayu@gmail.com</t>
  </si>
  <si>
    <t>LAITRE-SOUS-AMENCE</t>
  </si>
  <si>
    <t>thetlay@free.fr</t>
  </si>
  <si>
    <t>LIEDERKERKE</t>
  </si>
  <si>
    <t>SCHAGEN</t>
  </si>
  <si>
    <t>caphilo@sfr.fr</t>
  </si>
  <si>
    <t>amelie.lequien@hotmail.fr</t>
  </si>
  <si>
    <t>vincent.folny@orange.fr</t>
  </si>
  <si>
    <t>LUTTANGE</t>
  </si>
  <si>
    <t>genevievethuillier@yahoo.fr</t>
  </si>
  <si>
    <t>3524VK</t>
  </si>
  <si>
    <t>UTRECHT</t>
  </si>
  <si>
    <t>AMELECOURT</t>
  </si>
  <si>
    <t>rod57.vpc@free.fr</t>
  </si>
  <si>
    <t>CREOLE</t>
  </si>
  <si>
    <t>TINTIGNY</t>
  </si>
  <si>
    <t>TRESSANGE</t>
  </si>
  <si>
    <t>fatimazohro999@hotmail.com</t>
  </si>
  <si>
    <t>ECOLE DE STRASSEN</t>
  </si>
  <si>
    <t>szathmary.dora@hotmail.com</t>
  </si>
  <si>
    <t>AACHEN</t>
  </si>
  <si>
    <t xml:space="preserve">ANG / LUX </t>
  </si>
  <si>
    <t>INTERNET/VISIT Luxembourg</t>
  </si>
  <si>
    <t>muni128@hotmail.com</t>
  </si>
  <si>
    <t>cschmitt78@yahoo.com</t>
  </si>
  <si>
    <t>PETIT-NOBRESSART</t>
  </si>
  <si>
    <t>RODEMACK</t>
  </si>
  <si>
    <t>crerwood51@gmail.com</t>
  </si>
  <si>
    <t>,469</t>
  </si>
  <si>
    <t>375</t>
  </si>
  <si>
    <t>215</t>
  </si>
  <si>
    <t>REISDORF</t>
  </si>
  <si>
    <t xml:space="preserve">FR / ANG </t>
  </si>
  <si>
    <t>B.A.O. MONSIEUR DIDIER</t>
  </si>
  <si>
    <t>robert.dondelinger@education.lu</t>
  </si>
  <si>
    <t>TOUL</t>
  </si>
  <si>
    <t>INTERNET VISITE Luxembourg</t>
  </si>
  <si>
    <t>VANDEAU</t>
  </si>
  <si>
    <t xml:space="preserve">B.A.O. AMIS /  FAMILLE </t>
  </si>
  <si>
    <t xml:space="preserve">VISITE  AU Luxembourg </t>
  </si>
  <si>
    <t>mariecops3@gmail.com</t>
  </si>
  <si>
    <t>ewefflin@pt.lu</t>
  </si>
  <si>
    <t>susana.zarco@gmail.com</t>
  </si>
  <si>
    <t xml:space="preserve">ANG / DE </t>
  </si>
  <si>
    <t xml:space="preserve">PRESSE </t>
  </si>
  <si>
    <t>235</t>
  </si>
  <si>
    <t>394</t>
  </si>
  <si>
    <t>VANDOEUVRE-les Nancy</t>
  </si>
  <si>
    <t>ALMERE</t>
  </si>
  <si>
    <t>COLMEN</t>
  </si>
  <si>
    <t>annick.pernet@laposte.net</t>
  </si>
  <si>
    <t>MONTY-FLANVILLE</t>
  </si>
  <si>
    <t>EPINAL</t>
  </si>
  <si>
    <t>BEYREN</t>
  </si>
  <si>
    <t>clair.maollard@wanadoo.fr</t>
  </si>
  <si>
    <t>pedro.catilho@pt.lu</t>
  </si>
  <si>
    <t>KREAAIEN</t>
  </si>
  <si>
    <t>jonathandeloow@me.com</t>
  </si>
  <si>
    <t>elira.klosi@gmail.com</t>
  </si>
  <si>
    <t xml:space="preserve">LU </t>
  </si>
  <si>
    <t>adrifer@26gmail.com</t>
  </si>
  <si>
    <t>HAUCHARAGE</t>
  </si>
  <si>
    <t>michael@</t>
  </si>
  <si>
    <t>daisyderelis@yahoo.co.uk</t>
  </si>
  <si>
    <t>ILLINGEN</t>
  </si>
  <si>
    <t>simon.ziegler@gmx.de</t>
  </si>
  <si>
    <t>AULROIS-SUR-SEILLE</t>
  </si>
  <si>
    <t>FR / POL</t>
  </si>
  <si>
    <t>wesdowska_aleksandra@hotmail.com</t>
  </si>
  <si>
    <t>jhvijuer@gmail.com</t>
  </si>
  <si>
    <t xml:space="preserve">FR / ARABE </t>
  </si>
  <si>
    <t>rahafagha@hotmail.com</t>
  </si>
  <si>
    <t>mtzioufa@yahoo.com</t>
  </si>
  <si>
    <t>ren_min@poczta.fm</t>
  </si>
  <si>
    <t>PETIT-NORBERSART</t>
  </si>
  <si>
    <t>thierry.cuchet@provalis.com</t>
  </si>
  <si>
    <t xml:space="preserve">FR / ALL </t>
  </si>
  <si>
    <t>TALLANGE</t>
  </si>
  <si>
    <t>smah.tatiana57@gmail.com</t>
  </si>
  <si>
    <t>machut.jessica@701.net</t>
  </si>
  <si>
    <t>FLEURY</t>
  </si>
  <si>
    <t>priscilla.bounachada@orange.fr</t>
  </si>
  <si>
    <t>roechen64@me.com</t>
  </si>
  <si>
    <t xml:space="preserve">NL / PT </t>
  </si>
  <si>
    <t>binixaki@gmail.com</t>
  </si>
  <si>
    <t>ioanis.kotsadam@gmail.com</t>
  </si>
  <si>
    <t>ali_ekey@yahoo.co.uk</t>
  </si>
  <si>
    <t>anne-elisabethiferry@orange.fr</t>
  </si>
  <si>
    <t>nurchis@pt.lu</t>
  </si>
  <si>
    <t xml:space="preserve">LU / FR </t>
  </si>
  <si>
    <t>chactour@gmail.com</t>
  </si>
  <si>
    <t>RAMBROUCH</t>
  </si>
  <si>
    <t xml:space="preserve">FR - IT </t>
  </si>
  <si>
    <t>carusso76@gmail.com</t>
  </si>
  <si>
    <t>FR / ESP</t>
  </si>
  <si>
    <t>Presse RADIO / ESSENTIEL</t>
  </si>
  <si>
    <t>MALTAIS</t>
  </si>
  <si>
    <t>FR -ANG</t>
  </si>
  <si>
    <t>mjalonso13@gmail.com</t>
  </si>
  <si>
    <t>MONTIGNY-LES-METZ</t>
  </si>
  <si>
    <t xml:space="preserve">ARABE / ANG </t>
  </si>
  <si>
    <t>nassimabouchafra@gmail.com</t>
  </si>
  <si>
    <t>IBBENBUREN</t>
  </si>
  <si>
    <t>INTERNET QUOI FAIRE AU Luxembourg</t>
  </si>
  <si>
    <t>stevk@web.de</t>
  </si>
  <si>
    <t>szabomonika@yahoo.co.uk</t>
  </si>
  <si>
    <t>GALHAY</t>
  </si>
  <si>
    <t>emiliewagner@yahoo.fr</t>
  </si>
  <si>
    <t>yptequi@me.com</t>
  </si>
  <si>
    <t>FR / DE / ANG</t>
  </si>
  <si>
    <t>luxairmarc@yahoo.com</t>
  </si>
  <si>
    <t>EN VENANT DE LA PISCINE</t>
  </si>
  <si>
    <t>pasremy@yahoo.com</t>
  </si>
  <si>
    <t>PROJET ANNE'S KITCHEN</t>
  </si>
  <si>
    <t>laura@anneskitchen.lu</t>
  </si>
  <si>
    <t>INTERNET (SAIT PLUS)</t>
  </si>
  <si>
    <t>sankalpbansalo@gmail.com</t>
  </si>
  <si>
    <t>dianchen1994@hotmail.de</t>
  </si>
  <si>
    <t>SARDE</t>
  </si>
  <si>
    <t>TOURNAGE DU CLIP "LET'S MAKE IT HAPPEN"</t>
  </si>
  <si>
    <t>jcrdummy@gmail.com</t>
  </si>
  <si>
    <t>TAWERN</t>
  </si>
  <si>
    <t>FB / VISIT LUX</t>
  </si>
  <si>
    <t>vjezik@gmail.com</t>
  </si>
  <si>
    <t>B.A.O. -&gt; Website</t>
  </si>
  <si>
    <t>kkopec82@gmail.com</t>
  </si>
  <si>
    <t>sylvieschleich@gmail.com</t>
  </si>
  <si>
    <t>Google / What's on</t>
  </si>
  <si>
    <t>clarenbeaupirre@hotmail.com</t>
  </si>
  <si>
    <t>BLIESKASTEL</t>
  </si>
  <si>
    <t>ECOLE / B.A.O.</t>
  </si>
  <si>
    <t>razvan.gornoviceanu@gmail.com</t>
  </si>
  <si>
    <t>PORTUGAIS</t>
  </si>
  <si>
    <t>michaelaambrosie@gmail.com</t>
  </si>
  <si>
    <t>myriam.wies@gmail.com</t>
  </si>
  <si>
    <t>HAUTCHARAGE</t>
  </si>
  <si>
    <t>Signija.aizpuriete@gmail.com</t>
  </si>
  <si>
    <t>laima.valaucute@gmail.com</t>
  </si>
  <si>
    <t>P_HERNALSTEEN@ME.COM</t>
  </si>
  <si>
    <t>jcgnv@pt.lu</t>
  </si>
  <si>
    <t>NL / FINLANDAIS</t>
  </si>
  <si>
    <t>LE QUOTIDIEN</t>
  </si>
  <si>
    <t>asare_luvadwo@yahoo.com</t>
  </si>
  <si>
    <t>giordangel54@gmail.com</t>
  </si>
  <si>
    <t>micosteu@gmail.com</t>
  </si>
  <si>
    <t>RONNY@HUAWEI.COM</t>
  </si>
  <si>
    <t>EISCHEN</t>
  </si>
  <si>
    <t>eric.courtois@live.co.uk</t>
  </si>
  <si>
    <t>KAERJENG</t>
  </si>
  <si>
    <t>steve@ettinger.lu</t>
  </si>
  <si>
    <t>ingridnicolas@hotmail.com</t>
  </si>
  <si>
    <t>emy1508@hotmail.fr</t>
  </si>
  <si>
    <t>caroline.besus@gmail.com</t>
  </si>
  <si>
    <t>stdelaso@centrum.ez</t>
  </si>
  <si>
    <t>CHENIERS</t>
  </si>
  <si>
    <t>urboo7@riv54.fr</t>
  </si>
  <si>
    <t>harchez@gmail.com</t>
  </si>
  <si>
    <t xml:space="preserve">FLYER A LA KERMESS </t>
  </si>
  <si>
    <t>dodiee@pt.lu</t>
  </si>
  <si>
    <t>ALL / FR</t>
  </si>
  <si>
    <t>torsten.bohn@gmx.ch</t>
  </si>
  <si>
    <t>diane.stefanutti@education.lu</t>
  </si>
  <si>
    <t>KINYADWANDA</t>
  </si>
  <si>
    <t>mburel@tango.lu</t>
  </si>
  <si>
    <t>annasouthworth@hotmail.com</t>
  </si>
  <si>
    <t>LUTANIEN</t>
  </si>
  <si>
    <t>ziema00@gmail.com</t>
  </si>
  <si>
    <t>cec.philippe@yahoo.fr</t>
  </si>
  <si>
    <t>DE / ANG / FR</t>
  </si>
  <si>
    <t>manon.pfeiffer@education.lu</t>
  </si>
  <si>
    <t>UKRAINIEN</t>
  </si>
  <si>
    <t>GOOGLE -&gt; OUR WEBSITE</t>
  </si>
  <si>
    <t>difabio@pt.lu</t>
  </si>
  <si>
    <t>maritalo@hotmail.com</t>
  </si>
  <si>
    <t>DÜSSELDORF</t>
  </si>
  <si>
    <t>Presse ELDO RADIO / DEUTSCHES RADIO</t>
  </si>
  <si>
    <t>B.A.O. FRERE A MARIO</t>
  </si>
  <si>
    <t>Presse JOURNAL (NE SAIT PLUS LEQUEL)</t>
  </si>
  <si>
    <t>B.A.O. CONNAISSANCE A JOANA</t>
  </si>
  <si>
    <t>Ecole INSITUTRICE</t>
  </si>
  <si>
    <t>Residence  MAY</t>
  </si>
  <si>
    <t>AULNOIS-SUR-SEILLE</t>
  </si>
  <si>
    <t>167</t>
  </si>
  <si>
    <t>268</t>
  </si>
  <si>
    <t>JALHAY</t>
  </si>
  <si>
    <t>244</t>
  </si>
  <si>
    <t>240</t>
  </si>
  <si>
    <t>428</t>
  </si>
  <si>
    <t>248</t>
  </si>
  <si>
    <t>523</t>
  </si>
  <si>
    <t>249</t>
  </si>
  <si>
    <t>524</t>
  </si>
  <si>
    <t>203</t>
  </si>
  <si>
    <t>344</t>
  </si>
  <si>
    <t>510</t>
  </si>
  <si>
    <t>897</t>
  </si>
  <si>
    <t>TALANGE</t>
  </si>
  <si>
    <t>B.A.O. A FAIT UN MONTAGE CHEZ NOUS</t>
  </si>
  <si>
    <t>Presse LE QUOTIDIEN</t>
  </si>
  <si>
    <t>LITANIEN</t>
  </si>
  <si>
    <t>06785</t>
  </si>
  <si>
    <t>ORANIENBUM-WÖRLITZ</t>
  </si>
  <si>
    <t xml:space="preserve">INTERNET (WEISS DIE SEITE NICHT MEHR) </t>
  </si>
  <si>
    <t>C'EST UN FOYER - 3 EME VISITE</t>
  </si>
  <si>
    <t xml:space="preserve">linfielding@hotmail.fr </t>
  </si>
  <si>
    <t xml:space="preserve">5ème visite Fils à Mr Didier </t>
  </si>
  <si>
    <t>cedgick@gmail.com</t>
  </si>
  <si>
    <t>esdsocedvic@yahoo.com</t>
  </si>
  <si>
    <t>ECOLE DE HOWALD</t>
  </si>
  <si>
    <t>steiny@pt.lu</t>
  </si>
  <si>
    <t>gabriela.la@libero.it</t>
  </si>
  <si>
    <t>lye.di@hotmail.com</t>
  </si>
  <si>
    <t>anne_michot@yahoo.fr</t>
  </si>
  <si>
    <t>FREUDENBURG</t>
  </si>
  <si>
    <t>UNIVERSITE Luxembourg</t>
  </si>
  <si>
    <t xml:space="preserve">volker.muller@uni.lu </t>
  </si>
  <si>
    <t>VILLERUPT</t>
  </si>
  <si>
    <t>grammadsen@gmail.com</t>
  </si>
  <si>
    <t>paralsimon@hotmail.com</t>
  </si>
  <si>
    <t>marierosegoffin663@gmail.com</t>
  </si>
  <si>
    <t>rocchi.anthony@wanadoo.fr</t>
  </si>
  <si>
    <t>mayermarc13@gmail.com</t>
  </si>
  <si>
    <t>dina.aliyeva@mail.ru</t>
  </si>
  <si>
    <t>saluwisi@gmail.com</t>
  </si>
  <si>
    <t xml:space="preserve">FR / LU </t>
  </si>
  <si>
    <t>babs.paulino@gmail.com</t>
  </si>
  <si>
    <t>kugca089@school.lu</t>
  </si>
  <si>
    <t>VISITE LUXEMBOURG</t>
  </si>
  <si>
    <t>etienne.jacque@outlook.com</t>
  </si>
  <si>
    <t>KILSKETT</t>
  </si>
  <si>
    <t>KOENINGSMACHEN</t>
  </si>
  <si>
    <t>PROFESSIONNEL ( C.C. )</t>
  </si>
  <si>
    <t>pierre.guersing@me.com</t>
  </si>
  <si>
    <t xml:space="preserve"> RADIO RTL</t>
  </si>
  <si>
    <t>valerie@remmy.biz</t>
  </si>
  <si>
    <t>mrossant@hotmail.com</t>
  </si>
  <si>
    <t xml:space="preserve">ROCHECORBON </t>
  </si>
  <si>
    <t>onizuka60@orange.fr</t>
  </si>
  <si>
    <t>ruiolivetree@hotmail.com</t>
  </si>
  <si>
    <t>Presse LUXEMBURGER WORT</t>
  </si>
  <si>
    <t>KOENINGSMACHER</t>
  </si>
  <si>
    <t>PRESSE RADIO RTL</t>
  </si>
  <si>
    <t>3 EME VISITE</t>
  </si>
  <si>
    <t>KOENIGSMACHER</t>
  </si>
  <si>
    <t>183</t>
  </si>
  <si>
    <t>298</t>
  </si>
  <si>
    <t>KILSTETT</t>
  </si>
  <si>
    <t>677</t>
  </si>
  <si>
    <t>ROCHECORBON (Vouvray)</t>
  </si>
  <si>
    <t>PETITE RUSSELLE</t>
  </si>
  <si>
    <t>MANU</t>
  </si>
  <si>
    <t>cindia.fernandes@hotmail.com</t>
  </si>
  <si>
    <t xml:space="preserve">donma@pt.lu </t>
  </si>
  <si>
    <t>HEINSBERG</t>
  </si>
  <si>
    <t xml:space="preserve">GOOGLE </t>
  </si>
  <si>
    <t>master_edi@web.de</t>
  </si>
  <si>
    <t>CHALON-CHAMPAGNE</t>
  </si>
  <si>
    <t>pphoto2@hotmail.com</t>
  </si>
  <si>
    <t>griesda@hotmail.com</t>
  </si>
  <si>
    <t>COMMUNE DE HOWALD</t>
  </si>
  <si>
    <t>clareybriffa@me.com</t>
  </si>
  <si>
    <t xml:space="preserve"> GOOGLE </t>
  </si>
  <si>
    <t xml:space="preserve">LU / FR / DE </t>
  </si>
  <si>
    <t xml:space="preserve">MINISTERE </t>
  </si>
  <si>
    <t>claude110370@hotmail.de</t>
  </si>
  <si>
    <t>SINT-NIKLAAS</t>
  </si>
  <si>
    <t xml:space="preserve">MINISTERE DE LA CULTURE </t>
  </si>
  <si>
    <t>sarah.cardoso@potenmail.com</t>
  </si>
  <si>
    <t xml:space="preserve">Luxembourg CARD </t>
  </si>
  <si>
    <t>sven.bach@mail.de</t>
  </si>
  <si>
    <t xml:space="preserve">B.A.O </t>
  </si>
  <si>
    <t>dirk-tanzmann@arcor.de</t>
  </si>
  <si>
    <t>HESEPERANGE</t>
  </si>
  <si>
    <t xml:space="preserve">COREENE </t>
  </si>
  <si>
    <t>windtrap00@gmail.com</t>
  </si>
  <si>
    <t>SUPERMIRO</t>
  </si>
  <si>
    <t>celine.pubs@gmail.com</t>
  </si>
  <si>
    <t xml:space="preserve"> OPKORN</t>
  </si>
  <si>
    <t xml:space="preserve">nbert@pt.lu </t>
  </si>
  <si>
    <t>FILIPPINE / ANG</t>
  </si>
  <si>
    <t>alisiya.travis@yahoo.it</t>
  </si>
  <si>
    <t>gitmisora@hotmail.com</t>
  </si>
  <si>
    <t>nico.hamen@education.lu</t>
  </si>
  <si>
    <t>lazarus1989@live.de</t>
  </si>
  <si>
    <t>kennysarbed@hotmail.com</t>
  </si>
  <si>
    <t>nigles2000@hotmail.com</t>
  </si>
  <si>
    <t>ESSEN</t>
  </si>
  <si>
    <t xml:space="preserve">Luxembourg CARD WEB </t>
  </si>
  <si>
    <t>evawenger@yahoo.de</t>
  </si>
  <si>
    <t xml:space="preserve">GARNICH </t>
  </si>
  <si>
    <t>ernestolucie@hotmail.com</t>
  </si>
  <si>
    <t xml:space="preserve">Presse LUXEMBURGER WORT </t>
  </si>
  <si>
    <t>aonp@hotmail.fr</t>
  </si>
  <si>
    <t>kempmarny81@yahoo.de</t>
  </si>
  <si>
    <t>Differdange NIEDERKORN</t>
  </si>
  <si>
    <t>189</t>
  </si>
  <si>
    <t>255</t>
  </si>
  <si>
    <t>266</t>
  </si>
  <si>
    <t>213</t>
  </si>
  <si>
    <t>318</t>
  </si>
  <si>
    <t>PARC MERVEILLEUX DE BETTEMBOURG</t>
  </si>
  <si>
    <t>siskin.aga@gmail.com</t>
  </si>
  <si>
    <t>enidualc75@yahoo.de</t>
  </si>
  <si>
    <t>FREIBURG</t>
  </si>
  <si>
    <t>HEBRO</t>
  </si>
  <si>
    <t xml:space="preserve">DE / ANG </t>
  </si>
  <si>
    <t>millersson@outlook.com</t>
  </si>
  <si>
    <t>wennesbach@gmail.com</t>
  </si>
  <si>
    <t>GOSELDANGE</t>
  </si>
  <si>
    <t>irb@aquacow.com</t>
  </si>
  <si>
    <t>edita.murie@hotmail.com</t>
  </si>
  <si>
    <t>CONTERN</t>
  </si>
  <si>
    <t>ba@arcus.lu</t>
  </si>
  <si>
    <t>frank.tvachel@arcus.lu</t>
  </si>
  <si>
    <t>rosalindhartney@hotmail.com</t>
  </si>
  <si>
    <t>FLAXWEILER</t>
  </si>
  <si>
    <t>kobold@pt.lu</t>
  </si>
  <si>
    <t xml:space="preserve">ANG / FR / DE </t>
  </si>
  <si>
    <t>xania@inbox.com</t>
  </si>
  <si>
    <t>HERSCHERWEILER-PETTERSHEIM</t>
  </si>
  <si>
    <t xml:space="preserve">INTERNET SEARCH </t>
  </si>
  <si>
    <t>thepeteelan@yahoo.com</t>
  </si>
  <si>
    <t>DIFFERDANGE NIEDERKORN</t>
  </si>
  <si>
    <t xml:space="preserve">PRESSE LUXEMBURGER WORT </t>
  </si>
  <si>
    <t>VISIT LUXEMBOURG</t>
  </si>
  <si>
    <t>HERSCHWEILER-PETTERSHEIM</t>
  </si>
  <si>
    <t>GOSSELDANGE</t>
  </si>
  <si>
    <t>212</t>
  </si>
  <si>
    <t>314</t>
  </si>
  <si>
    <t>raymond.kneip@education.lu</t>
  </si>
  <si>
    <t>miwaylundrs1@gmail.com</t>
  </si>
  <si>
    <t>ondres.tomhsec@gmail.com</t>
  </si>
  <si>
    <t>fr</t>
  </si>
  <si>
    <t>luciana.oancea@gmail.com</t>
  </si>
  <si>
    <t>ats.krierpascal@gmail.com</t>
  </si>
  <si>
    <t>mariegief@live.de</t>
  </si>
  <si>
    <t>compras84rn@gmail.com</t>
  </si>
  <si>
    <t>LANDSHUT</t>
  </si>
  <si>
    <t>VELBERT</t>
  </si>
  <si>
    <t>Luxembourg CARD</t>
  </si>
  <si>
    <t>LEICHLINGEN</t>
  </si>
  <si>
    <t>ANGELSBERG</t>
  </si>
  <si>
    <t>confoh@pt.lu</t>
  </si>
  <si>
    <t xml:space="preserve">LU / DE </t>
  </si>
  <si>
    <t>laurence_pohl@yahoo.fr</t>
  </si>
  <si>
    <t>Llu</t>
  </si>
  <si>
    <t>gregory.schmidt@outlook.com</t>
  </si>
  <si>
    <t>diane.nguyenguinard@gmail.com</t>
  </si>
  <si>
    <t>albaneroblin@yahoo.fr</t>
  </si>
  <si>
    <t>REMICH</t>
  </si>
  <si>
    <t>raniamine@hotmail.com</t>
  </si>
  <si>
    <t>patrick30@tango.lu</t>
  </si>
  <si>
    <t>FINGIG</t>
  </si>
  <si>
    <t>meggan.haag@icloud.com</t>
  </si>
  <si>
    <t>marco.kremer@hotmail.fr</t>
  </si>
  <si>
    <t>202</t>
  </si>
  <si>
    <t>292</t>
  </si>
  <si>
    <t>175</t>
  </si>
  <si>
    <t>284</t>
  </si>
  <si>
    <t>580</t>
  </si>
  <si>
    <t>OPKORN</t>
  </si>
  <si>
    <t>MR COMMUNE DE HOWALD</t>
  </si>
  <si>
    <t>PRESSE TELE</t>
  </si>
  <si>
    <t>B.A.O. MANU</t>
  </si>
  <si>
    <t xml:space="preserve">Internet TRIPADVISOR </t>
  </si>
  <si>
    <t>Internet PETIT WEB Luxembourg</t>
  </si>
  <si>
    <t>INTERNET SUPERMIRO</t>
  </si>
  <si>
    <t>Résidents</t>
  </si>
  <si>
    <t>Port</t>
  </si>
  <si>
    <t>des residents</t>
  </si>
  <si>
    <t xml:space="preserve">DIFFERDANGE </t>
  </si>
  <si>
    <t>Ecole EIDD</t>
  </si>
  <si>
    <t>graceyingli@icloud.com</t>
  </si>
  <si>
    <t>BOSNIAQUE</t>
  </si>
  <si>
    <t>NL / LUX</t>
  </si>
  <si>
    <t xml:space="preserve">B.A.O. LAANNSCHT FUEREN </t>
  </si>
  <si>
    <t>laure@adlani.com</t>
  </si>
  <si>
    <t>JUSSY</t>
  </si>
  <si>
    <t>B.A.O. JOANA</t>
  </si>
  <si>
    <t>MALAYALAN</t>
  </si>
  <si>
    <t>santosh.jose@gmail.com;</t>
  </si>
  <si>
    <t>PAR HASARD SUR GOOGLE EN RECHERCHANT LE MOT "SCIENCE"</t>
  </si>
  <si>
    <t>robert.kousmann@tangram.lu;</t>
  </si>
  <si>
    <t>ETAIENT AU PARC MERVEILLEUX HIER LE 26/05/2018 ET ONT VU 
NOTRE AFFICHE</t>
  </si>
  <si>
    <t>qobodo@gmail.com;</t>
  </si>
  <si>
    <t>nina.kihn@yahoo.com;</t>
  </si>
  <si>
    <t>N145NF</t>
  </si>
  <si>
    <t>LONDON</t>
  </si>
  <si>
    <t>W41BH</t>
  </si>
  <si>
    <t>QUOI FAIRE AU Luxembourg (GOOGLE) EN VACANCES</t>
  </si>
  <si>
    <t>FR / DE / LUX / ANG</t>
  </si>
  <si>
    <t>ativandijk@gmail.com;</t>
  </si>
  <si>
    <t>mcemizica@yahoo.com;</t>
  </si>
  <si>
    <t>glenn.richardy@outlook.com;</t>
  </si>
  <si>
    <t>graceyingli@icloud.com;</t>
  </si>
  <si>
    <t>LAANNSCHT FUEREN / B.A.O.</t>
  </si>
  <si>
    <t>laure@adlani.com;</t>
  </si>
  <si>
    <t>JOANA</t>
  </si>
  <si>
    <t>GU147DN</t>
  </si>
  <si>
    <t>FARNBOROUGH</t>
  </si>
  <si>
    <t>09180</t>
  </si>
  <si>
    <t>LANDSTUHL</t>
  </si>
  <si>
    <t>molly.r.back.cir@mail.mil;</t>
  </si>
  <si>
    <t>RITTERSDORF</t>
  </si>
  <si>
    <t>info@michaela-klirkhammer.de;</t>
  </si>
  <si>
    <t>herve.sonde@gmail.com;</t>
  </si>
  <si>
    <t>GU11PG</t>
  </si>
  <si>
    <t>GUILDFORD</t>
  </si>
  <si>
    <t>rosa.virtanen1@gmail.com;</t>
  </si>
  <si>
    <t>BURE</t>
  </si>
  <si>
    <t>coogie77@hotmail.com;</t>
  </si>
  <si>
    <t>alain.licht@gmail.com;</t>
  </si>
  <si>
    <t>falkenrodt@msn.com;</t>
  </si>
  <si>
    <t>patricia.mmateus@gommail.pt;</t>
  </si>
  <si>
    <t>isabela_kuciel@yahoo.fr;</t>
  </si>
  <si>
    <t>samshreeh@yahoo.fr;</t>
  </si>
  <si>
    <t xml:space="preserve">Monsieur Le Petit </t>
  </si>
  <si>
    <t>sanaapetit@aol.com;</t>
  </si>
  <si>
    <t>BAR-LE-DUC</t>
  </si>
  <si>
    <t>nico4807@gmail.com;</t>
  </si>
  <si>
    <t>miasam@yahoo.fr;</t>
  </si>
  <si>
    <t>francoise.asselourg@education.lu;</t>
  </si>
  <si>
    <t xml:space="preserve">IT / LUX </t>
  </si>
  <si>
    <t>debernardinis.katia@gmail.com;</t>
  </si>
  <si>
    <t>fretzdanger@gmail.com;</t>
  </si>
  <si>
    <t>BRAZIL</t>
  </si>
  <si>
    <t>2053O</t>
  </si>
  <si>
    <t>BRESILIEN</t>
  </si>
  <si>
    <t>VACANCES AU Luxembourg</t>
  </si>
  <si>
    <t>ICELAND</t>
  </si>
  <si>
    <t>SELFOSS</t>
  </si>
  <si>
    <t>roth.michael@hotmail.fr;</t>
  </si>
  <si>
    <t>chris.lopez@live.com;</t>
  </si>
  <si>
    <t>EHLANGE-SUR-MESS</t>
  </si>
  <si>
    <t>RTL TELE / OUVERTURE</t>
  </si>
  <si>
    <t>MARIE D'UNE COLLEGUE TRAVAILLE ICI MAIS SAIT PAS QUI / B.A.O.</t>
  </si>
  <si>
    <t>bertrand.grandvallet@gmail.com;</t>
  </si>
  <si>
    <t>doms57@yahoo.fr;</t>
  </si>
  <si>
    <t>FILSDORF</t>
  </si>
  <si>
    <t>ziller14@gmail.com;</t>
  </si>
  <si>
    <t>PHALSBOURG</t>
  </si>
  <si>
    <t>rachel.soligan@wanadoo.fr;</t>
  </si>
  <si>
    <t>gaelleguedon51@gmail.com;</t>
  </si>
  <si>
    <t>david.klotz51@orange.fr;</t>
  </si>
  <si>
    <t>kk.business@gmail.com;</t>
  </si>
  <si>
    <t>KREFELD</t>
  </si>
  <si>
    <t>st.grafenberger@gmail.com;</t>
  </si>
  <si>
    <t>PT/LUX</t>
  </si>
  <si>
    <t>arnaudb404@gmail.com;</t>
  </si>
  <si>
    <t>annesorennes@hotmail.com;</t>
  </si>
  <si>
    <t>vaness.quattrocchi@gmail.com;</t>
  </si>
  <si>
    <t>sergioba@pt.lu;</t>
  </si>
  <si>
    <t>SENIOR CLUB</t>
  </si>
  <si>
    <t>lydiakorichi@gmail.com;</t>
  </si>
  <si>
    <t>LIBRAMONT</t>
  </si>
  <si>
    <t>idejulie@hotmail.com;</t>
  </si>
  <si>
    <t>BERBARASH</t>
  </si>
  <si>
    <t>VU SUR UN BLOG</t>
  </si>
  <si>
    <t>pete.arain@googlemail.com;</t>
  </si>
  <si>
    <t>kloppjeanmichel33@hotmail.com;</t>
  </si>
  <si>
    <t>saramaas00@hotmail.com;</t>
  </si>
  <si>
    <t>LA VALETTE-DU-VAL</t>
  </si>
  <si>
    <t>studiorgant@gmail.com;</t>
  </si>
  <si>
    <t>aljosacelebic@yahoo.fr;</t>
  </si>
  <si>
    <t>batistjo@pt.lu;</t>
  </si>
  <si>
    <t>sjpepper@hotmail.com;</t>
  </si>
  <si>
    <t>inimaroivc@gmail.com;</t>
  </si>
  <si>
    <t>kasia.chico@gmail.com;</t>
  </si>
  <si>
    <t>PASSAGE A COTE AVANT OUVERTURE DU LSC</t>
  </si>
  <si>
    <t>elsamiro@gmail.com;</t>
  </si>
  <si>
    <t>KEISPELT</t>
  </si>
  <si>
    <t xml:space="preserve">C'EST PRESENTER AU LSC POUR UNE EVENTUELLE EMBAUCHE DE TRAVAILLE </t>
  </si>
  <si>
    <t>philippe.kirsch@education.lu;</t>
  </si>
  <si>
    <t xml:space="preserve">LAUNOIS SUR VENCE </t>
  </si>
  <si>
    <t>vhalter@free.fr;</t>
  </si>
  <si>
    <t>orders@moules.name;</t>
  </si>
  <si>
    <t>GEROUVILLE</t>
  </si>
  <si>
    <t xml:space="preserve">GROUPE SCOLAIRE LIBRE DE ETH-SAINT MARC </t>
  </si>
  <si>
    <t>6733JA</t>
  </si>
  <si>
    <t>WEKEROM</t>
  </si>
  <si>
    <t>VISITE AU Luxembourg</t>
  </si>
  <si>
    <t>CONNAISSANCE STUART</t>
  </si>
  <si>
    <t>4 Ème fois</t>
  </si>
  <si>
    <t>CANADA</t>
  </si>
  <si>
    <t>HEM7Z6</t>
  </si>
  <si>
    <t>OAKVILLE, ONTARIO</t>
  </si>
  <si>
    <t>allisonccaputo@gmail.com;</t>
  </si>
  <si>
    <t xml:space="preserve">2 Ème visite </t>
  </si>
  <si>
    <t>biever.danielle@gmail.com;</t>
  </si>
  <si>
    <t>CUMITIBIA</t>
  </si>
  <si>
    <t>annesophie_egu@hotmail.com;</t>
  </si>
  <si>
    <t>TCHéQUIE</t>
  </si>
  <si>
    <t>BRNO</t>
  </si>
  <si>
    <t>hnotev@gmail.com;</t>
  </si>
  <si>
    <t>mihai.dumitrascu1981@yahoo.com;</t>
  </si>
  <si>
    <t xml:space="preserve">INSTITUT DES SCIENCES BELVAL </t>
  </si>
  <si>
    <t>valerie.berat@laposte.net;</t>
  </si>
  <si>
    <t>TRIPADVISOR</t>
  </si>
  <si>
    <t>06667</t>
  </si>
  <si>
    <t>TAGEWERBEN</t>
  </si>
  <si>
    <t xml:space="preserve">ENFANT AVEC ECOLE DÉJÀ VENUE </t>
  </si>
  <si>
    <t>sylvie.werner@aliceadsl.fr;</t>
  </si>
  <si>
    <t>CRUSNES</t>
  </si>
  <si>
    <t>GOOGLE WHAT'S ON</t>
  </si>
  <si>
    <t>debby_deb@hotmail.com;</t>
  </si>
  <si>
    <t xml:space="preserve">MEIX / VIRTON </t>
  </si>
  <si>
    <t>ariansmet@hotmail.com;</t>
  </si>
  <si>
    <t>MADRID</t>
  </si>
  <si>
    <t xml:space="preserve"> 2èME VISITE </t>
  </si>
  <si>
    <t>grace.elliott1910@gmail.com;</t>
  </si>
  <si>
    <t xml:space="preserve">HOWALD </t>
  </si>
  <si>
    <t>a-kuebler@gmx.de;</t>
  </si>
  <si>
    <t>rschr@pt.lu;</t>
  </si>
  <si>
    <t>isabelle_canotte@yahoo.fr;</t>
  </si>
  <si>
    <t>valeriedemichele@hotmail.fr;</t>
  </si>
  <si>
    <t>pulset@gmx.de;</t>
  </si>
  <si>
    <t>MACHEREN</t>
  </si>
  <si>
    <t>sambiphone@gmail.com;</t>
  </si>
  <si>
    <t>HEINERSCHEID</t>
  </si>
  <si>
    <t>pitjermes@hotmail.de;</t>
  </si>
  <si>
    <t>GRECE</t>
  </si>
  <si>
    <t>ENSEIGNANTE ECOLE VAUBAN</t>
  </si>
  <si>
    <t>ritter.patricia@gmail.com;
p.jantzen@vauban.lu;</t>
  </si>
  <si>
    <t>traemus@hotmail.com;</t>
  </si>
  <si>
    <t>06386</t>
  </si>
  <si>
    <t>HINSDORF</t>
  </si>
  <si>
    <t>FR,ANG</t>
  </si>
  <si>
    <t xml:space="preserve">INTERNET WAS MACHEN IN Luxembourg </t>
  </si>
  <si>
    <t>tknyoichii@gmail.com;</t>
  </si>
  <si>
    <t>SESIMBRA</t>
  </si>
  <si>
    <t>marc.debra@live.fr;</t>
  </si>
  <si>
    <t>REDEKIN</t>
  </si>
  <si>
    <t>fparticelli@gmail.com;</t>
  </si>
  <si>
    <t>France 3 -&gt; NOTRE SITE</t>
  </si>
  <si>
    <t>alain.miego@neuf.fr;</t>
  </si>
  <si>
    <t>NEUNKIRCHEN</t>
  </si>
  <si>
    <t>RADIO - SR3 ODER SR1</t>
  </si>
  <si>
    <t>martin.bier@marienhaus.de;</t>
  </si>
  <si>
    <t>Emirates</t>
  </si>
  <si>
    <t>DUBAI</t>
  </si>
  <si>
    <t>MADAGASCAR MAYOTTE</t>
  </si>
  <si>
    <t>CONNAIT GILLES JEAN-PAUL</t>
  </si>
  <si>
    <t>L'ECOLE</t>
  </si>
  <si>
    <t>luciowercollier@yahoo.fr;</t>
  </si>
  <si>
    <t>osdigo@gmail.com;</t>
  </si>
  <si>
    <t>sunscreen@gmx.de;</t>
  </si>
  <si>
    <t>kpiaskowg@gmail.com;</t>
  </si>
  <si>
    <t>lgrognard@skynet.be;</t>
  </si>
  <si>
    <t>TANNERON</t>
  </si>
  <si>
    <t>IFS</t>
  </si>
  <si>
    <t>AUTIGNY-LE-PETIT</t>
  </si>
  <si>
    <t>RURANGE LES THIONVILLES</t>
  </si>
  <si>
    <t>ERVELANGE</t>
  </si>
  <si>
    <t>FERNSEH / ECOLE</t>
  </si>
  <si>
    <t>shannonyoung17@icloud.com;</t>
  </si>
  <si>
    <t>pirrotte.sarah@gmail.com;</t>
  </si>
  <si>
    <t>ALGHERO</t>
  </si>
  <si>
    <t xml:space="preserve">PASSAGE </t>
  </si>
  <si>
    <t>MONTENACH</t>
  </si>
  <si>
    <t>arnames2004@yahoo.fr;</t>
  </si>
  <si>
    <t>dsenkan@gmail.com;</t>
  </si>
  <si>
    <t>julia.berson@web.de;</t>
  </si>
  <si>
    <t>JENA</t>
  </si>
  <si>
    <t xml:space="preserve">QUOI FAIRE AU Luxembourg </t>
  </si>
  <si>
    <t>ROCHONVILLERS</t>
  </si>
  <si>
    <t xml:space="preserve">FLYER MGC A AUDUN LE TICHE </t>
  </si>
  <si>
    <t>christelle.dal-santo@orange.fr;</t>
  </si>
  <si>
    <t>TOUR</t>
  </si>
  <si>
    <t>zaza.aubert@orange.fr;</t>
  </si>
  <si>
    <t>marco.majerus@education.lu;</t>
  </si>
  <si>
    <t>RECKANGE-SUR-MESSE</t>
  </si>
  <si>
    <t>OX51DJ</t>
  </si>
  <si>
    <t>KIDLINGTON</t>
  </si>
  <si>
    <t>VIZILLE</t>
  </si>
  <si>
    <t>NOUS A VISITÉ AVEC UNE GROUPE D'ENFANTS</t>
  </si>
  <si>
    <t>BAD SALZUFLEN</t>
  </si>
  <si>
    <t>alexischevallier93.LSC@gmail.com;</t>
  </si>
  <si>
    <t>sophiecarrera@live.com;</t>
  </si>
  <si>
    <t>monique_reichert@web.de;</t>
  </si>
  <si>
    <t>COMPIEGNE</t>
  </si>
  <si>
    <t>TOURISM OFFICE</t>
  </si>
  <si>
    <t>CRECHE</t>
  </si>
  <si>
    <t>sumika.dussert@gmail.com;</t>
  </si>
  <si>
    <t>philippe.perez@pt.lu;</t>
  </si>
  <si>
    <t>VOISINS RIC</t>
  </si>
  <si>
    <t>verscar@pt.lu;</t>
  </si>
  <si>
    <t>verophil57@hotmail.fr;</t>
  </si>
  <si>
    <t>MOYEUVRE-PETITE</t>
  </si>
  <si>
    <t>lafraise57@orange.fr;</t>
  </si>
  <si>
    <t>PUBLIQUE</t>
  </si>
  <si>
    <t>ndefrecheur@hotmail.com;</t>
  </si>
  <si>
    <t>marie.gilson@pt.lu;</t>
  </si>
  <si>
    <t>TRAVAILLE A DIFFERDANGE; PASSE DEVANT TOUTS LES JOURS</t>
  </si>
  <si>
    <t>sarahaubry5@hotmail.com;</t>
  </si>
  <si>
    <t xml:space="preserve">VISITE FONCTIONNAIRES COMMUNAUX </t>
  </si>
  <si>
    <t>TRAVAILLE A DIFFERDANGE, PASSE DEVANT TOUTS LES JOURS</t>
  </si>
  <si>
    <t>AUSSILLON</t>
  </si>
  <si>
    <t>ORLU</t>
  </si>
  <si>
    <t>marjeff@pt.lu;</t>
  </si>
  <si>
    <t>ferreira_joana@hotmail.com;</t>
  </si>
  <si>
    <t>carine.bl@free.fr;</t>
  </si>
  <si>
    <t>weisgerber.anne@outlook.be;</t>
  </si>
  <si>
    <t>REUS</t>
  </si>
  <si>
    <t>FB -&gt; NOTRE SITE</t>
  </si>
  <si>
    <t>INTERNET - ACTIVITEES A FAIRE AU Luxembourg</t>
  </si>
  <si>
    <t>gabriel.biedermann@neuf.fr;</t>
  </si>
  <si>
    <t>RAON-ETAPE</t>
  </si>
  <si>
    <t>EST PASSEE SOUVENT DEVANT</t>
  </si>
  <si>
    <t>zounaime@pt.lu;</t>
  </si>
  <si>
    <t>BURGERBURG</t>
  </si>
  <si>
    <t>BREDA</t>
  </si>
  <si>
    <t>LES CLAYES-SOUS-BOIS</t>
  </si>
  <si>
    <t>9831RS</t>
  </si>
  <si>
    <t>ADUARD</t>
  </si>
  <si>
    <t>FLYER - CAMPING</t>
  </si>
  <si>
    <t>UNKRAINIEN/RUSSE</t>
  </si>
  <si>
    <t>9481el</t>
  </si>
  <si>
    <t>VRIES</t>
  </si>
  <si>
    <t>NOISSEVILLE</t>
  </si>
  <si>
    <t>BLOG - MONTESORI</t>
  </si>
  <si>
    <t>chloe57640@hotmail.com;</t>
  </si>
  <si>
    <t>PASSE DEVANT TOUTS LES JOURS</t>
  </si>
  <si>
    <t>fons872@outlook.com;</t>
  </si>
  <si>
    <t>ELLERBEK</t>
  </si>
  <si>
    <t>HIGHLIGHTS FOR KIDS GOOGLE</t>
  </si>
  <si>
    <t>SPANGDAHLEM</t>
  </si>
  <si>
    <t>GOOGLE SEARCH - WHAT TO DO</t>
  </si>
  <si>
    <t>DAX</t>
  </si>
  <si>
    <t xml:space="preserve">RADIO ESSENTIELLE </t>
  </si>
  <si>
    <t>davidsonfred@gmail.com;</t>
  </si>
  <si>
    <t>katia__dias@hotmail.com;</t>
  </si>
  <si>
    <t xml:space="preserve">SIERCKLE-LES-BAINS </t>
  </si>
  <si>
    <t>GOOGLE QUOI FAIRE DANS LA REGION + CAMPING PARTOUT AU Luxembourg ( LIEU PAS PRECISER )</t>
  </si>
  <si>
    <t>Pétange</t>
  </si>
  <si>
    <t>WARKEN</t>
  </si>
  <si>
    <t>jung.jp@pt.lu;</t>
  </si>
  <si>
    <t>r1nKKK@yahoo.fr;</t>
  </si>
  <si>
    <t>Pays-Bas</t>
  </si>
  <si>
    <t>Nimègue</t>
  </si>
  <si>
    <t xml:space="preserve">FR/ ANG / DE </t>
  </si>
  <si>
    <t xml:space="preserve">FLYER CAMPING A WILTZ </t>
  </si>
  <si>
    <t>MOUSSON</t>
  </si>
  <si>
    <t>GOOGLE QUOI FAIRE AU Luxembourg</t>
  </si>
  <si>
    <t>pascal.borey@gmail.com;</t>
  </si>
  <si>
    <t>FOLSDROFF</t>
  </si>
  <si>
    <t>juconcept@hotmail.com;</t>
  </si>
  <si>
    <t>magali-pec@live.fr;</t>
  </si>
  <si>
    <t xml:space="preserve">PRESSE  </t>
  </si>
  <si>
    <t>chrismarck@gmt.net;</t>
  </si>
  <si>
    <t>HEIDE</t>
  </si>
  <si>
    <t>INERNET QUOI FAIRE AU Luxembourg</t>
  </si>
  <si>
    <t xml:space="preserve">PROFESSEUR </t>
  </si>
  <si>
    <t>veronique.morlot@epf.lu;</t>
  </si>
  <si>
    <t>gregoire.maudvit@laposte.net;</t>
  </si>
  <si>
    <t>INTRNET</t>
  </si>
  <si>
    <t>romback@pt.lu;</t>
  </si>
  <si>
    <t xml:space="preserve">MIAMI UNIVERSITY </t>
  </si>
  <si>
    <t>miriamscargall@yahoo.com;</t>
  </si>
  <si>
    <t>DE -FR</t>
  </si>
  <si>
    <t>MUSEE ART NATURELLE</t>
  </si>
  <si>
    <t>moerwing@pt.lu;</t>
  </si>
  <si>
    <t>DE - FR</t>
  </si>
  <si>
    <t>rauchsem@pt.lu;</t>
  </si>
  <si>
    <t>TRAVAILLE à DIFFERDANGE</t>
  </si>
  <si>
    <t xml:space="preserve">JOURNAL REPUBLICAIN LORRAIN </t>
  </si>
  <si>
    <t>genenkel@laposte.net;</t>
  </si>
  <si>
    <t>ac_schrobiltgen@hotmail.com;</t>
  </si>
  <si>
    <t xml:space="preserve">FOYER </t>
  </si>
  <si>
    <t>nicklynn82@yahoo.com;</t>
  </si>
  <si>
    <t>TOULOUSE</t>
  </si>
  <si>
    <t xml:space="preserve">FAMILLE + 2 Ème Visite </t>
  </si>
  <si>
    <t>SITE</t>
  </si>
  <si>
    <t>marquess@pt.lu;</t>
  </si>
  <si>
    <t xml:space="preserve">FLEVY </t>
  </si>
  <si>
    <t>INFO TéLé</t>
  </si>
  <si>
    <t>regine.romeo@sfr.fr;</t>
  </si>
  <si>
    <t>lorenascardua@hotmail.com;</t>
  </si>
  <si>
    <t>MERSCHWEILER</t>
  </si>
  <si>
    <t>SITE VISITE LUX</t>
  </si>
  <si>
    <t>joelle57@outlook.fr;</t>
  </si>
  <si>
    <t>melusina.liebaut@laposte.net;</t>
  </si>
  <si>
    <t>veroriviere@hotmail.com;</t>
  </si>
  <si>
    <t>rchakouki@hotmail.fr;</t>
  </si>
  <si>
    <t>cristina-alves@hotmail.com;</t>
  </si>
  <si>
    <t>ifamille@yahoo.fr;</t>
  </si>
  <si>
    <t>MECKEL</t>
  </si>
  <si>
    <t>bohocanturenet@gmail.com;</t>
  </si>
  <si>
    <t>antorina.faca@orange.fr;</t>
  </si>
  <si>
    <t>Royaume -Uni</t>
  </si>
  <si>
    <t>FK662</t>
  </si>
  <si>
    <t>FAMILLE / B.A.O</t>
  </si>
  <si>
    <t>PAYS-BAS</t>
  </si>
  <si>
    <t>ndeblieck@yahoo.co.uk;</t>
  </si>
  <si>
    <t>LS168FI</t>
  </si>
  <si>
    <t>GRAND-BRETAGNE</t>
  </si>
  <si>
    <t>liz.eatock@hotmail.co.uk;</t>
  </si>
  <si>
    <t xml:space="preserve">FR / ANG / DE </t>
  </si>
  <si>
    <t>george.chirilé@gmail.com;</t>
  </si>
  <si>
    <t>suzanlopes@hotmail.com;</t>
  </si>
  <si>
    <t>JUGOSLAVE</t>
  </si>
  <si>
    <t>PASSAGE OPKORN</t>
  </si>
  <si>
    <t>amandinematelte@hotmail.com;</t>
  </si>
  <si>
    <t>CHILLE</t>
  </si>
  <si>
    <t>alexia.cristiano@wanadoo.fr;</t>
  </si>
  <si>
    <t>nigleszoo@hotmail.com;</t>
  </si>
  <si>
    <t>kbodou@yahoo.com;</t>
  </si>
  <si>
    <t>gaulouther@yahoo.com;</t>
  </si>
  <si>
    <t>jmathoni@gmail.com;</t>
  </si>
  <si>
    <t>MAROQAIN</t>
  </si>
  <si>
    <t>rizlainedaouisly@sfr.fr;</t>
  </si>
  <si>
    <t>DERINGEN</t>
  </si>
  <si>
    <t>david.degouis@education.lu;</t>
  </si>
  <si>
    <t>GEER</t>
  </si>
  <si>
    <t>michaelbare@belgacom.net;</t>
  </si>
  <si>
    <t>kristin@pt.lu;</t>
  </si>
  <si>
    <t>jankoep@hotmail.com;</t>
  </si>
  <si>
    <t>hhrapsicher@gmail.com;</t>
  </si>
  <si>
    <t>alain96@tango.lu;</t>
  </si>
  <si>
    <t>Andilly</t>
  </si>
  <si>
    <t>adrien.nobillard@hotmail.fr;</t>
  </si>
  <si>
    <t>prajaandreea@yahoo.com;</t>
  </si>
  <si>
    <t>SARAH ROTH</t>
  </si>
  <si>
    <t>alexavi2010@gmail.com;</t>
  </si>
  <si>
    <t>AMIS / B.A.O</t>
  </si>
  <si>
    <t>alexando.ackermann.lux@gmail.com;</t>
  </si>
  <si>
    <t>celine.schroeges@me.com;</t>
  </si>
  <si>
    <t>CLERMONT FERRAND</t>
  </si>
  <si>
    <t xml:space="preserve">FAMILLE / VACANCES EN LORRAINE </t>
  </si>
  <si>
    <t>pedro.carreira.l@hotmail.com;</t>
  </si>
  <si>
    <t>SINAIA</t>
  </si>
  <si>
    <t>manuel.arenas-prada@laposte.net;</t>
  </si>
  <si>
    <t>France 3</t>
  </si>
  <si>
    <t>isa.gehay@gmail.com;</t>
  </si>
  <si>
    <t>yvonne.casse@hotmail.com;</t>
  </si>
  <si>
    <t>BRIEY</t>
  </si>
  <si>
    <t xml:space="preserve">PUBLICITE </t>
  </si>
  <si>
    <t>dulsybriane@gmail.com;</t>
  </si>
  <si>
    <t>fclosener@gmail.com;</t>
  </si>
  <si>
    <t>HOLZTHUM</t>
  </si>
  <si>
    <t>liz@liz.lu;</t>
  </si>
  <si>
    <t>eugenie.buchmann@free.fr;</t>
  </si>
  <si>
    <t>robert.frisch@education.lu;</t>
  </si>
  <si>
    <t>AGONDANGE</t>
  </si>
  <si>
    <t xml:space="preserve">NE SE RAPPELLE PLUS </t>
  </si>
  <si>
    <t>HEEZE</t>
  </si>
  <si>
    <t>nicole_bintner@hotmail.com;</t>
  </si>
  <si>
    <t>seatbibi@yahoo.fr;</t>
  </si>
  <si>
    <t>cristina.vinmayer@live.com.pt;</t>
  </si>
  <si>
    <t>m_voc@hotmail.com;</t>
  </si>
  <si>
    <t xml:space="preserve"> AMIS</t>
  </si>
  <si>
    <t>winandyjeanne@gmail.com;</t>
  </si>
  <si>
    <t>marie.eeckhaut@yahoo.fr;</t>
  </si>
  <si>
    <t>s_ena@hotmail.fr;</t>
  </si>
  <si>
    <t>CLEMENCY</t>
  </si>
  <si>
    <t>ddice1995@gmail.com;</t>
  </si>
  <si>
    <t xml:space="preserve"> 08.08.18</t>
  </si>
  <si>
    <t>annemariehoff2@gmail.com;</t>
  </si>
  <si>
    <t>tania.victor@croix-rouge.lu;</t>
  </si>
  <si>
    <t>dupiuisquentin.jsplgy@gmail.com;</t>
  </si>
  <si>
    <t>sorim_dumitresca@hotmail.com;</t>
  </si>
  <si>
    <t xml:space="preserve">ECOLE / INTERNET </t>
  </si>
  <si>
    <t>philippe.decouvette@mac.com;</t>
  </si>
  <si>
    <t>pantyr@pt.lu;</t>
  </si>
  <si>
    <t>LONSDORF</t>
  </si>
  <si>
    <t xml:space="preserve">EXPOSITION THIONVILLE </t>
  </si>
  <si>
    <t>kurk.fred@gmail.com;</t>
  </si>
  <si>
    <t xml:space="preserve">FOYER SCOLAIRE </t>
  </si>
  <si>
    <t>ver.lo@hotmail.com;</t>
  </si>
  <si>
    <t>AUTRICHE</t>
  </si>
  <si>
    <t>CALAS</t>
  </si>
  <si>
    <t>8L6L</t>
  </si>
  <si>
    <t>KAMPEN</t>
  </si>
  <si>
    <t>VOLMERANGE</t>
  </si>
  <si>
    <t xml:space="preserve">FR/ ANG </t>
  </si>
  <si>
    <t>colettefanti@orange.fr;</t>
  </si>
  <si>
    <t>PLASSAY</t>
  </si>
  <si>
    <t>150ZVM</t>
  </si>
  <si>
    <t>ZAANDAM</t>
  </si>
  <si>
    <t>5258JX</t>
  </si>
  <si>
    <t>BERLICUM</t>
  </si>
  <si>
    <t>mariekeheiny@hotmail.com;</t>
  </si>
  <si>
    <t>lynn.hettinger@me.com;</t>
  </si>
  <si>
    <t>monique.carpino@internet.lu;</t>
  </si>
  <si>
    <t>casperraythistoll@gmail.com;</t>
  </si>
  <si>
    <t>CHINY</t>
  </si>
  <si>
    <t>wallis.m@proximus.be;</t>
  </si>
  <si>
    <t>WAALWHY</t>
  </si>
  <si>
    <t>MANIEULLES</t>
  </si>
  <si>
    <t>belelle_14@yahoo.fr;</t>
  </si>
  <si>
    <t>FR - DE - NL</t>
  </si>
  <si>
    <t xml:space="preserve">ENSEIGNANTE </t>
  </si>
  <si>
    <t>FR - ESP - LUX</t>
  </si>
  <si>
    <t xml:space="preserve">FR - LU - DE- ANG </t>
  </si>
  <si>
    <t>SAINT-PANCRE</t>
  </si>
  <si>
    <t>aurelia.gresillon@gmail.com;</t>
  </si>
  <si>
    <t xml:space="preserve">INTERNET / AMIS </t>
  </si>
  <si>
    <t>balmuzette@wanadoo.fr;</t>
  </si>
  <si>
    <t>DH7GWQ</t>
  </si>
  <si>
    <t>DURHAM</t>
  </si>
  <si>
    <t xml:space="preserve">FR - ANG </t>
  </si>
  <si>
    <t>RECOMMANDATION</t>
  </si>
  <si>
    <t>sofiamamman@hotmail.com;</t>
  </si>
  <si>
    <t>DILLINGEN</t>
  </si>
  <si>
    <t>SR3</t>
  </si>
  <si>
    <t>sbernat@gmx.de;</t>
  </si>
  <si>
    <t xml:space="preserve"> B.A.O</t>
  </si>
  <si>
    <t xml:space="preserve">4èME VISITE </t>
  </si>
  <si>
    <t>LIBIN</t>
  </si>
  <si>
    <t>nastel.thierry@skynet.be;</t>
  </si>
  <si>
    <t>lagncanjohnny@gmail.com;</t>
  </si>
  <si>
    <t>antoinepubs@gmail.com;</t>
  </si>
  <si>
    <t>AALST</t>
  </si>
  <si>
    <t>dianeodem@yahoo.com;</t>
  </si>
  <si>
    <t>RETIE</t>
  </si>
  <si>
    <t>WINCRANGE</t>
  </si>
  <si>
    <t>sandybucco@yahoo.com;</t>
  </si>
  <si>
    <t>rvitorica@pictet.com;</t>
  </si>
  <si>
    <t>LEBIZOTV</t>
  </si>
  <si>
    <t>po230597@gmail.com;</t>
  </si>
  <si>
    <t>marielaurenceketel@live.be;</t>
  </si>
  <si>
    <t>gilleskrein@hotmail.com;</t>
  </si>
  <si>
    <t>andaw76@yahoo.fr;</t>
  </si>
  <si>
    <t>minichiellou@gmail.com;</t>
  </si>
  <si>
    <t>sandra.vonarx@gmail.com;</t>
  </si>
  <si>
    <t>veronique.elter@gmail.com;</t>
  </si>
  <si>
    <t xml:space="preserve">SUEDOIS / FR </t>
  </si>
  <si>
    <t>christinelija@yahoo.se;</t>
  </si>
  <si>
    <t xml:space="preserve">GOOGLE ACTIVITé POUR LES ENFANTS </t>
  </si>
  <si>
    <t>2èME VISITE + ECOLE</t>
  </si>
  <si>
    <t>piazzalaure@hotmail.com;</t>
  </si>
  <si>
    <t>MOINEVILLE</t>
  </si>
  <si>
    <t>ludyne.durnu@gmail.com;</t>
  </si>
  <si>
    <t>stephanie.mathieu@free.fr;</t>
  </si>
  <si>
    <t>klaudia.sauerova@gmail.com;</t>
  </si>
  <si>
    <t>clau.faber57@gmail.com;</t>
  </si>
  <si>
    <t>chriji1987@gmail.com;</t>
  </si>
  <si>
    <t>KOPSTAL</t>
  </si>
  <si>
    <t>dammika@pt.lu;</t>
  </si>
  <si>
    <t>HEERTUGOWAARD</t>
  </si>
  <si>
    <t xml:space="preserve">                                                         </t>
  </si>
  <si>
    <t>KLAASWAAL</t>
  </si>
  <si>
    <t>franqig@yahoo.fr;</t>
  </si>
  <si>
    <t>stephanie.schmit@education.lu.</t>
  </si>
  <si>
    <t>DDN333G</t>
  </si>
  <si>
    <t>pip.harrison@sky.com;</t>
  </si>
  <si>
    <t>noferron@hotmail.com;</t>
  </si>
  <si>
    <t>STEKENE</t>
  </si>
  <si>
    <t>dewitte.lauwers@gmail.com;</t>
  </si>
  <si>
    <t>nathferron@yahoo.de;</t>
  </si>
  <si>
    <t>HOLZHEIM</t>
  </si>
  <si>
    <t>stephanie.floiras@gmail.com;</t>
  </si>
  <si>
    <t>françois@mulheims.lu;</t>
  </si>
  <si>
    <t>titel18@gmail.com</t>
  </si>
  <si>
    <t>GL17IVH</t>
  </si>
  <si>
    <t>EJGESHOVEN</t>
  </si>
  <si>
    <t>PKAX</t>
  </si>
  <si>
    <t>ODIJK</t>
  </si>
  <si>
    <t>INTERNET / France 2</t>
  </si>
  <si>
    <t>jeancharles.francois@gmail.com</t>
  </si>
  <si>
    <t>CUISERJ</t>
  </si>
  <si>
    <t>steffi.hoffmann@education.lu</t>
  </si>
  <si>
    <t>dehezisa@gmail.com</t>
  </si>
  <si>
    <t> 14.08.18</t>
  </si>
  <si>
    <t>francoisebdzirger@gmail.com</t>
  </si>
  <si>
    <t>suen95@pt.lu</t>
  </si>
  <si>
    <t>kids@fondatioun.lu</t>
  </si>
  <si>
    <t>laurent.seck@justice.etat.lu</t>
  </si>
  <si>
    <t>garreaugilles@hotmail.fr</t>
  </si>
  <si>
    <t>CHÂTEAUBRIANT</t>
  </si>
  <si>
    <t>lucien5@hotmail.fr</t>
  </si>
  <si>
    <t>PL</t>
  </si>
  <si>
    <t>SZCZECIN</t>
  </si>
  <si>
    <t>GL20 7OX</t>
  </si>
  <si>
    <t>GLOUCESTER</t>
  </si>
  <si>
    <t>BENGOLI</t>
  </si>
  <si>
    <t>ÉPIEZ-SUR-CHIERS</t>
  </si>
  <si>
    <t>INVITÉ EVENEMENT LUX INNOVATION</t>
  </si>
  <si>
    <t>inhelt@yahoo.fr</t>
  </si>
  <si>
    <t>elsie@pt.lu</t>
  </si>
  <si>
    <t>MONT-ST-MARTIN</t>
  </si>
  <si>
    <t>GOOGLE - RECHERCHE CENTRE DE SCIENCES</t>
  </si>
  <si>
    <t>anatoomas@gmail.com</t>
  </si>
  <si>
    <t>B.A.O. / TRAV A DIFF</t>
  </si>
  <si>
    <t>m.vageon@laposte.net</t>
  </si>
  <si>
    <t>RTL - B.A.O.</t>
  </si>
  <si>
    <t>sebb2005@pt.lu</t>
  </si>
  <si>
    <t>xavier_pale@hotmail.fr</t>
  </si>
  <si>
    <t>LISSIEU</t>
  </si>
  <si>
    <t>leclercq.sandrine14@gmail.com</t>
  </si>
  <si>
    <t>jenate76@msn.com</t>
  </si>
  <si>
    <t>NEW ZEALAND</t>
  </si>
  <si>
    <t>AUCKLAND</t>
  </si>
  <si>
    <t>misola73@gmail.com</t>
  </si>
  <si>
    <t>nicolevouillaume@gmail.com</t>
  </si>
  <si>
    <t>olischan@hotmail.com</t>
  </si>
  <si>
    <t>NEWSPAPER / INTERNET / FB</t>
  </si>
  <si>
    <t>mlintger40@hotmail.com</t>
  </si>
  <si>
    <t>PAR HASARD PASSÉ DEVANT ET VENU VOIR TOUT DE SUITE</t>
  </si>
  <si>
    <t>paul.oberweis@gmx.de</t>
  </si>
  <si>
    <t>INTERIM RESTOPOLIS</t>
  </si>
  <si>
    <t>LINAY</t>
  </si>
  <si>
    <t>ENSEIGNANTE</t>
  </si>
  <si>
    <t>TELE / INTERNET - WHAT'S ON</t>
  </si>
  <si>
    <t>PT/ANG</t>
  </si>
  <si>
    <t>vivianavillasanti77@gmail.com</t>
  </si>
  <si>
    <t>ONCLE DE LA MME QUI A ORGANISÉ 'ESA'</t>
  </si>
  <si>
    <t>100.7</t>
  </si>
  <si>
    <t>ULM</t>
  </si>
  <si>
    <t>DORTMUND</t>
  </si>
  <si>
    <t>felix.robert.mores@gmail.com</t>
  </si>
  <si>
    <t>kmaganda@pt.lu</t>
  </si>
  <si>
    <t>sandralesommer@yahoo.fr</t>
  </si>
  <si>
    <t>e_fumex@hotmail.com</t>
  </si>
  <si>
    <t>1794BK</t>
  </si>
  <si>
    <t>OOSTEREND</t>
  </si>
  <si>
    <t>KANNADA</t>
  </si>
  <si>
    <t>bharani.shankar@uni.lu</t>
  </si>
  <si>
    <t>LIEGE</t>
  </si>
  <si>
    <t>vanessavoermans@gmail.de</t>
  </si>
  <si>
    <t>keller.raymond@neuf.fr</t>
  </si>
  <si>
    <t>analuisacolaco@gmail.com</t>
  </si>
  <si>
    <t>GOOGLE MAPS</t>
  </si>
  <si>
    <t>BELVAL</t>
  </si>
  <si>
    <t>CONNU PAR UNE VISITE D'UN CENTRE DE LOISIRS CHEZ NOUS</t>
  </si>
  <si>
    <t>B.A.O. / VISIT Luxembourg</t>
  </si>
  <si>
    <t>bqmazur@ol.pl</t>
  </si>
  <si>
    <t>smccann8041@gmail.com</t>
  </si>
  <si>
    <t>gwen_barbe@yahoo.com</t>
  </si>
  <si>
    <t>veritymutu@gmail.com</t>
  </si>
  <si>
    <t>dan.wisseleux@gmail.com</t>
  </si>
  <si>
    <t>GOOGLE -&gt; SCIENCE</t>
  </si>
  <si>
    <t>laure.stock@lu.pwc.com</t>
  </si>
  <si>
    <t>nadiabassine@yahoo.fr</t>
  </si>
  <si>
    <t>cloosj@pt.lu</t>
  </si>
  <si>
    <t>FR/ANG/LUX</t>
  </si>
  <si>
    <t>SAINT-LAURENT-DU-VAR</t>
  </si>
  <si>
    <t>nanidu54@hotmail.com</t>
  </si>
  <si>
    <t>CT11 0NJ</t>
  </si>
  <si>
    <t>RAMSGATE</t>
  </si>
  <si>
    <t>alphonse.menter@wanadoo.fr</t>
  </si>
  <si>
    <t>CONNAISSANCE A M. CALMES</t>
  </si>
  <si>
    <t>samtanson@outlook.com</t>
  </si>
  <si>
    <t>BERG</t>
  </si>
  <si>
    <t>almeidamarisa@pt.lu</t>
  </si>
  <si>
    <t>notto_g@hotmail.com</t>
  </si>
  <si>
    <t>WOIPPY</t>
  </si>
  <si>
    <t>rgut@pt.lu</t>
  </si>
  <si>
    <t>FR/ANG/ALL</t>
  </si>
  <si>
    <t>DÉJÀ VENU</t>
  </si>
  <si>
    <t>lizbis@pt.lu</t>
  </si>
  <si>
    <t>ROUSSY LE VILLAGE</t>
  </si>
  <si>
    <t>m.verschuure@hotmail.fr</t>
  </si>
  <si>
    <t>casibludon@gmail.com</t>
  </si>
  <si>
    <t>AUTUN</t>
  </si>
  <si>
    <t>ANG/IT</t>
  </si>
  <si>
    <t>francoiseitier4@gmail.com</t>
  </si>
  <si>
    <t>liseitier@gmail.com</t>
  </si>
  <si>
    <t>ANG/ALL</t>
  </si>
  <si>
    <t>flodeures@gmail.com</t>
  </si>
  <si>
    <t>noslenpatricia@gmail.com</t>
  </si>
  <si>
    <t>sophie-pierrot@bbox.fr</t>
  </si>
  <si>
    <t>LUX/UKRAINIEN</t>
  </si>
  <si>
    <t>ECOLES</t>
  </si>
  <si>
    <t>ECHTERMACH</t>
  </si>
  <si>
    <t>SAARBRUCK</t>
  </si>
  <si>
    <t>EXPOSITION VIADEN</t>
  </si>
  <si>
    <t>sofgoeders@icloud.com</t>
  </si>
  <si>
    <t>FR/ALL</t>
  </si>
  <si>
    <t>annemarie.fischbach@education.lu</t>
  </si>
  <si>
    <t>EPERNAY</t>
  </si>
  <si>
    <t>laurie.mailli@wanadoo.fr</t>
  </si>
  <si>
    <t>ALL/FR</t>
  </si>
  <si>
    <t>jose.pramme@gmail.com</t>
  </si>
  <si>
    <t>CONNAISSANCE M. DIDIER</t>
  </si>
  <si>
    <t>karineamityan00@gmail.com</t>
  </si>
  <si>
    <t>HEILBRONN</t>
  </si>
  <si>
    <t>NORMANDIE</t>
  </si>
  <si>
    <t>saralou.flo@gmail.com</t>
  </si>
  <si>
    <t>CHARTRES</t>
  </si>
  <si>
    <t>a.kuo@vauban.lu</t>
  </si>
  <si>
    <t>CAMERAMAN TELE ROMBAS</t>
  </si>
  <si>
    <t>vincnoel@wanadoo.fr</t>
  </si>
  <si>
    <t>VILLE-HOUDLEMONT</t>
  </si>
  <si>
    <t>GOOGLE - SCIENCE ACTIVITIES</t>
  </si>
  <si>
    <t>helder.r.s.oliveira@gmail.com</t>
  </si>
  <si>
    <t>peiffer.nadinerzo@gmail.com</t>
  </si>
  <si>
    <t>thomas.schmidt@uni.lu</t>
  </si>
  <si>
    <t>isabelle.godard@mailhec.com</t>
  </si>
  <si>
    <t>MEIX-DEVANT-VIRTON</t>
  </si>
  <si>
    <t>alingui@hotmail.com</t>
  </si>
  <si>
    <t>stany.frognet@gmail.com</t>
  </si>
  <si>
    <t>gpireaux@skynet.be</t>
  </si>
  <si>
    <t>NIMEGUE</t>
  </si>
  <si>
    <t>CAMPING</t>
  </si>
  <si>
    <t>ZURICH</t>
  </si>
  <si>
    <t>CAP-VERDIEN</t>
  </si>
  <si>
    <t>B.A.O. / PETIT WEB</t>
  </si>
  <si>
    <t>naisajayna@gmail.com</t>
  </si>
  <si>
    <t>DRIVING PAST</t>
  </si>
  <si>
    <t>GOOGLE -&gt; DIFFERDANGE</t>
  </si>
  <si>
    <t>cmenaza@hotmail.com</t>
  </si>
  <si>
    <t>auosan@gmail.com</t>
  </si>
  <si>
    <t>LUX/PT</t>
  </si>
  <si>
    <t>SW13 9NH</t>
  </si>
  <si>
    <t>RG17 0LR</t>
  </si>
  <si>
    <t>HUNGERFORD</t>
  </si>
  <si>
    <t>brackefr@outlook.com</t>
  </si>
  <si>
    <t>delphinebehier@gmail.com</t>
  </si>
  <si>
    <t>onnohaitske@hotmail.com</t>
  </si>
  <si>
    <t>MET MR DIDIER'S SUN (BERTRANGE) - 3RD VISIT</t>
  </si>
  <si>
    <t>johanhuurman@gmail.com</t>
  </si>
  <si>
    <t>WAVRE</t>
  </si>
  <si>
    <t>ABONCORT</t>
  </si>
  <si>
    <t>c.paul.hodgson@gmail.com</t>
  </si>
  <si>
    <t>TW2 7QR</t>
  </si>
  <si>
    <t>TWICKENHAM</t>
  </si>
  <si>
    <t>AFRICANS</t>
  </si>
  <si>
    <t>PAPER</t>
  </si>
  <si>
    <t>louise@limen.co.za</t>
  </si>
  <si>
    <t>ISLE</t>
  </si>
  <si>
    <t>INTERNET / GOOGLE - SCIENCE</t>
  </si>
  <si>
    <t>houpert.franck@neuf.fr</t>
  </si>
  <si>
    <t>MAISON RELAIS / FB</t>
  </si>
  <si>
    <t>REICHSHOFFEN</t>
  </si>
  <si>
    <t>SORITE EN FAMILLE - GOOGLE</t>
  </si>
  <si>
    <t>elke.laurette@orange.fr</t>
  </si>
  <si>
    <t>naomiturner14@outlook.com</t>
  </si>
  <si>
    <t>INDONISIEN</t>
  </si>
  <si>
    <t>sorayasrndovic@gmail.com</t>
  </si>
  <si>
    <t>TELE RTL</t>
  </si>
  <si>
    <t>mabeniol@gmail.com</t>
  </si>
  <si>
    <t>REKLAM / ECOLE</t>
  </si>
  <si>
    <t>PASSANT DEVANT</t>
  </si>
  <si>
    <t>DE/LUX</t>
  </si>
  <si>
    <t>EID</t>
  </si>
  <si>
    <t>MISSEN-WILHAMS</t>
  </si>
  <si>
    <t>INTERNET / LUX TOURISM</t>
  </si>
  <si>
    <t>ZEITUNG WORT</t>
  </si>
  <si>
    <t>nadine.steffen@education.lu</t>
  </si>
  <si>
    <t>fjw200570@hotmail.com</t>
  </si>
  <si>
    <t>sophiedebout@hotmail.fr</t>
  </si>
  <si>
    <t xml:space="preserve">JOURNAUX </t>
  </si>
  <si>
    <t>GOTTESHEIM</t>
  </si>
  <si>
    <t>PAR SARAH</t>
  </si>
  <si>
    <t>schumachercarole@gmail.com</t>
  </si>
  <si>
    <t>FR/ALL/ANG</t>
  </si>
  <si>
    <t>mj.kieffer@outlook.com</t>
  </si>
  <si>
    <t>STEINSER</t>
  </si>
  <si>
    <t>wilje@pt.lu</t>
  </si>
  <si>
    <t>MUNICH</t>
  </si>
  <si>
    <t>caroleuzoma@gmail.com</t>
  </si>
  <si>
    <t>ANG/ALL/PORT</t>
  </si>
  <si>
    <t>woeffler.bernard@neuf.fr</t>
  </si>
  <si>
    <t>antonino.versi1@gmail.com</t>
  </si>
  <si>
    <t xml:space="preserve">MEDIA </t>
  </si>
  <si>
    <t>mettesen@pt.lu</t>
  </si>
  <si>
    <t>DIEBLING</t>
  </si>
  <si>
    <t>srisse57@gmail.com</t>
  </si>
  <si>
    <t>MARANGE-SILVANGE</t>
  </si>
  <si>
    <t>b.lebon711@laposte.net</t>
  </si>
  <si>
    <t>LOUVAIN LA NEUVE</t>
  </si>
  <si>
    <t>ANG/NED</t>
  </si>
  <si>
    <t>stephanie.dambly@yahoo.fr</t>
  </si>
  <si>
    <t>humpler@yahoo.de</t>
  </si>
  <si>
    <t>fernandney@hotmail.com</t>
  </si>
  <si>
    <t>NED/ANG/ALL</t>
  </si>
  <si>
    <t>ECOLE+FLYER</t>
  </si>
  <si>
    <t>PORT</t>
  </si>
  <si>
    <t>assaf.ini3am@gmail.com</t>
  </si>
  <si>
    <t>michel.thouvenin@laposte.net</t>
  </si>
  <si>
    <t>SANTWEILER</t>
  </si>
  <si>
    <t>ANGERS</t>
  </si>
  <si>
    <t>RUSSE/IT</t>
  </si>
  <si>
    <t>BENFELO</t>
  </si>
  <si>
    <t>gael.borderan@gmail.com</t>
  </si>
  <si>
    <t>danielthemen@hotmail.com</t>
  </si>
  <si>
    <t>anais.lazzare@gmail.com</t>
  </si>
  <si>
    <t>gillenje@pt.lu</t>
  </si>
  <si>
    <t>IP31 1DR</t>
  </si>
  <si>
    <t>BURY SAINT EDMUNDS</t>
  </si>
  <si>
    <t>catriona@odesign.ie</t>
  </si>
  <si>
    <t>CENTRE AERE AUDUN (VISITE)</t>
  </si>
  <si>
    <t>sachaguerci@gmail.com</t>
  </si>
  <si>
    <t>SPILL &amp; SPASS (VISITE)</t>
  </si>
  <si>
    <t>jeffherr1@gmail.com</t>
  </si>
  <si>
    <t>BRAKEL</t>
  </si>
  <si>
    <t>simon_joye@hotmail.com</t>
  </si>
  <si>
    <t>LAANSCHT GEFUER</t>
  </si>
  <si>
    <t>mossong.christophe@hotmail.com</t>
  </si>
  <si>
    <t>WETZLAR</t>
  </si>
  <si>
    <t>PASSEE DEVANT - INTERNET</t>
  </si>
  <si>
    <t>tania.traversini@gmail.com</t>
  </si>
  <si>
    <t>ALL/ANG</t>
  </si>
  <si>
    <t>PUCHHEIL</t>
  </si>
  <si>
    <t>olejolej@gmail.com</t>
  </si>
  <si>
    <t>walterfontan@gmail.com</t>
  </si>
  <si>
    <t>rivas.sal@gmail.com</t>
  </si>
  <si>
    <t>LAANSCHT GEFUER MAM VELO</t>
  </si>
  <si>
    <t>jean_19@internet.lu</t>
  </si>
  <si>
    <t>CHARLEROI</t>
  </si>
  <si>
    <t xml:space="preserve">PRESSE - WORT </t>
  </si>
  <si>
    <t>mstraus@pt.lu</t>
  </si>
  <si>
    <t>isabelleschmit@yahoo.com</t>
  </si>
  <si>
    <t>TELE / ECOLE</t>
  </si>
  <si>
    <t>nachogamiz@yahoo.com</t>
  </si>
  <si>
    <t>carine.flahaux@gmail.com</t>
  </si>
  <si>
    <t>B.A.O. / INTERNET</t>
  </si>
  <si>
    <t>plh71@hotmail.com</t>
  </si>
  <si>
    <t>marthe.meis@mamerschoulen.lu</t>
  </si>
  <si>
    <t>theveret.francoise@hotmail.fr</t>
  </si>
  <si>
    <t>SAINT-ETIENNE</t>
  </si>
  <si>
    <t>FR / ALL / ANG / IT</t>
  </si>
  <si>
    <t>uk@lge.lu</t>
  </si>
  <si>
    <t>ANG / POLONAIS / ALL</t>
  </si>
  <si>
    <t>ataya21@outlook.com</t>
  </si>
  <si>
    <t>FR / ANG / ALL</t>
  </si>
  <si>
    <t>renee.weiter@education.lu</t>
  </si>
  <si>
    <t>BURG-REULAND</t>
  </si>
  <si>
    <t>ERMSDORF</t>
  </si>
  <si>
    <t>hemm@pt.lu</t>
  </si>
  <si>
    <t>michaelakotecka@yahoo.fr</t>
  </si>
  <si>
    <t>kremerlux78@gmail.com</t>
  </si>
  <si>
    <t>liakechagia@gmail.com</t>
  </si>
  <si>
    <t>dennis.fink@dudelange.lu</t>
  </si>
  <si>
    <t>ioana.caloianne@gmail.com</t>
  </si>
  <si>
    <t>josecarreras130@gmail.com</t>
  </si>
  <si>
    <t>ERNZEN</t>
  </si>
  <si>
    <t>paul.pepin@tango.lu</t>
  </si>
  <si>
    <t>B.A.O. / 3EME VISITE</t>
  </si>
  <si>
    <t>etienne.palezynski@wanadoo.fr</t>
  </si>
  <si>
    <t>HEBRICH</t>
  </si>
  <si>
    <t>2èME VISITE / CONVENIAT FRED HARTUNG VISITE DU 08/08/18</t>
  </si>
  <si>
    <t>adrienne.manderscheid@education.lu</t>
  </si>
  <si>
    <t>alisontingeystenart@gmail.com</t>
  </si>
  <si>
    <t>casibludom@gmail.com</t>
  </si>
  <si>
    <t xml:space="preserve">PUBLICITE / RADIO </t>
  </si>
  <si>
    <t xml:space="preserve">roge@pt.lu </t>
  </si>
  <si>
    <t>j.boursan@yahoo.fr</t>
  </si>
  <si>
    <t>mdebanck@pt.lu</t>
  </si>
  <si>
    <t>SDE ELIEZER</t>
  </si>
  <si>
    <t>ISRAELIEN</t>
  </si>
  <si>
    <t>kille@pt.lu</t>
  </si>
  <si>
    <t>karolyuk9355@gmail.com</t>
  </si>
  <si>
    <t>carinepauly@gmail.com</t>
  </si>
  <si>
    <t>tatsiana@pt.lu</t>
  </si>
  <si>
    <t>beaumet@vo.lu</t>
  </si>
  <si>
    <t>HABITANT DIFFERDANGE - B.A.O.</t>
  </si>
  <si>
    <t>NEUSTADT</t>
  </si>
  <si>
    <t>c.m.limbach@t-online.de</t>
  </si>
  <si>
    <t xml:space="preserve">NEUMÜNSTER VORSTELLUNG / TELECRAN </t>
  </si>
  <si>
    <t>kristinaehinger@gmail.com</t>
  </si>
  <si>
    <t>nicolas.poulain.lux@gmail.com</t>
  </si>
  <si>
    <t>HABERGJ</t>
  </si>
  <si>
    <t>stephanie.math@hotmail.com</t>
  </si>
  <si>
    <t>dominique.adja@gmail.com</t>
  </si>
  <si>
    <t>contact.ebevherd@orange.fr</t>
  </si>
  <si>
    <t>strugarek.leroy@orange.fr</t>
  </si>
  <si>
    <t>stenno70@yahoo.com</t>
  </si>
  <si>
    <t>klechri@pt.lu</t>
  </si>
  <si>
    <t>FETANGE</t>
  </si>
  <si>
    <t>5EME FOIS</t>
  </si>
  <si>
    <t>BRUGES</t>
  </si>
  <si>
    <t>rolle.leber@hotmail.com</t>
  </si>
  <si>
    <t>LAHTI</t>
  </si>
  <si>
    <t>FINNOIS</t>
  </si>
  <si>
    <t>PERPIGNAN</t>
  </si>
  <si>
    <t>FR/PT</t>
  </si>
  <si>
    <t>jenifer.embareck@gmail.com</t>
  </si>
  <si>
    <t>g.kratzenberg@orthodent.lu</t>
  </si>
  <si>
    <t>diery095@gmail.com</t>
  </si>
  <si>
    <t>5ème visite</t>
  </si>
  <si>
    <t>colm.donokoe@gmail.com</t>
  </si>
  <si>
    <t>datobas57@sfr.fr</t>
  </si>
  <si>
    <t>david.schinasi@yahoo.com</t>
  </si>
  <si>
    <t>didelidelo@yahoo.com</t>
  </si>
  <si>
    <t xml:space="preserve">2èME VISITE </t>
  </si>
  <si>
    <t>cmedias@gmail.com</t>
  </si>
  <si>
    <t>GEORGISCH</t>
  </si>
  <si>
    <t>claude.schaeffer@pt.lu</t>
  </si>
  <si>
    <t>NEUERBURG</t>
  </si>
  <si>
    <t>BANQUE DE Luxembourg VENDREDI 21/09/18</t>
  </si>
  <si>
    <t>rei_paulo@hotmail.com</t>
  </si>
  <si>
    <t>FILS DE MONSIEUR CALMES</t>
  </si>
  <si>
    <t>MOERSDORF</t>
  </si>
  <si>
    <t>arnaud.poelmans@gmail.com</t>
  </si>
  <si>
    <t xml:space="preserve">INTERNET / B.A.O </t>
  </si>
  <si>
    <t>drmicheleschmitt@gmail.com</t>
  </si>
  <si>
    <t>KALSRUHE</t>
  </si>
  <si>
    <t>thomas.blatz@gmx.de</t>
  </si>
  <si>
    <t>LOUFTEMONT</t>
  </si>
  <si>
    <t>adebraz@hotmail.com</t>
  </si>
  <si>
    <t>ROUVROY</t>
  </si>
  <si>
    <t xml:space="preserve">3èME VISITE </t>
  </si>
  <si>
    <t>BAO HABITANT DIFFERDANGE - B.A.O.</t>
  </si>
  <si>
    <t xml:space="preserve">BAO INTERNET / B.A.O </t>
  </si>
  <si>
    <t>Presse FERNSEH / ECOLE</t>
  </si>
  <si>
    <t xml:space="preserve">Presse PUBLICITE / RADIO </t>
  </si>
  <si>
    <t>Presse TELE / ECOLE</t>
  </si>
  <si>
    <t>Passage HABITANT DIFFERDANGE</t>
  </si>
  <si>
    <t>Passage LAANSCHT GEFUER</t>
  </si>
  <si>
    <t>Passage LAANSCHT GEFUER MAM VELO</t>
  </si>
  <si>
    <t>Internet GOOGLE - WHAT'S ON</t>
  </si>
  <si>
    <t>Internet GOOGLE WHAT'S ON</t>
  </si>
  <si>
    <t>Internet FB</t>
  </si>
  <si>
    <t>BAO FILS DE MONSIEUR CALMES</t>
  </si>
  <si>
    <t>Internet GOOGLE MAPS</t>
  </si>
  <si>
    <t>Visit Luxembourg CARD</t>
  </si>
  <si>
    <t xml:space="preserve">Visit Luxembourg CARD </t>
  </si>
  <si>
    <t>Internet WHAT'S ON FOR KIDS</t>
  </si>
  <si>
    <t>Presse CAMERAMAN TELE ROMBAS</t>
  </si>
  <si>
    <t>Internet GOOGLE - SCIENCE ACTIVITIES</t>
  </si>
  <si>
    <t>BAO CRECHE</t>
  </si>
  <si>
    <t>Press PAPER</t>
  </si>
  <si>
    <t>Internet SORITE EN FAMILLE - GOOGLE</t>
  </si>
  <si>
    <t>Presse TELE RTL</t>
  </si>
  <si>
    <t>Ecole EID</t>
  </si>
  <si>
    <t>Presse ZEITUNG WORT</t>
  </si>
  <si>
    <t xml:space="preserve">Ecole JOURNAUX </t>
  </si>
  <si>
    <t>BAO PAR SARAH</t>
  </si>
  <si>
    <t xml:space="preserve">Presse JOURNAUX </t>
  </si>
  <si>
    <t>2e visite DÉJÀ VENU</t>
  </si>
  <si>
    <t xml:space="preserve">Presse MEDIA </t>
  </si>
  <si>
    <t>2e visit DÉJÀ VENU</t>
  </si>
  <si>
    <t>BAO COMMUNE</t>
  </si>
  <si>
    <t>Internet FACEBOOK</t>
  </si>
  <si>
    <t>Internet GOOGLE -&gt; DIFFERDANGE</t>
  </si>
  <si>
    <t>Passage DRIVING PAST</t>
  </si>
  <si>
    <t>BAO CONNAISSANCE M. DIDIER</t>
  </si>
  <si>
    <t>Passage HABITE A DIFFERDANGE</t>
  </si>
  <si>
    <t xml:space="preserve">ECOLE/ REKLAM / </t>
  </si>
  <si>
    <t xml:space="preserve">BAO PROFESSEUR </t>
  </si>
  <si>
    <t xml:space="preserve">Ecole MIAMI UNIVERSITY </t>
  </si>
  <si>
    <t>MUSEE ART NATUREL</t>
  </si>
  <si>
    <t>Passage TRAVAILLE à DIFFERDANGE</t>
  </si>
  <si>
    <t xml:space="preserve">Presse JOURNAL REPUBLICAIN LORRAIN </t>
  </si>
  <si>
    <t>Bao AMIS</t>
  </si>
  <si>
    <t xml:space="preserve">2 Ème Visite </t>
  </si>
  <si>
    <t>Internet SITE</t>
  </si>
  <si>
    <t>Presse INFO TéLé</t>
  </si>
  <si>
    <t>Internet SITE VISITE LUX</t>
  </si>
  <si>
    <t xml:space="preserve">B.A.O  FAMILLE / </t>
  </si>
  <si>
    <t>Internet GOOGLE QUOI FAIRE AU Luxembourg</t>
  </si>
  <si>
    <t xml:space="preserve">Internet GOOGLE </t>
  </si>
  <si>
    <t>BAO SARAH ROTH</t>
  </si>
  <si>
    <t>Bao AMIS / B.A.O</t>
  </si>
  <si>
    <t xml:space="preserve">BAO FAMILLE / VACANCES EN LORRAINE </t>
  </si>
  <si>
    <t xml:space="preserve">Visit Luxembourg  URLAUB IN Luxembourg / </t>
  </si>
  <si>
    <t>Presse France 3</t>
  </si>
  <si>
    <t xml:space="preserve">BAO NE SE RAPPELLE PLUS </t>
  </si>
  <si>
    <t>Luxembourg Tourist OFFICE DU TOURISME</t>
  </si>
  <si>
    <t>BAO  AMIS</t>
  </si>
  <si>
    <t>ECOLE FERNSEH /</t>
  </si>
  <si>
    <t xml:space="preserve">Ecole ENSEIGNANTE </t>
  </si>
  <si>
    <t>BAO RECOMMANDATION</t>
  </si>
  <si>
    <t>Presse FR3</t>
  </si>
  <si>
    <t>Internet TRIPADVISOR</t>
  </si>
  <si>
    <t>Inyternet PETIT WEB Luxembourg</t>
  </si>
  <si>
    <t xml:space="preserve">Internet GOOGLE ACTIVITé POUR LES ENFANTS </t>
  </si>
  <si>
    <t>Internet GOOGLE - RECHERCHE CENTRE DE SCIENCES</t>
  </si>
  <si>
    <t xml:space="preserve">B.A.O. RTL - </t>
  </si>
  <si>
    <t>Presse NEWSPAPER / INTERNET / FB</t>
  </si>
  <si>
    <t>Ecole ENSEIGNANTE</t>
  </si>
  <si>
    <t>BAO INTERIM RESTOPOLIS</t>
  </si>
  <si>
    <t>Presse TELE / INTERNET - WHAT'S ON</t>
  </si>
  <si>
    <t>BAO ONCLE DE LA MME QUI A ORGANISÉ 'ESA'</t>
  </si>
  <si>
    <t>Presse 100.7</t>
  </si>
  <si>
    <t>internet GOOGLE MAPS</t>
  </si>
  <si>
    <t>Presse MEDIEN</t>
  </si>
  <si>
    <t>BAO CONNU PAR UNE VISITE D'UN CENTRE DE LOISIRS CHEZ NOUS</t>
  </si>
  <si>
    <t>BAO BELVAL</t>
  </si>
  <si>
    <t>Internet GOOGLE -&gt; SCIENCE</t>
  </si>
  <si>
    <t>BAO CONNAISSANCE A M. CALMES</t>
  </si>
  <si>
    <t>Presse JOURNALISTE</t>
  </si>
  <si>
    <t>BAO EXPOSITION VIADEN</t>
  </si>
  <si>
    <t>ECOLE  FERNSEH /</t>
  </si>
  <si>
    <t>VISIT LUX</t>
  </si>
  <si>
    <t>SEPTEMBER</t>
  </si>
  <si>
    <t>AUGUST</t>
  </si>
  <si>
    <t>Visit Luxembourg URLAUB IN Luxembourg /</t>
  </si>
  <si>
    <t>BAO MET MR DIDIER'S SON (BERTRANGE) - 3RD VISIT</t>
  </si>
  <si>
    <t>Visit VACANCES AU Luxembourg</t>
  </si>
  <si>
    <t xml:space="preserve">BAO INSTITUT DES SCIENCES BELVAL </t>
  </si>
  <si>
    <t xml:space="preserve">Internet GOOGLE QUOI FAIRE DANS LA REGION </t>
  </si>
  <si>
    <t xml:space="preserve">ECOLE ENFANT AVEC ECOLE DÉJÀ VENUE </t>
  </si>
  <si>
    <t>BAO INSTAGRAM</t>
  </si>
  <si>
    <t>ECOLE ENSEIGNANTE ECOLE VAUBAN</t>
  </si>
  <si>
    <t>Internet B.A.O.</t>
  </si>
  <si>
    <t>Presse France 3 -&gt; NOTRE SITE</t>
  </si>
  <si>
    <t>Presse RADIO - SR3 ODER SR1</t>
  </si>
  <si>
    <t>BAO CONNAIT GILLES JEAN-PAUL</t>
  </si>
  <si>
    <t>ECOLE FERNSEH / ECOLE</t>
  </si>
  <si>
    <t xml:space="preserve">Internet PASSAGE </t>
  </si>
  <si>
    <t xml:space="preserve">Internet QUOI FAIRE AU Luxembourg </t>
  </si>
  <si>
    <t>2e Visit NOUS A VISITÉ AVEC UNE GROUPE D'ENFANTS</t>
  </si>
  <si>
    <t>Visit TOURISM OFFICE</t>
  </si>
  <si>
    <t>BAO VOISINS RIC</t>
  </si>
  <si>
    <t xml:space="preserve">BAO VISITE FONCTIONNAIRES COMMUNAUX </t>
  </si>
  <si>
    <t>BAO UNI.LU</t>
  </si>
  <si>
    <t>Internet FB -&gt; NOTRE SITE</t>
  </si>
  <si>
    <t>Internet BLOG - MONTESORI</t>
  </si>
  <si>
    <t>Internet HIGHLIGHTS FOR KIDS GOOGLE</t>
  </si>
  <si>
    <t>Internet GOOGLE SEARCH - WHAT TO DO</t>
  </si>
  <si>
    <t>Presse RADIO ESSENTIEL</t>
  </si>
  <si>
    <t>Internet GOOGLE QUOI FAIRE DANS LA REGION + CAMPING PARTOUT AU Luxembourg ( LIEU PAS PRECISER )</t>
  </si>
  <si>
    <t>BAO CONNAISSANCE STUART</t>
  </si>
  <si>
    <t>PASSEE SOUVENT DEVANT</t>
  </si>
  <si>
    <t>Visit OFFICE DU TOURISME</t>
  </si>
  <si>
    <t>Visit Luxembourg TOURISM</t>
  </si>
  <si>
    <t xml:space="preserve">BAO Monsieur Le Petit </t>
  </si>
  <si>
    <t>Press MEDIAS</t>
  </si>
  <si>
    <t>Presse RTL TELE / OUVERTURE</t>
  </si>
  <si>
    <t>BAO MARIE D'UNE COLLEGUE TRAVAILLE ICI MAIS SAIT PAS QUI / B.A.O.</t>
  </si>
  <si>
    <t>BAO SENIOR CLUB</t>
  </si>
  <si>
    <t>Internet VU SUR UN BLOG</t>
  </si>
  <si>
    <t xml:space="preserve">BAO C'EST PRESENTER AU LSC POUR UNE EVENTUELLE EMBAUCHE DE TRAVAILLE </t>
  </si>
  <si>
    <t xml:space="preserve">BAO GROUPE SCOLAIRE LIBRE DE ETH-SAINT MARC </t>
  </si>
  <si>
    <t>Passage HABITE A COTE</t>
  </si>
  <si>
    <t>Internet FB / VISIT LUX</t>
  </si>
  <si>
    <t>Internet FB + INTERNET</t>
  </si>
  <si>
    <t>Internet GOOGLE -&gt; OUR WEBSITE</t>
  </si>
  <si>
    <t>Internet Google / What's on</t>
  </si>
  <si>
    <t>Internet Google LOISIR Luxembourg (GOOGLE)</t>
  </si>
  <si>
    <t>Internet Google QUOI FAIRE AU Luxembourg (GOOGLE)</t>
  </si>
  <si>
    <t>Internet Google WHAT'S ON FOR KIDS</t>
  </si>
  <si>
    <t>INTERNET SUR VISITE Luxembourg</t>
  </si>
  <si>
    <t>HANNOVER</t>
  </si>
  <si>
    <t>ENSEIGNANTE Luxembourg</t>
  </si>
  <si>
    <t>06258</t>
  </si>
  <si>
    <t>SCHKOPAU</t>
  </si>
  <si>
    <t xml:space="preserve">INTERNET Luxembourg VISITE </t>
  </si>
  <si>
    <t>svenkotzur@web.de</t>
  </si>
  <si>
    <t xml:space="preserve">2èME Visite </t>
  </si>
  <si>
    <t>lotta.oittineb@gmx.de</t>
  </si>
  <si>
    <t xml:space="preserve">HABITE à Differdange </t>
  </si>
  <si>
    <t>BIISSEN</t>
  </si>
  <si>
    <t>GOOGLE - WHAT TO DO IN LUX</t>
  </si>
  <si>
    <t>RADIO RTL</t>
  </si>
  <si>
    <t>RIMINI</t>
  </si>
  <si>
    <t>01776</t>
  </si>
  <si>
    <t>SUBURY</t>
  </si>
  <si>
    <t>ANG/PT</t>
  </si>
  <si>
    <t>PHILIPPSHEIM</t>
  </si>
  <si>
    <t>AMIS A JOANA</t>
  </si>
  <si>
    <t>RADIO RTL - YOUTUBE "TOTO BUMM"</t>
  </si>
  <si>
    <t>ÉTALE</t>
  </si>
  <si>
    <t>SCHEIDEGEN</t>
  </si>
  <si>
    <t>mel.lydia@yahoo.com</t>
  </si>
  <si>
    <t>GOOGLE - QUOI FAIRE</t>
  </si>
  <si>
    <t>VAUDREVANGE</t>
  </si>
  <si>
    <t>NORKEN</t>
  </si>
  <si>
    <t>CAMPING KOCKELSCHEUER</t>
  </si>
  <si>
    <t>TAUNUSSSTEIN</t>
  </si>
  <si>
    <t>QUOI FAIRE AVEC LES ENFANTS AU Luxembourg</t>
  </si>
  <si>
    <t>WIL</t>
  </si>
  <si>
    <t>DE SUISSE</t>
  </si>
  <si>
    <t>LUX CARD - VISIT Luxembourg</t>
  </si>
  <si>
    <t>RODGAU</t>
  </si>
  <si>
    <t>CENTRE INFORMATION GARE DE Luxembourg</t>
  </si>
  <si>
    <t>uni-mag@t-online.de</t>
  </si>
  <si>
    <t>FONDATION LANNERS</t>
  </si>
  <si>
    <t>MR SCIENCE M.RODEG - 2EME VISITE</t>
  </si>
  <si>
    <t>LUXEMBURG FOR KIDS (INTERNET)</t>
  </si>
  <si>
    <t>3 Ème Visite</t>
  </si>
  <si>
    <t xml:space="preserve">GOOGLE QUOI FAIRE AU Luxembourg AVEC LES ENFANTS </t>
  </si>
  <si>
    <t xml:space="preserve">FLYER OBKORN IL Y A 1 AN </t>
  </si>
  <si>
    <t xml:space="preserve"> FAMILLE </t>
  </si>
  <si>
    <t>BOUDLERBACH</t>
  </si>
  <si>
    <t xml:space="preserve">FR / DE / GREQUE </t>
  </si>
  <si>
    <t>DE / FR / LUX</t>
  </si>
  <si>
    <t xml:space="preserve">FR / DE / LUX </t>
  </si>
  <si>
    <t>Kiel</t>
  </si>
  <si>
    <t>knuffling@gmx.de</t>
  </si>
  <si>
    <t>PASSAGE / BULLETIN COMMUNAL</t>
  </si>
  <si>
    <t>rosin@pt.lu</t>
  </si>
  <si>
    <t>ARSTOFF</t>
  </si>
  <si>
    <t>UN JOURNAL</t>
  </si>
  <si>
    <t>pstober@pt.lu</t>
  </si>
  <si>
    <t>HABITANT DIFFERDANGE / PASSE A COTE</t>
  </si>
  <si>
    <t>PESSAC</t>
  </si>
  <si>
    <t>post@marc-natusch.de</t>
  </si>
  <si>
    <t>2023 RA</t>
  </si>
  <si>
    <t>HAARLEM</t>
  </si>
  <si>
    <t>SITE MONTESSORI</t>
  </si>
  <si>
    <t>5658 HX</t>
  </si>
  <si>
    <t>2511 CB</t>
  </si>
  <si>
    <t>LA HAYE</t>
  </si>
  <si>
    <t>NL/LUX</t>
  </si>
  <si>
    <t>WECKER</t>
  </si>
  <si>
    <t>VISITE CHAMBRE DE COMMERCE</t>
  </si>
  <si>
    <t>mazeniti@pt.lu</t>
  </si>
  <si>
    <t>ETAT-UNIS</t>
  </si>
  <si>
    <t>SUEDE COURT</t>
  </si>
  <si>
    <t>SAINT-AIL</t>
  </si>
  <si>
    <t>severinefort1971@gmail.com</t>
  </si>
  <si>
    <t>k.rol1980@hotmail.fr</t>
  </si>
  <si>
    <t>FERNSEH RTL</t>
  </si>
  <si>
    <t>KUNTIG</t>
  </si>
  <si>
    <t>MANGIENNES</t>
  </si>
  <si>
    <t>MOULOUSE</t>
  </si>
  <si>
    <t xml:space="preserve">SAINT-MARIE-CHENES </t>
  </si>
  <si>
    <t>MORANVILLE</t>
  </si>
  <si>
    <t>blondine55@hotmail.fr</t>
  </si>
  <si>
    <t>FAILLY</t>
  </si>
  <si>
    <t>aude.kocha@free.fr</t>
  </si>
  <si>
    <t>INTERNENT (SITE BELVAL)</t>
  </si>
  <si>
    <t>p.sabine@neuf.fr</t>
  </si>
  <si>
    <t>FOUQUEROLLES</t>
  </si>
  <si>
    <t>GOOGLE - QUOI FAIRE AU LUX</t>
  </si>
  <si>
    <t>amylee13@live.fr</t>
  </si>
  <si>
    <t>CHENIERES</t>
  </si>
  <si>
    <t>BH31 7BT</t>
  </si>
  <si>
    <t>VERWOOD</t>
  </si>
  <si>
    <t>ECOSSAIS</t>
  </si>
  <si>
    <t>SCY-CHAZELLES</t>
  </si>
  <si>
    <t>INTERNET (SAIS PLUS)</t>
  </si>
  <si>
    <t>vm.lefloch@gmail.com</t>
  </si>
  <si>
    <t>ESCHERANGE</t>
  </si>
  <si>
    <t>STUCKANGE</t>
  </si>
  <si>
    <t>IT/ANG</t>
  </si>
  <si>
    <t>VILLE-AU-MONTOIS</t>
  </si>
  <si>
    <t>GOOGLE - MUSEES Luxembourg</t>
  </si>
  <si>
    <t>lucie.saillet@hotmail.fr</t>
  </si>
  <si>
    <t>LONTEFONTAINE</t>
  </si>
  <si>
    <t>etiennedamien@hotmail.fr</t>
  </si>
  <si>
    <t>WÜRSELEN</t>
  </si>
  <si>
    <t>armi.offermanns@web.de</t>
  </si>
  <si>
    <t>M. KALMES</t>
  </si>
  <si>
    <t>7245CA</t>
  </si>
  <si>
    <t>LAREN</t>
  </si>
  <si>
    <t>maslo@kpnmail.nl</t>
  </si>
  <si>
    <t>NEWEL</t>
  </si>
  <si>
    <t>PARK MERVEILLEUX</t>
  </si>
  <si>
    <t xml:space="preserve">8 Ème Fois </t>
  </si>
  <si>
    <t>DE / RUSSE</t>
  </si>
  <si>
    <t>INTERNET / LUX TIMES</t>
  </si>
  <si>
    <t>CHAMP LE VILLE MEZIERES</t>
  </si>
  <si>
    <t>2èME FOIS</t>
  </si>
  <si>
    <t xml:space="preserve"> INTERNET / GOOGLE </t>
  </si>
  <si>
    <t>VITTEL</t>
  </si>
  <si>
    <t>Luxembourg Card</t>
  </si>
  <si>
    <t>27.10;18</t>
  </si>
  <si>
    <t>ENNERICH</t>
  </si>
  <si>
    <t xml:space="preserve">FR / PT </t>
  </si>
  <si>
    <t>B.A.O / AMIS</t>
  </si>
  <si>
    <t>BAZONCOURT</t>
  </si>
  <si>
    <t>stephanie.vernier@icloud.com</t>
  </si>
  <si>
    <t xml:space="preserve">AMIS / FAMILLE SŒUR </t>
  </si>
  <si>
    <t>ESSEY-LES-NANCY</t>
  </si>
  <si>
    <t>mh.phe@free.fr</t>
  </si>
  <si>
    <t>REIMSBACH</t>
  </si>
  <si>
    <t>fddby@web.de</t>
  </si>
  <si>
    <t>METRICH</t>
  </si>
  <si>
    <t>UKRANIE</t>
  </si>
  <si>
    <t xml:space="preserve">Luxembourg TIMES </t>
  </si>
  <si>
    <t>ARSDORF</t>
  </si>
  <si>
    <t>SCHOOS</t>
  </si>
  <si>
    <t>STATEC</t>
  </si>
  <si>
    <t>julia.strohmer@gmx.at</t>
  </si>
  <si>
    <t>juliensaada@icloud.com</t>
  </si>
  <si>
    <t>BROCHURE CFL</t>
  </si>
  <si>
    <t>Irlande</t>
  </si>
  <si>
    <t>D10</t>
  </si>
  <si>
    <t>DUBLIN</t>
  </si>
  <si>
    <t>IT/ESP</t>
  </si>
  <si>
    <t>robert.dalpan@gmail.Com</t>
  </si>
  <si>
    <t>BORNEM</t>
  </si>
  <si>
    <t>BURDEN</t>
  </si>
  <si>
    <t>gavinpanella@gmail.com</t>
  </si>
  <si>
    <t>ALLONDRELLE-LA-MALMAISON</t>
  </si>
  <si>
    <t>AQUASUD / ENSEIGNANT France</t>
  </si>
  <si>
    <t>RESTENA</t>
  </si>
  <si>
    <t>MEN</t>
  </si>
  <si>
    <t>KNOCKE-HEIST</t>
  </si>
  <si>
    <t>RECKANGE</t>
  </si>
  <si>
    <t>martindsmichael@gmail.com</t>
  </si>
  <si>
    <t>GOOGLE - SCIENCE CENTER</t>
  </si>
  <si>
    <t>ECOLE / FNR</t>
  </si>
  <si>
    <t>REAU</t>
  </si>
  <si>
    <t>tiofranck@orange.fr</t>
  </si>
  <si>
    <t>ECOLE / SCIENCE FESTIVAL</t>
  </si>
  <si>
    <t>HAUTE-KONTZ</t>
  </si>
  <si>
    <t>MEUDON</t>
  </si>
  <si>
    <t>frederique.samain@free.fr</t>
  </si>
  <si>
    <t>MONFONTAINE</t>
  </si>
  <si>
    <t>MONTREUIL</t>
  </si>
  <si>
    <t>francoise.glaesener@gmail.com</t>
  </si>
  <si>
    <t>MONDIGNY</t>
  </si>
  <si>
    <t>awax34@gmail.com</t>
  </si>
  <si>
    <t>HOMECOURT</t>
  </si>
  <si>
    <t>jack.bourga@gmail.com</t>
  </si>
  <si>
    <t>HAUCOURT-MOULAINE</t>
  </si>
  <si>
    <t>RODER</t>
  </si>
  <si>
    <t>veroniquethielen@hotmail.com</t>
  </si>
  <si>
    <t>STEGEN</t>
  </si>
  <si>
    <t>PUB (SAIS PLUS)</t>
  </si>
  <si>
    <t>rachie@pt.lu</t>
  </si>
  <si>
    <t>alinemayerries@gmail.com</t>
  </si>
  <si>
    <t>DE/FR/ANG</t>
  </si>
  <si>
    <t>SAIS PLUS</t>
  </si>
  <si>
    <t>GOOGLE - NOTRE SITE</t>
  </si>
  <si>
    <t>ENSEIGNRANTE DIFFERDANGE</t>
  </si>
  <si>
    <t>HABITANT DIFF</t>
  </si>
  <si>
    <t>MAXSTADT</t>
  </si>
  <si>
    <t>gwenaelle.cuny@ac-nancy-metz.fr</t>
  </si>
  <si>
    <t>GORZE</t>
  </si>
  <si>
    <t>ghislaine.sapena@ac-nancy-metz.fr</t>
  </si>
  <si>
    <t>GOOGLE - SCIENCES</t>
  </si>
  <si>
    <t>monika@engler.lu</t>
  </si>
  <si>
    <t>GROSSELDANGE</t>
  </si>
  <si>
    <t>BAD KISSINGEN</t>
  </si>
  <si>
    <t>INTERNET (SAIS PAS)</t>
  </si>
  <si>
    <t>MR</t>
  </si>
  <si>
    <t>LORRY-LES-METZ</t>
  </si>
  <si>
    <t>guiraudbenja@gmail.Com</t>
  </si>
  <si>
    <t>BILSDORF</t>
  </si>
  <si>
    <t>nico.kohnen@education.lu</t>
  </si>
  <si>
    <t>MESSEN</t>
  </si>
  <si>
    <t>helene.fischer@univ-lorraine.fr</t>
  </si>
  <si>
    <t>DIRBACH</t>
  </si>
  <si>
    <t>pinto.serge@gmail.com</t>
  </si>
  <si>
    <t>GOOGLE - SCIENCES LUX</t>
  </si>
  <si>
    <t>M. DIDIER</t>
  </si>
  <si>
    <t>VISITE BANQUE DE Luxembourg</t>
  </si>
  <si>
    <t>idacuvelier81@gmail.com</t>
  </si>
  <si>
    <t>FB / A VISITE BEAUCOUP DE FOIS</t>
  </si>
  <si>
    <t>olafnowak@interia.pl</t>
  </si>
  <si>
    <t>bjornevholmberg@gmail.com</t>
  </si>
  <si>
    <t>LANGWEID AM LECH</t>
  </si>
  <si>
    <t>LUX EXPATS ON FB</t>
  </si>
  <si>
    <t>adeeena@yahoo.com</t>
  </si>
  <si>
    <t>anne.calteux@hotmail.fr</t>
  </si>
  <si>
    <t>ck@rohde.de</t>
  </si>
  <si>
    <t>nadege.bourger@laposte.net</t>
  </si>
  <si>
    <t>hcsabi@yahoo.com</t>
  </si>
  <si>
    <t>GOOGLE - CENTRE DE SCIENCES</t>
  </si>
  <si>
    <t>gubicheck@gmail.com</t>
  </si>
  <si>
    <t>REMERSCHEN</t>
  </si>
  <si>
    <t>GOEBLANGE</t>
  </si>
  <si>
    <t>stergios.isaakidis@gmail.com</t>
  </si>
  <si>
    <t>laurent.scharff@shynet.be</t>
  </si>
  <si>
    <t>ROLLINGERGRUND</t>
  </si>
  <si>
    <t>PISSANGE</t>
  </si>
  <si>
    <t>rmosar@pt.lu</t>
  </si>
  <si>
    <t>B.A.O. - SITE WEB</t>
  </si>
  <si>
    <t>LANEUVEVILLE-DEVANT-NANCY</t>
  </si>
  <si>
    <t>lubadour@gmail.com</t>
  </si>
  <si>
    <t>eeckhaut.radogna@gmail.com</t>
  </si>
  <si>
    <t>seaangel_333@yahoo.fr</t>
  </si>
  <si>
    <t>SCHERWILLER</t>
  </si>
  <si>
    <t>AUXONNE</t>
  </si>
  <si>
    <t>GOOGLE - MUSEE SCIENCES</t>
  </si>
  <si>
    <t>meldonut@yahoo.fr</t>
  </si>
  <si>
    <t>e.dubreuil@orange.fr</t>
  </si>
  <si>
    <t>federicapasca@hotmail.com</t>
  </si>
  <si>
    <t>alinanastase56@yahoo.com</t>
  </si>
  <si>
    <t>antoine.schwaller@gmail.com</t>
  </si>
  <si>
    <t>xalegnax77@gmail.com</t>
  </si>
  <si>
    <t>evaenieasm@gmail.com</t>
  </si>
  <si>
    <t>STEINHEIM</t>
  </si>
  <si>
    <t>SCHEIDGEN</t>
  </si>
  <si>
    <t>ipavec@tango.lu</t>
  </si>
  <si>
    <t>PHILIPPIN</t>
  </si>
  <si>
    <t>IT/LUX</t>
  </si>
  <si>
    <t>NITEL</t>
  </si>
  <si>
    <t>ROLLEVILLE</t>
  </si>
  <si>
    <t>marie.bethoveet@gmail.com</t>
  </si>
  <si>
    <t>ANG/LUX</t>
  </si>
  <si>
    <t>davejk@gmail.com</t>
  </si>
  <si>
    <t>lyne_moonboots@yahoo.com</t>
  </si>
  <si>
    <t>BEAUCHAMP</t>
  </si>
  <si>
    <t>andreatirelli@hotmail.com</t>
  </si>
  <si>
    <t>sebesbal@gmail.com</t>
  </si>
  <si>
    <t>ECOL</t>
  </si>
  <si>
    <t>laurent.jentges@education.lu</t>
  </si>
  <si>
    <t>emendeleev@yahoo.com</t>
  </si>
  <si>
    <t>CLINTON, MO</t>
  </si>
  <si>
    <t>SUDBURY, MA</t>
  </si>
  <si>
    <t>IRL</t>
  </si>
  <si>
    <t>I</t>
  </si>
  <si>
    <t>Israel</t>
  </si>
  <si>
    <t>Finlande</t>
  </si>
  <si>
    <t>RULLES</t>
  </si>
  <si>
    <t>METTET</t>
  </si>
  <si>
    <t xml:space="preserve">FR / TCHEQUE </t>
  </si>
  <si>
    <t>STEELRUN DUERCH GELAAF</t>
  </si>
  <si>
    <t>DROGENBOS</t>
  </si>
  <si>
    <t>AMIS JULIEN</t>
  </si>
  <si>
    <t>DELANO (ENGLISH MAGAZINE) / B.A.O.</t>
  </si>
  <si>
    <t>LEIERBUD ARCHITECTE</t>
  </si>
  <si>
    <t>GOOGLE - Luxembourg SCIENCES</t>
  </si>
  <si>
    <t>POL</t>
  </si>
  <si>
    <t>Roum</t>
  </si>
  <si>
    <t>HONG</t>
  </si>
  <si>
    <t>Grec</t>
  </si>
  <si>
    <t>It</t>
  </si>
  <si>
    <t>Fin</t>
  </si>
  <si>
    <t>Croate</t>
  </si>
  <si>
    <t>Albanais</t>
  </si>
  <si>
    <t>I Nov</t>
  </si>
  <si>
    <t>GOOG WHAT'S ON FOR KIDS</t>
  </si>
  <si>
    <t>Presse UN JOURNAL</t>
  </si>
  <si>
    <t>Presse RADIO RTL - YOUTUBE "TOTO BUMM"</t>
  </si>
  <si>
    <t>Presse RADIO RTL</t>
  </si>
  <si>
    <t xml:space="preserve">Presse RADIO ESSENTIELLE </t>
  </si>
  <si>
    <t>Ecole MEN</t>
  </si>
  <si>
    <t xml:space="preserve">Presse Luxembourg TIMES </t>
  </si>
  <si>
    <t>Presse FERNSEH RTL</t>
  </si>
  <si>
    <t>BANQUE DE Luxembourg 21/09/18</t>
  </si>
  <si>
    <t>BANQUE DE Luxembourg 21/09/19</t>
  </si>
  <si>
    <t xml:space="preserve">MR FOYER SCOLAIRE </t>
  </si>
  <si>
    <t>A</t>
  </si>
  <si>
    <t>NZ</t>
  </si>
  <si>
    <t>AU</t>
  </si>
  <si>
    <t>CS</t>
  </si>
  <si>
    <t>GR</t>
  </si>
  <si>
    <t>CDN</t>
  </si>
  <si>
    <t>Brazil</t>
  </si>
  <si>
    <t>Iceland</t>
  </si>
  <si>
    <t/>
  </si>
  <si>
    <t>286</t>
  </si>
  <si>
    <t>LA VALETTE-DU-VAR</t>
  </si>
  <si>
    <t>500</t>
  </si>
  <si>
    <t>903</t>
  </si>
  <si>
    <t>08430</t>
  </si>
  <si>
    <t>211</t>
  </si>
  <si>
    <t>345</t>
  </si>
  <si>
    <t>199</t>
  </si>
  <si>
    <t>317</t>
  </si>
  <si>
    <t>222</t>
  </si>
  <si>
    <t>370</t>
  </si>
  <si>
    <t>584</t>
  </si>
  <si>
    <t>343</t>
  </si>
  <si>
    <t>311</t>
  </si>
  <si>
    <t>554</t>
  </si>
  <si>
    <t>1140</t>
  </si>
  <si>
    <t>1277</t>
  </si>
  <si>
    <t>474</t>
  </si>
  <si>
    <t>972</t>
  </si>
  <si>
    <t>St. Michael ob Bleiburg</t>
  </si>
  <si>
    <t>560</t>
  </si>
  <si>
    <t>922</t>
  </si>
  <si>
    <t>265</t>
  </si>
  <si>
    <t>432</t>
  </si>
  <si>
    <t>480</t>
  </si>
  <si>
    <t>791</t>
  </si>
  <si>
    <t>553</t>
  </si>
  <si>
    <t>983</t>
  </si>
  <si>
    <t>464</t>
  </si>
  <si>
    <t>208</t>
  </si>
  <si>
    <t>299</t>
  </si>
  <si>
    <t>594</t>
  </si>
  <si>
    <t>1086</t>
  </si>
  <si>
    <t>408</t>
  </si>
  <si>
    <t>657</t>
  </si>
  <si>
    <t>EVERLANGE</t>
  </si>
  <si>
    <t>171</t>
  </si>
  <si>
    <t>256</t>
  </si>
  <si>
    <t>393</t>
  </si>
  <si>
    <t>661</t>
  </si>
  <si>
    <t>07745</t>
  </si>
  <si>
    <t>332</t>
  </si>
  <si>
    <t>544</t>
  </si>
  <si>
    <t>236</t>
  </si>
  <si>
    <t>385</t>
  </si>
  <si>
    <t>MERZIG</t>
  </si>
  <si>
    <t>635</t>
  </si>
  <si>
    <t>1097</t>
  </si>
  <si>
    <t>Raon-l'Étape</t>
  </si>
  <si>
    <t>429</t>
  </si>
  <si>
    <t>710</t>
  </si>
  <si>
    <t>RURANGE LES THIONVILLE</t>
  </si>
  <si>
    <t>602</t>
  </si>
  <si>
    <t>593</t>
  </si>
  <si>
    <t>966</t>
  </si>
  <si>
    <t>TOURS</t>
  </si>
  <si>
    <t>327</t>
  </si>
  <si>
    <t>330</t>
  </si>
  <si>
    <t>651</t>
  </si>
  <si>
    <t>497</t>
  </si>
  <si>
    <t>DIFFERDANGE -NIEDERKORN</t>
  </si>
  <si>
    <t>EAGLE MOUNTAIN, UT</t>
  </si>
  <si>
    <t>LEEDS</t>
  </si>
  <si>
    <t>BRAZ</t>
  </si>
  <si>
    <t>TCH</t>
  </si>
  <si>
    <t>232</t>
  </si>
  <si>
    <t>632</t>
  </si>
  <si>
    <t>OBERNHOLZ</t>
  </si>
  <si>
    <t>931</t>
  </si>
  <si>
    <t>422</t>
  </si>
  <si>
    <t>BENFELD</t>
  </si>
  <si>
    <t>197</t>
  </si>
  <si>
    <t>Tennis de table?</t>
  </si>
  <si>
    <t>CALAIS</t>
  </si>
  <si>
    <t>241</t>
  </si>
  <si>
    <t>427</t>
  </si>
  <si>
    <t>337</t>
  </si>
  <si>
    <t>692</t>
  </si>
  <si>
    <t>214</t>
  </si>
  <si>
    <t>415</t>
  </si>
  <si>
    <t>301</t>
  </si>
  <si>
    <t>659</t>
  </si>
  <si>
    <t>CUISERIE</t>
  </si>
  <si>
    <t>239</t>
  </si>
  <si>
    <t>431</t>
  </si>
  <si>
    <t>206</t>
  </si>
  <si>
    <t>321</t>
  </si>
  <si>
    <t>EYGELSHOVEN</t>
  </si>
  <si>
    <t>339</t>
  </si>
  <si>
    <t>625</t>
  </si>
  <si>
    <t>SAINT AVERTIN</t>
  </si>
  <si>
    <t>596</t>
  </si>
  <si>
    <t>169</t>
  </si>
  <si>
    <t>280</t>
  </si>
  <si>
    <t>482</t>
  </si>
  <si>
    <t>767</t>
  </si>
  <si>
    <t>MONTCHAUVET</t>
  </si>
  <si>
    <t>x.leloup@yahoo.fr</t>
  </si>
  <si>
    <t>BUCAREST</t>
  </si>
  <si>
    <t>miriamscargall@yahoo.com</t>
  </si>
  <si>
    <t>paulmuyrch@hotmail.com</t>
  </si>
  <si>
    <t>muyrch@pt.lu</t>
  </si>
  <si>
    <t>marko.klemencic@yahoo.com</t>
  </si>
  <si>
    <t>GRÄFELFING</t>
  </si>
  <si>
    <t>caro_simpson@hotmail.fr</t>
  </si>
  <si>
    <t>GIF-SUR-YVETTE</t>
  </si>
  <si>
    <t>hutzel1@pt.lu</t>
  </si>
  <si>
    <t>luc-sandrine@hotmail.com</t>
  </si>
  <si>
    <t>anoyret@gmail.com</t>
  </si>
  <si>
    <t>WEIL IM SCHÖNBUCH</t>
  </si>
  <si>
    <t>RUHPOLDING</t>
  </si>
  <si>
    <t>B.AO.</t>
  </si>
  <si>
    <t>ggajda@hotmail.com</t>
  </si>
  <si>
    <t>lgravuso@gmail.com</t>
  </si>
  <si>
    <t>una.clifford@gmail.com</t>
  </si>
  <si>
    <t>CAMPING NOMMERLAYEN</t>
  </si>
  <si>
    <t>gina9876@hotmail.com</t>
  </si>
  <si>
    <t>peixotoludo@hotmail.fr</t>
  </si>
  <si>
    <t>LUX/FR/DE</t>
  </si>
  <si>
    <t>B.A.O. / M DIDIER</t>
  </si>
  <si>
    <t>jpcarvalho@mdc.com</t>
  </si>
  <si>
    <t>MAKERS FAIR</t>
  </si>
  <si>
    <t>kevin.breniene@hotmail.fr</t>
  </si>
  <si>
    <t>VANTOUX</t>
  </si>
  <si>
    <t>chrismun2708@gmail.com</t>
  </si>
  <si>
    <t>thierry.cornelis@orange.fr</t>
  </si>
  <si>
    <t>LUXTIMES</t>
  </si>
  <si>
    <t>ANG/ESP</t>
  </si>
  <si>
    <t>gerlagekaisineve@outlook.com</t>
  </si>
  <si>
    <t>ritatisingra@yahoo.de</t>
  </si>
  <si>
    <t>tina.denys@villeesch.lu</t>
  </si>
  <si>
    <t>454</t>
  </si>
  <si>
    <t>270</t>
  </si>
  <si>
    <t>424</t>
  </si>
  <si>
    <t>746</t>
  </si>
  <si>
    <t>365</t>
  </si>
  <si>
    <t>696</t>
  </si>
  <si>
    <t>342</t>
  </si>
  <si>
    <t>751</t>
  </si>
  <si>
    <t>192</t>
  </si>
  <si>
    <t>328</t>
  </si>
  <si>
    <t>LE BIZOT</t>
  </si>
  <si>
    <t>247</t>
  </si>
  <si>
    <t>884</t>
  </si>
  <si>
    <t>569</t>
  </si>
  <si>
    <t>273</t>
  </si>
  <si>
    <t>576</t>
  </si>
  <si>
    <t>LONGSDORF</t>
  </si>
  <si>
    <t>963</t>
  </si>
  <si>
    <t>448</t>
  </si>
  <si>
    <t>1034</t>
  </si>
  <si>
    <t>396</t>
  </si>
  <si>
    <t>620</t>
  </si>
  <si>
    <t>395</t>
  </si>
  <si>
    <t>MANCIEULLES</t>
  </si>
  <si>
    <t>297</t>
  </si>
  <si>
    <t>513</t>
  </si>
  <si>
    <t>308</t>
  </si>
  <si>
    <t>535</t>
  </si>
  <si>
    <t>322</t>
  </si>
  <si>
    <t>198</t>
  </si>
  <si>
    <t>323</t>
  </si>
  <si>
    <t>259</t>
  </si>
  <si>
    <t>418</t>
  </si>
  <si>
    <t>372</t>
  </si>
  <si>
    <t>349</t>
  </si>
  <si>
    <t>508</t>
  </si>
  <si>
    <t>353</t>
  </si>
  <si>
    <t>486</t>
  </si>
  <si>
    <t>442</t>
  </si>
  <si>
    <t>837</t>
  </si>
  <si>
    <t>263</t>
  </si>
  <si>
    <t>521</t>
  </si>
  <si>
    <t>06700</t>
  </si>
  <si>
    <t>1933</t>
  </si>
  <si>
    <t>1157</t>
  </si>
  <si>
    <t>GRIMSBY</t>
  </si>
  <si>
    <t>DN333GL</t>
  </si>
  <si>
    <t>891</t>
  </si>
  <si>
    <t>457</t>
  </si>
  <si>
    <t>164</t>
  </si>
  <si>
    <t>275</t>
  </si>
  <si>
    <t>WAALWIJK</t>
  </si>
  <si>
    <t>194</t>
  </si>
  <si>
    <t>447</t>
  </si>
  <si>
    <t>MIN</t>
  </si>
  <si>
    <t>54 TOURIST FAMILIES</t>
  </si>
  <si>
    <t>PERCENTAGE TOURISTS</t>
  </si>
  <si>
    <t>450</t>
  </si>
  <si>
    <t>HABERGY</t>
  </si>
  <si>
    <t>151</t>
  </si>
  <si>
    <t>chellepulte1@icloud.com</t>
  </si>
  <si>
    <t>OTTIGNIES-LOUVAIN-LA-NEUVE</t>
  </si>
  <si>
    <t>JUNAY</t>
  </si>
  <si>
    <t>VILLEVOQUES</t>
  </si>
  <si>
    <t>hoblerpinto@hotmail.com</t>
  </si>
  <si>
    <t>g.mai@eif.org</t>
  </si>
  <si>
    <t>lillytram@yahoo.fr</t>
  </si>
  <si>
    <t>jouin.olivier@yahoo.fr</t>
  </si>
  <si>
    <t>REULAND</t>
  </si>
  <si>
    <t>RTL.LU</t>
  </si>
  <si>
    <t>vilu@pt.lu</t>
  </si>
  <si>
    <t>PRETTINGEN</t>
  </si>
  <si>
    <t>goetzfri@pt.lu</t>
  </si>
  <si>
    <t>KIDS AGENDA</t>
  </si>
  <si>
    <t>aude57t@gmail.com</t>
  </si>
  <si>
    <t>FRONTALIERS.LU</t>
  </si>
  <si>
    <t>nelly.thuillier@gmail.com</t>
  </si>
  <si>
    <t>charlene.poirson@yahoo.com</t>
  </si>
  <si>
    <t>SOUCHT</t>
  </si>
  <si>
    <t>NOTRE SITE WEB (GOOGLE)</t>
  </si>
  <si>
    <t>CONSTHUM</t>
  </si>
  <si>
    <t>VERNIVELLE</t>
  </si>
  <si>
    <t>alexandra.schiltz@sfr.fr</t>
  </si>
  <si>
    <t>FR/LU</t>
  </si>
  <si>
    <t>fabienne.sorbe@gmail.com</t>
  </si>
  <si>
    <t>MONNEREN</t>
  </si>
  <si>
    <t>laetitia.folry@orange.fr</t>
  </si>
  <si>
    <t>binzs@pt.lu</t>
  </si>
  <si>
    <t>NL/ANG</t>
  </si>
  <si>
    <t>VILLERS-LA-CHEVRE</t>
  </si>
  <si>
    <t>delfolimpo@yahoo.it</t>
  </si>
  <si>
    <t>geraldinelequeux@aol.com</t>
  </si>
  <si>
    <t>shadobus@gmail.com</t>
  </si>
  <si>
    <t>selliermarcel@gmail.com</t>
  </si>
  <si>
    <t>Presse RTL.LU</t>
  </si>
  <si>
    <t>Internet FRONTALIERS.LU</t>
  </si>
  <si>
    <t>GOOG NOTRE SITE WEB (GOOGLE)</t>
  </si>
  <si>
    <t>Presse LUXTIMES</t>
  </si>
  <si>
    <t>434</t>
  </si>
  <si>
    <t>970</t>
  </si>
  <si>
    <t>325</t>
  </si>
  <si>
    <t>581</t>
  </si>
  <si>
    <t>279</t>
  </si>
  <si>
    <t>170</t>
  </si>
  <si>
    <t>191</t>
  </si>
  <si>
    <t>315</t>
  </si>
  <si>
    <t xml:space="preserve">Tourists: </t>
  </si>
  <si>
    <t>HG</t>
  </si>
  <si>
    <t>KUNTZIG</t>
  </si>
  <si>
    <t>LANTÉFONTAINE</t>
  </si>
  <si>
    <t>LUTTERBACH</t>
  </si>
  <si>
    <t>RÉAU</t>
  </si>
  <si>
    <t>WALLERFANGEN</t>
  </si>
  <si>
    <t>178</t>
  </si>
  <si>
    <t>ÉTALLE</t>
  </si>
  <si>
    <t>245</t>
  </si>
  <si>
    <t>405</t>
  </si>
  <si>
    <t>302</t>
  </si>
  <si>
    <t>519</t>
  </si>
  <si>
    <t>HOMÉCOURT</t>
  </si>
  <si>
    <t>737</t>
  </si>
  <si>
    <t>KNOKKE-HEIST</t>
  </si>
  <si>
    <t>234</t>
  </si>
  <si>
    <t>334</t>
  </si>
  <si>
    <t>,398</t>
  </si>
  <si>
    <t>226</t>
  </si>
  <si>
    <t>376</t>
  </si>
  <si>
    <t>398</t>
  </si>
  <si>
    <t>ARCELORMITTAL</t>
  </si>
  <si>
    <t>MESSEIN</t>
  </si>
  <si>
    <t>MÉTRICH</t>
  </si>
  <si>
    <t>216</t>
  </si>
  <si>
    <t>387</t>
  </si>
  <si>
    <t>340</t>
  </si>
  <si>
    <t>196</t>
  </si>
  <si>
    <t>252</t>
  </si>
  <si>
    <t>984</t>
  </si>
  <si>
    <t>201</t>
  </si>
  <si>
    <t>382</t>
  </si>
  <si>
    <t xml:space="preserve">SAINT-MARIE-AUX-CHENES </t>
  </si>
  <si>
    <t>350</t>
  </si>
  <si>
    <t>616</t>
  </si>
  <si>
    <t>123</t>
  </si>
  <si>
    <t>205</t>
  </si>
  <si>
    <t>501</t>
  </si>
  <si>
    <t>291</t>
  </si>
  <si>
    <t>135</t>
  </si>
  <si>
    <t>WIL  SG</t>
  </si>
  <si>
    <t>CHENIÈRES</t>
  </si>
  <si>
    <t>TOURISITS</t>
  </si>
  <si>
    <t>MAXEVILLE</t>
  </si>
  <si>
    <t>christelle.boulay@gmail.com</t>
  </si>
  <si>
    <t>SUEDOIS/ANG</t>
  </si>
  <si>
    <t>SAARBRÜCKEN</t>
  </si>
  <si>
    <t>astridheil@gmx.de</t>
  </si>
  <si>
    <t>RURANGE-LES-THIONVILLE</t>
  </si>
  <si>
    <t>FRX</t>
  </si>
  <si>
    <t>TROISVIERGES</t>
  </si>
  <si>
    <t>hack@pt.lu</t>
  </si>
  <si>
    <t>enitramtruh@yahoo.fr</t>
  </si>
  <si>
    <t>HELLANGE</t>
  </si>
  <si>
    <t>CFL</t>
  </si>
  <si>
    <t>laurence.zenner@cfl.lu</t>
  </si>
  <si>
    <t>miguelforia82@hotmail.fr</t>
  </si>
  <si>
    <t>354</t>
  </si>
  <si>
    <t>229</t>
  </si>
  <si>
    <t>371</t>
  </si>
  <si>
    <t>316</t>
  </si>
  <si>
    <t>MAXÉVILLE</t>
  </si>
  <si>
    <t>469</t>
  </si>
  <si>
    <t>290</t>
  </si>
  <si>
    <t>326</t>
  </si>
  <si>
    <t>556</t>
  </si>
  <si>
    <t>333</t>
  </si>
  <si>
    <t>642</t>
  </si>
  <si>
    <t>VERNÉVILLE</t>
  </si>
  <si>
    <t>250</t>
  </si>
  <si>
    <t>409</t>
  </si>
  <si>
    <t>FINL</t>
  </si>
  <si>
    <t xml:space="preserve">CLERVAUX </t>
  </si>
  <si>
    <t>VIANDEN</t>
  </si>
  <si>
    <t>COMMUNE DE DIFFERDANGE</t>
  </si>
  <si>
    <t>COLORADO</t>
  </si>
  <si>
    <t>REKLAM</t>
  </si>
  <si>
    <t>CAPPELLEN</t>
  </si>
  <si>
    <t>AUDIOPOOL</t>
  </si>
  <si>
    <t>SAINT JULIEN LES METZ</t>
  </si>
  <si>
    <t>OTTANGE</t>
  </si>
  <si>
    <t>REDANGE-ATTERT</t>
  </si>
  <si>
    <t>SARRBRUCKEN</t>
  </si>
  <si>
    <t>SCIENCE FESTIVAL / prof ecole st-georges</t>
  </si>
  <si>
    <t xml:space="preserve">BESANCON / SUISSE </t>
  </si>
  <si>
    <t>POUILLEJ-LES-VIGNES</t>
  </si>
  <si>
    <t>ARC</t>
  </si>
  <si>
    <t>CONS LA GRANDE VILLE</t>
  </si>
  <si>
    <t>FB-RTL</t>
  </si>
  <si>
    <t>??</t>
  </si>
  <si>
    <t xml:space="preserve">MANU DA SILVA </t>
  </si>
  <si>
    <t>NENNING</t>
  </si>
  <si>
    <t>ROMBAS</t>
  </si>
  <si>
    <t>LONGE VILLE LES METZ</t>
  </si>
  <si>
    <t xml:space="preserve">AMIS / MONSIEUR CALMES </t>
  </si>
  <si>
    <t xml:space="preserve">10èME VISITE </t>
  </si>
  <si>
    <t>GORCY</t>
  </si>
  <si>
    <t>LX</t>
  </si>
  <si>
    <t>ANCIEN ETUDIANT LEIERBUD</t>
  </si>
  <si>
    <t>BERDORF</t>
  </si>
  <si>
    <t>LIST</t>
  </si>
  <si>
    <t>IRLANDE</t>
  </si>
  <si>
    <t>D13 X9TP</t>
  </si>
  <si>
    <t>ELDORADIO</t>
  </si>
  <si>
    <t>DE/FR/LUX</t>
  </si>
  <si>
    <t>MAISON RELAIS ZERALDA</t>
  </si>
  <si>
    <t>GOOGLE - MUSEE</t>
  </si>
  <si>
    <t>Jouy-Le-Moutier</t>
  </si>
  <si>
    <t>100,7 Radio</t>
  </si>
  <si>
    <t xml:space="preserve">4èME Visite </t>
  </si>
  <si>
    <t>SARRALBE</t>
  </si>
  <si>
    <t xml:space="preserve">A FETER L'ANNIVERSAIRE DE SONT FILS </t>
  </si>
  <si>
    <t xml:space="preserve">AMIS </t>
  </si>
  <si>
    <t>VERSAILLES</t>
  </si>
  <si>
    <t>HAASBERGERSTRAAT</t>
  </si>
  <si>
    <t xml:space="preserve">SPACE TALK Luxembourg </t>
  </si>
  <si>
    <t>MUNSCHECKER</t>
  </si>
  <si>
    <t xml:space="preserve">FR / DE / ANG </t>
  </si>
  <si>
    <t>CENTRE AERE DE MEXY ENFANT</t>
  </si>
  <si>
    <t>LAROCHETTE</t>
  </si>
  <si>
    <t xml:space="preserve"> REPRESENTANT DE Space Talk</t>
  </si>
  <si>
    <t xml:space="preserve">UNIVERSITE DE Luxembourg </t>
  </si>
  <si>
    <t xml:space="preserve"> GOOGLE</t>
  </si>
  <si>
    <t>2èME VISITE ( IL Y A UN AN )</t>
  </si>
  <si>
    <t xml:space="preserve"> FR / PT</t>
  </si>
  <si>
    <t xml:space="preserve">FLYER A VIANDEN </t>
  </si>
  <si>
    <t>MAUDE MEDIATRICE EN FREE LANCE AU LSC</t>
  </si>
  <si>
    <t xml:space="preserve">FLYER </t>
  </si>
  <si>
    <t xml:space="preserve">FB </t>
  </si>
  <si>
    <t xml:space="preserve">CONNAISSANCE Pére de Guillaume Trap </t>
  </si>
  <si>
    <t xml:space="preserve">SCIENCE FESTIVALE </t>
  </si>
  <si>
    <t>FR / DE / ANG / IT</t>
  </si>
  <si>
    <t>MEDIAS ET Luxembourg CARD</t>
  </si>
  <si>
    <t>19,5</t>
  </si>
  <si>
    <t>5,8</t>
  </si>
  <si>
    <t>39,3</t>
  </si>
  <si>
    <t>13,7</t>
  </si>
  <si>
    <t>45,2</t>
  </si>
  <si>
    <t>KABYLE / ANG</t>
  </si>
  <si>
    <t>26,7</t>
  </si>
  <si>
    <t>LAMATH</t>
  </si>
  <si>
    <t>25,2</t>
  </si>
  <si>
    <t>33,3</t>
  </si>
  <si>
    <t>27,7</t>
  </si>
  <si>
    <t>B.A.O. / WORT</t>
  </si>
  <si>
    <t>79,3</t>
  </si>
  <si>
    <t>4,6</t>
  </si>
  <si>
    <t>13,1</t>
  </si>
  <si>
    <t>36,2</t>
  </si>
  <si>
    <t>72,9</t>
  </si>
  <si>
    <t>10,7</t>
  </si>
  <si>
    <t>9,6</t>
  </si>
  <si>
    <t>16,2</t>
  </si>
  <si>
    <t>18,9</t>
  </si>
  <si>
    <t>32,3</t>
  </si>
  <si>
    <t>INTERNET (ADVERTISING)</t>
  </si>
  <si>
    <t>29,1</t>
  </si>
  <si>
    <t>CZ</t>
  </si>
  <si>
    <t>PRAGUE</t>
  </si>
  <si>
    <t>13,4</t>
  </si>
  <si>
    <t>RABAT</t>
  </si>
  <si>
    <t>TARBES</t>
  </si>
  <si>
    <t>19,8</t>
  </si>
  <si>
    <t>31,3</t>
  </si>
  <si>
    <t>2,5</t>
  </si>
  <si>
    <t>19,7</t>
  </si>
  <si>
    <t>38,3</t>
  </si>
  <si>
    <t>10EME VISITE</t>
  </si>
  <si>
    <t>24,3</t>
  </si>
  <si>
    <t>5,5</t>
  </si>
  <si>
    <t>SEVILLA</t>
  </si>
  <si>
    <t xml:space="preserve">ALL / FR </t>
  </si>
  <si>
    <t xml:space="preserve">STAGE AU LSC </t>
  </si>
  <si>
    <t>9,3</t>
  </si>
  <si>
    <t>RECKANGE SUR MESSE</t>
  </si>
  <si>
    <t>2èME visite</t>
  </si>
  <si>
    <t>HOCKENHEIM</t>
  </si>
  <si>
    <t>NG</t>
  </si>
  <si>
    <t>STAGE AU CHATEAUX DE HOLLENFELS</t>
  </si>
  <si>
    <t>17,5</t>
  </si>
  <si>
    <t>21,2</t>
  </si>
  <si>
    <t>INGELHEIM AM RHEIN</t>
  </si>
  <si>
    <t>19,3</t>
  </si>
  <si>
    <t>24,9</t>
  </si>
  <si>
    <t>34,5</t>
  </si>
  <si>
    <t>STEEL RUN</t>
  </si>
  <si>
    <t>12,5</t>
  </si>
  <si>
    <t>MONTAGNY-LES-LANCHES</t>
  </si>
  <si>
    <t>GREC</t>
  </si>
  <si>
    <t>4,7</t>
  </si>
  <si>
    <t>LUX/IT/FR</t>
  </si>
  <si>
    <t>21,1</t>
  </si>
  <si>
    <t>17,6</t>
  </si>
  <si>
    <t>SCRIPT EVENT</t>
  </si>
  <si>
    <t>27,3</t>
  </si>
  <si>
    <t>11,9</t>
  </si>
  <si>
    <t>26,3</t>
  </si>
  <si>
    <t>MALTE</t>
  </si>
  <si>
    <t>NXR2280</t>
  </si>
  <si>
    <t>NAXXAR</t>
  </si>
  <si>
    <t>GOOGLE - WHAT'S ON FOR KIDS</t>
  </si>
  <si>
    <t>LUXEMBURG CITY MAGAZINE</t>
  </si>
  <si>
    <t>46,4</t>
  </si>
  <si>
    <t>AYL</t>
  </si>
  <si>
    <t xml:space="preserve">MARY ESTHER </t>
  </si>
  <si>
    <t>14,4</t>
  </si>
  <si>
    <t>KEMNATH</t>
  </si>
  <si>
    <t>TAGALOG</t>
  </si>
  <si>
    <t>25,9</t>
  </si>
  <si>
    <t>13,3</t>
  </si>
  <si>
    <t>2,4</t>
  </si>
  <si>
    <t>1092AM</t>
  </si>
  <si>
    <t>GOOGLE - SCIENCE Luxembourg</t>
  </si>
  <si>
    <t>17,2</t>
  </si>
  <si>
    <t>57,6</t>
  </si>
  <si>
    <t>SYREN</t>
  </si>
  <si>
    <t>33,9</t>
  </si>
  <si>
    <t>WALDBREDIMUS</t>
  </si>
  <si>
    <t>38,8</t>
  </si>
  <si>
    <t>1,2</t>
  </si>
  <si>
    <t>65,6</t>
  </si>
  <si>
    <t>ZWOLLE</t>
  </si>
  <si>
    <t>GOOGLE - SCIENCE IN LUX</t>
  </si>
  <si>
    <t>7,5</t>
  </si>
  <si>
    <t>FR/RUSSE</t>
  </si>
  <si>
    <t>FB / YOUTUBE</t>
  </si>
  <si>
    <t>26,1</t>
  </si>
  <si>
    <t>7,1</t>
  </si>
  <si>
    <t>14,9</t>
  </si>
  <si>
    <t>PUB GOOGLE</t>
  </si>
  <si>
    <t>36,3</t>
  </si>
  <si>
    <t>23,9</t>
  </si>
  <si>
    <t>27,9</t>
  </si>
  <si>
    <t>37,3</t>
  </si>
  <si>
    <t>SCIENCE.LU</t>
  </si>
  <si>
    <t>12,9</t>
  </si>
  <si>
    <t>14,1</t>
  </si>
  <si>
    <t>BASTENDORF</t>
  </si>
  <si>
    <t>70,4</t>
  </si>
  <si>
    <t>39,9</t>
  </si>
  <si>
    <t>WELLENSTEIN</t>
  </si>
  <si>
    <t>38,4</t>
  </si>
  <si>
    <t>17,8</t>
  </si>
  <si>
    <t>45,1</t>
  </si>
  <si>
    <t>2,7</t>
  </si>
  <si>
    <t>MONCHEUX</t>
  </si>
  <si>
    <t>88,2</t>
  </si>
  <si>
    <t>19,9</t>
  </si>
  <si>
    <t>26,6</t>
  </si>
  <si>
    <t>PUTEAUX</t>
  </si>
  <si>
    <t>JEZAINVILLE</t>
  </si>
  <si>
    <t>99,4</t>
  </si>
  <si>
    <t>41,2</t>
  </si>
  <si>
    <t>13,8</t>
  </si>
  <si>
    <t>OBERWAMPACH</t>
  </si>
  <si>
    <t>93,6</t>
  </si>
  <si>
    <t>74,5</t>
  </si>
  <si>
    <t>ROLLING</t>
  </si>
  <si>
    <t>20,6</t>
  </si>
  <si>
    <t>13,6</t>
  </si>
  <si>
    <t>28,2</t>
  </si>
  <si>
    <t>40,7</t>
  </si>
  <si>
    <t>LIH</t>
  </si>
  <si>
    <t>60,8</t>
  </si>
  <si>
    <t>LA VILLE-AUX-DAMES</t>
  </si>
  <si>
    <t>41,6</t>
  </si>
  <si>
    <t>LULX</t>
  </si>
  <si>
    <t>43,9</t>
  </si>
  <si>
    <t>ZEMMER</t>
  </si>
  <si>
    <t>90,4</t>
  </si>
  <si>
    <t>55,1</t>
  </si>
  <si>
    <t>28,7</t>
  </si>
  <si>
    <t>4,1</t>
  </si>
  <si>
    <t>24,2</t>
  </si>
  <si>
    <t>28,8</t>
  </si>
  <si>
    <t>58,8</t>
  </si>
  <si>
    <t>21,9</t>
  </si>
  <si>
    <t>MOREE</t>
  </si>
  <si>
    <t>12,7</t>
  </si>
  <si>
    <t>70,6</t>
  </si>
  <si>
    <t>SANCY</t>
  </si>
  <si>
    <t>26,9</t>
  </si>
  <si>
    <t>TÜBINGEN</t>
  </si>
  <si>
    <t>13,9</t>
  </si>
  <si>
    <t>5,1</t>
  </si>
  <si>
    <t>GHENT</t>
  </si>
  <si>
    <t>INTERNET - KIDEAS</t>
  </si>
  <si>
    <t>44,2</t>
  </si>
  <si>
    <t>1,7</t>
  </si>
  <si>
    <t>6,9</t>
  </si>
  <si>
    <t>IEE</t>
  </si>
  <si>
    <t>18,1</t>
  </si>
  <si>
    <t>MOLDAVIE</t>
  </si>
  <si>
    <t>KISHINEV</t>
  </si>
  <si>
    <t>ANG/RUSSE</t>
  </si>
  <si>
    <t>IRSCH</t>
  </si>
  <si>
    <t>67,4</t>
  </si>
  <si>
    <t>33,2</t>
  </si>
  <si>
    <t>FANUC</t>
  </si>
  <si>
    <t>51,7</t>
  </si>
  <si>
    <t>RODENBOURG</t>
  </si>
  <si>
    <t>44,8</t>
  </si>
  <si>
    <t>19,6</t>
  </si>
  <si>
    <t>59,7</t>
  </si>
  <si>
    <t>20,5</t>
  </si>
  <si>
    <t>GOOGLE (SAIS PLUS)</t>
  </si>
  <si>
    <t>27,5</t>
  </si>
  <si>
    <t>3,3</t>
  </si>
  <si>
    <t>YUGOSLAVE</t>
  </si>
  <si>
    <t>10,2</t>
  </si>
  <si>
    <t>RESSON</t>
  </si>
  <si>
    <t>6,8</t>
  </si>
  <si>
    <t>SWAHILI</t>
  </si>
  <si>
    <t>AQUASUD</t>
  </si>
  <si>
    <t>9,0</t>
  </si>
  <si>
    <t>57,7</t>
  </si>
  <si>
    <t>90,1</t>
  </si>
  <si>
    <t>WEISWAMPACH</t>
  </si>
  <si>
    <t>99,1</t>
  </si>
  <si>
    <t>34,9</t>
  </si>
  <si>
    <t>23,7</t>
  </si>
  <si>
    <t>WEILER-LA-TOUR</t>
  </si>
  <si>
    <t>30,8</t>
  </si>
  <si>
    <t>25,5</t>
  </si>
  <si>
    <t>24,5</t>
  </si>
  <si>
    <t>30,3</t>
  </si>
  <si>
    <t>1,6</t>
  </si>
  <si>
    <t>ZITTIG</t>
  </si>
  <si>
    <t>51,9</t>
  </si>
  <si>
    <t>SERB</t>
  </si>
  <si>
    <t xml:space="preserve">2èME visite </t>
  </si>
  <si>
    <t xml:space="preserve">ECOLE SAINT GEORGE DE HAMM </t>
  </si>
  <si>
    <t>LIVERDUN</t>
  </si>
  <si>
    <t>SAINT MAX</t>
  </si>
  <si>
    <t>HALFTER</t>
  </si>
  <si>
    <t>RACHECOURT</t>
  </si>
  <si>
    <t>7,6</t>
  </si>
  <si>
    <t>6,1</t>
  </si>
  <si>
    <t>BONNVILLE</t>
  </si>
  <si>
    <t xml:space="preserve">FR /DE </t>
  </si>
  <si>
    <t>VILLE DE DIFFERDANGE</t>
  </si>
  <si>
    <t xml:space="preserve">ESCH SUR ALZETTE </t>
  </si>
  <si>
    <t xml:space="preserve">FR / LUX </t>
  </si>
  <si>
    <t>ECOLE VAUBAN</t>
  </si>
  <si>
    <t>EVEABERG</t>
  </si>
  <si>
    <t>WEILER</t>
  </si>
  <si>
    <t>ALSACE</t>
  </si>
  <si>
    <t xml:space="preserve">PT / DE / FR </t>
  </si>
  <si>
    <t>MOMPACH</t>
  </si>
  <si>
    <t>ESCHWEILER</t>
  </si>
  <si>
    <t>PASSAGE / JOURNAL ESSENTIELLE</t>
  </si>
  <si>
    <t xml:space="preserve">FR / LU / ANG </t>
  </si>
  <si>
    <t xml:space="preserve">ECOLE / FB </t>
  </si>
  <si>
    <t>4847EH</t>
  </si>
  <si>
    <t>7,8</t>
  </si>
  <si>
    <t>OBERNAI</t>
  </si>
  <si>
    <t>MONTMEDY</t>
  </si>
  <si>
    <t>Presse ELDORADIO</t>
  </si>
  <si>
    <t>BAO JOURNAL</t>
  </si>
  <si>
    <t>BAO MRE</t>
  </si>
  <si>
    <t>GOOGLE QUOI FAIRE AVEC LES ENFANTS AU Luxembourg</t>
  </si>
  <si>
    <t>Presse MEDIAS (SAIS PLUS)</t>
  </si>
  <si>
    <t xml:space="preserve">Passage </t>
  </si>
  <si>
    <t>Presse ZEITUNG (SAIS PLUS)</t>
  </si>
  <si>
    <t>BAO PHILIPPE</t>
  </si>
  <si>
    <t>BAO L'ESSENTIEL</t>
  </si>
  <si>
    <t>GOOGLE NOTRE SITE WEB (GOOGLE)</t>
  </si>
  <si>
    <t>BAO M. DIDIER</t>
  </si>
  <si>
    <t>Google NOTRE SITE WEB (GOOGLE)</t>
  </si>
  <si>
    <t>presse RTL RADIO</t>
  </si>
  <si>
    <t>Presse RTL RADIO</t>
  </si>
  <si>
    <t>Neutre SAIS PLUS</t>
  </si>
  <si>
    <t xml:space="preserve">MR CRECHE MONTESSORI </t>
  </si>
  <si>
    <t>BAO AMIE</t>
  </si>
  <si>
    <t>Presse MEDIA</t>
  </si>
  <si>
    <t>Presse AMIE</t>
  </si>
  <si>
    <t>BAO AMIE / NADIA BATELLO</t>
  </si>
  <si>
    <t xml:space="preserve">BAO FAMILLE </t>
  </si>
  <si>
    <t>BAO FANUC</t>
  </si>
  <si>
    <t>Revenants</t>
  </si>
  <si>
    <t>Google</t>
  </si>
  <si>
    <t>Passage</t>
  </si>
  <si>
    <t>Octobre 17</t>
  </si>
  <si>
    <t>Janvier 18</t>
  </si>
  <si>
    <t>Mai</t>
  </si>
  <si>
    <t>Juin</t>
  </si>
  <si>
    <t>Juillet</t>
  </si>
  <si>
    <t>Aout</t>
  </si>
  <si>
    <t>Septembre</t>
  </si>
  <si>
    <t xml:space="preserve">Decembre </t>
  </si>
  <si>
    <t>Jan '19</t>
  </si>
  <si>
    <t>Fevrier</t>
  </si>
  <si>
    <t>Recencés</t>
  </si>
  <si>
    <t>Origination</t>
  </si>
  <si>
    <t>BAO AMIE A GUILLAUME</t>
  </si>
  <si>
    <t>BAO AMIS DE CLAIRE</t>
  </si>
  <si>
    <t>BAO BEAU FRERE A GUILLAUME</t>
  </si>
  <si>
    <t>Ecole EST PROFESSEUR DE LYCEE</t>
  </si>
  <si>
    <t>Ecole Eidd</t>
  </si>
  <si>
    <t>Presse JOURNAL WORT</t>
  </si>
  <si>
    <t>BAO MR DIDIER</t>
  </si>
  <si>
    <t>2e Visite NOUS A DÉJÀ VISITE</t>
  </si>
  <si>
    <t xml:space="preserve">Passage PASSE A COTE </t>
  </si>
  <si>
    <t>Presse RADIO / FB</t>
  </si>
  <si>
    <t xml:space="preserve">BAO STUART </t>
  </si>
  <si>
    <t>Passage TRAVAILLE A DIFFERDANGE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</si>
</sst>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* #,##0.00\ _€_-;\-* #,##0.00\ _€_-;_-* &quot;-&quot;??\ _€_-;_-@_-"/>
    <numFmt numFmtId="165" formatCode="_-* #,##0\ _€_-;\-* #,##0\ _€_-;_-* &quot;-&quot;??\ _€_-;_-@_-"/>
    <numFmt numFmtId="166" formatCode="0.0%"/>
  </numFmts>
  <fonts count="2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22222"/>
      <name val="MuseoSans-300"/>
    </font>
    <font>
      <sz val="11"/>
      <color rgb="FF222222"/>
      <name val="MuseoSans-300"/>
    </font>
    <font>
      <sz val="9"/>
      <color rgb="FF222222"/>
      <name val="MuseoSans-300"/>
    </font>
    <font>
      <sz val="14"/>
      <color rgb="FF212121"/>
      <name val="Arial"/>
      <family val="2"/>
    </font>
    <font>
      <sz val="12"/>
      <color rgb="FF545454"/>
      <name val="Arial"/>
      <family val="2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 (Body)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Helvetic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2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A7FFBB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BA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3E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44" fontId="4" fillId="0" borderId="0" applyFont="0" applyFill="0" applyBorder="0" applyAlignment="0" applyProtection="0"/>
  </cellStyleXfs>
  <cellXfs count="695">
    <xf numFmtId="0" fontId="0" fillId="0" borderId="0" xfId="0"/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Fill="1" applyBorder="1"/>
    <xf numFmtId="0" fontId="3" fillId="0" borderId="1" xfId="0" applyFont="1" applyBorder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0" xfId="0" applyFont="1"/>
    <xf numFmtId="14" fontId="3" fillId="0" borderId="2" xfId="0" applyNumberFormat="1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/>
    </xf>
    <xf numFmtId="0" fontId="3" fillId="3" borderId="1" xfId="0" applyFont="1" applyFill="1" applyBorder="1"/>
    <xf numFmtId="0" fontId="3" fillId="0" borderId="1" xfId="0" applyFont="1" applyBorder="1" applyAlignment="1">
      <alignment horizontal="left"/>
    </xf>
    <xf numFmtId="0" fontId="3" fillId="0" borderId="1" xfId="1" applyNumberFormat="1" applyFont="1" applyBorder="1" applyAlignment="1">
      <alignment horizontal="left"/>
    </xf>
    <xf numFmtId="0" fontId="3" fillId="0" borderId="1" xfId="0" applyNumberFormat="1" applyFont="1" applyBorder="1" applyAlignment="1">
      <alignment horizontal="left"/>
    </xf>
    <xf numFmtId="0" fontId="3" fillId="0" borderId="3" xfId="0" applyFont="1" applyFill="1" applyBorder="1"/>
    <xf numFmtId="0" fontId="3" fillId="0" borderId="1" xfId="0" applyFont="1" applyBorder="1" applyAlignment="1"/>
    <xf numFmtId="0" fontId="3" fillId="0" borderId="0" xfId="0" applyFont="1" applyAlignment="1">
      <alignment horizontal="left"/>
    </xf>
    <xf numFmtId="0" fontId="2" fillId="5" borderId="5" xfId="0" applyFont="1" applyFill="1" applyBorder="1" applyAlignment="1">
      <alignment vertical="center"/>
    </xf>
    <xf numFmtId="0" fontId="2" fillId="7" borderId="4" xfId="0" applyFont="1" applyFill="1" applyBorder="1" applyAlignment="1">
      <alignment vertical="center" wrapText="1"/>
    </xf>
    <xf numFmtId="14" fontId="3" fillId="0" borderId="7" xfId="0" applyNumberFormat="1" applyFont="1" applyBorder="1" applyAlignment="1">
      <alignment horizontal="left"/>
    </xf>
    <xf numFmtId="0" fontId="3" fillId="0" borderId="7" xfId="0" applyFont="1" applyBorder="1"/>
    <xf numFmtId="0" fontId="3" fillId="0" borderId="7" xfId="0" applyFont="1" applyBorder="1" applyAlignment="1">
      <alignment horizontal="left"/>
    </xf>
    <xf numFmtId="0" fontId="3" fillId="0" borderId="0" xfId="0" applyFont="1" applyBorder="1"/>
    <xf numFmtId="0" fontId="2" fillId="4" borderId="8" xfId="0" applyFont="1" applyFill="1" applyBorder="1" applyAlignment="1">
      <alignment vertical="center"/>
    </xf>
    <xf numFmtId="0" fontId="2" fillId="6" borderId="4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horizontal="left" vertical="center"/>
    </xf>
    <xf numFmtId="0" fontId="0" fillId="0" borderId="0" xfId="0" applyFont="1" applyAlignment="1">
      <alignment wrapText="1"/>
    </xf>
    <xf numFmtId="0" fontId="0" fillId="0" borderId="1" xfId="0" applyBorder="1"/>
    <xf numFmtId="0" fontId="0" fillId="0" borderId="2" xfId="0" applyBorder="1"/>
    <xf numFmtId="0" fontId="2" fillId="0" borderId="4" xfId="0" applyFont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4" fontId="0" fillId="0" borderId="2" xfId="0" applyNumberForma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center" wrapText="1"/>
    </xf>
    <xf numFmtId="14" fontId="0" fillId="0" borderId="1" xfId="0" applyNumberFormat="1" applyBorder="1"/>
    <xf numFmtId="0" fontId="3" fillId="0" borderId="2" xfId="0" applyFont="1" applyBorder="1"/>
    <xf numFmtId="0" fontId="9" fillId="0" borderId="0" xfId="0" applyFont="1"/>
    <xf numFmtId="14" fontId="3" fillId="0" borderId="2" xfId="0" applyNumberFormat="1" applyFont="1" applyBorder="1" applyAlignment="1">
      <alignment horizontal="left"/>
    </xf>
    <xf numFmtId="0" fontId="3" fillId="0" borderId="3" xfId="0" applyFont="1" applyBorder="1"/>
    <xf numFmtId="0" fontId="5" fillId="0" borderId="1" xfId="0" applyFont="1" applyBorder="1"/>
    <xf numFmtId="0" fontId="3" fillId="0" borderId="0" xfId="0" applyFont="1" applyBorder="1" applyAlignment="1">
      <alignment horizontal="left"/>
    </xf>
    <xf numFmtId="0" fontId="8" fillId="0" borderId="1" xfId="0" applyFont="1" applyBorder="1"/>
    <xf numFmtId="0" fontId="3" fillId="0" borderId="0" xfId="0" applyFont="1" applyBorder="1" applyAlignment="1"/>
    <xf numFmtId="0" fontId="7" fillId="0" borderId="1" xfId="0" applyFont="1" applyBorder="1"/>
    <xf numFmtId="0" fontId="3" fillId="0" borderId="0" xfId="0" applyFont="1" applyBorder="1" applyAlignment="1">
      <alignment wrapText="1"/>
    </xf>
    <xf numFmtId="0" fontId="9" fillId="0" borderId="1" xfId="0" applyFont="1" applyBorder="1"/>
    <xf numFmtId="0" fontId="6" fillId="0" borderId="1" xfId="0" applyFont="1" applyBorder="1"/>
    <xf numFmtId="0" fontId="5" fillId="0" borderId="0" xfId="0" applyFont="1" applyBorder="1"/>
    <xf numFmtId="0" fontId="7" fillId="0" borderId="0" xfId="0" applyFont="1" applyBorder="1"/>
    <xf numFmtId="0" fontId="6" fillId="0" borderId="0" xfId="0" applyFont="1" applyBorder="1"/>
    <xf numFmtId="0" fontId="3" fillId="0" borderId="2" xfId="0" applyFont="1" applyBorder="1" applyAlignment="1">
      <alignment horizontal="left"/>
    </xf>
    <xf numFmtId="0" fontId="10" fillId="0" borderId="1" xfId="3" applyBorder="1"/>
    <xf numFmtId="0" fontId="3" fillId="0" borderId="0" xfId="0" applyFont="1" applyBorder="1" applyAlignment="1">
      <alignment horizontal="left" wrapText="1"/>
    </xf>
    <xf numFmtId="9" fontId="3" fillId="0" borderId="0" xfId="2" applyFont="1"/>
    <xf numFmtId="0" fontId="3" fillId="0" borderId="0" xfId="0" applyFont="1" applyFill="1" applyBorder="1"/>
    <xf numFmtId="14" fontId="0" fillId="8" borderId="1" xfId="0" applyNumberFormat="1" applyFill="1" applyBorder="1"/>
    <xf numFmtId="0" fontId="0" fillId="8" borderId="1" xfId="0" applyFill="1" applyBorder="1"/>
    <xf numFmtId="0" fontId="0" fillId="8" borderId="2" xfId="0" applyFill="1" applyBorder="1"/>
    <xf numFmtId="0" fontId="10" fillId="8" borderId="1" xfId="3" applyFill="1" applyBorder="1"/>
    <xf numFmtId="0" fontId="0" fillId="8" borderId="0" xfId="0" applyFill="1" applyBorder="1"/>
    <xf numFmtId="0" fontId="0" fillId="0" borderId="0" xfId="0" applyBorder="1"/>
    <xf numFmtId="9" fontId="3" fillId="0" borderId="0" xfId="2" applyFont="1" applyBorder="1"/>
    <xf numFmtId="14" fontId="0" fillId="0" borderId="4" xfId="0" applyNumberFormat="1" applyBorder="1"/>
    <xf numFmtId="0" fontId="2" fillId="0" borderId="1" xfId="0" applyFont="1" applyBorder="1" applyAlignment="1">
      <alignment horizontal="center" vertical="center"/>
    </xf>
    <xf numFmtId="0" fontId="0" fillId="0" borderId="5" xfId="0" applyBorder="1"/>
    <xf numFmtId="0" fontId="2" fillId="5" borderId="1" xfId="0" applyFont="1" applyFill="1" applyBorder="1" applyAlignment="1">
      <alignment horizontal="center" vertical="center"/>
    </xf>
    <xf numFmtId="0" fontId="0" fillId="0" borderId="6" xfId="0" applyBorder="1"/>
    <xf numFmtId="0" fontId="0" fillId="0" borderId="8" xfId="0" applyBorder="1"/>
    <xf numFmtId="0" fontId="2" fillId="4" borderId="1" xfId="0" applyFont="1" applyFill="1" applyBorder="1" applyAlignment="1">
      <alignment horizontal="center" vertical="center"/>
    </xf>
    <xf numFmtId="0" fontId="0" fillId="0" borderId="4" xfId="0" applyBorder="1"/>
    <xf numFmtId="0" fontId="2" fillId="2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1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Border="1" applyAlignment="1">
      <alignment horizontal="left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Border="1"/>
    <xf numFmtId="9" fontId="2" fillId="0" borderId="0" xfId="2" applyFont="1"/>
    <xf numFmtId="9" fontId="11" fillId="0" borderId="0" xfId="2" applyFont="1"/>
    <xf numFmtId="14" fontId="3" fillId="0" borderId="4" xfId="0" applyNumberFormat="1" applyFont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3" fillId="0" borderId="5" xfId="0" applyFont="1" applyBorder="1"/>
    <xf numFmtId="0" fontId="2" fillId="5" borderId="1" xfId="0" applyFont="1" applyFill="1" applyBorder="1" applyAlignment="1">
      <alignment vertical="center"/>
    </xf>
    <xf numFmtId="0" fontId="3" fillId="0" borderId="6" xfId="0" applyFont="1" applyBorder="1" applyAlignment="1">
      <alignment horizontal="left"/>
    </xf>
    <xf numFmtId="0" fontId="2" fillId="5" borderId="1" xfId="0" applyFont="1" applyFill="1" applyBorder="1" applyAlignment="1">
      <alignment horizontal="left" vertical="center"/>
    </xf>
    <xf numFmtId="0" fontId="2" fillId="4" borderId="0" xfId="0" applyFont="1" applyFill="1" applyBorder="1" applyAlignment="1">
      <alignment vertical="center"/>
    </xf>
    <xf numFmtId="0" fontId="3" fillId="0" borderId="4" xfId="0" applyFont="1" applyBorder="1"/>
    <xf numFmtId="0" fontId="2" fillId="2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vertical="center" wrapText="1"/>
    </xf>
    <xf numFmtId="14" fontId="3" fillId="0" borderId="0" xfId="0" applyNumberFormat="1" applyFont="1" applyBorder="1" applyAlignment="1">
      <alignment horizontal="left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164" fontId="2" fillId="0" borderId="0" xfId="1" applyFont="1"/>
    <xf numFmtId="165" fontId="2" fillId="0" borderId="0" xfId="1" applyNumberFormat="1" applyFont="1"/>
    <xf numFmtId="0" fontId="0" fillId="0" borderId="0" xfId="0" quotePrefix="1"/>
    <xf numFmtId="0" fontId="0" fillId="0" borderId="0" xfId="0" quotePrefix="1" applyFill="1" applyBorder="1"/>
    <xf numFmtId="49" fontId="0" fillId="0" borderId="1" xfId="0" applyNumberFormat="1" applyBorder="1"/>
    <xf numFmtId="0" fontId="2" fillId="0" borderId="0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/>
    <xf numFmtId="14" fontId="3" fillId="0" borderId="3" xfId="0" applyNumberFormat="1" applyFont="1" applyBorder="1" applyAlignment="1">
      <alignment horizontal="left"/>
    </xf>
    <xf numFmtId="0" fontId="5" fillId="0" borderId="8" xfId="0" applyFont="1" applyBorder="1"/>
    <xf numFmtId="0" fontId="2" fillId="4" borderId="1" xfId="0" applyFont="1" applyFill="1" applyBorder="1" applyAlignment="1">
      <alignment vertical="center"/>
    </xf>
    <xf numFmtId="164" fontId="3" fillId="0" borderId="0" xfId="1" applyFont="1"/>
    <xf numFmtId="0" fontId="3" fillId="0" borderId="0" xfId="0" quotePrefix="1" applyFont="1"/>
    <xf numFmtId="0" fontId="3" fillId="8" borderId="0" xfId="0" applyFont="1" applyFill="1"/>
    <xf numFmtId="164" fontId="3" fillId="8" borderId="0" xfId="1" applyFont="1" applyFill="1"/>
    <xf numFmtId="0" fontId="3" fillId="8" borderId="0" xfId="0" quotePrefix="1" applyFont="1" applyFill="1"/>
    <xf numFmtId="9" fontId="3" fillId="8" borderId="0" xfId="2" applyFont="1" applyFill="1"/>
    <xf numFmtId="164" fontId="0" fillId="0" borderId="0" xfId="1" applyFont="1"/>
    <xf numFmtId="0" fontId="0" fillId="8" borderId="0" xfId="0" applyFill="1"/>
    <xf numFmtId="164" fontId="0" fillId="8" borderId="0" xfId="1" applyFont="1" applyFill="1"/>
    <xf numFmtId="0" fontId="2" fillId="8" borderId="0" xfId="0" applyFont="1" applyFill="1" applyAlignment="1">
      <alignment horizontal="left"/>
    </xf>
    <xf numFmtId="0" fontId="2" fillId="8" borderId="0" xfId="0" applyFont="1" applyFill="1"/>
    <xf numFmtId="0" fontId="5" fillId="0" borderId="2" xfId="0" applyFont="1" applyBorder="1"/>
    <xf numFmtId="0" fontId="3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/>
    </xf>
    <xf numFmtId="0" fontId="2" fillId="5" borderId="9" xfId="0" applyFont="1" applyFill="1" applyBorder="1" applyAlignment="1">
      <alignment vertical="center"/>
    </xf>
    <xf numFmtId="0" fontId="2" fillId="5" borderId="1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 wrapText="1"/>
    </xf>
    <xf numFmtId="0" fontId="2" fillId="6" borderId="0" xfId="0" applyFont="1" applyFill="1" applyBorder="1" applyAlignment="1">
      <alignment vertical="center" wrapText="1"/>
    </xf>
    <xf numFmtId="0" fontId="2" fillId="7" borderId="0" xfId="0" applyFont="1" applyFill="1" applyBorder="1" applyAlignment="1">
      <alignment vertical="center" wrapText="1"/>
    </xf>
    <xf numFmtId="9" fontId="2" fillId="8" borderId="0" xfId="2" applyFont="1" applyFill="1"/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  <xf numFmtId="9" fontId="0" fillId="0" borderId="0" xfId="0" applyNumberFormat="1"/>
    <xf numFmtId="0" fontId="0" fillId="0" borderId="0" xfId="0" applyFill="1" applyAlignment="1">
      <alignment horizontal="center"/>
    </xf>
    <xf numFmtId="9" fontId="0" fillId="0" borderId="0" xfId="2" applyFont="1" applyFill="1" applyAlignment="1">
      <alignment horizontal="center"/>
    </xf>
    <xf numFmtId="9" fontId="0" fillId="0" borderId="0" xfId="2" applyFont="1"/>
    <xf numFmtId="9" fontId="0" fillId="0" borderId="0" xfId="2" applyFont="1" applyFill="1"/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 wrapText="1"/>
    </xf>
    <xf numFmtId="14" fontId="3" fillId="0" borderId="0" xfId="0" applyNumberFormat="1" applyFont="1" applyBorder="1" applyAlignment="1">
      <alignment horizontal="left" wrapText="1"/>
    </xf>
    <xf numFmtId="14" fontId="3" fillId="0" borderId="11" xfId="0" applyNumberFormat="1" applyFont="1" applyBorder="1" applyAlignment="1">
      <alignment horizontal="left"/>
    </xf>
    <xf numFmtId="0" fontId="2" fillId="0" borderId="7" xfId="0" applyFont="1" applyFill="1" applyBorder="1" applyAlignment="1">
      <alignment horizontal="left" vertical="center"/>
    </xf>
    <xf numFmtId="14" fontId="3" fillId="0" borderId="0" xfId="0" applyNumberFormat="1" applyFont="1" applyBorder="1" applyAlignment="1">
      <alignment horizontal="left" vertical="center"/>
    </xf>
    <xf numFmtId="0" fontId="3" fillId="0" borderId="12" xfId="0" applyFont="1" applyBorder="1"/>
    <xf numFmtId="0" fontId="2" fillId="0" borderId="7" xfId="0" applyFont="1" applyFill="1" applyBorder="1" applyAlignment="1">
      <alignment vertical="center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3" fillId="0" borderId="11" xfId="0" applyFont="1" applyBorder="1"/>
    <xf numFmtId="0" fontId="2" fillId="0" borderId="7" xfId="0" applyFont="1" applyFill="1" applyBorder="1" applyAlignment="1">
      <alignment vertical="center" wrapText="1"/>
    </xf>
    <xf numFmtId="0" fontId="3" fillId="0" borderId="0" xfId="0" applyFont="1" applyBorder="1" applyAlignment="1">
      <alignment horizontal="left" vertical="center"/>
    </xf>
    <xf numFmtId="14" fontId="3" fillId="0" borderId="0" xfId="0" applyNumberFormat="1" applyFont="1" applyBorder="1"/>
    <xf numFmtId="3" fontId="3" fillId="0" borderId="0" xfId="0" applyNumberFormat="1" applyFont="1"/>
    <xf numFmtId="3" fontId="3" fillId="0" borderId="0" xfId="0" applyNumberFormat="1" applyFont="1" applyBorder="1"/>
    <xf numFmtId="1" fontId="3" fillId="0" borderId="0" xfId="0" applyNumberFormat="1" applyFont="1" applyBorder="1"/>
    <xf numFmtId="0" fontId="3" fillId="0" borderId="0" xfId="0" applyNumberFormat="1" applyFont="1" applyBorder="1"/>
    <xf numFmtId="0" fontId="12" fillId="0" borderId="0" xfId="0" applyFont="1"/>
    <xf numFmtId="9" fontId="3" fillId="0" borderId="0" xfId="0" applyNumberFormat="1" applyFont="1" applyBorder="1"/>
    <xf numFmtId="0" fontId="3" fillId="0" borderId="2" xfId="0" applyNumberFormat="1" applyFont="1" applyBorder="1" applyAlignment="1">
      <alignment horizontal="left"/>
    </xf>
    <xf numFmtId="0" fontId="3" fillId="0" borderId="0" xfId="0" applyNumberFormat="1" applyFont="1"/>
    <xf numFmtId="1" fontId="3" fillId="0" borderId="0" xfId="0" applyNumberFormat="1" applyFont="1"/>
    <xf numFmtId="0" fontId="13" fillId="0" borderId="0" xfId="0" applyFont="1"/>
    <xf numFmtId="14" fontId="13" fillId="0" borderId="0" xfId="0" applyNumberFormat="1" applyFont="1" applyBorder="1"/>
    <xf numFmtId="0" fontId="0" fillId="0" borderId="0" xfId="0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4" fontId="0" fillId="0" borderId="0" xfId="0" applyNumberFormat="1" applyBorder="1"/>
    <xf numFmtId="0" fontId="0" fillId="0" borderId="9" xfId="0" applyBorder="1"/>
    <xf numFmtId="0" fontId="0" fillId="0" borderId="6" xfId="0" applyBorder="1" applyAlignment="1">
      <alignment horizontal="right"/>
    </xf>
    <xf numFmtId="0" fontId="0" fillId="0" borderId="10" xfId="0" applyBorder="1"/>
    <xf numFmtId="0" fontId="2" fillId="0" borderId="1" xfId="0" applyFont="1" applyFill="1" applyBorder="1" applyAlignment="1">
      <alignment horizontal="center" vertical="center" wrapText="1"/>
    </xf>
    <xf numFmtId="164" fontId="0" fillId="0" borderId="0" xfId="1" applyFont="1" applyFill="1"/>
    <xf numFmtId="9" fontId="11" fillId="0" borderId="0" xfId="0" applyNumberFormat="1" applyFont="1"/>
    <xf numFmtId="0" fontId="14" fillId="0" borderId="0" xfId="0" applyFont="1"/>
    <xf numFmtId="9" fontId="14" fillId="0" borderId="0" xfId="2" applyFont="1"/>
    <xf numFmtId="14" fontId="15" fillId="0" borderId="0" xfId="0" applyNumberFormat="1" applyFont="1" applyBorder="1"/>
    <xf numFmtId="0" fontId="15" fillId="0" borderId="0" xfId="0" applyFont="1"/>
    <xf numFmtId="0" fontId="11" fillId="0" borderId="0" xfId="0" applyFont="1" applyFill="1"/>
    <xf numFmtId="14" fontId="0" fillId="8" borderId="4" xfId="0" applyNumberFormat="1" applyFill="1" applyBorder="1"/>
    <xf numFmtId="14" fontId="0" fillId="8" borderId="0" xfId="0" applyNumberFormat="1" applyFill="1" applyBorder="1"/>
    <xf numFmtId="0" fontId="0" fillId="8" borderId="5" xfId="0" applyFill="1" applyBorder="1"/>
    <xf numFmtId="0" fontId="0" fillId="8" borderId="9" xfId="0" applyFill="1" applyBorder="1"/>
    <xf numFmtId="0" fontId="0" fillId="8" borderId="6" xfId="0" applyFill="1" applyBorder="1"/>
    <xf numFmtId="0" fontId="0" fillId="8" borderId="10" xfId="0" applyFill="1" applyBorder="1"/>
    <xf numFmtId="0" fontId="0" fillId="8" borderId="8" xfId="0" applyFill="1" applyBorder="1"/>
    <xf numFmtId="0" fontId="0" fillId="8" borderId="4" xfId="0" applyFill="1" applyBorder="1"/>
    <xf numFmtId="0" fontId="2" fillId="7" borderId="2" xfId="0" applyFont="1" applyFill="1" applyBorder="1" applyAlignment="1">
      <alignment horizontal="center" vertical="center" wrapText="1"/>
    </xf>
    <xf numFmtId="0" fontId="16" fillId="0" borderId="0" xfId="0" applyFont="1"/>
    <xf numFmtId="14" fontId="2" fillId="0" borderId="0" xfId="0" applyNumberFormat="1" applyFont="1" applyBorder="1"/>
    <xf numFmtId="1" fontId="11" fillId="0" borderId="0" xfId="0" applyNumberFormat="1" applyFont="1" applyFill="1"/>
    <xf numFmtId="1" fontId="11" fillId="0" borderId="0" xfId="0" applyNumberFormat="1" applyFont="1"/>
    <xf numFmtId="1" fontId="11" fillId="0" borderId="0" xfId="1" applyNumberFormat="1" applyFont="1" applyFill="1"/>
    <xf numFmtId="1" fontId="0" fillId="0" borderId="0" xfId="0" applyNumberFormat="1"/>
    <xf numFmtId="9" fontId="16" fillId="0" borderId="0" xfId="0" applyNumberFormat="1" applyFont="1"/>
    <xf numFmtId="0" fontId="16" fillId="0" borderId="0" xfId="0" applyFont="1" applyAlignment="1">
      <alignment horizontal="center"/>
    </xf>
    <xf numFmtId="165" fontId="3" fillId="0" borderId="0" xfId="1" applyNumberFormat="1" applyFont="1" applyBorder="1"/>
    <xf numFmtId="0" fontId="0" fillId="0" borderId="1" xfId="0" applyFill="1" applyBorder="1"/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0" fontId="0" fillId="0" borderId="0" xfId="0" quotePrefix="1" applyAlignment="1">
      <alignment horizontal="right"/>
    </xf>
    <xf numFmtId="0" fontId="0" fillId="0" borderId="0" xfId="0" applyBorder="1" applyAlignment="1">
      <alignment horizontal="left" vertical="center"/>
    </xf>
    <xf numFmtId="0" fontId="2" fillId="0" borderId="9" xfId="0" applyFont="1" applyFill="1" applyBorder="1" applyAlignment="1">
      <alignment vertical="center"/>
    </xf>
    <xf numFmtId="0" fontId="2" fillId="0" borderId="1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15" fillId="8" borderId="0" xfId="0" applyFont="1" applyFill="1"/>
    <xf numFmtId="0" fontId="18" fillId="8" borderId="0" xfId="0" applyFont="1" applyFill="1"/>
    <xf numFmtId="14" fontId="15" fillId="8" borderId="0" xfId="0" applyNumberFormat="1" applyFont="1" applyFill="1" applyBorder="1"/>
    <xf numFmtId="1" fontId="18" fillId="8" borderId="0" xfId="0" applyNumberFormat="1" applyFont="1" applyFill="1"/>
    <xf numFmtId="9" fontId="18" fillId="8" borderId="0" xfId="2" applyFont="1" applyFill="1"/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1" xfId="0" applyFill="1" applyBorder="1" applyAlignment="1"/>
    <xf numFmtId="0" fontId="0" fillId="0" borderId="0" xfId="0" applyAlignment="1"/>
    <xf numFmtId="0" fontId="0" fillId="0" borderId="0" xfId="0" quotePrefix="1" applyAlignment="1">
      <alignment horizontal="center"/>
    </xf>
    <xf numFmtId="0" fontId="0" fillId="8" borderId="0" xfId="0" applyFill="1" applyAlignment="1">
      <alignment horizontal="center"/>
    </xf>
    <xf numFmtId="164" fontId="0" fillId="8" borderId="0" xfId="1" applyNumberFormat="1" applyFont="1" applyFill="1" applyAlignment="1">
      <alignment horizontal="center"/>
    </xf>
    <xf numFmtId="10" fontId="0" fillId="0" borderId="0" xfId="2" applyNumberFormat="1" applyFont="1" applyAlignment="1">
      <alignment horizontal="center"/>
    </xf>
    <xf numFmtId="165" fontId="0" fillId="0" borderId="0" xfId="1" applyNumberFormat="1" applyFont="1"/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1" fillId="8" borderId="0" xfId="0" applyFont="1" applyFill="1"/>
    <xf numFmtId="0" fontId="0" fillId="8" borderId="0" xfId="0" quotePrefix="1" applyFill="1" applyAlignment="1">
      <alignment horizontal="center"/>
    </xf>
    <xf numFmtId="14" fontId="0" fillId="0" borderId="0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1" fontId="18" fillId="0" borderId="0" xfId="0" applyNumberFormat="1" applyFont="1" applyFill="1"/>
    <xf numFmtId="0" fontId="0" fillId="0" borderId="0" xfId="0" applyFont="1" applyFill="1"/>
    <xf numFmtId="1" fontId="18" fillId="0" borderId="0" xfId="1" applyNumberFormat="1" applyFont="1" applyFill="1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9" borderId="0" xfId="0" applyFill="1" applyAlignment="1">
      <alignment horizontal="center"/>
    </xf>
    <xf numFmtId="0" fontId="0" fillId="9" borderId="0" xfId="0" quotePrefix="1" applyFill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vertical="center"/>
    </xf>
    <xf numFmtId="10" fontId="0" fillId="9" borderId="0" xfId="2" applyNumberFormat="1" applyFont="1" applyFill="1" applyAlignment="1">
      <alignment horizontal="center"/>
    </xf>
    <xf numFmtId="0" fontId="0" fillId="0" borderId="1" xfId="0" quotePrefix="1" applyBorder="1" applyAlignment="1">
      <alignment horizontal="left" vertical="center"/>
    </xf>
    <xf numFmtId="0" fontId="0" fillId="0" borderId="1" xfId="0" quotePrefix="1" applyBorder="1" applyAlignment="1">
      <alignment horizontal="center" vertical="center"/>
    </xf>
    <xf numFmtId="0" fontId="0" fillId="0" borderId="0" xfId="0" quotePrefix="1" applyFill="1" applyAlignment="1">
      <alignment horizontal="center"/>
    </xf>
    <xf numFmtId="0" fontId="0" fillId="8" borderId="0" xfId="0" applyFont="1" applyFill="1" applyAlignment="1">
      <alignment horizont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14" fontId="0" fillId="0" borderId="2" xfId="0" applyNumberFormat="1" applyFill="1" applyBorder="1"/>
    <xf numFmtId="0" fontId="0" fillId="0" borderId="2" xfId="0" applyFill="1" applyBorder="1"/>
    <xf numFmtId="0" fontId="0" fillId="0" borderId="0" xfId="0" applyFill="1" applyBorder="1"/>
    <xf numFmtId="14" fontId="0" fillId="0" borderId="1" xfId="0" applyNumberFormat="1" applyFill="1" applyBorder="1"/>
    <xf numFmtId="0" fontId="3" fillId="0" borderId="2" xfId="0" applyFont="1" applyFill="1" applyBorder="1"/>
    <xf numFmtId="0" fontId="0" fillId="0" borderId="1" xfId="0" applyFont="1" applyFill="1" applyBorder="1"/>
    <xf numFmtId="0" fontId="10" fillId="0" borderId="1" xfId="3" applyFill="1" applyBorder="1"/>
    <xf numFmtId="0" fontId="11" fillId="0" borderId="0" xfId="0" applyFont="1" applyFill="1" applyAlignment="1">
      <alignment horizontal="center"/>
    </xf>
    <xf numFmtId="14" fontId="0" fillId="10" borderId="1" xfId="0" applyNumberFormat="1" applyFill="1" applyBorder="1"/>
    <xf numFmtId="0" fontId="0" fillId="10" borderId="1" xfId="0" applyFill="1" applyBorder="1"/>
    <xf numFmtId="0" fontId="0" fillId="10" borderId="2" xfId="0" applyFill="1" applyBorder="1"/>
    <xf numFmtId="0" fontId="0" fillId="10" borderId="0" xfId="0" applyFill="1"/>
    <xf numFmtId="0" fontId="3" fillId="10" borderId="1" xfId="0" applyFont="1" applyFill="1" applyBorder="1"/>
    <xf numFmtId="14" fontId="3" fillId="10" borderId="1" xfId="0" applyNumberFormat="1" applyFont="1" applyFill="1" applyBorder="1" applyAlignment="1">
      <alignment horizontal="left"/>
    </xf>
    <xf numFmtId="0" fontId="3" fillId="10" borderId="1" xfId="0" applyFont="1" applyFill="1" applyBorder="1" applyAlignment="1">
      <alignment horizontal="left"/>
    </xf>
    <xf numFmtId="0" fontId="3" fillId="10" borderId="0" xfId="0" applyFont="1" applyFill="1" applyAlignment="1">
      <alignment horizontal="left"/>
    </xf>
    <xf numFmtId="0" fontId="3" fillId="10" borderId="0" xfId="0" applyFont="1" applyFill="1"/>
    <xf numFmtId="0" fontId="3" fillId="10" borderId="1" xfId="0" applyFont="1" applyFill="1" applyBorder="1" applyAlignment="1"/>
    <xf numFmtId="0" fontId="3" fillId="10" borderId="0" xfId="0" applyFont="1" applyFill="1" applyBorder="1" applyAlignment="1">
      <alignment horizontal="right" vertical="center"/>
    </xf>
    <xf numFmtId="0" fontId="3" fillId="10" borderId="1" xfId="1" applyNumberFormat="1" applyFont="1" applyFill="1" applyBorder="1" applyAlignment="1">
      <alignment horizontal="left"/>
    </xf>
    <xf numFmtId="0" fontId="3" fillId="10" borderId="1" xfId="0" applyNumberFormat="1" applyFont="1" applyFill="1" applyBorder="1" applyAlignment="1">
      <alignment horizontal="left"/>
    </xf>
    <xf numFmtId="0" fontId="5" fillId="10" borderId="1" xfId="0" applyFont="1" applyFill="1" applyBorder="1"/>
    <xf numFmtId="14" fontId="3" fillId="10" borderId="1" xfId="0" applyNumberFormat="1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 vertical="center"/>
    </xf>
    <xf numFmtId="0" fontId="3" fillId="10" borderId="0" xfId="0" applyFont="1" applyFill="1" applyBorder="1" applyAlignment="1">
      <alignment horizontal="left"/>
    </xf>
    <xf numFmtId="9" fontId="3" fillId="10" borderId="0" xfId="2" applyFont="1" applyFill="1"/>
    <xf numFmtId="0" fontId="7" fillId="10" borderId="1" xfId="0" applyFont="1" applyFill="1" applyBorder="1"/>
    <xf numFmtId="0" fontId="3" fillId="10" borderId="1" xfId="0" applyFont="1" applyFill="1" applyBorder="1" applyAlignment="1">
      <alignment wrapText="1"/>
    </xf>
    <xf numFmtId="0" fontId="3" fillId="10" borderId="1" xfId="0" applyFont="1" applyFill="1" applyBorder="1" applyAlignment="1">
      <alignment horizontal="left" wrapText="1"/>
    </xf>
    <xf numFmtId="0" fontId="5" fillId="10" borderId="0" xfId="0" applyFont="1" applyFill="1" applyBorder="1"/>
    <xf numFmtId="14" fontId="3" fillId="10" borderId="7" xfId="0" applyNumberFormat="1" applyFont="1" applyFill="1" applyBorder="1" applyAlignment="1">
      <alignment horizontal="left"/>
    </xf>
    <xf numFmtId="0" fontId="3" fillId="10" borderId="7" xfId="0" applyFont="1" applyFill="1" applyBorder="1"/>
    <xf numFmtId="0" fontId="3" fillId="10" borderId="7" xfId="0" applyFont="1" applyFill="1" applyBorder="1" applyAlignment="1">
      <alignment horizontal="left"/>
    </xf>
    <xf numFmtId="0" fontId="5" fillId="10" borderId="7" xfId="0" applyFont="1" applyFill="1" applyBorder="1"/>
    <xf numFmtId="0" fontId="3" fillId="10" borderId="0" xfId="0" applyFont="1" applyFill="1" applyBorder="1"/>
    <xf numFmtId="0" fontId="3" fillId="10" borderId="0" xfId="0" applyFont="1" applyFill="1" applyBorder="1" applyAlignment="1">
      <alignment horizontal="left" vertical="center"/>
    </xf>
    <xf numFmtId="0" fontId="3" fillId="10" borderId="0" xfId="1" applyNumberFormat="1" applyFont="1" applyFill="1" applyBorder="1" applyAlignment="1">
      <alignment horizontal="left"/>
    </xf>
    <xf numFmtId="0" fontId="3" fillId="10" borderId="0" xfId="0" applyNumberFormat="1" applyFont="1" applyFill="1" applyBorder="1" applyAlignment="1">
      <alignment horizontal="left"/>
    </xf>
    <xf numFmtId="0" fontId="3" fillId="10" borderId="0" xfId="0" applyFont="1" applyFill="1" applyBorder="1" applyAlignment="1"/>
    <xf numFmtId="9" fontId="3" fillId="10" borderId="0" xfId="2" applyFont="1" applyFill="1" applyBorder="1"/>
    <xf numFmtId="0" fontId="6" fillId="10" borderId="1" xfId="0" applyFont="1" applyFill="1" applyBorder="1"/>
    <xf numFmtId="0" fontId="3" fillId="10" borderId="1" xfId="0" applyFont="1" applyFill="1" applyBorder="1" applyAlignment="1">
      <alignment vertical="center" wrapText="1"/>
    </xf>
    <xf numFmtId="0" fontId="0" fillId="10" borderId="1" xfId="0" applyFill="1" applyBorder="1" applyAlignment="1">
      <alignment horizontal="right"/>
    </xf>
    <xf numFmtId="14" fontId="0" fillId="10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0" fillId="10" borderId="0" xfId="0" applyFill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left" vertical="center"/>
    </xf>
    <xf numFmtId="0" fontId="0" fillId="10" borderId="1" xfId="0" applyFill="1" applyBorder="1" applyAlignment="1">
      <alignment horizontal="left"/>
    </xf>
    <xf numFmtId="0" fontId="0" fillId="10" borderId="0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14" fontId="3" fillId="8" borderId="1" xfId="0" applyNumberFormat="1" applyFont="1" applyFill="1" applyBorder="1" applyAlignment="1">
      <alignment horizontal="left"/>
    </xf>
    <xf numFmtId="0" fontId="3" fillId="8" borderId="1" xfId="0" applyFont="1" applyFill="1" applyBorder="1"/>
    <xf numFmtId="0" fontId="3" fillId="8" borderId="1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7" fillId="8" borderId="1" xfId="0" applyFont="1" applyFill="1" applyBorder="1"/>
    <xf numFmtId="0" fontId="3" fillId="8" borderId="0" xfId="0" applyFont="1" applyFill="1" applyBorder="1" applyAlignment="1">
      <alignment horizontal="left"/>
    </xf>
    <xf numFmtId="0" fontId="3" fillId="8" borderId="1" xfId="0" applyFont="1" applyFill="1" applyBorder="1" applyAlignment="1"/>
    <xf numFmtId="14" fontId="0" fillId="8" borderId="1" xfId="0" applyNumberFormat="1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14" fontId="3" fillId="11" borderId="1" xfId="0" applyNumberFormat="1" applyFont="1" applyFill="1" applyBorder="1" applyAlignment="1">
      <alignment horizontal="left"/>
    </xf>
    <xf numFmtId="0" fontId="3" fillId="11" borderId="1" xfId="0" applyFont="1" applyFill="1" applyBorder="1"/>
    <xf numFmtId="0" fontId="3" fillId="11" borderId="1" xfId="0" applyFont="1" applyFill="1" applyBorder="1" applyAlignment="1">
      <alignment horizontal="left"/>
    </xf>
    <xf numFmtId="0" fontId="3" fillId="11" borderId="0" xfId="0" applyFont="1" applyFill="1" applyAlignment="1">
      <alignment horizontal="left"/>
    </xf>
    <xf numFmtId="0" fontId="3" fillId="11" borderId="0" xfId="0" applyFont="1" applyFill="1"/>
    <xf numFmtId="14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14" fontId="0" fillId="11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left" vertical="center"/>
    </xf>
    <xf numFmtId="14" fontId="0" fillId="11" borderId="1" xfId="0" applyNumberFormat="1" applyFill="1" applyBorder="1"/>
    <xf numFmtId="14" fontId="0" fillId="12" borderId="1" xfId="0" applyNumberFormat="1" applyFill="1" applyBorder="1"/>
    <xf numFmtId="0" fontId="0" fillId="12" borderId="1" xfId="0" applyFill="1" applyBorder="1"/>
    <xf numFmtId="0" fontId="0" fillId="12" borderId="2" xfId="0" applyFill="1" applyBorder="1"/>
    <xf numFmtId="0" fontId="0" fillId="12" borderId="0" xfId="0" applyFill="1"/>
    <xf numFmtId="0" fontId="0" fillId="12" borderId="1" xfId="0" applyFill="1" applyBorder="1" applyAlignment="1">
      <alignment horizontal="right"/>
    </xf>
    <xf numFmtId="14" fontId="0" fillId="12" borderId="1" xfId="0" applyNumberFormat="1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1" xfId="0" applyFill="1" applyBorder="1" applyAlignment="1">
      <alignment horizontal="left"/>
    </xf>
    <xf numFmtId="0" fontId="0" fillId="12" borderId="0" xfId="0" applyFill="1" applyAlignment="1">
      <alignment horizontal="center"/>
    </xf>
    <xf numFmtId="1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4" fontId="3" fillId="13" borderId="1" xfId="0" applyNumberFormat="1" applyFont="1" applyFill="1" applyBorder="1" applyAlignment="1">
      <alignment horizontal="left"/>
    </xf>
    <xf numFmtId="0" fontId="3" fillId="13" borderId="1" xfId="0" applyFont="1" applyFill="1" applyBorder="1" applyAlignment="1">
      <alignment horizontal="left" vertical="center"/>
    </xf>
    <xf numFmtId="0" fontId="3" fillId="13" borderId="0" xfId="0" applyFont="1" applyFill="1" applyAlignment="1">
      <alignment horizontal="left"/>
    </xf>
    <xf numFmtId="0" fontId="3" fillId="13" borderId="0" xfId="0" applyFont="1" applyFill="1"/>
    <xf numFmtId="14" fontId="3" fillId="13" borderId="1" xfId="0" applyNumberFormat="1" applyFont="1" applyFill="1" applyBorder="1" applyAlignment="1">
      <alignment horizontal="left" vertical="center"/>
    </xf>
    <xf numFmtId="0" fontId="3" fillId="13" borderId="1" xfId="0" applyFont="1" applyFill="1" applyBorder="1"/>
    <xf numFmtId="0" fontId="3" fillId="13" borderId="1" xfId="0" applyFont="1" applyFill="1" applyBorder="1" applyAlignment="1">
      <alignment horizontal="left"/>
    </xf>
    <xf numFmtId="0" fontId="3" fillId="13" borderId="1" xfId="0" applyFont="1" applyFill="1" applyBorder="1" applyAlignment="1">
      <alignment wrapText="1"/>
    </xf>
    <xf numFmtId="0" fontId="3" fillId="13" borderId="0" xfId="0" applyFont="1" applyFill="1" applyBorder="1" applyAlignment="1">
      <alignment horizontal="left"/>
    </xf>
    <xf numFmtId="0" fontId="5" fillId="13" borderId="1" xfId="0" applyFont="1" applyFill="1" applyBorder="1"/>
    <xf numFmtId="14" fontId="0" fillId="13" borderId="1" xfId="0" applyNumberFormat="1" applyFill="1" applyBorder="1"/>
    <xf numFmtId="0" fontId="0" fillId="13" borderId="1" xfId="0" applyFill="1" applyBorder="1"/>
    <xf numFmtId="0" fontId="0" fillId="13" borderId="2" xfId="0" applyFill="1" applyBorder="1"/>
    <xf numFmtId="0" fontId="0" fillId="13" borderId="0" xfId="0" applyFill="1"/>
    <xf numFmtId="14" fontId="0" fillId="13" borderId="1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Alignment="1">
      <alignment horizontal="center"/>
    </xf>
    <xf numFmtId="14" fontId="0" fillId="13" borderId="1" xfId="0" applyNumberFormat="1" applyFill="1" applyBorder="1" applyAlignment="1">
      <alignment horizontal="left" vertical="center"/>
    </xf>
    <xf numFmtId="14" fontId="3" fillId="14" borderId="1" xfId="0" applyNumberFormat="1" applyFont="1" applyFill="1" applyBorder="1" applyAlignment="1">
      <alignment horizontal="left"/>
    </xf>
    <xf numFmtId="0" fontId="3" fillId="14" borderId="1" xfId="0" applyNumberFormat="1" applyFont="1" applyFill="1" applyBorder="1" applyAlignment="1">
      <alignment horizontal="left"/>
    </xf>
    <xf numFmtId="0" fontId="3" fillId="14" borderId="0" xfId="0" applyFont="1" applyFill="1" applyAlignment="1">
      <alignment horizontal="left"/>
    </xf>
    <xf numFmtId="0" fontId="3" fillId="14" borderId="0" xfId="0" applyFont="1" applyFill="1"/>
    <xf numFmtId="0" fontId="3" fillId="14" borderId="1" xfId="0" applyFont="1" applyFill="1" applyBorder="1"/>
    <xf numFmtId="0" fontId="3" fillId="14" borderId="1" xfId="0" applyFont="1" applyFill="1" applyBorder="1" applyAlignment="1">
      <alignment horizontal="left"/>
    </xf>
    <xf numFmtId="14" fontId="0" fillId="14" borderId="1" xfId="0" applyNumberFormat="1" applyFill="1" applyBorder="1"/>
    <xf numFmtId="0" fontId="0" fillId="14" borderId="1" xfId="0" applyFill="1" applyBorder="1"/>
    <xf numFmtId="0" fontId="0" fillId="14" borderId="0" xfId="0" applyFill="1"/>
    <xf numFmtId="14" fontId="0" fillId="14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/>
    </xf>
    <xf numFmtId="0" fontId="0" fillId="14" borderId="0" xfId="0" applyFill="1" applyAlignment="1">
      <alignment horizontal="center"/>
    </xf>
    <xf numFmtId="14" fontId="3" fillId="12" borderId="1" xfId="0" applyNumberFormat="1" applyFont="1" applyFill="1" applyBorder="1" applyAlignment="1">
      <alignment horizontal="left"/>
    </xf>
    <xf numFmtId="0" fontId="3" fillId="12" borderId="1" xfId="0" applyFont="1" applyFill="1" applyBorder="1"/>
    <xf numFmtId="0" fontId="3" fillId="12" borderId="1" xfId="0" applyFont="1" applyFill="1" applyBorder="1" applyAlignment="1">
      <alignment horizontal="left"/>
    </xf>
    <xf numFmtId="0" fontId="3" fillId="12" borderId="0" xfId="0" applyFont="1" applyFill="1" applyAlignment="1">
      <alignment horizontal="left"/>
    </xf>
    <xf numFmtId="0" fontId="3" fillId="12" borderId="0" xfId="0" applyFont="1" applyFill="1"/>
    <xf numFmtId="0" fontId="3" fillId="12" borderId="0" xfId="0" applyFont="1" applyFill="1" applyBorder="1"/>
    <xf numFmtId="14" fontId="0" fillId="12" borderId="1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14" fontId="3" fillId="15" borderId="1" xfId="0" applyNumberFormat="1" applyFont="1" applyFill="1" applyBorder="1" applyAlignment="1">
      <alignment horizontal="left"/>
    </xf>
    <xf numFmtId="0" fontId="3" fillId="15" borderId="1" xfId="0" applyFont="1" applyFill="1" applyBorder="1"/>
    <xf numFmtId="0" fontId="3" fillId="15" borderId="1" xfId="0" applyFont="1" applyFill="1" applyBorder="1" applyAlignment="1">
      <alignment horizontal="left"/>
    </xf>
    <xf numFmtId="0" fontId="3" fillId="15" borderId="0" xfId="0" applyFont="1" applyFill="1" applyAlignment="1">
      <alignment horizontal="left"/>
    </xf>
    <xf numFmtId="0" fontId="3" fillId="15" borderId="0" xfId="0" applyFont="1" applyFill="1"/>
    <xf numFmtId="0" fontId="3" fillId="15" borderId="0" xfId="0" applyFont="1" applyFill="1" applyBorder="1"/>
    <xf numFmtId="0" fontId="3" fillId="15" borderId="0" xfId="0" applyFont="1" applyFill="1" applyBorder="1" applyAlignment="1">
      <alignment horizontal="left"/>
    </xf>
    <xf numFmtId="14" fontId="0" fillId="15" borderId="1" xfId="0" applyNumberFormat="1" applyFill="1" applyBorder="1"/>
    <xf numFmtId="0" fontId="0" fillId="15" borderId="1" xfId="0" applyFill="1" applyBorder="1"/>
    <xf numFmtId="0" fontId="0" fillId="15" borderId="0" xfId="0" applyFill="1"/>
    <xf numFmtId="14" fontId="0" fillId="15" borderId="1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left" vertical="center"/>
    </xf>
    <xf numFmtId="0" fontId="0" fillId="15" borderId="0" xfId="0" applyFill="1" applyAlignment="1">
      <alignment horizontal="center"/>
    </xf>
    <xf numFmtId="14" fontId="0" fillId="15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14" fontId="0" fillId="15" borderId="1" xfId="0" applyNumberFormat="1" applyFill="1" applyBorder="1" applyAlignment="1">
      <alignment horizontal="left" vertical="center"/>
    </xf>
    <xf numFmtId="14" fontId="0" fillId="16" borderId="1" xfId="0" applyNumberFormat="1" applyFill="1" applyBorder="1" applyAlignment="1">
      <alignment horizontal="left" vertical="center"/>
    </xf>
    <xf numFmtId="0" fontId="0" fillId="16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left" vertical="center"/>
    </xf>
    <xf numFmtId="0" fontId="0" fillId="16" borderId="0" xfId="0" applyFill="1" applyAlignment="1">
      <alignment horizontal="center"/>
    </xf>
    <xf numFmtId="0" fontId="0" fillId="16" borderId="0" xfId="0" applyFill="1"/>
    <xf numFmtId="14" fontId="0" fillId="17" borderId="1" xfId="0" applyNumberFormat="1" applyFill="1" applyBorder="1"/>
    <xf numFmtId="0" fontId="0" fillId="17" borderId="1" xfId="0" applyFill="1" applyBorder="1"/>
    <xf numFmtId="0" fontId="0" fillId="17" borderId="0" xfId="0" applyFill="1"/>
    <xf numFmtId="14" fontId="0" fillId="17" borderId="1" xfId="0" applyNumberFormat="1" applyFill="1" applyBorder="1" applyAlignment="1">
      <alignment horizontal="left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14" fontId="3" fillId="18" borderId="1" xfId="0" applyNumberFormat="1" applyFont="1" applyFill="1" applyBorder="1" applyAlignment="1">
      <alignment horizontal="left" vertical="center"/>
    </xf>
    <xf numFmtId="0" fontId="3" fillId="18" borderId="1" xfId="0" applyFont="1" applyFill="1" applyBorder="1" applyAlignment="1">
      <alignment horizontal="left" vertical="center"/>
    </xf>
    <xf numFmtId="0" fontId="3" fillId="18" borderId="0" xfId="0" applyFont="1" applyFill="1" applyAlignment="1">
      <alignment horizontal="left"/>
    </xf>
    <xf numFmtId="0" fontId="3" fillId="18" borderId="0" xfId="0" applyFont="1" applyFill="1"/>
    <xf numFmtId="14" fontId="3" fillId="18" borderId="1" xfId="0" applyNumberFormat="1" applyFont="1" applyFill="1" applyBorder="1" applyAlignment="1">
      <alignment horizontal="left"/>
    </xf>
    <xf numFmtId="0" fontId="3" fillId="18" borderId="1" xfId="0" applyNumberFormat="1" applyFont="1" applyFill="1" applyBorder="1" applyAlignment="1">
      <alignment horizontal="left"/>
    </xf>
    <xf numFmtId="0" fontId="3" fillId="18" borderId="1" xfId="0" applyFont="1" applyFill="1" applyBorder="1"/>
    <xf numFmtId="0" fontId="3" fillId="18" borderId="1" xfId="0" applyFont="1" applyFill="1" applyBorder="1" applyAlignment="1">
      <alignment horizontal="left"/>
    </xf>
    <xf numFmtId="0" fontId="5" fillId="18" borderId="1" xfId="0" applyFont="1" applyFill="1" applyBorder="1"/>
    <xf numFmtId="14" fontId="0" fillId="18" borderId="1" xfId="0" applyNumberForma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left" vertical="center"/>
    </xf>
    <xf numFmtId="0" fontId="0" fillId="18" borderId="0" xfId="0" applyFill="1" applyAlignment="1">
      <alignment horizontal="center"/>
    </xf>
    <xf numFmtId="14" fontId="0" fillId="18" borderId="1" xfId="0" applyNumberFormat="1" applyFill="1" applyBorder="1"/>
    <xf numFmtId="0" fontId="0" fillId="18" borderId="1" xfId="0" applyFill="1" applyBorder="1"/>
    <xf numFmtId="0" fontId="0" fillId="18" borderId="0" xfId="0" applyFill="1"/>
    <xf numFmtId="14" fontId="0" fillId="18" borderId="1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14" fontId="0" fillId="19" borderId="1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" xfId="0" applyFill="1" applyBorder="1" applyAlignment="1">
      <alignment horizontal="left" vertical="center"/>
    </xf>
    <xf numFmtId="0" fontId="0" fillId="19" borderId="0" xfId="0" applyFill="1" applyAlignment="1">
      <alignment horizontal="center"/>
    </xf>
    <xf numFmtId="14" fontId="0" fillId="20" borderId="1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0" fillId="20" borderId="0" xfId="0" applyFill="1" applyAlignment="1">
      <alignment horizontal="center"/>
    </xf>
    <xf numFmtId="14" fontId="0" fillId="20" borderId="1" xfId="0" applyNumberFormat="1" applyFill="1" applyBorder="1" applyAlignment="1">
      <alignment horizontal="left" vertical="center"/>
    </xf>
    <xf numFmtId="0" fontId="0" fillId="20" borderId="1" xfId="0" applyFill="1" applyBorder="1" applyAlignment="1">
      <alignment horizontal="center" vertical="center"/>
    </xf>
    <xf numFmtId="0" fontId="0" fillId="20" borderId="1" xfId="0" applyFill="1" applyBorder="1" applyAlignment="1">
      <alignment horizontal="left" vertical="center"/>
    </xf>
    <xf numFmtId="14" fontId="0" fillId="20" borderId="1" xfId="0" applyNumberFormat="1" applyFill="1" applyBorder="1" applyAlignment="1">
      <alignment horizontal="center" vertical="center"/>
    </xf>
    <xf numFmtId="0" fontId="0" fillId="20" borderId="0" xfId="0" applyFill="1"/>
    <xf numFmtId="14" fontId="0" fillId="20" borderId="1" xfId="0" applyNumberFormat="1" applyFill="1" applyBorder="1"/>
    <xf numFmtId="0" fontId="0" fillId="20" borderId="1" xfId="0" applyFill="1" applyBorder="1" applyAlignment="1">
      <alignment horizontal="right"/>
    </xf>
    <xf numFmtId="0" fontId="5" fillId="20" borderId="1" xfId="0" applyFont="1" applyFill="1" applyBorder="1"/>
    <xf numFmtId="14" fontId="3" fillId="20" borderId="1" xfId="0" applyNumberFormat="1" applyFont="1" applyFill="1" applyBorder="1" applyAlignment="1">
      <alignment horizontal="left" vertical="center"/>
    </xf>
    <xf numFmtId="0" fontId="3" fillId="20" borderId="1" xfId="0" applyFont="1" applyFill="1" applyBorder="1" applyAlignment="1">
      <alignment horizontal="left" vertical="center"/>
    </xf>
    <xf numFmtId="0" fontId="3" fillId="20" borderId="0" xfId="0" applyFont="1" applyFill="1" applyAlignment="1">
      <alignment horizontal="left"/>
    </xf>
    <xf numFmtId="0" fontId="3" fillId="20" borderId="0" xfId="0" applyFont="1" applyFill="1"/>
    <xf numFmtId="14" fontId="3" fillId="20" borderId="1" xfId="0" applyNumberFormat="1" applyFont="1" applyFill="1" applyBorder="1" applyAlignment="1">
      <alignment horizontal="left"/>
    </xf>
    <xf numFmtId="0" fontId="3" fillId="20" borderId="1" xfId="0" applyFont="1" applyFill="1" applyBorder="1"/>
    <xf numFmtId="0" fontId="3" fillId="20" borderId="1" xfId="0" applyFont="1" applyFill="1" applyBorder="1" applyAlignment="1">
      <alignment horizontal="left"/>
    </xf>
    <xf numFmtId="0" fontId="7" fillId="20" borderId="1" xfId="0" applyFont="1" applyFill="1" applyBorder="1"/>
    <xf numFmtId="14" fontId="3" fillId="21" borderId="1" xfId="0" applyNumberFormat="1" applyFont="1" applyFill="1" applyBorder="1" applyAlignment="1">
      <alignment horizontal="left"/>
    </xf>
    <xf numFmtId="0" fontId="3" fillId="21" borderId="1" xfId="0" applyFont="1" applyFill="1" applyBorder="1"/>
    <xf numFmtId="0" fontId="3" fillId="21" borderId="1" xfId="0" applyFont="1" applyFill="1" applyBorder="1" applyAlignment="1">
      <alignment horizontal="left"/>
    </xf>
    <xf numFmtId="0" fontId="3" fillId="21" borderId="0" xfId="0" applyFont="1" applyFill="1" applyAlignment="1">
      <alignment horizontal="left"/>
    </xf>
    <xf numFmtId="0" fontId="3" fillId="21" borderId="0" xfId="0" applyFont="1" applyFill="1"/>
    <xf numFmtId="0" fontId="3" fillId="21" borderId="3" xfId="0" applyFont="1" applyFill="1" applyBorder="1"/>
    <xf numFmtId="14" fontId="0" fillId="21" borderId="1" xfId="0" applyNumberFormat="1" applyFill="1" applyBorder="1"/>
    <xf numFmtId="0" fontId="0" fillId="21" borderId="1" xfId="0" applyFill="1" applyBorder="1"/>
    <xf numFmtId="0" fontId="0" fillId="21" borderId="2" xfId="0" applyFill="1" applyBorder="1"/>
    <xf numFmtId="0" fontId="0" fillId="21" borderId="0" xfId="0" applyFill="1"/>
    <xf numFmtId="14" fontId="0" fillId="21" borderId="1" xfId="0" applyNumberForma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0" fillId="21" borderId="1" xfId="0" applyFill="1" applyBorder="1" applyAlignment="1">
      <alignment horizontal="left" vertical="center"/>
    </xf>
    <xf numFmtId="0" fontId="0" fillId="21" borderId="0" xfId="0" applyFill="1" applyAlignment="1">
      <alignment horizontal="center"/>
    </xf>
    <xf numFmtId="14" fontId="0" fillId="21" borderId="1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14" fontId="0" fillId="21" borderId="1" xfId="0" applyNumberFormat="1" applyFill="1" applyBorder="1" applyAlignment="1">
      <alignment horizontal="left" vertical="center"/>
    </xf>
    <xf numFmtId="14" fontId="3" fillId="22" borderId="1" xfId="0" applyNumberFormat="1" applyFont="1" applyFill="1" applyBorder="1" applyAlignment="1">
      <alignment horizontal="left"/>
    </xf>
    <xf numFmtId="0" fontId="3" fillId="22" borderId="1" xfId="0" applyFont="1" applyFill="1" applyBorder="1"/>
    <xf numFmtId="0" fontId="3" fillId="22" borderId="1" xfId="0" applyFont="1" applyFill="1" applyBorder="1" applyAlignment="1">
      <alignment horizontal="left"/>
    </xf>
    <xf numFmtId="0" fontId="3" fillId="22" borderId="0" xfId="0" applyFont="1" applyFill="1" applyAlignment="1">
      <alignment horizontal="left"/>
    </xf>
    <xf numFmtId="0" fontId="3" fillId="22" borderId="0" xfId="0" applyFont="1" applyFill="1"/>
    <xf numFmtId="0" fontId="5" fillId="22" borderId="1" xfId="0" applyFont="1" applyFill="1" applyBorder="1"/>
    <xf numFmtId="0" fontId="3" fillId="22" borderId="0" xfId="0" applyFont="1" applyFill="1" applyBorder="1"/>
    <xf numFmtId="14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14" fontId="0" fillId="22" borderId="1" xfId="0" applyNumberForma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22" borderId="1" xfId="0" applyFill="1" applyBorder="1" applyAlignment="1">
      <alignment horizontal="left" vertical="center"/>
    </xf>
    <xf numFmtId="0" fontId="0" fillId="22" borderId="0" xfId="0" applyFill="1" applyAlignment="1">
      <alignment horizontal="center"/>
    </xf>
    <xf numFmtId="14" fontId="0" fillId="22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14" fontId="0" fillId="22" borderId="1" xfId="0" applyNumberFormat="1" applyFill="1" applyBorder="1" applyAlignment="1">
      <alignment horizontal="left" vertical="center"/>
    </xf>
    <xf numFmtId="14" fontId="3" fillId="23" borderId="1" xfId="0" applyNumberFormat="1" applyFont="1" applyFill="1" applyBorder="1" applyAlignment="1">
      <alignment horizontal="left"/>
    </xf>
    <xf numFmtId="0" fontId="3" fillId="23" borderId="1" xfId="0" applyFont="1" applyFill="1" applyBorder="1"/>
    <xf numFmtId="0" fontId="3" fillId="23" borderId="1" xfId="0" applyFont="1" applyFill="1" applyBorder="1" applyAlignment="1">
      <alignment horizontal="left"/>
    </xf>
    <xf numFmtId="0" fontId="3" fillId="23" borderId="0" xfId="0" applyFont="1" applyFill="1" applyAlignment="1">
      <alignment horizontal="left"/>
    </xf>
    <xf numFmtId="0" fontId="3" fillId="23" borderId="0" xfId="0" applyFont="1" applyFill="1"/>
    <xf numFmtId="14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14" fontId="0" fillId="23" borderId="1" xfId="0" applyNumberFormat="1" applyFill="1" applyBorder="1" applyAlignment="1">
      <alignment horizontal="left" vertical="center"/>
    </xf>
    <xf numFmtId="0" fontId="0" fillId="23" borderId="1" xfId="0" applyFill="1" applyBorder="1" applyAlignment="1">
      <alignment horizontal="center" vertical="center"/>
    </xf>
    <xf numFmtId="0" fontId="0" fillId="23" borderId="1" xfId="0" applyFill="1" applyBorder="1" applyAlignment="1">
      <alignment horizontal="left" vertical="center"/>
    </xf>
    <xf numFmtId="0" fontId="0" fillId="23" borderId="0" xfId="0" applyFill="1" applyAlignment="1">
      <alignment horizontal="center"/>
    </xf>
    <xf numFmtId="165" fontId="0" fillId="23" borderId="0" xfId="1" applyNumberFormat="1" applyFont="1" applyFill="1"/>
    <xf numFmtId="14" fontId="0" fillId="5" borderId="1" xfId="0" applyNumberFormat="1" applyFill="1" applyBorder="1"/>
    <xf numFmtId="0" fontId="0" fillId="5" borderId="1" xfId="0" applyFill="1" applyBorder="1"/>
    <xf numFmtId="0" fontId="0" fillId="5" borderId="1" xfId="0" applyFill="1" applyBorder="1" applyAlignment="1">
      <alignment horizontal="right"/>
    </xf>
    <xf numFmtId="0" fontId="0" fillId="5" borderId="0" xfId="0" applyFill="1"/>
    <xf numFmtId="14" fontId="3" fillId="24" borderId="1" xfId="0" applyNumberFormat="1" applyFont="1" applyFill="1" applyBorder="1" applyAlignment="1">
      <alignment horizontal="left"/>
    </xf>
    <xf numFmtId="0" fontId="3" fillId="24" borderId="1" xfId="0" applyFont="1" applyFill="1" applyBorder="1"/>
    <xf numFmtId="0" fontId="3" fillId="24" borderId="1" xfId="0" applyFont="1" applyFill="1" applyBorder="1" applyAlignment="1">
      <alignment horizontal="left"/>
    </xf>
    <xf numFmtId="0" fontId="3" fillId="24" borderId="0" xfId="0" applyFont="1" applyFill="1" applyAlignment="1">
      <alignment horizontal="left"/>
    </xf>
    <xf numFmtId="0" fontId="3" fillId="24" borderId="0" xfId="0" applyFont="1" applyFill="1"/>
    <xf numFmtId="0" fontId="7" fillId="24" borderId="1" xfId="0" applyFont="1" applyFill="1" applyBorder="1"/>
    <xf numFmtId="0" fontId="3" fillId="24" borderId="1" xfId="0" applyFont="1" applyFill="1" applyBorder="1" applyAlignment="1"/>
    <xf numFmtId="0" fontId="5" fillId="24" borderId="1" xfId="0" applyFont="1" applyFill="1" applyBorder="1"/>
    <xf numFmtId="14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0" fillId="24" borderId="1" xfId="0" applyFill="1" applyBorder="1" applyAlignment="1">
      <alignment horizontal="right"/>
    </xf>
    <xf numFmtId="14" fontId="0" fillId="24" borderId="1" xfId="0" applyNumberForma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0" fillId="24" borderId="1" xfId="0" applyFill="1" applyBorder="1" applyAlignment="1">
      <alignment horizontal="left" vertical="center"/>
    </xf>
    <xf numFmtId="0" fontId="0" fillId="24" borderId="0" xfId="0" applyFill="1" applyAlignment="1">
      <alignment horizontal="center"/>
    </xf>
    <xf numFmtId="14" fontId="0" fillId="24" borderId="1" xfId="0" applyNumberFormat="1" applyFill="1" applyBorder="1" applyAlignment="1">
      <alignment horizontal="left" vertical="center"/>
    </xf>
    <xf numFmtId="14" fontId="0" fillId="25" borderId="1" xfId="0" applyNumberFormat="1" applyFill="1" applyBorder="1"/>
    <xf numFmtId="0" fontId="0" fillId="25" borderId="1" xfId="0" applyFill="1" applyBorder="1"/>
    <xf numFmtId="0" fontId="0" fillId="25" borderId="0" xfId="0" applyFill="1"/>
    <xf numFmtId="14" fontId="0" fillId="25" borderId="1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0" fontId="0" fillId="25" borderId="1" xfId="0" applyFill="1" applyBorder="1" applyAlignment="1">
      <alignment horizontal="left" vertical="center"/>
    </xf>
    <xf numFmtId="0" fontId="0" fillId="25" borderId="0" xfId="0" applyFill="1" applyAlignment="1">
      <alignment horizontal="center"/>
    </xf>
    <xf numFmtId="14" fontId="3" fillId="26" borderId="1" xfId="0" applyNumberFormat="1" applyFont="1" applyFill="1" applyBorder="1" applyAlignment="1">
      <alignment horizontal="left"/>
    </xf>
    <xf numFmtId="0" fontId="3" fillId="26" borderId="1" xfId="0" applyFont="1" applyFill="1" applyBorder="1"/>
    <xf numFmtId="0" fontId="3" fillId="26" borderId="1" xfId="0" applyFont="1" applyFill="1" applyBorder="1" applyAlignment="1">
      <alignment horizontal="left"/>
    </xf>
    <xf numFmtId="0" fontId="3" fillId="26" borderId="0" xfId="0" applyFont="1" applyFill="1" applyAlignment="1">
      <alignment horizontal="left"/>
    </xf>
    <xf numFmtId="0" fontId="3" fillId="26" borderId="0" xfId="0" applyFont="1" applyFill="1"/>
    <xf numFmtId="14" fontId="0" fillId="26" borderId="1" xfId="0" applyNumberFormat="1" applyFill="1" applyBorder="1"/>
    <xf numFmtId="0" fontId="0" fillId="26" borderId="1" xfId="0" applyFill="1" applyBorder="1"/>
    <xf numFmtId="0" fontId="0" fillId="26" borderId="2" xfId="0" applyFill="1" applyBorder="1"/>
    <xf numFmtId="0" fontId="0" fillId="26" borderId="0" xfId="0" applyFill="1"/>
    <xf numFmtId="14" fontId="0" fillId="26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26" borderId="1" xfId="0" applyFill="1" applyBorder="1" applyAlignment="1">
      <alignment horizontal="left" vertical="center"/>
    </xf>
    <xf numFmtId="0" fontId="0" fillId="26" borderId="0" xfId="0" applyFill="1" applyAlignment="1">
      <alignment horizontal="center"/>
    </xf>
    <xf numFmtId="14" fontId="0" fillId="26" borderId="1" xfId="0" applyNumberFormat="1" applyFill="1" applyBorder="1" applyAlignment="1">
      <alignment horizontal="left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14" fontId="0" fillId="27" borderId="1" xfId="0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1" xfId="0" applyFill="1" applyBorder="1" applyAlignment="1">
      <alignment horizontal="left" vertical="center"/>
    </xf>
    <xf numFmtId="0" fontId="0" fillId="27" borderId="0" xfId="0" applyFill="1" applyAlignment="1">
      <alignment horizontal="center"/>
    </xf>
    <xf numFmtId="14" fontId="0" fillId="27" borderId="1" xfId="0" applyNumberFormat="1" applyFill="1" applyBorder="1" applyAlignment="1">
      <alignment horizontal="left" vertical="center"/>
    </xf>
    <xf numFmtId="0" fontId="0" fillId="27" borderId="0" xfId="0" applyFill="1"/>
    <xf numFmtId="14" fontId="0" fillId="27" borderId="1" xfId="0" applyNumberFormat="1" applyFill="1" applyBorder="1"/>
    <xf numFmtId="0" fontId="0" fillId="27" borderId="1" xfId="0" applyFill="1" applyBorder="1"/>
    <xf numFmtId="14" fontId="0" fillId="27" borderId="1" xfId="0" applyNumberFormat="1" applyFill="1" applyBorder="1" applyAlignment="1">
      <alignment horizontal="center"/>
    </xf>
    <xf numFmtId="0" fontId="0" fillId="27" borderId="1" xfId="0" applyFill="1" applyBorder="1" applyAlignment="1">
      <alignment horizontal="center"/>
    </xf>
    <xf numFmtId="14" fontId="3" fillId="28" borderId="1" xfId="0" applyNumberFormat="1" applyFont="1" applyFill="1" applyBorder="1" applyAlignment="1">
      <alignment horizontal="left"/>
    </xf>
    <xf numFmtId="0" fontId="3" fillId="28" borderId="1" xfId="0" applyFont="1" applyFill="1" applyBorder="1"/>
    <xf numFmtId="0" fontId="3" fillId="28" borderId="1" xfId="0" applyFont="1" applyFill="1" applyBorder="1" applyAlignment="1">
      <alignment horizontal="left"/>
    </xf>
    <xf numFmtId="0" fontId="3" fillId="28" borderId="0" xfId="0" applyFont="1" applyFill="1" applyAlignment="1">
      <alignment horizontal="left"/>
    </xf>
    <xf numFmtId="0" fontId="3" fillId="28" borderId="0" xfId="0" applyFont="1" applyFill="1"/>
    <xf numFmtId="14" fontId="0" fillId="28" borderId="1" xfId="0" applyNumberFormat="1" applyFill="1" applyBorder="1" applyAlignment="1">
      <alignment horizontal="center" vertical="center"/>
    </xf>
    <xf numFmtId="0" fontId="0" fillId="28" borderId="1" xfId="0" applyFill="1" applyBorder="1" applyAlignment="1">
      <alignment horizontal="center" vertical="center"/>
    </xf>
    <xf numFmtId="0" fontId="0" fillId="28" borderId="1" xfId="0" applyFill="1" applyBorder="1" applyAlignment="1">
      <alignment horizontal="left" vertical="center"/>
    </xf>
    <xf numFmtId="0" fontId="0" fillId="28" borderId="0" xfId="0" applyFill="1" applyAlignment="1">
      <alignment horizontal="center"/>
    </xf>
    <xf numFmtId="14" fontId="0" fillId="28" borderId="1" xfId="0" applyNumberFormat="1" applyFill="1" applyBorder="1" applyAlignment="1">
      <alignment horizontal="left" vertical="center"/>
    </xf>
    <xf numFmtId="14" fontId="3" fillId="25" borderId="1" xfId="0" applyNumberFormat="1" applyFont="1" applyFill="1" applyBorder="1" applyAlignment="1">
      <alignment horizontal="left"/>
    </xf>
    <xf numFmtId="0" fontId="3" fillId="25" borderId="1" xfId="0" applyFont="1" applyFill="1" applyBorder="1"/>
    <xf numFmtId="0" fontId="3" fillId="25" borderId="1" xfId="0" applyFont="1" applyFill="1" applyBorder="1" applyAlignment="1">
      <alignment horizontal="left"/>
    </xf>
    <xf numFmtId="0" fontId="3" fillId="25" borderId="0" xfId="0" applyFont="1" applyFill="1" applyAlignment="1">
      <alignment horizontal="left"/>
    </xf>
    <xf numFmtId="0" fontId="3" fillId="25" borderId="0" xfId="0" applyFont="1" applyFill="1"/>
    <xf numFmtId="0" fontId="0" fillId="25" borderId="1" xfId="0" applyFill="1" applyBorder="1" applyAlignment="1">
      <alignment horizontal="right"/>
    </xf>
    <xf numFmtId="14" fontId="3" fillId="29" borderId="1" xfId="0" applyNumberFormat="1" applyFont="1" applyFill="1" applyBorder="1" applyAlignment="1">
      <alignment horizontal="left"/>
    </xf>
    <xf numFmtId="0" fontId="3" fillId="29" borderId="1" xfId="0" applyFont="1" applyFill="1" applyBorder="1"/>
    <xf numFmtId="0" fontId="3" fillId="29" borderId="1" xfId="0" applyFont="1" applyFill="1" applyBorder="1" applyAlignment="1">
      <alignment horizontal="left"/>
    </xf>
    <xf numFmtId="0" fontId="3" fillId="29" borderId="0" xfId="0" applyFont="1" applyFill="1" applyBorder="1"/>
    <xf numFmtId="0" fontId="3" fillId="29" borderId="0" xfId="0" applyFont="1" applyFill="1" applyAlignment="1">
      <alignment horizontal="left"/>
    </xf>
    <xf numFmtId="0" fontId="3" fillId="29" borderId="0" xfId="0" applyFont="1" applyFill="1"/>
    <xf numFmtId="14" fontId="0" fillId="29" borderId="1" xfId="0" applyNumberFormat="1" applyFill="1" applyBorder="1"/>
    <xf numFmtId="0" fontId="0" fillId="29" borderId="1" xfId="0" applyFill="1" applyBorder="1"/>
    <xf numFmtId="0" fontId="0" fillId="29" borderId="0" xfId="0" applyFill="1"/>
    <xf numFmtId="0" fontId="10" fillId="29" borderId="1" xfId="3" applyFill="1" applyBorder="1"/>
    <xf numFmtId="14" fontId="0" fillId="29" borderId="1" xfId="0" applyNumberFormat="1" applyFill="1" applyBorder="1" applyAlignment="1">
      <alignment horizontal="left" vertical="center"/>
    </xf>
    <xf numFmtId="0" fontId="0" fillId="29" borderId="1" xfId="0" applyFill="1" applyBorder="1" applyAlignment="1">
      <alignment horizontal="center" vertical="center"/>
    </xf>
    <xf numFmtId="0" fontId="0" fillId="29" borderId="1" xfId="0" applyFill="1" applyBorder="1" applyAlignment="1">
      <alignment horizontal="left" vertical="center"/>
    </xf>
    <xf numFmtId="0" fontId="0" fillId="29" borderId="0" xfId="0" applyFill="1" applyAlignment="1">
      <alignment horizontal="center"/>
    </xf>
    <xf numFmtId="14" fontId="0" fillId="30" borderId="1" xfId="0" applyNumberFormat="1" applyFill="1" applyBorder="1" applyAlignment="1">
      <alignment horizontal="left" vertical="center"/>
    </xf>
    <xf numFmtId="0" fontId="0" fillId="30" borderId="1" xfId="0" applyFill="1" applyBorder="1" applyAlignment="1">
      <alignment horizontal="left" vertical="center"/>
    </xf>
    <xf numFmtId="0" fontId="0" fillId="30" borderId="0" xfId="0" applyFill="1" applyAlignment="1">
      <alignment horizontal="center"/>
    </xf>
    <xf numFmtId="14" fontId="0" fillId="30" borderId="1" xfId="0" applyNumberFormat="1" applyFill="1" applyBorder="1"/>
    <xf numFmtId="0" fontId="0" fillId="30" borderId="1" xfId="0" applyFill="1" applyBorder="1"/>
    <xf numFmtId="0" fontId="0" fillId="30" borderId="0" xfId="0" applyFill="1"/>
    <xf numFmtId="14" fontId="3" fillId="4" borderId="1" xfId="0" applyNumberFormat="1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/>
    </xf>
    <xf numFmtId="0" fontId="3" fillId="4" borderId="0" xfId="0" applyFont="1" applyFill="1"/>
    <xf numFmtId="14" fontId="3" fillId="4" borderId="1" xfId="0" applyNumberFormat="1" applyFont="1" applyFill="1" applyBorder="1" applyAlignment="1">
      <alignment horizontal="left"/>
    </xf>
    <xf numFmtId="0" fontId="3" fillId="4" borderId="1" xfId="0" applyFont="1" applyFill="1" applyBorder="1"/>
    <xf numFmtId="0" fontId="3" fillId="4" borderId="1" xfId="0" applyFont="1" applyFill="1" applyBorder="1" applyAlignment="1">
      <alignment horizontal="left"/>
    </xf>
    <xf numFmtId="14" fontId="0" fillId="4" borderId="1" xfId="0" applyNumberFormat="1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0" xfId="0" applyFill="1"/>
    <xf numFmtId="0" fontId="0" fillId="11" borderId="0" xfId="0" quotePrefix="1" applyFill="1" applyAlignment="1">
      <alignment horizontal="center"/>
    </xf>
    <xf numFmtId="0" fontId="19" fillId="27" borderId="0" xfId="0" applyFont="1" applyFill="1"/>
    <xf numFmtId="9" fontId="19" fillId="27" borderId="0" xfId="2" applyFont="1" applyFill="1"/>
    <xf numFmtId="0" fontId="20" fillId="27" borderId="0" xfId="0" applyFont="1" applyFill="1"/>
    <xf numFmtId="9" fontId="20" fillId="27" borderId="0" xfId="2" applyFont="1" applyFill="1"/>
    <xf numFmtId="0" fontId="11" fillId="27" borderId="0" xfId="0" applyFont="1" applyFill="1"/>
    <xf numFmtId="9" fontId="11" fillId="27" borderId="0" xfId="2" applyFont="1" applyFill="1"/>
    <xf numFmtId="9" fontId="1" fillId="0" borderId="0" xfId="0" applyNumberFormat="1" applyFont="1"/>
    <xf numFmtId="0" fontId="0" fillId="0" borderId="1" xfId="0" applyFont="1" applyBorder="1" applyAlignment="1">
      <alignment horizontal="left" vertical="center"/>
    </xf>
    <xf numFmtId="0" fontId="18" fillId="0" borderId="0" xfId="0" applyFont="1" applyFill="1"/>
    <xf numFmtId="9" fontId="18" fillId="0" borderId="0" xfId="2" applyFont="1" applyFill="1"/>
    <xf numFmtId="0" fontId="21" fillId="0" borderId="0" xfId="0" applyFont="1"/>
    <xf numFmtId="0" fontId="0" fillId="11" borderId="0" xfId="0" applyFill="1" applyBorder="1" applyAlignment="1">
      <alignment horizontal="left" vertical="center"/>
    </xf>
    <xf numFmtId="0" fontId="0" fillId="0" borderId="0" xfId="0" applyFont="1" applyFill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Fill="1"/>
    <xf numFmtId="0" fontId="2" fillId="0" borderId="0" xfId="0" applyFont="1" applyFill="1" applyAlignment="1">
      <alignment horizontal="left"/>
    </xf>
    <xf numFmtId="1" fontId="0" fillId="8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0" fontId="15" fillId="0" borderId="0" xfId="0" applyFont="1" applyFill="1"/>
    <xf numFmtId="14" fontId="15" fillId="0" borderId="0" xfId="0" applyNumberFormat="1" applyFont="1" applyFill="1" applyBorder="1"/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9" fontId="2" fillId="0" borderId="0" xfId="2" applyFont="1" applyFill="1"/>
    <xf numFmtId="9" fontId="11" fillId="0" borderId="0" xfId="2" applyFont="1" applyFill="1"/>
    <xf numFmtId="0" fontId="11" fillId="20" borderId="0" xfId="0" applyFont="1" applyFill="1"/>
    <xf numFmtId="9" fontId="11" fillId="20" borderId="0" xfId="2" applyFont="1" applyFill="1"/>
    <xf numFmtId="0" fontId="20" fillId="20" borderId="0" xfId="0" applyFont="1" applyFill="1"/>
    <xf numFmtId="14" fontId="0" fillId="0" borderId="15" xfId="0" applyNumberFormat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" xfId="4" applyNumberFormat="1" applyFont="1" applyBorder="1" applyAlignment="1">
      <alignment horizontal="left" vertical="center"/>
    </xf>
    <xf numFmtId="16" fontId="0" fillId="0" borderId="1" xfId="0" applyNumberFormat="1" applyBorder="1" applyAlignment="1">
      <alignment horizontal="left" vertical="center"/>
    </xf>
    <xf numFmtId="9" fontId="0" fillId="8" borderId="0" xfId="2" applyFont="1" applyFill="1"/>
    <xf numFmtId="9" fontId="0" fillId="8" borderId="0" xfId="0" applyNumberFormat="1" applyFill="1"/>
    <xf numFmtId="0" fontId="0" fillId="0" borderId="0" xfId="0" applyAlignment="1">
      <alignment horizontal="center"/>
    </xf>
    <xf numFmtId="49" fontId="0" fillId="0" borderId="1" xfId="1" applyNumberFormat="1" applyFont="1" applyBorder="1" applyAlignment="1">
      <alignment horizontal="left" vertical="center"/>
    </xf>
    <xf numFmtId="16" fontId="0" fillId="0" borderId="0" xfId="0" applyNumberFormat="1"/>
    <xf numFmtId="0" fontId="0" fillId="0" borderId="0" xfId="0" applyAlignment="1">
      <alignment horizontal="center"/>
    </xf>
    <xf numFmtId="16" fontId="0" fillId="8" borderId="0" xfId="0" applyNumberFormat="1" applyFill="1"/>
    <xf numFmtId="0" fontId="0" fillId="0" borderId="1" xfId="4" quotePrefix="1" applyNumberFormat="1" applyFont="1" applyBorder="1" applyAlignment="1">
      <alignment horizontal="left" vertical="center"/>
    </xf>
    <xf numFmtId="0" fontId="23" fillId="0" borderId="0" xfId="0" applyFont="1"/>
    <xf numFmtId="0" fontId="0" fillId="8" borderId="18" xfId="0" quotePrefix="1" applyFill="1" applyBorder="1" applyAlignment="1">
      <alignment horizontal="center"/>
    </xf>
    <xf numFmtId="0" fontId="0" fillId="8" borderId="19" xfId="0" quotePrefix="1" applyFill="1" applyBorder="1" applyAlignment="1">
      <alignment horizont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23" fillId="0" borderId="1" xfId="0" applyFont="1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1" applyFont="1" applyAlignment="1">
      <alignment horizontal="center"/>
    </xf>
    <xf numFmtId="0" fontId="0" fillId="8" borderId="3" xfId="0" quotePrefix="1" applyFill="1" applyBorder="1" applyAlignment="1">
      <alignment horizontal="center" vertical="center"/>
    </xf>
    <xf numFmtId="0" fontId="0" fillId="0" borderId="3" xfId="0" quotePrefix="1" applyFill="1" applyBorder="1" applyAlignment="1">
      <alignment horizontal="center" vertical="center"/>
    </xf>
    <xf numFmtId="0" fontId="0" fillId="8" borderId="0" xfId="0" quotePrefix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8" borderId="3" xfId="0" quotePrefix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quotePrefix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3" borderId="0" xfId="0" applyFont="1" applyFill="1"/>
    <xf numFmtId="0" fontId="0" fillId="3" borderId="1" xfId="0" applyFont="1" applyFill="1" applyBorder="1"/>
    <xf numFmtId="0" fontId="0" fillId="0" borderId="1" xfId="0" applyBorder="1" applyAlignment="1">
      <alignment horizontal="right" vertical="center"/>
    </xf>
    <xf numFmtId="9" fontId="0" fillId="0" borderId="1" xfId="2" applyFont="1" applyBorder="1" applyAlignment="1">
      <alignment vertical="center"/>
    </xf>
    <xf numFmtId="9" fontId="0" fillId="0" borderId="1" xfId="0" applyNumberFormat="1" applyBorder="1" applyAlignment="1">
      <alignment vertical="center"/>
    </xf>
    <xf numFmtId="14" fontId="2" fillId="0" borderId="0" xfId="0" applyNumberFormat="1" applyFont="1" applyBorder="1" applyAlignment="1">
      <alignment horizontal="right"/>
    </xf>
    <xf numFmtId="0" fontId="2" fillId="0" borderId="0" xfId="0" applyFont="1" applyAlignment="1">
      <alignment horizontal="right"/>
    </xf>
    <xf numFmtId="9" fontId="0" fillId="8" borderId="0" xfId="0" applyNumberFormat="1" applyFill="1" applyAlignment="1">
      <alignment horizontal="center"/>
    </xf>
    <xf numFmtId="9" fontId="11" fillId="8" borderId="0" xfId="0" applyNumberFormat="1" applyFont="1" applyFill="1"/>
    <xf numFmtId="166" fontId="0" fillId="0" borderId="0" xfId="2" applyNumberFormat="1" applyFont="1"/>
    <xf numFmtId="10" fontId="0" fillId="0" borderId="0" xfId="2" applyNumberFormat="1" applyFont="1"/>
    <xf numFmtId="9" fontId="0" fillId="0" borderId="0" xfId="2" applyNumberFormat="1" applyFont="1"/>
    <xf numFmtId="165" fontId="16" fillId="0" borderId="0" xfId="1" applyNumberFormat="1" applyFont="1"/>
    <xf numFmtId="165" fontId="0" fillId="0" borderId="0" xfId="1" applyNumberFormat="1" applyFont="1" applyAlignment="1">
      <alignment horizontal="left" indent="2"/>
    </xf>
    <xf numFmtId="0" fontId="16" fillId="11" borderId="0" xfId="0" applyFont="1" applyFill="1"/>
    <xf numFmtId="0" fontId="0" fillId="11" borderId="0" xfId="0" applyFont="1" applyFill="1"/>
    <xf numFmtId="0" fontId="3" fillId="11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Comma" xfId="1" builtinId="3"/>
    <cellStyle name="Currency" xfId="4" builtinId="4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E3E6"/>
      <color rgb="FFFFF4FF"/>
      <color rgb="FFFFCCFF"/>
      <color rgb="FFFFCBFD"/>
      <color rgb="FFFFDBA4"/>
      <color rgb="FFA7FFBB"/>
      <color rgb="FFCCECFF"/>
      <color rgb="FFFF99FF"/>
      <color rgb="FFFFFFCC"/>
      <color rgb="FF62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Visiteurs: Distances et Temps de Trajet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CHARTS!$C$3</c:f>
              <c:strCache>
                <c:ptCount val="1"/>
                <c:pt idx="0">
                  <c:v>Distances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CHARTS!$B$4:$B$8</c:f>
              <c:strCache>
                <c:ptCount val="5"/>
                <c:pt idx="0">
                  <c:v>Octobre</c:v>
                </c:pt>
                <c:pt idx="1">
                  <c:v>Novembre</c:v>
                </c:pt>
                <c:pt idx="2">
                  <c:v>Décembre</c:v>
                </c:pt>
                <c:pt idx="3">
                  <c:v>Janvier</c:v>
                </c:pt>
                <c:pt idx="4">
                  <c:v>Février</c:v>
                </c:pt>
              </c:strCache>
            </c:strRef>
          </c:cat>
          <c:val>
            <c:numRef>
              <c:f>CHARTS!$C$4:$C$8</c:f>
              <c:numCache>
                <c:formatCode>_-* #,##0.00\ _€_-;\-* #,##0.00\ _€_-;_-* "-"??\ _€_-;_-@_-</c:formatCode>
                <c:ptCount val="5"/>
                <c:pt idx="0">
                  <c:v>5</c:v>
                </c:pt>
                <c:pt idx="1">
                  <c:v>16</c:v>
                </c:pt>
                <c:pt idx="2">
                  <c:v>80.881247476159416</c:v>
                </c:pt>
                <c:pt idx="3">
                  <c:v>35.86</c:v>
                </c:pt>
                <c:pt idx="4">
                  <c:v>34.032142857142858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9-D644-8556-24416D9F1C49}"/>
            </c:ext>
          </c:extLst>
        </c:ser>
        <c:ser>
          <c:idx val="1"/>
          <c:order val="1"/>
          <c:tx>
            <c:strRef>
              <c:f>CHARTS!$D$3</c:f>
              <c:strCache>
                <c:ptCount val="1"/>
                <c:pt idx="0">
                  <c:v>Temps de trajet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CHARTS!$B$4:$B$8</c:f>
              <c:strCache>
                <c:ptCount val="5"/>
                <c:pt idx="0">
                  <c:v>Octobre</c:v>
                </c:pt>
                <c:pt idx="1">
                  <c:v>Novembre</c:v>
                </c:pt>
                <c:pt idx="2">
                  <c:v>Décembre</c:v>
                </c:pt>
                <c:pt idx="3">
                  <c:v>Janvier</c:v>
                </c:pt>
                <c:pt idx="4">
                  <c:v>Février</c:v>
                </c:pt>
              </c:strCache>
            </c:strRef>
          </c:cat>
          <c:val>
            <c:numRef>
              <c:f>CHARTS!$D$4:$D$8</c:f>
              <c:numCache>
                <c:formatCode>_-* #,##0.00\ _€_-;\-* #,##0.00\ _€_-;_-* "-"??\ _€_-;_-@_-</c:formatCode>
                <c:ptCount val="5"/>
                <c:pt idx="0">
                  <c:v>4</c:v>
                </c:pt>
                <c:pt idx="1">
                  <c:v>19</c:v>
                </c:pt>
                <c:pt idx="2">
                  <c:v>107.09847154954787</c:v>
                </c:pt>
                <c:pt idx="3">
                  <c:v>47.295000000000002</c:v>
                </c:pt>
                <c:pt idx="4">
                  <c:v>41.317857142857143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9-D644-8556-24416D9F1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9874304"/>
        <c:axId val="-2099907280"/>
      </c:barChart>
      <c:catAx>
        <c:axId val="-20998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907280"/>
        <c:crosses val="autoZero"/>
        <c:auto val="1"/>
        <c:lblAlgn val="ctr"/>
        <c:lblOffset val="100"/>
        <c:noMultiLvlLbl val="0"/>
      </c:catAx>
      <c:valAx>
        <c:axId val="-20999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8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 par pays de résidence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3286229073958"/>
          <c:y val="0.12439474189118228"/>
          <c:w val="0.86032805636137599"/>
          <c:h val="0.84594388936677001"/>
        </c:manualLayout>
      </c:layout>
      <c:barChart>
        <c:barDir val="col"/>
        <c:grouping val="clustered"/>
        <c:varyColors val="0"/>
        <c:ser>
          <c:idx val="0"/>
          <c:order val="0"/>
          <c:tx>
            <c:v>Octobre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CHARTS!$B$41:$B$47</c:f>
              <c:numCache>
                <c:formatCode>0%</c:formatCode>
                <c:ptCount val="7"/>
                <c:pt idx="0">
                  <c:v>0.81081081081081086</c:v>
                </c:pt>
                <c:pt idx="1">
                  <c:v>0.10810810810810811</c:v>
                </c:pt>
                <c:pt idx="2">
                  <c:v>9.0090090090090089E-3</c:v>
                </c:pt>
                <c:pt idx="3">
                  <c:v>2.7027027027027029E-2</c:v>
                </c:pt>
                <c:pt idx="4">
                  <c:v>4.5045045045045043E-2</c:v>
                </c:pt>
                <c:pt idx="5" formatCode="_-* #,##0\ _€_-;\-* #,##0\ _€_-;_-* &quot;-&quot;??\ _€_-;_-@_-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5-AA46-A9F0-70681F31127F}"/>
            </c:ext>
          </c:extLst>
        </c:ser>
        <c:ser>
          <c:idx val="1"/>
          <c:order val="1"/>
          <c:tx>
            <c:v>Novembre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CHARTS!$C$41:$C$47</c:f>
              <c:numCache>
                <c:formatCode>0%</c:formatCode>
                <c:ptCount val="7"/>
                <c:pt idx="0">
                  <c:v>0.85333333333333339</c:v>
                </c:pt>
                <c:pt idx="1">
                  <c:v>8.666666666666667E-2</c:v>
                </c:pt>
                <c:pt idx="2">
                  <c:v>2.6666666666666668E-2</c:v>
                </c:pt>
                <c:pt idx="3">
                  <c:v>1.3333333333333334E-2</c:v>
                </c:pt>
                <c:pt idx="4">
                  <c:v>0.02</c:v>
                </c:pt>
                <c:pt idx="5" formatCode="_-* #,##0\ _€_-;\-* #,##0\ _€_-;_-* &quot;-&quot;??\ _€_-;_-@_-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5-AA46-A9F0-70681F31127F}"/>
            </c:ext>
          </c:extLst>
        </c:ser>
        <c:ser>
          <c:idx val="2"/>
          <c:order val="2"/>
          <c:tx>
            <c:v>Décembre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CHARTS!$D$41:$D$47</c:f>
              <c:numCache>
                <c:formatCode>0%</c:formatCode>
                <c:ptCount val="7"/>
                <c:pt idx="0">
                  <c:v>0.8722466960352423</c:v>
                </c:pt>
                <c:pt idx="1">
                  <c:v>5.2863436123348019E-2</c:v>
                </c:pt>
                <c:pt idx="2">
                  <c:v>2.2026431718061675E-2</c:v>
                </c:pt>
                <c:pt idx="3">
                  <c:v>3.0837004405286344E-2</c:v>
                </c:pt>
                <c:pt idx="4">
                  <c:v>2.2026431718061675E-2</c:v>
                </c:pt>
                <c:pt idx="5" formatCode="_-* #,##0\ _€_-;\-* #,##0\ _€_-;_-* &quot;-&quot;??\ _€_-;_-@_-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5-AA46-A9F0-70681F31127F}"/>
            </c:ext>
          </c:extLst>
        </c:ser>
        <c:ser>
          <c:idx val="3"/>
          <c:order val="3"/>
          <c:tx>
            <c:v>Janvier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CHARTS!$E$41:$E$47</c:f>
              <c:numCache>
                <c:formatCode>0%</c:formatCode>
                <c:ptCount val="7"/>
                <c:pt idx="0">
                  <c:v>0.69230769230769229</c:v>
                </c:pt>
                <c:pt idx="1">
                  <c:v>0.17408906882591094</c:v>
                </c:pt>
                <c:pt idx="2">
                  <c:v>6.0728744939271252E-2</c:v>
                </c:pt>
                <c:pt idx="3">
                  <c:v>5.2631578947368418E-2</c:v>
                </c:pt>
                <c:pt idx="4">
                  <c:v>2.0242914979757085E-2</c:v>
                </c:pt>
                <c:pt idx="5" formatCode="General">
                  <c:v>247</c:v>
                </c:pt>
                <c:pt idx="6" formatCode="0.0%">
                  <c:v>7.5558274701743658E-2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5-AA46-A9F0-70681F31127F}"/>
            </c:ext>
          </c:extLst>
        </c:ser>
        <c:ser>
          <c:idx val="4"/>
          <c:order val="4"/>
          <c:tx>
            <c:v>Février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CHARTS!$F$41:$F$47</c:f>
              <c:numCache>
                <c:formatCode>0%</c:formatCode>
                <c:ptCount val="7"/>
                <c:pt idx="0">
                  <c:v>0.7197231833910035</c:v>
                </c:pt>
                <c:pt idx="1">
                  <c:v>0.14878892733564014</c:v>
                </c:pt>
                <c:pt idx="2">
                  <c:v>4.8442906574394463E-2</c:v>
                </c:pt>
                <c:pt idx="3">
                  <c:v>5.1903114186851208E-2</c:v>
                </c:pt>
                <c:pt idx="4">
                  <c:v>3.1141868512110725E-2</c:v>
                </c:pt>
                <c:pt idx="5" formatCode="General">
                  <c:v>289</c:v>
                </c:pt>
                <c:pt idx="6" formatCode="0.0%">
                  <c:v>8.8406240440501688E-2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75-AA46-A9F0-70681F311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7537168"/>
        <c:axId val="-2097533696"/>
      </c:barChart>
      <c:catAx>
        <c:axId val="-20975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533696"/>
        <c:crosses val="autoZero"/>
        <c:auto val="1"/>
        <c:lblAlgn val="ctr"/>
        <c:lblOffset val="100"/>
        <c:noMultiLvlLbl val="0"/>
      </c:catAx>
      <c:valAx>
        <c:axId val="-20975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5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6720463104167298"/>
          <c:w val="0.53987675453611805"/>
          <c:h val="3.17228875802288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 par langue maternelle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CHARTS!$C$71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CHARTS!$C$72:$C$81</c:f>
              <c:numCache>
                <c:formatCode>General</c:formatCode>
                <c:ptCount val="10"/>
                <c:pt idx="2" formatCode="0%">
                  <c:v>0.29464285714285715</c:v>
                </c:pt>
                <c:pt idx="3" formatCode="0%">
                  <c:v>0.2767857142857143</c:v>
                </c:pt>
                <c:pt idx="4" formatCode="0%">
                  <c:v>0.125</c:v>
                </c:pt>
                <c:pt idx="5" formatCode="0%">
                  <c:v>4.4642857142857144E-2</c:v>
                </c:pt>
                <c:pt idx="6" formatCode="0%">
                  <c:v>3.5714285714285712E-2</c:v>
                </c:pt>
                <c:pt idx="7" formatCode="0%">
                  <c:v>0.2232142857142857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3-C14D-A02C-C1C751E5F850}"/>
            </c:ext>
          </c:extLst>
        </c:ser>
        <c:ser>
          <c:idx val="1"/>
          <c:order val="1"/>
          <c:tx>
            <c:strRef>
              <c:f>CHARTS!$D$71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CHARTS!$D$72:$D$81</c:f>
              <c:numCache>
                <c:formatCode>General</c:formatCode>
                <c:ptCount val="10"/>
                <c:pt idx="2" formatCode="0%">
                  <c:v>0.52666666666666662</c:v>
                </c:pt>
                <c:pt idx="3" formatCode="0%">
                  <c:v>0.19333333333333333</c:v>
                </c:pt>
                <c:pt idx="4" formatCode="0%">
                  <c:v>6.6666666666666666E-2</c:v>
                </c:pt>
                <c:pt idx="5" formatCode="0%">
                  <c:v>0.02</c:v>
                </c:pt>
                <c:pt idx="6" formatCode="0%">
                  <c:v>0.06</c:v>
                </c:pt>
                <c:pt idx="7" formatCode="0%">
                  <c:v>0.13333333333333333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3-C14D-A02C-C1C751E5F850}"/>
            </c:ext>
          </c:extLst>
        </c:ser>
        <c:ser>
          <c:idx val="2"/>
          <c:order val="2"/>
          <c:tx>
            <c:strRef>
              <c:f>CHARTS!$E$71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CHARTS!$E$72:$E$81</c:f>
              <c:numCache>
                <c:formatCode>General</c:formatCode>
                <c:ptCount val="10"/>
                <c:pt idx="2" formatCode="0%">
                  <c:v>0.51965065502183405</c:v>
                </c:pt>
                <c:pt idx="3" formatCode="0%">
                  <c:v>0.18777292576419213</c:v>
                </c:pt>
                <c:pt idx="4" formatCode="0%">
                  <c:v>8.7336244541484712E-2</c:v>
                </c:pt>
                <c:pt idx="5" formatCode="0%">
                  <c:v>3.9301310043668124E-2</c:v>
                </c:pt>
                <c:pt idx="6" formatCode="0%">
                  <c:v>4.3668122270742356E-2</c:v>
                </c:pt>
                <c:pt idx="7" formatCode="0%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3-C14D-A02C-C1C751E5F850}"/>
            </c:ext>
          </c:extLst>
        </c:ser>
        <c:ser>
          <c:idx val="3"/>
          <c:order val="3"/>
          <c:tx>
            <c:strRef>
              <c:f>CHARTS!$F$71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CHARTS!$F$72:$F$81</c:f>
              <c:numCache>
                <c:formatCode>General</c:formatCode>
                <c:ptCount val="10"/>
                <c:pt idx="2" formatCode="0%">
                  <c:v>0.3</c:v>
                </c:pt>
                <c:pt idx="3" formatCode="0%">
                  <c:v>0.312</c:v>
                </c:pt>
                <c:pt idx="4" formatCode="0%">
                  <c:v>0.06</c:v>
                </c:pt>
                <c:pt idx="5" formatCode="0%">
                  <c:v>0.06</c:v>
                </c:pt>
                <c:pt idx="6" formatCode="0%">
                  <c:v>4.8000000000000001E-2</c:v>
                </c:pt>
                <c:pt idx="7" formatCode="0%">
                  <c:v>0.22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43-C14D-A02C-C1C751E5F850}"/>
            </c:ext>
          </c:extLst>
        </c:ser>
        <c:ser>
          <c:idx val="4"/>
          <c:order val="4"/>
          <c:tx>
            <c:strRef>
              <c:f>CHARTS!$G$71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CHARTS!$G$72:$G$81</c:f>
              <c:numCache>
                <c:formatCode>General</c:formatCode>
                <c:ptCount val="10"/>
                <c:pt idx="2" formatCode="0%">
                  <c:v>0.28719723183391005</c:v>
                </c:pt>
                <c:pt idx="3" formatCode="0%">
                  <c:v>0.33910034602076122</c:v>
                </c:pt>
                <c:pt idx="4" formatCode="0%">
                  <c:v>0.11764705882352941</c:v>
                </c:pt>
                <c:pt idx="5" formatCode="0%">
                  <c:v>5.536332179930796E-2</c:v>
                </c:pt>
                <c:pt idx="6" formatCode="0%">
                  <c:v>3.1141868512110725E-2</c:v>
                </c:pt>
                <c:pt idx="7" formatCode="0%">
                  <c:v>0.16955017301038061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43-C14D-A02C-C1C751E5F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7491792"/>
        <c:axId val="-2097488192"/>
      </c:barChart>
      <c:catAx>
        <c:axId val="-20974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88192"/>
        <c:crosses val="autoZero"/>
        <c:auto val="1"/>
        <c:lblAlgn val="ctr"/>
        <c:lblOffset val="100"/>
        <c:noMultiLvlLbl val="0"/>
      </c:catAx>
      <c:valAx>
        <c:axId val="-20974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9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014654418197701E-2"/>
          <c:y val="0.87557815689705398"/>
          <c:w val="0.79819291338582699"/>
          <c:h val="0.119792213473316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 Residents Luxembourg &amp; langue maternelle luxembourgeoise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CHARTS!$B$86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Octobre</c:v>
              </c:pt>
            </c:strLit>
          </c:cat>
          <c:val>
            <c:numRef>
              <c:f>CHARTS!$C$86:$G$86</c:f>
              <c:numCache>
                <c:formatCode>0%</c:formatCode>
                <c:ptCount val="5"/>
                <c:pt idx="0">
                  <c:v>0.81081081081081086</c:v>
                </c:pt>
                <c:pt idx="1">
                  <c:v>0.85333333333333339</c:v>
                </c:pt>
                <c:pt idx="2">
                  <c:v>0.8722466960352423</c:v>
                </c:pt>
                <c:pt idx="3">
                  <c:v>0.69230769230769229</c:v>
                </c:pt>
                <c:pt idx="4">
                  <c:v>0.7197231833910035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4-7449-BCA0-1FF1FF5873A0}"/>
            </c:ext>
          </c:extLst>
        </c:ser>
        <c:ser>
          <c:idx val="1"/>
          <c:order val="1"/>
          <c:tx>
            <c:strRef>
              <c:f>CHARTS!$B$87</c:f>
              <c:strCache>
                <c:ptCount val="1"/>
                <c:pt idx="0">
                  <c:v>Luxembourgeois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Octobre</c:v>
              </c:pt>
            </c:strLit>
          </c:cat>
          <c:val>
            <c:numRef>
              <c:f>CHARTS!$C$87:$G$87</c:f>
              <c:numCache>
                <c:formatCode>0%</c:formatCode>
                <c:ptCount val="5"/>
                <c:pt idx="0">
                  <c:v>0.29464285714285715</c:v>
                </c:pt>
                <c:pt idx="1">
                  <c:v>0.52666666666666662</c:v>
                </c:pt>
                <c:pt idx="2">
                  <c:v>0.51965065502183405</c:v>
                </c:pt>
                <c:pt idx="3">
                  <c:v>0.3</c:v>
                </c:pt>
                <c:pt idx="4">
                  <c:v>0.28719723183391005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34-7449-BCA0-1FF1FF5873A0}"/>
            </c:ext>
          </c:extLst>
        </c:ser>
        <c:ser>
          <c:idx val="3"/>
          <c:order val="3"/>
          <c:tx>
            <c:strRef>
              <c:f>CHARTS!$B$89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Octobre</c:v>
              </c:pt>
            </c:strLit>
          </c:cat>
          <c:val>
            <c:numRef>
              <c:f>CHARTS!$C$89:$G$89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34-7449-BCA0-1FF1FF5873A0}"/>
            </c:ext>
          </c:extLst>
        </c:ser>
        <c:ser>
          <c:idx val="4"/>
          <c:order val="4"/>
          <c:tx>
            <c:v>fevrier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334-7449-BCA0-1FF1FF587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7434272"/>
        <c:axId val="-209743083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CHARTS!$B$88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"/>
                    <c:pt idx="0">
                      <c:v>Octobre</c:v>
                    </c:pt>
                  </c:strLit>
                </c:cat>
                <c:val>
                  <c:numRef>
                    <c:extLst>
                      <c:ext uri="{02D57815-91ED-43cb-92C2-25804820EDAC}">
                        <c15:formulaRef>
                          <c15:sqref>CHARTS!$C$88:$G$88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334-7449-BCA0-1FF1FF5873A0}"/>
                  </c:ext>
                </c:extLst>
              </c15:ser>
            </c15:filteredLineSeries>
          </c:ext>
        </c:extLst>
      </c:lineChart>
      <c:catAx>
        <c:axId val="-209743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30832"/>
        <c:crosses val="autoZero"/>
        <c:auto val="1"/>
        <c:lblAlgn val="ctr"/>
        <c:lblOffset val="100"/>
        <c:noMultiLvlLbl val="0"/>
      </c:catAx>
      <c:valAx>
        <c:axId val="-20974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43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CHARTS!$C$92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CHARTS!$C$93:$C$104</c:f>
              <c:numCache>
                <c:formatCode>0%</c:formatCode>
                <c:ptCount val="12"/>
                <c:pt idx="1">
                  <c:v>0.45348837209302323</c:v>
                </c:pt>
                <c:pt idx="2">
                  <c:v>1.1627906976744186E-2</c:v>
                </c:pt>
                <c:pt idx="3">
                  <c:v>0.16279069767441862</c:v>
                </c:pt>
                <c:pt idx="4">
                  <c:v>2.3255813953488372E-2</c:v>
                </c:pt>
                <c:pt idx="5">
                  <c:v>0.2441860465116279</c:v>
                </c:pt>
                <c:pt idx="6">
                  <c:v>1.1627906976744186E-2</c:v>
                </c:pt>
                <c:pt idx="7">
                  <c:v>1.1627906976744186E-2</c:v>
                </c:pt>
                <c:pt idx="8">
                  <c:v>0</c:v>
                </c:pt>
                <c:pt idx="9">
                  <c:v>8.1395348837209308E-2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1-9E42-A056-5B7715D7E141}"/>
            </c:ext>
          </c:extLst>
        </c:ser>
        <c:ser>
          <c:idx val="1"/>
          <c:order val="1"/>
          <c:tx>
            <c:strRef>
              <c:f>CHARTS!$D$92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CHARTS!$D$93:$D$104</c:f>
              <c:numCache>
                <c:formatCode>0%</c:formatCode>
                <c:ptCount val="12"/>
                <c:pt idx="1">
                  <c:v>0.14666666666666667</c:v>
                </c:pt>
                <c:pt idx="2">
                  <c:v>0.26</c:v>
                </c:pt>
                <c:pt idx="3">
                  <c:v>6.6666666666666666E-2</c:v>
                </c:pt>
                <c:pt idx="4">
                  <c:v>1.3333333333333334E-2</c:v>
                </c:pt>
                <c:pt idx="5">
                  <c:v>0.35333333333333333</c:v>
                </c:pt>
                <c:pt idx="6">
                  <c:v>1.3333333333333334E-2</c:v>
                </c:pt>
                <c:pt idx="7">
                  <c:v>0</c:v>
                </c:pt>
                <c:pt idx="8">
                  <c:v>0</c:v>
                </c:pt>
                <c:pt idx="9">
                  <c:v>0.14666666666666667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C1-9E42-A056-5B7715D7E141}"/>
            </c:ext>
          </c:extLst>
        </c:ser>
        <c:ser>
          <c:idx val="2"/>
          <c:order val="2"/>
          <c:tx>
            <c:strRef>
              <c:f>CHARTS!$E$92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CHARTS!$E$93:$E$104</c:f>
              <c:numCache>
                <c:formatCode>0%</c:formatCode>
                <c:ptCount val="12"/>
                <c:pt idx="1">
                  <c:v>0.12280701754385964</c:v>
                </c:pt>
                <c:pt idx="2">
                  <c:v>0.30701754385964913</c:v>
                </c:pt>
                <c:pt idx="3">
                  <c:v>8.771929824561403E-2</c:v>
                </c:pt>
                <c:pt idx="4">
                  <c:v>1.7543859649122806E-2</c:v>
                </c:pt>
                <c:pt idx="5">
                  <c:v>0.23684210526315788</c:v>
                </c:pt>
                <c:pt idx="6">
                  <c:v>0.10964912280701754</c:v>
                </c:pt>
                <c:pt idx="7">
                  <c:v>0</c:v>
                </c:pt>
                <c:pt idx="8">
                  <c:v>4.3859649122807015E-3</c:v>
                </c:pt>
                <c:pt idx="9">
                  <c:v>9.6491228070175433E-2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C1-9E42-A056-5B7715D7E141}"/>
            </c:ext>
          </c:extLst>
        </c:ser>
        <c:ser>
          <c:idx val="3"/>
          <c:order val="3"/>
          <c:tx>
            <c:strRef>
              <c:f>CHARTS!$F$92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CHARTS!$F$93:$F$104</c:f>
              <c:numCache>
                <c:formatCode>0%</c:formatCode>
                <c:ptCount val="12"/>
                <c:pt idx="1">
                  <c:v>6.9306930693069313E-2</c:v>
                </c:pt>
                <c:pt idx="2">
                  <c:v>0.40594059405940597</c:v>
                </c:pt>
                <c:pt idx="3">
                  <c:v>0.13861386138613863</c:v>
                </c:pt>
                <c:pt idx="4">
                  <c:v>1.4851485148514851E-2</c:v>
                </c:pt>
                <c:pt idx="5">
                  <c:v>0.16336633663366337</c:v>
                </c:pt>
                <c:pt idx="6">
                  <c:v>3.4653465346534656E-2</c:v>
                </c:pt>
                <c:pt idx="7">
                  <c:v>3.9603960396039604E-2</c:v>
                </c:pt>
                <c:pt idx="8">
                  <c:v>1.4851485148514851E-2</c:v>
                </c:pt>
                <c:pt idx="9">
                  <c:v>9.9009900990099015E-2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C1-9E42-A056-5B7715D7E141}"/>
            </c:ext>
          </c:extLst>
        </c:ser>
        <c:ser>
          <c:idx val="4"/>
          <c:order val="4"/>
          <c:tx>
            <c:strRef>
              <c:f>CHARTS!$G$92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CHARTS!$G$93:$G$104</c:f>
              <c:numCache>
                <c:formatCode>0%</c:formatCode>
                <c:ptCount val="12"/>
                <c:pt idx="1">
                  <c:v>0.10034602076124567</c:v>
                </c:pt>
                <c:pt idx="2">
                  <c:v>0.2491349480968858</c:v>
                </c:pt>
                <c:pt idx="3">
                  <c:v>0.11418685121107267</c:v>
                </c:pt>
                <c:pt idx="4">
                  <c:v>3.1141868512110725E-2</c:v>
                </c:pt>
                <c:pt idx="5">
                  <c:v>0.2491349480968858</c:v>
                </c:pt>
                <c:pt idx="6">
                  <c:v>9.3425605536332182E-2</c:v>
                </c:pt>
                <c:pt idx="7">
                  <c:v>0</c:v>
                </c:pt>
                <c:pt idx="8">
                  <c:v>4.1522491349480967E-2</c:v>
                </c:pt>
                <c:pt idx="9">
                  <c:v>8.9965397923875437E-2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C1-9E42-A056-5B7715D7E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7363824"/>
        <c:axId val="-2097360336"/>
      </c:barChart>
      <c:catAx>
        <c:axId val="-209736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360336"/>
        <c:crosses val="autoZero"/>
        <c:auto val="1"/>
        <c:lblAlgn val="ctr"/>
        <c:lblOffset val="100"/>
        <c:noMultiLvlLbl val="0"/>
      </c:catAx>
      <c:valAx>
        <c:axId val="-20973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3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21408879247811"/>
          <c:y val="0.30654011088183081"/>
          <c:w val="0.84728438605755552"/>
          <c:h val="0.607590746323444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CHARTS!$B$41:$B$47</c:f>
              <c:numCache>
                <c:formatCode>0%</c:formatCode>
                <c:ptCount val="7"/>
                <c:pt idx="0">
                  <c:v>0.81081081081081086</c:v>
                </c:pt>
                <c:pt idx="1">
                  <c:v>0.10810810810810811</c:v>
                </c:pt>
                <c:pt idx="2">
                  <c:v>9.0090090090090089E-3</c:v>
                </c:pt>
                <c:pt idx="3">
                  <c:v>2.7027027027027029E-2</c:v>
                </c:pt>
                <c:pt idx="4">
                  <c:v>4.5045045045045043E-2</c:v>
                </c:pt>
                <c:pt idx="5" formatCode="_-* #,##0\ _€_-;\-* #,##0\ _€_-;_-* &quot;-&quot;??\ _€_-;_-@_-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A-D943-8FD0-351F45CD290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CHARTS!$C$41:$C$47</c:f>
              <c:numCache>
                <c:formatCode>0%</c:formatCode>
                <c:ptCount val="7"/>
                <c:pt idx="0">
                  <c:v>0.85333333333333339</c:v>
                </c:pt>
                <c:pt idx="1">
                  <c:v>8.666666666666667E-2</c:v>
                </c:pt>
                <c:pt idx="2">
                  <c:v>2.6666666666666668E-2</c:v>
                </c:pt>
                <c:pt idx="3">
                  <c:v>1.3333333333333334E-2</c:v>
                </c:pt>
                <c:pt idx="4">
                  <c:v>0.02</c:v>
                </c:pt>
                <c:pt idx="5" formatCode="_-* #,##0\ _€_-;\-* #,##0\ _€_-;_-* &quot;-&quot;??\ _€_-;_-@_-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A-D943-8FD0-351F45CD290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CHARTS!$D$41:$D$47</c:f>
              <c:numCache>
                <c:formatCode>0%</c:formatCode>
                <c:ptCount val="7"/>
                <c:pt idx="0">
                  <c:v>0.8722466960352423</c:v>
                </c:pt>
                <c:pt idx="1">
                  <c:v>5.2863436123348019E-2</c:v>
                </c:pt>
                <c:pt idx="2">
                  <c:v>2.2026431718061675E-2</c:v>
                </c:pt>
                <c:pt idx="3">
                  <c:v>3.0837004405286344E-2</c:v>
                </c:pt>
                <c:pt idx="4">
                  <c:v>2.2026431718061675E-2</c:v>
                </c:pt>
                <c:pt idx="5" formatCode="_-* #,##0\ _€_-;\-* #,##0\ _€_-;_-* &quot;-&quot;??\ _€_-;_-@_-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A-D943-8FD0-351F45CD2901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CHARTS!$E$41:$E$47</c:f>
              <c:numCache>
                <c:formatCode>0%</c:formatCode>
                <c:ptCount val="7"/>
                <c:pt idx="0">
                  <c:v>0.69230769230769229</c:v>
                </c:pt>
                <c:pt idx="1">
                  <c:v>0.17408906882591094</c:v>
                </c:pt>
                <c:pt idx="2">
                  <c:v>6.0728744939271252E-2</c:v>
                </c:pt>
                <c:pt idx="3">
                  <c:v>5.2631578947368418E-2</c:v>
                </c:pt>
                <c:pt idx="4">
                  <c:v>2.0242914979757085E-2</c:v>
                </c:pt>
                <c:pt idx="5" formatCode="General">
                  <c:v>247</c:v>
                </c:pt>
                <c:pt idx="6" formatCode="0.0%">
                  <c:v>7.5558274701743658E-2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BA-D943-8FD0-351F45CD2901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CHARTS!$F$41:$F$47</c:f>
              <c:numCache>
                <c:formatCode>0%</c:formatCode>
                <c:ptCount val="7"/>
                <c:pt idx="0">
                  <c:v>0.7197231833910035</c:v>
                </c:pt>
                <c:pt idx="1">
                  <c:v>0.14878892733564014</c:v>
                </c:pt>
                <c:pt idx="2">
                  <c:v>4.8442906574394463E-2</c:v>
                </c:pt>
                <c:pt idx="3">
                  <c:v>5.1903114186851208E-2</c:v>
                </c:pt>
                <c:pt idx="4">
                  <c:v>3.1141868512110725E-2</c:v>
                </c:pt>
                <c:pt idx="5" formatCode="General">
                  <c:v>289</c:v>
                </c:pt>
                <c:pt idx="6" formatCode="0.0%">
                  <c:v>8.8406240440501688E-2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BA-D943-8FD0-351F45CD2901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CHARTS!$G$41:$G$47</c:f>
              <c:numCache>
                <c:formatCode>0%</c:formatCode>
                <c:ptCount val="7"/>
                <c:pt idx="0">
                  <c:v>0.57407407407407407</c:v>
                </c:pt>
                <c:pt idx="1">
                  <c:v>0.33950617283950618</c:v>
                </c:pt>
                <c:pt idx="2">
                  <c:v>1.5432098765432098E-2</c:v>
                </c:pt>
                <c:pt idx="3">
                  <c:v>6.4814814814814811E-2</c:v>
                </c:pt>
                <c:pt idx="4">
                  <c:v>6.1728395061728392E-3</c:v>
                </c:pt>
                <c:pt idx="5" formatCode="General">
                  <c:v>324</c:v>
                </c:pt>
                <c:pt idx="6" formatCode="0.0%">
                  <c:v>9.9112878556133377E-2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BA-D943-8FD0-351F45CD2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8542592"/>
        <c:axId val="-2098539168"/>
      </c:barChart>
      <c:catAx>
        <c:axId val="-20985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539168"/>
        <c:crosses val="autoZero"/>
        <c:auto val="1"/>
        <c:lblAlgn val="ctr"/>
        <c:lblOffset val="100"/>
        <c:noMultiLvlLbl val="0"/>
      </c:catAx>
      <c:valAx>
        <c:axId val="-209853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5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6350</xdr:rowOff>
    </xdr:from>
    <xdr:to>
      <xdr:col>13</xdr:col>
      <xdr:colOff>533400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392641</xdr:colOff>
      <xdr:row>132</xdr:row>
      <xdr:rowOff>116097</xdr:rowOff>
    </xdr:from>
    <xdr:to>
      <xdr:col>22</xdr:col>
      <xdr:colOff>456141</xdr:colOff>
      <xdr:row>174</xdr:row>
      <xdr:rowOff>182058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436563</xdr:colOff>
      <xdr:row>71</xdr:row>
      <xdr:rowOff>141816</xdr:rowOff>
    </xdr:from>
    <xdr:to>
      <xdr:col>15</xdr:col>
      <xdr:colOff>55563</xdr:colOff>
      <xdr:row>87</xdr:row>
      <xdr:rowOff>84666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412750</xdr:colOff>
      <xdr:row>82</xdr:row>
      <xdr:rowOff>67733</xdr:rowOff>
    </xdr:from>
    <xdr:to>
      <xdr:col>14</xdr:col>
      <xdr:colOff>31750</xdr:colOff>
      <xdr:row>96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238248</xdr:colOff>
      <xdr:row>115</xdr:row>
      <xdr:rowOff>78317</xdr:rowOff>
    </xdr:from>
    <xdr:to>
      <xdr:col>13</xdr:col>
      <xdr:colOff>682748</xdr:colOff>
      <xdr:row>129</xdr:row>
      <xdr:rowOff>160670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782552</xdr:colOff>
      <xdr:row>73</xdr:row>
      <xdr:rowOff>138432</xdr:rowOff>
    </xdr:from>
    <xdr:to>
      <xdr:col>21</xdr:col>
      <xdr:colOff>401553</xdr:colOff>
      <xdr:row>87</xdr:row>
      <xdr:rowOff>93047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cholas2/Desktop/Statistics/SUIVI%20NB%20VIS%202904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nfo%20visiteurs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obre 2017 (4)"/>
      <sheetName val="Novembre 2017 (3)"/>
      <sheetName val="Décembre 2017 (2)"/>
      <sheetName val="Janvier 2018"/>
      <sheetName val="Février 2018"/>
      <sheetName val="Mars 2018"/>
      <sheetName val="Avril 2018"/>
    </sheetNames>
    <sheetDataSet>
      <sheetData sheetId="0">
        <row r="22">
          <cell r="B22">
            <v>2290</v>
          </cell>
          <cell r="AI22">
            <v>1557</v>
          </cell>
        </row>
      </sheetData>
      <sheetData sheetId="1">
        <row r="22">
          <cell r="B22">
            <v>2670</v>
          </cell>
          <cell r="AH22">
            <v>1376</v>
          </cell>
        </row>
      </sheetData>
      <sheetData sheetId="2">
        <row r="22">
          <cell r="B22">
            <v>2652</v>
          </cell>
          <cell r="AI22">
            <v>1356</v>
          </cell>
        </row>
      </sheetData>
      <sheetData sheetId="3">
        <row r="20">
          <cell r="B20">
            <v>2540</v>
          </cell>
          <cell r="AI20">
            <v>1212</v>
          </cell>
        </row>
      </sheetData>
      <sheetData sheetId="4">
        <row r="20">
          <cell r="AE20">
            <v>3100</v>
          </cell>
          <cell r="AF20">
            <v>1618</v>
          </cell>
        </row>
      </sheetData>
      <sheetData sheetId="5">
        <row r="24">
          <cell r="B24">
            <v>3533</v>
          </cell>
          <cell r="AI24">
            <v>1845</v>
          </cell>
        </row>
      </sheetData>
      <sheetData sheetId="6">
        <row r="26">
          <cell r="B26">
            <v>3172</v>
          </cell>
          <cell r="AH26">
            <v>1519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2019"/>
      <sheetName val="Jan 2019 Résidence"/>
      <sheetName val="Jan 2019 Origination"/>
      <sheetName val="Jan 2019 Distance"/>
      <sheetName val="Jan 2019 Langue"/>
      <sheetName val="Feb 2019"/>
      <sheetName val="Feb 2019 Résidence"/>
      <sheetName val="Feb 2019 Origination"/>
      <sheetName val="Feb 2019 Distance"/>
      <sheetName val="Feb 2019 Langue"/>
      <sheetName val="Mar 2019 "/>
      <sheetName val="Mar 2019 Résidence"/>
      <sheetName val="Mar 2019  Origination"/>
      <sheetName val="Mar 2019 Distance"/>
      <sheetName val="Mar 2019 Langue"/>
      <sheetName val="Apr 2019"/>
      <sheetName val="Apr 2019 Résidence"/>
      <sheetName val="Apr 2019 Origination"/>
      <sheetName val="Apr 2019 Distance"/>
      <sheetName val="Apr 2019 langue"/>
      <sheetName val="May 2019"/>
      <sheetName val="May 2019 Résidence"/>
      <sheetName val="May 2019 Origination"/>
      <sheetName val="May 2019 Distance"/>
      <sheetName val="May 2019 Langue"/>
      <sheetName val="June 2019"/>
      <sheetName val="June 2019 Residence"/>
      <sheetName val="June 2019 Origination"/>
      <sheetName val="June 2019 Distance"/>
      <sheetName val="June 2019 Langue"/>
      <sheetName val="July 2019"/>
      <sheetName val="July 2019 Residence"/>
      <sheetName val="July 2919 Origination"/>
      <sheetName val="July 2019 Distance"/>
      <sheetName val="July 2019 Langue"/>
      <sheetName val="August 2019"/>
      <sheetName val="August 2019 Residence"/>
      <sheetName val="August 2019 Origination"/>
      <sheetName val="August 2019 Distance"/>
      <sheetName val="August 2019 Langue"/>
      <sheetName val="September 2019"/>
      <sheetName val="September Residence"/>
      <sheetName val="September Origination"/>
      <sheetName val="September Distance"/>
      <sheetName val="September Langue"/>
      <sheetName val="Octobre 2019"/>
      <sheetName val="Octobre Residence"/>
      <sheetName val="Octobre Origination"/>
      <sheetName val="Octobre Distance"/>
      <sheetName val="Octobre Langue"/>
      <sheetName val="November 2019"/>
      <sheetName val="November Residence"/>
      <sheetName val="November Origination"/>
      <sheetName val="November Distance"/>
      <sheetName val="November Langue"/>
    </sheetNames>
    <sheetDataSet>
      <sheetData sheetId="0" refreshError="1"/>
      <sheetData sheetId="1">
        <row r="349">
          <cell r="D349">
            <v>0.77325581395348841</v>
          </cell>
        </row>
        <row r="350">
          <cell r="D350">
            <v>9.8837209302325577E-2</v>
          </cell>
        </row>
        <row r="351">
          <cell r="D351">
            <v>6.6860465116279064E-2</v>
          </cell>
        </row>
        <row r="352">
          <cell r="D352">
            <v>4.6511627906976744E-2</v>
          </cell>
        </row>
        <row r="353">
          <cell r="D353">
            <v>1.4534883720930232E-2</v>
          </cell>
        </row>
        <row r="354">
          <cell r="C354">
            <v>344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423">
          <cell r="D423">
            <v>0.48926014319809069</v>
          </cell>
        </row>
        <row r="424">
          <cell r="D424">
            <v>0.44391408114558473</v>
          </cell>
        </row>
        <row r="425">
          <cell r="D425">
            <v>1.6706443914081145E-2</v>
          </cell>
        </row>
        <row r="426">
          <cell r="D426">
            <v>3.8186157517899763E-2</v>
          </cell>
        </row>
        <row r="427">
          <cell r="D427">
            <v>1.1933174224343675E-2</v>
          </cell>
        </row>
        <row r="428">
          <cell r="C428">
            <v>419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499"/>
  <sheetViews>
    <sheetView workbookViewId="0">
      <pane ySplit="1" topLeftCell="A220" activePane="bottomLeft" state="frozen"/>
      <selection pane="bottomLeft" activeCell="D106" sqref="D106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46.33203125" style="10" customWidth="1"/>
    <col min="9" max="16384" width="10.83203125" style="10"/>
  </cols>
  <sheetData>
    <row r="1" spans="1:7" ht="50.25" customHeight="1" thickBot="1">
      <c r="A1" s="9" t="s">
        <v>2</v>
      </c>
      <c r="B1" s="21" t="s">
        <v>0</v>
      </c>
      <c r="C1" s="30" t="s">
        <v>1</v>
      </c>
      <c r="D1" s="27" t="s">
        <v>129</v>
      </c>
      <c r="E1" s="29" t="s">
        <v>204</v>
      </c>
      <c r="F1" s="28" t="s">
        <v>203</v>
      </c>
      <c r="G1" s="22" t="s">
        <v>3</v>
      </c>
    </row>
    <row r="2" spans="1:7" ht="15" customHeight="1">
      <c r="A2" s="11">
        <v>43021</v>
      </c>
      <c r="B2" s="6" t="s">
        <v>4</v>
      </c>
      <c r="C2" s="6">
        <v>8447</v>
      </c>
      <c r="D2" s="6" t="s">
        <v>130</v>
      </c>
      <c r="E2" s="6" t="s">
        <v>5</v>
      </c>
      <c r="F2" s="6" t="s">
        <v>6</v>
      </c>
      <c r="G2" s="7"/>
    </row>
    <row r="3" spans="1:7" ht="15" customHeight="1">
      <c r="A3" s="12">
        <v>43021</v>
      </c>
      <c r="B3" s="1" t="s">
        <v>4</v>
      </c>
      <c r="C3" s="1">
        <v>4527</v>
      </c>
      <c r="D3" s="1" t="s">
        <v>131</v>
      </c>
      <c r="E3" s="1" t="s">
        <v>5</v>
      </c>
      <c r="F3" s="1" t="s">
        <v>5</v>
      </c>
      <c r="G3" s="2"/>
    </row>
    <row r="4" spans="1:7" ht="15" customHeight="1">
      <c r="A4" s="12">
        <v>43021</v>
      </c>
      <c r="B4" s="1" t="s">
        <v>4</v>
      </c>
      <c r="C4" s="1">
        <v>4660</v>
      </c>
      <c r="D4" s="1" t="s">
        <v>131</v>
      </c>
      <c r="E4" s="1" t="s">
        <v>71</v>
      </c>
      <c r="F4" s="1" t="s">
        <v>24</v>
      </c>
      <c r="G4" s="2"/>
    </row>
    <row r="5" spans="1:7" ht="15" customHeight="1">
      <c r="A5" s="12">
        <v>43022</v>
      </c>
      <c r="B5" s="1" t="s">
        <v>7</v>
      </c>
      <c r="C5" s="1">
        <v>54650</v>
      </c>
      <c r="D5" s="1" t="s">
        <v>393</v>
      </c>
      <c r="E5" s="1" t="s">
        <v>7</v>
      </c>
      <c r="F5" s="1" t="s">
        <v>7</v>
      </c>
      <c r="G5" s="2"/>
    </row>
    <row r="6" spans="1:7" ht="15" customHeight="1">
      <c r="A6" s="12">
        <v>43022</v>
      </c>
      <c r="B6" s="1" t="s">
        <v>4</v>
      </c>
      <c r="C6" s="1">
        <v>1912</v>
      </c>
      <c r="D6" s="1" t="s">
        <v>132</v>
      </c>
      <c r="E6" s="1" t="s">
        <v>24</v>
      </c>
      <c r="F6" s="1" t="s">
        <v>24</v>
      </c>
      <c r="G6" s="2"/>
    </row>
    <row r="7" spans="1:7" ht="15" customHeight="1">
      <c r="A7" s="12">
        <v>43022</v>
      </c>
      <c r="B7" s="1" t="s">
        <v>4</v>
      </c>
      <c r="C7" s="1">
        <v>8060</v>
      </c>
      <c r="D7" s="1" t="s">
        <v>133</v>
      </c>
      <c r="E7" s="1" t="s">
        <v>24</v>
      </c>
      <c r="F7" s="1" t="s">
        <v>24</v>
      </c>
      <c r="G7" s="2"/>
    </row>
    <row r="8" spans="1:7" ht="15" customHeight="1">
      <c r="A8" s="12">
        <v>43022</v>
      </c>
      <c r="B8" s="1" t="s">
        <v>4</v>
      </c>
      <c r="C8" s="1">
        <v>6922</v>
      </c>
      <c r="D8" s="1" t="s">
        <v>134</v>
      </c>
      <c r="E8" s="1" t="s">
        <v>5</v>
      </c>
      <c r="F8" s="1" t="s">
        <v>5</v>
      </c>
      <c r="G8" s="2"/>
    </row>
    <row r="9" spans="1:7" ht="15" customHeight="1">
      <c r="A9" s="12">
        <v>43022</v>
      </c>
      <c r="B9" s="1" t="s">
        <v>4</v>
      </c>
      <c r="C9" s="1">
        <v>4046</v>
      </c>
      <c r="D9" s="1" t="s">
        <v>141</v>
      </c>
      <c r="E9" s="1" t="s">
        <v>5</v>
      </c>
      <c r="F9" s="1" t="s">
        <v>5</v>
      </c>
      <c r="G9" s="2"/>
    </row>
    <row r="10" spans="1:7" ht="15" customHeight="1">
      <c r="A10" s="12">
        <v>43022</v>
      </c>
      <c r="B10" s="1" t="s">
        <v>8</v>
      </c>
      <c r="C10" s="1">
        <v>54810</v>
      </c>
      <c r="D10" s="1" t="s">
        <v>394</v>
      </c>
      <c r="E10" s="1" t="s">
        <v>7</v>
      </c>
      <c r="F10" s="1" t="s">
        <v>7</v>
      </c>
      <c r="G10" s="2"/>
    </row>
    <row r="11" spans="1:7" ht="15" customHeight="1">
      <c r="A11" s="12">
        <v>43022</v>
      </c>
      <c r="B11" s="1" t="s">
        <v>4</v>
      </c>
      <c r="C11" s="1">
        <v>6122</v>
      </c>
      <c r="D11" s="1" t="s">
        <v>142</v>
      </c>
      <c r="E11" s="1" t="s">
        <v>24</v>
      </c>
      <c r="F11" s="1" t="s">
        <v>24</v>
      </c>
      <c r="G11" s="2"/>
    </row>
    <row r="12" spans="1:7" ht="15" customHeight="1">
      <c r="A12" s="12">
        <v>43022</v>
      </c>
      <c r="B12" s="1" t="s">
        <v>4</v>
      </c>
      <c r="C12" s="1">
        <v>8044</v>
      </c>
      <c r="D12" s="1" t="s">
        <v>135</v>
      </c>
      <c r="E12" s="1" t="s">
        <v>7</v>
      </c>
      <c r="F12" s="1" t="s">
        <v>7</v>
      </c>
      <c r="G12" s="2"/>
    </row>
    <row r="13" spans="1:7" ht="15" customHeight="1">
      <c r="A13" s="12">
        <v>43022</v>
      </c>
      <c r="B13" s="1" t="s">
        <v>4</v>
      </c>
      <c r="C13" s="1">
        <v>1467</v>
      </c>
      <c r="D13" s="1" t="s">
        <v>136</v>
      </c>
      <c r="E13" s="1" t="s">
        <v>7</v>
      </c>
      <c r="F13" s="1" t="s">
        <v>7</v>
      </c>
      <c r="G13" s="2"/>
    </row>
    <row r="14" spans="1:7" ht="15" customHeight="1">
      <c r="A14" s="13">
        <v>43022</v>
      </c>
      <c r="B14" s="1" t="s">
        <v>4</v>
      </c>
      <c r="C14" s="1">
        <v>3315</v>
      </c>
      <c r="D14" s="1" t="s">
        <v>137</v>
      </c>
      <c r="E14" s="1" t="s">
        <v>5</v>
      </c>
      <c r="F14" s="1" t="s">
        <v>5</v>
      </c>
      <c r="G14" s="2"/>
    </row>
    <row r="15" spans="1:7" ht="15" customHeight="1">
      <c r="A15" s="12">
        <v>43022</v>
      </c>
      <c r="B15" s="1" t="s">
        <v>7</v>
      </c>
      <c r="C15" s="1">
        <v>54680</v>
      </c>
      <c r="D15" s="1" t="s">
        <v>402</v>
      </c>
      <c r="E15" s="1" t="s">
        <v>7</v>
      </c>
      <c r="F15" s="1" t="s">
        <v>7</v>
      </c>
      <c r="G15" s="2"/>
    </row>
    <row r="16" spans="1:7" ht="15" customHeight="1">
      <c r="A16" s="12">
        <v>43022</v>
      </c>
      <c r="B16" s="1" t="s">
        <v>4</v>
      </c>
      <c r="C16" s="1">
        <v>4670</v>
      </c>
      <c r="D16" s="1" t="s">
        <v>131</v>
      </c>
      <c r="E16" s="1" t="s">
        <v>5</v>
      </c>
      <c r="F16" s="1" t="s">
        <v>5</v>
      </c>
      <c r="G16" s="2"/>
    </row>
    <row r="17" spans="1:10" ht="15" customHeight="1">
      <c r="A17" s="12">
        <v>43022</v>
      </c>
      <c r="B17" s="1" t="s">
        <v>4</v>
      </c>
      <c r="C17" s="1">
        <v>3315</v>
      </c>
      <c r="D17" s="1" t="s">
        <v>137</v>
      </c>
      <c r="E17" s="1" t="s">
        <v>5</v>
      </c>
      <c r="F17" s="1" t="s">
        <v>5</v>
      </c>
      <c r="G17" s="2"/>
    </row>
    <row r="18" spans="1:10" ht="15" customHeight="1">
      <c r="A18" s="12">
        <v>43023</v>
      </c>
      <c r="B18" s="1" t="s">
        <v>4</v>
      </c>
      <c r="C18" s="1">
        <v>2652</v>
      </c>
      <c r="D18" s="1" t="s">
        <v>132</v>
      </c>
      <c r="E18" s="1" t="s">
        <v>7</v>
      </c>
      <c r="F18" s="1" t="s">
        <v>7</v>
      </c>
      <c r="G18" s="2"/>
      <c r="J18" s="8"/>
    </row>
    <row r="19" spans="1:10" ht="15" customHeight="1">
      <c r="A19" s="12">
        <v>43023</v>
      </c>
      <c r="B19" s="1" t="s">
        <v>4</v>
      </c>
      <c r="C19" s="1">
        <v>7733</v>
      </c>
      <c r="D19" s="1" t="s">
        <v>138</v>
      </c>
      <c r="E19" s="1" t="s">
        <v>5</v>
      </c>
      <c r="F19" s="1" t="s">
        <v>5</v>
      </c>
      <c r="G19" s="2"/>
    </row>
    <row r="20" spans="1:10" ht="15" customHeight="1">
      <c r="A20" s="12">
        <v>43023</v>
      </c>
      <c r="B20" s="1" t="s">
        <v>4</v>
      </c>
      <c r="C20" s="1">
        <v>4420</v>
      </c>
      <c r="D20" s="1" t="s">
        <v>139</v>
      </c>
      <c r="E20" s="1" t="s">
        <v>7</v>
      </c>
      <c r="F20" s="1" t="s">
        <v>7</v>
      </c>
      <c r="G20" s="2"/>
    </row>
    <row r="21" spans="1:10" ht="15" customHeight="1">
      <c r="A21" s="12">
        <v>43023</v>
      </c>
      <c r="B21" s="1" t="s">
        <v>4</v>
      </c>
      <c r="C21" s="1">
        <v>7788</v>
      </c>
      <c r="D21" s="1" t="s">
        <v>140</v>
      </c>
      <c r="E21" s="1" t="s">
        <v>5</v>
      </c>
      <c r="F21" s="1" t="s">
        <v>5</v>
      </c>
      <c r="G21" s="2"/>
    </row>
    <row r="22" spans="1:10" ht="15" customHeight="1">
      <c r="A22" s="12">
        <v>43023</v>
      </c>
      <c r="B22" s="1" t="s">
        <v>4</v>
      </c>
      <c r="C22" s="1">
        <v>4123</v>
      </c>
      <c r="D22" s="1" t="s">
        <v>141</v>
      </c>
      <c r="E22" s="1" t="s">
        <v>25</v>
      </c>
      <c r="F22" s="1" t="s">
        <v>25</v>
      </c>
      <c r="G22" s="2"/>
    </row>
    <row r="23" spans="1:10" ht="15" customHeight="1">
      <c r="A23" s="12">
        <v>43023</v>
      </c>
      <c r="B23" s="1" t="s">
        <v>4</v>
      </c>
      <c r="C23" s="1">
        <v>6116</v>
      </c>
      <c r="D23" s="1" t="s">
        <v>142</v>
      </c>
      <c r="E23" s="1" t="s">
        <v>5</v>
      </c>
      <c r="F23" s="1" t="s">
        <v>5</v>
      </c>
      <c r="G23" s="2"/>
    </row>
    <row r="24" spans="1:10" ht="15" customHeight="1">
      <c r="A24" s="12">
        <v>43023</v>
      </c>
      <c r="B24" s="1" t="s">
        <v>7</v>
      </c>
      <c r="C24" s="1">
        <v>54190</v>
      </c>
      <c r="D24" s="1" t="s">
        <v>403</v>
      </c>
      <c r="E24" s="1" t="s">
        <v>25</v>
      </c>
      <c r="F24" s="1" t="s">
        <v>26</v>
      </c>
      <c r="G24" s="2"/>
    </row>
    <row r="25" spans="1:10" ht="15" customHeight="1">
      <c r="A25" s="13">
        <v>43023</v>
      </c>
      <c r="B25" s="3" t="s">
        <v>4</v>
      </c>
      <c r="C25" s="5">
        <v>2153</v>
      </c>
      <c r="D25" s="5" t="s">
        <v>422</v>
      </c>
      <c r="E25" s="3" t="s">
        <v>5</v>
      </c>
      <c r="F25" s="3" t="s">
        <v>5</v>
      </c>
      <c r="G25" s="4"/>
    </row>
    <row r="26" spans="1:10" ht="15" customHeight="1">
      <c r="A26" s="13">
        <v>43023</v>
      </c>
      <c r="B26" s="14" t="s">
        <v>4</v>
      </c>
      <c r="C26" s="5">
        <v>4123</v>
      </c>
      <c r="D26" s="5" t="s">
        <v>141</v>
      </c>
      <c r="E26" s="3" t="s">
        <v>5</v>
      </c>
      <c r="F26" s="3" t="s">
        <v>5</v>
      </c>
      <c r="G26" s="4"/>
    </row>
    <row r="27" spans="1:10" ht="15" customHeight="1">
      <c r="A27" s="13">
        <v>43023</v>
      </c>
      <c r="B27" s="14" t="s">
        <v>4</v>
      </c>
      <c r="C27" s="5">
        <v>4020</v>
      </c>
      <c r="D27" s="5" t="s">
        <v>141</v>
      </c>
      <c r="E27" s="3" t="s">
        <v>7</v>
      </c>
      <c r="F27" s="3" t="s">
        <v>7</v>
      </c>
      <c r="G27" s="4"/>
    </row>
    <row r="28" spans="1:10" ht="15" customHeight="1">
      <c r="A28" s="13">
        <v>43024</v>
      </c>
      <c r="B28" s="14" t="s">
        <v>7</v>
      </c>
      <c r="C28" s="5">
        <v>55470</v>
      </c>
      <c r="D28" s="5" t="s">
        <v>404</v>
      </c>
      <c r="E28" s="3" t="s">
        <v>7</v>
      </c>
      <c r="F28" s="3" t="s">
        <v>24</v>
      </c>
      <c r="G28" s="4" t="s">
        <v>37</v>
      </c>
    </row>
    <row r="29" spans="1:10" ht="15" customHeight="1">
      <c r="A29" s="13">
        <v>43026</v>
      </c>
      <c r="B29" s="14" t="s">
        <v>4</v>
      </c>
      <c r="C29" s="5">
        <v>4220</v>
      </c>
      <c r="D29" s="5" t="s">
        <v>141</v>
      </c>
      <c r="E29" s="3" t="s">
        <v>5</v>
      </c>
      <c r="F29" s="3" t="s">
        <v>53</v>
      </c>
      <c r="G29" s="4" t="s">
        <v>45</v>
      </c>
    </row>
    <row r="30" spans="1:10" ht="15" customHeight="1">
      <c r="A30" s="13">
        <v>43026</v>
      </c>
      <c r="B30" s="14" t="s">
        <v>4</v>
      </c>
      <c r="C30" s="5">
        <v>7661</v>
      </c>
      <c r="D30" s="5" t="s">
        <v>143</v>
      </c>
      <c r="E30" s="3" t="s">
        <v>5</v>
      </c>
      <c r="F30" s="3" t="s">
        <v>53</v>
      </c>
      <c r="G30" s="4" t="s">
        <v>38</v>
      </c>
    </row>
    <row r="31" spans="1:10" ht="15" customHeight="1">
      <c r="A31" s="13">
        <v>43027</v>
      </c>
      <c r="B31" s="13" t="s">
        <v>4</v>
      </c>
      <c r="C31" s="15">
        <v>4606</v>
      </c>
      <c r="D31" s="15" t="s">
        <v>131</v>
      </c>
      <c r="E31" s="13" t="s">
        <v>5</v>
      </c>
      <c r="F31" s="13" t="s">
        <v>5</v>
      </c>
      <c r="G31" s="13" t="s">
        <v>37</v>
      </c>
    </row>
    <row r="32" spans="1:10" ht="15" customHeight="1">
      <c r="A32" s="13">
        <v>43027</v>
      </c>
      <c r="B32" s="4" t="s">
        <v>4</v>
      </c>
      <c r="C32" s="15">
        <v>4501</v>
      </c>
      <c r="D32" s="15" t="s">
        <v>131</v>
      </c>
      <c r="E32" s="4" t="s">
        <v>5</v>
      </c>
      <c r="F32" s="4" t="s">
        <v>5</v>
      </c>
      <c r="G32" s="4" t="s">
        <v>21</v>
      </c>
    </row>
    <row r="33" spans="1:7" ht="15" customHeight="1">
      <c r="A33" s="13">
        <v>43028</v>
      </c>
      <c r="B33" s="13" t="s">
        <v>22</v>
      </c>
      <c r="C33" s="16">
        <v>6791</v>
      </c>
      <c r="D33" s="16" t="s">
        <v>144</v>
      </c>
      <c r="E33" s="13" t="s">
        <v>7</v>
      </c>
      <c r="F33" s="13" t="s">
        <v>7</v>
      </c>
      <c r="G33" s="13" t="s">
        <v>39</v>
      </c>
    </row>
    <row r="34" spans="1:7" ht="15" customHeight="1">
      <c r="A34" s="13">
        <v>43028</v>
      </c>
      <c r="B34" s="13" t="s">
        <v>4</v>
      </c>
      <c r="C34" s="16">
        <v>4551</v>
      </c>
      <c r="D34" s="16" t="s">
        <v>131</v>
      </c>
      <c r="E34" s="13" t="s">
        <v>71</v>
      </c>
      <c r="F34" s="13" t="s">
        <v>7</v>
      </c>
      <c r="G34" s="13" t="s">
        <v>37</v>
      </c>
    </row>
    <row r="35" spans="1:7" ht="15" customHeight="1">
      <c r="A35" s="13">
        <v>43028</v>
      </c>
      <c r="B35" s="13" t="s">
        <v>4</v>
      </c>
      <c r="C35" s="16">
        <v>4020</v>
      </c>
      <c r="D35" s="16" t="s">
        <v>141</v>
      </c>
      <c r="E35" s="13" t="s">
        <v>71</v>
      </c>
      <c r="F35" s="13" t="s">
        <v>7</v>
      </c>
      <c r="G35" s="13" t="s">
        <v>37</v>
      </c>
    </row>
    <row r="36" spans="1:7" ht="15" customHeight="1">
      <c r="A36" s="13">
        <v>43029</v>
      </c>
      <c r="B36" s="13" t="s">
        <v>4</v>
      </c>
      <c r="C36" s="16">
        <v>4462</v>
      </c>
      <c r="D36" s="16" t="s">
        <v>145</v>
      </c>
      <c r="E36" s="13" t="s">
        <v>23</v>
      </c>
      <c r="F36" s="13" t="s">
        <v>24</v>
      </c>
      <c r="G36" s="13" t="s">
        <v>45</v>
      </c>
    </row>
    <row r="37" spans="1:7" ht="15" customHeight="1">
      <c r="A37" s="13">
        <v>43029</v>
      </c>
      <c r="B37" s="13" t="s">
        <v>4</v>
      </c>
      <c r="C37" s="16">
        <v>1541</v>
      </c>
      <c r="D37" s="16" t="s">
        <v>132</v>
      </c>
      <c r="E37" s="13" t="s">
        <v>7</v>
      </c>
      <c r="F37" s="13" t="s">
        <v>5</v>
      </c>
      <c r="G37" s="13" t="s">
        <v>46</v>
      </c>
    </row>
    <row r="38" spans="1:7" ht="15" customHeight="1">
      <c r="A38" s="13">
        <v>43029</v>
      </c>
      <c r="B38" s="13" t="s">
        <v>4</v>
      </c>
      <c r="C38" s="16">
        <v>9188</v>
      </c>
      <c r="D38" s="16" t="s">
        <v>146</v>
      </c>
      <c r="E38" s="13" t="s">
        <v>5</v>
      </c>
      <c r="F38" s="13" t="s">
        <v>7</v>
      </c>
      <c r="G38" s="13" t="s">
        <v>40</v>
      </c>
    </row>
    <row r="39" spans="1:7" ht="15" customHeight="1">
      <c r="A39" s="13">
        <v>43029</v>
      </c>
      <c r="B39" s="13" t="s">
        <v>4</v>
      </c>
      <c r="C39" s="17">
        <v>4431</v>
      </c>
      <c r="D39" s="17" t="s">
        <v>145</v>
      </c>
      <c r="E39" s="13" t="s">
        <v>5</v>
      </c>
      <c r="F39" s="13" t="s">
        <v>7</v>
      </c>
      <c r="G39" s="13" t="s">
        <v>41</v>
      </c>
    </row>
    <row r="40" spans="1:7" ht="15" customHeight="1">
      <c r="A40" s="13">
        <v>43030</v>
      </c>
      <c r="B40" s="13" t="s">
        <v>4</v>
      </c>
      <c r="C40" s="17">
        <v>1512</v>
      </c>
      <c r="D40" s="17" t="s">
        <v>132</v>
      </c>
      <c r="E40" s="13" t="s">
        <v>28</v>
      </c>
      <c r="F40" s="13" t="s">
        <v>7</v>
      </c>
      <c r="G40" s="13" t="s">
        <v>42</v>
      </c>
    </row>
    <row r="41" spans="1:7" ht="15" customHeight="1">
      <c r="A41" s="13">
        <v>43030</v>
      </c>
      <c r="B41" s="13" t="s">
        <v>7</v>
      </c>
      <c r="C41" s="17">
        <v>57290</v>
      </c>
      <c r="D41" s="17" t="s">
        <v>405</v>
      </c>
      <c r="E41" s="13" t="s">
        <v>7</v>
      </c>
      <c r="F41" s="13" t="s">
        <v>24</v>
      </c>
      <c r="G41" s="13" t="s">
        <v>43</v>
      </c>
    </row>
    <row r="42" spans="1:7" ht="15" customHeight="1">
      <c r="A42" s="13">
        <v>43030</v>
      </c>
      <c r="B42" s="13" t="s">
        <v>4</v>
      </c>
      <c r="C42" s="17">
        <v>4266</v>
      </c>
      <c r="D42" s="17" t="s">
        <v>141</v>
      </c>
      <c r="E42" s="13" t="s">
        <v>5</v>
      </c>
      <c r="F42" s="13" t="s">
        <v>6</v>
      </c>
      <c r="G42" s="13" t="s">
        <v>43</v>
      </c>
    </row>
    <row r="43" spans="1:7" ht="15" customHeight="1">
      <c r="A43" s="13">
        <v>43030</v>
      </c>
      <c r="B43" s="13" t="s">
        <v>4</v>
      </c>
      <c r="C43" s="17">
        <v>1649</v>
      </c>
      <c r="D43" s="17" t="s">
        <v>132</v>
      </c>
      <c r="E43" s="13" t="s">
        <v>9</v>
      </c>
      <c r="F43" s="13" t="s">
        <v>24</v>
      </c>
      <c r="G43" s="13" t="s">
        <v>44</v>
      </c>
    </row>
    <row r="44" spans="1:7" ht="15" customHeight="1">
      <c r="A44" s="13">
        <v>43030</v>
      </c>
      <c r="B44" s="13" t="s">
        <v>4</v>
      </c>
      <c r="C44" s="17">
        <v>9545</v>
      </c>
      <c r="D44" s="17" t="s">
        <v>147</v>
      </c>
      <c r="E44" s="13" t="s">
        <v>7</v>
      </c>
      <c r="F44" s="13" t="s">
        <v>24</v>
      </c>
      <c r="G44" s="13" t="s">
        <v>45</v>
      </c>
    </row>
    <row r="45" spans="1:7" ht="15" customHeight="1">
      <c r="A45" s="13">
        <v>43030</v>
      </c>
      <c r="B45" s="13" t="s">
        <v>4</v>
      </c>
      <c r="C45" s="17">
        <v>8028</v>
      </c>
      <c r="D45" s="17" t="s">
        <v>135</v>
      </c>
      <c r="E45" s="13" t="s">
        <v>25</v>
      </c>
      <c r="F45" s="13" t="s">
        <v>7</v>
      </c>
      <c r="G45" s="13" t="s">
        <v>45</v>
      </c>
    </row>
    <row r="46" spans="1:7" ht="15" customHeight="1">
      <c r="A46" s="13">
        <v>43030</v>
      </c>
      <c r="B46" s="13" t="s">
        <v>4</v>
      </c>
      <c r="C46" s="17">
        <v>1519</v>
      </c>
      <c r="D46" s="17" t="s">
        <v>132</v>
      </c>
      <c r="E46" s="13" t="s">
        <v>6</v>
      </c>
      <c r="F46" s="13" t="s">
        <v>6</v>
      </c>
      <c r="G46" s="13" t="s">
        <v>43</v>
      </c>
    </row>
    <row r="47" spans="1:7" ht="15" customHeight="1">
      <c r="A47" s="13">
        <v>43031</v>
      </c>
      <c r="B47" s="13" t="s">
        <v>4</v>
      </c>
      <c r="C47" s="17">
        <v>2535</v>
      </c>
      <c r="D47" s="17" t="s">
        <v>132</v>
      </c>
      <c r="E47" s="13" t="s">
        <v>24</v>
      </c>
      <c r="F47" s="13" t="s">
        <v>24</v>
      </c>
      <c r="G47" s="13" t="s">
        <v>43</v>
      </c>
    </row>
    <row r="48" spans="1:7" ht="15" customHeight="1">
      <c r="A48" s="13">
        <v>43031</v>
      </c>
      <c r="B48" s="13" t="s">
        <v>4</v>
      </c>
      <c r="C48" s="17">
        <v>7343</v>
      </c>
      <c r="D48" s="17" t="s">
        <v>130</v>
      </c>
      <c r="E48" s="13" t="s">
        <v>29</v>
      </c>
      <c r="F48" s="13"/>
      <c r="G48" s="13" t="s">
        <v>43</v>
      </c>
    </row>
    <row r="49" spans="1:7" ht="15" customHeight="1">
      <c r="A49" s="13">
        <v>43031</v>
      </c>
      <c r="B49" s="13" t="s">
        <v>4</v>
      </c>
      <c r="C49" s="17">
        <v>1541</v>
      </c>
      <c r="D49" s="17" t="s">
        <v>132</v>
      </c>
      <c r="E49" s="13" t="s">
        <v>24</v>
      </c>
      <c r="F49" s="13"/>
      <c r="G49" s="13" t="s">
        <v>43</v>
      </c>
    </row>
    <row r="50" spans="1:7" ht="15" customHeight="1">
      <c r="A50" s="13">
        <v>43031</v>
      </c>
      <c r="B50" s="13" t="s">
        <v>4</v>
      </c>
      <c r="C50" s="17">
        <v>2542</v>
      </c>
      <c r="D50" s="17" t="s">
        <v>132</v>
      </c>
      <c r="E50" s="13" t="s">
        <v>24</v>
      </c>
      <c r="F50" s="13"/>
      <c r="G50" s="13" t="s">
        <v>43</v>
      </c>
    </row>
    <row r="51" spans="1:7" ht="15" customHeight="1">
      <c r="A51" s="13">
        <v>43031</v>
      </c>
      <c r="B51" s="13" t="s">
        <v>4</v>
      </c>
      <c r="C51" s="17">
        <v>2270</v>
      </c>
      <c r="D51" s="17" t="s">
        <v>132</v>
      </c>
      <c r="E51" s="13" t="s">
        <v>30</v>
      </c>
      <c r="F51" s="13"/>
      <c r="G51" s="13" t="s">
        <v>43</v>
      </c>
    </row>
    <row r="52" spans="1:7" ht="15" customHeight="1">
      <c r="A52" s="13">
        <v>43031</v>
      </c>
      <c r="B52" s="14" t="s">
        <v>4</v>
      </c>
      <c r="C52" s="5">
        <v>1516</v>
      </c>
      <c r="D52" s="5" t="s">
        <v>132</v>
      </c>
      <c r="E52" s="3" t="s">
        <v>6</v>
      </c>
      <c r="F52" s="3" t="s">
        <v>6</v>
      </c>
      <c r="G52" s="13" t="s">
        <v>43</v>
      </c>
    </row>
    <row r="53" spans="1:7" ht="15" customHeight="1">
      <c r="A53" s="13">
        <v>43031</v>
      </c>
      <c r="B53" s="14" t="s">
        <v>4</v>
      </c>
      <c r="C53" s="5">
        <v>8023</v>
      </c>
      <c r="D53" s="5" t="s">
        <v>135</v>
      </c>
      <c r="E53" s="3" t="s">
        <v>29</v>
      </c>
      <c r="F53" s="3" t="s">
        <v>7</v>
      </c>
      <c r="G53" s="13" t="s">
        <v>43</v>
      </c>
    </row>
    <row r="54" spans="1:7" ht="15" customHeight="1">
      <c r="A54" s="13">
        <v>43031</v>
      </c>
      <c r="B54" s="3" t="s">
        <v>4</v>
      </c>
      <c r="C54" s="5">
        <v>8135</v>
      </c>
      <c r="D54" s="5" t="s">
        <v>148</v>
      </c>
      <c r="E54" s="3" t="s">
        <v>24</v>
      </c>
      <c r="F54" s="3" t="s">
        <v>24</v>
      </c>
      <c r="G54" s="13" t="s">
        <v>43</v>
      </c>
    </row>
    <row r="55" spans="1:7" ht="15" customHeight="1">
      <c r="A55" s="13">
        <v>43031</v>
      </c>
      <c r="B55" s="3" t="s">
        <v>4</v>
      </c>
      <c r="C55" s="5">
        <v>8352</v>
      </c>
      <c r="D55" s="5" t="s">
        <v>149</v>
      </c>
      <c r="E55" s="3" t="s">
        <v>24</v>
      </c>
      <c r="F55" s="3" t="s">
        <v>24</v>
      </c>
      <c r="G55" s="13" t="s">
        <v>43</v>
      </c>
    </row>
    <row r="56" spans="1:7" ht="15" customHeight="1">
      <c r="A56" s="13">
        <v>43031</v>
      </c>
      <c r="B56" s="3" t="s">
        <v>9</v>
      </c>
      <c r="C56" s="3" t="s">
        <v>54</v>
      </c>
      <c r="D56" s="3" t="s">
        <v>54</v>
      </c>
      <c r="E56" s="3" t="s">
        <v>9</v>
      </c>
      <c r="F56" s="3" t="s">
        <v>9</v>
      </c>
      <c r="G56" s="13" t="s">
        <v>43</v>
      </c>
    </row>
    <row r="57" spans="1:7" ht="15" customHeight="1">
      <c r="A57" s="13">
        <v>43031</v>
      </c>
      <c r="B57" s="3" t="s">
        <v>4</v>
      </c>
      <c r="C57" s="5">
        <v>8325</v>
      </c>
      <c r="D57" s="5" t="s">
        <v>150</v>
      </c>
      <c r="E57" s="3" t="s">
        <v>7</v>
      </c>
      <c r="F57" s="3" t="s">
        <v>7</v>
      </c>
      <c r="G57" s="13" t="s">
        <v>43</v>
      </c>
    </row>
    <row r="58" spans="1:7" ht="15" customHeight="1">
      <c r="A58" s="13">
        <v>43032</v>
      </c>
      <c r="B58" s="3" t="s">
        <v>4</v>
      </c>
      <c r="C58" s="5">
        <v>3346</v>
      </c>
      <c r="D58" s="5" t="s">
        <v>151</v>
      </c>
      <c r="E58" s="3" t="s">
        <v>5</v>
      </c>
      <c r="F58" s="3" t="s">
        <v>6</v>
      </c>
      <c r="G58" s="4" t="s">
        <v>45</v>
      </c>
    </row>
    <row r="59" spans="1:7" ht="15" customHeight="1">
      <c r="A59" s="13">
        <v>43032</v>
      </c>
      <c r="B59" s="3" t="s">
        <v>7</v>
      </c>
      <c r="C59" s="5">
        <v>57360</v>
      </c>
      <c r="D59" s="5" t="s">
        <v>406</v>
      </c>
      <c r="E59" s="3" t="s">
        <v>7</v>
      </c>
      <c r="F59" s="3" t="s">
        <v>7</v>
      </c>
      <c r="G59" s="4" t="s">
        <v>43</v>
      </c>
    </row>
    <row r="60" spans="1:7" ht="15" customHeight="1">
      <c r="A60" s="13">
        <v>43032</v>
      </c>
      <c r="B60" s="18" t="s">
        <v>9</v>
      </c>
      <c r="C60" s="15">
        <v>10036</v>
      </c>
      <c r="D60" s="15" t="s">
        <v>424</v>
      </c>
      <c r="E60" s="4" t="s">
        <v>9</v>
      </c>
      <c r="F60" s="4" t="s">
        <v>24</v>
      </c>
      <c r="G60" s="4" t="s">
        <v>47</v>
      </c>
    </row>
    <row r="61" spans="1:7" ht="15" customHeight="1">
      <c r="A61" s="13">
        <v>43032</v>
      </c>
      <c r="B61" s="4" t="s">
        <v>4</v>
      </c>
      <c r="C61" s="15">
        <v>4930</v>
      </c>
      <c r="D61" s="15" t="s">
        <v>152</v>
      </c>
      <c r="E61" s="4" t="s">
        <v>31</v>
      </c>
      <c r="F61" s="4" t="s">
        <v>7</v>
      </c>
      <c r="G61" s="4" t="s">
        <v>40</v>
      </c>
    </row>
    <row r="62" spans="1:7" ht="15" customHeight="1">
      <c r="A62" s="13">
        <v>43032</v>
      </c>
      <c r="B62" s="4" t="s">
        <v>7</v>
      </c>
      <c r="C62" s="15">
        <v>57270</v>
      </c>
      <c r="D62" s="15" t="s">
        <v>407</v>
      </c>
      <c r="E62" s="4" t="s">
        <v>7</v>
      </c>
      <c r="F62" s="4" t="s">
        <v>55</v>
      </c>
      <c r="G62" s="4" t="s">
        <v>42</v>
      </c>
    </row>
    <row r="63" spans="1:7" ht="15" customHeight="1">
      <c r="A63" s="13">
        <v>43033</v>
      </c>
      <c r="B63" s="4" t="s">
        <v>7</v>
      </c>
      <c r="C63" s="15">
        <v>54400</v>
      </c>
      <c r="D63" s="15" t="s">
        <v>408</v>
      </c>
      <c r="E63" s="4" t="s">
        <v>7</v>
      </c>
      <c r="F63" s="4" t="s">
        <v>10</v>
      </c>
      <c r="G63" s="4" t="s">
        <v>48</v>
      </c>
    </row>
    <row r="64" spans="1:7" ht="15" customHeight="1">
      <c r="A64" s="13">
        <v>43034</v>
      </c>
      <c r="B64" s="4" t="s">
        <v>11</v>
      </c>
      <c r="C64" s="15">
        <v>33610</v>
      </c>
      <c r="D64" s="15" t="s">
        <v>423</v>
      </c>
      <c r="E64" s="4" t="s">
        <v>6</v>
      </c>
      <c r="F64" s="4" t="s">
        <v>56</v>
      </c>
      <c r="G64" s="4" t="s">
        <v>47</v>
      </c>
    </row>
    <row r="65" spans="1:7" ht="15" customHeight="1">
      <c r="A65" s="13">
        <v>43036</v>
      </c>
      <c r="B65" s="4" t="s">
        <v>4</v>
      </c>
      <c r="C65" s="15">
        <v>4693</v>
      </c>
      <c r="D65" s="15" t="s">
        <v>131</v>
      </c>
      <c r="E65" s="4" t="s">
        <v>7</v>
      </c>
      <c r="F65" s="4" t="s">
        <v>7</v>
      </c>
      <c r="G65" s="4" t="s">
        <v>50</v>
      </c>
    </row>
    <row r="66" spans="1:7" ht="15" customHeight="1">
      <c r="A66" s="13">
        <v>43036</v>
      </c>
      <c r="B66" s="4" t="s">
        <v>4</v>
      </c>
      <c r="C66" s="15">
        <v>4439</v>
      </c>
      <c r="D66" s="15" t="s">
        <v>139</v>
      </c>
      <c r="E66" s="4" t="s">
        <v>12</v>
      </c>
      <c r="F66" s="4" t="s">
        <v>53</v>
      </c>
      <c r="G66" s="4" t="s">
        <v>13</v>
      </c>
    </row>
    <row r="67" spans="1:7" ht="15" customHeight="1">
      <c r="A67" s="13">
        <v>43036</v>
      </c>
      <c r="B67" s="4" t="s">
        <v>4</v>
      </c>
      <c r="C67" s="15">
        <v>2518</v>
      </c>
      <c r="D67" s="15" t="s">
        <v>132</v>
      </c>
      <c r="E67" s="4" t="s">
        <v>32</v>
      </c>
      <c r="F67" s="4" t="s">
        <v>57</v>
      </c>
      <c r="G67" s="4" t="s">
        <v>37</v>
      </c>
    </row>
    <row r="68" spans="1:7" ht="15" customHeight="1">
      <c r="A68" s="13">
        <v>43036</v>
      </c>
      <c r="B68" s="4" t="s">
        <v>4</v>
      </c>
      <c r="C68" s="15">
        <v>2310</v>
      </c>
      <c r="D68" s="15" t="s">
        <v>205</v>
      </c>
      <c r="E68" s="4" t="s">
        <v>7</v>
      </c>
      <c r="F68" s="4" t="s">
        <v>7</v>
      </c>
      <c r="G68" s="4" t="s">
        <v>45</v>
      </c>
    </row>
    <row r="69" spans="1:7" ht="15" customHeight="1">
      <c r="A69" s="13">
        <v>43036</v>
      </c>
      <c r="B69" s="4" t="s">
        <v>4</v>
      </c>
      <c r="C69" s="15">
        <v>8330</v>
      </c>
      <c r="D69" s="15" t="s">
        <v>150</v>
      </c>
      <c r="E69" s="4" t="s">
        <v>14</v>
      </c>
      <c r="F69" s="4" t="s">
        <v>7</v>
      </c>
      <c r="G69" s="4" t="s">
        <v>45</v>
      </c>
    </row>
    <row r="70" spans="1:7" ht="15" customHeight="1">
      <c r="A70" s="13">
        <v>43036</v>
      </c>
      <c r="B70" s="4" t="s">
        <v>4</v>
      </c>
      <c r="C70" s="15">
        <v>1948</v>
      </c>
      <c r="D70" s="15" t="s">
        <v>132</v>
      </c>
      <c r="E70" s="4" t="s">
        <v>33</v>
      </c>
      <c r="F70" s="4" t="s">
        <v>24</v>
      </c>
      <c r="G70" s="4" t="s">
        <v>45</v>
      </c>
    </row>
    <row r="71" spans="1:7" ht="15" customHeight="1">
      <c r="A71" s="13">
        <v>43036</v>
      </c>
      <c r="B71" s="15" t="s">
        <v>15</v>
      </c>
      <c r="C71" s="19" t="s">
        <v>16</v>
      </c>
      <c r="D71" s="19"/>
      <c r="E71" s="4" t="s">
        <v>33</v>
      </c>
      <c r="F71" s="4" t="s">
        <v>24</v>
      </c>
      <c r="G71" s="4" t="s">
        <v>45</v>
      </c>
    </row>
    <row r="72" spans="1:7" ht="15" customHeight="1">
      <c r="A72" s="13">
        <v>43036</v>
      </c>
      <c r="B72" s="4" t="s">
        <v>4</v>
      </c>
      <c r="C72" s="15">
        <v>7213</v>
      </c>
      <c r="D72" s="15" t="s">
        <v>153</v>
      </c>
      <c r="E72" s="4" t="s">
        <v>24</v>
      </c>
      <c r="F72" s="4" t="s">
        <v>56</v>
      </c>
      <c r="G72" s="4" t="s">
        <v>45</v>
      </c>
    </row>
    <row r="73" spans="1:7" ht="15" customHeight="1">
      <c r="A73" s="13">
        <v>43036</v>
      </c>
      <c r="B73" s="4" t="s">
        <v>4</v>
      </c>
      <c r="C73" s="15">
        <v>8063</v>
      </c>
      <c r="D73" s="15" t="s">
        <v>133</v>
      </c>
      <c r="E73" s="4" t="s">
        <v>34</v>
      </c>
      <c r="F73" s="4" t="s">
        <v>57</v>
      </c>
      <c r="G73" s="4" t="s">
        <v>45</v>
      </c>
    </row>
    <row r="74" spans="1:7" ht="15" customHeight="1">
      <c r="A74" s="13">
        <v>43036</v>
      </c>
      <c r="B74" s="4" t="s">
        <v>4</v>
      </c>
      <c r="C74" s="15">
        <v>1932</v>
      </c>
      <c r="D74" s="15" t="s">
        <v>132</v>
      </c>
      <c r="E74" s="4" t="s">
        <v>35</v>
      </c>
      <c r="F74" s="4" t="s">
        <v>7</v>
      </c>
      <c r="G74" s="4" t="s">
        <v>49</v>
      </c>
    </row>
    <row r="75" spans="1:7" ht="15" customHeight="1">
      <c r="A75" s="13">
        <v>43037</v>
      </c>
      <c r="B75" s="4" t="s">
        <v>4</v>
      </c>
      <c r="C75" s="15">
        <v>8042</v>
      </c>
      <c r="D75" s="15" t="s">
        <v>135</v>
      </c>
      <c r="E75" s="4" t="s">
        <v>126</v>
      </c>
      <c r="F75" s="4" t="s">
        <v>5</v>
      </c>
      <c r="G75" s="4" t="s">
        <v>42</v>
      </c>
    </row>
    <row r="76" spans="1:7" ht="15" customHeight="1">
      <c r="A76" s="13">
        <v>43037</v>
      </c>
      <c r="B76" s="4" t="s">
        <v>4</v>
      </c>
      <c r="C76" s="15">
        <v>8370</v>
      </c>
      <c r="D76" s="15" t="s">
        <v>154</v>
      </c>
      <c r="E76" s="4" t="s">
        <v>5</v>
      </c>
      <c r="F76" s="4" t="s">
        <v>5</v>
      </c>
      <c r="G76" s="4" t="s">
        <v>43</v>
      </c>
    </row>
    <row r="77" spans="1:7" ht="15" customHeight="1">
      <c r="A77" s="13">
        <v>43037</v>
      </c>
      <c r="B77" s="4" t="s">
        <v>4</v>
      </c>
      <c r="C77" s="15">
        <v>5369</v>
      </c>
      <c r="D77" s="15" t="s">
        <v>155</v>
      </c>
      <c r="E77" s="4" t="s">
        <v>7</v>
      </c>
      <c r="F77" s="4" t="s">
        <v>7</v>
      </c>
      <c r="G77" s="4" t="s">
        <v>43</v>
      </c>
    </row>
    <row r="78" spans="1:7" ht="15" customHeight="1">
      <c r="A78" s="13">
        <v>43037</v>
      </c>
      <c r="B78" s="4" t="s">
        <v>4</v>
      </c>
      <c r="C78" s="15">
        <v>4521</v>
      </c>
      <c r="D78" s="15" t="s">
        <v>131</v>
      </c>
      <c r="E78" s="4" t="s">
        <v>5</v>
      </c>
      <c r="F78" s="4" t="s">
        <v>5</v>
      </c>
      <c r="G78" s="4" t="s">
        <v>50</v>
      </c>
    </row>
    <row r="79" spans="1:7" ht="15" customHeight="1">
      <c r="A79" s="13">
        <v>43037</v>
      </c>
      <c r="B79" s="4" t="s">
        <v>4</v>
      </c>
      <c r="C79" s="15">
        <v>9189</v>
      </c>
      <c r="D79" s="15" t="s">
        <v>146</v>
      </c>
      <c r="E79" s="4" t="s">
        <v>5</v>
      </c>
      <c r="F79" s="4" t="s">
        <v>5</v>
      </c>
      <c r="G79" s="4" t="s">
        <v>42</v>
      </c>
    </row>
    <row r="80" spans="1:7" ht="15" customHeight="1">
      <c r="A80" s="13">
        <v>43037</v>
      </c>
      <c r="B80" s="4" t="s">
        <v>4</v>
      </c>
      <c r="C80" s="15">
        <v>7251</v>
      </c>
      <c r="D80" s="15" t="s">
        <v>156</v>
      </c>
      <c r="E80" s="4" t="s">
        <v>32</v>
      </c>
      <c r="F80" s="4" t="s">
        <v>56</v>
      </c>
      <c r="G80" s="4" t="s">
        <v>51</v>
      </c>
    </row>
    <row r="81" spans="1:7" ht="15" customHeight="1">
      <c r="A81" s="13">
        <v>43037</v>
      </c>
      <c r="B81" s="4" t="s">
        <v>4</v>
      </c>
      <c r="C81" s="15">
        <v>2423</v>
      </c>
      <c r="D81" s="15" t="s">
        <v>132</v>
      </c>
      <c r="E81" s="4" t="s">
        <v>24</v>
      </c>
      <c r="F81" s="4" t="s">
        <v>24</v>
      </c>
      <c r="G81" s="4" t="s">
        <v>45</v>
      </c>
    </row>
    <row r="82" spans="1:7" ht="15" customHeight="1">
      <c r="A82" s="13">
        <v>43037</v>
      </c>
      <c r="B82" s="4" t="s">
        <v>4</v>
      </c>
      <c r="C82" s="15">
        <v>4665</v>
      </c>
      <c r="D82" s="15" t="s">
        <v>131</v>
      </c>
      <c r="E82" s="4" t="s">
        <v>12</v>
      </c>
      <c r="F82" s="4" t="s">
        <v>24</v>
      </c>
      <c r="G82" s="4" t="s">
        <v>45</v>
      </c>
    </row>
    <row r="83" spans="1:7" ht="15" customHeight="1">
      <c r="A83" s="13">
        <v>43037</v>
      </c>
      <c r="B83" s="4" t="s">
        <v>4</v>
      </c>
      <c r="C83" s="15">
        <v>6470</v>
      </c>
      <c r="D83" s="15" t="s">
        <v>157</v>
      </c>
      <c r="E83" s="4" t="s">
        <v>5</v>
      </c>
      <c r="F83" s="4" t="s">
        <v>5</v>
      </c>
      <c r="G83" s="4" t="s">
        <v>43</v>
      </c>
    </row>
    <row r="84" spans="1:7" ht="15" customHeight="1">
      <c r="A84" s="13">
        <v>43037</v>
      </c>
      <c r="B84" s="4" t="s">
        <v>17</v>
      </c>
      <c r="C84" s="15">
        <v>16320</v>
      </c>
      <c r="D84" s="15" t="s">
        <v>423</v>
      </c>
      <c r="E84" s="4" t="s">
        <v>18</v>
      </c>
      <c r="F84" s="4" t="s">
        <v>56</v>
      </c>
      <c r="G84" s="4" t="s">
        <v>45</v>
      </c>
    </row>
    <row r="85" spans="1:7" ht="15" customHeight="1">
      <c r="A85" s="13">
        <v>43037</v>
      </c>
      <c r="B85" s="4" t="s">
        <v>4</v>
      </c>
      <c r="C85" s="15">
        <v>6722</v>
      </c>
      <c r="D85" s="15" t="s">
        <v>144</v>
      </c>
      <c r="E85" s="4" t="s">
        <v>18</v>
      </c>
      <c r="F85" s="4" t="s">
        <v>56</v>
      </c>
      <c r="G85" s="4" t="s">
        <v>45</v>
      </c>
    </row>
    <row r="86" spans="1:7" ht="15" customHeight="1">
      <c r="A86" s="13">
        <v>43037</v>
      </c>
      <c r="B86" s="4" t="s">
        <v>4</v>
      </c>
      <c r="C86" s="15">
        <v>4989</v>
      </c>
      <c r="D86" s="15" t="s">
        <v>158</v>
      </c>
      <c r="E86" s="4" t="s">
        <v>124</v>
      </c>
      <c r="F86" s="4" t="s">
        <v>5</v>
      </c>
      <c r="G86" s="4" t="s">
        <v>45</v>
      </c>
    </row>
    <row r="87" spans="1:7" ht="15" customHeight="1">
      <c r="A87" s="13">
        <v>43037</v>
      </c>
      <c r="B87" s="4" t="s">
        <v>4</v>
      </c>
      <c r="C87" s="15">
        <v>3390</v>
      </c>
      <c r="D87" s="15" t="s">
        <v>159</v>
      </c>
      <c r="E87" s="4" t="s">
        <v>7</v>
      </c>
      <c r="F87" s="4" t="s">
        <v>7</v>
      </c>
      <c r="G87" s="4" t="s">
        <v>37</v>
      </c>
    </row>
    <row r="88" spans="1:7" ht="15" customHeight="1">
      <c r="A88" s="13">
        <v>43037</v>
      </c>
      <c r="B88" s="4" t="s">
        <v>4</v>
      </c>
      <c r="C88" s="15">
        <v>8055</v>
      </c>
      <c r="D88" s="15" t="s">
        <v>133</v>
      </c>
      <c r="E88" s="4" t="s">
        <v>25</v>
      </c>
      <c r="F88" s="4" t="s">
        <v>56</v>
      </c>
      <c r="G88" s="4" t="s">
        <v>43</v>
      </c>
    </row>
    <row r="89" spans="1:7" ht="15" customHeight="1">
      <c r="A89" s="13">
        <v>43037</v>
      </c>
      <c r="B89" s="4" t="s">
        <v>4</v>
      </c>
      <c r="C89" s="15">
        <v>2629</v>
      </c>
      <c r="D89" s="15" t="s">
        <v>132</v>
      </c>
      <c r="E89" s="4" t="s">
        <v>7</v>
      </c>
      <c r="F89" s="4" t="s">
        <v>56</v>
      </c>
      <c r="G89" s="4" t="s">
        <v>45</v>
      </c>
    </row>
    <row r="90" spans="1:7" ht="15" customHeight="1">
      <c r="A90" s="13">
        <v>43037</v>
      </c>
      <c r="B90" s="4" t="s">
        <v>4</v>
      </c>
      <c r="C90" s="15">
        <v>1457</v>
      </c>
      <c r="D90" s="15" t="s">
        <v>132</v>
      </c>
      <c r="E90" s="4" t="s">
        <v>32</v>
      </c>
      <c r="F90" s="4" t="s">
        <v>56</v>
      </c>
      <c r="G90" s="4" t="s">
        <v>45</v>
      </c>
    </row>
    <row r="91" spans="1:7" ht="15" customHeight="1">
      <c r="A91" s="13">
        <v>43037</v>
      </c>
      <c r="B91" s="4" t="s">
        <v>4</v>
      </c>
      <c r="C91" s="15">
        <v>8024</v>
      </c>
      <c r="D91" s="15" t="s">
        <v>135</v>
      </c>
      <c r="E91" s="4" t="s">
        <v>32</v>
      </c>
      <c r="F91" s="4" t="s">
        <v>56</v>
      </c>
      <c r="G91" s="4" t="s">
        <v>45</v>
      </c>
    </row>
    <row r="92" spans="1:7" ht="15" customHeight="1">
      <c r="A92" s="13">
        <v>43037</v>
      </c>
      <c r="B92" s="4" t="s">
        <v>4</v>
      </c>
      <c r="C92" s="15">
        <v>4383</v>
      </c>
      <c r="D92" s="15" t="s">
        <v>160</v>
      </c>
      <c r="E92" s="4" t="s">
        <v>5</v>
      </c>
      <c r="F92" s="4" t="s">
        <v>5</v>
      </c>
      <c r="G92" s="4" t="s">
        <v>45</v>
      </c>
    </row>
    <row r="93" spans="1:7" ht="15" customHeight="1">
      <c r="A93" s="13">
        <v>43037</v>
      </c>
      <c r="B93" s="4" t="s">
        <v>4</v>
      </c>
      <c r="C93" s="15">
        <v>9061</v>
      </c>
      <c r="D93" s="15" t="s">
        <v>161</v>
      </c>
      <c r="E93" s="4" t="s">
        <v>18</v>
      </c>
      <c r="F93" s="4" t="s">
        <v>7</v>
      </c>
      <c r="G93" s="4" t="s">
        <v>45</v>
      </c>
    </row>
    <row r="94" spans="1:7" ht="15" customHeight="1">
      <c r="A94" s="13">
        <v>43037</v>
      </c>
      <c r="B94" s="4" t="s">
        <v>17</v>
      </c>
      <c r="C94" s="15">
        <v>61022</v>
      </c>
      <c r="D94" s="15" t="s">
        <v>423</v>
      </c>
      <c r="E94" s="4" t="s">
        <v>18</v>
      </c>
      <c r="F94" s="4" t="s">
        <v>58</v>
      </c>
      <c r="G94" s="4" t="s">
        <v>45</v>
      </c>
    </row>
    <row r="95" spans="1:7" ht="15" customHeight="1">
      <c r="A95" s="13">
        <v>43037</v>
      </c>
      <c r="B95" s="4" t="s">
        <v>4</v>
      </c>
      <c r="C95" s="15">
        <v>8086</v>
      </c>
      <c r="D95" s="15" t="s">
        <v>133</v>
      </c>
      <c r="E95" s="4" t="s">
        <v>36</v>
      </c>
      <c r="F95" s="4" t="s">
        <v>7</v>
      </c>
      <c r="G95" s="4" t="s">
        <v>45</v>
      </c>
    </row>
    <row r="96" spans="1:7" ht="15" customHeight="1">
      <c r="A96" s="13">
        <v>43037</v>
      </c>
      <c r="B96" s="4" t="s">
        <v>4</v>
      </c>
      <c r="C96" s="15">
        <v>8232</v>
      </c>
      <c r="D96" s="15" t="s">
        <v>162</v>
      </c>
      <c r="E96" s="4" t="s">
        <v>5</v>
      </c>
      <c r="F96" s="4" t="s">
        <v>5</v>
      </c>
      <c r="G96" s="4" t="s">
        <v>45</v>
      </c>
    </row>
    <row r="97" spans="1:7" ht="15" customHeight="1">
      <c r="A97" s="13">
        <v>43037</v>
      </c>
      <c r="B97" s="4" t="s">
        <v>7</v>
      </c>
      <c r="C97" s="15">
        <v>54700</v>
      </c>
      <c r="D97" s="15" t="s">
        <v>409</v>
      </c>
      <c r="E97" s="4" t="s">
        <v>7</v>
      </c>
      <c r="F97" s="4" t="s">
        <v>7</v>
      </c>
      <c r="G97" s="4" t="s">
        <v>45</v>
      </c>
    </row>
    <row r="98" spans="1:7" ht="15" customHeight="1">
      <c r="A98" s="13">
        <v>43037</v>
      </c>
      <c r="B98" s="4" t="s">
        <v>4</v>
      </c>
      <c r="C98" s="15">
        <v>1750</v>
      </c>
      <c r="D98" s="15" t="s">
        <v>132</v>
      </c>
      <c r="E98" s="4" t="s">
        <v>5</v>
      </c>
      <c r="F98" s="4" t="s">
        <v>5</v>
      </c>
      <c r="G98" s="4" t="s">
        <v>43</v>
      </c>
    </row>
    <row r="99" spans="1:7" ht="15" customHeight="1">
      <c r="A99" s="13">
        <v>43037</v>
      </c>
      <c r="B99" s="4" t="s">
        <v>7</v>
      </c>
      <c r="C99" s="15">
        <v>57970</v>
      </c>
      <c r="D99" s="15" t="s">
        <v>410</v>
      </c>
      <c r="E99" s="4" t="s">
        <v>7</v>
      </c>
      <c r="F99" s="4" t="s">
        <v>7</v>
      </c>
      <c r="G99" s="4" t="s">
        <v>20</v>
      </c>
    </row>
    <row r="100" spans="1:7" ht="15" customHeight="1">
      <c r="A100" s="13">
        <v>43037</v>
      </c>
      <c r="B100" s="4" t="s">
        <v>4</v>
      </c>
      <c r="C100" s="15">
        <v>1613</v>
      </c>
      <c r="D100" s="15" t="s">
        <v>132</v>
      </c>
      <c r="E100" s="4" t="s">
        <v>9</v>
      </c>
      <c r="F100" s="4" t="s">
        <v>59</v>
      </c>
      <c r="G100" s="4" t="s">
        <v>45</v>
      </c>
    </row>
    <row r="101" spans="1:7" ht="15" customHeight="1">
      <c r="A101" s="13">
        <v>43037</v>
      </c>
      <c r="B101" s="4" t="s">
        <v>11</v>
      </c>
      <c r="C101" s="15">
        <v>67661</v>
      </c>
      <c r="D101" s="15" t="s">
        <v>425</v>
      </c>
      <c r="E101" s="4" t="s">
        <v>6</v>
      </c>
      <c r="F101" s="4" t="s">
        <v>6</v>
      </c>
      <c r="G101" s="4" t="s">
        <v>45</v>
      </c>
    </row>
    <row r="102" spans="1:7" ht="15" customHeight="1">
      <c r="A102" s="13">
        <v>43037</v>
      </c>
      <c r="B102" s="4" t="s">
        <v>4</v>
      </c>
      <c r="C102" s="15">
        <v>4626</v>
      </c>
      <c r="D102" s="15" t="s">
        <v>131</v>
      </c>
      <c r="E102" s="4" t="s">
        <v>5</v>
      </c>
      <c r="F102" s="4" t="s">
        <v>5</v>
      </c>
      <c r="G102" s="4" t="s">
        <v>45</v>
      </c>
    </row>
    <row r="103" spans="1:7" ht="15" customHeight="1">
      <c r="A103" s="13">
        <v>43037</v>
      </c>
      <c r="B103" s="4" t="s">
        <v>4</v>
      </c>
      <c r="C103" s="15">
        <v>1450</v>
      </c>
      <c r="D103" s="15" t="s">
        <v>132</v>
      </c>
      <c r="E103" s="4" t="s">
        <v>19</v>
      </c>
      <c r="F103" s="4" t="s">
        <v>7</v>
      </c>
      <c r="G103" s="4" t="s">
        <v>37</v>
      </c>
    </row>
    <row r="104" spans="1:7" ht="15" customHeight="1">
      <c r="A104" s="13">
        <v>43037</v>
      </c>
      <c r="B104" s="4" t="s">
        <v>4</v>
      </c>
      <c r="C104" s="15">
        <v>2732</v>
      </c>
      <c r="D104" s="15" t="s">
        <v>132</v>
      </c>
      <c r="E104" s="4" t="s">
        <v>7</v>
      </c>
      <c r="F104" s="4" t="s">
        <v>7</v>
      </c>
      <c r="G104" s="4" t="s">
        <v>37</v>
      </c>
    </row>
    <row r="105" spans="1:7" ht="15" customHeight="1">
      <c r="A105" s="13">
        <v>43038</v>
      </c>
      <c r="B105" s="4" t="s">
        <v>4</v>
      </c>
      <c r="C105" s="15">
        <v>8079</v>
      </c>
      <c r="D105" s="15" t="s">
        <v>133</v>
      </c>
      <c r="E105" s="4" t="s">
        <v>24</v>
      </c>
      <c r="F105" s="4" t="s">
        <v>60</v>
      </c>
      <c r="G105" s="4" t="s">
        <v>45</v>
      </c>
    </row>
    <row r="106" spans="1:7" ht="15" customHeight="1">
      <c r="A106" s="13">
        <v>43038</v>
      </c>
      <c r="B106" s="4" t="s">
        <v>4</v>
      </c>
      <c r="C106" s="15">
        <v>7335</v>
      </c>
      <c r="D106" s="15" t="s">
        <v>163</v>
      </c>
      <c r="E106" s="4" t="s">
        <v>24</v>
      </c>
      <c r="F106" s="4" t="s">
        <v>60</v>
      </c>
      <c r="G106" s="4" t="s">
        <v>45</v>
      </c>
    </row>
    <row r="107" spans="1:7" ht="15" customHeight="1">
      <c r="A107" s="13">
        <v>43038</v>
      </c>
      <c r="B107" s="4" t="s">
        <v>4</v>
      </c>
      <c r="C107" s="15">
        <v>1520</v>
      </c>
      <c r="D107" s="15" t="s">
        <v>132</v>
      </c>
      <c r="E107" s="4" t="s">
        <v>7</v>
      </c>
      <c r="F107" s="4" t="s">
        <v>7</v>
      </c>
      <c r="G107" s="4" t="s">
        <v>45</v>
      </c>
    </row>
    <row r="108" spans="1:7" ht="15" customHeight="1">
      <c r="A108" s="13">
        <v>43038</v>
      </c>
      <c r="B108" s="4" t="s">
        <v>4</v>
      </c>
      <c r="C108" s="15">
        <v>8531</v>
      </c>
      <c r="D108" s="15" t="s">
        <v>164</v>
      </c>
      <c r="E108" s="4" t="s">
        <v>7</v>
      </c>
      <c r="F108" s="4" t="s">
        <v>7</v>
      </c>
      <c r="G108" s="4" t="s">
        <v>37</v>
      </c>
    </row>
    <row r="109" spans="1:7" ht="15" customHeight="1">
      <c r="A109" s="13">
        <v>43038</v>
      </c>
      <c r="B109" s="4" t="s">
        <v>4</v>
      </c>
      <c r="C109" s="15">
        <v>1880</v>
      </c>
      <c r="D109" s="15" t="s">
        <v>132</v>
      </c>
      <c r="E109" s="4" t="s">
        <v>7</v>
      </c>
      <c r="F109" s="4" t="s">
        <v>7</v>
      </c>
      <c r="G109" s="4" t="s">
        <v>45</v>
      </c>
    </row>
    <row r="110" spans="1:7" ht="15" customHeight="1">
      <c r="A110" s="13">
        <v>43038</v>
      </c>
      <c r="B110" s="4" t="s">
        <v>4</v>
      </c>
      <c r="C110" s="15">
        <v>4353</v>
      </c>
      <c r="D110" s="15" t="s">
        <v>141</v>
      </c>
      <c r="E110" s="4" t="s">
        <v>9</v>
      </c>
      <c r="F110" s="4" t="s">
        <v>61</v>
      </c>
      <c r="G110" s="4" t="s">
        <v>42</v>
      </c>
    </row>
    <row r="111" spans="1:7" ht="15" customHeight="1">
      <c r="A111" s="13">
        <v>43038</v>
      </c>
      <c r="B111" s="4" t="s">
        <v>11</v>
      </c>
      <c r="C111" s="15">
        <v>60594</v>
      </c>
      <c r="D111" s="15" t="s">
        <v>426</v>
      </c>
      <c r="E111" s="4" t="s">
        <v>6</v>
      </c>
      <c r="F111" s="4" t="s">
        <v>52</v>
      </c>
      <c r="G111" s="4" t="s">
        <v>42</v>
      </c>
    </row>
    <row r="112" spans="1:7" ht="15" customHeight="1">
      <c r="A112" s="13">
        <v>43039</v>
      </c>
      <c r="B112" s="4" t="s">
        <v>4</v>
      </c>
      <c r="C112" s="15">
        <v>3440</v>
      </c>
      <c r="D112" s="15" t="s">
        <v>168</v>
      </c>
      <c r="E112" s="4" t="s">
        <v>62</v>
      </c>
      <c r="F112" s="4" t="s">
        <v>63</v>
      </c>
      <c r="G112" s="4" t="s">
        <v>42</v>
      </c>
    </row>
    <row r="113" spans="1:7" ht="15" customHeight="1">
      <c r="A113" s="13">
        <v>43039</v>
      </c>
      <c r="B113" s="4" t="s">
        <v>7</v>
      </c>
      <c r="C113" s="15">
        <v>78650</v>
      </c>
      <c r="D113" s="15" t="s">
        <v>411</v>
      </c>
      <c r="E113" s="4" t="s">
        <v>7</v>
      </c>
      <c r="F113" s="4" t="s">
        <v>8</v>
      </c>
      <c r="G113" s="4" t="s">
        <v>64</v>
      </c>
    </row>
    <row r="114" spans="1:7" ht="15" customHeight="1">
      <c r="A114" s="13">
        <v>43040</v>
      </c>
      <c r="B114" s="4" t="s">
        <v>4</v>
      </c>
      <c r="C114" s="15">
        <v>8055</v>
      </c>
      <c r="D114" s="15" t="s">
        <v>133</v>
      </c>
      <c r="E114" s="4" t="s">
        <v>24</v>
      </c>
      <c r="F114" s="4" t="s">
        <v>56</v>
      </c>
      <c r="G114" s="4" t="s">
        <v>65</v>
      </c>
    </row>
    <row r="115" spans="1:7" ht="15" customHeight="1">
      <c r="A115" s="13">
        <v>43040</v>
      </c>
      <c r="B115" s="4" t="s">
        <v>4</v>
      </c>
      <c r="C115" s="15">
        <v>5407</v>
      </c>
      <c r="D115" s="15" t="s">
        <v>165</v>
      </c>
      <c r="E115" s="4" t="s">
        <v>36</v>
      </c>
      <c r="F115" s="4" t="s">
        <v>56</v>
      </c>
      <c r="G115" s="4" t="s">
        <v>51</v>
      </c>
    </row>
    <row r="116" spans="1:7" ht="15" customHeight="1">
      <c r="A116" s="13">
        <v>43040</v>
      </c>
      <c r="B116" s="4" t="s">
        <v>4</v>
      </c>
      <c r="C116" s="15">
        <v>5239</v>
      </c>
      <c r="D116" s="15" t="s">
        <v>166</v>
      </c>
      <c r="E116" s="4" t="s">
        <v>23</v>
      </c>
      <c r="F116" s="4" t="s">
        <v>67</v>
      </c>
      <c r="G116" s="4" t="s">
        <v>45</v>
      </c>
    </row>
    <row r="117" spans="1:7" ht="15" customHeight="1">
      <c r="A117" s="13">
        <v>43040</v>
      </c>
      <c r="B117" s="4" t="s">
        <v>7</v>
      </c>
      <c r="C117" s="15">
        <v>57700</v>
      </c>
      <c r="D117" s="15" t="s">
        <v>412</v>
      </c>
      <c r="E117" s="4" t="s">
        <v>7</v>
      </c>
      <c r="F117" s="4" t="s">
        <v>7</v>
      </c>
      <c r="G117" s="4" t="s">
        <v>68</v>
      </c>
    </row>
    <row r="118" spans="1:7" ht="15" customHeight="1">
      <c r="A118" s="13">
        <v>43040</v>
      </c>
      <c r="B118" s="4" t="s">
        <v>4</v>
      </c>
      <c r="C118" s="15">
        <v>6839</v>
      </c>
      <c r="D118" s="15" t="s">
        <v>167</v>
      </c>
      <c r="E118" s="4" t="s">
        <v>7</v>
      </c>
      <c r="F118" s="4" t="s">
        <v>7</v>
      </c>
      <c r="G118" s="4" t="s">
        <v>65</v>
      </c>
    </row>
    <row r="119" spans="1:7" ht="15" customHeight="1">
      <c r="A119" s="13">
        <v>43040</v>
      </c>
      <c r="B119" s="4" t="s">
        <v>4</v>
      </c>
      <c r="C119" s="15">
        <v>8383</v>
      </c>
      <c r="D119" s="15" t="s">
        <v>150</v>
      </c>
      <c r="E119" s="4" t="s">
        <v>66</v>
      </c>
      <c r="F119" s="4" t="s">
        <v>7</v>
      </c>
      <c r="G119" s="4" t="s">
        <v>65</v>
      </c>
    </row>
    <row r="120" spans="1:7" ht="15" customHeight="1">
      <c r="A120" s="13">
        <v>43040</v>
      </c>
      <c r="B120" s="4" t="s">
        <v>4</v>
      </c>
      <c r="C120" s="15">
        <v>3572</v>
      </c>
      <c r="D120" s="15" t="s">
        <v>168</v>
      </c>
      <c r="E120" s="4" t="s">
        <v>5</v>
      </c>
      <c r="F120" s="4"/>
      <c r="G120" s="4"/>
    </row>
    <row r="121" spans="1:7" ht="15" customHeight="1">
      <c r="A121" s="13">
        <v>43041</v>
      </c>
      <c r="B121" s="4" t="s">
        <v>22</v>
      </c>
      <c r="C121" s="15">
        <v>6721</v>
      </c>
      <c r="D121" s="15" t="s">
        <v>144</v>
      </c>
      <c r="E121" s="4" t="s">
        <v>7</v>
      </c>
      <c r="F121" s="4" t="s">
        <v>24</v>
      </c>
      <c r="G121" s="4" t="s">
        <v>42</v>
      </c>
    </row>
    <row r="122" spans="1:7" ht="15" customHeight="1">
      <c r="A122" s="13">
        <v>43041</v>
      </c>
      <c r="B122" s="4" t="s">
        <v>4</v>
      </c>
      <c r="C122" s="15">
        <v>1254</v>
      </c>
      <c r="D122" s="15" t="s">
        <v>132</v>
      </c>
      <c r="E122" s="4" t="s">
        <v>66</v>
      </c>
      <c r="F122" s="4" t="s">
        <v>7</v>
      </c>
      <c r="G122" s="4" t="s">
        <v>42</v>
      </c>
    </row>
    <row r="123" spans="1:7" ht="15" customHeight="1">
      <c r="A123" s="13">
        <v>43041</v>
      </c>
      <c r="B123" s="4" t="s">
        <v>4</v>
      </c>
      <c r="C123" s="15">
        <v>8613</v>
      </c>
      <c r="D123" s="15" t="s">
        <v>169</v>
      </c>
      <c r="E123" s="4" t="s">
        <v>5</v>
      </c>
      <c r="F123" s="4" t="s">
        <v>7</v>
      </c>
      <c r="G123" s="4" t="s">
        <v>69</v>
      </c>
    </row>
    <row r="124" spans="1:7" ht="15" customHeight="1">
      <c r="A124" s="13">
        <v>43042</v>
      </c>
      <c r="B124" s="4" t="s">
        <v>4</v>
      </c>
      <c r="C124" s="15">
        <v>8279</v>
      </c>
      <c r="D124" s="15" t="s">
        <v>170</v>
      </c>
      <c r="E124" s="4" t="s">
        <v>5</v>
      </c>
      <c r="F124" s="4" t="s">
        <v>70</v>
      </c>
      <c r="G124" s="4" t="s">
        <v>72</v>
      </c>
    </row>
    <row r="125" spans="1:7" ht="15" customHeight="1">
      <c r="A125" s="13">
        <v>43042</v>
      </c>
      <c r="B125" s="4" t="s">
        <v>4</v>
      </c>
      <c r="C125" s="15">
        <v>9639</v>
      </c>
      <c r="D125" s="15" t="s">
        <v>171</v>
      </c>
      <c r="E125" s="4" t="s">
        <v>5</v>
      </c>
      <c r="F125" s="4"/>
      <c r="G125" s="4" t="s">
        <v>43</v>
      </c>
    </row>
    <row r="126" spans="1:7" ht="15" customHeight="1">
      <c r="A126" s="13">
        <v>43042</v>
      </c>
      <c r="B126" s="4" t="s">
        <v>22</v>
      </c>
      <c r="C126" s="15">
        <v>6780</v>
      </c>
      <c r="D126" s="15" t="s">
        <v>144</v>
      </c>
      <c r="E126" s="4" t="s">
        <v>7</v>
      </c>
      <c r="F126" s="4" t="s">
        <v>7</v>
      </c>
      <c r="G126" s="4" t="s">
        <v>73</v>
      </c>
    </row>
    <row r="127" spans="1:7" ht="15" customHeight="1">
      <c r="A127" s="13">
        <v>43042</v>
      </c>
      <c r="B127" s="4" t="s">
        <v>4</v>
      </c>
      <c r="C127" s="15">
        <v>4571</v>
      </c>
      <c r="D127" s="15" t="s">
        <v>131</v>
      </c>
      <c r="E127" s="4" t="s">
        <v>7</v>
      </c>
      <c r="F127" s="4" t="s">
        <v>7</v>
      </c>
      <c r="G127" s="4"/>
    </row>
    <row r="128" spans="1:7" ht="15" customHeight="1">
      <c r="A128" s="13">
        <v>43042</v>
      </c>
      <c r="B128" s="4" t="s">
        <v>4</v>
      </c>
      <c r="C128" s="15">
        <v>4620</v>
      </c>
      <c r="D128" s="15" t="s">
        <v>131</v>
      </c>
      <c r="E128" s="4" t="s">
        <v>5</v>
      </c>
      <c r="F128" s="4" t="s">
        <v>7</v>
      </c>
      <c r="G128" s="4"/>
    </row>
    <row r="129" spans="1:7" ht="15" customHeight="1">
      <c r="A129" s="13">
        <v>43042</v>
      </c>
      <c r="B129" s="4" t="s">
        <v>4</v>
      </c>
      <c r="C129" s="15">
        <v>8360</v>
      </c>
      <c r="D129" s="15" t="s">
        <v>172</v>
      </c>
      <c r="E129" s="4" t="s">
        <v>5</v>
      </c>
      <c r="F129" s="4" t="s">
        <v>7</v>
      </c>
      <c r="G129" s="4" t="s">
        <v>43</v>
      </c>
    </row>
    <row r="130" spans="1:7" ht="15" customHeight="1">
      <c r="A130" s="13">
        <v>43043</v>
      </c>
      <c r="B130" s="4" t="s">
        <v>4</v>
      </c>
      <c r="C130" s="15">
        <v>6783</v>
      </c>
      <c r="D130" s="15" t="s">
        <v>144</v>
      </c>
      <c r="E130" s="4" t="s">
        <v>5</v>
      </c>
      <c r="F130" s="4" t="s">
        <v>6</v>
      </c>
      <c r="G130" s="4" t="s">
        <v>74</v>
      </c>
    </row>
    <row r="131" spans="1:7" ht="15" customHeight="1">
      <c r="A131" s="13">
        <v>43043</v>
      </c>
      <c r="B131" s="4" t="s">
        <v>22</v>
      </c>
      <c r="C131" s="15">
        <v>4500</v>
      </c>
      <c r="D131" s="15" t="s">
        <v>427</v>
      </c>
      <c r="E131" s="4" t="s">
        <v>7</v>
      </c>
      <c r="F131" s="4"/>
      <c r="G131" s="4" t="s">
        <v>75</v>
      </c>
    </row>
    <row r="132" spans="1:7" ht="15" customHeight="1">
      <c r="A132" s="13">
        <v>43043</v>
      </c>
      <c r="B132" s="4" t="s">
        <v>4</v>
      </c>
      <c r="C132" s="15">
        <v>2624</v>
      </c>
      <c r="D132" s="15" t="s">
        <v>132</v>
      </c>
      <c r="E132" s="4" t="s">
        <v>32</v>
      </c>
      <c r="F132" s="4" t="s">
        <v>7</v>
      </c>
      <c r="G132" s="4" t="s">
        <v>76</v>
      </c>
    </row>
    <row r="133" spans="1:7" ht="15" customHeight="1">
      <c r="A133" s="13">
        <v>43043</v>
      </c>
      <c r="B133" s="4" t="s">
        <v>4</v>
      </c>
      <c r="C133" s="15">
        <v>4440</v>
      </c>
      <c r="D133" s="15" t="s">
        <v>139</v>
      </c>
      <c r="E133" s="4" t="s">
        <v>5</v>
      </c>
      <c r="F133" s="4" t="s">
        <v>7</v>
      </c>
      <c r="G133" s="4" t="s">
        <v>40</v>
      </c>
    </row>
    <row r="134" spans="1:7" ht="15" customHeight="1">
      <c r="A134" s="13">
        <v>43043</v>
      </c>
      <c r="B134" s="4" t="s">
        <v>4</v>
      </c>
      <c r="C134" s="15">
        <v>3490</v>
      </c>
      <c r="D134" s="15" t="s">
        <v>168</v>
      </c>
      <c r="E134" s="4" t="s">
        <v>5</v>
      </c>
      <c r="F134" s="4" t="s">
        <v>6</v>
      </c>
      <c r="G134" s="4" t="s">
        <v>40</v>
      </c>
    </row>
    <row r="135" spans="1:7" ht="15" customHeight="1">
      <c r="A135" s="13">
        <v>43043</v>
      </c>
      <c r="B135" s="4" t="s">
        <v>4</v>
      </c>
      <c r="C135" s="15">
        <v>4069</v>
      </c>
      <c r="D135" s="15" t="s">
        <v>141</v>
      </c>
      <c r="E135" s="4" t="s">
        <v>125</v>
      </c>
      <c r="F135" s="4" t="s">
        <v>6</v>
      </c>
      <c r="G135" s="4" t="s">
        <v>65</v>
      </c>
    </row>
    <row r="136" spans="1:7" ht="15" customHeight="1">
      <c r="A136" s="13">
        <v>43043</v>
      </c>
      <c r="B136" s="4" t="s">
        <v>4</v>
      </c>
      <c r="C136" s="15">
        <v>8011</v>
      </c>
      <c r="D136" s="15" t="s">
        <v>135</v>
      </c>
      <c r="E136" s="4" t="s">
        <v>5</v>
      </c>
      <c r="F136" s="4" t="s">
        <v>7</v>
      </c>
      <c r="G136" s="4" t="s">
        <v>40</v>
      </c>
    </row>
    <row r="137" spans="1:7" ht="15" customHeight="1">
      <c r="A137" s="13">
        <v>43043</v>
      </c>
      <c r="B137" s="4" t="s">
        <v>4</v>
      </c>
      <c r="C137" s="15">
        <v>3583</v>
      </c>
      <c r="D137" s="15" t="s">
        <v>168</v>
      </c>
      <c r="E137" s="4" t="s">
        <v>5</v>
      </c>
      <c r="F137" s="4" t="s">
        <v>7</v>
      </c>
      <c r="G137" s="4" t="s">
        <v>40</v>
      </c>
    </row>
    <row r="138" spans="1:7" ht="15" customHeight="1">
      <c r="A138" s="13">
        <v>43043</v>
      </c>
      <c r="B138" s="4" t="s">
        <v>4</v>
      </c>
      <c r="C138" s="15">
        <v>4394</v>
      </c>
      <c r="D138" s="15" t="s">
        <v>173</v>
      </c>
      <c r="E138" s="4" t="s">
        <v>7</v>
      </c>
      <c r="F138" s="4" t="s">
        <v>24</v>
      </c>
      <c r="G138" s="4" t="s">
        <v>21</v>
      </c>
    </row>
    <row r="139" spans="1:7" ht="15" customHeight="1">
      <c r="A139" s="13">
        <v>43043</v>
      </c>
      <c r="B139" s="4" t="s">
        <v>4</v>
      </c>
      <c r="C139" s="15">
        <v>4570</v>
      </c>
      <c r="D139" s="15" t="s">
        <v>131</v>
      </c>
      <c r="E139" s="4" t="s">
        <v>5</v>
      </c>
      <c r="F139" s="4" t="s">
        <v>7</v>
      </c>
      <c r="G139" s="4" t="s">
        <v>73</v>
      </c>
    </row>
    <row r="140" spans="1:7" ht="15" customHeight="1">
      <c r="A140" s="13">
        <v>43044</v>
      </c>
      <c r="B140" s="4" t="s">
        <v>4</v>
      </c>
      <c r="C140" s="15">
        <v>5495</v>
      </c>
      <c r="D140" s="15" t="s">
        <v>174</v>
      </c>
      <c r="E140" s="4" t="s">
        <v>7</v>
      </c>
      <c r="F140" s="4" t="s">
        <v>6</v>
      </c>
      <c r="G140" s="4" t="s">
        <v>43</v>
      </c>
    </row>
    <row r="141" spans="1:7" ht="15" customHeight="1">
      <c r="A141" s="13">
        <v>43044</v>
      </c>
      <c r="B141" s="4" t="s">
        <v>4</v>
      </c>
      <c r="C141" s="15">
        <v>7248</v>
      </c>
      <c r="D141" s="15" t="s">
        <v>153</v>
      </c>
      <c r="E141" s="4" t="s">
        <v>24</v>
      </c>
      <c r="F141" s="4" t="s">
        <v>12</v>
      </c>
      <c r="G141" s="4" t="s">
        <v>42</v>
      </c>
    </row>
    <row r="142" spans="1:7" ht="15" customHeight="1">
      <c r="A142" s="13">
        <v>43044</v>
      </c>
      <c r="B142" s="4" t="s">
        <v>7</v>
      </c>
      <c r="C142" s="15">
        <v>57300</v>
      </c>
      <c r="D142" s="15" t="s">
        <v>362</v>
      </c>
      <c r="E142" s="4" t="s">
        <v>7</v>
      </c>
      <c r="F142" s="4" t="s">
        <v>24</v>
      </c>
      <c r="G142" s="4" t="s">
        <v>77</v>
      </c>
    </row>
    <row r="143" spans="1:7" ht="15" customHeight="1">
      <c r="A143" s="13">
        <v>43044</v>
      </c>
      <c r="B143" s="4" t="s">
        <v>4</v>
      </c>
      <c r="C143" s="15">
        <v>1618</v>
      </c>
      <c r="D143" s="15" t="s">
        <v>132</v>
      </c>
      <c r="E143" s="4" t="s">
        <v>18</v>
      </c>
      <c r="F143" s="4" t="s">
        <v>57</v>
      </c>
      <c r="G143" s="4" t="s">
        <v>65</v>
      </c>
    </row>
    <row r="144" spans="1:7" ht="15" customHeight="1">
      <c r="A144" s="13">
        <v>43044</v>
      </c>
      <c r="B144" s="4" t="s">
        <v>4</v>
      </c>
      <c r="C144" s="15">
        <v>5953</v>
      </c>
      <c r="D144" s="15" t="s">
        <v>179</v>
      </c>
      <c r="E144" s="4" t="s">
        <v>24</v>
      </c>
      <c r="F144" s="4" t="s">
        <v>79</v>
      </c>
      <c r="G144" s="4" t="s">
        <v>65</v>
      </c>
    </row>
    <row r="145" spans="1:7" ht="15" customHeight="1">
      <c r="A145" s="13">
        <v>43044</v>
      </c>
      <c r="B145" s="4" t="s">
        <v>4</v>
      </c>
      <c r="C145" s="15">
        <v>5850</v>
      </c>
      <c r="D145" s="15" t="s">
        <v>136</v>
      </c>
      <c r="E145" s="4" t="s">
        <v>78</v>
      </c>
      <c r="F145" s="4" t="s">
        <v>7</v>
      </c>
      <c r="G145" s="4" t="s">
        <v>42</v>
      </c>
    </row>
    <row r="146" spans="1:7" ht="15" customHeight="1">
      <c r="A146" s="13">
        <v>43044</v>
      </c>
      <c r="B146" s="4" t="s">
        <v>4</v>
      </c>
      <c r="C146" s="15">
        <v>4574</v>
      </c>
      <c r="D146" s="15" t="s">
        <v>131</v>
      </c>
      <c r="E146" s="4" t="s">
        <v>25</v>
      </c>
      <c r="F146" s="4" t="s">
        <v>80</v>
      </c>
      <c r="G146" s="4" t="s">
        <v>73</v>
      </c>
    </row>
    <row r="147" spans="1:7" ht="15" customHeight="1">
      <c r="A147" s="13">
        <v>43044</v>
      </c>
      <c r="B147" s="4" t="s">
        <v>4</v>
      </c>
      <c r="C147" s="15">
        <v>3939</v>
      </c>
      <c r="D147" s="15" t="s">
        <v>175</v>
      </c>
      <c r="E147" s="4" t="s">
        <v>124</v>
      </c>
      <c r="F147" s="4" t="s">
        <v>6</v>
      </c>
      <c r="G147" s="4" t="s">
        <v>50</v>
      </c>
    </row>
    <row r="148" spans="1:7" ht="15" customHeight="1">
      <c r="A148" s="13">
        <v>43044</v>
      </c>
      <c r="B148" s="4" t="s">
        <v>4</v>
      </c>
      <c r="C148" s="15">
        <v>4650</v>
      </c>
      <c r="D148" s="15" t="s">
        <v>131</v>
      </c>
      <c r="E148" s="4" t="s">
        <v>5</v>
      </c>
      <c r="F148" s="4" t="s">
        <v>81</v>
      </c>
      <c r="G148" s="4" t="s">
        <v>93</v>
      </c>
    </row>
    <row r="149" spans="1:7" ht="15" customHeight="1">
      <c r="A149" s="13">
        <v>43044</v>
      </c>
      <c r="B149" s="4" t="s">
        <v>4</v>
      </c>
      <c r="C149" s="15">
        <v>2629</v>
      </c>
      <c r="D149" s="15" t="s">
        <v>132</v>
      </c>
      <c r="E149" s="4" t="s">
        <v>71</v>
      </c>
      <c r="F149" s="4" t="s">
        <v>82</v>
      </c>
      <c r="G149" s="4" t="s">
        <v>92</v>
      </c>
    </row>
    <row r="150" spans="1:7" ht="15" customHeight="1">
      <c r="A150" s="13">
        <v>43044</v>
      </c>
      <c r="B150" s="4" t="s">
        <v>4</v>
      </c>
      <c r="C150" s="15">
        <v>8367</v>
      </c>
      <c r="D150" s="15" t="s">
        <v>176</v>
      </c>
      <c r="E150" s="4" t="s">
        <v>9</v>
      </c>
      <c r="F150" s="4" t="s">
        <v>59</v>
      </c>
      <c r="G150" s="4" t="s">
        <v>65</v>
      </c>
    </row>
    <row r="151" spans="1:7" ht="15" customHeight="1">
      <c r="A151" s="13">
        <v>43044</v>
      </c>
      <c r="B151" s="4" t="s">
        <v>4</v>
      </c>
      <c r="C151" s="15">
        <v>6942</v>
      </c>
      <c r="D151" s="15" t="s">
        <v>177</v>
      </c>
      <c r="E151" s="4" t="s">
        <v>6</v>
      </c>
      <c r="F151" s="4" t="s">
        <v>83</v>
      </c>
      <c r="G151" s="4" t="s">
        <v>43</v>
      </c>
    </row>
    <row r="152" spans="1:7" ht="15" customHeight="1">
      <c r="A152" s="13">
        <v>43044</v>
      </c>
      <c r="B152" s="4" t="s">
        <v>4</v>
      </c>
      <c r="C152" s="15">
        <v>5376</v>
      </c>
      <c r="D152" s="15" t="s">
        <v>178</v>
      </c>
      <c r="E152" s="4" t="s">
        <v>5</v>
      </c>
      <c r="F152" s="4" t="s">
        <v>84</v>
      </c>
      <c r="G152" s="4" t="s">
        <v>85</v>
      </c>
    </row>
    <row r="153" spans="1:7" ht="15" customHeight="1">
      <c r="A153" s="13">
        <v>43044</v>
      </c>
      <c r="B153" s="4" t="s">
        <v>86</v>
      </c>
      <c r="C153" s="15"/>
      <c r="D153" s="15" t="s">
        <v>423</v>
      </c>
      <c r="E153" s="4" t="s">
        <v>25</v>
      </c>
      <c r="F153" s="4" t="s">
        <v>9</v>
      </c>
      <c r="G153" s="4" t="s">
        <v>73</v>
      </c>
    </row>
    <row r="154" spans="1:7" ht="15" customHeight="1">
      <c r="A154" s="13">
        <v>43044</v>
      </c>
      <c r="B154" s="4" t="s">
        <v>4</v>
      </c>
      <c r="C154" s="15">
        <v>4580</v>
      </c>
      <c r="D154" s="15" t="s">
        <v>131</v>
      </c>
      <c r="E154" s="4" t="s">
        <v>5</v>
      </c>
      <c r="F154" s="4" t="s">
        <v>88</v>
      </c>
      <c r="G154" s="4" t="s">
        <v>93</v>
      </c>
    </row>
    <row r="155" spans="1:7" ht="15" customHeight="1">
      <c r="A155" s="13">
        <v>43044</v>
      </c>
      <c r="B155" s="4" t="s">
        <v>11</v>
      </c>
      <c r="C155" s="15">
        <v>4570</v>
      </c>
      <c r="D155" s="15" t="s">
        <v>131</v>
      </c>
      <c r="E155" s="4" t="s">
        <v>87</v>
      </c>
      <c r="F155" s="4" t="s">
        <v>87</v>
      </c>
      <c r="G155" s="4" t="s">
        <v>65</v>
      </c>
    </row>
    <row r="156" spans="1:7">
      <c r="A156" s="13">
        <v>43044</v>
      </c>
      <c r="B156" s="4" t="s">
        <v>4</v>
      </c>
      <c r="C156" s="15">
        <v>5960</v>
      </c>
      <c r="D156" s="15" t="s">
        <v>179</v>
      </c>
      <c r="E156" s="4" t="s">
        <v>5</v>
      </c>
      <c r="F156" s="4" t="s">
        <v>89</v>
      </c>
      <c r="G156" s="4" t="s">
        <v>94</v>
      </c>
    </row>
    <row r="157" spans="1:7">
      <c r="A157" s="13">
        <v>43044</v>
      </c>
      <c r="B157" s="4" t="s">
        <v>4</v>
      </c>
      <c r="C157" s="15">
        <v>4687</v>
      </c>
      <c r="D157" s="15" t="s">
        <v>131</v>
      </c>
      <c r="E157" s="4" t="s">
        <v>5</v>
      </c>
      <c r="F157" s="4" t="s">
        <v>90</v>
      </c>
      <c r="G157" s="4" t="s">
        <v>93</v>
      </c>
    </row>
    <row r="158" spans="1:7">
      <c r="A158" s="13">
        <v>43044</v>
      </c>
      <c r="B158" s="4" t="s">
        <v>4</v>
      </c>
      <c r="C158" s="15">
        <v>7230</v>
      </c>
      <c r="D158" s="15" t="s">
        <v>156</v>
      </c>
      <c r="E158" s="4" t="s">
        <v>5</v>
      </c>
      <c r="F158" s="4" t="s">
        <v>91</v>
      </c>
      <c r="G158" s="4" t="s">
        <v>43</v>
      </c>
    </row>
    <row r="159" spans="1:7">
      <c r="A159" s="13">
        <v>43044</v>
      </c>
      <c r="B159" s="4" t="s">
        <v>4</v>
      </c>
      <c r="C159" s="15">
        <v>6790</v>
      </c>
      <c r="D159" s="15" t="s">
        <v>144</v>
      </c>
      <c r="E159" s="4" t="s">
        <v>5</v>
      </c>
      <c r="F159" s="4" t="s">
        <v>91</v>
      </c>
      <c r="G159" s="4" t="s">
        <v>43</v>
      </c>
    </row>
    <row r="160" spans="1:7">
      <c r="A160" s="13">
        <v>43044</v>
      </c>
      <c r="B160" s="4" t="s">
        <v>4</v>
      </c>
      <c r="C160" s="15">
        <v>4760</v>
      </c>
      <c r="D160" s="15" t="s">
        <v>180</v>
      </c>
      <c r="E160" s="4" t="s">
        <v>5</v>
      </c>
      <c r="F160" s="4" t="s">
        <v>91</v>
      </c>
      <c r="G160" s="4" t="s">
        <v>65</v>
      </c>
    </row>
    <row r="161" spans="1:7">
      <c r="A161" s="13">
        <v>43045</v>
      </c>
      <c r="B161" s="4" t="s">
        <v>4</v>
      </c>
      <c r="C161" s="15">
        <v>1111</v>
      </c>
      <c r="D161" s="15" t="s">
        <v>132</v>
      </c>
      <c r="E161" s="4" t="s">
        <v>5</v>
      </c>
      <c r="F161" s="4" t="s">
        <v>87</v>
      </c>
      <c r="G161" s="4" t="s">
        <v>65</v>
      </c>
    </row>
    <row r="162" spans="1:7">
      <c r="A162" s="13">
        <v>43049</v>
      </c>
      <c r="B162" s="4" t="s">
        <v>7</v>
      </c>
      <c r="C162" s="15">
        <v>92000</v>
      </c>
      <c r="D162" s="15" t="s">
        <v>401</v>
      </c>
      <c r="E162" s="4" t="s">
        <v>7</v>
      </c>
      <c r="F162" s="4" t="s">
        <v>7</v>
      </c>
      <c r="G162" s="4" t="s">
        <v>95</v>
      </c>
    </row>
    <row r="163" spans="1:7">
      <c r="A163" s="13">
        <v>43050</v>
      </c>
      <c r="B163" s="4" t="s">
        <v>4</v>
      </c>
      <c r="C163" s="15">
        <v>1232</v>
      </c>
      <c r="D163" s="15" t="s">
        <v>136</v>
      </c>
      <c r="E163" s="4" t="s">
        <v>5</v>
      </c>
      <c r="F163" s="4" t="s">
        <v>5</v>
      </c>
      <c r="G163" s="4" t="s">
        <v>96</v>
      </c>
    </row>
    <row r="164" spans="1:7">
      <c r="A164" s="13">
        <v>43050</v>
      </c>
      <c r="B164" s="4" t="s">
        <v>4</v>
      </c>
      <c r="C164" s="15">
        <v>4520</v>
      </c>
      <c r="D164" s="15" t="s">
        <v>206</v>
      </c>
      <c r="E164" s="4" t="s">
        <v>5</v>
      </c>
      <c r="F164" s="4" t="s">
        <v>5</v>
      </c>
      <c r="G164" s="4" t="s">
        <v>50</v>
      </c>
    </row>
    <row r="165" spans="1:7">
      <c r="A165" s="13">
        <v>43050</v>
      </c>
      <c r="B165" s="4" t="s">
        <v>4</v>
      </c>
      <c r="C165" s="15">
        <v>3940</v>
      </c>
      <c r="D165" s="15" t="s">
        <v>175</v>
      </c>
      <c r="E165" s="4" t="s">
        <v>24</v>
      </c>
      <c r="F165" s="4" t="s">
        <v>24</v>
      </c>
      <c r="G165" s="4" t="s">
        <v>43</v>
      </c>
    </row>
    <row r="166" spans="1:7">
      <c r="A166" s="13">
        <v>43050</v>
      </c>
      <c r="B166" s="4" t="s">
        <v>4</v>
      </c>
      <c r="C166" s="15">
        <v>4002</v>
      </c>
      <c r="D166" s="15" t="s">
        <v>141</v>
      </c>
      <c r="E166" s="4" t="s">
        <v>5</v>
      </c>
      <c r="F166" s="4" t="s">
        <v>5</v>
      </c>
      <c r="G166" s="4" t="s">
        <v>43</v>
      </c>
    </row>
    <row r="167" spans="1:7">
      <c r="A167" s="13">
        <v>43050</v>
      </c>
      <c r="B167" s="4" t="s">
        <v>4</v>
      </c>
      <c r="C167" s="15">
        <v>4548</v>
      </c>
      <c r="D167" s="15" t="s">
        <v>131</v>
      </c>
      <c r="E167" s="4" t="s">
        <v>25</v>
      </c>
      <c r="F167" s="4" t="s">
        <v>7</v>
      </c>
      <c r="G167" s="4" t="s">
        <v>43</v>
      </c>
    </row>
    <row r="168" spans="1:7">
      <c r="A168" s="13">
        <v>43050</v>
      </c>
      <c r="B168" s="4" t="s">
        <v>4</v>
      </c>
      <c r="C168" s="15">
        <v>2428</v>
      </c>
      <c r="D168" s="15" t="s">
        <v>132</v>
      </c>
      <c r="E168" s="4" t="s">
        <v>110</v>
      </c>
      <c r="F168" s="4" t="s">
        <v>7</v>
      </c>
      <c r="G168" s="4" t="s">
        <v>43</v>
      </c>
    </row>
    <row r="169" spans="1:7">
      <c r="A169" s="13">
        <v>43050</v>
      </c>
      <c r="B169" s="4" t="s">
        <v>4</v>
      </c>
      <c r="C169" s="15">
        <v>3352</v>
      </c>
      <c r="D169" s="15" t="s">
        <v>151</v>
      </c>
      <c r="E169" s="4" t="s">
        <v>52</v>
      </c>
      <c r="F169" s="4" t="s">
        <v>6</v>
      </c>
      <c r="G169" s="4" t="s">
        <v>97</v>
      </c>
    </row>
    <row r="170" spans="1:7">
      <c r="A170" s="13">
        <v>43050</v>
      </c>
      <c r="B170" s="4" t="s">
        <v>4</v>
      </c>
      <c r="C170" s="15">
        <v>2231</v>
      </c>
      <c r="D170" s="15" t="s">
        <v>132</v>
      </c>
      <c r="E170" s="4" t="s">
        <v>24</v>
      </c>
      <c r="F170" s="4" t="s">
        <v>24</v>
      </c>
      <c r="G170" s="4" t="s">
        <v>65</v>
      </c>
    </row>
    <row r="171" spans="1:7">
      <c r="A171" s="13">
        <v>43050</v>
      </c>
      <c r="B171" s="4" t="s">
        <v>4</v>
      </c>
      <c r="C171" s="15">
        <v>8096</v>
      </c>
      <c r="D171" s="15" t="s">
        <v>133</v>
      </c>
      <c r="E171" s="4" t="s">
        <v>24</v>
      </c>
      <c r="F171" s="4" t="s">
        <v>24</v>
      </c>
      <c r="G171" s="4" t="s">
        <v>65</v>
      </c>
    </row>
    <row r="172" spans="1:7">
      <c r="A172" s="13">
        <v>43050</v>
      </c>
      <c r="B172" s="4" t="s">
        <v>4</v>
      </c>
      <c r="C172" s="15">
        <v>2435</v>
      </c>
      <c r="D172" s="15" t="s">
        <v>132</v>
      </c>
      <c r="E172" s="4" t="s">
        <v>5</v>
      </c>
      <c r="F172" s="4" t="s">
        <v>5</v>
      </c>
      <c r="G172" s="4" t="s">
        <v>65</v>
      </c>
    </row>
    <row r="173" spans="1:7">
      <c r="A173" s="13">
        <v>43050</v>
      </c>
      <c r="B173" s="4" t="s">
        <v>4</v>
      </c>
      <c r="C173" s="15">
        <v>5367</v>
      </c>
      <c r="D173" s="15" t="s">
        <v>155</v>
      </c>
      <c r="E173" s="4" t="s">
        <v>79</v>
      </c>
      <c r="F173" s="4" t="s">
        <v>7</v>
      </c>
      <c r="G173" s="4" t="s">
        <v>65</v>
      </c>
    </row>
    <row r="174" spans="1:7">
      <c r="A174" s="13">
        <v>43050</v>
      </c>
      <c r="B174" s="4" t="s">
        <v>4</v>
      </c>
      <c r="C174" s="15">
        <v>4431</v>
      </c>
      <c r="D174" s="15" t="s">
        <v>145</v>
      </c>
      <c r="E174" s="4" t="s">
        <v>5</v>
      </c>
      <c r="F174" s="4" t="s">
        <v>5</v>
      </c>
      <c r="G174" s="4" t="s">
        <v>98</v>
      </c>
    </row>
    <row r="175" spans="1:7">
      <c r="A175" s="13">
        <v>43050</v>
      </c>
      <c r="B175" s="4" t="s">
        <v>4</v>
      </c>
      <c r="C175" s="15">
        <v>4601</v>
      </c>
      <c r="D175" s="15" t="s">
        <v>131</v>
      </c>
      <c r="E175" s="4" t="s">
        <v>109</v>
      </c>
      <c r="F175" s="4" t="s">
        <v>5</v>
      </c>
      <c r="G175" s="4" t="s">
        <v>98</v>
      </c>
    </row>
    <row r="176" spans="1:7">
      <c r="A176" s="13">
        <v>43050</v>
      </c>
      <c r="B176" s="4" t="s">
        <v>4</v>
      </c>
      <c r="C176" s="15">
        <v>3670</v>
      </c>
      <c r="D176" s="15" t="s">
        <v>181</v>
      </c>
      <c r="E176" s="4" t="s">
        <v>5</v>
      </c>
      <c r="F176" s="4" t="s">
        <v>5</v>
      </c>
      <c r="G176" s="4" t="s">
        <v>99</v>
      </c>
    </row>
    <row r="177" spans="1:11">
      <c r="A177" s="13">
        <v>43050</v>
      </c>
      <c r="B177" s="4" t="s">
        <v>4</v>
      </c>
      <c r="C177" s="15">
        <v>4170</v>
      </c>
      <c r="D177" s="15" t="s">
        <v>141</v>
      </c>
      <c r="E177" s="4" t="s">
        <v>25</v>
      </c>
      <c r="F177" s="4" t="s">
        <v>82</v>
      </c>
      <c r="G177" s="4" t="s">
        <v>98</v>
      </c>
    </row>
    <row r="178" spans="1:11">
      <c r="A178" s="13">
        <v>43050</v>
      </c>
      <c r="B178" s="4" t="s">
        <v>7</v>
      </c>
      <c r="C178" s="15">
        <v>57330</v>
      </c>
      <c r="D178" s="15" t="s">
        <v>413</v>
      </c>
      <c r="E178" s="4" t="s">
        <v>7</v>
      </c>
      <c r="F178" s="4" t="s">
        <v>7</v>
      </c>
      <c r="G178" s="4" t="s">
        <v>98</v>
      </c>
    </row>
    <row r="179" spans="1:11">
      <c r="A179" s="13">
        <v>43050</v>
      </c>
      <c r="B179" s="4" t="s">
        <v>4</v>
      </c>
      <c r="C179" s="15">
        <v>4570</v>
      </c>
      <c r="D179" s="15" t="s">
        <v>131</v>
      </c>
      <c r="E179" s="4" t="s">
        <v>5</v>
      </c>
      <c r="F179" s="4" t="s">
        <v>5</v>
      </c>
      <c r="G179" s="4" t="s">
        <v>98</v>
      </c>
    </row>
    <row r="180" spans="1:11">
      <c r="A180" s="13">
        <v>43050</v>
      </c>
      <c r="B180" s="4" t="s">
        <v>4</v>
      </c>
      <c r="C180" s="15">
        <v>2504</v>
      </c>
      <c r="D180" s="15" t="s">
        <v>422</v>
      </c>
      <c r="E180" s="4" t="s">
        <v>24</v>
      </c>
      <c r="F180" s="4" t="s">
        <v>100</v>
      </c>
      <c r="G180" s="4" t="s">
        <v>64</v>
      </c>
    </row>
    <row r="181" spans="1:11" ht="16">
      <c r="A181" s="13">
        <v>43050</v>
      </c>
      <c r="B181" s="4" t="s">
        <v>7</v>
      </c>
      <c r="C181" s="15">
        <v>57480</v>
      </c>
      <c r="D181" s="50" t="s">
        <v>414</v>
      </c>
      <c r="E181" s="4" t="s">
        <v>7</v>
      </c>
      <c r="F181" s="4" t="s">
        <v>7</v>
      </c>
      <c r="G181" s="4" t="s">
        <v>65</v>
      </c>
    </row>
    <row r="182" spans="1:11" ht="16">
      <c r="A182" s="13">
        <v>43050</v>
      </c>
      <c r="B182" s="4" t="s">
        <v>7</v>
      </c>
      <c r="C182" s="15">
        <v>57130</v>
      </c>
      <c r="D182" s="50" t="s">
        <v>415</v>
      </c>
      <c r="E182" s="4" t="s">
        <v>7</v>
      </c>
      <c r="F182" s="4" t="s">
        <v>7</v>
      </c>
      <c r="G182" s="4" t="s">
        <v>65</v>
      </c>
    </row>
    <row r="183" spans="1:11">
      <c r="A183" s="13">
        <v>43050</v>
      </c>
      <c r="B183" s="4" t="s">
        <v>4</v>
      </c>
      <c r="C183" s="15">
        <v>4418</v>
      </c>
      <c r="D183" s="15" t="s">
        <v>139</v>
      </c>
      <c r="E183" s="4" t="s">
        <v>5</v>
      </c>
      <c r="F183" s="4" t="s">
        <v>5</v>
      </c>
      <c r="G183" s="4" t="s">
        <v>101</v>
      </c>
    </row>
    <row r="184" spans="1:11">
      <c r="A184" s="13">
        <v>43050</v>
      </c>
      <c r="B184" s="4" t="s">
        <v>4</v>
      </c>
      <c r="C184" s="15">
        <v>4522</v>
      </c>
      <c r="D184" s="15" t="s">
        <v>207</v>
      </c>
      <c r="E184" s="4" t="s">
        <v>5</v>
      </c>
      <c r="F184" s="4" t="s">
        <v>5</v>
      </c>
      <c r="G184" s="4" t="s">
        <v>102</v>
      </c>
    </row>
    <row r="185" spans="1:11">
      <c r="A185" s="13">
        <v>43051</v>
      </c>
      <c r="B185" s="4" t="s">
        <v>4</v>
      </c>
      <c r="C185" s="15">
        <v>7680</v>
      </c>
      <c r="D185" s="15" t="s">
        <v>182</v>
      </c>
      <c r="E185" s="4" t="s">
        <v>24</v>
      </c>
      <c r="F185" s="4" t="s">
        <v>5</v>
      </c>
      <c r="G185" s="4" t="s">
        <v>98</v>
      </c>
      <c r="K185" s="10" t="s">
        <v>111</v>
      </c>
    </row>
    <row r="186" spans="1:11">
      <c r="A186" s="13">
        <v>43051</v>
      </c>
      <c r="B186" s="4" t="s">
        <v>4</v>
      </c>
      <c r="C186" s="15">
        <v>8230</v>
      </c>
      <c r="D186" s="15" t="s">
        <v>162</v>
      </c>
      <c r="E186" s="4" t="s">
        <v>9</v>
      </c>
      <c r="F186" s="4" t="s">
        <v>59</v>
      </c>
      <c r="G186" s="4" t="s">
        <v>65</v>
      </c>
    </row>
    <row r="187" spans="1:11">
      <c r="A187" s="13">
        <v>43051</v>
      </c>
      <c r="B187" s="4" t="s">
        <v>4</v>
      </c>
      <c r="C187" s="15">
        <v>3322</v>
      </c>
      <c r="D187" s="15" t="s">
        <v>183</v>
      </c>
      <c r="E187" s="4" t="s">
        <v>7</v>
      </c>
      <c r="F187" s="4" t="s">
        <v>7</v>
      </c>
      <c r="G187" s="4" t="s">
        <v>98</v>
      </c>
    </row>
    <row r="188" spans="1:11">
      <c r="A188" s="13">
        <v>43051</v>
      </c>
      <c r="B188" s="4" t="s">
        <v>11</v>
      </c>
      <c r="C188" s="15">
        <v>54338</v>
      </c>
      <c r="D188" s="15" t="s">
        <v>416</v>
      </c>
      <c r="E188" s="4" t="s">
        <v>6</v>
      </c>
      <c r="F188" s="4" t="s">
        <v>6</v>
      </c>
      <c r="G188" s="4" t="s">
        <v>65</v>
      </c>
    </row>
    <row r="189" spans="1:11">
      <c r="A189" s="13">
        <v>43051</v>
      </c>
      <c r="B189" s="4" t="s">
        <v>4</v>
      </c>
      <c r="C189" s="15">
        <v>5828</v>
      </c>
      <c r="D189" s="15" t="s">
        <v>184</v>
      </c>
      <c r="E189" s="4" t="s">
        <v>5</v>
      </c>
      <c r="F189" s="4" t="s">
        <v>5</v>
      </c>
      <c r="G189" s="4" t="s">
        <v>65</v>
      </c>
    </row>
    <row r="190" spans="1:11">
      <c r="A190" s="13">
        <v>43051</v>
      </c>
      <c r="B190" s="4" t="s">
        <v>4</v>
      </c>
      <c r="C190" s="15">
        <v>3327</v>
      </c>
      <c r="D190" s="15" t="s">
        <v>185</v>
      </c>
      <c r="E190" s="4" t="s">
        <v>5</v>
      </c>
      <c r="F190" s="4" t="s">
        <v>27</v>
      </c>
      <c r="G190" s="4" t="s">
        <v>103</v>
      </c>
    </row>
    <row r="191" spans="1:11">
      <c r="A191" s="13">
        <v>43051</v>
      </c>
      <c r="B191" s="4" t="s">
        <v>4</v>
      </c>
      <c r="C191" s="15">
        <v>1374</v>
      </c>
      <c r="D191" s="15" t="s">
        <v>132</v>
      </c>
      <c r="E191" s="4" t="s">
        <v>9</v>
      </c>
      <c r="F191" s="4" t="s">
        <v>7</v>
      </c>
      <c r="G191" s="4" t="s">
        <v>43</v>
      </c>
    </row>
    <row r="192" spans="1:11">
      <c r="A192" s="13">
        <v>43051</v>
      </c>
      <c r="B192" s="4" t="s">
        <v>4</v>
      </c>
      <c r="C192" s="15">
        <v>5376</v>
      </c>
      <c r="D192" s="15" t="s">
        <v>178</v>
      </c>
      <c r="E192" s="4" t="s">
        <v>29</v>
      </c>
      <c r="F192" s="4" t="s">
        <v>57</v>
      </c>
      <c r="G192" s="4" t="s">
        <v>98</v>
      </c>
    </row>
    <row r="193" spans="1:7">
      <c r="A193" s="13">
        <v>43051</v>
      </c>
      <c r="B193" s="4" t="s">
        <v>104</v>
      </c>
      <c r="C193" s="15"/>
      <c r="D193" s="15" t="s">
        <v>423</v>
      </c>
      <c r="E193" s="4" t="s">
        <v>29</v>
      </c>
      <c r="F193" s="4" t="s">
        <v>105</v>
      </c>
      <c r="G193" s="4" t="s">
        <v>98</v>
      </c>
    </row>
    <row r="194" spans="1:7">
      <c r="A194" s="13">
        <v>43051</v>
      </c>
      <c r="B194" s="4" t="s">
        <v>4</v>
      </c>
      <c r="C194" s="15">
        <v>8390</v>
      </c>
      <c r="D194" s="15" t="s">
        <v>186</v>
      </c>
      <c r="E194" s="4" t="s">
        <v>7</v>
      </c>
      <c r="F194" s="4" t="s">
        <v>7</v>
      </c>
      <c r="G194" s="4" t="s">
        <v>65</v>
      </c>
    </row>
    <row r="195" spans="1:7">
      <c r="A195" s="13">
        <v>43051</v>
      </c>
      <c r="B195" s="4" t="s">
        <v>4</v>
      </c>
      <c r="C195" s="15">
        <v>8824</v>
      </c>
      <c r="D195" s="15" t="s">
        <v>187</v>
      </c>
      <c r="E195" s="4" t="s">
        <v>7</v>
      </c>
      <c r="F195" s="4" t="s">
        <v>7</v>
      </c>
      <c r="G195" s="4" t="s">
        <v>65</v>
      </c>
    </row>
    <row r="196" spans="1:7">
      <c r="A196" s="13">
        <v>43051</v>
      </c>
      <c r="B196" s="4" t="s">
        <v>4</v>
      </c>
      <c r="C196" s="15">
        <v>2734</v>
      </c>
      <c r="D196" s="15" t="s">
        <v>132</v>
      </c>
      <c r="E196" s="4" t="s">
        <v>5</v>
      </c>
      <c r="F196" s="4" t="s">
        <v>4</v>
      </c>
      <c r="G196" s="4" t="s">
        <v>65</v>
      </c>
    </row>
    <row r="197" spans="1:7">
      <c r="A197" s="13">
        <v>43051</v>
      </c>
      <c r="B197" s="4" t="s">
        <v>4</v>
      </c>
      <c r="C197" s="15">
        <v>4665</v>
      </c>
      <c r="D197" s="15" t="s">
        <v>131</v>
      </c>
      <c r="E197" s="4" t="s">
        <v>5</v>
      </c>
      <c r="F197" s="4" t="s">
        <v>5</v>
      </c>
      <c r="G197" s="4" t="s">
        <v>65</v>
      </c>
    </row>
    <row r="198" spans="1:7">
      <c r="A198" s="13">
        <v>43051</v>
      </c>
      <c r="B198" s="4" t="s">
        <v>4</v>
      </c>
      <c r="C198" s="15">
        <v>4570</v>
      </c>
      <c r="D198" s="15" t="s">
        <v>131</v>
      </c>
      <c r="E198" s="4" t="s">
        <v>5</v>
      </c>
      <c r="F198" s="4" t="s">
        <v>5</v>
      </c>
      <c r="G198" s="4" t="s">
        <v>65</v>
      </c>
    </row>
    <row r="199" spans="1:7">
      <c r="A199" s="13">
        <v>43051</v>
      </c>
      <c r="B199" s="4" t="s">
        <v>4</v>
      </c>
      <c r="C199" s="15">
        <v>3643</v>
      </c>
      <c r="D199" s="15" t="s">
        <v>181</v>
      </c>
      <c r="E199" s="4" t="s">
        <v>5</v>
      </c>
      <c r="F199" s="4" t="s">
        <v>5</v>
      </c>
      <c r="G199" s="4" t="s">
        <v>98</v>
      </c>
    </row>
    <row r="200" spans="1:7">
      <c r="A200" s="13">
        <v>43051</v>
      </c>
      <c r="B200" s="4" t="s">
        <v>4</v>
      </c>
      <c r="C200" s="15">
        <v>8561</v>
      </c>
      <c r="D200" s="15" t="s">
        <v>188</v>
      </c>
      <c r="E200" s="4" t="s">
        <v>5</v>
      </c>
      <c r="F200" s="4" t="s">
        <v>5</v>
      </c>
      <c r="G200" s="4" t="s">
        <v>43</v>
      </c>
    </row>
    <row r="201" spans="1:7">
      <c r="A201" s="13">
        <v>43051</v>
      </c>
      <c r="B201" s="4" t="s">
        <v>4</v>
      </c>
      <c r="C201" s="15">
        <v>4779</v>
      </c>
      <c r="D201" s="15" t="s">
        <v>180</v>
      </c>
      <c r="E201" s="4" t="s">
        <v>5</v>
      </c>
      <c r="F201" s="4" t="s">
        <v>5</v>
      </c>
      <c r="G201" s="4" t="s">
        <v>65</v>
      </c>
    </row>
    <row r="202" spans="1:7">
      <c r="A202" s="13">
        <v>43051</v>
      </c>
      <c r="B202" s="4" t="s">
        <v>7</v>
      </c>
      <c r="C202" s="15">
        <v>57100</v>
      </c>
      <c r="D202" s="15" t="s">
        <v>369</v>
      </c>
      <c r="E202" s="4" t="s">
        <v>7</v>
      </c>
      <c r="F202" s="4" t="s">
        <v>7</v>
      </c>
      <c r="G202" s="4" t="s">
        <v>43</v>
      </c>
    </row>
    <row r="203" spans="1:7">
      <c r="A203" s="13">
        <v>43051</v>
      </c>
      <c r="B203" s="4" t="s">
        <v>4</v>
      </c>
      <c r="C203" s="15">
        <v>3775</v>
      </c>
      <c r="D203" s="15" t="s">
        <v>189</v>
      </c>
      <c r="E203" s="4" t="s">
        <v>25</v>
      </c>
      <c r="F203" s="4" t="s">
        <v>106</v>
      </c>
      <c r="G203" s="4" t="s">
        <v>65</v>
      </c>
    </row>
    <row r="204" spans="1:7">
      <c r="A204" s="13">
        <v>43051</v>
      </c>
      <c r="B204" s="4" t="s">
        <v>4</v>
      </c>
      <c r="C204" s="15">
        <v>3347</v>
      </c>
      <c r="D204" s="15" t="s">
        <v>151</v>
      </c>
      <c r="E204" s="4" t="s">
        <v>5</v>
      </c>
      <c r="F204" s="4" t="s">
        <v>71</v>
      </c>
      <c r="G204" s="4" t="s">
        <v>107</v>
      </c>
    </row>
    <row r="205" spans="1:7">
      <c r="A205" s="13">
        <v>43051</v>
      </c>
      <c r="B205" s="4" t="s">
        <v>4</v>
      </c>
      <c r="C205" s="15">
        <v>4535</v>
      </c>
      <c r="D205" s="15" t="s">
        <v>131</v>
      </c>
      <c r="E205" s="4" t="s">
        <v>5</v>
      </c>
      <c r="F205" s="4" t="s">
        <v>5</v>
      </c>
      <c r="G205" s="4" t="s">
        <v>97</v>
      </c>
    </row>
    <row r="206" spans="1:7">
      <c r="A206" s="13">
        <v>43051</v>
      </c>
      <c r="B206" s="4" t="s">
        <v>4</v>
      </c>
      <c r="C206" s="15">
        <v>4514</v>
      </c>
      <c r="D206" s="15" t="s">
        <v>131</v>
      </c>
      <c r="E206" s="4" t="s">
        <v>5</v>
      </c>
      <c r="F206" s="4" t="s">
        <v>5</v>
      </c>
      <c r="G206" s="4" t="s">
        <v>43</v>
      </c>
    </row>
    <row r="207" spans="1:7">
      <c r="A207" s="13">
        <v>43051</v>
      </c>
      <c r="B207" s="4" t="s">
        <v>4</v>
      </c>
      <c r="C207" s="15">
        <v>4032</v>
      </c>
      <c r="D207" s="15" t="s">
        <v>141</v>
      </c>
      <c r="E207" s="4" t="s">
        <v>5</v>
      </c>
      <c r="F207" s="4" t="s">
        <v>5</v>
      </c>
      <c r="G207" s="4" t="s">
        <v>43</v>
      </c>
    </row>
    <row r="208" spans="1:7">
      <c r="A208" s="13">
        <v>43051</v>
      </c>
      <c r="B208" s="4" t="s">
        <v>4</v>
      </c>
      <c r="C208" s="15">
        <v>5427</v>
      </c>
      <c r="D208" s="15" t="s">
        <v>190</v>
      </c>
      <c r="E208" s="4" t="s">
        <v>5</v>
      </c>
      <c r="F208" s="4" t="s">
        <v>5</v>
      </c>
      <c r="G208" s="4" t="s">
        <v>108</v>
      </c>
    </row>
    <row r="209" spans="1:7">
      <c r="A209" s="13">
        <v>43051</v>
      </c>
      <c r="B209" s="4" t="s">
        <v>4</v>
      </c>
      <c r="C209" s="15">
        <v>6590</v>
      </c>
      <c r="D209" s="15" t="s">
        <v>191</v>
      </c>
      <c r="E209" s="4" t="s">
        <v>5</v>
      </c>
      <c r="F209" s="4" t="s">
        <v>5</v>
      </c>
      <c r="G209" s="4" t="s">
        <v>97</v>
      </c>
    </row>
    <row r="210" spans="1:7">
      <c r="A210" s="13">
        <v>43051</v>
      </c>
      <c r="B210" s="4" t="s">
        <v>4</v>
      </c>
      <c r="C210" s="15">
        <v>3712</v>
      </c>
      <c r="D210" s="15" t="s">
        <v>192</v>
      </c>
      <c r="E210" s="4" t="s">
        <v>5</v>
      </c>
      <c r="F210" s="4" t="s">
        <v>5</v>
      </c>
      <c r="G210" s="4" t="s">
        <v>97</v>
      </c>
    </row>
    <row r="211" spans="1:7">
      <c r="A211" s="13">
        <v>43051</v>
      </c>
      <c r="B211" s="4" t="s">
        <v>22</v>
      </c>
      <c r="C211" s="15">
        <v>6717</v>
      </c>
      <c r="D211" s="15" t="s">
        <v>144</v>
      </c>
      <c r="E211" s="4" t="s">
        <v>7</v>
      </c>
      <c r="F211" s="4" t="s">
        <v>7</v>
      </c>
      <c r="G211" s="4" t="s">
        <v>65</v>
      </c>
    </row>
    <row r="212" spans="1:7">
      <c r="A212" s="13">
        <v>43051</v>
      </c>
      <c r="B212" s="4" t="s">
        <v>4</v>
      </c>
      <c r="C212" s="15">
        <v>4638</v>
      </c>
      <c r="D212" s="15" t="s">
        <v>131</v>
      </c>
      <c r="E212" s="4" t="s">
        <v>5</v>
      </c>
      <c r="F212" s="4" t="s">
        <v>5</v>
      </c>
      <c r="G212" s="4" t="s">
        <v>65</v>
      </c>
    </row>
    <row r="213" spans="1:7">
      <c r="A213" s="13">
        <v>43051</v>
      </c>
      <c r="B213" s="4" t="s">
        <v>4</v>
      </c>
      <c r="C213" s="15">
        <v>4418</v>
      </c>
      <c r="D213" s="15" t="s">
        <v>139</v>
      </c>
      <c r="E213" s="4" t="s">
        <v>5</v>
      </c>
      <c r="F213" s="4" t="s">
        <v>5</v>
      </c>
      <c r="G213" s="4" t="s">
        <v>64</v>
      </c>
    </row>
    <row r="214" spans="1:7">
      <c r="A214" s="13">
        <v>43053</v>
      </c>
      <c r="B214" s="4" t="s">
        <v>4</v>
      </c>
      <c r="C214" s="15">
        <v>4570</v>
      </c>
      <c r="D214" s="15" t="s">
        <v>131</v>
      </c>
      <c r="E214" s="4" t="s">
        <v>5</v>
      </c>
      <c r="F214" s="4" t="s">
        <v>5</v>
      </c>
      <c r="G214" s="4" t="s">
        <v>51</v>
      </c>
    </row>
    <row r="215" spans="1:7">
      <c r="A215" s="13">
        <v>43053</v>
      </c>
      <c r="B215" s="4" t="s">
        <v>4</v>
      </c>
      <c r="C215" s="15">
        <v>4383</v>
      </c>
      <c r="D215" s="15" t="s">
        <v>160</v>
      </c>
      <c r="E215" s="4" t="s">
        <v>5</v>
      </c>
      <c r="F215" s="4" t="s">
        <v>7</v>
      </c>
      <c r="G215" s="4" t="s">
        <v>43</v>
      </c>
    </row>
    <row r="216" spans="1:7">
      <c r="A216" s="13">
        <v>43053</v>
      </c>
      <c r="B216" s="4" t="s">
        <v>4</v>
      </c>
      <c r="C216" s="15">
        <v>5687</v>
      </c>
      <c r="D216" s="15" t="s">
        <v>193</v>
      </c>
      <c r="E216" s="4" t="s">
        <v>5</v>
      </c>
      <c r="F216" s="4" t="s">
        <v>5</v>
      </c>
      <c r="G216" s="4" t="s">
        <v>43</v>
      </c>
    </row>
    <row r="217" spans="1:7">
      <c r="A217" s="13">
        <v>43056</v>
      </c>
      <c r="B217" s="4" t="s">
        <v>4</v>
      </c>
      <c r="C217" s="15">
        <v>7424</v>
      </c>
      <c r="D217" s="15" t="s">
        <v>208</v>
      </c>
      <c r="E217" s="4" t="s">
        <v>5</v>
      </c>
      <c r="F217" s="4" t="s">
        <v>5</v>
      </c>
      <c r="G217" s="4" t="s">
        <v>43</v>
      </c>
    </row>
    <row r="218" spans="1:7">
      <c r="A218" s="13">
        <v>43056</v>
      </c>
      <c r="B218" s="4" t="s">
        <v>4</v>
      </c>
      <c r="C218" s="15">
        <v>4601</v>
      </c>
      <c r="D218" s="15" t="s">
        <v>131</v>
      </c>
      <c r="E218" s="4" t="s">
        <v>5</v>
      </c>
      <c r="F218" s="4" t="s">
        <v>7</v>
      </c>
      <c r="G218" s="4" t="s">
        <v>43</v>
      </c>
    </row>
    <row r="219" spans="1:7">
      <c r="A219" s="13">
        <v>43057</v>
      </c>
      <c r="B219" s="4" t="s">
        <v>4</v>
      </c>
      <c r="C219" s="15">
        <v>5405</v>
      </c>
      <c r="D219" s="15" t="s">
        <v>194</v>
      </c>
      <c r="E219" s="4" t="s">
        <v>25</v>
      </c>
      <c r="F219" s="4" t="s">
        <v>4</v>
      </c>
      <c r="G219" s="4" t="s">
        <v>43</v>
      </c>
    </row>
    <row r="220" spans="1:7">
      <c r="A220" s="13">
        <v>43057</v>
      </c>
      <c r="B220" s="4" t="s">
        <v>4</v>
      </c>
      <c r="C220" s="15">
        <v>4551</v>
      </c>
      <c r="D220" s="15" t="s">
        <v>131</v>
      </c>
      <c r="E220" s="4" t="s">
        <v>112</v>
      </c>
      <c r="F220" s="4" t="s">
        <v>7</v>
      </c>
      <c r="G220" s="4" t="s">
        <v>43</v>
      </c>
    </row>
    <row r="221" spans="1:7">
      <c r="A221" s="13">
        <v>43057</v>
      </c>
      <c r="B221" s="4" t="s">
        <v>4</v>
      </c>
      <c r="C221" s="15">
        <v>4638</v>
      </c>
      <c r="D221" s="15" t="s">
        <v>131</v>
      </c>
      <c r="E221" s="4" t="s">
        <v>5</v>
      </c>
      <c r="F221" s="4" t="s">
        <v>7</v>
      </c>
      <c r="G221" s="4" t="s">
        <v>43</v>
      </c>
    </row>
    <row r="222" spans="1:7">
      <c r="A222" s="13">
        <v>43057</v>
      </c>
      <c r="B222" s="4" t="s">
        <v>7</v>
      </c>
      <c r="C222" s="15">
        <v>57100</v>
      </c>
      <c r="D222" s="15" t="s">
        <v>369</v>
      </c>
      <c r="E222" s="4" t="s">
        <v>7</v>
      </c>
      <c r="F222" s="4" t="s">
        <v>7</v>
      </c>
      <c r="G222" s="4" t="s">
        <v>43</v>
      </c>
    </row>
    <row r="223" spans="1:7">
      <c r="A223" s="13">
        <v>43057</v>
      </c>
      <c r="B223" s="4" t="s">
        <v>4</v>
      </c>
      <c r="C223" s="15">
        <v>5376</v>
      </c>
      <c r="D223" s="15" t="s">
        <v>178</v>
      </c>
      <c r="E223" s="4" t="s">
        <v>7</v>
      </c>
      <c r="F223" s="4" t="s">
        <v>24</v>
      </c>
      <c r="G223" s="4" t="s">
        <v>98</v>
      </c>
    </row>
    <row r="224" spans="1:7" ht="16">
      <c r="A224" s="13">
        <v>43057</v>
      </c>
      <c r="B224" s="4" t="s">
        <v>7</v>
      </c>
      <c r="C224" s="15">
        <v>57480</v>
      </c>
      <c r="D224" s="50" t="s">
        <v>414</v>
      </c>
      <c r="E224" s="4" t="s">
        <v>7</v>
      </c>
      <c r="F224" s="4" t="s">
        <v>7</v>
      </c>
      <c r="G224" s="4" t="s">
        <v>65</v>
      </c>
    </row>
    <row r="225" spans="1:8">
      <c r="A225" s="13">
        <v>43058</v>
      </c>
      <c r="B225" s="4" t="s">
        <v>4</v>
      </c>
      <c r="C225" s="15">
        <v>3373</v>
      </c>
      <c r="D225" s="15" t="s">
        <v>151</v>
      </c>
      <c r="E225" s="4" t="s">
        <v>7</v>
      </c>
      <c r="F225" s="4" t="s">
        <v>24</v>
      </c>
      <c r="G225" s="4" t="s">
        <v>43</v>
      </c>
    </row>
    <row r="226" spans="1:8">
      <c r="A226" s="13">
        <v>43058</v>
      </c>
      <c r="B226" s="4" t="s">
        <v>4</v>
      </c>
      <c r="C226" s="15">
        <v>5364</v>
      </c>
      <c r="D226" s="15" t="s">
        <v>195</v>
      </c>
      <c r="E226" s="4" t="s">
        <v>7</v>
      </c>
      <c r="F226" s="4" t="s">
        <v>113</v>
      </c>
      <c r="G226" s="4" t="s">
        <v>43</v>
      </c>
    </row>
    <row r="227" spans="1:8">
      <c r="A227" s="13">
        <v>43058</v>
      </c>
      <c r="B227" s="4" t="s">
        <v>4</v>
      </c>
      <c r="C227" s="15">
        <v>1642</v>
      </c>
      <c r="D227" s="15" t="s">
        <v>132</v>
      </c>
      <c r="E227" s="4" t="s">
        <v>79</v>
      </c>
      <c r="F227" s="4" t="s">
        <v>52</v>
      </c>
      <c r="G227" s="4" t="s">
        <v>114</v>
      </c>
    </row>
    <row r="228" spans="1:8">
      <c r="A228" s="13">
        <v>43058</v>
      </c>
      <c r="B228" s="4" t="s">
        <v>4</v>
      </c>
      <c r="C228" s="15">
        <v>1117</v>
      </c>
      <c r="D228" s="15" t="s">
        <v>132</v>
      </c>
      <c r="E228" s="4" t="s">
        <v>79</v>
      </c>
      <c r="F228" s="4" t="s">
        <v>115</v>
      </c>
      <c r="G228" s="4" t="s">
        <v>116</v>
      </c>
    </row>
    <row r="229" spans="1:8">
      <c r="A229" s="13">
        <v>43058</v>
      </c>
      <c r="B229" s="4" t="s">
        <v>4</v>
      </c>
      <c r="C229" s="15">
        <v>5636</v>
      </c>
      <c r="D229" s="15" t="s">
        <v>196</v>
      </c>
      <c r="E229" s="4" t="s">
        <v>117</v>
      </c>
      <c r="F229" s="4" t="s">
        <v>5</v>
      </c>
      <c r="G229" s="4" t="s">
        <v>65</v>
      </c>
    </row>
    <row r="230" spans="1:8">
      <c r="A230" s="13">
        <v>43058</v>
      </c>
      <c r="B230" s="4" t="s">
        <v>4</v>
      </c>
      <c r="C230" s="15">
        <v>4687</v>
      </c>
      <c r="D230" s="15" t="s">
        <v>131</v>
      </c>
      <c r="E230" s="4" t="s">
        <v>5</v>
      </c>
      <c r="F230" s="4" t="s">
        <v>6</v>
      </c>
      <c r="G230" s="4" t="s">
        <v>43</v>
      </c>
    </row>
    <row r="231" spans="1:8">
      <c r="A231" s="13">
        <v>43058</v>
      </c>
      <c r="B231" s="4" t="s">
        <v>4</v>
      </c>
      <c r="C231" s="15">
        <v>4640</v>
      </c>
      <c r="D231" s="15" t="s">
        <v>131</v>
      </c>
      <c r="E231" s="4" t="s">
        <v>5</v>
      </c>
      <c r="F231" s="4" t="s">
        <v>7</v>
      </c>
      <c r="G231" s="4" t="s">
        <v>118</v>
      </c>
    </row>
    <row r="232" spans="1:8">
      <c r="A232" s="13">
        <v>43059</v>
      </c>
      <c r="B232" s="4" t="s">
        <v>4</v>
      </c>
      <c r="C232" s="15">
        <v>6990</v>
      </c>
      <c r="D232" s="15" t="s">
        <v>197</v>
      </c>
      <c r="E232" s="4" t="s">
        <v>24</v>
      </c>
      <c r="F232" s="4" t="s">
        <v>7</v>
      </c>
      <c r="G232" s="4" t="s">
        <v>65</v>
      </c>
    </row>
    <row r="233" spans="1:8">
      <c r="A233" s="13">
        <v>43060</v>
      </c>
      <c r="B233" s="4" t="s">
        <v>4</v>
      </c>
      <c r="C233" s="15">
        <v>4483</v>
      </c>
      <c r="D233" s="15" t="s">
        <v>139</v>
      </c>
      <c r="E233" s="4" t="s">
        <v>5</v>
      </c>
      <c r="F233" s="4" t="s">
        <v>119</v>
      </c>
      <c r="G233" s="4" t="s">
        <v>120</v>
      </c>
      <c r="H233" s="10" t="s">
        <v>111</v>
      </c>
    </row>
    <row r="234" spans="1:8">
      <c r="A234" s="13">
        <v>43062</v>
      </c>
      <c r="B234" s="4" t="s">
        <v>4</v>
      </c>
      <c r="C234" s="15">
        <v>4574</v>
      </c>
      <c r="D234" s="15" t="s">
        <v>131</v>
      </c>
      <c r="E234" s="4" t="s">
        <v>5</v>
      </c>
      <c r="F234" s="4" t="s">
        <v>7</v>
      </c>
      <c r="G234" s="4" t="s">
        <v>121</v>
      </c>
    </row>
    <row r="235" spans="1:8">
      <c r="A235" s="13">
        <v>43063</v>
      </c>
      <c r="B235" s="4" t="s">
        <v>4</v>
      </c>
      <c r="C235" s="15">
        <v>6962</v>
      </c>
      <c r="D235" s="15" t="s">
        <v>198</v>
      </c>
      <c r="E235" s="4" t="s">
        <v>24</v>
      </c>
      <c r="F235" s="4" t="s">
        <v>7</v>
      </c>
      <c r="G235" s="4" t="s">
        <v>98</v>
      </c>
    </row>
    <row r="236" spans="1:8">
      <c r="A236" s="13">
        <v>43064</v>
      </c>
      <c r="B236" s="4" t="s">
        <v>4</v>
      </c>
      <c r="C236" s="15">
        <v>8364</v>
      </c>
      <c r="D236" s="15" t="s">
        <v>176</v>
      </c>
      <c r="E236" s="4" t="s">
        <v>7</v>
      </c>
      <c r="F236" s="4" t="s">
        <v>122</v>
      </c>
      <c r="G236" s="4" t="s">
        <v>65</v>
      </c>
    </row>
    <row r="237" spans="1:8">
      <c r="A237" s="13">
        <v>43064</v>
      </c>
      <c r="B237" s="4" t="s">
        <v>4</v>
      </c>
      <c r="C237" s="15">
        <v>4976</v>
      </c>
      <c r="D237" s="15" t="s">
        <v>199</v>
      </c>
      <c r="E237" s="4" t="s">
        <v>5</v>
      </c>
      <c r="F237" s="4" t="s">
        <v>5</v>
      </c>
      <c r="G237" s="4" t="s">
        <v>98</v>
      </c>
    </row>
    <row r="238" spans="1:8">
      <c r="A238" s="13">
        <v>43064</v>
      </c>
      <c r="B238" s="4" t="s">
        <v>4</v>
      </c>
      <c r="C238" s="15">
        <v>4597</v>
      </c>
      <c r="D238" s="15" t="s">
        <v>131</v>
      </c>
      <c r="E238" s="4" t="s">
        <v>10</v>
      </c>
      <c r="F238" s="4" t="s">
        <v>7</v>
      </c>
      <c r="G238" s="4" t="s">
        <v>123</v>
      </c>
    </row>
    <row r="239" spans="1:8">
      <c r="A239" s="13">
        <v>43064</v>
      </c>
      <c r="B239" s="4" t="s">
        <v>4</v>
      </c>
      <c r="C239" s="15">
        <v>4570</v>
      </c>
      <c r="D239" s="15" t="s">
        <v>131</v>
      </c>
      <c r="E239" s="4" t="s">
        <v>5</v>
      </c>
      <c r="F239" s="4" t="s">
        <v>71</v>
      </c>
      <c r="G239" s="4" t="s">
        <v>65</v>
      </c>
    </row>
    <row r="240" spans="1:8">
      <c r="A240" s="13">
        <v>43064</v>
      </c>
      <c r="B240" s="4" t="s">
        <v>7</v>
      </c>
      <c r="C240" s="15">
        <v>57860</v>
      </c>
      <c r="D240" s="15" t="s">
        <v>417</v>
      </c>
      <c r="E240" s="4" t="s">
        <v>7</v>
      </c>
      <c r="F240" s="4" t="s">
        <v>7</v>
      </c>
      <c r="G240" s="4" t="s">
        <v>65</v>
      </c>
    </row>
    <row r="241" spans="1:7">
      <c r="A241" s="13">
        <v>43064</v>
      </c>
      <c r="B241" s="4" t="s">
        <v>4</v>
      </c>
      <c r="C241" s="15">
        <v>4482</v>
      </c>
      <c r="D241" s="15" t="s">
        <v>145</v>
      </c>
      <c r="E241" s="4" t="s">
        <v>5</v>
      </c>
      <c r="F241" s="4" t="s">
        <v>5</v>
      </c>
      <c r="G241" s="4" t="s">
        <v>43</v>
      </c>
    </row>
    <row r="242" spans="1:7" ht="16">
      <c r="A242" s="13">
        <v>43064</v>
      </c>
      <c r="B242" s="4" t="s">
        <v>7</v>
      </c>
      <c r="C242" s="15">
        <v>68190</v>
      </c>
      <c r="D242" s="50" t="s">
        <v>418</v>
      </c>
      <c r="E242" s="4" t="s">
        <v>5</v>
      </c>
      <c r="F242" s="4" t="s">
        <v>5</v>
      </c>
      <c r="G242" s="4" t="s">
        <v>43</v>
      </c>
    </row>
    <row r="243" spans="1:7">
      <c r="A243" s="13">
        <v>43064</v>
      </c>
      <c r="B243" s="4" t="s">
        <v>4</v>
      </c>
      <c r="C243" s="15">
        <v>4986</v>
      </c>
      <c r="D243" s="15" t="s">
        <v>158</v>
      </c>
      <c r="E243" s="4" t="s">
        <v>5</v>
      </c>
      <c r="F243" s="4" t="s">
        <v>5</v>
      </c>
      <c r="G243" s="4" t="s">
        <v>43</v>
      </c>
    </row>
    <row r="244" spans="1:7">
      <c r="A244" s="13">
        <v>43064</v>
      </c>
      <c r="B244" s="4" t="s">
        <v>4</v>
      </c>
      <c r="C244" s="15">
        <v>3680</v>
      </c>
      <c r="D244" s="15" t="s">
        <v>181</v>
      </c>
      <c r="E244" s="4" t="s">
        <v>5</v>
      </c>
      <c r="F244" s="4" t="s">
        <v>5</v>
      </c>
      <c r="G244" s="4" t="s">
        <v>43</v>
      </c>
    </row>
    <row r="245" spans="1:7">
      <c r="A245" s="13">
        <v>43065</v>
      </c>
      <c r="B245" s="4" t="s">
        <v>4</v>
      </c>
      <c r="C245" s="15">
        <v>3353</v>
      </c>
      <c r="D245" s="15" t="s">
        <v>151</v>
      </c>
      <c r="E245" s="4" t="s">
        <v>5</v>
      </c>
      <c r="F245" s="4" t="s">
        <v>5</v>
      </c>
      <c r="G245" s="4" t="s">
        <v>43</v>
      </c>
    </row>
    <row r="246" spans="1:7">
      <c r="A246" s="13">
        <v>43065</v>
      </c>
      <c r="B246" s="4" t="s">
        <v>4</v>
      </c>
      <c r="C246" s="15">
        <v>5962</v>
      </c>
      <c r="D246" s="15" t="s">
        <v>179</v>
      </c>
      <c r="E246" s="4" t="s">
        <v>5</v>
      </c>
      <c r="F246" s="4" t="s">
        <v>5</v>
      </c>
      <c r="G246" s="4" t="s">
        <v>43</v>
      </c>
    </row>
    <row r="247" spans="1:7">
      <c r="A247" s="13">
        <v>43065</v>
      </c>
      <c r="B247" s="4" t="s">
        <v>7</v>
      </c>
      <c r="C247" s="15">
        <v>51100</v>
      </c>
      <c r="D247" s="15" t="s">
        <v>419</v>
      </c>
      <c r="E247" s="4" t="s">
        <v>7</v>
      </c>
      <c r="F247" s="4" t="s">
        <v>7</v>
      </c>
      <c r="G247" s="4" t="s">
        <v>95</v>
      </c>
    </row>
    <row r="248" spans="1:7">
      <c r="A248" s="13">
        <v>43065</v>
      </c>
      <c r="B248" s="4" t="s">
        <v>7</v>
      </c>
      <c r="C248" s="15">
        <v>92000</v>
      </c>
      <c r="D248" s="15" t="s">
        <v>401</v>
      </c>
      <c r="E248" s="4" t="s">
        <v>7</v>
      </c>
      <c r="F248" s="4" t="s">
        <v>7</v>
      </c>
      <c r="G248" s="4" t="s">
        <v>43</v>
      </c>
    </row>
    <row r="249" spans="1:7">
      <c r="A249" s="13">
        <v>43065</v>
      </c>
      <c r="B249" s="4" t="s">
        <v>4</v>
      </c>
      <c r="C249" s="15">
        <v>1393</v>
      </c>
      <c r="D249" s="15" t="s">
        <v>428</v>
      </c>
      <c r="E249" s="4" t="s">
        <v>32</v>
      </c>
      <c r="F249" s="4" t="s">
        <v>7</v>
      </c>
      <c r="G249" s="4" t="s">
        <v>43</v>
      </c>
    </row>
    <row r="250" spans="1:7">
      <c r="A250" s="13">
        <v>43065</v>
      </c>
      <c r="B250" s="4" t="s">
        <v>7</v>
      </c>
      <c r="C250" s="15">
        <v>57440</v>
      </c>
      <c r="D250" s="15" t="s">
        <v>420</v>
      </c>
      <c r="E250" s="4" t="s">
        <v>7</v>
      </c>
      <c r="F250" s="4" t="s">
        <v>67</v>
      </c>
      <c r="G250" s="4" t="s">
        <v>43</v>
      </c>
    </row>
    <row r="251" spans="1:7">
      <c r="A251" s="13">
        <v>43065</v>
      </c>
      <c r="B251" s="4" t="s">
        <v>4</v>
      </c>
      <c r="C251" s="15">
        <v>4625</v>
      </c>
      <c r="D251" s="15" t="s">
        <v>131</v>
      </c>
      <c r="E251" s="4" t="s">
        <v>25</v>
      </c>
      <c r="F251" s="4" t="s">
        <v>7</v>
      </c>
      <c r="G251" s="4" t="s">
        <v>43</v>
      </c>
    </row>
    <row r="252" spans="1:7">
      <c r="A252" s="13">
        <v>43065</v>
      </c>
      <c r="B252" s="4" t="s">
        <v>4</v>
      </c>
      <c r="C252" s="15">
        <v>3327</v>
      </c>
      <c r="D252" s="15" t="s">
        <v>185</v>
      </c>
      <c r="E252" s="4" t="s">
        <v>5</v>
      </c>
      <c r="F252" s="4" t="s">
        <v>7</v>
      </c>
      <c r="G252" s="4" t="s">
        <v>43</v>
      </c>
    </row>
    <row r="253" spans="1:7">
      <c r="A253" s="13">
        <v>43065</v>
      </c>
      <c r="B253" s="4" t="s">
        <v>4</v>
      </c>
      <c r="C253" s="15">
        <v>9253</v>
      </c>
      <c r="D253" s="15" t="s">
        <v>200</v>
      </c>
      <c r="E253" s="4" t="s">
        <v>5</v>
      </c>
      <c r="F253" s="4" t="s">
        <v>5</v>
      </c>
      <c r="G253" s="4" t="s">
        <v>43</v>
      </c>
    </row>
    <row r="254" spans="1:7">
      <c r="A254" s="13">
        <v>43065</v>
      </c>
      <c r="B254" s="4" t="s">
        <v>4</v>
      </c>
      <c r="C254" s="15">
        <v>4232</v>
      </c>
      <c r="D254" s="15" t="s">
        <v>141</v>
      </c>
      <c r="E254" s="4" t="s">
        <v>5</v>
      </c>
      <c r="F254" s="4" t="s">
        <v>5</v>
      </c>
      <c r="G254" s="4" t="s">
        <v>43</v>
      </c>
    </row>
    <row r="255" spans="1:7">
      <c r="A255" s="13">
        <v>43065</v>
      </c>
      <c r="B255" s="4" t="s">
        <v>4</v>
      </c>
      <c r="C255" s="15">
        <v>8390</v>
      </c>
      <c r="D255" s="15" t="s">
        <v>186</v>
      </c>
      <c r="E255" s="4" t="s">
        <v>5</v>
      </c>
      <c r="F255" s="4" t="s">
        <v>5</v>
      </c>
      <c r="G255" s="4" t="s">
        <v>43</v>
      </c>
    </row>
    <row r="256" spans="1:7">
      <c r="A256" s="23">
        <v>43065</v>
      </c>
      <c r="B256" s="24" t="s">
        <v>4</v>
      </c>
      <c r="C256" s="25">
        <v>4687</v>
      </c>
      <c r="D256" s="25" t="s">
        <v>131</v>
      </c>
      <c r="E256" s="24" t="s">
        <v>25</v>
      </c>
      <c r="F256" s="24" t="s">
        <v>5</v>
      </c>
      <c r="G256" s="24" t="s">
        <v>43</v>
      </c>
    </row>
    <row r="257" spans="1:7" s="26" customFormat="1">
      <c r="A257" s="13">
        <v>43066</v>
      </c>
      <c r="B257" s="4" t="s">
        <v>4</v>
      </c>
      <c r="C257" s="15">
        <v>3945</v>
      </c>
      <c r="D257" s="15" t="s">
        <v>175</v>
      </c>
      <c r="E257" s="4" t="s">
        <v>5</v>
      </c>
      <c r="F257" s="4" t="s">
        <v>127</v>
      </c>
      <c r="G257" s="4" t="s">
        <v>43</v>
      </c>
    </row>
    <row r="258" spans="1:7" s="26" customFormat="1">
      <c r="A258" s="13">
        <v>43069</v>
      </c>
      <c r="B258" s="4" t="s">
        <v>4</v>
      </c>
      <c r="C258" s="15">
        <v>8399</v>
      </c>
      <c r="D258" s="15" t="s">
        <v>201</v>
      </c>
      <c r="E258" s="4" t="s">
        <v>5</v>
      </c>
      <c r="F258" s="4" t="s">
        <v>127</v>
      </c>
      <c r="G258" s="4" t="s">
        <v>43</v>
      </c>
    </row>
    <row r="259" spans="1:7" s="26" customFormat="1">
      <c r="A259" s="13">
        <v>43069</v>
      </c>
      <c r="B259" s="4" t="s">
        <v>4</v>
      </c>
      <c r="C259" s="15">
        <v>7732</v>
      </c>
      <c r="D259" s="15" t="s">
        <v>138</v>
      </c>
      <c r="E259" s="4" t="s">
        <v>5</v>
      </c>
      <c r="F259" s="4" t="s">
        <v>5</v>
      </c>
      <c r="G259" s="4" t="s">
        <v>43</v>
      </c>
    </row>
    <row r="260" spans="1:7" s="26" customFormat="1">
      <c r="A260" s="13">
        <v>43069</v>
      </c>
      <c r="B260" s="4" t="s">
        <v>4</v>
      </c>
      <c r="C260" s="15">
        <v>8340</v>
      </c>
      <c r="D260" s="15" t="s">
        <v>202</v>
      </c>
      <c r="E260" s="4" t="s">
        <v>5</v>
      </c>
      <c r="F260" s="4" t="s">
        <v>5</v>
      </c>
      <c r="G260" s="4" t="s">
        <v>45</v>
      </c>
    </row>
    <row r="261" spans="1:7" s="26" customFormat="1">
      <c r="A261" s="13">
        <v>43069</v>
      </c>
      <c r="B261" s="4" t="s">
        <v>4</v>
      </c>
      <c r="C261" s="15">
        <v>4246</v>
      </c>
      <c r="D261" s="15" t="s">
        <v>141</v>
      </c>
      <c r="E261" s="4" t="s">
        <v>5</v>
      </c>
      <c r="F261" s="4" t="s">
        <v>5</v>
      </c>
      <c r="G261" s="4" t="s">
        <v>43</v>
      </c>
    </row>
    <row r="262" spans="1:7" s="26" customFormat="1">
      <c r="A262" s="13">
        <v>43069</v>
      </c>
      <c r="B262" s="4" t="s">
        <v>4</v>
      </c>
      <c r="C262" s="15">
        <v>3591</v>
      </c>
      <c r="D262" s="15" t="s">
        <v>168</v>
      </c>
      <c r="E262" s="4" t="s">
        <v>5</v>
      </c>
      <c r="F262" s="4" t="s">
        <v>5</v>
      </c>
      <c r="G262" s="4" t="s">
        <v>43</v>
      </c>
    </row>
    <row r="263" spans="1:7" s="26" customFormat="1">
      <c r="A263" s="13">
        <v>43069</v>
      </c>
      <c r="B263" s="4" t="s">
        <v>4</v>
      </c>
      <c r="C263" s="15">
        <v>4638</v>
      </c>
      <c r="D263" s="15" t="s">
        <v>131</v>
      </c>
      <c r="E263" s="4" t="s">
        <v>25</v>
      </c>
      <c r="F263" s="4" t="s">
        <v>71</v>
      </c>
      <c r="G263" s="4" t="s">
        <v>43</v>
      </c>
    </row>
    <row r="264" spans="1:7" s="26" customFormat="1">
      <c r="A264" s="13">
        <v>43071</v>
      </c>
      <c r="B264" s="4" t="s">
        <v>4</v>
      </c>
      <c r="C264" s="15">
        <v>3572</v>
      </c>
      <c r="D264" s="15" t="s">
        <v>168</v>
      </c>
      <c r="E264" s="4" t="s">
        <v>5</v>
      </c>
      <c r="F264" s="4" t="s">
        <v>24</v>
      </c>
      <c r="G264" s="4" t="s">
        <v>128</v>
      </c>
    </row>
    <row r="265" spans="1:7" s="26" customFormat="1">
      <c r="A265" s="13">
        <v>43071</v>
      </c>
      <c r="B265" s="4" t="s">
        <v>4</v>
      </c>
      <c r="C265" s="15">
        <v>1457</v>
      </c>
      <c r="D265" s="15" t="s">
        <v>132</v>
      </c>
      <c r="E265" s="4" t="s">
        <v>18</v>
      </c>
      <c r="F265" s="4" t="s">
        <v>24</v>
      </c>
      <c r="G265" s="4" t="s">
        <v>65</v>
      </c>
    </row>
    <row r="266" spans="1:7" s="26" customFormat="1">
      <c r="A266" s="13">
        <v>43071</v>
      </c>
      <c r="B266" s="4" t="s">
        <v>11</v>
      </c>
      <c r="C266" s="15">
        <v>66129</v>
      </c>
      <c r="D266" s="15" t="s">
        <v>219</v>
      </c>
      <c r="E266" s="4" t="s">
        <v>6</v>
      </c>
      <c r="F266" s="4" t="s">
        <v>7</v>
      </c>
      <c r="G266" s="4" t="s">
        <v>65</v>
      </c>
    </row>
    <row r="267" spans="1:7" s="26" customFormat="1">
      <c r="A267" s="13">
        <v>43071</v>
      </c>
      <c r="B267" s="4" t="s">
        <v>11</v>
      </c>
      <c r="C267" s="15">
        <v>66129</v>
      </c>
      <c r="D267" s="15" t="s">
        <v>219</v>
      </c>
      <c r="E267" s="4" t="s">
        <v>6</v>
      </c>
      <c r="F267" s="4" t="s">
        <v>7</v>
      </c>
      <c r="G267" s="4" t="s">
        <v>65</v>
      </c>
    </row>
    <row r="268" spans="1:7" s="26" customFormat="1">
      <c r="A268" s="13">
        <v>43071</v>
      </c>
      <c r="B268" s="4" t="s">
        <v>4</v>
      </c>
      <c r="C268" s="15">
        <v>6212</v>
      </c>
      <c r="D268" s="15" t="s">
        <v>287</v>
      </c>
      <c r="E268" s="4" t="s">
        <v>18</v>
      </c>
      <c r="F268" s="4" t="s">
        <v>7</v>
      </c>
      <c r="G268" s="4" t="s">
        <v>43</v>
      </c>
    </row>
    <row r="269" spans="1:7" s="26" customFormat="1">
      <c r="A269" s="13">
        <v>43071</v>
      </c>
      <c r="B269" s="4" t="s">
        <v>4</v>
      </c>
      <c r="C269" s="15">
        <v>4561</v>
      </c>
      <c r="D269" s="15" t="s">
        <v>131</v>
      </c>
      <c r="E269" s="4" t="s">
        <v>5</v>
      </c>
      <c r="F269" s="4" t="s">
        <v>5</v>
      </c>
      <c r="G269" s="4" t="s">
        <v>209</v>
      </c>
    </row>
    <row r="270" spans="1:7" s="26" customFormat="1">
      <c r="A270" s="13">
        <v>43071</v>
      </c>
      <c r="B270" s="4" t="s">
        <v>4</v>
      </c>
      <c r="C270" s="15">
        <v>9360</v>
      </c>
      <c r="D270" s="42" t="s">
        <v>288</v>
      </c>
      <c r="E270" s="4" t="s">
        <v>5</v>
      </c>
      <c r="F270" s="4" t="s">
        <v>5</v>
      </c>
      <c r="G270" s="4" t="s">
        <v>43</v>
      </c>
    </row>
    <row r="271" spans="1:7" s="26" customFormat="1">
      <c r="A271" s="13">
        <v>43071</v>
      </c>
      <c r="B271" s="4" t="s">
        <v>4</v>
      </c>
      <c r="C271" s="15">
        <v>4622</v>
      </c>
      <c r="D271" s="42" t="s">
        <v>207</v>
      </c>
      <c r="E271" s="4" t="s">
        <v>5</v>
      </c>
      <c r="F271" s="4" t="s">
        <v>22</v>
      </c>
      <c r="G271" s="4" t="s">
        <v>123</v>
      </c>
    </row>
    <row r="272" spans="1:7" s="26" customFormat="1">
      <c r="A272" s="13">
        <v>43072</v>
      </c>
      <c r="B272" s="4" t="s">
        <v>4</v>
      </c>
      <c r="C272" s="15">
        <v>4570</v>
      </c>
      <c r="D272" s="42" t="s">
        <v>206</v>
      </c>
      <c r="E272" s="4" t="s">
        <v>5</v>
      </c>
      <c r="F272" s="4" t="s">
        <v>7</v>
      </c>
      <c r="G272" s="4" t="s">
        <v>73</v>
      </c>
    </row>
    <row r="273" spans="1:7" s="26" customFormat="1">
      <c r="A273" s="13">
        <v>43072</v>
      </c>
      <c r="B273" s="4" t="s">
        <v>25</v>
      </c>
      <c r="C273" s="15">
        <v>473072</v>
      </c>
      <c r="D273" s="15" t="s">
        <v>423</v>
      </c>
      <c r="E273" s="4" t="s">
        <v>25</v>
      </c>
      <c r="F273" s="4" t="s">
        <v>7</v>
      </c>
      <c r="G273" s="4" t="s">
        <v>43</v>
      </c>
    </row>
    <row r="274" spans="1:7" s="26" customFormat="1" ht="21.75" customHeight="1">
      <c r="A274" s="13">
        <v>43072</v>
      </c>
      <c r="B274" s="4" t="s">
        <v>4</v>
      </c>
      <c r="C274" s="15">
        <v>7257</v>
      </c>
      <c r="D274" s="45" t="s">
        <v>289</v>
      </c>
      <c r="E274" s="4" t="s">
        <v>18</v>
      </c>
      <c r="F274" s="4" t="s">
        <v>7</v>
      </c>
      <c r="G274" s="4" t="s">
        <v>65</v>
      </c>
    </row>
    <row r="275" spans="1:7" s="26" customFormat="1">
      <c r="A275" s="13">
        <v>43072</v>
      </c>
      <c r="B275" s="4" t="s">
        <v>7</v>
      </c>
      <c r="C275" s="15">
        <v>57100</v>
      </c>
      <c r="D275" s="15" t="s">
        <v>349</v>
      </c>
      <c r="E275" s="4" t="s">
        <v>7</v>
      </c>
      <c r="F275" s="4" t="s">
        <v>7</v>
      </c>
      <c r="G275" s="4" t="s">
        <v>210</v>
      </c>
    </row>
    <row r="276" spans="1:7" s="26" customFormat="1">
      <c r="A276" s="13">
        <v>43073</v>
      </c>
      <c r="B276" s="4" t="s">
        <v>4</v>
      </c>
      <c r="C276" s="15">
        <v>4025</v>
      </c>
      <c r="D276" s="15" t="s">
        <v>141</v>
      </c>
      <c r="E276" s="4" t="s">
        <v>5</v>
      </c>
      <c r="F276" s="4" t="s">
        <v>5</v>
      </c>
      <c r="G276" s="4" t="s">
        <v>43</v>
      </c>
    </row>
    <row r="277" spans="1:7" s="26" customFormat="1">
      <c r="A277" s="13">
        <v>43083</v>
      </c>
      <c r="B277" s="4" t="s">
        <v>4</v>
      </c>
      <c r="C277" s="15">
        <v>8008</v>
      </c>
      <c r="D277" s="42" t="s">
        <v>135</v>
      </c>
      <c r="E277" s="4" t="s">
        <v>5</v>
      </c>
      <c r="F277" s="4" t="s">
        <v>211</v>
      </c>
      <c r="G277" s="4" t="s">
        <v>65</v>
      </c>
    </row>
    <row r="278" spans="1:7" s="26" customFormat="1">
      <c r="A278" s="13">
        <v>43084</v>
      </c>
      <c r="B278" s="4" t="s">
        <v>7</v>
      </c>
      <c r="C278" s="15">
        <v>57390</v>
      </c>
      <c r="D278" s="15" t="s">
        <v>350</v>
      </c>
      <c r="E278" s="4" t="s">
        <v>7</v>
      </c>
      <c r="F278" s="4" t="s">
        <v>212</v>
      </c>
      <c r="G278" s="4" t="s">
        <v>213</v>
      </c>
    </row>
    <row r="279" spans="1:7" s="26" customFormat="1">
      <c r="A279" s="13">
        <v>43084</v>
      </c>
      <c r="B279" s="4" t="s">
        <v>7</v>
      </c>
      <c r="C279" s="15">
        <v>57970</v>
      </c>
      <c r="D279" s="15" t="s">
        <v>351</v>
      </c>
      <c r="E279" s="4" t="s">
        <v>7</v>
      </c>
      <c r="F279" s="4" t="s">
        <v>7</v>
      </c>
      <c r="G279" s="4" t="s">
        <v>43</v>
      </c>
    </row>
    <row r="280" spans="1:7" s="26" customFormat="1">
      <c r="A280" s="13">
        <v>43084</v>
      </c>
      <c r="B280" s="4" t="s">
        <v>4</v>
      </c>
      <c r="C280" s="15">
        <v>8239</v>
      </c>
      <c r="D280" s="42" t="s">
        <v>162</v>
      </c>
      <c r="E280" s="4" t="s">
        <v>214</v>
      </c>
      <c r="F280" s="4" t="s">
        <v>24</v>
      </c>
      <c r="G280" s="4" t="s">
        <v>43</v>
      </c>
    </row>
    <row r="281" spans="1:7" s="26" customFormat="1">
      <c r="A281" s="13">
        <v>43085</v>
      </c>
      <c r="B281" s="4" t="s">
        <v>4</v>
      </c>
      <c r="C281" s="15">
        <v>1749</v>
      </c>
      <c r="D281" s="42" t="s">
        <v>136</v>
      </c>
      <c r="E281" s="4" t="s">
        <v>79</v>
      </c>
      <c r="F281" s="4" t="s">
        <v>71</v>
      </c>
      <c r="G281" s="4" t="s">
        <v>98</v>
      </c>
    </row>
    <row r="282" spans="1:7" s="26" customFormat="1">
      <c r="A282" s="13">
        <v>43085</v>
      </c>
      <c r="B282" s="4" t="s">
        <v>4</v>
      </c>
      <c r="C282" s="15">
        <v>1309</v>
      </c>
      <c r="D282" s="42" t="s">
        <v>205</v>
      </c>
      <c r="E282" s="4" t="s">
        <v>215</v>
      </c>
      <c r="F282" s="4" t="s">
        <v>56</v>
      </c>
      <c r="G282" s="4" t="s">
        <v>43</v>
      </c>
    </row>
    <row r="283" spans="1:7" s="26" customFormat="1">
      <c r="A283" s="13">
        <v>43085</v>
      </c>
      <c r="B283" s="4" t="s">
        <v>11</v>
      </c>
      <c r="C283" s="15">
        <v>66424</v>
      </c>
      <c r="D283" s="15" t="s">
        <v>429</v>
      </c>
      <c r="E283" s="4" t="s">
        <v>6</v>
      </c>
      <c r="F283" s="4" t="s">
        <v>6</v>
      </c>
      <c r="G283" s="4" t="s">
        <v>65</v>
      </c>
    </row>
    <row r="284" spans="1:7" s="26" customFormat="1">
      <c r="A284" s="13">
        <v>43085</v>
      </c>
      <c r="B284" s="4" t="s">
        <v>4</v>
      </c>
      <c r="C284" s="15">
        <v>5826</v>
      </c>
      <c r="D284" s="44" t="s">
        <v>184</v>
      </c>
      <c r="E284" s="4" t="s">
        <v>5</v>
      </c>
      <c r="F284" s="4" t="s">
        <v>5</v>
      </c>
      <c r="G284" s="4" t="s">
        <v>216</v>
      </c>
    </row>
    <row r="285" spans="1:7">
      <c r="A285" s="13">
        <v>43085</v>
      </c>
      <c r="B285" s="4" t="s">
        <v>4</v>
      </c>
      <c r="C285" s="15">
        <v>4981</v>
      </c>
      <c r="D285" s="44" t="s">
        <v>290</v>
      </c>
      <c r="E285" s="4" t="s">
        <v>5</v>
      </c>
      <c r="F285" s="4" t="s">
        <v>5</v>
      </c>
      <c r="G285" s="4" t="s">
        <v>123</v>
      </c>
    </row>
    <row r="286" spans="1:7">
      <c r="A286" s="13">
        <v>43085</v>
      </c>
      <c r="B286" s="19" t="s">
        <v>22</v>
      </c>
      <c r="C286" s="15">
        <v>1348</v>
      </c>
      <c r="D286" s="19" t="s">
        <v>205</v>
      </c>
      <c r="E286" s="19" t="s">
        <v>7</v>
      </c>
      <c r="F286" s="19" t="s">
        <v>7</v>
      </c>
      <c r="G286" s="19" t="s">
        <v>98</v>
      </c>
    </row>
    <row r="287" spans="1:7">
      <c r="A287" s="13">
        <v>43086</v>
      </c>
      <c r="B287" s="19" t="s">
        <v>4</v>
      </c>
      <c r="C287" s="15">
        <v>5671</v>
      </c>
      <c r="D287" s="42" t="s">
        <v>291</v>
      </c>
      <c r="E287" s="19" t="s">
        <v>5</v>
      </c>
      <c r="F287" s="19" t="s">
        <v>5</v>
      </c>
      <c r="G287" s="19" t="s">
        <v>123</v>
      </c>
    </row>
    <row r="288" spans="1:7">
      <c r="A288" s="13">
        <v>43086</v>
      </c>
      <c r="B288" s="19" t="s">
        <v>4</v>
      </c>
      <c r="C288" s="15">
        <v>2762</v>
      </c>
      <c r="D288" s="19" t="s">
        <v>205</v>
      </c>
      <c r="E288" s="19" t="s">
        <v>7</v>
      </c>
      <c r="F288" s="19" t="s">
        <v>7</v>
      </c>
      <c r="G288" s="19" t="s">
        <v>217</v>
      </c>
    </row>
    <row r="289" spans="1:7">
      <c r="A289" s="13">
        <v>43086</v>
      </c>
      <c r="B289" s="19" t="s">
        <v>4</v>
      </c>
      <c r="C289" s="15">
        <v>7435</v>
      </c>
      <c r="D289" s="43" t="s">
        <v>292</v>
      </c>
      <c r="E289" s="19" t="s">
        <v>5</v>
      </c>
      <c r="F289" s="19" t="s">
        <v>5</v>
      </c>
      <c r="G289" s="19" t="s">
        <v>65</v>
      </c>
    </row>
    <row r="290" spans="1:7">
      <c r="A290" s="13">
        <v>43086</v>
      </c>
      <c r="B290" s="19" t="s">
        <v>4</v>
      </c>
      <c r="C290" s="15">
        <v>1529</v>
      </c>
      <c r="D290" s="19" t="s">
        <v>205</v>
      </c>
      <c r="E290" s="19" t="s">
        <v>5</v>
      </c>
      <c r="F290" s="19" t="s">
        <v>5</v>
      </c>
      <c r="G290" s="19" t="s">
        <v>65</v>
      </c>
    </row>
    <row r="291" spans="1:7" ht="19.5" customHeight="1">
      <c r="A291" s="13">
        <v>43086</v>
      </c>
      <c r="B291" s="19" t="s">
        <v>4</v>
      </c>
      <c r="C291" s="15">
        <v>2146</v>
      </c>
      <c r="D291" s="46" t="s">
        <v>293</v>
      </c>
      <c r="E291" s="19" t="s">
        <v>218</v>
      </c>
      <c r="F291" s="19" t="s">
        <v>6</v>
      </c>
      <c r="G291" s="19" t="s">
        <v>65</v>
      </c>
    </row>
    <row r="292" spans="1:7">
      <c r="A292" s="13">
        <v>43086</v>
      </c>
      <c r="B292" s="19" t="s">
        <v>4</v>
      </c>
      <c r="C292" s="15">
        <v>5867</v>
      </c>
      <c r="D292" s="19" t="s">
        <v>184</v>
      </c>
      <c r="E292" s="19" t="s">
        <v>5</v>
      </c>
      <c r="F292" s="19" t="s">
        <v>5</v>
      </c>
      <c r="G292" s="19" t="s">
        <v>65</v>
      </c>
    </row>
    <row r="293" spans="1:7" ht="14.25" customHeight="1">
      <c r="A293" s="13">
        <v>43086</v>
      </c>
      <c r="B293" s="19" t="s">
        <v>4</v>
      </c>
      <c r="C293" s="15">
        <v>5772</v>
      </c>
      <c r="D293" s="47" t="s">
        <v>294</v>
      </c>
      <c r="E293" s="19" t="s">
        <v>5</v>
      </c>
      <c r="F293" s="19" t="s">
        <v>5</v>
      </c>
      <c r="G293" s="19" t="s">
        <v>98</v>
      </c>
    </row>
    <row r="294" spans="1:7">
      <c r="A294" s="13">
        <v>43086</v>
      </c>
      <c r="B294" s="19" t="s">
        <v>4</v>
      </c>
      <c r="C294" s="15">
        <v>8355</v>
      </c>
      <c r="D294" s="42" t="s">
        <v>295</v>
      </c>
      <c r="E294" s="19" t="s">
        <v>5</v>
      </c>
      <c r="F294" s="19" t="s">
        <v>5</v>
      </c>
      <c r="G294" s="19" t="s">
        <v>123</v>
      </c>
    </row>
    <row r="295" spans="1:7">
      <c r="A295" s="13">
        <v>43086</v>
      </c>
      <c r="B295" s="19" t="s">
        <v>4</v>
      </c>
      <c r="C295" s="15">
        <v>66706</v>
      </c>
      <c r="D295" s="19" t="s">
        <v>219</v>
      </c>
      <c r="E295" s="19" t="s">
        <v>5</v>
      </c>
      <c r="F295" s="19" t="s">
        <v>220</v>
      </c>
      <c r="G295" s="19" t="s">
        <v>65</v>
      </c>
    </row>
    <row r="296" spans="1:7">
      <c r="A296" s="13">
        <v>43086</v>
      </c>
      <c r="B296" s="19" t="s">
        <v>4</v>
      </c>
      <c r="C296" s="15">
        <v>4853</v>
      </c>
      <c r="D296" s="42" t="s">
        <v>296</v>
      </c>
      <c r="E296" s="19" t="s">
        <v>5</v>
      </c>
      <c r="F296" s="19" t="s">
        <v>5</v>
      </c>
      <c r="G296" s="19" t="s">
        <v>65</v>
      </c>
    </row>
    <row r="297" spans="1:7">
      <c r="A297" s="13">
        <v>43086</v>
      </c>
      <c r="B297" s="19" t="s">
        <v>4</v>
      </c>
      <c r="C297" s="15">
        <v>1311</v>
      </c>
      <c r="D297" s="19" t="s">
        <v>205</v>
      </c>
      <c r="E297" s="19" t="s">
        <v>7</v>
      </c>
      <c r="F297" s="19" t="s">
        <v>221</v>
      </c>
      <c r="G297" s="19" t="s">
        <v>98</v>
      </c>
    </row>
    <row r="298" spans="1:7">
      <c r="A298" s="13">
        <v>43087</v>
      </c>
      <c r="B298" s="19" t="s">
        <v>4</v>
      </c>
      <c r="C298" s="15">
        <v>4989</v>
      </c>
      <c r="D298" s="43" t="s">
        <v>158</v>
      </c>
      <c r="E298" s="19" t="s">
        <v>5</v>
      </c>
      <c r="F298" s="19" t="s">
        <v>222</v>
      </c>
      <c r="G298" s="19" t="s">
        <v>223</v>
      </c>
    </row>
    <row r="299" spans="1:7">
      <c r="A299" s="13">
        <v>43087</v>
      </c>
      <c r="B299" s="19" t="s">
        <v>4</v>
      </c>
      <c r="C299" s="15">
        <v>3393</v>
      </c>
      <c r="D299" s="42" t="s">
        <v>297</v>
      </c>
      <c r="E299" s="19" t="s">
        <v>5</v>
      </c>
      <c r="F299" s="19" t="s">
        <v>5</v>
      </c>
      <c r="G299" s="19" t="s">
        <v>43</v>
      </c>
    </row>
    <row r="300" spans="1:7">
      <c r="A300" s="13">
        <v>43087</v>
      </c>
      <c r="B300" s="19" t="s">
        <v>4</v>
      </c>
      <c r="C300" s="15">
        <v>8081</v>
      </c>
      <c r="D300" s="42" t="s">
        <v>133</v>
      </c>
      <c r="E300" s="19" t="s">
        <v>24</v>
      </c>
      <c r="F300" s="19" t="s">
        <v>24</v>
      </c>
      <c r="G300" s="19" t="s">
        <v>43</v>
      </c>
    </row>
    <row r="301" spans="1:7">
      <c r="A301" s="13">
        <v>43087</v>
      </c>
      <c r="B301" s="19" t="s">
        <v>4</v>
      </c>
      <c r="C301" s="15">
        <v>4993</v>
      </c>
      <c r="D301" s="19" t="s">
        <v>158</v>
      </c>
      <c r="E301" s="19" t="s">
        <v>5</v>
      </c>
      <c r="F301" s="19" t="s">
        <v>5</v>
      </c>
      <c r="G301" s="19" t="s">
        <v>123</v>
      </c>
    </row>
    <row r="302" spans="1:7">
      <c r="A302" s="13">
        <v>43087</v>
      </c>
      <c r="B302" s="19" t="s">
        <v>4</v>
      </c>
      <c r="C302" s="15">
        <v>6189</v>
      </c>
      <c r="D302" s="42" t="s">
        <v>298</v>
      </c>
      <c r="E302" s="19" t="s">
        <v>5</v>
      </c>
      <c r="F302" s="19" t="s">
        <v>5</v>
      </c>
      <c r="G302" s="19" t="s">
        <v>224</v>
      </c>
    </row>
    <row r="303" spans="1:7">
      <c r="A303" s="13">
        <v>43087</v>
      </c>
      <c r="B303" s="19" t="s">
        <v>4</v>
      </c>
      <c r="C303" s="15">
        <v>1631</v>
      </c>
      <c r="D303" s="19" t="s">
        <v>205</v>
      </c>
      <c r="E303" s="19" t="s">
        <v>5</v>
      </c>
      <c r="F303" s="19" t="s">
        <v>5</v>
      </c>
      <c r="G303" s="19" t="s">
        <v>43</v>
      </c>
    </row>
    <row r="304" spans="1:7">
      <c r="A304" s="13">
        <v>43087</v>
      </c>
      <c r="B304" s="19" t="s">
        <v>4</v>
      </c>
      <c r="C304" s="15">
        <v>4081</v>
      </c>
      <c r="D304" s="42" t="s">
        <v>141</v>
      </c>
      <c r="E304" s="19" t="s">
        <v>5</v>
      </c>
      <c r="F304" s="19" t="s">
        <v>225</v>
      </c>
      <c r="G304" s="19" t="s">
        <v>73</v>
      </c>
    </row>
    <row r="305" spans="1:7">
      <c r="A305" s="13">
        <v>43087</v>
      </c>
      <c r="B305" s="19" t="s">
        <v>4</v>
      </c>
      <c r="C305" s="15">
        <v>4955</v>
      </c>
      <c r="D305" s="19" t="s">
        <v>152</v>
      </c>
      <c r="E305" s="19" t="s">
        <v>5</v>
      </c>
      <c r="F305" s="19" t="s">
        <v>5</v>
      </c>
      <c r="G305" s="19" t="s">
        <v>123</v>
      </c>
    </row>
    <row r="306" spans="1:7">
      <c r="A306" s="13">
        <v>43088</v>
      </c>
      <c r="B306" s="19" t="s">
        <v>4</v>
      </c>
      <c r="C306" s="15">
        <v>8079</v>
      </c>
      <c r="D306" s="19" t="s">
        <v>133</v>
      </c>
      <c r="E306" s="19" t="s">
        <v>24</v>
      </c>
      <c r="F306" s="19" t="s">
        <v>5</v>
      </c>
      <c r="G306" s="19" t="s">
        <v>226</v>
      </c>
    </row>
    <row r="307" spans="1:7">
      <c r="A307" s="13">
        <v>43088</v>
      </c>
      <c r="B307" s="19" t="s">
        <v>4</v>
      </c>
      <c r="C307" s="15">
        <v>6139</v>
      </c>
      <c r="D307" s="19" t="s">
        <v>142</v>
      </c>
      <c r="E307" s="19" t="s">
        <v>5</v>
      </c>
      <c r="F307" s="19" t="s">
        <v>82</v>
      </c>
      <c r="G307" s="19" t="s">
        <v>227</v>
      </c>
    </row>
    <row r="308" spans="1:7">
      <c r="A308" s="13">
        <v>43088</v>
      </c>
      <c r="B308" s="4" t="s">
        <v>4</v>
      </c>
      <c r="C308" s="15">
        <v>4240</v>
      </c>
      <c r="D308" s="4" t="s">
        <v>141</v>
      </c>
      <c r="E308" s="4" t="s">
        <v>5</v>
      </c>
      <c r="F308" s="4" t="s">
        <v>7</v>
      </c>
      <c r="G308" s="4" t="s">
        <v>43</v>
      </c>
    </row>
    <row r="309" spans="1:7">
      <c r="A309" s="13">
        <v>43088</v>
      </c>
      <c r="B309" s="4" t="s">
        <v>4</v>
      </c>
      <c r="C309" s="15">
        <v>2137</v>
      </c>
      <c r="D309" s="4" t="s">
        <v>132</v>
      </c>
      <c r="E309" s="4" t="s">
        <v>225</v>
      </c>
      <c r="F309" s="4" t="s">
        <v>7</v>
      </c>
      <c r="G309" s="4" t="s">
        <v>97</v>
      </c>
    </row>
    <row r="310" spans="1:7" ht="18.75" customHeight="1">
      <c r="A310" s="13">
        <v>43088</v>
      </c>
      <c r="B310" s="4" t="s">
        <v>4</v>
      </c>
      <c r="C310" s="15">
        <v>1363</v>
      </c>
      <c r="D310" s="46" t="s">
        <v>299</v>
      </c>
      <c r="E310" s="4" t="s">
        <v>79</v>
      </c>
      <c r="F310" s="4" t="s">
        <v>7</v>
      </c>
      <c r="G310" s="4" t="s">
        <v>65</v>
      </c>
    </row>
    <row r="311" spans="1:7" ht="16.5" customHeight="1">
      <c r="A311" s="13">
        <v>43088</v>
      </c>
      <c r="B311" s="4" t="s">
        <v>4</v>
      </c>
      <c r="C311" s="15">
        <v>4053</v>
      </c>
      <c r="D311" s="46" t="s">
        <v>141</v>
      </c>
      <c r="E311" s="4" t="s">
        <v>6</v>
      </c>
      <c r="F311" s="4" t="s">
        <v>11</v>
      </c>
      <c r="G311" s="4" t="s">
        <v>43</v>
      </c>
    </row>
    <row r="312" spans="1:7">
      <c r="A312" s="13">
        <v>43088</v>
      </c>
      <c r="B312" s="4" t="s">
        <v>4</v>
      </c>
      <c r="C312" s="15">
        <v>4395</v>
      </c>
      <c r="D312" s="42" t="s">
        <v>173</v>
      </c>
      <c r="E312" s="4" t="s">
        <v>5</v>
      </c>
      <c r="F312" s="4" t="s">
        <v>228</v>
      </c>
      <c r="G312" s="4" t="s">
        <v>229</v>
      </c>
    </row>
    <row r="313" spans="1:7">
      <c r="A313" s="13">
        <v>41262</v>
      </c>
      <c r="B313" s="4" t="s">
        <v>4</v>
      </c>
      <c r="C313" s="15">
        <v>8379</v>
      </c>
      <c r="D313" s="42" t="s">
        <v>300</v>
      </c>
      <c r="E313" s="4" t="s">
        <v>4</v>
      </c>
      <c r="F313" s="4" t="s">
        <v>4</v>
      </c>
      <c r="G313" s="4" t="s">
        <v>65</v>
      </c>
    </row>
    <row r="314" spans="1:7">
      <c r="A314" s="13">
        <v>43088</v>
      </c>
      <c r="B314" s="4" t="s">
        <v>4</v>
      </c>
      <c r="C314" s="15">
        <v>8356</v>
      </c>
      <c r="D314" s="42" t="s">
        <v>295</v>
      </c>
      <c r="E314" s="4" t="s">
        <v>4</v>
      </c>
      <c r="F314" s="4" t="s">
        <v>228</v>
      </c>
      <c r="G314" s="4" t="s">
        <v>123</v>
      </c>
    </row>
    <row r="315" spans="1:7">
      <c r="A315" s="13">
        <v>43088</v>
      </c>
      <c r="B315" s="4" t="s">
        <v>4</v>
      </c>
      <c r="C315" s="15">
        <v>4448</v>
      </c>
      <c r="D315" s="42" t="s">
        <v>139</v>
      </c>
      <c r="E315" s="4" t="s">
        <v>4</v>
      </c>
      <c r="F315" s="4" t="s">
        <v>228</v>
      </c>
      <c r="G315" s="4" t="s">
        <v>43</v>
      </c>
    </row>
    <row r="316" spans="1:7">
      <c r="A316" s="13">
        <v>39435</v>
      </c>
      <c r="B316" s="4" t="s">
        <v>4</v>
      </c>
      <c r="C316" s="15">
        <v>5430</v>
      </c>
      <c r="D316" s="42" t="s">
        <v>301</v>
      </c>
      <c r="E316" s="4" t="s">
        <v>4</v>
      </c>
      <c r="F316" s="4" t="s">
        <v>6</v>
      </c>
      <c r="G316" s="4" t="s">
        <v>43</v>
      </c>
    </row>
    <row r="317" spans="1:7">
      <c r="A317" s="13">
        <v>43089</v>
      </c>
      <c r="B317" s="4" t="s">
        <v>4</v>
      </c>
      <c r="C317" s="15">
        <v>3541</v>
      </c>
      <c r="D317" s="42" t="s">
        <v>168</v>
      </c>
      <c r="E317" s="4" t="s">
        <v>4</v>
      </c>
      <c r="F317" s="4" t="s">
        <v>230</v>
      </c>
      <c r="G317" s="4" t="s">
        <v>98</v>
      </c>
    </row>
    <row r="318" spans="1:7">
      <c r="A318" s="13">
        <v>43089</v>
      </c>
      <c r="B318" s="4" t="s">
        <v>4</v>
      </c>
      <c r="C318" s="15">
        <v>4384</v>
      </c>
      <c r="D318" s="4" t="s">
        <v>160</v>
      </c>
      <c r="E318" s="4" t="s">
        <v>4</v>
      </c>
      <c r="F318" s="4" t="s">
        <v>7</v>
      </c>
      <c r="G318" s="4" t="s">
        <v>231</v>
      </c>
    </row>
    <row r="319" spans="1:7">
      <c r="A319" s="13">
        <v>43089</v>
      </c>
      <c r="B319" s="4" t="s">
        <v>4</v>
      </c>
      <c r="C319" s="15">
        <v>4450</v>
      </c>
      <c r="D319" s="42" t="s">
        <v>145</v>
      </c>
      <c r="E319" s="4" t="s">
        <v>25</v>
      </c>
      <c r="F319" s="4" t="s">
        <v>4</v>
      </c>
      <c r="G319" s="4" t="s">
        <v>232</v>
      </c>
    </row>
    <row r="320" spans="1:7">
      <c r="A320" s="13">
        <v>43089</v>
      </c>
      <c r="B320" s="4" t="s">
        <v>4</v>
      </c>
      <c r="C320" s="15">
        <v>8361</v>
      </c>
      <c r="D320" s="42" t="s">
        <v>172</v>
      </c>
      <c r="E320" s="4" t="s">
        <v>7</v>
      </c>
      <c r="F320" s="4" t="s">
        <v>4</v>
      </c>
      <c r="G320" s="4" t="s">
        <v>64</v>
      </c>
    </row>
    <row r="321" spans="1:7">
      <c r="A321" s="13">
        <v>43089</v>
      </c>
      <c r="B321" s="4" t="s">
        <v>4</v>
      </c>
      <c r="C321" s="15">
        <v>1457</v>
      </c>
      <c r="D321" s="42" t="s">
        <v>205</v>
      </c>
      <c r="E321" s="4" t="s">
        <v>4</v>
      </c>
      <c r="F321" s="4" t="s">
        <v>7</v>
      </c>
      <c r="G321" s="4" t="s">
        <v>98</v>
      </c>
    </row>
    <row r="322" spans="1:7">
      <c r="A322" s="13">
        <v>43089</v>
      </c>
      <c r="B322" s="4" t="s">
        <v>4</v>
      </c>
      <c r="C322" s="15">
        <v>7326</v>
      </c>
      <c r="D322" s="42" t="s">
        <v>302</v>
      </c>
      <c r="E322" s="4" t="s">
        <v>24</v>
      </c>
      <c r="F322" s="4" t="s">
        <v>233</v>
      </c>
      <c r="G322" s="4" t="s">
        <v>98</v>
      </c>
    </row>
    <row r="323" spans="1:7">
      <c r="A323" s="13">
        <v>43089</v>
      </c>
      <c r="B323" s="4" t="s">
        <v>7</v>
      </c>
      <c r="C323" s="15">
        <v>57240</v>
      </c>
      <c r="D323" s="4" t="s">
        <v>352</v>
      </c>
      <c r="E323" s="4" t="s">
        <v>7</v>
      </c>
      <c r="F323" s="4" t="s">
        <v>234</v>
      </c>
      <c r="G323" s="4" t="s">
        <v>107</v>
      </c>
    </row>
    <row r="324" spans="1:7">
      <c r="A324" s="13">
        <v>43089</v>
      </c>
      <c r="B324" s="4" t="s">
        <v>4</v>
      </c>
      <c r="C324" s="15">
        <v>3332</v>
      </c>
      <c r="D324" s="4" t="s">
        <v>303</v>
      </c>
      <c r="E324" s="4" t="s">
        <v>7</v>
      </c>
      <c r="F324" s="4" t="s">
        <v>5</v>
      </c>
      <c r="G324" s="4" t="s">
        <v>65</v>
      </c>
    </row>
    <row r="325" spans="1:7">
      <c r="A325" s="13">
        <v>43089</v>
      </c>
      <c r="B325" s="4" t="s">
        <v>4</v>
      </c>
      <c r="C325" s="15">
        <v>3863</v>
      </c>
      <c r="D325" s="42" t="s">
        <v>304</v>
      </c>
      <c r="E325" s="4" t="s">
        <v>7</v>
      </c>
      <c r="F325" s="4" t="s">
        <v>71</v>
      </c>
      <c r="G325" s="4" t="s">
        <v>65</v>
      </c>
    </row>
    <row r="326" spans="1:7">
      <c r="A326" s="13">
        <v>43089</v>
      </c>
      <c r="B326" s="4" t="s">
        <v>4</v>
      </c>
      <c r="C326" s="15">
        <v>4518</v>
      </c>
      <c r="D326" s="44" t="s">
        <v>131</v>
      </c>
      <c r="E326" s="4" t="s">
        <v>5</v>
      </c>
      <c r="F326" s="4" t="s">
        <v>5</v>
      </c>
      <c r="G326" s="4" t="s">
        <v>235</v>
      </c>
    </row>
    <row r="327" spans="1:7">
      <c r="A327" s="13">
        <v>43089</v>
      </c>
      <c r="B327" s="4" t="s">
        <v>4</v>
      </c>
      <c r="C327" s="15">
        <v>4692</v>
      </c>
      <c r="D327" s="4" t="s">
        <v>131</v>
      </c>
      <c r="E327" s="4" t="s">
        <v>5</v>
      </c>
      <c r="F327" s="4" t="s">
        <v>5</v>
      </c>
      <c r="G327" s="4" t="s">
        <v>235</v>
      </c>
    </row>
    <row r="328" spans="1:7">
      <c r="A328" s="13">
        <v>43089</v>
      </c>
      <c r="B328" s="15" t="s">
        <v>4</v>
      </c>
      <c r="C328" s="15">
        <v>3644</v>
      </c>
      <c r="D328" s="42" t="s">
        <v>181</v>
      </c>
      <c r="E328" s="15" t="s">
        <v>5</v>
      </c>
      <c r="F328" s="15" t="s">
        <v>5</v>
      </c>
      <c r="G328" s="15" t="s">
        <v>232</v>
      </c>
    </row>
    <row r="329" spans="1:7">
      <c r="A329" s="13">
        <v>43089</v>
      </c>
      <c r="B329" s="15" t="s">
        <v>4</v>
      </c>
      <c r="C329" s="15">
        <v>1469</v>
      </c>
      <c r="D329" s="42" t="s">
        <v>205</v>
      </c>
      <c r="E329" s="15" t="s">
        <v>5</v>
      </c>
      <c r="F329" s="15" t="s">
        <v>5</v>
      </c>
      <c r="G329" s="15" t="s">
        <v>65</v>
      </c>
    </row>
    <row r="330" spans="1:7">
      <c r="A330" s="13">
        <v>43089</v>
      </c>
      <c r="B330" s="15" t="s">
        <v>4</v>
      </c>
      <c r="C330" s="15">
        <v>3422</v>
      </c>
      <c r="D330" s="42" t="s">
        <v>168</v>
      </c>
      <c r="E330" s="15" t="s">
        <v>5</v>
      </c>
      <c r="F330" s="15" t="s">
        <v>5</v>
      </c>
      <c r="G330" s="15" t="s">
        <v>46</v>
      </c>
    </row>
    <row r="331" spans="1:7">
      <c r="A331" s="13">
        <v>43089</v>
      </c>
      <c r="B331" s="4" t="s">
        <v>4</v>
      </c>
      <c r="C331" s="15">
        <v>8388</v>
      </c>
      <c r="D331" s="43" t="s">
        <v>305</v>
      </c>
      <c r="E331" s="4" t="s">
        <v>5</v>
      </c>
      <c r="F331" s="4" t="s">
        <v>5</v>
      </c>
      <c r="G331" s="4" t="s">
        <v>236</v>
      </c>
    </row>
    <row r="332" spans="1:7" ht="16">
      <c r="A332" s="13">
        <v>43090</v>
      </c>
      <c r="B332" s="4" t="s">
        <v>4</v>
      </c>
      <c r="C332" s="15">
        <v>3899</v>
      </c>
      <c r="D332" s="46" t="s">
        <v>306</v>
      </c>
      <c r="E332" s="4" t="s">
        <v>5</v>
      </c>
      <c r="F332" s="4" t="s">
        <v>5</v>
      </c>
      <c r="G332" s="4" t="s">
        <v>43</v>
      </c>
    </row>
    <row r="333" spans="1:7">
      <c r="A333" s="13">
        <v>43090</v>
      </c>
      <c r="B333" s="4" t="s">
        <v>4</v>
      </c>
      <c r="C333" s="15">
        <v>4613</v>
      </c>
      <c r="D333" s="42" t="s">
        <v>131</v>
      </c>
      <c r="E333" s="4" t="s">
        <v>24</v>
      </c>
      <c r="F333" s="4" t="s">
        <v>24</v>
      </c>
      <c r="G333" s="4" t="s">
        <v>43</v>
      </c>
    </row>
    <row r="334" spans="1:7">
      <c r="A334" s="13">
        <v>43090</v>
      </c>
      <c r="B334" s="4" t="s">
        <v>4</v>
      </c>
      <c r="C334" s="15">
        <v>5427</v>
      </c>
      <c r="D334" s="4" t="s">
        <v>190</v>
      </c>
      <c r="E334" s="4" t="s">
        <v>24</v>
      </c>
      <c r="F334" s="4" t="s">
        <v>24</v>
      </c>
      <c r="G334" s="4" t="s">
        <v>43</v>
      </c>
    </row>
    <row r="335" spans="1:7">
      <c r="A335" s="13">
        <v>43090</v>
      </c>
      <c r="B335" s="4" t="s">
        <v>4</v>
      </c>
      <c r="C335" s="15">
        <v>1309</v>
      </c>
      <c r="D335" s="42" t="s">
        <v>205</v>
      </c>
      <c r="E335" s="4" t="s">
        <v>5</v>
      </c>
      <c r="F335" s="4" t="s">
        <v>5</v>
      </c>
      <c r="G335" s="4" t="s">
        <v>43</v>
      </c>
    </row>
    <row r="336" spans="1:7">
      <c r="A336" s="13">
        <v>43090</v>
      </c>
      <c r="B336" s="4" t="s">
        <v>4</v>
      </c>
      <c r="C336" s="15">
        <v>6112</v>
      </c>
      <c r="D336" s="42" t="s">
        <v>142</v>
      </c>
      <c r="E336" s="4" t="s">
        <v>5</v>
      </c>
      <c r="F336" s="4" t="s">
        <v>5</v>
      </c>
      <c r="G336" s="4" t="s">
        <v>64</v>
      </c>
    </row>
    <row r="337" spans="1:7">
      <c r="A337" s="13">
        <v>43090</v>
      </c>
      <c r="B337" s="4" t="s">
        <v>4</v>
      </c>
      <c r="C337" s="15">
        <v>2210</v>
      </c>
      <c r="D337" s="4" t="s">
        <v>205</v>
      </c>
      <c r="E337" s="4" t="s">
        <v>7</v>
      </c>
      <c r="F337" s="4" t="s">
        <v>71</v>
      </c>
      <c r="G337" s="4" t="s">
        <v>65</v>
      </c>
    </row>
    <row r="338" spans="1:7">
      <c r="A338" s="13">
        <v>43090</v>
      </c>
      <c r="B338" s="4" t="s">
        <v>4</v>
      </c>
      <c r="C338" s="15">
        <v>3462</v>
      </c>
      <c r="D338" s="42" t="s">
        <v>168</v>
      </c>
      <c r="E338" s="4" t="s">
        <v>5</v>
      </c>
      <c r="F338" s="4" t="s">
        <v>5</v>
      </c>
      <c r="G338" s="4" t="s">
        <v>65</v>
      </c>
    </row>
    <row r="339" spans="1:7">
      <c r="A339" s="13">
        <v>43090</v>
      </c>
      <c r="B339" s="4" t="s">
        <v>4</v>
      </c>
      <c r="C339" s="15">
        <v>5886</v>
      </c>
      <c r="D339" s="44" t="s">
        <v>307</v>
      </c>
      <c r="E339" s="4" t="s">
        <v>5</v>
      </c>
      <c r="F339" s="4" t="s">
        <v>5</v>
      </c>
      <c r="G339" s="4" t="s">
        <v>65</v>
      </c>
    </row>
    <row r="340" spans="1:7">
      <c r="A340" s="13">
        <v>43090</v>
      </c>
      <c r="B340" s="4" t="s">
        <v>4</v>
      </c>
      <c r="C340" s="15">
        <v>4670</v>
      </c>
      <c r="D340" s="44" t="s">
        <v>131</v>
      </c>
      <c r="E340" s="4" t="s">
        <v>5</v>
      </c>
      <c r="F340" s="4" t="s">
        <v>5</v>
      </c>
      <c r="G340" s="4" t="s">
        <v>65</v>
      </c>
    </row>
    <row r="341" spans="1:7">
      <c r="A341" s="13">
        <v>43090</v>
      </c>
      <c r="B341" s="4" t="s">
        <v>4</v>
      </c>
      <c r="C341" s="15">
        <v>6830</v>
      </c>
      <c r="D341" s="4" t="s">
        <v>308</v>
      </c>
      <c r="E341" s="4" t="s">
        <v>237</v>
      </c>
      <c r="F341" s="4" t="s">
        <v>5</v>
      </c>
      <c r="G341" s="4" t="s">
        <v>65</v>
      </c>
    </row>
    <row r="342" spans="1:7">
      <c r="A342" s="13">
        <v>43090</v>
      </c>
      <c r="B342" s="4" t="s">
        <v>4</v>
      </c>
      <c r="C342" s="15">
        <v>4642</v>
      </c>
      <c r="D342" s="4" t="s">
        <v>131</v>
      </c>
      <c r="E342" s="4" t="s">
        <v>5</v>
      </c>
      <c r="F342" s="4" t="s">
        <v>5</v>
      </c>
      <c r="G342" s="4" t="s">
        <v>65</v>
      </c>
    </row>
    <row r="343" spans="1:7">
      <c r="A343" s="13">
        <v>43090</v>
      </c>
      <c r="B343" s="4" t="s">
        <v>4</v>
      </c>
      <c r="C343" s="15">
        <v>3505</v>
      </c>
      <c r="D343" s="4" t="s">
        <v>168</v>
      </c>
      <c r="E343" s="4" t="s">
        <v>5</v>
      </c>
      <c r="F343" s="4" t="s">
        <v>5</v>
      </c>
      <c r="G343" s="4" t="s">
        <v>65</v>
      </c>
    </row>
    <row r="344" spans="1:7">
      <c r="A344" s="13">
        <v>43090</v>
      </c>
      <c r="B344" s="4" t="s">
        <v>4</v>
      </c>
      <c r="C344" s="15">
        <v>4951</v>
      </c>
      <c r="D344" s="4" t="s">
        <v>152</v>
      </c>
      <c r="E344" s="4" t="s">
        <v>5</v>
      </c>
      <c r="F344" s="4" t="s">
        <v>5</v>
      </c>
      <c r="G344" s="4" t="s">
        <v>238</v>
      </c>
    </row>
    <row r="345" spans="1:7">
      <c r="A345" s="13">
        <v>43090</v>
      </c>
      <c r="B345" s="4" t="s">
        <v>4</v>
      </c>
      <c r="C345" s="15">
        <v>4482</v>
      </c>
      <c r="D345" s="4" t="s">
        <v>145</v>
      </c>
      <c r="E345" s="4" t="s">
        <v>5</v>
      </c>
      <c r="F345" s="4" t="s">
        <v>5</v>
      </c>
      <c r="G345" s="4" t="s">
        <v>65</v>
      </c>
    </row>
    <row r="346" spans="1:7">
      <c r="A346" s="13">
        <v>43090</v>
      </c>
      <c r="B346" s="4" t="s">
        <v>4</v>
      </c>
      <c r="C346" s="15">
        <v>1146</v>
      </c>
      <c r="D346" s="4" t="s">
        <v>205</v>
      </c>
      <c r="E346" s="4" t="s">
        <v>7</v>
      </c>
      <c r="F346" s="4" t="s">
        <v>7</v>
      </c>
      <c r="G346" s="4" t="s">
        <v>239</v>
      </c>
    </row>
    <row r="347" spans="1:7">
      <c r="A347" s="13">
        <v>43090</v>
      </c>
      <c r="B347" s="4" t="s">
        <v>4</v>
      </c>
      <c r="C347" s="15">
        <v>5776</v>
      </c>
      <c r="D347" s="4" t="s">
        <v>294</v>
      </c>
      <c r="E347" s="4" t="s">
        <v>7</v>
      </c>
      <c r="F347" s="4" t="s">
        <v>7</v>
      </c>
      <c r="G347" s="4" t="s">
        <v>43</v>
      </c>
    </row>
    <row r="348" spans="1:7">
      <c r="A348" s="13">
        <v>43091</v>
      </c>
      <c r="B348" s="4" t="s">
        <v>4</v>
      </c>
      <c r="C348" s="15">
        <v>1898</v>
      </c>
      <c r="D348" s="4" t="s">
        <v>309</v>
      </c>
      <c r="E348" s="4" t="s">
        <v>5</v>
      </c>
      <c r="F348" s="4" t="s">
        <v>5</v>
      </c>
      <c r="G348" s="4" t="s">
        <v>123</v>
      </c>
    </row>
    <row r="349" spans="1:7">
      <c r="A349" s="13">
        <v>43091</v>
      </c>
      <c r="B349" s="4" t="s">
        <v>4</v>
      </c>
      <c r="C349" s="15">
        <v>3466</v>
      </c>
      <c r="D349" s="4" t="s">
        <v>168</v>
      </c>
      <c r="E349" s="4" t="s">
        <v>5</v>
      </c>
      <c r="F349" s="4" t="s">
        <v>5</v>
      </c>
      <c r="G349" s="4" t="s">
        <v>65</v>
      </c>
    </row>
    <row r="350" spans="1:7">
      <c r="A350" s="13">
        <v>43091</v>
      </c>
      <c r="B350" s="4" t="s">
        <v>4</v>
      </c>
      <c r="C350" s="15">
        <v>7662</v>
      </c>
      <c r="D350" s="4" t="s">
        <v>310</v>
      </c>
      <c r="E350" s="4" t="s">
        <v>5</v>
      </c>
      <c r="F350" s="4" t="s">
        <v>5</v>
      </c>
      <c r="G350" s="4" t="s">
        <v>65</v>
      </c>
    </row>
    <row r="351" spans="1:7">
      <c r="A351" s="13">
        <v>43091</v>
      </c>
      <c r="B351" s="4" t="s">
        <v>4</v>
      </c>
      <c r="C351" s="15">
        <v>3515</v>
      </c>
      <c r="D351" s="4" t="s">
        <v>168</v>
      </c>
      <c r="E351" s="4" t="s">
        <v>25</v>
      </c>
      <c r="F351" s="4" t="s">
        <v>5</v>
      </c>
      <c r="G351" s="4" t="s">
        <v>65</v>
      </c>
    </row>
    <row r="352" spans="1:7">
      <c r="A352" s="13">
        <v>43091</v>
      </c>
      <c r="B352" s="4" t="s">
        <v>4</v>
      </c>
      <c r="C352" s="15">
        <v>8279</v>
      </c>
      <c r="D352" s="4" t="s">
        <v>170</v>
      </c>
      <c r="E352" s="4" t="s">
        <v>5</v>
      </c>
      <c r="F352" s="4" t="s">
        <v>5</v>
      </c>
      <c r="G352" s="4" t="s">
        <v>65</v>
      </c>
    </row>
    <row r="353" spans="1:7">
      <c r="A353" s="13">
        <v>43091</v>
      </c>
      <c r="B353" s="4" t="s">
        <v>4</v>
      </c>
      <c r="C353" s="15">
        <v>7238</v>
      </c>
      <c r="D353" s="44" t="s">
        <v>311</v>
      </c>
      <c r="E353" s="4" t="s">
        <v>5</v>
      </c>
      <c r="F353" s="4" t="s">
        <v>5</v>
      </c>
      <c r="G353" s="4" t="s">
        <v>65</v>
      </c>
    </row>
    <row r="354" spans="1:7">
      <c r="A354" s="13">
        <v>43091</v>
      </c>
      <c r="B354" s="4" t="s">
        <v>4</v>
      </c>
      <c r="C354" s="15">
        <v>4734</v>
      </c>
      <c r="D354" s="4" t="s">
        <v>180</v>
      </c>
      <c r="E354" s="4" t="s">
        <v>7</v>
      </c>
      <c r="F354" s="4" t="s">
        <v>7</v>
      </c>
      <c r="G354" s="4" t="s">
        <v>240</v>
      </c>
    </row>
    <row r="355" spans="1:7">
      <c r="A355" s="13">
        <v>43091</v>
      </c>
      <c r="B355" s="4" t="s">
        <v>4</v>
      </c>
      <c r="C355" s="15">
        <v>7774</v>
      </c>
      <c r="D355" s="4" t="s">
        <v>140</v>
      </c>
      <c r="E355" s="4" t="s">
        <v>5</v>
      </c>
      <c r="F355" s="4" t="s">
        <v>5</v>
      </c>
      <c r="G355" s="4" t="s">
        <v>43</v>
      </c>
    </row>
    <row r="356" spans="1:7">
      <c r="A356" s="13">
        <v>43091</v>
      </c>
      <c r="B356" s="4" t="s">
        <v>4</v>
      </c>
      <c r="C356" s="15">
        <v>4319</v>
      </c>
      <c r="D356" s="42" t="s">
        <v>141</v>
      </c>
      <c r="E356" s="4" t="s">
        <v>5</v>
      </c>
      <c r="F356" s="4" t="s">
        <v>5</v>
      </c>
      <c r="G356" s="4" t="s">
        <v>99</v>
      </c>
    </row>
    <row r="357" spans="1:7">
      <c r="A357" s="13">
        <v>43092</v>
      </c>
      <c r="B357" s="4" t="s">
        <v>4</v>
      </c>
      <c r="C357" s="15">
        <v>5375</v>
      </c>
      <c r="D357" s="4" t="s">
        <v>155</v>
      </c>
      <c r="E357" s="4" t="s">
        <v>5</v>
      </c>
      <c r="F357" s="4" t="s">
        <v>6</v>
      </c>
      <c r="G357" s="4" t="s">
        <v>241</v>
      </c>
    </row>
    <row r="358" spans="1:7">
      <c r="A358" s="13">
        <v>43092</v>
      </c>
      <c r="B358" s="4" t="s">
        <v>4</v>
      </c>
      <c r="C358" s="15">
        <v>4985</v>
      </c>
      <c r="D358" s="4" t="s">
        <v>158</v>
      </c>
      <c r="E358" s="4" t="s">
        <v>5</v>
      </c>
      <c r="F358" s="4" t="s">
        <v>53</v>
      </c>
      <c r="G358" s="4" t="s">
        <v>42</v>
      </c>
    </row>
    <row r="359" spans="1:7">
      <c r="A359" s="13">
        <v>43092</v>
      </c>
      <c r="B359" s="4" t="s">
        <v>4</v>
      </c>
      <c r="C359" s="15">
        <v>6980</v>
      </c>
      <c r="D359" s="42" t="s">
        <v>197</v>
      </c>
      <c r="E359" s="4" t="s">
        <v>5</v>
      </c>
      <c r="F359" s="4" t="s">
        <v>7</v>
      </c>
      <c r="G359" s="4" t="s">
        <v>43</v>
      </c>
    </row>
    <row r="360" spans="1:7">
      <c r="A360" s="13">
        <v>43093</v>
      </c>
      <c r="B360" s="4" t="s">
        <v>4</v>
      </c>
      <c r="C360" s="15">
        <v>8010</v>
      </c>
      <c r="D360" s="42" t="s">
        <v>135</v>
      </c>
      <c r="E360" s="4" t="s">
        <v>242</v>
      </c>
      <c r="F360" s="4" t="s">
        <v>242</v>
      </c>
      <c r="G360" s="4" t="s">
        <v>243</v>
      </c>
    </row>
    <row r="361" spans="1:7">
      <c r="A361" s="13">
        <v>43093</v>
      </c>
      <c r="B361" s="4" t="s">
        <v>4</v>
      </c>
      <c r="C361" s="15">
        <v>6990</v>
      </c>
      <c r="D361" s="4" t="s">
        <v>312</v>
      </c>
      <c r="E361" s="4" t="s">
        <v>5</v>
      </c>
      <c r="F361" s="4" t="s">
        <v>7</v>
      </c>
      <c r="G361" s="4" t="s">
        <v>65</v>
      </c>
    </row>
    <row r="362" spans="1:7">
      <c r="A362" s="13">
        <v>43096</v>
      </c>
      <c r="B362" s="4" t="s">
        <v>11</v>
      </c>
      <c r="C362" s="15">
        <v>53842</v>
      </c>
      <c r="D362" s="4" t="s">
        <v>430</v>
      </c>
      <c r="E362" s="4" t="s">
        <v>12</v>
      </c>
      <c r="F362" s="4" t="s">
        <v>244</v>
      </c>
      <c r="G362" s="4" t="s">
        <v>95</v>
      </c>
    </row>
    <row r="363" spans="1:7">
      <c r="A363" s="13">
        <v>43096</v>
      </c>
      <c r="B363" s="4" t="s">
        <v>4</v>
      </c>
      <c r="C363" s="15">
        <v>9132</v>
      </c>
      <c r="D363" s="4" t="s">
        <v>313</v>
      </c>
      <c r="E363" s="4" t="s">
        <v>5</v>
      </c>
      <c r="F363" s="4" t="s">
        <v>245</v>
      </c>
      <c r="G363" s="4" t="s">
        <v>246</v>
      </c>
    </row>
    <row r="364" spans="1:7">
      <c r="A364" s="13">
        <v>43096</v>
      </c>
      <c r="B364" s="4" t="s">
        <v>4</v>
      </c>
      <c r="C364" s="15">
        <v>7734</v>
      </c>
      <c r="D364" s="4" t="s">
        <v>138</v>
      </c>
      <c r="E364" s="4" t="s">
        <v>242</v>
      </c>
      <c r="F364" s="4" t="s">
        <v>7</v>
      </c>
      <c r="G364" s="4" t="s">
        <v>65</v>
      </c>
    </row>
    <row r="365" spans="1:7">
      <c r="A365" s="13">
        <v>43096</v>
      </c>
      <c r="B365" s="4" t="s">
        <v>4</v>
      </c>
      <c r="C365" s="15">
        <v>5337</v>
      </c>
      <c r="D365" s="4" t="s">
        <v>314</v>
      </c>
      <c r="E365" s="4" t="s">
        <v>18</v>
      </c>
      <c r="F365" s="4" t="s">
        <v>242</v>
      </c>
      <c r="G365" s="4" t="s">
        <v>243</v>
      </c>
    </row>
    <row r="366" spans="1:7">
      <c r="A366" s="13">
        <v>43096</v>
      </c>
      <c r="B366" s="4" t="s">
        <v>4</v>
      </c>
      <c r="C366" s="15">
        <v>7224</v>
      </c>
      <c r="D366" s="4" t="s">
        <v>311</v>
      </c>
      <c r="E366" s="4" t="s">
        <v>5</v>
      </c>
      <c r="F366" s="4" t="s">
        <v>6</v>
      </c>
      <c r="G366" s="4" t="s">
        <v>247</v>
      </c>
    </row>
    <row r="367" spans="1:7">
      <c r="A367" s="13">
        <v>43096</v>
      </c>
      <c r="B367" s="4" t="s">
        <v>4</v>
      </c>
      <c r="C367" s="15">
        <v>3541</v>
      </c>
      <c r="D367" s="4" t="s">
        <v>168</v>
      </c>
      <c r="E367" s="4" t="s">
        <v>5</v>
      </c>
      <c r="F367" s="4" t="s">
        <v>7</v>
      </c>
      <c r="G367" s="4" t="s">
        <v>43</v>
      </c>
    </row>
    <row r="368" spans="1:7">
      <c r="A368" s="13">
        <v>43096</v>
      </c>
      <c r="B368" s="4" t="s">
        <v>4</v>
      </c>
      <c r="C368" s="15">
        <v>2624</v>
      </c>
      <c r="D368" s="4" t="s">
        <v>205</v>
      </c>
      <c r="E368" s="4" t="s">
        <v>5</v>
      </c>
      <c r="F368" s="4" t="s">
        <v>6</v>
      </c>
      <c r="G368" s="4" t="s">
        <v>43</v>
      </c>
    </row>
    <row r="369" spans="1:7">
      <c r="A369" s="13">
        <v>43096</v>
      </c>
      <c r="B369" s="4" t="s">
        <v>4</v>
      </c>
      <c r="C369" s="15">
        <v>7650</v>
      </c>
      <c r="D369" s="4" t="s">
        <v>315</v>
      </c>
      <c r="E369" s="4" t="s">
        <v>5</v>
      </c>
      <c r="F369" s="4" t="s">
        <v>257</v>
      </c>
      <c r="G369" s="4" t="s">
        <v>258</v>
      </c>
    </row>
    <row r="370" spans="1:7">
      <c r="A370" s="13">
        <v>43096</v>
      </c>
      <c r="B370" s="4" t="s">
        <v>9</v>
      </c>
      <c r="C370" s="15">
        <v>43450</v>
      </c>
      <c r="D370" s="4" t="s">
        <v>423</v>
      </c>
      <c r="E370" s="4" t="s">
        <v>9</v>
      </c>
      <c r="F370" s="4" t="s">
        <v>24</v>
      </c>
      <c r="G370" s="4" t="s">
        <v>65</v>
      </c>
    </row>
    <row r="371" spans="1:7">
      <c r="A371" s="13">
        <v>43096</v>
      </c>
      <c r="B371" s="4" t="s">
        <v>4</v>
      </c>
      <c r="C371" s="15">
        <v>2309</v>
      </c>
      <c r="D371" s="4" t="s">
        <v>205</v>
      </c>
      <c r="E371" s="4" t="s">
        <v>5</v>
      </c>
      <c r="F371" s="4" t="s">
        <v>9</v>
      </c>
      <c r="G371" s="4" t="s">
        <v>235</v>
      </c>
    </row>
    <row r="372" spans="1:7">
      <c r="A372" s="13">
        <v>43096</v>
      </c>
      <c r="B372" s="4" t="s">
        <v>4</v>
      </c>
      <c r="C372" s="15">
        <v>8077</v>
      </c>
      <c r="D372" s="4" t="s">
        <v>133</v>
      </c>
      <c r="E372" s="4" t="s">
        <v>36</v>
      </c>
      <c r="F372" s="4" t="s">
        <v>24</v>
      </c>
      <c r="G372" s="4" t="s">
        <v>123</v>
      </c>
    </row>
    <row r="373" spans="1:7">
      <c r="A373" s="13">
        <v>43096</v>
      </c>
      <c r="B373" s="4" t="s">
        <v>4</v>
      </c>
      <c r="C373" s="15">
        <v>6919</v>
      </c>
      <c r="D373" s="44" t="s">
        <v>286</v>
      </c>
      <c r="E373" s="4" t="s">
        <v>18</v>
      </c>
      <c r="F373" s="4" t="s">
        <v>24</v>
      </c>
      <c r="G373" s="4" t="s">
        <v>98</v>
      </c>
    </row>
    <row r="374" spans="1:7">
      <c r="A374" s="13">
        <v>43096</v>
      </c>
      <c r="B374" s="4" t="s">
        <v>4</v>
      </c>
      <c r="C374" s="15">
        <v>8291</v>
      </c>
      <c r="D374" s="4" t="s">
        <v>316</v>
      </c>
      <c r="E374" s="4" t="s">
        <v>24</v>
      </c>
      <c r="F374" s="4" t="s">
        <v>24</v>
      </c>
      <c r="G374" s="4" t="s">
        <v>65</v>
      </c>
    </row>
    <row r="375" spans="1:7">
      <c r="A375" s="13">
        <v>43096</v>
      </c>
      <c r="B375" s="4" t="s">
        <v>4</v>
      </c>
      <c r="C375" s="15">
        <v>6770</v>
      </c>
      <c r="D375" s="4" t="s">
        <v>144</v>
      </c>
      <c r="E375" s="4" t="s">
        <v>18</v>
      </c>
      <c r="F375" s="4" t="s">
        <v>24</v>
      </c>
      <c r="G375" s="4" t="s">
        <v>65</v>
      </c>
    </row>
    <row r="376" spans="1:7">
      <c r="A376" s="13">
        <v>43096</v>
      </c>
      <c r="B376" s="4" t="s">
        <v>4</v>
      </c>
      <c r="C376" s="15">
        <v>5800</v>
      </c>
      <c r="D376" s="4" t="s">
        <v>307</v>
      </c>
      <c r="E376" s="4" t="s">
        <v>5</v>
      </c>
      <c r="F376" s="4" t="s">
        <v>7</v>
      </c>
      <c r="G376" s="4" t="s">
        <v>236</v>
      </c>
    </row>
    <row r="377" spans="1:7">
      <c r="A377" s="13">
        <v>43096</v>
      </c>
      <c r="B377" s="4" t="s">
        <v>4</v>
      </c>
      <c r="C377" s="15">
        <v>4521</v>
      </c>
      <c r="D377" s="4" t="s">
        <v>131</v>
      </c>
      <c r="E377" s="4" t="s">
        <v>5</v>
      </c>
      <c r="F377" s="4" t="s">
        <v>6</v>
      </c>
      <c r="G377" s="4" t="s">
        <v>43</v>
      </c>
    </row>
    <row r="378" spans="1:7">
      <c r="A378" s="13">
        <v>43096</v>
      </c>
      <c r="B378" s="4" t="s">
        <v>22</v>
      </c>
      <c r="C378" s="15">
        <v>4980</v>
      </c>
      <c r="D378" s="4" t="s">
        <v>290</v>
      </c>
      <c r="E378" s="4" t="s">
        <v>5</v>
      </c>
      <c r="F378" s="4" t="s">
        <v>6</v>
      </c>
      <c r="G378" s="4" t="s">
        <v>98</v>
      </c>
    </row>
    <row r="379" spans="1:7">
      <c r="A379" s="13">
        <v>43096</v>
      </c>
      <c r="B379" s="4" t="s">
        <v>4</v>
      </c>
      <c r="C379" s="15">
        <v>4154</v>
      </c>
      <c r="D379" s="4" t="s">
        <v>141</v>
      </c>
      <c r="E379" s="4" t="s">
        <v>5</v>
      </c>
      <c r="F379" s="4" t="s">
        <v>7</v>
      </c>
      <c r="G379" s="4" t="s">
        <v>261</v>
      </c>
    </row>
    <row r="380" spans="1:7">
      <c r="A380" s="13">
        <v>43096</v>
      </c>
      <c r="B380" s="4" t="s">
        <v>4</v>
      </c>
      <c r="C380" s="15">
        <v>3445</v>
      </c>
      <c r="D380" s="4" t="s">
        <v>168</v>
      </c>
      <c r="E380" s="4" t="s">
        <v>5</v>
      </c>
      <c r="F380" s="4" t="s">
        <v>7</v>
      </c>
      <c r="G380" s="4" t="s">
        <v>262</v>
      </c>
    </row>
    <row r="381" spans="1:7">
      <c r="A381" s="13">
        <v>43096</v>
      </c>
      <c r="B381" s="4" t="s">
        <v>4</v>
      </c>
      <c r="C381" s="15">
        <v>3390</v>
      </c>
      <c r="D381" s="4" t="s">
        <v>159</v>
      </c>
      <c r="E381" s="4" t="s">
        <v>7</v>
      </c>
      <c r="F381" s="4" t="s">
        <v>7</v>
      </c>
      <c r="G381" s="4" t="s">
        <v>37</v>
      </c>
    </row>
    <row r="382" spans="1:7">
      <c r="A382" s="13">
        <v>43096</v>
      </c>
      <c r="B382" s="4" t="s">
        <v>4</v>
      </c>
      <c r="C382" s="15">
        <v>4888</v>
      </c>
      <c r="D382" s="4" t="s">
        <v>317</v>
      </c>
      <c r="E382" s="4" t="s">
        <v>5</v>
      </c>
      <c r="F382" s="4" t="s">
        <v>53</v>
      </c>
      <c r="G382" s="4" t="s">
        <v>43</v>
      </c>
    </row>
    <row r="383" spans="1:7">
      <c r="A383" s="13">
        <v>43096</v>
      </c>
      <c r="B383" s="4" t="s">
        <v>7</v>
      </c>
      <c r="C383" s="15">
        <v>54590</v>
      </c>
      <c r="D383" s="4" t="s">
        <v>353</v>
      </c>
      <c r="E383" s="4" t="s">
        <v>7</v>
      </c>
      <c r="F383" s="4" t="s">
        <v>52</v>
      </c>
      <c r="G383" s="4" t="s">
        <v>65</v>
      </c>
    </row>
    <row r="384" spans="1:7">
      <c r="A384" s="13">
        <v>43096</v>
      </c>
      <c r="B384" s="4" t="s">
        <v>4</v>
      </c>
      <c r="C384" s="15">
        <v>2518</v>
      </c>
      <c r="D384" s="4" t="s">
        <v>205</v>
      </c>
      <c r="E384" s="4" t="s">
        <v>252</v>
      </c>
      <c r="F384" s="4" t="s">
        <v>7</v>
      </c>
      <c r="G384" s="4" t="s">
        <v>99</v>
      </c>
    </row>
    <row r="385" spans="1:7">
      <c r="A385" s="13">
        <v>43096</v>
      </c>
      <c r="B385" s="4" t="s">
        <v>7</v>
      </c>
      <c r="C385" s="15">
        <v>54590</v>
      </c>
      <c r="D385" s="4" t="s">
        <v>353</v>
      </c>
      <c r="E385" s="4" t="s">
        <v>7</v>
      </c>
      <c r="F385" s="4" t="s">
        <v>7</v>
      </c>
      <c r="G385" s="4" t="s">
        <v>243</v>
      </c>
    </row>
    <row r="386" spans="1:7">
      <c r="A386" s="13">
        <v>43096</v>
      </c>
      <c r="B386" s="4" t="s">
        <v>4</v>
      </c>
      <c r="C386" s="15">
        <v>4925</v>
      </c>
      <c r="D386" s="4" t="s">
        <v>152</v>
      </c>
      <c r="E386" s="4" t="s">
        <v>7</v>
      </c>
      <c r="F386" s="4" t="s">
        <v>24</v>
      </c>
      <c r="G386" s="4" t="s">
        <v>98</v>
      </c>
    </row>
    <row r="387" spans="1:7">
      <c r="A387" s="13">
        <v>43096</v>
      </c>
      <c r="B387" s="4" t="s">
        <v>4</v>
      </c>
      <c r="C387" s="15">
        <v>8166</v>
      </c>
      <c r="D387" s="4" t="s">
        <v>148</v>
      </c>
      <c r="E387" s="4" t="s">
        <v>5</v>
      </c>
      <c r="F387" s="4" t="s">
        <v>7</v>
      </c>
      <c r="G387" s="4" t="s">
        <v>259</v>
      </c>
    </row>
    <row r="388" spans="1:7">
      <c r="A388" s="13">
        <v>43096</v>
      </c>
      <c r="B388" s="4" t="s">
        <v>4</v>
      </c>
      <c r="C388" s="15">
        <v>8241</v>
      </c>
      <c r="D388" s="4" t="s">
        <v>162</v>
      </c>
      <c r="E388" s="4" t="s">
        <v>252</v>
      </c>
      <c r="F388" s="4" t="s">
        <v>70</v>
      </c>
      <c r="G388" s="4" t="s">
        <v>65</v>
      </c>
    </row>
    <row r="389" spans="1:7">
      <c r="A389" s="13">
        <v>43096</v>
      </c>
      <c r="B389" s="4" t="s">
        <v>22</v>
      </c>
      <c r="C389" s="15">
        <v>6761</v>
      </c>
      <c r="D389" s="4" t="s">
        <v>144</v>
      </c>
      <c r="E389" s="4" t="s">
        <v>7</v>
      </c>
      <c r="F389" s="4" t="s">
        <v>24</v>
      </c>
      <c r="G389" s="4" t="s">
        <v>65</v>
      </c>
    </row>
    <row r="390" spans="1:7">
      <c r="A390" s="13">
        <v>43096</v>
      </c>
      <c r="B390" s="4" t="s">
        <v>4</v>
      </c>
      <c r="C390" s="15">
        <v>4483</v>
      </c>
      <c r="D390" s="4" t="s">
        <v>139</v>
      </c>
      <c r="E390" s="4" t="s">
        <v>5</v>
      </c>
      <c r="F390" s="4" t="s">
        <v>7</v>
      </c>
      <c r="G390" s="4" t="s">
        <v>260</v>
      </c>
    </row>
    <row r="391" spans="1:7">
      <c r="A391" s="13">
        <v>43096</v>
      </c>
      <c r="B391" s="4" t="s">
        <v>4</v>
      </c>
      <c r="C391" s="15">
        <v>4757</v>
      </c>
      <c r="D391" s="4" t="s">
        <v>180</v>
      </c>
      <c r="E391" s="4" t="s">
        <v>25</v>
      </c>
      <c r="F391" s="4" t="s">
        <v>70</v>
      </c>
      <c r="G391" s="4" t="s">
        <v>249</v>
      </c>
    </row>
    <row r="392" spans="1:7">
      <c r="A392" s="13">
        <v>43096</v>
      </c>
      <c r="B392" s="4" t="s">
        <v>4</v>
      </c>
      <c r="C392" s="15">
        <v>5407</v>
      </c>
      <c r="D392" s="4" t="s">
        <v>165</v>
      </c>
      <c r="E392" s="4" t="s">
        <v>36</v>
      </c>
      <c r="F392" s="4" t="s">
        <v>5</v>
      </c>
      <c r="G392" s="4" t="s">
        <v>65</v>
      </c>
    </row>
    <row r="393" spans="1:7">
      <c r="A393" s="13">
        <v>43096</v>
      </c>
      <c r="B393" s="4" t="s">
        <v>4</v>
      </c>
      <c r="C393" s="15">
        <v>2624</v>
      </c>
      <c r="D393" s="4" t="s">
        <v>205</v>
      </c>
      <c r="E393" s="4" t="s">
        <v>5</v>
      </c>
      <c r="F393" s="4" t="s">
        <v>6</v>
      </c>
      <c r="G393" s="4" t="s">
        <v>235</v>
      </c>
    </row>
    <row r="394" spans="1:7">
      <c r="A394" s="13">
        <v>43097</v>
      </c>
      <c r="B394" s="4" t="s">
        <v>4</v>
      </c>
      <c r="C394" s="15">
        <v>6211</v>
      </c>
      <c r="D394" s="4" t="s">
        <v>287</v>
      </c>
      <c r="E394" s="4" t="s">
        <v>5</v>
      </c>
      <c r="F394" s="4" t="s">
        <v>7</v>
      </c>
      <c r="G394" s="4" t="s">
        <v>43</v>
      </c>
    </row>
    <row r="395" spans="1:7">
      <c r="A395" s="13">
        <v>43097</v>
      </c>
      <c r="B395" s="4" t="s">
        <v>4</v>
      </c>
      <c r="C395" s="15">
        <v>1309</v>
      </c>
      <c r="D395" s="4" t="s">
        <v>205</v>
      </c>
      <c r="E395" s="4" t="s">
        <v>6</v>
      </c>
      <c r="F395" s="4" t="s">
        <v>9</v>
      </c>
      <c r="G395" s="4" t="s">
        <v>65</v>
      </c>
    </row>
    <row r="396" spans="1:7">
      <c r="A396" s="13">
        <v>43097</v>
      </c>
      <c r="B396" s="4" t="s">
        <v>4</v>
      </c>
      <c r="C396" s="15">
        <v>3853</v>
      </c>
      <c r="D396" s="4" t="s">
        <v>304</v>
      </c>
      <c r="E396" s="4" t="s">
        <v>7</v>
      </c>
      <c r="F396" s="4" t="s">
        <v>24</v>
      </c>
      <c r="G396" s="4" t="s">
        <v>248</v>
      </c>
    </row>
    <row r="397" spans="1:7">
      <c r="A397" s="13">
        <v>43097</v>
      </c>
      <c r="B397" s="4" t="s">
        <v>4</v>
      </c>
      <c r="C397" s="15">
        <v>3358</v>
      </c>
      <c r="D397" s="4" t="s">
        <v>151</v>
      </c>
      <c r="E397" s="4" t="s">
        <v>53</v>
      </c>
      <c r="F397" s="4" t="s">
        <v>24</v>
      </c>
      <c r="G397" s="4" t="s">
        <v>249</v>
      </c>
    </row>
    <row r="398" spans="1:7">
      <c r="A398" s="13">
        <v>43097</v>
      </c>
      <c r="B398" s="4" t="s">
        <v>7</v>
      </c>
      <c r="C398" s="15">
        <v>21000</v>
      </c>
      <c r="D398" s="4" t="s">
        <v>354</v>
      </c>
      <c r="E398" s="4" t="s">
        <v>7</v>
      </c>
      <c r="F398" s="4" t="s">
        <v>24</v>
      </c>
      <c r="G398" s="4" t="s">
        <v>43</v>
      </c>
    </row>
    <row r="399" spans="1:7">
      <c r="A399" s="13">
        <v>43097</v>
      </c>
      <c r="B399" s="4" t="s">
        <v>250</v>
      </c>
      <c r="C399" s="15" t="s">
        <v>251</v>
      </c>
      <c r="D399" s="4" t="s">
        <v>423</v>
      </c>
      <c r="E399" s="4" t="s">
        <v>24</v>
      </c>
      <c r="F399" s="4" t="s">
        <v>6</v>
      </c>
      <c r="G399" s="4" t="s">
        <v>65</v>
      </c>
    </row>
    <row r="400" spans="1:7">
      <c r="A400" s="13">
        <v>43097</v>
      </c>
      <c r="B400" s="4" t="s">
        <v>4</v>
      </c>
      <c r="C400" s="15">
        <v>3360</v>
      </c>
      <c r="D400" s="4" t="s">
        <v>151</v>
      </c>
      <c r="E400" s="4" t="s">
        <v>25</v>
      </c>
      <c r="F400" s="4" t="s">
        <v>5</v>
      </c>
      <c r="G400" s="4" t="s">
        <v>123</v>
      </c>
    </row>
    <row r="401" spans="1:7">
      <c r="A401" s="13">
        <v>43097</v>
      </c>
      <c r="B401" s="4" t="s">
        <v>4</v>
      </c>
      <c r="C401" s="15">
        <v>5750</v>
      </c>
      <c r="D401" s="4" t="s">
        <v>329</v>
      </c>
      <c r="E401" s="4" t="s">
        <v>252</v>
      </c>
      <c r="F401" s="4" t="s">
        <v>5</v>
      </c>
      <c r="G401" s="4" t="s">
        <v>123</v>
      </c>
    </row>
    <row r="402" spans="1:7">
      <c r="A402" s="13">
        <v>43097</v>
      </c>
      <c r="B402" s="4" t="s">
        <v>4</v>
      </c>
      <c r="C402" s="15">
        <v>5480</v>
      </c>
      <c r="D402" s="4" t="s">
        <v>330</v>
      </c>
      <c r="E402" s="4" t="s">
        <v>25</v>
      </c>
      <c r="F402" s="4" t="s">
        <v>5</v>
      </c>
      <c r="G402" s="4" t="s">
        <v>123</v>
      </c>
    </row>
    <row r="403" spans="1:7">
      <c r="A403" s="13">
        <v>43097</v>
      </c>
      <c r="B403" s="4" t="s">
        <v>4</v>
      </c>
      <c r="C403" s="15">
        <v>3871</v>
      </c>
      <c r="D403" s="4" t="s">
        <v>304</v>
      </c>
      <c r="E403" s="4" t="s">
        <v>7</v>
      </c>
      <c r="F403" s="4" t="s">
        <v>5</v>
      </c>
      <c r="G403" s="4" t="s">
        <v>123</v>
      </c>
    </row>
    <row r="404" spans="1:7">
      <c r="A404" s="13">
        <v>43097</v>
      </c>
      <c r="B404" s="4" t="s">
        <v>4</v>
      </c>
      <c r="C404" s="15">
        <v>7421</v>
      </c>
      <c r="D404" s="4" t="s">
        <v>331</v>
      </c>
      <c r="E404" s="4" t="s">
        <v>5</v>
      </c>
      <c r="F404" s="4" t="s">
        <v>5</v>
      </c>
      <c r="G404" s="4" t="s">
        <v>123</v>
      </c>
    </row>
    <row r="405" spans="1:7">
      <c r="A405" s="13">
        <v>43097</v>
      </c>
      <c r="B405" s="4" t="s">
        <v>4</v>
      </c>
      <c r="C405" s="15">
        <v>1741</v>
      </c>
      <c r="D405" s="4" t="s">
        <v>205</v>
      </c>
      <c r="E405" s="4" t="s">
        <v>25</v>
      </c>
      <c r="F405" s="4" t="s">
        <v>7</v>
      </c>
      <c r="G405" s="4" t="s">
        <v>65</v>
      </c>
    </row>
    <row r="406" spans="1:7">
      <c r="A406" s="13">
        <v>43097</v>
      </c>
      <c r="B406" s="4" t="s">
        <v>4</v>
      </c>
      <c r="C406" s="15">
        <v>4592</v>
      </c>
      <c r="D406" s="4" t="s">
        <v>207</v>
      </c>
      <c r="E406" s="4" t="s">
        <v>5</v>
      </c>
      <c r="F406" s="4" t="s">
        <v>5</v>
      </c>
      <c r="G406" s="4" t="s">
        <v>253</v>
      </c>
    </row>
    <row r="407" spans="1:7">
      <c r="A407" s="13">
        <v>43097</v>
      </c>
      <c r="B407" s="4" t="s">
        <v>4</v>
      </c>
      <c r="C407" s="15">
        <v>4522</v>
      </c>
      <c r="D407" s="4" t="s">
        <v>207</v>
      </c>
      <c r="E407" s="4" t="s">
        <v>254</v>
      </c>
      <c r="F407" s="4" t="s">
        <v>5</v>
      </c>
      <c r="G407" s="4" t="s">
        <v>240</v>
      </c>
    </row>
    <row r="408" spans="1:7">
      <c r="A408" s="13">
        <v>43097</v>
      </c>
      <c r="B408" s="4" t="s">
        <v>4</v>
      </c>
      <c r="C408" s="15">
        <v>8052</v>
      </c>
      <c r="D408" s="4" t="s">
        <v>133</v>
      </c>
      <c r="E408" s="4" t="s">
        <v>5</v>
      </c>
      <c r="F408" s="4" t="s">
        <v>24</v>
      </c>
      <c r="G408" s="4" t="s">
        <v>266</v>
      </c>
    </row>
    <row r="409" spans="1:7">
      <c r="A409" s="13">
        <v>43097</v>
      </c>
      <c r="B409" s="4" t="s">
        <v>4</v>
      </c>
      <c r="C409" s="15">
        <v>6783</v>
      </c>
      <c r="D409" s="4" t="s">
        <v>144</v>
      </c>
      <c r="E409" s="4" t="s">
        <v>5</v>
      </c>
      <c r="F409" s="4" t="s">
        <v>7</v>
      </c>
      <c r="G409" s="4" t="s">
        <v>98</v>
      </c>
    </row>
    <row r="410" spans="1:7">
      <c r="A410" s="13">
        <v>43097</v>
      </c>
      <c r="B410" s="4" t="s">
        <v>4</v>
      </c>
      <c r="C410" s="15">
        <v>1254</v>
      </c>
      <c r="D410" s="4" t="s">
        <v>205</v>
      </c>
      <c r="E410" s="4" t="s">
        <v>5</v>
      </c>
      <c r="F410" s="4" t="s">
        <v>7</v>
      </c>
      <c r="G410" s="4" t="s">
        <v>98</v>
      </c>
    </row>
    <row r="411" spans="1:7">
      <c r="A411" s="13">
        <v>43097</v>
      </c>
      <c r="B411" s="4" t="s">
        <v>7</v>
      </c>
      <c r="C411" s="15">
        <v>60100</v>
      </c>
      <c r="D411" s="4" t="s">
        <v>355</v>
      </c>
      <c r="E411" s="4" t="s">
        <v>7</v>
      </c>
      <c r="F411" s="4" t="s">
        <v>7</v>
      </c>
      <c r="G411" s="4" t="s">
        <v>267</v>
      </c>
    </row>
    <row r="412" spans="1:7">
      <c r="A412" s="13">
        <v>43097</v>
      </c>
      <c r="B412" s="4" t="s">
        <v>7</v>
      </c>
      <c r="C412" s="15">
        <v>57290</v>
      </c>
      <c r="D412" s="4" t="s">
        <v>356</v>
      </c>
      <c r="E412" s="4" t="s">
        <v>5</v>
      </c>
      <c r="F412" s="4" t="s">
        <v>53</v>
      </c>
      <c r="G412" s="4" t="s">
        <v>268</v>
      </c>
    </row>
    <row r="413" spans="1:7">
      <c r="A413" s="13">
        <v>43097</v>
      </c>
      <c r="B413" s="4" t="s">
        <v>4</v>
      </c>
      <c r="C413" s="15">
        <v>9633</v>
      </c>
      <c r="D413" s="4" t="s">
        <v>332</v>
      </c>
      <c r="E413" s="4" t="s">
        <v>5</v>
      </c>
      <c r="F413" s="4" t="s">
        <v>24</v>
      </c>
      <c r="G413" s="4" t="s">
        <v>248</v>
      </c>
    </row>
    <row r="414" spans="1:7">
      <c r="A414" s="13">
        <v>43097</v>
      </c>
      <c r="B414" s="4" t="s">
        <v>4</v>
      </c>
      <c r="C414" s="15">
        <v>4925</v>
      </c>
      <c r="D414" s="4" t="s">
        <v>152</v>
      </c>
      <c r="E414" s="4" t="s">
        <v>7</v>
      </c>
      <c r="F414" s="4" t="s">
        <v>24</v>
      </c>
      <c r="G414" s="4" t="s">
        <v>65</v>
      </c>
    </row>
    <row r="415" spans="1:7">
      <c r="A415" s="13">
        <v>43097</v>
      </c>
      <c r="B415" s="4" t="s">
        <v>4</v>
      </c>
      <c r="C415" s="15">
        <v>3279</v>
      </c>
      <c r="D415" s="4" t="s">
        <v>333</v>
      </c>
      <c r="E415" s="4" t="s">
        <v>7</v>
      </c>
      <c r="F415" s="4" t="s">
        <v>24</v>
      </c>
      <c r="G415" s="4" t="s">
        <v>65</v>
      </c>
    </row>
    <row r="416" spans="1:7">
      <c r="A416" s="13">
        <v>43097</v>
      </c>
      <c r="B416" s="4" t="s">
        <v>4</v>
      </c>
      <c r="C416" s="15">
        <v>2628</v>
      </c>
      <c r="D416" s="4" t="s">
        <v>205</v>
      </c>
      <c r="E416" s="4" t="s">
        <v>7</v>
      </c>
      <c r="F416" s="4" t="s">
        <v>24</v>
      </c>
      <c r="G416" s="4" t="s">
        <v>65</v>
      </c>
    </row>
    <row r="417" spans="1:7">
      <c r="A417" s="13">
        <v>43097</v>
      </c>
      <c r="B417" s="4" t="s">
        <v>263</v>
      </c>
      <c r="C417" s="15">
        <v>1221</v>
      </c>
      <c r="D417" s="4" t="s">
        <v>205</v>
      </c>
      <c r="E417" s="4" t="s">
        <v>5</v>
      </c>
      <c r="F417" s="4" t="s">
        <v>6</v>
      </c>
      <c r="G417" s="4" t="s">
        <v>65</v>
      </c>
    </row>
    <row r="418" spans="1:7">
      <c r="A418" s="13">
        <v>43097</v>
      </c>
      <c r="B418" s="4" t="s">
        <v>4</v>
      </c>
      <c r="C418" s="15">
        <v>2425</v>
      </c>
      <c r="D418" s="4" t="s">
        <v>136</v>
      </c>
      <c r="E418" s="4" t="s">
        <v>25</v>
      </c>
      <c r="F418" s="4" t="s">
        <v>5</v>
      </c>
      <c r="G418" s="4" t="s">
        <v>269</v>
      </c>
    </row>
    <row r="419" spans="1:7">
      <c r="A419" s="13">
        <v>43097</v>
      </c>
      <c r="B419" s="4" t="s">
        <v>4</v>
      </c>
      <c r="C419" s="15">
        <v>5488</v>
      </c>
      <c r="D419" s="4" t="s">
        <v>334</v>
      </c>
      <c r="E419" s="4" t="s">
        <v>5</v>
      </c>
      <c r="F419" s="4" t="s">
        <v>53</v>
      </c>
      <c r="G419" s="4" t="s">
        <v>269</v>
      </c>
    </row>
    <row r="420" spans="1:7">
      <c r="A420" s="13">
        <v>43097</v>
      </c>
      <c r="B420" s="4" t="s">
        <v>4</v>
      </c>
      <c r="C420" s="15">
        <v>3811</v>
      </c>
      <c r="D420" s="4" t="s">
        <v>304</v>
      </c>
      <c r="E420" s="4" t="s">
        <v>32</v>
      </c>
      <c r="F420" s="4" t="s">
        <v>7</v>
      </c>
      <c r="G420" s="4" t="s">
        <v>98</v>
      </c>
    </row>
    <row r="421" spans="1:7">
      <c r="A421" s="13">
        <v>43097</v>
      </c>
      <c r="B421" s="4" t="s">
        <v>4</v>
      </c>
      <c r="C421" s="15">
        <v>4818</v>
      </c>
      <c r="D421" s="4" t="s">
        <v>296</v>
      </c>
      <c r="E421" s="4" t="s">
        <v>264</v>
      </c>
      <c r="F421" s="4" t="s">
        <v>265</v>
      </c>
      <c r="G421" s="4" t="s">
        <v>65</v>
      </c>
    </row>
    <row r="422" spans="1:7">
      <c r="A422" s="13">
        <v>43097</v>
      </c>
      <c r="B422" s="4" t="s">
        <v>11</v>
      </c>
      <c r="C422" s="15">
        <v>54453</v>
      </c>
      <c r="D422" s="4" t="s">
        <v>431</v>
      </c>
      <c r="E422" s="4" t="s">
        <v>6</v>
      </c>
      <c r="F422" s="4" t="s">
        <v>24</v>
      </c>
      <c r="G422" s="4" t="s">
        <v>65</v>
      </c>
    </row>
    <row r="423" spans="1:7">
      <c r="A423" s="13">
        <v>43097</v>
      </c>
      <c r="B423" s="4" t="s">
        <v>4</v>
      </c>
      <c r="C423" s="15">
        <v>3282</v>
      </c>
      <c r="D423" s="4" t="s">
        <v>333</v>
      </c>
      <c r="E423" s="4" t="s">
        <v>7</v>
      </c>
      <c r="F423" s="4" t="s">
        <v>9</v>
      </c>
      <c r="G423" s="4" t="s">
        <v>65</v>
      </c>
    </row>
    <row r="424" spans="1:7">
      <c r="A424" s="13">
        <v>43097</v>
      </c>
      <c r="B424" s="4" t="s">
        <v>4</v>
      </c>
      <c r="C424" s="15">
        <v>5331</v>
      </c>
      <c r="D424" s="4" t="s">
        <v>314</v>
      </c>
      <c r="E424" s="4" t="s">
        <v>4</v>
      </c>
      <c r="F424" s="4" t="s">
        <v>4</v>
      </c>
      <c r="G424" s="4" t="s">
        <v>43</v>
      </c>
    </row>
    <row r="425" spans="1:7">
      <c r="A425" s="13">
        <v>43097</v>
      </c>
      <c r="B425" s="4" t="s">
        <v>7</v>
      </c>
      <c r="C425" s="15">
        <v>57680</v>
      </c>
      <c r="D425" s="4" t="s">
        <v>357</v>
      </c>
      <c r="E425" s="4" t="s">
        <v>4</v>
      </c>
      <c r="F425" s="4" t="s">
        <v>7</v>
      </c>
      <c r="G425" s="4" t="s">
        <v>217</v>
      </c>
    </row>
    <row r="426" spans="1:7">
      <c r="A426" s="13">
        <v>43097</v>
      </c>
      <c r="B426" s="4" t="s">
        <v>4</v>
      </c>
      <c r="C426" s="15">
        <v>4662</v>
      </c>
      <c r="D426" s="4" t="s">
        <v>131</v>
      </c>
      <c r="E426" s="4" t="s">
        <v>7</v>
      </c>
      <c r="F426" s="4" t="s">
        <v>24</v>
      </c>
      <c r="G426" s="4" t="s">
        <v>98</v>
      </c>
    </row>
    <row r="427" spans="1:7">
      <c r="A427" s="13">
        <v>43097</v>
      </c>
      <c r="B427" s="4" t="s">
        <v>4</v>
      </c>
      <c r="C427" s="15">
        <v>4997</v>
      </c>
      <c r="D427" s="4" t="s">
        <v>335</v>
      </c>
      <c r="E427" s="4" t="s">
        <v>5</v>
      </c>
      <c r="F427" s="4" t="s">
        <v>7</v>
      </c>
      <c r="G427" s="4" t="s">
        <v>65</v>
      </c>
    </row>
    <row r="428" spans="1:7">
      <c r="A428" s="13">
        <v>43098</v>
      </c>
      <c r="B428" s="4" t="s">
        <v>4</v>
      </c>
      <c r="C428" s="15">
        <v>5682</v>
      </c>
      <c r="D428" s="42" t="s">
        <v>193</v>
      </c>
      <c r="E428" s="4" t="s">
        <v>24</v>
      </c>
      <c r="F428" s="4" t="s">
        <v>5</v>
      </c>
      <c r="G428" s="4" t="s">
        <v>98</v>
      </c>
    </row>
    <row r="429" spans="1:7">
      <c r="A429" s="13">
        <v>43098</v>
      </c>
      <c r="B429" s="4" t="s">
        <v>4</v>
      </c>
      <c r="C429" s="15">
        <v>3583</v>
      </c>
      <c r="D429" s="4" t="s">
        <v>168</v>
      </c>
      <c r="E429" s="4" t="s">
        <v>5</v>
      </c>
      <c r="F429" s="4" t="s">
        <v>24</v>
      </c>
      <c r="G429" s="4" t="s">
        <v>123</v>
      </c>
    </row>
    <row r="430" spans="1:7">
      <c r="A430" s="13">
        <v>43098</v>
      </c>
      <c r="B430" s="4" t="s">
        <v>4</v>
      </c>
      <c r="C430" s="15">
        <v>3836</v>
      </c>
      <c r="D430" s="4" t="s">
        <v>304</v>
      </c>
      <c r="E430" s="4" t="s">
        <v>5</v>
      </c>
      <c r="F430" s="4" t="s">
        <v>6</v>
      </c>
      <c r="G430" s="4" t="s">
        <v>235</v>
      </c>
    </row>
    <row r="431" spans="1:7">
      <c r="A431" s="13">
        <v>43098</v>
      </c>
      <c r="B431" s="4" t="s">
        <v>4</v>
      </c>
      <c r="C431" s="15">
        <v>6830</v>
      </c>
      <c r="D431" s="4" t="s">
        <v>308</v>
      </c>
      <c r="E431" s="4" t="s">
        <v>5</v>
      </c>
      <c r="F431" s="4" t="s">
        <v>6</v>
      </c>
      <c r="G431" s="4" t="s">
        <v>248</v>
      </c>
    </row>
    <row r="432" spans="1:7">
      <c r="A432" s="13">
        <v>43098</v>
      </c>
      <c r="B432" s="4" t="s">
        <v>4</v>
      </c>
      <c r="C432" s="15">
        <v>8293</v>
      </c>
      <c r="D432" s="4" t="s">
        <v>337</v>
      </c>
      <c r="E432" s="4" t="s">
        <v>23</v>
      </c>
      <c r="F432" s="4" t="s">
        <v>6</v>
      </c>
      <c r="G432" s="4" t="s">
        <v>65</v>
      </c>
    </row>
    <row r="433" spans="1:7">
      <c r="A433" s="13">
        <v>43098</v>
      </c>
      <c r="B433" s="4" t="s">
        <v>22</v>
      </c>
      <c r="C433" s="15">
        <v>1090</v>
      </c>
      <c r="D433" s="4" t="s">
        <v>432</v>
      </c>
      <c r="E433" s="4" t="s">
        <v>255</v>
      </c>
      <c r="F433" s="4" t="s">
        <v>7</v>
      </c>
      <c r="G433" s="4" t="s">
        <v>65</v>
      </c>
    </row>
    <row r="434" spans="1:7">
      <c r="A434" s="13">
        <v>43098</v>
      </c>
      <c r="B434" s="4" t="s">
        <v>4</v>
      </c>
      <c r="C434" s="15">
        <v>3466</v>
      </c>
      <c r="D434" s="4" t="s">
        <v>168</v>
      </c>
      <c r="E434" s="4" t="s">
        <v>256</v>
      </c>
      <c r="F434" s="4" t="s">
        <v>5</v>
      </c>
      <c r="G434" s="4" t="s">
        <v>65</v>
      </c>
    </row>
    <row r="435" spans="1:7">
      <c r="A435" s="13">
        <v>43098</v>
      </c>
      <c r="B435" s="4" t="s">
        <v>4</v>
      </c>
      <c r="C435" s="15">
        <v>3323</v>
      </c>
      <c r="D435" s="4" t="s">
        <v>183</v>
      </c>
      <c r="E435" s="4" t="s">
        <v>7</v>
      </c>
      <c r="F435" s="4" t="s">
        <v>5</v>
      </c>
      <c r="G435" s="4" t="s">
        <v>65</v>
      </c>
    </row>
    <row r="436" spans="1:7">
      <c r="A436" s="13">
        <v>43098</v>
      </c>
      <c r="B436" s="4" t="s">
        <v>4</v>
      </c>
      <c r="C436" s="15">
        <v>4475</v>
      </c>
      <c r="D436" s="4" t="s">
        <v>139</v>
      </c>
      <c r="E436" s="4" t="s">
        <v>5</v>
      </c>
      <c r="F436" s="4" t="s">
        <v>7</v>
      </c>
      <c r="G436" s="4" t="s">
        <v>99</v>
      </c>
    </row>
    <row r="437" spans="1:7">
      <c r="A437" s="13">
        <v>43098</v>
      </c>
      <c r="B437" s="4" t="s">
        <v>250</v>
      </c>
      <c r="C437" s="15" t="s">
        <v>270</v>
      </c>
      <c r="D437" s="4" t="s">
        <v>423</v>
      </c>
      <c r="E437" s="4" t="s">
        <v>24</v>
      </c>
      <c r="F437" s="4" t="s">
        <v>6</v>
      </c>
      <c r="G437" s="4" t="s">
        <v>274</v>
      </c>
    </row>
    <row r="438" spans="1:7">
      <c r="A438" s="13">
        <v>43098</v>
      </c>
      <c r="B438" s="4" t="s">
        <v>4</v>
      </c>
      <c r="C438" s="15">
        <v>5762</v>
      </c>
      <c r="D438" s="4" t="s">
        <v>338</v>
      </c>
      <c r="E438" s="4" t="s">
        <v>24</v>
      </c>
      <c r="F438" s="4" t="s">
        <v>5</v>
      </c>
      <c r="G438" s="4" t="s">
        <v>43</v>
      </c>
    </row>
    <row r="439" spans="1:7">
      <c r="A439" s="13">
        <v>43098</v>
      </c>
      <c r="B439" s="4" t="s">
        <v>4</v>
      </c>
      <c r="C439" s="15">
        <v>1541</v>
      </c>
      <c r="D439" s="4" t="s">
        <v>205</v>
      </c>
      <c r="E439" s="4" t="s">
        <v>82</v>
      </c>
      <c r="F439" s="4" t="s">
        <v>24</v>
      </c>
      <c r="G439" s="4" t="s">
        <v>98</v>
      </c>
    </row>
    <row r="440" spans="1:7">
      <c r="A440" s="13">
        <v>43098</v>
      </c>
      <c r="B440" s="4" t="s">
        <v>4</v>
      </c>
      <c r="C440" s="15">
        <v>2142</v>
      </c>
      <c r="D440" s="4" t="s">
        <v>205</v>
      </c>
      <c r="E440" s="4" t="s">
        <v>5</v>
      </c>
      <c r="F440" s="4" t="s">
        <v>7</v>
      </c>
      <c r="G440" s="4" t="s">
        <v>98</v>
      </c>
    </row>
    <row r="441" spans="1:7">
      <c r="A441" s="13">
        <v>43098</v>
      </c>
      <c r="B441" s="4" t="s">
        <v>4</v>
      </c>
      <c r="C441" s="15">
        <v>4887</v>
      </c>
      <c r="D441" s="4" t="s">
        <v>317</v>
      </c>
      <c r="E441" s="4" t="s">
        <v>5</v>
      </c>
      <c r="F441" s="4" t="s">
        <v>7</v>
      </c>
      <c r="G441" s="4" t="s">
        <v>43</v>
      </c>
    </row>
    <row r="442" spans="1:7">
      <c r="A442" s="13">
        <v>43098</v>
      </c>
      <c r="B442" s="4" t="s">
        <v>4</v>
      </c>
      <c r="C442" s="15">
        <v>3350</v>
      </c>
      <c r="D442" s="4" t="s">
        <v>151</v>
      </c>
      <c r="E442" s="4" t="s">
        <v>5</v>
      </c>
      <c r="F442" s="4" t="s">
        <v>6</v>
      </c>
      <c r="G442" s="4" t="s">
        <v>43</v>
      </c>
    </row>
    <row r="443" spans="1:7">
      <c r="A443" s="13">
        <v>43098</v>
      </c>
      <c r="B443" s="4" t="s">
        <v>4</v>
      </c>
      <c r="C443" s="15">
        <v>1326</v>
      </c>
      <c r="D443" s="4" t="s">
        <v>205</v>
      </c>
      <c r="E443" s="4" t="s">
        <v>24</v>
      </c>
      <c r="F443" s="4" t="s">
        <v>7</v>
      </c>
      <c r="G443" s="4" t="s">
        <v>65</v>
      </c>
    </row>
    <row r="444" spans="1:7">
      <c r="A444" s="13">
        <v>43098</v>
      </c>
      <c r="B444" s="4" t="s">
        <v>4</v>
      </c>
      <c r="C444" s="15">
        <v>1265</v>
      </c>
      <c r="D444" s="4" t="s">
        <v>205</v>
      </c>
      <c r="E444" s="4" t="s">
        <v>24</v>
      </c>
      <c r="F444" s="4" t="s">
        <v>7</v>
      </c>
      <c r="G444" s="4" t="s">
        <v>98</v>
      </c>
    </row>
    <row r="445" spans="1:7">
      <c r="A445" s="13">
        <v>43098</v>
      </c>
      <c r="B445" s="4" t="s">
        <v>4</v>
      </c>
      <c r="C445" s="15">
        <v>9131</v>
      </c>
      <c r="D445" s="4" t="s">
        <v>313</v>
      </c>
      <c r="E445" s="4" t="s">
        <v>6</v>
      </c>
      <c r="F445" s="4" t="s">
        <v>272</v>
      </c>
      <c r="G445" s="4" t="s">
        <v>65</v>
      </c>
    </row>
    <row r="446" spans="1:7">
      <c r="A446" s="13">
        <v>43098</v>
      </c>
      <c r="B446" s="4" t="s">
        <v>4</v>
      </c>
      <c r="C446" s="15">
        <v>4781</v>
      </c>
      <c r="D446" s="4" t="s">
        <v>180</v>
      </c>
      <c r="E446" s="4" t="s">
        <v>271</v>
      </c>
      <c r="F446" s="4" t="s">
        <v>24</v>
      </c>
      <c r="G446" s="4" t="s">
        <v>260</v>
      </c>
    </row>
    <row r="447" spans="1:7">
      <c r="A447" s="13">
        <v>43098</v>
      </c>
      <c r="B447" s="4" t="s">
        <v>4</v>
      </c>
      <c r="C447" s="15">
        <v>8913</v>
      </c>
      <c r="D447" s="4" t="s">
        <v>423</v>
      </c>
      <c r="E447" s="4" t="s">
        <v>5</v>
      </c>
      <c r="F447" s="4" t="s">
        <v>9</v>
      </c>
      <c r="G447" s="4" t="s">
        <v>65</v>
      </c>
    </row>
    <row r="448" spans="1:7">
      <c r="A448" s="13">
        <v>43098</v>
      </c>
      <c r="B448" s="4" t="s">
        <v>4</v>
      </c>
      <c r="C448" s="15">
        <v>1730</v>
      </c>
      <c r="D448" s="4" t="s">
        <v>205</v>
      </c>
      <c r="E448" s="4" t="s">
        <v>24</v>
      </c>
      <c r="F448" s="4" t="s">
        <v>233</v>
      </c>
      <c r="G448" s="4" t="s">
        <v>43</v>
      </c>
    </row>
    <row r="449" spans="1:7">
      <c r="A449" s="13">
        <v>43098</v>
      </c>
      <c r="B449" s="4" t="s">
        <v>4</v>
      </c>
      <c r="C449" s="15">
        <v>6231</v>
      </c>
      <c r="D449" s="4" t="s">
        <v>194</v>
      </c>
      <c r="E449" s="4" t="s">
        <v>6</v>
      </c>
      <c r="F449" s="4" t="s">
        <v>7</v>
      </c>
      <c r="G449" s="4" t="s">
        <v>43</v>
      </c>
    </row>
    <row r="450" spans="1:7">
      <c r="A450" s="13">
        <v>43098</v>
      </c>
      <c r="B450" s="4" t="s">
        <v>11</v>
      </c>
      <c r="C450" s="15">
        <v>10555</v>
      </c>
      <c r="D450" s="4" t="s">
        <v>433</v>
      </c>
      <c r="E450" s="4" t="s">
        <v>12</v>
      </c>
      <c r="F450" s="4" t="s">
        <v>24</v>
      </c>
      <c r="G450" s="4" t="s">
        <v>43</v>
      </c>
    </row>
    <row r="451" spans="1:7">
      <c r="A451" s="13">
        <v>43098</v>
      </c>
      <c r="B451" s="4" t="s">
        <v>22</v>
      </c>
      <c r="C451" s="15">
        <v>7000</v>
      </c>
      <c r="D451" s="4" t="s">
        <v>423</v>
      </c>
      <c r="E451" s="4" t="s">
        <v>7</v>
      </c>
      <c r="F451" s="4" t="s">
        <v>255</v>
      </c>
      <c r="G451" s="4" t="s">
        <v>65</v>
      </c>
    </row>
    <row r="452" spans="1:7">
      <c r="A452" s="13">
        <v>43098</v>
      </c>
      <c r="B452" s="4" t="s">
        <v>4</v>
      </c>
      <c r="C452" s="15">
        <v>8812</v>
      </c>
      <c r="D452" s="4" t="s">
        <v>339</v>
      </c>
      <c r="E452" s="4" t="s">
        <v>5</v>
      </c>
      <c r="F452" s="4" t="s">
        <v>127</v>
      </c>
      <c r="G452" s="4" t="s">
        <v>236</v>
      </c>
    </row>
    <row r="453" spans="1:7">
      <c r="A453" s="13">
        <v>43098</v>
      </c>
      <c r="B453" s="4" t="s">
        <v>4</v>
      </c>
      <c r="C453" s="15">
        <v>1115</v>
      </c>
      <c r="D453" s="4" t="s">
        <v>205</v>
      </c>
      <c r="E453" s="4" t="s">
        <v>24</v>
      </c>
      <c r="F453" s="4" t="s">
        <v>273</v>
      </c>
      <c r="G453" s="4" t="s">
        <v>275</v>
      </c>
    </row>
    <row r="454" spans="1:7">
      <c r="A454" s="13">
        <v>43098</v>
      </c>
      <c r="B454" s="4" t="s">
        <v>4</v>
      </c>
      <c r="C454" s="15">
        <v>1242</v>
      </c>
      <c r="D454" s="4" t="s">
        <v>205</v>
      </c>
      <c r="E454" s="4" t="s">
        <v>24</v>
      </c>
      <c r="F454" s="4" t="s">
        <v>58</v>
      </c>
      <c r="G454" s="4" t="s">
        <v>43</v>
      </c>
    </row>
    <row r="455" spans="1:7">
      <c r="A455" s="13">
        <v>43098</v>
      </c>
      <c r="B455" s="4" t="s">
        <v>4</v>
      </c>
      <c r="C455" s="15">
        <v>4991</v>
      </c>
      <c r="D455" s="4" t="s">
        <v>158</v>
      </c>
      <c r="E455" s="4" t="s">
        <v>5</v>
      </c>
      <c r="F455" s="4" t="s">
        <v>24</v>
      </c>
      <c r="G455" s="4" t="s">
        <v>249</v>
      </c>
    </row>
    <row r="456" spans="1:7">
      <c r="A456" s="13">
        <v>43098</v>
      </c>
      <c r="B456" s="4" t="s">
        <v>4</v>
      </c>
      <c r="C456" s="15">
        <v>4973</v>
      </c>
      <c r="D456" s="4" t="s">
        <v>340</v>
      </c>
      <c r="E456" s="4" t="s">
        <v>5</v>
      </c>
      <c r="F456" s="4" t="s">
        <v>7</v>
      </c>
      <c r="G456" s="4" t="s">
        <v>43</v>
      </c>
    </row>
    <row r="457" spans="1:7">
      <c r="A457" s="13">
        <v>43098</v>
      </c>
      <c r="B457" s="4" t="s">
        <v>4</v>
      </c>
      <c r="C457" s="15">
        <v>7307</v>
      </c>
      <c r="D457" s="4" t="s">
        <v>130</v>
      </c>
      <c r="E457" s="4" t="s">
        <v>5</v>
      </c>
      <c r="F457" s="4" t="s">
        <v>7</v>
      </c>
      <c r="G457" s="4" t="s">
        <v>43</v>
      </c>
    </row>
    <row r="458" spans="1:7">
      <c r="A458" s="13">
        <v>43098</v>
      </c>
      <c r="B458" s="4" t="s">
        <v>4</v>
      </c>
      <c r="C458" s="15">
        <v>4970</v>
      </c>
      <c r="D458" s="4" t="s">
        <v>199</v>
      </c>
      <c r="E458" s="4" t="s">
        <v>5</v>
      </c>
      <c r="F458" s="4" t="s">
        <v>127</v>
      </c>
      <c r="G458" s="4" t="s">
        <v>65</v>
      </c>
    </row>
    <row r="459" spans="1:7">
      <c r="A459" s="13">
        <v>43098</v>
      </c>
      <c r="B459" s="4" t="s">
        <v>4</v>
      </c>
      <c r="C459" s="15">
        <v>8094</v>
      </c>
      <c r="D459" s="4" t="s">
        <v>133</v>
      </c>
      <c r="E459" s="4" t="s">
        <v>255</v>
      </c>
      <c r="F459" s="4" t="s">
        <v>7</v>
      </c>
      <c r="G459" s="4" t="s">
        <v>98</v>
      </c>
    </row>
    <row r="460" spans="1:7">
      <c r="A460" s="13">
        <v>43098</v>
      </c>
      <c r="B460" s="4" t="s">
        <v>4</v>
      </c>
      <c r="C460" s="15">
        <v>3347</v>
      </c>
      <c r="D460" s="4" t="s">
        <v>151</v>
      </c>
      <c r="E460" s="4" t="s">
        <v>5</v>
      </c>
      <c r="F460" s="4" t="s">
        <v>6</v>
      </c>
      <c r="G460" s="4" t="s">
        <v>65</v>
      </c>
    </row>
    <row r="461" spans="1:7">
      <c r="A461" s="13">
        <v>43098</v>
      </c>
      <c r="B461" s="4" t="s">
        <v>4</v>
      </c>
      <c r="C461" s="15">
        <v>3354</v>
      </c>
      <c r="D461" s="4" t="s">
        <v>151</v>
      </c>
      <c r="E461" s="4" t="s">
        <v>5</v>
      </c>
      <c r="F461" s="4" t="s">
        <v>6</v>
      </c>
      <c r="G461" s="4" t="s">
        <v>278</v>
      </c>
    </row>
    <row r="462" spans="1:7">
      <c r="A462" s="13">
        <v>43098</v>
      </c>
      <c r="B462" s="4" t="s">
        <v>11</v>
      </c>
      <c r="C462" s="15">
        <v>54450</v>
      </c>
      <c r="D462" s="4" t="s">
        <v>421</v>
      </c>
      <c r="E462" s="4" t="s">
        <v>12</v>
      </c>
      <c r="F462" s="4" t="s">
        <v>6</v>
      </c>
      <c r="G462" s="4" t="s">
        <v>65</v>
      </c>
    </row>
    <row r="463" spans="1:7">
      <c r="A463" s="13">
        <v>43098</v>
      </c>
      <c r="B463" s="4" t="s">
        <v>4</v>
      </c>
      <c r="C463" s="15">
        <v>1880</v>
      </c>
      <c r="D463" s="4" t="s">
        <v>205</v>
      </c>
      <c r="E463" s="4" t="s">
        <v>7</v>
      </c>
      <c r="F463" s="4" t="s">
        <v>24</v>
      </c>
      <c r="G463" s="4" t="s">
        <v>43</v>
      </c>
    </row>
    <row r="464" spans="1:7">
      <c r="A464" s="13">
        <v>43098</v>
      </c>
      <c r="B464" s="4" t="s">
        <v>4</v>
      </c>
      <c r="C464" s="15">
        <v>1895</v>
      </c>
      <c r="D464" s="4" t="s">
        <v>205</v>
      </c>
      <c r="E464" s="4" t="s">
        <v>5</v>
      </c>
      <c r="F464" s="4" t="s">
        <v>6</v>
      </c>
      <c r="G464" s="4" t="s">
        <v>43</v>
      </c>
    </row>
    <row r="465" spans="1:7">
      <c r="A465" s="13">
        <v>43098</v>
      </c>
      <c r="B465" s="4" t="s">
        <v>4</v>
      </c>
      <c r="C465" s="15">
        <v>5720</v>
      </c>
      <c r="D465" s="4" t="s">
        <v>341</v>
      </c>
      <c r="E465" s="4" t="s">
        <v>276</v>
      </c>
      <c r="F465" s="4" t="s">
        <v>6</v>
      </c>
      <c r="G465" s="4" t="s">
        <v>40</v>
      </c>
    </row>
    <row r="466" spans="1:7">
      <c r="A466" s="13">
        <v>43098</v>
      </c>
      <c r="B466" s="4" t="s">
        <v>4</v>
      </c>
      <c r="C466" s="15">
        <v>8561</v>
      </c>
      <c r="D466" s="4" t="s">
        <v>188</v>
      </c>
      <c r="E466" s="4" t="s">
        <v>5</v>
      </c>
      <c r="F466" s="4" t="s">
        <v>24</v>
      </c>
      <c r="G466" s="4" t="s">
        <v>243</v>
      </c>
    </row>
    <row r="467" spans="1:7">
      <c r="A467" s="13">
        <v>43098</v>
      </c>
      <c r="B467" s="4" t="s">
        <v>4</v>
      </c>
      <c r="C467" s="15">
        <v>8363</v>
      </c>
      <c r="D467" s="4" t="s">
        <v>342</v>
      </c>
      <c r="E467" s="4" t="s">
        <v>277</v>
      </c>
      <c r="F467" s="4" t="s">
        <v>7</v>
      </c>
      <c r="G467" s="4" t="s">
        <v>241</v>
      </c>
    </row>
    <row r="468" spans="1:7">
      <c r="A468" s="13">
        <v>43098</v>
      </c>
      <c r="B468" s="4" t="s">
        <v>7</v>
      </c>
      <c r="C468" s="15">
        <v>57970</v>
      </c>
      <c r="D468" s="4" t="s">
        <v>358</v>
      </c>
      <c r="E468" s="4" t="s">
        <v>7</v>
      </c>
      <c r="F468" s="4" t="s">
        <v>24</v>
      </c>
      <c r="G468" s="4" t="s">
        <v>98</v>
      </c>
    </row>
    <row r="469" spans="1:7">
      <c r="A469" s="13">
        <v>43098</v>
      </c>
      <c r="B469" s="4" t="s">
        <v>4</v>
      </c>
      <c r="C469" s="15">
        <v>1371</v>
      </c>
      <c r="D469" s="4" t="s">
        <v>205</v>
      </c>
      <c r="E469" s="4" t="s">
        <v>24</v>
      </c>
      <c r="F469" s="4" t="s">
        <v>24</v>
      </c>
      <c r="G469" s="4" t="s">
        <v>248</v>
      </c>
    </row>
    <row r="470" spans="1:7">
      <c r="A470" s="13">
        <v>43098</v>
      </c>
      <c r="B470" s="4" t="s">
        <v>4</v>
      </c>
      <c r="C470" s="15">
        <v>3467</v>
      </c>
      <c r="D470" s="4" t="s">
        <v>168</v>
      </c>
      <c r="E470" s="4" t="s">
        <v>5</v>
      </c>
      <c r="F470" s="4" t="s">
        <v>7</v>
      </c>
      <c r="G470" s="4" t="s">
        <v>238</v>
      </c>
    </row>
    <row r="471" spans="1:7">
      <c r="A471" s="13">
        <v>43099</v>
      </c>
      <c r="B471" s="4" t="s">
        <v>4</v>
      </c>
      <c r="C471" s="15">
        <v>5374</v>
      </c>
      <c r="D471" s="4" t="s">
        <v>343</v>
      </c>
      <c r="E471" s="4" t="s">
        <v>7</v>
      </c>
      <c r="F471" s="4" t="s">
        <v>24</v>
      </c>
      <c r="G471" s="4" t="s">
        <v>98</v>
      </c>
    </row>
    <row r="472" spans="1:7">
      <c r="A472" s="13">
        <v>43099</v>
      </c>
      <c r="B472" s="4" t="s">
        <v>4</v>
      </c>
      <c r="C472" s="15">
        <v>5772</v>
      </c>
      <c r="D472" s="4" t="s">
        <v>294</v>
      </c>
      <c r="E472" s="4" t="s">
        <v>24</v>
      </c>
      <c r="F472" s="4" t="s">
        <v>24</v>
      </c>
      <c r="G472" s="4" t="s">
        <v>43</v>
      </c>
    </row>
    <row r="473" spans="1:7">
      <c r="A473" s="13">
        <v>43099</v>
      </c>
      <c r="B473" s="4" t="s">
        <v>4</v>
      </c>
      <c r="C473" s="15">
        <v>9964</v>
      </c>
      <c r="D473" s="4" t="s">
        <v>344</v>
      </c>
      <c r="E473" s="4" t="s">
        <v>5</v>
      </c>
      <c r="F473" s="4" t="s">
        <v>7</v>
      </c>
      <c r="G473" s="4" t="s">
        <v>236</v>
      </c>
    </row>
    <row r="474" spans="1:7">
      <c r="A474" s="13">
        <v>43099</v>
      </c>
      <c r="B474" s="4" t="s">
        <v>4</v>
      </c>
      <c r="C474" s="15">
        <v>8379</v>
      </c>
      <c r="D474" s="4" t="s">
        <v>300</v>
      </c>
      <c r="E474" s="4" t="s">
        <v>79</v>
      </c>
      <c r="F474" s="4" t="s">
        <v>7</v>
      </c>
      <c r="G474" s="4" t="s">
        <v>279</v>
      </c>
    </row>
    <row r="475" spans="1:7">
      <c r="A475" s="13">
        <v>43099</v>
      </c>
      <c r="B475" s="4" t="s">
        <v>4</v>
      </c>
      <c r="C475" s="15">
        <v>8086</v>
      </c>
      <c r="D475" s="4" t="s">
        <v>133</v>
      </c>
      <c r="E475" s="4" t="s">
        <v>280</v>
      </c>
      <c r="F475" s="4" t="s">
        <v>7</v>
      </c>
      <c r="G475" s="4" t="s">
        <v>65</v>
      </c>
    </row>
    <row r="476" spans="1:7">
      <c r="A476" s="13">
        <v>43099</v>
      </c>
      <c r="B476" s="4" t="s">
        <v>7</v>
      </c>
      <c r="C476" s="15">
        <v>57100</v>
      </c>
      <c r="D476" s="4" t="s">
        <v>349</v>
      </c>
      <c r="E476" s="4" t="s">
        <v>7</v>
      </c>
      <c r="F476" s="4" t="s">
        <v>7</v>
      </c>
      <c r="G476" s="4" t="s">
        <v>65</v>
      </c>
    </row>
    <row r="477" spans="1:7">
      <c r="A477" s="13">
        <v>43099</v>
      </c>
      <c r="B477" s="4" t="s">
        <v>4</v>
      </c>
      <c r="C477" s="15">
        <v>4577</v>
      </c>
      <c r="D477" s="4" t="s">
        <v>131</v>
      </c>
      <c r="E477" s="4" t="s">
        <v>5</v>
      </c>
      <c r="F477" s="4" t="s">
        <v>5</v>
      </c>
      <c r="G477" s="4" t="s">
        <v>240</v>
      </c>
    </row>
    <row r="478" spans="1:7">
      <c r="A478" s="13">
        <v>43099</v>
      </c>
      <c r="B478" s="4" t="s">
        <v>4</v>
      </c>
      <c r="C478" s="15">
        <v>4599</v>
      </c>
      <c r="D478" s="4" t="s">
        <v>131</v>
      </c>
      <c r="E478" s="4" t="s">
        <v>25</v>
      </c>
      <c r="F478" s="4" t="s">
        <v>71</v>
      </c>
      <c r="G478" s="4" t="s">
        <v>240</v>
      </c>
    </row>
    <row r="479" spans="1:7">
      <c r="A479" s="13">
        <v>43099</v>
      </c>
      <c r="B479" s="4" t="s">
        <v>4</v>
      </c>
      <c r="C479" s="15">
        <v>8064</v>
      </c>
      <c r="D479" s="4" t="s">
        <v>133</v>
      </c>
      <c r="E479" s="4" t="s">
        <v>7</v>
      </c>
      <c r="F479" s="4" t="s">
        <v>7</v>
      </c>
      <c r="G479" s="4" t="s">
        <v>43</v>
      </c>
    </row>
    <row r="480" spans="1:7">
      <c r="A480" s="13">
        <v>43099</v>
      </c>
      <c r="B480" s="4" t="s">
        <v>4</v>
      </c>
      <c r="C480" s="15">
        <v>4351</v>
      </c>
      <c r="D480" s="4" t="s">
        <v>141</v>
      </c>
      <c r="E480" s="4" t="s">
        <v>7</v>
      </c>
      <c r="F480" s="4" t="s">
        <v>7</v>
      </c>
      <c r="G480" s="4" t="s">
        <v>43</v>
      </c>
    </row>
    <row r="481" spans="1:7">
      <c r="A481" s="13">
        <v>43099</v>
      </c>
      <c r="B481" s="4" t="s">
        <v>4</v>
      </c>
      <c r="C481" s="15">
        <v>8364</v>
      </c>
      <c r="D481" s="4" t="s">
        <v>176</v>
      </c>
      <c r="E481" s="4" t="s">
        <v>7</v>
      </c>
      <c r="F481" s="4" t="s">
        <v>7</v>
      </c>
      <c r="G481" s="4" t="s">
        <v>43</v>
      </c>
    </row>
    <row r="482" spans="1:7">
      <c r="A482" s="13">
        <v>43099</v>
      </c>
      <c r="B482" s="4" t="s">
        <v>7</v>
      </c>
      <c r="C482" s="15">
        <v>57570</v>
      </c>
      <c r="D482" s="4" t="s">
        <v>359</v>
      </c>
      <c r="E482" s="4" t="s">
        <v>7</v>
      </c>
      <c r="F482" s="4" t="s">
        <v>7</v>
      </c>
      <c r="G482" s="4" t="s">
        <v>281</v>
      </c>
    </row>
    <row r="483" spans="1:7">
      <c r="A483" s="13">
        <v>43099</v>
      </c>
      <c r="B483" s="4" t="s">
        <v>7</v>
      </c>
      <c r="C483" s="15">
        <v>69005</v>
      </c>
      <c r="D483" s="4" t="s">
        <v>360</v>
      </c>
      <c r="E483" s="4" t="s">
        <v>7</v>
      </c>
      <c r="F483" s="4" t="s">
        <v>7</v>
      </c>
      <c r="G483" s="4" t="s">
        <v>98</v>
      </c>
    </row>
    <row r="484" spans="1:7">
      <c r="A484" s="13">
        <v>43100</v>
      </c>
      <c r="B484" s="4" t="s">
        <v>4</v>
      </c>
      <c r="C484" s="15">
        <v>3961</v>
      </c>
      <c r="D484" s="4" t="s">
        <v>325</v>
      </c>
      <c r="E484" s="4" t="s">
        <v>5</v>
      </c>
      <c r="F484" s="4" t="s">
        <v>24</v>
      </c>
      <c r="G484" s="4" t="s">
        <v>65</v>
      </c>
    </row>
    <row r="485" spans="1:7">
      <c r="A485" s="13">
        <v>43100</v>
      </c>
      <c r="B485" s="4" t="s">
        <v>4</v>
      </c>
      <c r="C485" s="15">
        <v>2431</v>
      </c>
      <c r="D485" s="4" t="s">
        <v>205</v>
      </c>
      <c r="E485" s="4" t="s">
        <v>5</v>
      </c>
      <c r="F485" s="4" t="s">
        <v>4</v>
      </c>
      <c r="G485" s="4" t="s">
        <v>65</v>
      </c>
    </row>
    <row r="486" spans="1:7">
      <c r="A486" s="13">
        <v>43100</v>
      </c>
      <c r="B486" s="4" t="s">
        <v>4</v>
      </c>
      <c r="C486" s="15">
        <v>4418</v>
      </c>
      <c r="D486" s="4" t="s">
        <v>139</v>
      </c>
      <c r="E486" s="4" t="s">
        <v>5</v>
      </c>
      <c r="F486" s="4" t="s">
        <v>5</v>
      </c>
      <c r="G486" s="4" t="s">
        <v>65</v>
      </c>
    </row>
    <row r="487" spans="1:7">
      <c r="A487" s="13">
        <v>43100</v>
      </c>
      <c r="B487" s="4" t="s">
        <v>4</v>
      </c>
      <c r="C487" s="15">
        <v>5402</v>
      </c>
      <c r="D487" s="4" t="s">
        <v>345</v>
      </c>
      <c r="E487" s="4" t="s">
        <v>5</v>
      </c>
      <c r="F487" s="4" t="s">
        <v>5</v>
      </c>
      <c r="G487" s="4" t="s">
        <v>65</v>
      </c>
    </row>
    <row r="488" spans="1:7">
      <c r="A488" s="13">
        <v>43100</v>
      </c>
      <c r="B488" s="4" t="s">
        <v>4</v>
      </c>
      <c r="C488" s="15">
        <v>1210</v>
      </c>
      <c r="D488" s="4" t="s">
        <v>205</v>
      </c>
      <c r="E488" s="4" t="s">
        <v>5</v>
      </c>
      <c r="F488" s="4" t="s">
        <v>5</v>
      </c>
      <c r="G488" s="4" t="s">
        <v>43</v>
      </c>
    </row>
    <row r="489" spans="1:7">
      <c r="A489" s="13">
        <v>43100</v>
      </c>
      <c r="B489" s="4" t="s">
        <v>4</v>
      </c>
      <c r="C489" s="15">
        <v>8077</v>
      </c>
      <c r="D489" s="4" t="s">
        <v>133</v>
      </c>
      <c r="E489" s="4" t="s">
        <v>7</v>
      </c>
      <c r="F489" s="4" t="s">
        <v>24</v>
      </c>
      <c r="G489" s="4" t="s">
        <v>283</v>
      </c>
    </row>
    <row r="490" spans="1:7">
      <c r="A490" s="13">
        <v>43100</v>
      </c>
      <c r="B490" s="4" t="s">
        <v>7</v>
      </c>
      <c r="C490" s="15">
        <v>59200</v>
      </c>
      <c r="D490" s="4" t="s">
        <v>361</v>
      </c>
      <c r="E490" s="4" t="s">
        <v>7</v>
      </c>
      <c r="F490" s="4" t="s">
        <v>284</v>
      </c>
      <c r="G490" s="4" t="s">
        <v>65</v>
      </c>
    </row>
    <row r="491" spans="1:7">
      <c r="A491" s="13">
        <v>43100</v>
      </c>
      <c r="B491" s="4" t="s">
        <v>4</v>
      </c>
      <c r="C491" s="15">
        <v>4687</v>
      </c>
      <c r="D491" s="4" t="s">
        <v>207</v>
      </c>
      <c r="E491" s="4" t="s">
        <v>5</v>
      </c>
      <c r="F491" s="4" t="s">
        <v>5</v>
      </c>
      <c r="G491" s="4" t="s">
        <v>50</v>
      </c>
    </row>
    <row r="492" spans="1:7">
      <c r="A492" s="13">
        <v>43100</v>
      </c>
      <c r="B492" s="4" t="s">
        <v>4</v>
      </c>
      <c r="C492" s="15">
        <v>4420</v>
      </c>
      <c r="D492" s="4" t="s">
        <v>139</v>
      </c>
      <c r="E492" s="4" t="s">
        <v>5</v>
      </c>
      <c r="F492" s="4" t="s">
        <v>5</v>
      </c>
      <c r="G492" s="4" t="s">
        <v>43</v>
      </c>
    </row>
    <row r="499" spans="2:2" ht="32">
      <c r="B499" s="31" t="s">
        <v>282</v>
      </c>
    </row>
  </sheetData>
  <autoFilter ref="A1:G492" xr:uid="{00000000-0009-0000-0000-000000000000}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H249"/>
  <sheetViews>
    <sheetView workbookViewId="0">
      <pane ySplit="1" topLeftCell="A216" activePane="bottomLeft" state="frozen"/>
      <selection pane="bottomLeft" activeCell="H2" sqref="H2:H249"/>
    </sheetView>
  </sheetViews>
  <sheetFormatPr baseColWidth="10" defaultRowHeight="15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</cols>
  <sheetData>
    <row r="1" spans="1:8" ht="49.5" customHeight="1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</row>
    <row r="2" spans="1:8" ht="15" customHeight="1">
      <c r="A2" s="41">
        <v>43103</v>
      </c>
      <c r="B2" s="33" t="s">
        <v>4</v>
      </c>
      <c r="C2" s="33">
        <v>6917</v>
      </c>
      <c r="D2" s="42" t="s">
        <v>286</v>
      </c>
      <c r="E2" s="33" t="s">
        <v>7</v>
      </c>
      <c r="F2" s="33" t="s">
        <v>7</v>
      </c>
      <c r="G2" s="33" t="s">
        <v>65</v>
      </c>
      <c r="H2" s="33"/>
    </row>
    <row r="3" spans="1:8" ht="15" customHeight="1">
      <c r="A3" s="48">
        <v>43103</v>
      </c>
      <c r="B3" s="32" t="s">
        <v>4</v>
      </c>
      <c r="C3" s="32">
        <v>1321</v>
      </c>
      <c r="D3" s="32" t="s">
        <v>318</v>
      </c>
      <c r="E3" s="32" t="s">
        <v>7</v>
      </c>
      <c r="F3" s="32" t="s">
        <v>7</v>
      </c>
      <c r="G3" s="33" t="s">
        <v>65</v>
      </c>
      <c r="H3" s="32"/>
    </row>
    <row r="4" spans="1:8" ht="15" customHeight="1">
      <c r="A4" s="48">
        <v>43103</v>
      </c>
      <c r="B4" s="32" t="s">
        <v>4</v>
      </c>
      <c r="C4" s="32">
        <v>5359</v>
      </c>
      <c r="D4" s="32" t="s">
        <v>155</v>
      </c>
      <c r="E4" s="32" t="s">
        <v>319</v>
      </c>
      <c r="F4" s="32" t="s">
        <v>56</v>
      </c>
      <c r="G4" s="33" t="s">
        <v>65</v>
      </c>
      <c r="H4" s="65"/>
    </row>
    <row r="5" spans="1:8" ht="15" customHeight="1">
      <c r="A5" s="48">
        <v>43103</v>
      </c>
      <c r="B5" s="32" t="s">
        <v>9</v>
      </c>
      <c r="C5" s="32">
        <v>89046</v>
      </c>
      <c r="D5" s="32" t="s">
        <v>320</v>
      </c>
      <c r="E5" s="32" t="s">
        <v>9</v>
      </c>
      <c r="F5" s="32" t="s">
        <v>9</v>
      </c>
      <c r="G5" s="33" t="s">
        <v>387</v>
      </c>
      <c r="H5" s="32"/>
    </row>
    <row r="6" spans="1:8" ht="15" customHeight="1">
      <c r="A6" s="48">
        <v>43103</v>
      </c>
      <c r="B6" s="32" t="s">
        <v>4</v>
      </c>
      <c r="C6" s="32">
        <v>7415</v>
      </c>
      <c r="D6" s="32" t="s">
        <v>321</v>
      </c>
      <c r="E6" s="32" t="s">
        <v>71</v>
      </c>
      <c r="F6" s="32" t="s">
        <v>52</v>
      </c>
      <c r="G6" s="33" t="s">
        <v>42</v>
      </c>
      <c r="H6" s="32"/>
    </row>
    <row r="7" spans="1:8" ht="15" customHeight="1">
      <c r="A7" s="48">
        <v>43103</v>
      </c>
      <c r="B7" s="32" t="s">
        <v>7</v>
      </c>
      <c r="C7" s="32">
        <v>11000</v>
      </c>
      <c r="D7" s="32" t="s">
        <v>322</v>
      </c>
      <c r="E7" s="32" t="s">
        <v>7</v>
      </c>
      <c r="F7" s="32" t="s">
        <v>7</v>
      </c>
      <c r="G7" s="33" t="s">
        <v>65</v>
      </c>
      <c r="H7" s="32"/>
    </row>
    <row r="8" spans="1:8" ht="15" customHeight="1">
      <c r="A8" s="48">
        <v>43103</v>
      </c>
      <c r="B8" s="32" t="s">
        <v>7</v>
      </c>
      <c r="C8" s="32">
        <v>31290</v>
      </c>
      <c r="D8" s="32" t="s">
        <v>323</v>
      </c>
      <c r="E8" s="32" t="s">
        <v>7</v>
      </c>
      <c r="F8" s="32" t="s">
        <v>7</v>
      </c>
      <c r="G8" s="33" t="s">
        <v>65</v>
      </c>
      <c r="H8" s="32"/>
    </row>
    <row r="9" spans="1:8" ht="15" customHeight="1">
      <c r="A9" s="48">
        <v>43103</v>
      </c>
      <c r="B9" s="32" t="s">
        <v>7</v>
      </c>
      <c r="C9" s="32">
        <v>57330</v>
      </c>
      <c r="D9" s="32" t="s">
        <v>324</v>
      </c>
      <c r="E9" s="32" t="s">
        <v>7</v>
      </c>
      <c r="F9" s="32" t="s">
        <v>7</v>
      </c>
      <c r="G9" s="33" t="s">
        <v>65</v>
      </c>
      <c r="H9" s="32"/>
    </row>
    <row r="10" spans="1:8" ht="15" customHeight="1">
      <c r="A10" s="48">
        <v>43103</v>
      </c>
      <c r="B10" s="32" t="s">
        <v>4</v>
      </c>
      <c r="C10" s="32">
        <v>1473</v>
      </c>
      <c r="D10" s="32" t="s">
        <v>132</v>
      </c>
      <c r="E10" s="32" t="s">
        <v>71</v>
      </c>
      <c r="F10" s="32" t="s">
        <v>5</v>
      </c>
      <c r="G10" s="33" t="s">
        <v>65</v>
      </c>
      <c r="H10" s="32"/>
    </row>
    <row r="11" spans="1:8" ht="15" customHeight="1">
      <c r="A11" s="48">
        <v>43103</v>
      </c>
      <c r="B11" s="32" t="s">
        <v>4</v>
      </c>
      <c r="C11" s="32">
        <v>3961</v>
      </c>
      <c r="D11" s="32" t="s">
        <v>325</v>
      </c>
      <c r="E11" s="32" t="s">
        <v>7</v>
      </c>
      <c r="F11" s="32" t="s">
        <v>7</v>
      </c>
      <c r="G11" s="33" t="s">
        <v>65</v>
      </c>
      <c r="H11" s="32"/>
    </row>
    <row r="12" spans="1:8" ht="15" customHeight="1">
      <c r="A12" s="48">
        <v>43103</v>
      </c>
      <c r="B12" s="32" t="s">
        <v>22</v>
      </c>
      <c r="C12" s="32">
        <v>6747</v>
      </c>
      <c r="D12" s="32" t="s">
        <v>326</v>
      </c>
      <c r="E12" s="32" t="s">
        <v>7</v>
      </c>
      <c r="F12" s="32" t="s">
        <v>7</v>
      </c>
      <c r="G12" s="33" t="s">
        <v>65</v>
      </c>
      <c r="H12" s="32"/>
    </row>
    <row r="13" spans="1:8" ht="15" customHeight="1">
      <c r="A13" s="48">
        <v>43103</v>
      </c>
      <c r="B13" s="32" t="s">
        <v>7</v>
      </c>
      <c r="C13" s="32">
        <v>57185</v>
      </c>
      <c r="D13" s="32" t="s">
        <v>327</v>
      </c>
      <c r="E13" s="32" t="s">
        <v>7</v>
      </c>
      <c r="F13" s="32" t="s">
        <v>7</v>
      </c>
      <c r="G13" s="49" t="s">
        <v>65</v>
      </c>
      <c r="H13" s="32"/>
    </row>
    <row r="14" spans="1:8" ht="15" customHeight="1">
      <c r="A14" s="48">
        <v>43103</v>
      </c>
      <c r="B14" s="32" t="s">
        <v>4</v>
      </c>
      <c r="C14" s="32">
        <v>7248</v>
      </c>
      <c r="D14" s="32" t="s">
        <v>153</v>
      </c>
      <c r="E14" s="32" t="s">
        <v>6</v>
      </c>
      <c r="F14" s="32" t="s">
        <v>52</v>
      </c>
      <c r="G14" s="49" t="s">
        <v>388</v>
      </c>
      <c r="H14" s="32"/>
    </row>
    <row r="15" spans="1:8" ht="15" customHeight="1">
      <c r="A15" s="48">
        <v>43104</v>
      </c>
      <c r="B15" s="32" t="s">
        <v>4</v>
      </c>
      <c r="C15" s="32">
        <v>8399</v>
      </c>
      <c r="D15" s="32" t="s">
        <v>328</v>
      </c>
      <c r="E15" s="32" t="s">
        <v>6</v>
      </c>
      <c r="F15" s="32" t="s">
        <v>6</v>
      </c>
      <c r="G15" s="49" t="s">
        <v>389</v>
      </c>
      <c r="H15" s="32"/>
    </row>
    <row r="16" spans="1:8" ht="15" customHeight="1">
      <c r="A16" s="48">
        <v>43104</v>
      </c>
      <c r="B16" s="32" t="s">
        <v>7</v>
      </c>
      <c r="C16" s="32">
        <v>74500</v>
      </c>
      <c r="D16" s="32" t="s">
        <v>336</v>
      </c>
      <c r="E16" s="32" t="s">
        <v>7</v>
      </c>
      <c r="F16" s="32" t="s">
        <v>7</v>
      </c>
      <c r="G16" s="49" t="s">
        <v>388</v>
      </c>
      <c r="H16" s="32"/>
    </row>
    <row r="17" spans="1:8" ht="15" customHeight="1">
      <c r="A17" s="48">
        <v>43104</v>
      </c>
      <c r="B17" s="32" t="s">
        <v>4</v>
      </c>
      <c r="C17" s="32">
        <v>4381</v>
      </c>
      <c r="D17" s="32" t="s">
        <v>160</v>
      </c>
      <c r="E17" s="32" t="s">
        <v>87</v>
      </c>
      <c r="F17" s="32" t="s">
        <v>6</v>
      </c>
      <c r="G17" s="49" t="s">
        <v>65</v>
      </c>
      <c r="H17" s="32"/>
    </row>
    <row r="18" spans="1:8" ht="15" customHeight="1">
      <c r="A18" s="48">
        <v>43104</v>
      </c>
      <c r="B18" s="32" t="s">
        <v>4</v>
      </c>
      <c r="C18" s="32">
        <v>9179</v>
      </c>
      <c r="D18" s="32" t="s">
        <v>346</v>
      </c>
      <c r="E18" s="32" t="s">
        <v>347</v>
      </c>
      <c r="F18" s="32" t="s">
        <v>5</v>
      </c>
      <c r="G18" s="49" t="s">
        <v>65</v>
      </c>
      <c r="H18" s="32"/>
    </row>
    <row r="19" spans="1:8" ht="15" customHeight="1">
      <c r="A19" s="48">
        <v>43104</v>
      </c>
      <c r="B19" s="32" t="s">
        <v>22</v>
      </c>
      <c r="C19" s="32">
        <v>6791</v>
      </c>
      <c r="D19" s="32" t="s">
        <v>348</v>
      </c>
      <c r="E19" s="32" t="s">
        <v>5</v>
      </c>
      <c r="F19" s="32" t="s">
        <v>5</v>
      </c>
      <c r="G19" s="49" t="s">
        <v>388</v>
      </c>
      <c r="H19" s="32"/>
    </row>
    <row r="20" spans="1:8" ht="15" customHeight="1">
      <c r="A20" s="48">
        <v>43104</v>
      </c>
      <c r="B20" s="32" t="s">
        <v>4</v>
      </c>
      <c r="C20" s="32">
        <v>8391</v>
      </c>
      <c r="D20" s="32" t="s">
        <v>186</v>
      </c>
      <c r="E20" s="32" t="s">
        <v>22</v>
      </c>
      <c r="F20" s="32" t="s">
        <v>22</v>
      </c>
      <c r="G20" s="49" t="s">
        <v>65</v>
      </c>
      <c r="H20" s="32"/>
    </row>
    <row r="21" spans="1:8" ht="15" customHeight="1">
      <c r="A21" s="48">
        <v>43104</v>
      </c>
      <c r="B21" s="32" t="s">
        <v>4</v>
      </c>
      <c r="C21" s="32">
        <v>2167</v>
      </c>
      <c r="D21" s="32" t="s">
        <v>205</v>
      </c>
      <c r="E21" s="32" t="s">
        <v>18</v>
      </c>
      <c r="F21" s="32" t="s">
        <v>7</v>
      </c>
      <c r="G21" s="33" t="s">
        <v>116</v>
      </c>
      <c r="H21" s="32"/>
    </row>
    <row r="22" spans="1:8" ht="15" customHeight="1">
      <c r="A22" s="48">
        <v>43105</v>
      </c>
      <c r="B22" s="32" t="s">
        <v>4</v>
      </c>
      <c r="C22" s="32">
        <v>8043</v>
      </c>
      <c r="D22" s="32" t="s">
        <v>135</v>
      </c>
      <c r="E22" s="32" t="s">
        <v>79</v>
      </c>
      <c r="F22" s="32" t="s">
        <v>24</v>
      </c>
      <c r="G22" s="33" t="s">
        <v>65</v>
      </c>
      <c r="H22" s="32"/>
    </row>
    <row r="23" spans="1:8" ht="15" customHeight="1">
      <c r="A23" s="48">
        <v>43105</v>
      </c>
      <c r="B23" s="32" t="s">
        <v>4</v>
      </c>
      <c r="C23" s="32">
        <v>7327</v>
      </c>
      <c r="D23" s="32" t="s">
        <v>130</v>
      </c>
      <c r="E23" s="32" t="s">
        <v>79</v>
      </c>
      <c r="F23" s="32" t="s">
        <v>363</v>
      </c>
      <c r="G23" s="33" t="s">
        <v>116</v>
      </c>
      <c r="H23" s="32"/>
    </row>
    <row r="24" spans="1:8" ht="15" customHeight="1">
      <c r="A24" s="48">
        <v>43105</v>
      </c>
      <c r="B24" s="32" t="s">
        <v>4</v>
      </c>
      <c r="C24" s="32">
        <v>8047</v>
      </c>
      <c r="D24" s="32" t="s">
        <v>135</v>
      </c>
      <c r="E24" s="32" t="s">
        <v>7</v>
      </c>
      <c r="F24" s="32" t="s">
        <v>364</v>
      </c>
      <c r="G24" s="33" t="s">
        <v>65</v>
      </c>
      <c r="H24" s="32"/>
    </row>
    <row r="25" spans="1:8" ht="15" customHeight="1">
      <c r="A25" s="48">
        <v>43105</v>
      </c>
      <c r="B25" s="32" t="s">
        <v>7</v>
      </c>
      <c r="C25" s="32">
        <v>57880</v>
      </c>
      <c r="D25" s="32" t="s">
        <v>365</v>
      </c>
      <c r="E25" s="32" t="s">
        <v>7</v>
      </c>
      <c r="F25" s="32" t="s">
        <v>7</v>
      </c>
      <c r="G25" s="33" t="s">
        <v>65</v>
      </c>
      <c r="H25" s="32"/>
    </row>
    <row r="26" spans="1:8" ht="15" customHeight="1">
      <c r="A26" s="48">
        <v>43105</v>
      </c>
      <c r="B26" s="32" t="s">
        <v>22</v>
      </c>
      <c r="C26" s="32">
        <v>6724</v>
      </c>
      <c r="D26" s="32" t="s">
        <v>366</v>
      </c>
      <c r="E26" s="32" t="s">
        <v>7</v>
      </c>
      <c r="F26" s="32" t="s">
        <v>24</v>
      </c>
      <c r="G26" s="33" t="s">
        <v>65</v>
      </c>
      <c r="H26" s="32"/>
    </row>
    <row r="27" spans="1:8" ht="15" customHeight="1">
      <c r="A27" s="48">
        <v>43105</v>
      </c>
      <c r="B27" s="32" t="s">
        <v>7</v>
      </c>
      <c r="C27" s="32">
        <v>91750</v>
      </c>
      <c r="D27" s="32" t="s">
        <v>367</v>
      </c>
      <c r="E27" s="32" t="s">
        <v>7</v>
      </c>
      <c r="F27" s="32" t="s">
        <v>7</v>
      </c>
      <c r="G27" s="33" t="s">
        <v>235</v>
      </c>
      <c r="H27" s="32"/>
    </row>
    <row r="28" spans="1:8" ht="15" customHeight="1">
      <c r="A28" s="48">
        <v>43105</v>
      </c>
      <c r="B28" s="32" t="s">
        <v>4</v>
      </c>
      <c r="C28" s="32">
        <v>4980</v>
      </c>
      <c r="D28" s="32" t="s">
        <v>290</v>
      </c>
      <c r="E28" s="32" t="s">
        <v>25</v>
      </c>
      <c r="F28" s="32" t="s">
        <v>7</v>
      </c>
      <c r="G28" s="33" t="s">
        <v>65</v>
      </c>
      <c r="H28" s="32"/>
    </row>
    <row r="29" spans="1:8" ht="15" customHeight="1">
      <c r="A29" s="48">
        <v>43105</v>
      </c>
      <c r="B29" s="32" t="s">
        <v>7</v>
      </c>
      <c r="C29" s="32">
        <v>57570</v>
      </c>
      <c r="D29" s="32" t="s">
        <v>368</v>
      </c>
      <c r="E29" s="32" t="s">
        <v>7</v>
      </c>
      <c r="F29" s="32" t="s">
        <v>7</v>
      </c>
      <c r="G29" s="33" t="s">
        <v>65</v>
      </c>
      <c r="H29" s="32"/>
    </row>
    <row r="30" spans="1:8" ht="15" customHeight="1">
      <c r="A30" s="48">
        <v>43105</v>
      </c>
      <c r="B30" s="32" t="s">
        <v>4</v>
      </c>
      <c r="C30" s="32">
        <v>8365</v>
      </c>
      <c r="D30" s="32" t="s">
        <v>176</v>
      </c>
      <c r="E30" s="32" t="s">
        <v>5</v>
      </c>
      <c r="F30" s="32" t="s">
        <v>5</v>
      </c>
      <c r="G30" s="33" t="s">
        <v>65</v>
      </c>
      <c r="H30" s="32"/>
    </row>
    <row r="31" spans="1:8" ht="15" customHeight="1">
      <c r="A31" s="48">
        <v>43105</v>
      </c>
      <c r="B31" s="32" t="s">
        <v>7</v>
      </c>
      <c r="C31" s="32">
        <v>57110</v>
      </c>
      <c r="D31" s="32" t="s">
        <v>369</v>
      </c>
      <c r="E31" s="32" t="s">
        <v>7</v>
      </c>
      <c r="F31" s="32" t="s">
        <v>7</v>
      </c>
      <c r="G31" s="33" t="s">
        <v>379</v>
      </c>
      <c r="H31" s="32"/>
    </row>
    <row r="32" spans="1:8" ht="15" customHeight="1">
      <c r="A32" s="48">
        <v>43105</v>
      </c>
      <c r="B32" s="32" t="s">
        <v>22</v>
      </c>
      <c r="C32" s="32">
        <v>6780</v>
      </c>
      <c r="D32" s="32" t="s">
        <v>370</v>
      </c>
      <c r="E32" s="32" t="s">
        <v>7</v>
      </c>
      <c r="F32" s="32" t="s">
        <v>7</v>
      </c>
      <c r="G32" s="33" t="s">
        <v>65</v>
      </c>
      <c r="H32" s="32"/>
    </row>
    <row r="33" spans="1:8" ht="15" customHeight="1">
      <c r="A33" s="48">
        <v>43105</v>
      </c>
      <c r="B33" s="32" t="s">
        <v>7</v>
      </c>
      <c r="C33" s="32">
        <v>57390</v>
      </c>
      <c r="D33" s="32" t="s">
        <v>350</v>
      </c>
      <c r="E33" s="32" t="s">
        <v>7</v>
      </c>
      <c r="F33" s="32" t="s">
        <v>7</v>
      </c>
      <c r="G33" s="33" t="s">
        <v>65</v>
      </c>
      <c r="H33" s="32"/>
    </row>
    <row r="34" spans="1:8" ht="15" customHeight="1">
      <c r="A34" s="69">
        <v>43106</v>
      </c>
      <c r="B34" s="70" t="s">
        <v>4</v>
      </c>
      <c r="C34" s="70">
        <v>9741</v>
      </c>
      <c r="D34" s="70" t="s">
        <v>371</v>
      </c>
      <c r="E34" s="70" t="s">
        <v>5</v>
      </c>
      <c r="F34" s="70" t="s">
        <v>5</v>
      </c>
      <c r="G34" s="71" t="s">
        <v>65</v>
      </c>
      <c r="H34" s="70"/>
    </row>
    <row r="35" spans="1:8" ht="15" customHeight="1">
      <c r="A35" s="69">
        <v>43106</v>
      </c>
      <c r="B35" s="70" t="s">
        <v>4</v>
      </c>
      <c r="C35" s="70">
        <v>1227</v>
      </c>
      <c r="D35" s="70" t="s">
        <v>205</v>
      </c>
      <c r="E35" s="70" t="s">
        <v>242</v>
      </c>
      <c r="F35" s="70" t="s">
        <v>9</v>
      </c>
      <c r="G35" s="71" t="s">
        <v>42</v>
      </c>
      <c r="H35" s="70"/>
    </row>
    <row r="36" spans="1:8" ht="15" customHeight="1">
      <c r="A36" s="69">
        <v>43106</v>
      </c>
      <c r="B36" s="70" t="s">
        <v>7</v>
      </c>
      <c r="C36" s="70">
        <v>54920</v>
      </c>
      <c r="D36" s="70" t="s">
        <v>372</v>
      </c>
      <c r="E36" s="70" t="s">
        <v>7</v>
      </c>
      <c r="F36" s="70" t="s">
        <v>7</v>
      </c>
      <c r="G36" s="71" t="s">
        <v>380</v>
      </c>
      <c r="H36" s="70"/>
    </row>
    <row r="37" spans="1:8" ht="15" customHeight="1">
      <c r="A37" s="69">
        <v>43106</v>
      </c>
      <c r="B37" s="70" t="s">
        <v>4</v>
      </c>
      <c r="C37" s="70">
        <v>7480</v>
      </c>
      <c r="D37" s="70" t="s">
        <v>373</v>
      </c>
      <c r="E37" s="70" t="s">
        <v>5</v>
      </c>
      <c r="F37" s="70" t="s">
        <v>6</v>
      </c>
      <c r="G37" s="71" t="s">
        <v>42</v>
      </c>
      <c r="H37" s="70"/>
    </row>
    <row r="38" spans="1:8" ht="15" customHeight="1">
      <c r="A38" s="69">
        <v>43106</v>
      </c>
      <c r="B38" s="70" t="s">
        <v>4</v>
      </c>
      <c r="C38" s="70">
        <v>1631</v>
      </c>
      <c r="D38" s="70" t="s">
        <v>205</v>
      </c>
      <c r="E38" s="70" t="s">
        <v>376</v>
      </c>
      <c r="F38" s="70" t="s">
        <v>242</v>
      </c>
      <c r="G38" s="71" t="s">
        <v>65</v>
      </c>
      <c r="H38" s="70"/>
    </row>
    <row r="39" spans="1:8" ht="15" customHeight="1">
      <c r="A39" s="69">
        <v>43106</v>
      </c>
      <c r="B39" s="70" t="s">
        <v>4</v>
      </c>
      <c r="C39" s="70">
        <v>8021</v>
      </c>
      <c r="D39" s="70" t="s">
        <v>135</v>
      </c>
      <c r="E39" s="70" t="s">
        <v>7</v>
      </c>
      <c r="F39" s="70" t="s">
        <v>242</v>
      </c>
      <c r="G39" s="71" t="s">
        <v>65</v>
      </c>
      <c r="H39" s="70"/>
    </row>
    <row r="40" spans="1:8" ht="15" customHeight="1">
      <c r="A40" s="69">
        <v>43106</v>
      </c>
      <c r="B40" s="70" t="s">
        <v>4</v>
      </c>
      <c r="C40" s="70">
        <v>5761</v>
      </c>
      <c r="D40" s="70" t="s">
        <v>374</v>
      </c>
      <c r="E40" s="70" t="s">
        <v>5</v>
      </c>
      <c r="F40" s="70" t="s">
        <v>7</v>
      </c>
      <c r="G40" s="71" t="s">
        <v>65</v>
      </c>
      <c r="H40" s="72"/>
    </row>
    <row r="41" spans="1:8" ht="15" customHeight="1">
      <c r="A41" s="69">
        <v>43106</v>
      </c>
      <c r="B41" s="70" t="s">
        <v>6</v>
      </c>
      <c r="C41" s="70">
        <v>66706</v>
      </c>
      <c r="D41" s="70" t="s">
        <v>219</v>
      </c>
      <c r="E41" s="70" t="s">
        <v>377</v>
      </c>
      <c r="F41" s="70" t="s">
        <v>378</v>
      </c>
      <c r="G41" s="71" t="s">
        <v>42</v>
      </c>
      <c r="H41" s="70"/>
    </row>
    <row r="42" spans="1:8" ht="15" customHeight="1">
      <c r="A42" s="69">
        <v>43106</v>
      </c>
      <c r="B42" s="70" t="s">
        <v>4</v>
      </c>
      <c r="C42" s="70">
        <v>5426</v>
      </c>
      <c r="D42" s="70" t="s">
        <v>190</v>
      </c>
      <c r="E42" s="70" t="s">
        <v>5</v>
      </c>
      <c r="F42" s="70" t="s">
        <v>7</v>
      </c>
      <c r="G42" s="71" t="s">
        <v>381</v>
      </c>
      <c r="H42" s="70"/>
    </row>
    <row r="43" spans="1:8" ht="15" customHeight="1">
      <c r="A43" s="69">
        <v>43106</v>
      </c>
      <c r="B43" s="70" t="s">
        <v>4</v>
      </c>
      <c r="C43" s="70">
        <v>2233</v>
      </c>
      <c r="D43" s="70" t="s">
        <v>205</v>
      </c>
      <c r="E43" s="70" t="s">
        <v>6</v>
      </c>
      <c r="F43" s="70" t="s">
        <v>7</v>
      </c>
      <c r="G43" s="71" t="s">
        <v>65</v>
      </c>
      <c r="H43" s="70"/>
    </row>
    <row r="44" spans="1:8" ht="15" customHeight="1">
      <c r="A44" s="69">
        <v>43106</v>
      </c>
      <c r="B44" s="70" t="s">
        <v>7</v>
      </c>
      <c r="C44" s="70">
        <v>57330</v>
      </c>
      <c r="D44" s="70" t="s">
        <v>375</v>
      </c>
      <c r="E44" s="70" t="s">
        <v>5</v>
      </c>
      <c r="F44" s="70" t="s">
        <v>7</v>
      </c>
      <c r="G44" s="71" t="s">
        <v>382</v>
      </c>
      <c r="H44" s="70"/>
    </row>
    <row r="45" spans="1:8" ht="15" customHeight="1">
      <c r="A45" s="69">
        <v>43106</v>
      </c>
      <c r="B45" s="70" t="s">
        <v>4</v>
      </c>
      <c r="C45" s="70">
        <v>2342</v>
      </c>
      <c r="D45" s="70" t="s">
        <v>205</v>
      </c>
      <c r="E45" s="70" t="s">
        <v>5</v>
      </c>
      <c r="F45" s="70" t="s">
        <v>242</v>
      </c>
      <c r="G45" s="71" t="s">
        <v>248</v>
      </c>
      <c r="H45" s="70"/>
    </row>
    <row r="46" spans="1:8" ht="15" customHeight="1">
      <c r="A46" s="69">
        <v>43106</v>
      </c>
      <c r="B46" s="70" t="s">
        <v>7</v>
      </c>
      <c r="C46" s="70">
        <v>57710</v>
      </c>
      <c r="D46" s="70" t="s">
        <v>383</v>
      </c>
      <c r="E46" s="70" t="s">
        <v>7</v>
      </c>
      <c r="F46" s="70" t="s">
        <v>242</v>
      </c>
      <c r="G46" s="71" t="s">
        <v>65</v>
      </c>
      <c r="H46" s="70"/>
    </row>
    <row r="47" spans="1:8" ht="15" customHeight="1">
      <c r="A47" s="69">
        <v>43106</v>
      </c>
      <c r="B47" s="70" t="s">
        <v>4</v>
      </c>
      <c r="C47" s="70">
        <v>1353</v>
      </c>
      <c r="D47" s="70" t="s">
        <v>136</v>
      </c>
      <c r="E47" s="70" t="s">
        <v>79</v>
      </c>
      <c r="F47" s="70" t="s">
        <v>7</v>
      </c>
      <c r="G47" s="71" t="s">
        <v>42</v>
      </c>
      <c r="H47" s="70"/>
    </row>
    <row r="48" spans="1:8" ht="15" customHeight="1">
      <c r="A48" s="69">
        <v>43106</v>
      </c>
      <c r="B48" s="70" t="s">
        <v>4</v>
      </c>
      <c r="C48" s="70">
        <v>4443</v>
      </c>
      <c r="D48" s="70" t="s">
        <v>145</v>
      </c>
      <c r="E48" s="70" t="s">
        <v>9</v>
      </c>
      <c r="F48" s="70" t="s">
        <v>5</v>
      </c>
      <c r="G48" s="71" t="s">
        <v>248</v>
      </c>
      <c r="H48" s="70"/>
    </row>
    <row r="49" spans="1:8" ht="15" customHeight="1">
      <c r="A49" s="69">
        <v>43106</v>
      </c>
      <c r="B49" s="70" t="s">
        <v>4</v>
      </c>
      <c r="C49" s="70">
        <v>4696</v>
      </c>
      <c r="D49" s="70" t="s">
        <v>384</v>
      </c>
      <c r="E49" s="70" t="s">
        <v>5</v>
      </c>
      <c r="F49" s="70" t="s">
        <v>7</v>
      </c>
      <c r="G49" s="71" t="s">
        <v>381</v>
      </c>
      <c r="H49" s="70"/>
    </row>
    <row r="50" spans="1:8" ht="15" customHeight="1">
      <c r="A50" s="69">
        <v>43106</v>
      </c>
      <c r="B50" s="70" t="s">
        <v>4</v>
      </c>
      <c r="C50" s="70">
        <v>3553</v>
      </c>
      <c r="D50" s="70" t="s">
        <v>168</v>
      </c>
      <c r="E50" s="70" t="s">
        <v>9</v>
      </c>
      <c r="F50" s="70" t="s">
        <v>5</v>
      </c>
      <c r="G50" s="71" t="s">
        <v>390</v>
      </c>
      <c r="H50" s="70"/>
    </row>
    <row r="51" spans="1:8" ht="15" customHeight="1">
      <c r="A51" s="69">
        <v>43106</v>
      </c>
      <c r="B51" s="70" t="s">
        <v>4</v>
      </c>
      <c r="C51" s="70">
        <v>7216</v>
      </c>
      <c r="D51" s="70" t="s">
        <v>153</v>
      </c>
      <c r="E51" s="70" t="s">
        <v>7</v>
      </c>
      <c r="F51" s="70" t="s">
        <v>242</v>
      </c>
      <c r="G51" s="71" t="s">
        <v>391</v>
      </c>
      <c r="H51" s="70"/>
    </row>
    <row r="52" spans="1:8" ht="15" customHeight="1">
      <c r="A52" s="69">
        <v>43106</v>
      </c>
      <c r="B52" s="70" t="s">
        <v>4</v>
      </c>
      <c r="C52" s="70">
        <v>4480</v>
      </c>
      <c r="D52" s="70" t="s">
        <v>145</v>
      </c>
      <c r="E52" s="70" t="s">
        <v>25</v>
      </c>
      <c r="F52" s="70" t="s">
        <v>7</v>
      </c>
      <c r="G52" s="71" t="s">
        <v>388</v>
      </c>
      <c r="H52" s="70"/>
    </row>
    <row r="53" spans="1:8" ht="15" customHeight="1">
      <c r="A53" s="69">
        <v>43106</v>
      </c>
      <c r="B53" s="70" t="s">
        <v>4</v>
      </c>
      <c r="C53" s="70">
        <v>8426</v>
      </c>
      <c r="D53" s="70" t="s">
        <v>385</v>
      </c>
      <c r="E53" s="70" t="s">
        <v>7</v>
      </c>
      <c r="F53" s="70" t="s">
        <v>242</v>
      </c>
      <c r="G53" s="71" t="s">
        <v>42</v>
      </c>
      <c r="H53" s="70"/>
    </row>
    <row r="54" spans="1:8" ht="15" customHeight="1">
      <c r="A54" s="69">
        <v>43106</v>
      </c>
      <c r="B54" s="70" t="s">
        <v>4</v>
      </c>
      <c r="C54" s="70">
        <v>4953</v>
      </c>
      <c r="D54" s="70" t="s">
        <v>386</v>
      </c>
      <c r="E54" s="70" t="s">
        <v>4</v>
      </c>
      <c r="F54" s="70" t="s">
        <v>7</v>
      </c>
      <c r="G54" s="71" t="s">
        <v>392</v>
      </c>
      <c r="H54" s="70"/>
    </row>
    <row r="55" spans="1:8">
      <c r="A55" s="69">
        <v>43107</v>
      </c>
      <c r="B55" s="70" t="s">
        <v>4</v>
      </c>
      <c r="C55" s="70">
        <v>6136</v>
      </c>
      <c r="D55" s="70" t="s">
        <v>142</v>
      </c>
      <c r="E55" s="70" t="s">
        <v>7</v>
      </c>
      <c r="F55" s="70" t="s">
        <v>7</v>
      </c>
      <c r="G55" s="70" t="s">
        <v>388</v>
      </c>
      <c r="H55" s="70"/>
    </row>
    <row r="56" spans="1:8">
      <c r="A56" s="69">
        <v>43107</v>
      </c>
      <c r="B56" s="70" t="s">
        <v>4</v>
      </c>
      <c r="C56" s="70">
        <v>8251</v>
      </c>
      <c r="D56" s="70" t="s">
        <v>162</v>
      </c>
      <c r="E56" s="70" t="s">
        <v>24</v>
      </c>
      <c r="F56" s="70" t="s">
        <v>7</v>
      </c>
      <c r="G56" s="70" t="s">
        <v>442</v>
      </c>
      <c r="H56" s="70"/>
    </row>
    <row r="57" spans="1:8">
      <c r="A57" s="69">
        <v>43107</v>
      </c>
      <c r="B57" s="70" t="s">
        <v>6</v>
      </c>
      <c r="C57" s="70">
        <v>54293</v>
      </c>
      <c r="D57" s="70" t="s">
        <v>434</v>
      </c>
      <c r="E57" s="70" t="s">
        <v>6</v>
      </c>
      <c r="F57" s="70" t="s">
        <v>24</v>
      </c>
      <c r="G57" s="70" t="s">
        <v>65</v>
      </c>
      <c r="H57" s="70"/>
    </row>
    <row r="58" spans="1:8">
      <c r="A58" s="69">
        <v>43107</v>
      </c>
      <c r="B58" s="70" t="s">
        <v>4</v>
      </c>
      <c r="C58" s="70">
        <v>6170</v>
      </c>
      <c r="D58" s="70" t="s">
        <v>443</v>
      </c>
      <c r="E58" s="70" t="s">
        <v>24</v>
      </c>
      <c r="F58" s="70" t="s">
        <v>7</v>
      </c>
      <c r="G58" s="70" t="s">
        <v>381</v>
      </c>
      <c r="H58" s="70"/>
    </row>
    <row r="59" spans="1:8">
      <c r="A59" s="69">
        <v>43107</v>
      </c>
      <c r="B59" s="70" t="s">
        <v>4</v>
      </c>
      <c r="C59" s="70">
        <v>6132</v>
      </c>
      <c r="D59" s="70" t="s">
        <v>142</v>
      </c>
      <c r="E59" s="70" t="s">
        <v>444</v>
      </c>
      <c r="F59" s="70" t="s">
        <v>57</v>
      </c>
      <c r="G59" s="70" t="s">
        <v>445</v>
      </c>
      <c r="H59" s="70"/>
    </row>
    <row r="60" spans="1:8">
      <c r="A60" s="69">
        <v>43107</v>
      </c>
      <c r="B60" s="70" t="s">
        <v>4</v>
      </c>
      <c r="C60" s="70">
        <v>3394</v>
      </c>
      <c r="D60" s="70" t="s">
        <v>446</v>
      </c>
      <c r="E60" s="70" t="s">
        <v>4</v>
      </c>
      <c r="F60" s="70" t="s">
        <v>6</v>
      </c>
      <c r="G60" s="70" t="s">
        <v>391</v>
      </c>
      <c r="H60" s="70"/>
    </row>
    <row r="61" spans="1:8">
      <c r="A61" s="69">
        <v>43107</v>
      </c>
      <c r="B61" s="70" t="s">
        <v>4</v>
      </c>
      <c r="C61" s="70">
        <v>4671</v>
      </c>
      <c r="D61" s="70" t="s">
        <v>207</v>
      </c>
      <c r="E61" s="70" t="s">
        <v>4</v>
      </c>
      <c r="F61" s="70" t="s">
        <v>7</v>
      </c>
      <c r="G61" s="70" t="s">
        <v>392</v>
      </c>
      <c r="H61" s="70"/>
    </row>
    <row r="62" spans="1:8">
      <c r="A62" s="69">
        <v>43107</v>
      </c>
      <c r="B62" s="70" t="s">
        <v>4</v>
      </c>
      <c r="C62" s="70">
        <v>9188</v>
      </c>
      <c r="D62" s="70" t="s">
        <v>146</v>
      </c>
      <c r="E62" s="70" t="s">
        <v>4</v>
      </c>
      <c r="F62" s="70" t="s">
        <v>6</v>
      </c>
      <c r="G62" s="70" t="s">
        <v>98</v>
      </c>
      <c r="H62" s="70"/>
    </row>
    <row r="63" spans="1:8">
      <c r="A63" s="69">
        <v>43107</v>
      </c>
      <c r="B63" s="70" t="s">
        <v>4</v>
      </c>
      <c r="C63" s="70">
        <v>2409</v>
      </c>
      <c r="D63" s="70" t="s">
        <v>135</v>
      </c>
      <c r="E63" s="70" t="s">
        <v>447</v>
      </c>
      <c r="F63" s="70" t="s">
        <v>24</v>
      </c>
      <c r="G63" s="70" t="s">
        <v>235</v>
      </c>
      <c r="H63" s="70"/>
    </row>
    <row r="64" spans="1:8">
      <c r="A64" s="69">
        <v>43107</v>
      </c>
      <c r="B64" s="70" t="s">
        <v>4</v>
      </c>
      <c r="C64" s="70">
        <v>1425</v>
      </c>
      <c r="D64" s="70" t="s">
        <v>205</v>
      </c>
      <c r="E64" s="70" t="s">
        <v>9</v>
      </c>
      <c r="F64" s="70" t="s">
        <v>6</v>
      </c>
      <c r="G64" s="70" t="s">
        <v>448</v>
      </c>
      <c r="H64" s="70"/>
    </row>
    <row r="65" spans="1:8">
      <c r="A65" s="69">
        <v>43107</v>
      </c>
      <c r="B65" s="70" t="s">
        <v>4</v>
      </c>
      <c r="C65" s="70">
        <v>3428</v>
      </c>
      <c r="D65" s="70" t="s">
        <v>168</v>
      </c>
      <c r="E65" s="70" t="s">
        <v>4</v>
      </c>
      <c r="F65" s="70" t="s">
        <v>7</v>
      </c>
      <c r="G65" s="70" t="s">
        <v>449</v>
      </c>
      <c r="H65" s="70"/>
    </row>
    <row r="66" spans="1:8">
      <c r="A66" s="69">
        <v>43107</v>
      </c>
      <c r="B66" s="70" t="s">
        <v>4</v>
      </c>
      <c r="C66" s="70">
        <v>6834</v>
      </c>
      <c r="D66" s="70" t="s">
        <v>450</v>
      </c>
      <c r="E66" s="70" t="s">
        <v>4</v>
      </c>
      <c r="F66" s="70" t="s">
        <v>6</v>
      </c>
      <c r="G66" s="70" t="s">
        <v>391</v>
      </c>
      <c r="H66" s="70"/>
    </row>
    <row r="67" spans="1:8">
      <c r="A67" s="69">
        <v>43107</v>
      </c>
      <c r="B67" s="70" t="s">
        <v>4</v>
      </c>
      <c r="C67" s="70">
        <v>1344</v>
      </c>
      <c r="D67" s="70" t="s">
        <v>205</v>
      </c>
      <c r="E67" s="70" t="s">
        <v>7</v>
      </c>
      <c r="F67" s="70" t="s">
        <v>6</v>
      </c>
      <c r="G67" s="70" t="s">
        <v>65</v>
      </c>
      <c r="H67" s="70"/>
    </row>
    <row r="68" spans="1:8">
      <c r="A68" s="69">
        <v>43107</v>
      </c>
      <c r="B68" s="70" t="s">
        <v>4</v>
      </c>
      <c r="C68" s="70">
        <v>9262</v>
      </c>
      <c r="D68" s="70" t="s">
        <v>200</v>
      </c>
      <c r="E68" s="70" t="s">
        <v>256</v>
      </c>
      <c r="F68" s="70" t="s">
        <v>25</v>
      </c>
      <c r="G68" s="70" t="s">
        <v>98</v>
      </c>
      <c r="H68" s="70"/>
    </row>
    <row r="69" spans="1:8">
      <c r="A69" s="69">
        <v>43107</v>
      </c>
      <c r="B69" s="70" t="s">
        <v>4</v>
      </c>
      <c r="C69" s="70">
        <v>8077</v>
      </c>
      <c r="D69" s="70" t="s">
        <v>133</v>
      </c>
      <c r="E69" s="70" t="s">
        <v>451</v>
      </c>
      <c r="F69" s="70" t="s">
        <v>24</v>
      </c>
      <c r="G69" s="70" t="s">
        <v>98</v>
      </c>
      <c r="H69" s="70"/>
    </row>
    <row r="70" spans="1:8">
      <c r="A70" s="69">
        <v>43107</v>
      </c>
      <c r="B70" s="70" t="s">
        <v>4</v>
      </c>
      <c r="C70" s="70">
        <v>3470</v>
      </c>
      <c r="D70" s="70" t="s">
        <v>333</v>
      </c>
      <c r="E70" s="70" t="s">
        <v>4</v>
      </c>
      <c r="F70" s="70" t="s">
        <v>7</v>
      </c>
      <c r="G70" s="70" t="s">
        <v>65</v>
      </c>
      <c r="H70" s="70"/>
    </row>
    <row r="71" spans="1:8">
      <c r="A71" s="69">
        <v>43107</v>
      </c>
      <c r="B71" s="70" t="s">
        <v>4</v>
      </c>
      <c r="C71" s="70">
        <v>4985</v>
      </c>
      <c r="D71" s="70" t="s">
        <v>158</v>
      </c>
      <c r="E71" s="70" t="s">
        <v>4</v>
      </c>
      <c r="F71" s="70" t="s">
        <v>7</v>
      </c>
      <c r="G71" s="70" t="s">
        <v>391</v>
      </c>
      <c r="H71" s="70"/>
    </row>
    <row r="72" spans="1:8">
      <c r="A72" s="69">
        <v>43107</v>
      </c>
      <c r="B72" s="70" t="s">
        <v>4</v>
      </c>
      <c r="C72" s="70">
        <v>6163</v>
      </c>
      <c r="D72" s="70" t="s">
        <v>452</v>
      </c>
      <c r="E72" s="70" t="s">
        <v>7</v>
      </c>
      <c r="F72" s="70" t="s">
        <v>453</v>
      </c>
      <c r="G72" s="70"/>
      <c r="H72" s="70"/>
    </row>
    <row r="73" spans="1:8">
      <c r="A73" s="69">
        <v>43107</v>
      </c>
      <c r="B73" s="70" t="s">
        <v>4</v>
      </c>
      <c r="C73" s="70">
        <v>4739</v>
      </c>
      <c r="D73" s="70" t="s">
        <v>180</v>
      </c>
      <c r="E73" s="70" t="s">
        <v>24</v>
      </c>
      <c r="F73" s="70" t="s">
        <v>7</v>
      </c>
      <c r="G73" s="70" t="s">
        <v>454</v>
      </c>
      <c r="H73" s="70"/>
    </row>
    <row r="74" spans="1:8">
      <c r="A74" s="69">
        <v>43107</v>
      </c>
      <c r="B74" s="70" t="s">
        <v>22</v>
      </c>
      <c r="C74" s="70">
        <v>6750</v>
      </c>
      <c r="D74" s="70" t="s">
        <v>455</v>
      </c>
      <c r="E74" s="70" t="s">
        <v>12</v>
      </c>
      <c r="F74" s="70" t="s">
        <v>7</v>
      </c>
      <c r="G74" s="70" t="s">
        <v>283</v>
      </c>
      <c r="H74" s="70"/>
    </row>
    <row r="75" spans="1:8">
      <c r="A75" s="69">
        <v>43107</v>
      </c>
      <c r="B75" s="70" t="s">
        <v>7</v>
      </c>
      <c r="C75" s="70">
        <v>57390</v>
      </c>
      <c r="D75" s="70" t="s">
        <v>350</v>
      </c>
      <c r="E75" s="70" t="s">
        <v>7</v>
      </c>
      <c r="F75" s="70" t="s">
        <v>7</v>
      </c>
      <c r="G75" s="70" t="s">
        <v>388</v>
      </c>
      <c r="H75" s="70"/>
    </row>
    <row r="76" spans="1:8">
      <c r="A76" s="69">
        <v>43107</v>
      </c>
      <c r="B76" s="70" t="s">
        <v>4</v>
      </c>
      <c r="C76" s="70">
        <v>3316</v>
      </c>
      <c r="D76" s="70" t="s">
        <v>137</v>
      </c>
      <c r="E76" s="70" t="s">
        <v>4</v>
      </c>
      <c r="F76" s="70" t="s">
        <v>7</v>
      </c>
      <c r="G76" s="70" t="s">
        <v>456</v>
      </c>
      <c r="H76" s="70"/>
    </row>
    <row r="77" spans="1:8">
      <c r="A77" s="69">
        <v>43107</v>
      </c>
      <c r="B77" s="70" t="s">
        <v>4</v>
      </c>
      <c r="C77" s="70">
        <v>2143</v>
      </c>
      <c r="D77" s="70" t="s">
        <v>205</v>
      </c>
      <c r="E77" s="70" t="s">
        <v>5</v>
      </c>
      <c r="F77" s="70" t="s">
        <v>7</v>
      </c>
      <c r="G77" s="70" t="s">
        <v>457</v>
      </c>
      <c r="H77" s="70"/>
    </row>
    <row r="78" spans="1:8">
      <c r="A78" s="48">
        <v>43108</v>
      </c>
      <c r="B78" s="32" t="s">
        <v>4</v>
      </c>
      <c r="C78" s="32">
        <v>8086</v>
      </c>
      <c r="D78" s="32" t="s">
        <v>133</v>
      </c>
      <c r="E78" s="32" t="s">
        <v>5</v>
      </c>
      <c r="F78" s="32" t="s">
        <v>5</v>
      </c>
      <c r="G78" s="32" t="s">
        <v>388</v>
      </c>
      <c r="H78" s="32"/>
    </row>
    <row r="79" spans="1:8">
      <c r="A79" s="48">
        <v>43109</v>
      </c>
      <c r="B79" s="32" t="s">
        <v>6</v>
      </c>
      <c r="C79" s="32">
        <v>54636</v>
      </c>
      <c r="D79" s="32" t="s">
        <v>458</v>
      </c>
      <c r="E79" s="32" t="s">
        <v>6</v>
      </c>
      <c r="F79" s="32" t="s">
        <v>5</v>
      </c>
      <c r="G79" s="32" t="s">
        <v>459</v>
      </c>
      <c r="H79" s="32"/>
    </row>
    <row r="80" spans="1:8">
      <c r="A80" s="48">
        <v>43109</v>
      </c>
      <c r="B80" s="32" t="s">
        <v>4</v>
      </c>
      <c r="C80" s="32">
        <v>7681</v>
      </c>
      <c r="D80" s="32" t="s">
        <v>182</v>
      </c>
      <c r="E80" s="32" t="s">
        <v>24</v>
      </c>
      <c r="F80" s="32" t="s">
        <v>5</v>
      </c>
      <c r="G80" s="32" t="s">
        <v>65</v>
      </c>
      <c r="H80" s="32"/>
    </row>
    <row r="81" spans="1:8">
      <c r="A81" s="48">
        <v>43110</v>
      </c>
      <c r="B81" s="32" t="s">
        <v>7</v>
      </c>
      <c r="C81" s="32">
        <v>57270</v>
      </c>
      <c r="D81" s="32" t="s">
        <v>460</v>
      </c>
      <c r="E81" s="32" t="s">
        <v>10</v>
      </c>
      <c r="F81" s="32" t="s">
        <v>7</v>
      </c>
      <c r="G81" s="32" t="s">
        <v>388</v>
      </c>
      <c r="H81" s="32"/>
    </row>
    <row r="82" spans="1:8">
      <c r="A82" s="48">
        <v>43110</v>
      </c>
      <c r="B82" s="32" t="s">
        <v>7</v>
      </c>
      <c r="C82" s="32">
        <v>25620</v>
      </c>
      <c r="D82" s="32" t="s">
        <v>461</v>
      </c>
      <c r="E82" s="32" t="s">
        <v>29</v>
      </c>
      <c r="F82" s="32" t="s">
        <v>211</v>
      </c>
      <c r="G82" s="32" t="s">
        <v>65</v>
      </c>
      <c r="H82" s="32"/>
    </row>
    <row r="83" spans="1:8">
      <c r="A83" s="48">
        <v>43110</v>
      </c>
      <c r="B83" s="32" t="s">
        <v>22</v>
      </c>
      <c r="C83" s="32">
        <v>6791</v>
      </c>
      <c r="D83" s="32" t="s">
        <v>348</v>
      </c>
      <c r="E83" s="32" t="s">
        <v>7</v>
      </c>
      <c r="F83" s="32" t="s">
        <v>7</v>
      </c>
      <c r="G83" s="32" t="s">
        <v>388</v>
      </c>
      <c r="H83" s="32"/>
    </row>
    <row r="84" spans="1:8">
      <c r="A84" s="48">
        <v>43110</v>
      </c>
      <c r="B84" s="32" t="s">
        <v>4</v>
      </c>
      <c r="C84" s="32">
        <v>4570</v>
      </c>
      <c r="D84" s="32" t="s">
        <v>462</v>
      </c>
      <c r="E84" s="32" t="s">
        <v>4</v>
      </c>
      <c r="F84" s="32" t="s">
        <v>5</v>
      </c>
      <c r="G84" s="32" t="s">
        <v>388</v>
      </c>
      <c r="H84" s="32"/>
    </row>
    <row r="85" spans="1:8">
      <c r="A85" s="48">
        <v>43111</v>
      </c>
      <c r="B85" s="32" t="s">
        <v>22</v>
      </c>
      <c r="C85" s="32">
        <v>6781</v>
      </c>
      <c r="D85" s="32" t="s">
        <v>370</v>
      </c>
      <c r="E85" s="32" t="s">
        <v>7</v>
      </c>
      <c r="F85" s="32" t="s">
        <v>242</v>
      </c>
      <c r="G85" s="32" t="s">
        <v>388</v>
      </c>
      <c r="H85" s="32"/>
    </row>
    <row r="86" spans="1:8">
      <c r="A86" s="48">
        <v>43111</v>
      </c>
      <c r="B86" s="32" t="s">
        <v>7</v>
      </c>
      <c r="C86" s="32">
        <v>57390</v>
      </c>
      <c r="D86" s="32" t="s">
        <v>350</v>
      </c>
      <c r="E86" s="32" t="s">
        <v>7</v>
      </c>
      <c r="F86" s="32" t="s">
        <v>242</v>
      </c>
      <c r="G86" s="32" t="s">
        <v>37</v>
      </c>
      <c r="H86" s="32"/>
    </row>
    <row r="87" spans="1:8">
      <c r="A87" s="48">
        <v>43111</v>
      </c>
      <c r="B87" s="32" t="s">
        <v>4</v>
      </c>
      <c r="C87" s="32">
        <v>4024</v>
      </c>
      <c r="D87" s="32" t="s">
        <v>141</v>
      </c>
      <c r="E87" s="32" t="s">
        <v>5</v>
      </c>
      <c r="F87" s="32" t="s">
        <v>7</v>
      </c>
      <c r="G87" s="32" t="s">
        <v>463</v>
      </c>
      <c r="H87" s="32"/>
    </row>
    <row r="88" spans="1:8">
      <c r="A88" s="48">
        <v>43111</v>
      </c>
      <c r="B88" s="32" t="s">
        <v>4</v>
      </c>
      <c r="C88" s="32">
        <v>8053</v>
      </c>
      <c r="D88" s="32" t="s">
        <v>133</v>
      </c>
      <c r="E88" s="32" t="s">
        <v>5</v>
      </c>
      <c r="F88" s="32" t="s">
        <v>7</v>
      </c>
      <c r="G88" s="32" t="s">
        <v>235</v>
      </c>
      <c r="H88" s="32"/>
    </row>
    <row r="89" spans="1:8">
      <c r="A89" s="48">
        <v>43111</v>
      </c>
      <c r="B89" s="32" t="s">
        <v>4</v>
      </c>
      <c r="C89" s="32">
        <v>4277</v>
      </c>
      <c r="D89" s="32" t="s">
        <v>141</v>
      </c>
      <c r="E89" s="32" t="s">
        <v>5</v>
      </c>
      <c r="F89" s="32" t="s">
        <v>7</v>
      </c>
      <c r="G89" s="32" t="s">
        <v>388</v>
      </c>
      <c r="H89" s="32"/>
    </row>
    <row r="90" spans="1:8">
      <c r="A90" s="48">
        <v>43112</v>
      </c>
      <c r="B90" s="32" t="s">
        <v>4</v>
      </c>
      <c r="C90" s="32">
        <v>3279</v>
      </c>
      <c r="D90" s="32" t="s">
        <v>464</v>
      </c>
      <c r="E90" s="32" t="s">
        <v>24</v>
      </c>
      <c r="F90" s="32" t="s">
        <v>7</v>
      </c>
      <c r="G90" s="32" t="s">
        <v>51</v>
      </c>
      <c r="H90" s="32"/>
    </row>
    <row r="91" spans="1:8">
      <c r="A91" s="48">
        <v>43112</v>
      </c>
      <c r="B91" s="32" t="s">
        <v>6</v>
      </c>
      <c r="C91" s="32">
        <v>55105</v>
      </c>
      <c r="D91" s="32" t="s">
        <v>465</v>
      </c>
      <c r="E91" s="32" t="s">
        <v>6</v>
      </c>
      <c r="F91" s="32" t="s">
        <v>24</v>
      </c>
      <c r="G91" s="32" t="s">
        <v>65</v>
      </c>
      <c r="H91" s="32"/>
    </row>
    <row r="92" spans="1:8">
      <c r="A92" s="69">
        <v>43113</v>
      </c>
      <c r="B92" s="70" t="s">
        <v>4</v>
      </c>
      <c r="C92" s="70">
        <v>8030</v>
      </c>
      <c r="D92" s="70" t="s">
        <v>135</v>
      </c>
      <c r="E92" s="70" t="s">
        <v>453</v>
      </c>
      <c r="F92" s="70" t="s">
        <v>7</v>
      </c>
      <c r="G92" s="70" t="s">
        <v>116</v>
      </c>
      <c r="H92" s="70"/>
    </row>
    <row r="93" spans="1:8">
      <c r="A93" s="69">
        <v>43113</v>
      </c>
      <c r="B93" s="70" t="s">
        <v>4</v>
      </c>
      <c r="C93" s="70">
        <v>4991</v>
      </c>
      <c r="D93" s="70" t="s">
        <v>158</v>
      </c>
      <c r="E93" s="70" t="s">
        <v>5</v>
      </c>
      <c r="F93" s="70" t="s">
        <v>7</v>
      </c>
      <c r="G93" s="70" t="s">
        <v>388</v>
      </c>
      <c r="H93" s="70"/>
    </row>
    <row r="94" spans="1:8">
      <c r="A94" s="69">
        <v>43113</v>
      </c>
      <c r="B94" s="70" t="s">
        <v>7</v>
      </c>
      <c r="C94" s="70">
        <v>57390</v>
      </c>
      <c r="D94" s="70" t="s">
        <v>350</v>
      </c>
      <c r="E94" s="70" t="s">
        <v>61</v>
      </c>
      <c r="F94" s="70" t="s">
        <v>7</v>
      </c>
      <c r="G94" s="70" t="s">
        <v>65</v>
      </c>
      <c r="H94" s="70"/>
    </row>
    <row r="95" spans="1:8">
      <c r="A95" s="69">
        <v>43113</v>
      </c>
      <c r="B95" s="70" t="s">
        <v>4</v>
      </c>
      <c r="C95" s="70">
        <v>1336</v>
      </c>
      <c r="D95" s="70" t="s">
        <v>205</v>
      </c>
      <c r="E95" s="70" t="s">
        <v>7</v>
      </c>
      <c r="F95" s="70" t="s">
        <v>7</v>
      </c>
      <c r="G95" s="70" t="s">
        <v>65</v>
      </c>
      <c r="H95" s="70"/>
    </row>
    <row r="96" spans="1:8">
      <c r="A96" s="69">
        <v>43113</v>
      </c>
      <c r="B96" s="70" t="s">
        <v>4</v>
      </c>
      <c r="C96" s="70">
        <v>5760</v>
      </c>
      <c r="D96" s="70" t="s">
        <v>338</v>
      </c>
      <c r="E96" s="70" t="s">
        <v>5</v>
      </c>
      <c r="F96" s="70" t="s">
        <v>5</v>
      </c>
      <c r="G96" s="70" t="s">
        <v>65</v>
      </c>
      <c r="H96" s="70"/>
    </row>
    <row r="97" spans="1:8">
      <c r="A97" s="69">
        <v>43113</v>
      </c>
      <c r="B97" s="70" t="s">
        <v>4</v>
      </c>
      <c r="C97" s="70">
        <v>5671</v>
      </c>
      <c r="D97" s="70" t="s">
        <v>291</v>
      </c>
      <c r="E97" s="70" t="s">
        <v>5</v>
      </c>
      <c r="F97" s="70" t="s">
        <v>5</v>
      </c>
      <c r="G97" s="70" t="s">
        <v>65</v>
      </c>
      <c r="H97" s="70"/>
    </row>
    <row r="98" spans="1:8">
      <c r="A98" s="69">
        <v>43113</v>
      </c>
      <c r="B98" s="70" t="s">
        <v>4</v>
      </c>
      <c r="C98" s="70">
        <v>2440</v>
      </c>
      <c r="D98" s="70" t="s">
        <v>205</v>
      </c>
      <c r="E98" s="70" t="s">
        <v>7</v>
      </c>
      <c r="F98" s="70" t="s">
        <v>7</v>
      </c>
      <c r="G98" s="70" t="s">
        <v>65</v>
      </c>
      <c r="H98" s="70"/>
    </row>
    <row r="99" spans="1:8">
      <c r="A99" s="69">
        <v>43113</v>
      </c>
      <c r="B99" s="70" t="s">
        <v>4</v>
      </c>
      <c r="C99" s="70">
        <v>3543</v>
      </c>
      <c r="D99" s="70" t="s">
        <v>168</v>
      </c>
      <c r="E99" s="70" t="s">
        <v>5</v>
      </c>
      <c r="F99" s="70" t="s">
        <v>7</v>
      </c>
      <c r="G99" s="70" t="s">
        <v>466</v>
      </c>
      <c r="H99" s="70"/>
    </row>
    <row r="100" spans="1:8">
      <c r="A100" s="69">
        <v>43113</v>
      </c>
      <c r="B100" s="70" t="s">
        <v>4</v>
      </c>
      <c r="C100" s="70">
        <v>7430</v>
      </c>
      <c r="D100" s="70" t="s">
        <v>467</v>
      </c>
      <c r="E100" s="70" t="s">
        <v>5</v>
      </c>
      <c r="F100" s="70" t="s">
        <v>5</v>
      </c>
      <c r="G100" s="70" t="s">
        <v>65</v>
      </c>
      <c r="H100" s="70"/>
    </row>
    <row r="101" spans="1:8">
      <c r="A101" s="69">
        <v>43113</v>
      </c>
      <c r="B101" s="70" t="s">
        <v>7</v>
      </c>
      <c r="C101" s="70">
        <v>57310</v>
      </c>
      <c r="D101" s="70" t="s">
        <v>165</v>
      </c>
      <c r="E101" s="70" t="s">
        <v>7</v>
      </c>
      <c r="F101" s="70" t="s">
        <v>7</v>
      </c>
      <c r="G101" s="70" t="s">
        <v>65</v>
      </c>
      <c r="H101" s="70"/>
    </row>
    <row r="102" spans="1:8">
      <c r="A102" s="69">
        <v>43113</v>
      </c>
      <c r="B102" s="70" t="s">
        <v>7</v>
      </c>
      <c r="C102" s="70">
        <v>57100</v>
      </c>
      <c r="D102" s="70" t="s">
        <v>349</v>
      </c>
      <c r="E102" s="70" t="s">
        <v>7</v>
      </c>
      <c r="F102" s="70" t="s">
        <v>7</v>
      </c>
      <c r="G102" s="70" t="s">
        <v>388</v>
      </c>
      <c r="H102" s="70"/>
    </row>
    <row r="103" spans="1:8">
      <c r="A103" s="69">
        <v>43113</v>
      </c>
      <c r="B103" s="70" t="s">
        <v>4</v>
      </c>
      <c r="C103" s="70">
        <v>7525</v>
      </c>
      <c r="D103" s="70" t="s">
        <v>468</v>
      </c>
      <c r="E103" s="70" t="s">
        <v>25</v>
      </c>
      <c r="F103" s="70" t="s">
        <v>24</v>
      </c>
      <c r="G103" s="70" t="s">
        <v>65</v>
      </c>
      <c r="H103" s="70"/>
    </row>
    <row r="104" spans="1:8">
      <c r="A104" s="69">
        <v>43113</v>
      </c>
      <c r="B104" s="70" t="s">
        <v>4</v>
      </c>
      <c r="C104" s="70">
        <v>6315</v>
      </c>
      <c r="D104" s="70" t="s">
        <v>469</v>
      </c>
      <c r="E104" s="70" t="s">
        <v>24</v>
      </c>
      <c r="F104" s="70" t="s">
        <v>5</v>
      </c>
      <c r="G104" s="70" t="s">
        <v>65</v>
      </c>
      <c r="H104" s="70"/>
    </row>
    <row r="105" spans="1:8">
      <c r="A105" s="69">
        <v>43113</v>
      </c>
      <c r="B105" s="70" t="s">
        <v>4</v>
      </c>
      <c r="C105" s="70">
        <v>2343</v>
      </c>
      <c r="D105" s="70" t="s">
        <v>205</v>
      </c>
      <c r="E105" s="70" t="s">
        <v>7</v>
      </c>
      <c r="F105" s="70" t="s">
        <v>5</v>
      </c>
      <c r="G105" s="70" t="s">
        <v>391</v>
      </c>
      <c r="H105" s="70"/>
    </row>
    <row r="106" spans="1:8">
      <c r="A106" s="69">
        <v>43113</v>
      </c>
      <c r="B106" s="70" t="s">
        <v>4</v>
      </c>
      <c r="C106" s="70">
        <v>4662</v>
      </c>
      <c r="D106" s="70" t="s">
        <v>131</v>
      </c>
      <c r="E106" s="70" t="s">
        <v>7</v>
      </c>
      <c r="F106" s="70" t="s">
        <v>7</v>
      </c>
      <c r="G106" s="70" t="s">
        <v>470</v>
      </c>
      <c r="H106" s="70"/>
    </row>
    <row r="107" spans="1:8">
      <c r="A107" s="69">
        <v>43113</v>
      </c>
      <c r="B107" s="70" t="s">
        <v>7</v>
      </c>
      <c r="C107" s="70">
        <v>57330</v>
      </c>
      <c r="D107" s="70" t="s">
        <v>413</v>
      </c>
      <c r="E107" s="70" t="s">
        <v>7</v>
      </c>
      <c r="F107" s="70" t="s">
        <v>7</v>
      </c>
      <c r="G107" s="70" t="s">
        <v>388</v>
      </c>
      <c r="H107" s="70"/>
    </row>
    <row r="108" spans="1:8">
      <c r="A108" s="69">
        <v>43114</v>
      </c>
      <c r="B108" s="70" t="s">
        <v>4</v>
      </c>
      <c r="C108" s="70">
        <v>5359</v>
      </c>
      <c r="D108" s="70" t="s">
        <v>155</v>
      </c>
      <c r="E108" s="70" t="s">
        <v>319</v>
      </c>
      <c r="F108" s="70" t="s">
        <v>7</v>
      </c>
      <c r="G108" s="70" t="s">
        <v>471</v>
      </c>
      <c r="H108" s="70"/>
    </row>
    <row r="109" spans="1:8">
      <c r="A109" s="69">
        <v>43114</v>
      </c>
      <c r="B109" s="70" t="s">
        <v>7</v>
      </c>
      <c r="C109" s="70">
        <v>67300</v>
      </c>
      <c r="D109" s="70" t="s">
        <v>472</v>
      </c>
      <c r="E109" s="70" t="s">
        <v>7</v>
      </c>
      <c r="F109" s="70" t="s">
        <v>7</v>
      </c>
      <c r="G109" s="70" t="s">
        <v>65</v>
      </c>
      <c r="H109" s="70"/>
    </row>
    <row r="110" spans="1:8">
      <c r="A110" s="69">
        <v>43114</v>
      </c>
      <c r="B110" s="70" t="s">
        <v>6</v>
      </c>
      <c r="C110" s="70">
        <v>54457</v>
      </c>
      <c r="D110" s="70" t="s">
        <v>473</v>
      </c>
      <c r="E110" s="70" t="s">
        <v>7</v>
      </c>
      <c r="F110" s="70" t="s">
        <v>7</v>
      </c>
      <c r="G110" s="70" t="s">
        <v>65</v>
      </c>
      <c r="H110" s="70"/>
    </row>
    <row r="111" spans="1:8">
      <c r="A111" s="69">
        <v>43114</v>
      </c>
      <c r="B111" s="70" t="s">
        <v>4</v>
      </c>
      <c r="C111" s="70">
        <v>5756</v>
      </c>
      <c r="D111" s="70" t="s">
        <v>329</v>
      </c>
      <c r="E111" s="70" t="s">
        <v>24</v>
      </c>
      <c r="F111" s="70" t="s">
        <v>24</v>
      </c>
      <c r="G111" s="70" t="s">
        <v>65</v>
      </c>
      <c r="H111" s="70"/>
    </row>
    <row r="112" spans="1:8">
      <c r="A112" s="69">
        <v>43114</v>
      </c>
      <c r="B112" s="70" t="s">
        <v>4</v>
      </c>
      <c r="C112" s="70">
        <v>7447</v>
      </c>
      <c r="D112" s="70" t="s">
        <v>474</v>
      </c>
      <c r="E112" s="70" t="s">
        <v>18</v>
      </c>
      <c r="F112" s="70" t="s">
        <v>24</v>
      </c>
      <c r="G112" s="70" t="s">
        <v>65</v>
      </c>
      <c r="H112" s="70"/>
    </row>
    <row r="113" spans="1:8">
      <c r="A113" s="69">
        <v>43114</v>
      </c>
      <c r="B113" s="70" t="s">
        <v>6</v>
      </c>
      <c r="C113" s="70">
        <v>54296</v>
      </c>
      <c r="D113" s="70" t="s">
        <v>434</v>
      </c>
      <c r="E113" s="70" t="s">
        <v>6</v>
      </c>
      <c r="F113" s="70" t="s">
        <v>24</v>
      </c>
      <c r="G113" s="70" t="s">
        <v>65</v>
      </c>
      <c r="H113" s="70"/>
    </row>
    <row r="114" spans="1:8">
      <c r="A114" s="69">
        <v>43114</v>
      </c>
      <c r="B114" s="70" t="s">
        <v>4</v>
      </c>
      <c r="C114" s="70">
        <v>1457</v>
      </c>
      <c r="D114" s="70" t="s">
        <v>205</v>
      </c>
      <c r="E114" s="70" t="s">
        <v>24</v>
      </c>
      <c r="F114" s="70" t="s">
        <v>24</v>
      </c>
      <c r="G114" s="70" t="s">
        <v>116</v>
      </c>
      <c r="H114" s="70"/>
    </row>
    <row r="115" spans="1:8">
      <c r="A115" s="69">
        <v>43114</v>
      </c>
      <c r="B115" s="70" t="s">
        <v>6</v>
      </c>
      <c r="C115" s="70">
        <v>54295</v>
      </c>
      <c r="D115" s="70" t="s">
        <v>434</v>
      </c>
      <c r="E115" s="70" t="s">
        <v>6</v>
      </c>
      <c r="F115" s="70" t="s">
        <v>6</v>
      </c>
      <c r="G115" s="70" t="s">
        <v>65</v>
      </c>
      <c r="H115" s="70"/>
    </row>
    <row r="116" spans="1:8">
      <c r="A116" s="69">
        <v>43114</v>
      </c>
      <c r="B116" s="70" t="s">
        <v>4</v>
      </c>
      <c r="C116" s="70">
        <v>6137</v>
      </c>
      <c r="D116" s="70" t="s">
        <v>142</v>
      </c>
      <c r="E116" s="70" t="s">
        <v>6</v>
      </c>
      <c r="F116" s="70" t="s">
        <v>5</v>
      </c>
      <c r="G116" s="70" t="s">
        <v>454</v>
      </c>
      <c r="H116" s="70"/>
    </row>
    <row r="117" spans="1:8">
      <c r="A117" s="69">
        <v>43114</v>
      </c>
      <c r="B117" s="70" t="s">
        <v>4</v>
      </c>
      <c r="C117" s="70">
        <v>1617</v>
      </c>
      <c r="D117" s="70" t="s">
        <v>205</v>
      </c>
      <c r="E117" s="70" t="s">
        <v>475</v>
      </c>
      <c r="F117" s="70" t="s">
        <v>24</v>
      </c>
      <c r="G117" s="70" t="s">
        <v>65</v>
      </c>
      <c r="H117" s="70"/>
    </row>
    <row r="118" spans="1:8">
      <c r="A118" s="69">
        <v>43114</v>
      </c>
      <c r="B118" s="70" t="s">
        <v>4</v>
      </c>
      <c r="C118" s="70">
        <v>8091</v>
      </c>
      <c r="D118" s="70" t="s">
        <v>133</v>
      </c>
      <c r="E118" s="70" t="s">
        <v>12</v>
      </c>
      <c r="F118" s="70" t="s">
        <v>7</v>
      </c>
      <c r="G118" s="70" t="s">
        <v>65</v>
      </c>
      <c r="H118" s="70"/>
    </row>
    <row r="119" spans="1:8">
      <c r="A119" s="69">
        <v>43114</v>
      </c>
      <c r="B119" s="70" t="s">
        <v>4</v>
      </c>
      <c r="C119" s="70">
        <v>3271</v>
      </c>
      <c r="D119" s="70" t="s">
        <v>333</v>
      </c>
      <c r="E119" s="70" t="s">
        <v>7</v>
      </c>
      <c r="F119" s="70" t="s">
        <v>24</v>
      </c>
      <c r="G119" s="70" t="s">
        <v>65</v>
      </c>
      <c r="H119" s="70"/>
    </row>
    <row r="120" spans="1:8">
      <c r="A120" s="69">
        <v>43114</v>
      </c>
      <c r="B120" s="70" t="s">
        <v>4</v>
      </c>
      <c r="C120" s="70">
        <v>8118</v>
      </c>
      <c r="D120" s="70" t="s">
        <v>148</v>
      </c>
      <c r="E120" s="70" t="s">
        <v>7</v>
      </c>
      <c r="F120" s="70" t="s">
        <v>24</v>
      </c>
      <c r="G120" s="70" t="s">
        <v>391</v>
      </c>
      <c r="H120" s="70"/>
    </row>
    <row r="121" spans="1:8">
      <c r="A121" s="69">
        <v>43114</v>
      </c>
      <c r="B121" s="70" t="s">
        <v>4</v>
      </c>
      <c r="C121" s="70">
        <v>3393</v>
      </c>
      <c r="D121" s="70" t="s">
        <v>297</v>
      </c>
      <c r="E121" s="70" t="s">
        <v>7</v>
      </c>
      <c r="F121" s="70" t="s">
        <v>476</v>
      </c>
      <c r="G121" s="70" t="s">
        <v>454</v>
      </c>
      <c r="H121" s="70"/>
    </row>
    <row r="122" spans="1:8">
      <c r="A122" s="69">
        <v>43114</v>
      </c>
      <c r="B122" s="70" t="s">
        <v>4</v>
      </c>
      <c r="C122" s="70">
        <v>3253</v>
      </c>
      <c r="D122" s="70" t="s">
        <v>333</v>
      </c>
      <c r="E122" s="70" t="s">
        <v>7</v>
      </c>
      <c r="F122" s="70" t="s">
        <v>5</v>
      </c>
      <c r="G122" s="70" t="s">
        <v>116</v>
      </c>
      <c r="H122" s="70"/>
    </row>
    <row r="123" spans="1:8">
      <c r="A123" s="69">
        <v>43114</v>
      </c>
      <c r="B123" s="70" t="s">
        <v>4</v>
      </c>
      <c r="C123" s="70">
        <v>4971</v>
      </c>
      <c r="D123" s="70" t="s">
        <v>199</v>
      </c>
      <c r="E123" s="70" t="s">
        <v>477</v>
      </c>
      <c r="F123" s="70" t="s">
        <v>7</v>
      </c>
      <c r="G123" s="70" t="s">
        <v>65</v>
      </c>
      <c r="H123" s="70"/>
    </row>
    <row r="124" spans="1:8">
      <c r="A124" s="69">
        <v>43114</v>
      </c>
      <c r="B124" s="70" t="s">
        <v>4</v>
      </c>
      <c r="C124" s="70">
        <v>4926</v>
      </c>
      <c r="D124" s="70" t="s">
        <v>152</v>
      </c>
      <c r="E124" s="70" t="s">
        <v>5</v>
      </c>
      <c r="F124" s="70" t="s">
        <v>5</v>
      </c>
      <c r="G124" s="70" t="s">
        <v>478</v>
      </c>
      <c r="H124" s="70"/>
    </row>
    <row r="125" spans="1:8">
      <c r="A125" s="69">
        <v>43114</v>
      </c>
      <c r="B125" s="70" t="s">
        <v>4</v>
      </c>
      <c r="C125" s="70">
        <v>7538</v>
      </c>
      <c r="D125" s="70" t="s">
        <v>468</v>
      </c>
      <c r="E125" s="70" t="s">
        <v>5</v>
      </c>
      <c r="F125" s="70" t="s">
        <v>5</v>
      </c>
      <c r="G125" s="70" t="s">
        <v>123</v>
      </c>
      <c r="H125" s="70"/>
    </row>
    <row r="126" spans="1:8">
      <c r="A126" s="69">
        <v>43114</v>
      </c>
      <c r="B126" s="70" t="s">
        <v>22</v>
      </c>
      <c r="C126" s="70">
        <v>6790</v>
      </c>
      <c r="D126" s="70" t="s">
        <v>479</v>
      </c>
      <c r="E126" s="70" t="s">
        <v>5</v>
      </c>
      <c r="F126" s="70" t="s">
        <v>7</v>
      </c>
      <c r="G126" s="70" t="s">
        <v>388</v>
      </c>
      <c r="H126" s="70"/>
    </row>
    <row r="127" spans="1:8">
      <c r="A127" s="69">
        <v>43114</v>
      </c>
      <c r="B127" s="70" t="s">
        <v>4</v>
      </c>
      <c r="C127" s="70">
        <v>8273</v>
      </c>
      <c r="D127" s="70" t="s">
        <v>162</v>
      </c>
      <c r="E127" s="70" t="s">
        <v>25</v>
      </c>
      <c r="F127" s="70" t="s">
        <v>7</v>
      </c>
      <c r="G127" s="70" t="s">
        <v>98</v>
      </c>
      <c r="H127" s="70"/>
    </row>
    <row r="128" spans="1:8">
      <c r="A128" s="69">
        <v>39461</v>
      </c>
      <c r="B128" s="70" t="s">
        <v>4</v>
      </c>
      <c r="C128" s="70">
        <v>9655</v>
      </c>
      <c r="D128" s="70" t="s">
        <v>480</v>
      </c>
      <c r="E128" s="70" t="s">
        <v>5</v>
      </c>
      <c r="F128" s="70" t="s">
        <v>6</v>
      </c>
      <c r="G128" s="70" t="s">
        <v>481</v>
      </c>
      <c r="H128" s="70"/>
    </row>
    <row r="129" spans="1:8">
      <c r="A129" s="69">
        <v>43114</v>
      </c>
      <c r="B129" s="70" t="s">
        <v>4</v>
      </c>
      <c r="C129" s="70">
        <v>1858</v>
      </c>
      <c r="D129" s="70" t="s">
        <v>205</v>
      </c>
      <c r="E129" s="70" t="s">
        <v>7</v>
      </c>
      <c r="F129" s="70" t="s">
        <v>7</v>
      </c>
      <c r="G129" s="70" t="s">
        <v>98</v>
      </c>
      <c r="H129" s="70"/>
    </row>
    <row r="130" spans="1:8">
      <c r="A130" s="69">
        <v>43114</v>
      </c>
      <c r="B130" s="70" t="s">
        <v>4</v>
      </c>
      <c r="C130" s="70">
        <v>4685</v>
      </c>
      <c r="D130" s="70" t="s">
        <v>207</v>
      </c>
      <c r="E130" s="70" t="s">
        <v>5</v>
      </c>
      <c r="F130" s="70" t="s">
        <v>5</v>
      </c>
      <c r="G130" s="70" t="s">
        <v>482</v>
      </c>
      <c r="H130" s="70"/>
    </row>
    <row r="131" spans="1:8">
      <c r="A131" s="48">
        <v>43115</v>
      </c>
      <c r="B131" s="32" t="s">
        <v>7</v>
      </c>
      <c r="C131" s="32">
        <v>97400</v>
      </c>
      <c r="D131" s="32" t="s">
        <v>483</v>
      </c>
      <c r="E131" s="32" t="s">
        <v>7</v>
      </c>
      <c r="F131" s="32" t="s">
        <v>24</v>
      </c>
      <c r="G131" s="32" t="s">
        <v>388</v>
      </c>
      <c r="H131" s="32"/>
    </row>
    <row r="132" spans="1:8">
      <c r="A132" s="48">
        <v>43115</v>
      </c>
      <c r="B132" s="32" t="s">
        <v>4</v>
      </c>
      <c r="C132" s="32">
        <v>1937</v>
      </c>
      <c r="D132" s="32" t="s">
        <v>205</v>
      </c>
      <c r="E132" s="32" t="s">
        <v>5</v>
      </c>
      <c r="F132" s="32" t="s">
        <v>7</v>
      </c>
      <c r="G132" s="32" t="s">
        <v>65</v>
      </c>
      <c r="H132" s="32"/>
    </row>
    <row r="133" spans="1:8">
      <c r="A133" s="48">
        <v>43115</v>
      </c>
      <c r="B133" s="32" t="s">
        <v>4</v>
      </c>
      <c r="C133" s="32">
        <v>7766</v>
      </c>
      <c r="D133" s="32" t="s">
        <v>140</v>
      </c>
      <c r="E133" s="32" t="s">
        <v>25</v>
      </c>
      <c r="F133" s="32" t="s">
        <v>7</v>
      </c>
      <c r="G133" s="32" t="s">
        <v>65</v>
      </c>
      <c r="H133" s="32"/>
    </row>
    <row r="134" spans="1:8">
      <c r="A134" s="48">
        <v>43116</v>
      </c>
      <c r="B134" s="32" t="s">
        <v>4</v>
      </c>
      <c r="C134" s="32">
        <v>2663</v>
      </c>
      <c r="D134" s="32" t="s">
        <v>484</v>
      </c>
      <c r="E134" s="32" t="s">
        <v>4</v>
      </c>
      <c r="F134" s="32" t="s">
        <v>6</v>
      </c>
      <c r="G134" s="32" t="s">
        <v>388</v>
      </c>
      <c r="H134" s="32"/>
    </row>
    <row r="135" spans="1:8">
      <c r="A135" s="48">
        <v>43118</v>
      </c>
      <c r="B135" s="32" t="s">
        <v>4</v>
      </c>
      <c r="C135" s="32">
        <v>2523</v>
      </c>
      <c r="D135" s="32" t="s">
        <v>205</v>
      </c>
      <c r="E135" s="32" t="s">
        <v>6</v>
      </c>
      <c r="F135" s="32" t="s">
        <v>24</v>
      </c>
      <c r="G135" s="32" t="s">
        <v>65</v>
      </c>
      <c r="H135" s="32"/>
    </row>
    <row r="136" spans="1:8">
      <c r="A136" s="48">
        <v>43118</v>
      </c>
      <c r="B136" s="32" t="s">
        <v>4</v>
      </c>
      <c r="C136" s="32">
        <v>2511</v>
      </c>
      <c r="D136" s="32" t="s">
        <v>205</v>
      </c>
      <c r="E136" s="32" t="s">
        <v>4</v>
      </c>
      <c r="F136" s="32" t="s">
        <v>6</v>
      </c>
      <c r="G136" s="32" t="s">
        <v>65</v>
      </c>
      <c r="H136" s="32"/>
    </row>
    <row r="137" spans="1:8">
      <c r="A137" s="48">
        <v>43118</v>
      </c>
      <c r="B137" s="32" t="s">
        <v>4</v>
      </c>
      <c r="C137" s="32">
        <v>2125</v>
      </c>
      <c r="D137" s="32" t="s">
        <v>205</v>
      </c>
      <c r="E137" s="32" t="s">
        <v>24</v>
      </c>
      <c r="F137" s="32" t="s">
        <v>24</v>
      </c>
      <c r="G137" s="32" t="s">
        <v>65</v>
      </c>
      <c r="H137" s="32"/>
    </row>
    <row r="138" spans="1:8">
      <c r="A138" s="69">
        <v>43120</v>
      </c>
      <c r="B138" s="70" t="s">
        <v>22</v>
      </c>
      <c r="C138" s="70">
        <v>6700</v>
      </c>
      <c r="D138" s="70"/>
      <c r="E138" s="70" t="s">
        <v>7</v>
      </c>
      <c r="F138" s="70" t="s">
        <v>24</v>
      </c>
      <c r="G138" s="70" t="s">
        <v>98</v>
      </c>
      <c r="H138" s="70"/>
    </row>
    <row r="139" spans="1:8">
      <c r="A139" s="69">
        <v>43120</v>
      </c>
      <c r="B139" s="70" t="s">
        <v>22</v>
      </c>
      <c r="C139" s="70">
        <v>6700</v>
      </c>
      <c r="D139" s="70"/>
      <c r="E139" s="70" t="s">
        <v>7</v>
      </c>
      <c r="F139" s="70" t="s">
        <v>24</v>
      </c>
      <c r="G139" s="70" t="s">
        <v>65</v>
      </c>
      <c r="H139" s="70"/>
    </row>
    <row r="140" spans="1:8">
      <c r="A140" s="69">
        <v>43120</v>
      </c>
      <c r="B140" s="70" t="s">
        <v>4</v>
      </c>
      <c r="C140" s="70">
        <v>8016</v>
      </c>
      <c r="D140" s="70" t="s">
        <v>135</v>
      </c>
      <c r="E140" s="70" t="s">
        <v>24</v>
      </c>
      <c r="F140" s="70" t="s">
        <v>7</v>
      </c>
      <c r="G140" s="70" t="s">
        <v>65</v>
      </c>
      <c r="H140" s="70"/>
    </row>
    <row r="141" spans="1:8">
      <c r="A141" s="69">
        <v>43120</v>
      </c>
      <c r="B141" s="70" t="s">
        <v>4</v>
      </c>
      <c r="C141" s="70">
        <v>8245</v>
      </c>
      <c r="D141" s="70" t="s">
        <v>162</v>
      </c>
      <c r="E141" s="70" t="s">
        <v>485</v>
      </c>
      <c r="F141" s="70" t="s">
        <v>24</v>
      </c>
      <c r="G141" s="70" t="s">
        <v>65</v>
      </c>
      <c r="H141" s="70"/>
    </row>
    <row r="142" spans="1:8">
      <c r="A142" s="69">
        <v>43120</v>
      </c>
      <c r="B142" s="70" t="s">
        <v>4</v>
      </c>
      <c r="C142" s="70">
        <v>7793</v>
      </c>
      <c r="D142" s="70" t="s">
        <v>140</v>
      </c>
      <c r="E142" s="70" t="s">
        <v>7</v>
      </c>
      <c r="F142" s="70" t="s">
        <v>5</v>
      </c>
      <c r="G142" s="70" t="s">
        <v>486</v>
      </c>
      <c r="H142" s="70"/>
    </row>
    <row r="143" spans="1:8">
      <c r="A143" s="69">
        <v>43120</v>
      </c>
      <c r="B143" s="70" t="s">
        <v>4</v>
      </c>
      <c r="C143" s="70">
        <v>9154</v>
      </c>
      <c r="D143" s="70" t="s">
        <v>487</v>
      </c>
      <c r="E143" s="70" t="s">
        <v>7</v>
      </c>
      <c r="F143" s="70" t="s">
        <v>24</v>
      </c>
      <c r="G143" s="70" t="s">
        <v>65</v>
      </c>
      <c r="H143" s="70"/>
    </row>
    <row r="144" spans="1:8">
      <c r="A144" s="69">
        <v>43120</v>
      </c>
      <c r="B144" s="70" t="s">
        <v>4</v>
      </c>
      <c r="C144" s="70">
        <v>7416</v>
      </c>
      <c r="D144" s="70" t="s">
        <v>488</v>
      </c>
      <c r="E144" s="70" t="s">
        <v>489</v>
      </c>
      <c r="F144" s="70" t="s">
        <v>24</v>
      </c>
      <c r="G144" s="70" t="s">
        <v>65</v>
      </c>
      <c r="H144" s="70"/>
    </row>
    <row r="145" spans="1:8">
      <c r="A145" s="69">
        <v>43120</v>
      </c>
      <c r="B145" s="70" t="s">
        <v>4</v>
      </c>
      <c r="C145" s="70">
        <v>4530</v>
      </c>
      <c r="D145" s="70" t="s">
        <v>131</v>
      </c>
      <c r="E145" s="70" t="s">
        <v>5</v>
      </c>
      <c r="F145" s="70" t="s">
        <v>9</v>
      </c>
      <c r="G145" s="70" t="s">
        <v>131</v>
      </c>
      <c r="H145" s="70"/>
    </row>
    <row r="146" spans="1:8">
      <c r="A146" s="69">
        <v>43120</v>
      </c>
      <c r="B146" s="70" t="s">
        <v>4</v>
      </c>
      <c r="C146" s="70">
        <v>1912</v>
      </c>
      <c r="D146" s="70" t="s">
        <v>205</v>
      </c>
      <c r="E146" s="70" t="s">
        <v>7</v>
      </c>
      <c r="F146" s="70" t="s">
        <v>10</v>
      </c>
      <c r="G146" s="70" t="s">
        <v>73</v>
      </c>
      <c r="H146" s="70"/>
    </row>
    <row r="147" spans="1:8">
      <c r="A147" s="69">
        <v>43120</v>
      </c>
      <c r="B147" s="70" t="s">
        <v>7</v>
      </c>
      <c r="C147" s="70">
        <v>55800</v>
      </c>
      <c r="D147" s="70" t="s">
        <v>490</v>
      </c>
      <c r="E147" s="70" t="s">
        <v>5</v>
      </c>
      <c r="F147" s="70" t="s">
        <v>7</v>
      </c>
      <c r="G147" s="70" t="s">
        <v>65</v>
      </c>
      <c r="H147" s="70"/>
    </row>
    <row r="148" spans="1:8">
      <c r="A148" s="69">
        <v>43120</v>
      </c>
      <c r="B148" s="70" t="s">
        <v>4</v>
      </c>
      <c r="C148" s="70">
        <v>6570</v>
      </c>
      <c r="D148" s="70" t="s">
        <v>491</v>
      </c>
      <c r="E148" s="70" t="s">
        <v>5</v>
      </c>
      <c r="F148" s="70" t="s">
        <v>7</v>
      </c>
      <c r="G148" s="70" t="s">
        <v>492</v>
      </c>
      <c r="H148" s="70"/>
    </row>
    <row r="149" spans="1:8">
      <c r="A149" s="69">
        <v>43120</v>
      </c>
      <c r="B149" s="70" t="s">
        <v>4</v>
      </c>
      <c r="C149" s="70">
        <v>4682</v>
      </c>
      <c r="D149" s="70" t="s">
        <v>131</v>
      </c>
      <c r="E149" s="70" t="s">
        <v>25</v>
      </c>
      <c r="F149" s="70" t="s">
        <v>7</v>
      </c>
      <c r="G149" s="70" t="s">
        <v>388</v>
      </c>
      <c r="H149" s="70"/>
    </row>
    <row r="150" spans="1:8">
      <c r="A150" s="69">
        <v>43120</v>
      </c>
      <c r="B150" s="70" t="s">
        <v>4</v>
      </c>
      <c r="C150" s="70">
        <v>1521</v>
      </c>
      <c r="D150" s="70" t="s">
        <v>205</v>
      </c>
      <c r="E150" s="70" t="s">
        <v>377</v>
      </c>
      <c r="F150" s="70" t="s">
        <v>24</v>
      </c>
      <c r="G150" s="70" t="s">
        <v>388</v>
      </c>
      <c r="H150" s="70"/>
    </row>
    <row r="151" spans="1:8">
      <c r="A151" s="69">
        <v>43120</v>
      </c>
      <c r="B151" s="70" t="s">
        <v>4</v>
      </c>
      <c r="C151" s="70">
        <v>8271</v>
      </c>
      <c r="D151" s="70" t="s">
        <v>24</v>
      </c>
      <c r="E151" s="70" t="s">
        <v>24</v>
      </c>
      <c r="F151" s="70" t="s">
        <v>493</v>
      </c>
      <c r="G151" s="70" t="s">
        <v>65</v>
      </c>
      <c r="H151" s="70"/>
    </row>
    <row r="152" spans="1:8">
      <c r="A152" s="69">
        <v>43120</v>
      </c>
      <c r="B152" s="70" t="s">
        <v>4</v>
      </c>
      <c r="C152" s="70">
        <v>4640</v>
      </c>
      <c r="D152" s="70" t="s">
        <v>131</v>
      </c>
      <c r="E152" s="70" t="s">
        <v>25</v>
      </c>
      <c r="F152" s="70" t="s">
        <v>7</v>
      </c>
      <c r="G152" s="70" t="s">
        <v>392</v>
      </c>
      <c r="H152" s="70"/>
    </row>
    <row r="153" spans="1:8">
      <c r="A153" s="69">
        <v>43120</v>
      </c>
      <c r="B153" s="70" t="s">
        <v>4</v>
      </c>
      <c r="C153" s="70">
        <v>4640</v>
      </c>
      <c r="D153" s="70" t="s">
        <v>131</v>
      </c>
      <c r="E153" s="70" t="s">
        <v>25</v>
      </c>
      <c r="F153" s="70" t="s">
        <v>7</v>
      </c>
      <c r="G153" s="70" t="s">
        <v>98</v>
      </c>
      <c r="H153" s="70"/>
    </row>
    <row r="154" spans="1:8">
      <c r="A154" s="69">
        <v>43120</v>
      </c>
      <c r="B154" s="70" t="s">
        <v>6</v>
      </c>
      <c r="C154" s="70">
        <v>54317</v>
      </c>
      <c r="D154" s="70" t="s">
        <v>494</v>
      </c>
      <c r="E154" s="70" t="s">
        <v>5</v>
      </c>
      <c r="F154" s="70" t="s">
        <v>6</v>
      </c>
      <c r="G154" s="70" t="s">
        <v>65</v>
      </c>
      <c r="H154" s="70"/>
    </row>
    <row r="155" spans="1:8">
      <c r="A155" s="69">
        <v>43120</v>
      </c>
      <c r="B155" s="70" t="s">
        <v>4</v>
      </c>
      <c r="C155" s="70">
        <v>3790</v>
      </c>
      <c r="D155" s="70" t="s">
        <v>189</v>
      </c>
      <c r="E155" s="70" t="s">
        <v>5</v>
      </c>
      <c r="F155" s="70" t="s">
        <v>7</v>
      </c>
      <c r="G155" s="70" t="s">
        <v>123</v>
      </c>
      <c r="H155" s="70"/>
    </row>
    <row r="156" spans="1:8">
      <c r="A156" s="69">
        <v>43120</v>
      </c>
      <c r="B156" s="70" t="s">
        <v>4</v>
      </c>
      <c r="C156" s="70">
        <v>8079</v>
      </c>
      <c r="D156" s="70" t="s">
        <v>133</v>
      </c>
      <c r="E156" s="70" t="s">
        <v>7</v>
      </c>
      <c r="F156" s="70" t="s">
        <v>28</v>
      </c>
      <c r="G156" s="70" t="s">
        <v>283</v>
      </c>
      <c r="H156" s="70"/>
    </row>
    <row r="157" spans="1:8">
      <c r="A157" s="69">
        <v>43120</v>
      </c>
      <c r="B157" s="70" t="s">
        <v>4</v>
      </c>
      <c r="C157" s="70">
        <v>3583</v>
      </c>
      <c r="D157" s="70" t="s">
        <v>304</v>
      </c>
      <c r="E157" s="70" t="s">
        <v>5</v>
      </c>
      <c r="F157" s="70" t="s">
        <v>7</v>
      </c>
      <c r="G157" s="70" t="s">
        <v>389</v>
      </c>
      <c r="H157" s="70"/>
    </row>
    <row r="158" spans="1:8">
      <c r="A158" s="69">
        <v>43121</v>
      </c>
      <c r="B158" s="70" t="s">
        <v>7</v>
      </c>
      <c r="C158" s="70">
        <v>57390</v>
      </c>
      <c r="D158" s="70" t="s">
        <v>329</v>
      </c>
      <c r="E158" s="70" t="s">
        <v>7</v>
      </c>
      <c r="F158" s="70" t="s">
        <v>24</v>
      </c>
      <c r="G158" s="70" t="s">
        <v>495</v>
      </c>
      <c r="H158" s="70"/>
    </row>
    <row r="159" spans="1:8">
      <c r="A159" s="69">
        <v>43121</v>
      </c>
      <c r="B159" s="70" t="s">
        <v>4</v>
      </c>
      <c r="C159" s="70">
        <v>8531</v>
      </c>
      <c r="D159" s="70" t="s">
        <v>164</v>
      </c>
      <c r="E159" s="70" t="s">
        <v>5</v>
      </c>
      <c r="F159" s="70" t="s">
        <v>7</v>
      </c>
      <c r="G159" s="70" t="s">
        <v>65</v>
      </c>
      <c r="H159" s="70"/>
    </row>
    <row r="160" spans="1:8">
      <c r="A160" s="69">
        <v>43121</v>
      </c>
      <c r="B160" s="70" t="s">
        <v>4</v>
      </c>
      <c r="C160" s="70">
        <v>2559</v>
      </c>
      <c r="D160" s="70" t="s">
        <v>205</v>
      </c>
      <c r="E160" s="70" t="s">
        <v>496</v>
      </c>
      <c r="F160" s="70" t="s">
        <v>7</v>
      </c>
      <c r="G160" s="70" t="s">
        <v>235</v>
      </c>
      <c r="H160" s="70"/>
    </row>
    <row r="161" spans="1:8">
      <c r="A161" s="69">
        <v>43121</v>
      </c>
      <c r="B161" s="70" t="s">
        <v>7</v>
      </c>
      <c r="C161" s="70">
        <v>54440</v>
      </c>
      <c r="D161" s="70"/>
      <c r="E161" s="70" t="s">
        <v>7</v>
      </c>
      <c r="F161" s="70" t="s">
        <v>7</v>
      </c>
      <c r="G161" s="70" t="s">
        <v>65</v>
      </c>
      <c r="H161" s="70"/>
    </row>
    <row r="162" spans="1:8">
      <c r="A162" s="69">
        <v>43121</v>
      </c>
      <c r="B162" s="70" t="s">
        <v>22</v>
      </c>
      <c r="C162" s="70">
        <v>6720</v>
      </c>
      <c r="D162" s="70" t="s">
        <v>144</v>
      </c>
      <c r="E162" s="70" t="s">
        <v>7</v>
      </c>
      <c r="F162" s="70" t="s">
        <v>24</v>
      </c>
      <c r="G162" s="70" t="s">
        <v>497</v>
      </c>
      <c r="H162" s="70"/>
    </row>
    <row r="163" spans="1:8">
      <c r="A163" s="69">
        <v>43121</v>
      </c>
      <c r="B163" s="70" t="s">
        <v>4</v>
      </c>
      <c r="C163" s="70">
        <v>6315</v>
      </c>
      <c r="D163" s="70" t="s">
        <v>469</v>
      </c>
      <c r="E163" s="70" t="s">
        <v>24</v>
      </c>
      <c r="F163" s="70" t="s">
        <v>5</v>
      </c>
      <c r="G163" s="70" t="s">
        <v>498</v>
      </c>
      <c r="H163" s="70"/>
    </row>
    <row r="164" spans="1:8">
      <c r="A164" s="69">
        <v>43121</v>
      </c>
      <c r="B164" s="70" t="s">
        <v>4</v>
      </c>
      <c r="C164" s="70">
        <v>5714</v>
      </c>
      <c r="D164" s="70" t="s">
        <v>341</v>
      </c>
      <c r="E164" s="70" t="s">
        <v>12</v>
      </c>
      <c r="F164" s="70" t="s">
        <v>24</v>
      </c>
      <c r="G164" s="70" t="s">
        <v>65</v>
      </c>
      <c r="H164" s="70"/>
    </row>
    <row r="165" spans="1:8">
      <c r="A165" s="69">
        <v>43121</v>
      </c>
      <c r="B165" s="70" t="s">
        <v>4</v>
      </c>
      <c r="C165" s="70">
        <v>2542</v>
      </c>
      <c r="D165" s="70" t="s">
        <v>205</v>
      </c>
      <c r="E165" s="70" t="s">
        <v>24</v>
      </c>
      <c r="F165" s="70" t="s">
        <v>499</v>
      </c>
      <c r="G165" s="70" t="s">
        <v>65</v>
      </c>
      <c r="H165" s="70"/>
    </row>
    <row r="166" spans="1:8">
      <c r="A166" s="69">
        <v>43121</v>
      </c>
      <c r="B166" s="70" t="s">
        <v>4</v>
      </c>
      <c r="C166" s="70">
        <v>1549</v>
      </c>
      <c r="D166" s="70" t="s">
        <v>205</v>
      </c>
      <c r="E166" s="70" t="s">
        <v>500</v>
      </c>
      <c r="F166" s="70" t="s">
        <v>24</v>
      </c>
      <c r="G166" s="70" t="s">
        <v>65</v>
      </c>
      <c r="H166" s="70"/>
    </row>
    <row r="167" spans="1:8">
      <c r="A167" s="69">
        <v>43121</v>
      </c>
      <c r="B167" s="70" t="s">
        <v>22</v>
      </c>
      <c r="C167" s="70">
        <v>6780</v>
      </c>
      <c r="D167" s="70" t="s">
        <v>370</v>
      </c>
      <c r="E167" s="70" t="s">
        <v>453</v>
      </c>
      <c r="F167" s="70" t="s">
        <v>24</v>
      </c>
      <c r="G167" s="70" t="s">
        <v>388</v>
      </c>
      <c r="H167" s="70"/>
    </row>
    <row r="168" spans="1:8">
      <c r="A168" s="69">
        <v>43121</v>
      </c>
      <c r="B168" s="70" t="s">
        <v>4</v>
      </c>
      <c r="C168" s="70">
        <v>1515</v>
      </c>
      <c r="D168" s="70" t="s">
        <v>205</v>
      </c>
      <c r="E168" s="70" t="s">
        <v>501</v>
      </c>
      <c r="F168" s="70" t="s">
        <v>24</v>
      </c>
      <c r="G168" s="70" t="s">
        <v>388</v>
      </c>
      <c r="H168" s="70"/>
    </row>
    <row r="169" spans="1:8">
      <c r="A169" s="69">
        <v>43121</v>
      </c>
      <c r="B169" s="70" t="s">
        <v>4</v>
      </c>
      <c r="C169" s="70">
        <v>8224</v>
      </c>
      <c r="D169" s="70" t="s">
        <v>162</v>
      </c>
      <c r="E169" s="70" t="s">
        <v>24</v>
      </c>
      <c r="F169" s="70" t="s">
        <v>502</v>
      </c>
      <c r="G169" s="70" t="s">
        <v>391</v>
      </c>
      <c r="H169" s="70"/>
    </row>
    <row r="170" spans="1:8">
      <c r="A170" s="69">
        <v>43121</v>
      </c>
      <c r="B170" s="70" t="s">
        <v>4</v>
      </c>
      <c r="C170" s="70">
        <v>8217</v>
      </c>
      <c r="D170" s="70" t="s">
        <v>162</v>
      </c>
      <c r="E170" s="70" t="s">
        <v>503</v>
      </c>
      <c r="F170" s="70" t="s">
        <v>24</v>
      </c>
      <c r="G170" s="70" t="s">
        <v>65</v>
      </c>
      <c r="H170" s="70"/>
    </row>
    <row r="171" spans="1:8">
      <c r="A171" s="69">
        <v>43121</v>
      </c>
      <c r="B171" s="70" t="s">
        <v>4</v>
      </c>
      <c r="C171" s="70">
        <v>4981</v>
      </c>
      <c r="D171" s="70" t="s">
        <v>290</v>
      </c>
      <c r="E171" s="70" t="s">
        <v>5</v>
      </c>
      <c r="F171" s="70" t="s">
        <v>7</v>
      </c>
      <c r="G171" s="70" t="s">
        <v>504</v>
      </c>
      <c r="H171" s="70"/>
    </row>
    <row r="172" spans="1:8">
      <c r="A172" s="69">
        <v>43121</v>
      </c>
      <c r="B172" s="70" t="s">
        <v>6</v>
      </c>
      <c r="C172" s="70">
        <v>54311</v>
      </c>
      <c r="D172" s="70"/>
      <c r="E172" s="70" t="s">
        <v>6</v>
      </c>
      <c r="F172" s="70" t="s">
        <v>24</v>
      </c>
      <c r="G172" s="70" t="s">
        <v>387</v>
      </c>
      <c r="H172" s="70"/>
    </row>
    <row r="173" spans="1:8">
      <c r="A173" s="69">
        <v>43121</v>
      </c>
      <c r="B173" s="70" t="s">
        <v>4</v>
      </c>
      <c r="C173" s="70">
        <v>2611</v>
      </c>
      <c r="D173" s="70" t="s">
        <v>136</v>
      </c>
      <c r="E173" s="70" t="s">
        <v>25</v>
      </c>
      <c r="F173" s="70" t="s">
        <v>6</v>
      </c>
      <c r="G173" s="70" t="s">
        <v>65</v>
      </c>
      <c r="H173" s="70"/>
    </row>
    <row r="174" spans="1:8">
      <c r="A174" s="69">
        <v>43121</v>
      </c>
      <c r="B174" s="70" t="s">
        <v>4</v>
      </c>
      <c r="C174" s="70">
        <v>5489</v>
      </c>
      <c r="D174" s="70" t="s">
        <v>334</v>
      </c>
      <c r="E174" s="70" t="s">
        <v>6</v>
      </c>
      <c r="F174" s="70" t="s">
        <v>4</v>
      </c>
      <c r="G174" s="70" t="s">
        <v>388</v>
      </c>
      <c r="H174" s="70"/>
    </row>
    <row r="175" spans="1:8">
      <c r="A175" s="69">
        <v>43121</v>
      </c>
      <c r="B175" s="70" t="s">
        <v>6</v>
      </c>
      <c r="C175" s="70">
        <v>54290</v>
      </c>
      <c r="D175" s="70" t="s">
        <v>434</v>
      </c>
      <c r="E175" s="70" t="s">
        <v>377</v>
      </c>
      <c r="F175" s="70" t="s">
        <v>6</v>
      </c>
      <c r="G175" s="70" t="s">
        <v>65</v>
      </c>
      <c r="H175" s="70"/>
    </row>
    <row r="176" spans="1:8">
      <c r="A176" s="69">
        <v>43121</v>
      </c>
      <c r="B176" s="70" t="s">
        <v>4</v>
      </c>
      <c r="C176" s="70">
        <v>8550</v>
      </c>
      <c r="D176" s="70" t="s">
        <v>505</v>
      </c>
      <c r="E176" s="70" t="s">
        <v>25</v>
      </c>
      <c r="F176" s="70" t="s">
        <v>24</v>
      </c>
      <c r="G176" s="70" t="s">
        <v>65</v>
      </c>
      <c r="H176" s="70"/>
    </row>
    <row r="177" spans="1:8">
      <c r="A177" s="69">
        <v>43121</v>
      </c>
      <c r="B177" s="70" t="s">
        <v>4</v>
      </c>
      <c r="C177" s="70">
        <v>6214</v>
      </c>
      <c r="D177" s="70" t="s">
        <v>506</v>
      </c>
      <c r="E177" s="70" t="s">
        <v>25</v>
      </c>
      <c r="F177" s="70" t="s">
        <v>12</v>
      </c>
      <c r="G177" s="70" t="s">
        <v>388</v>
      </c>
      <c r="H177" s="70"/>
    </row>
    <row r="178" spans="1:8">
      <c r="A178" s="69">
        <v>43121</v>
      </c>
      <c r="B178" s="70" t="s">
        <v>4</v>
      </c>
      <c r="C178" s="70">
        <v>5366</v>
      </c>
      <c r="D178" s="70" t="s">
        <v>343</v>
      </c>
      <c r="E178" s="70" t="s">
        <v>18</v>
      </c>
      <c r="F178" s="70" t="s">
        <v>7</v>
      </c>
      <c r="G178" s="70" t="s">
        <v>456</v>
      </c>
      <c r="H178" s="70"/>
    </row>
    <row r="179" spans="1:8">
      <c r="A179" s="69">
        <v>43121</v>
      </c>
      <c r="B179" s="70" t="s">
        <v>4</v>
      </c>
      <c r="C179" s="70">
        <v>8611</v>
      </c>
      <c r="D179" s="70" t="s">
        <v>507</v>
      </c>
      <c r="E179" s="70" t="s">
        <v>5</v>
      </c>
      <c r="F179" s="70" t="s">
        <v>7</v>
      </c>
      <c r="G179" s="70" t="s">
        <v>388</v>
      </c>
      <c r="H179" s="70"/>
    </row>
    <row r="180" spans="1:8">
      <c r="A180" s="69">
        <v>43121</v>
      </c>
      <c r="B180" s="70" t="s">
        <v>4</v>
      </c>
      <c r="C180" s="70">
        <v>8055</v>
      </c>
      <c r="D180" s="70" t="s">
        <v>133</v>
      </c>
      <c r="E180" s="70" t="s">
        <v>9</v>
      </c>
      <c r="F180" s="70" t="s">
        <v>7</v>
      </c>
      <c r="G180" s="70" t="s">
        <v>235</v>
      </c>
      <c r="H180" s="70"/>
    </row>
    <row r="181" spans="1:8">
      <c r="A181" s="69">
        <v>43121</v>
      </c>
      <c r="B181" s="70" t="s">
        <v>4</v>
      </c>
      <c r="C181" s="70">
        <v>4531</v>
      </c>
      <c r="D181" s="70" t="s">
        <v>131</v>
      </c>
      <c r="E181" s="70" t="s">
        <v>5</v>
      </c>
      <c r="F181" s="70" t="s">
        <v>7</v>
      </c>
      <c r="G181" s="70" t="s">
        <v>388</v>
      </c>
      <c r="H181" s="70"/>
    </row>
    <row r="182" spans="1:8">
      <c r="A182" s="69">
        <v>43121</v>
      </c>
      <c r="B182" s="70" t="s">
        <v>4</v>
      </c>
      <c r="C182" s="70">
        <v>1371</v>
      </c>
      <c r="D182" s="70" t="s">
        <v>205</v>
      </c>
      <c r="E182" s="70" t="s">
        <v>9</v>
      </c>
      <c r="F182" s="70" t="s">
        <v>24</v>
      </c>
      <c r="G182" s="70" t="s">
        <v>235</v>
      </c>
      <c r="H182" s="70"/>
    </row>
    <row r="183" spans="1:8">
      <c r="A183" s="69">
        <v>43121</v>
      </c>
      <c r="B183" s="70" t="s">
        <v>4</v>
      </c>
      <c r="C183" s="70">
        <v>7232</v>
      </c>
      <c r="D183" s="70" t="s">
        <v>153</v>
      </c>
      <c r="E183" s="70" t="s">
        <v>28</v>
      </c>
      <c r="F183" s="70" t="s">
        <v>7</v>
      </c>
      <c r="G183" s="70" t="s">
        <v>235</v>
      </c>
      <c r="H183" s="70"/>
    </row>
    <row r="184" spans="1:8">
      <c r="A184" s="69">
        <v>43121</v>
      </c>
      <c r="B184" s="70" t="s">
        <v>22</v>
      </c>
      <c r="C184" s="70">
        <v>7717</v>
      </c>
      <c r="D184" s="70"/>
      <c r="E184" s="70" t="s">
        <v>7</v>
      </c>
      <c r="F184" s="70" t="s">
        <v>7</v>
      </c>
      <c r="G184" s="70" t="s">
        <v>508</v>
      </c>
      <c r="H184" s="70"/>
    </row>
    <row r="185" spans="1:8">
      <c r="A185" s="69">
        <v>43121</v>
      </c>
      <c r="B185" s="70" t="s">
        <v>4</v>
      </c>
      <c r="C185" s="70">
        <v>8350</v>
      </c>
      <c r="D185" s="70" t="s">
        <v>295</v>
      </c>
      <c r="E185" s="70" t="s">
        <v>5</v>
      </c>
      <c r="F185" s="70" t="s">
        <v>7</v>
      </c>
      <c r="G185" s="70" t="s">
        <v>65</v>
      </c>
      <c r="H185" s="70"/>
    </row>
    <row r="186" spans="1:8">
      <c r="A186" s="69">
        <v>43121</v>
      </c>
      <c r="B186" s="70" t="s">
        <v>4</v>
      </c>
      <c r="C186" s="70">
        <v>6981</v>
      </c>
      <c r="D186" s="70" t="s">
        <v>197</v>
      </c>
      <c r="E186" s="70" t="s">
        <v>5</v>
      </c>
      <c r="F186" s="70" t="s">
        <v>5</v>
      </c>
      <c r="G186" s="70" t="s">
        <v>243</v>
      </c>
      <c r="H186" s="70"/>
    </row>
    <row r="187" spans="1:8">
      <c r="A187" s="69">
        <v>43121</v>
      </c>
      <c r="B187" s="70" t="s">
        <v>4</v>
      </c>
      <c r="C187" s="70">
        <v>8614</v>
      </c>
      <c r="D187" s="70" t="s">
        <v>509</v>
      </c>
      <c r="E187" s="70" t="s">
        <v>7</v>
      </c>
      <c r="F187" s="70" t="s">
        <v>24</v>
      </c>
      <c r="G187" s="70" t="s">
        <v>510</v>
      </c>
      <c r="H187" s="70"/>
    </row>
    <row r="188" spans="1:8">
      <c r="A188" s="69">
        <v>43121</v>
      </c>
      <c r="B188" s="70" t="s">
        <v>4</v>
      </c>
      <c r="C188" s="70">
        <v>1143</v>
      </c>
      <c r="D188" s="70" t="s">
        <v>205</v>
      </c>
      <c r="E188" s="70" t="s">
        <v>25</v>
      </c>
      <c r="F188" s="70" t="s">
        <v>24</v>
      </c>
      <c r="G188" s="70" t="s">
        <v>65</v>
      </c>
      <c r="H188" s="70"/>
    </row>
    <row r="189" spans="1:8">
      <c r="A189" s="69">
        <v>43121</v>
      </c>
      <c r="B189" s="70" t="s">
        <v>4</v>
      </c>
      <c r="C189" s="70">
        <v>1148</v>
      </c>
      <c r="D189" s="70" t="s">
        <v>205</v>
      </c>
      <c r="E189" s="70" t="s">
        <v>476</v>
      </c>
      <c r="F189" s="70" t="s">
        <v>511</v>
      </c>
      <c r="G189" s="70" t="s">
        <v>65</v>
      </c>
      <c r="H189" s="70"/>
    </row>
    <row r="190" spans="1:8">
      <c r="A190" s="69">
        <v>43121</v>
      </c>
      <c r="B190" s="70" t="s">
        <v>4</v>
      </c>
      <c r="C190" s="70">
        <v>7215</v>
      </c>
      <c r="D190" s="70" t="s">
        <v>153</v>
      </c>
      <c r="E190" s="70" t="s">
        <v>5</v>
      </c>
      <c r="F190" s="70" t="s">
        <v>7</v>
      </c>
      <c r="G190" s="70" t="s">
        <v>388</v>
      </c>
      <c r="H190" s="70"/>
    </row>
    <row r="191" spans="1:8">
      <c r="A191" s="69">
        <v>43121</v>
      </c>
      <c r="B191" s="70" t="s">
        <v>4</v>
      </c>
      <c r="C191" s="70">
        <v>8072</v>
      </c>
      <c r="D191" s="70" t="s">
        <v>133</v>
      </c>
      <c r="E191" s="70" t="s">
        <v>5</v>
      </c>
      <c r="F191" s="70" t="s">
        <v>7</v>
      </c>
      <c r="G191" s="70" t="s">
        <v>65</v>
      </c>
      <c r="H191" s="70"/>
    </row>
    <row r="192" spans="1:8">
      <c r="A192" s="69">
        <v>43121</v>
      </c>
      <c r="B192" s="70" t="s">
        <v>4</v>
      </c>
      <c r="C192" s="70">
        <v>4594</v>
      </c>
      <c r="D192" s="70" t="s">
        <v>131</v>
      </c>
      <c r="E192" s="70" t="s">
        <v>25</v>
      </c>
      <c r="F192" s="70" t="s">
        <v>5</v>
      </c>
      <c r="G192" s="70" t="s">
        <v>392</v>
      </c>
      <c r="H192" s="70"/>
    </row>
    <row r="193" spans="1:8">
      <c r="A193" s="69">
        <v>43121</v>
      </c>
      <c r="B193" s="70" t="s">
        <v>4</v>
      </c>
      <c r="C193" s="70">
        <v>1711</v>
      </c>
      <c r="D193" s="70" t="s">
        <v>205</v>
      </c>
      <c r="E193" s="70" t="s">
        <v>5</v>
      </c>
      <c r="F193" s="70" t="s">
        <v>7</v>
      </c>
      <c r="G193" s="70" t="s">
        <v>248</v>
      </c>
      <c r="H193" s="70"/>
    </row>
    <row r="194" spans="1:8">
      <c r="A194" s="69">
        <v>43121</v>
      </c>
      <c r="B194" s="70" t="s">
        <v>7</v>
      </c>
      <c r="C194" s="70">
        <v>57480</v>
      </c>
      <c r="D194" s="70" t="s">
        <v>512</v>
      </c>
      <c r="E194" s="70" t="s">
        <v>7</v>
      </c>
      <c r="F194" s="70" t="s">
        <v>6</v>
      </c>
      <c r="G194" s="70" t="s">
        <v>497</v>
      </c>
      <c r="H194" s="70"/>
    </row>
    <row r="195" spans="1:8">
      <c r="A195" s="69">
        <v>43121</v>
      </c>
      <c r="B195" s="70" t="s">
        <v>4</v>
      </c>
      <c r="C195" s="70">
        <v>8086</v>
      </c>
      <c r="D195" s="70" t="s">
        <v>133</v>
      </c>
      <c r="E195" s="70" t="s">
        <v>513</v>
      </c>
      <c r="F195" s="70" t="s">
        <v>5</v>
      </c>
      <c r="G195" s="70" t="s">
        <v>65</v>
      </c>
      <c r="H195" s="70"/>
    </row>
    <row r="196" spans="1:8">
      <c r="A196" s="69">
        <v>43121</v>
      </c>
      <c r="B196" s="70" t="s">
        <v>4</v>
      </c>
      <c r="C196" s="70">
        <v>1116</v>
      </c>
      <c r="D196" s="70" t="s">
        <v>205</v>
      </c>
      <c r="E196" s="70" t="s">
        <v>7</v>
      </c>
      <c r="F196" s="70" t="s">
        <v>9</v>
      </c>
      <c r="G196" s="70" t="s">
        <v>514</v>
      </c>
      <c r="H196" s="70"/>
    </row>
    <row r="197" spans="1:8">
      <c r="A197" s="69">
        <v>43121</v>
      </c>
      <c r="B197" s="70" t="s">
        <v>7</v>
      </c>
      <c r="C197" s="70">
        <v>57190</v>
      </c>
      <c r="D197" s="70" t="s">
        <v>515</v>
      </c>
      <c r="E197" s="70" t="s">
        <v>7</v>
      </c>
      <c r="F197" s="70" t="s">
        <v>24</v>
      </c>
      <c r="G197" s="70" t="s">
        <v>497</v>
      </c>
      <c r="H197" s="70"/>
    </row>
    <row r="198" spans="1:8">
      <c r="A198" s="69">
        <v>43121</v>
      </c>
      <c r="B198" s="70" t="s">
        <v>4</v>
      </c>
      <c r="C198" s="70">
        <v>2410</v>
      </c>
      <c r="D198" s="70" t="s">
        <v>135</v>
      </c>
      <c r="E198" s="70" t="s">
        <v>7</v>
      </c>
      <c r="F198" s="70" t="s">
        <v>7</v>
      </c>
      <c r="G198" s="70" t="s">
        <v>516</v>
      </c>
      <c r="H198" s="70"/>
    </row>
    <row r="199" spans="1:8">
      <c r="A199" s="69">
        <v>43121</v>
      </c>
      <c r="B199" s="70" t="s">
        <v>4</v>
      </c>
      <c r="C199" s="70">
        <v>4980</v>
      </c>
      <c r="D199" s="70" t="s">
        <v>290</v>
      </c>
      <c r="E199" s="70" t="s">
        <v>503</v>
      </c>
      <c r="F199" s="70" t="s">
        <v>24</v>
      </c>
      <c r="G199" s="70" t="s">
        <v>517</v>
      </c>
      <c r="H199" s="70"/>
    </row>
    <row r="200" spans="1:8">
      <c r="A200" s="69">
        <v>43121</v>
      </c>
      <c r="B200" s="70" t="s">
        <v>4</v>
      </c>
      <c r="C200" s="70">
        <v>7246</v>
      </c>
      <c r="D200" s="70" t="s">
        <v>156</v>
      </c>
      <c r="E200" s="70" t="s">
        <v>5</v>
      </c>
      <c r="F200" s="70" t="s">
        <v>52</v>
      </c>
      <c r="G200" s="70" t="s">
        <v>98</v>
      </c>
      <c r="H200" s="70"/>
    </row>
    <row r="201" spans="1:8">
      <c r="A201" s="69">
        <v>43121</v>
      </c>
      <c r="B201" s="69" t="s">
        <v>7</v>
      </c>
      <c r="C201" s="70">
        <v>98850</v>
      </c>
      <c r="D201" s="70" t="s">
        <v>518</v>
      </c>
      <c r="E201" s="70" t="s">
        <v>7</v>
      </c>
      <c r="F201" s="70" t="s">
        <v>7</v>
      </c>
      <c r="G201" s="70" t="s">
        <v>243</v>
      </c>
      <c r="H201" s="70"/>
    </row>
    <row r="202" spans="1:8">
      <c r="A202" s="69">
        <v>43121</v>
      </c>
      <c r="B202" s="70" t="s">
        <v>4</v>
      </c>
      <c r="C202" s="70">
        <v>4520</v>
      </c>
      <c r="D202" s="70" t="s">
        <v>462</v>
      </c>
      <c r="E202" s="70" t="s">
        <v>5</v>
      </c>
      <c r="F202" s="70" t="s">
        <v>5</v>
      </c>
      <c r="G202" s="70" t="s">
        <v>65</v>
      </c>
      <c r="H202" s="70"/>
    </row>
    <row r="203" spans="1:8">
      <c r="A203" s="69">
        <v>43121</v>
      </c>
      <c r="B203" s="70" t="s">
        <v>6</v>
      </c>
      <c r="C203" s="70">
        <v>34596</v>
      </c>
      <c r="D203" s="70" t="s">
        <v>519</v>
      </c>
      <c r="E203" s="70" t="s">
        <v>6</v>
      </c>
      <c r="F203" s="70" t="s">
        <v>6</v>
      </c>
      <c r="G203" s="70" t="s">
        <v>65</v>
      </c>
      <c r="H203" s="70"/>
    </row>
    <row r="204" spans="1:8">
      <c r="A204" s="48">
        <v>43122</v>
      </c>
      <c r="B204" s="32" t="s">
        <v>7</v>
      </c>
      <c r="C204" s="32">
        <v>57540</v>
      </c>
      <c r="D204" s="32" t="s">
        <v>527</v>
      </c>
      <c r="E204" s="32" t="s">
        <v>7</v>
      </c>
      <c r="F204" s="32" t="s">
        <v>7</v>
      </c>
      <c r="G204" s="32" t="s">
        <v>497</v>
      </c>
      <c r="H204" s="32"/>
    </row>
    <row r="205" spans="1:8">
      <c r="A205" s="48">
        <v>43122</v>
      </c>
      <c r="B205" s="32" t="s">
        <v>4</v>
      </c>
      <c r="C205" s="32">
        <v>7217</v>
      </c>
      <c r="D205" s="32" t="s">
        <v>153</v>
      </c>
      <c r="E205" s="32" t="s">
        <v>5</v>
      </c>
      <c r="F205" s="32" t="s">
        <v>5</v>
      </c>
      <c r="G205" s="32" t="s">
        <v>65</v>
      </c>
      <c r="H205" s="32"/>
    </row>
    <row r="206" spans="1:8">
      <c r="A206" s="48">
        <v>43124</v>
      </c>
      <c r="B206" s="32" t="s">
        <v>7</v>
      </c>
      <c r="C206" s="32">
        <v>54380</v>
      </c>
      <c r="D206" s="32" t="s">
        <v>528</v>
      </c>
      <c r="E206" s="32" t="s">
        <v>7</v>
      </c>
      <c r="F206" s="32" t="s">
        <v>7</v>
      </c>
      <c r="G206" s="32" t="s">
        <v>65</v>
      </c>
      <c r="H206" s="32"/>
    </row>
    <row r="207" spans="1:8">
      <c r="A207" s="48">
        <v>43124</v>
      </c>
      <c r="B207" s="32" t="s">
        <v>4</v>
      </c>
      <c r="C207" s="32">
        <v>4482</v>
      </c>
      <c r="D207" s="32" t="s">
        <v>158</v>
      </c>
      <c r="E207" s="32" t="s">
        <v>5</v>
      </c>
      <c r="F207" s="32" t="s">
        <v>5</v>
      </c>
      <c r="G207" s="32" t="s">
        <v>529</v>
      </c>
      <c r="H207" s="32"/>
    </row>
    <row r="208" spans="1:8">
      <c r="A208" s="48">
        <v>43124</v>
      </c>
      <c r="B208" s="32" t="s">
        <v>4</v>
      </c>
      <c r="C208" s="32">
        <v>4631</v>
      </c>
      <c r="D208" s="32" t="s">
        <v>131</v>
      </c>
      <c r="E208" s="32" t="s">
        <v>5</v>
      </c>
      <c r="F208" s="32" t="s">
        <v>5</v>
      </c>
      <c r="G208" s="32" t="s">
        <v>529</v>
      </c>
      <c r="H208" s="32"/>
    </row>
    <row r="209" spans="1:8">
      <c r="A209" s="48">
        <v>43124</v>
      </c>
      <c r="B209" s="32" t="s">
        <v>7</v>
      </c>
      <c r="C209" s="32">
        <v>54650</v>
      </c>
      <c r="D209" s="32" t="s">
        <v>393</v>
      </c>
      <c r="E209" s="32" t="s">
        <v>7</v>
      </c>
      <c r="F209" s="32" t="s">
        <v>7</v>
      </c>
      <c r="G209" s="32" t="s">
        <v>388</v>
      </c>
      <c r="H209" s="32"/>
    </row>
    <row r="210" spans="1:8">
      <c r="A210" s="48">
        <v>43127</v>
      </c>
      <c r="B210" s="32" t="s">
        <v>22</v>
      </c>
      <c r="C210" s="32">
        <v>1702</v>
      </c>
      <c r="D210" s="32" t="s">
        <v>530</v>
      </c>
      <c r="E210" s="32" t="s">
        <v>7</v>
      </c>
      <c r="F210" s="32" t="s">
        <v>7</v>
      </c>
      <c r="G210" s="32" t="s">
        <v>387</v>
      </c>
      <c r="H210" s="32"/>
    </row>
    <row r="211" spans="1:8">
      <c r="A211" s="48">
        <v>43127</v>
      </c>
      <c r="B211" s="32" t="s">
        <v>4</v>
      </c>
      <c r="C211" s="32">
        <v>7330</v>
      </c>
      <c r="D211" s="32" t="s">
        <v>163</v>
      </c>
      <c r="E211" s="32" t="s">
        <v>531</v>
      </c>
      <c r="F211" s="32" t="s">
        <v>7</v>
      </c>
      <c r="G211" s="32" t="s">
        <v>98</v>
      </c>
      <c r="H211" s="32"/>
    </row>
    <row r="212" spans="1:8">
      <c r="A212" s="48">
        <v>43127</v>
      </c>
      <c r="B212" s="32" t="s">
        <v>4</v>
      </c>
      <c r="C212" s="32">
        <v>7340</v>
      </c>
      <c r="D212" s="32" t="s">
        <v>163</v>
      </c>
      <c r="E212" s="32" t="s">
        <v>532</v>
      </c>
      <c r="F212" s="32" t="s">
        <v>24</v>
      </c>
      <c r="G212" s="32" t="s">
        <v>98</v>
      </c>
      <c r="H212" s="32"/>
    </row>
    <row r="213" spans="1:8">
      <c r="A213" s="48">
        <v>43127</v>
      </c>
      <c r="B213" s="32" t="s">
        <v>4</v>
      </c>
      <c r="C213" s="32">
        <v>1933</v>
      </c>
      <c r="D213" s="32" t="s">
        <v>205</v>
      </c>
      <c r="E213" s="32" t="s">
        <v>7</v>
      </c>
      <c r="F213" s="32" t="s">
        <v>7</v>
      </c>
      <c r="G213" s="32" t="s">
        <v>381</v>
      </c>
      <c r="H213" s="32"/>
    </row>
    <row r="214" spans="1:8">
      <c r="A214" s="48">
        <v>43127</v>
      </c>
      <c r="B214" s="32" t="s">
        <v>4</v>
      </c>
      <c r="C214" s="32">
        <v>4418</v>
      </c>
      <c r="D214" s="32" t="s">
        <v>139</v>
      </c>
      <c r="E214" s="32" t="s">
        <v>5</v>
      </c>
      <c r="F214" s="32" t="s">
        <v>5</v>
      </c>
      <c r="G214" s="32" t="s">
        <v>533</v>
      </c>
      <c r="H214" s="32"/>
    </row>
    <row r="215" spans="1:8">
      <c r="A215" s="48">
        <v>43127</v>
      </c>
      <c r="B215" s="32" t="s">
        <v>7</v>
      </c>
      <c r="C215" s="32">
        <v>57840</v>
      </c>
      <c r="D215" s="32" t="s">
        <v>512</v>
      </c>
      <c r="E215" s="32" t="s">
        <v>534</v>
      </c>
      <c r="F215" s="32" t="s">
        <v>82</v>
      </c>
      <c r="G215" s="32" t="s">
        <v>65</v>
      </c>
      <c r="H215" s="32"/>
    </row>
    <row r="216" spans="1:8">
      <c r="A216" s="48">
        <v>43127</v>
      </c>
      <c r="B216" s="32" t="s">
        <v>7</v>
      </c>
      <c r="C216" s="32">
        <v>57840</v>
      </c>
      <c r="D216" s="32" t="s">
        <v>535</v>
      </c>
      <c r="E216" s="32" t="s">
        <v>7</v>
      </c>
      <c r="F216" s="32" t="s">
        <v>7</v>
      </c>
      <c r="G216" s="32" t="s">
        <v>536</v>
      </c>
      <c r="H216" s="32"/>
    </row>
    <row r="217" spans="1:8">
      <c r="A217" s="48">
        <v>43127</v>
      </c>
      <c r="B217" s="32" t="s">
        <v>4</v>
      </c>
      <c r="C217" s="32">
        <v>5213</v>
      </c>
      <c r="D217" s="32" t="s">
        <v>166</v>
      </c>
      <c r="E217" s="32" t="s">
        <v>5</v>
      </c>
      <c r="F217" s="32" t="s">
        <v>5</v>
      </c>
      <c r="G217" s="32" t="s">
        <v>456</v>
      </c>
      <c r="H217" s="32"/>
    </row>
    <row r="218" spans="1:8">
      <c r="A218" s="48">
        <v>43127</v>
      </c>
      <c r="B218" s="32" t="s">
        <v>4</v>
      </c>
      <c r="C218" s="32">
        <v>1858</v>
      </c>
      <c r="D218" s="32" t="s">
        <v>205</v>
      </c>
      <c r="E218" s="32" t="s">
        <v>364</v>
      </c>
      <c r="F218" s="32" t="s">
        <v>5</v>
      </c>
      <c r="G218" s="32" t="s">
        <v>235</v>
      </c>
      <c r="H218" s="32"/>
    </row>
    <row r="219" spans="1:8">
      <c r="A219" s="48">
        <v>43127</v>
      </c>
      <c r="B219" s="32" t="s">
        <v>7</v>
      </c>
      <c r="C219" s="32">
        <v>54260</v>
      </c>
      <c r="D219" s="32" t="s">
        <v>537</v>
      </c>
      <c r="E219" s="32" t="s">
        <v>7</v>
      </c>
      <c r="F219" s="32" t="s">
        <v>7</v>
      </c>
      <c r="G219" s="32" t="s">
        <v>37</v>
      </c>
      <c r="H219" s="32"/>
    </row>
    <row r="220" spans="1:8">
      <c r="A220" s="48">
        <v>43127</v>
      </c>
      <c r="B220" s="32" t="s">
        <v>4</v>
      </c>
      <c r="C220" s="32">
        <v>7318</v>
      </c>
      <c r="D220" s="32" t="s">
        <v>163</v>
      </c>
      <c r="E220" s="32" t="s">
        <v>7</v>
      </c>
      <c r="F220" s="32" t="s">
        <v>5</v>
      </c>
      <c r="G220" s="32" t="s">
        <v>65</v>
      </c>
      <c r="H220" s="32"/>
    </row>
    <row r="221" spans="1:8">
      <c r="A221" s="48">
        <v>43127</v>
      </c>
      <c r="B221" s="32" t="s">
        <v>7</v>
      </c>
      <c r="C221" s="32">
        <v>54720</v>
      </c>
      <c r="D221" s="32" t="s">
        <v>538</v>
      </c>
      <c r="E221" s="32" t="s">
        <v>7</v>
      </c>
      <c r="F221" s="32" t="s">
        <v>5</v>
      </c>
      <c r="G221" s="32" t="s">
        <v>539</v>
      </c>
      <c r="H221" s="32"/>
    </row>
    <row r="222" spans="1:8">
      <c r="A222" s="48">
        <v>43127</v>
      </c>
      <c r="B222" s="32" t="s">
        <v>7</v>
      </c>
      <c r="C222" s="32">
        <v>54720</v>
      </c>
      <c r="D222" s="32" t="s">
        <v>538</v>
      </c>
      <c r="E222" s="32" t="s">
        <v>7</v>
      </c>
      <c r="F222" s="32" t="s">
        <v>24</v>
      </c>
      <c r="G222" s="32" t="s">
        <v>540</v>
      </c>
      <c r="H222" s="32"/>
    </row>
    <row r="223" spans="1:8">
      <c r="A223" s="48">
        <v>43127</v>
      </c>
      <c r="B223" s="32" t="s">
        <v>4</v>
      </c>
      <c r="C223" s="32">
        <v>1143</v>
      </c>
      <c r="D223" s="32" t="s">
        <v>205</v>
      </c>
      <c r="E223" s="32" t="s">
        <v>18</v>
      </c>
      <c r="F223" s="32" t="s">
        <v>7</v>
      </c>
      <c r="G223" s="32" t="s">
        <v>65</v>
      </c>
      <c r="H223" s="32"/>
    </row>
    <row r="224" spans="1:8">
      <c r="A224" s="48">
        <v>43127</v>
      </c>
      <c r="B224" s="32" t="s">
        <v>4</v>
      </c>
      <c r="C224" s="32">
        <v>8351</v>
      </c>
      <c r="D224" s="32" t="s">
        <v>149</v>
      </c>
      <c r="E224" s="32" t="s">
        <v>5</v>
      </c>
      <c r="F224" s="32" t="s">
        <v>25</v>
      </c>
      <c r="G224" s="32" t="s">
        <v>65</v>
      </c>
      <c r="H224" s="32"/>
    </row>
    <row r="225" spans="1:8">
      <c r="A225" s="48">
        <v>43127</v>
      </c>
      <c r="B225" s="32" t="s">
        <v>4</v>
      </c>
      <c r="C225" s="32">
        <v>5650</v>
      </c>
      <c r="D225" s="32" t="s">
        <v>541</v>
      </c>
      <c r="E225" s="32" t="s">
        <v>7</v>
      </c>
      <c r="F225" s="32" t="s">
        <v>5</v>
      </c>
      <c r="G225" s="32" t="s">
        <v>123</v>
      </c>
      <c r="H225" s="32"/>
    </row>
    <row r="226" spans="1:8">
      <c r="A226" s="48">
        <v>43127</v>
      </c>
      <c r="B226" s="32" t="s">
        <v>4</v>
      </c>
      <c r="C226" s="32">
        <v>3235</v>
      </c>
      <c r="D226" s="32" t="s">
        <v>333</v>
      </c>
      <c r="E226" s="32" t="s">
        <v>5</v>
      </c>
      <c r="F226" s="32" t="s">
        <v>542</v>
      </c>
      <c r="G226" s="32" t="s">
        <v>543</v>
      </c>
      <c r="H226" s="32"/>
    </row>
    <row r="227" spans="1:8">
      <c r="A227" s="48">
        <v>43128</v>
      </c>
      <c r="B227" s="32" t="s">
        <v>9</v>
      </c>
      <c r="C227" s="32">
        <v>9032</v>
      </c>
      <c r="D227" s="32" t="s">
        <v>544</v>
      </c>
      <c r="E227" s="32" t="s">
        <v>9</v>
      </c>
      <c r="F227" s="32" t="s">
        <v>9</v>
      </c>
      <c r="G227" s="32" t="s">
        <v>387</v>
      </c>
      <c r="H227" s="32"/>
    </row>
    <row r="228" spans="1:8">
      <c r="A228" s="48">
        <v>43128</v>
      </c>
      <c r="B228" s="32" t="s">
        <v>7</v>
      </c>
      <c r="C228" s="32">
        <v>571100</v>
      </c>
      <c r="D228" s="32" t="s">
        <v>369</v>
      </c>
      <c r="E228" s="32" t="s">
        <v>7</v>
      </c>
      <c r="F228" s="32" t="s">
        <v>7</v>
      </c>
      <c r="G228" s="32" t="s">
        <v>65</v>
      </c>
      <c r="H228" s="32"/>
    </row>
    <row r="229" spans="1:8">
      <c r="A229" s="48">
        <v>43128</v>
      </c>
      <c r="B229" s="32" t="s">
        <v>6</v>
      </c>
      <c r="C229" s="32">
        <v>66780</v>
      </c>
      <c r="D229" s="32" t="s">
        <v>545</v>
      </c>
      <c r="E229" s="32" t="s">
        <v>6</v>
      </c>
      <c r="F229" s="32" t="s">
        <v>6</v>
      </c>
      <c r="G229" s="32" t="s">
        <v>65</v>
      </c>
      <c r="H229" s="32"/>
    </row>
    <row r="230" spans="1:8">
      <c r="A230" s="48">
        <v>43128</v>
      </c>
      <c r="B230" s="32" t="s">
        <v>4</v>
      </c>
      <c r="C230" s="32">
        <v>8440</v>
      </c>
      <c r="D230" s="32" t="s">
        <v>385</v>
      </c>
      <c r="E230" s="32" t="s">
        <v>347</v>
      </c>
      <c r="F230" s="32" t="s">
        <v>5</v>
      </c>
      <c r="G230" s="32" t="s">
        <v>381</v>
      </c>
      <c r="H230" s="32"/>
    </row>
    <row r="231" spans="1:8">
      <c r="A231" s="48">
        <v>43128</v>
      </c>
      <c r="B231" s="32" t="s">
        <v>4</v>
      </c>
      <c r="C231" s="32">
        <v>4149</v>
      </c>
      <c r="D231" s="32" t="s">
        <v>141</v>
      </c>
      <c r="E231" s="32" t="s">
        <v>5</v>
      </c>
      <c r="F231" s="32" t="s">
        <v>546</v>
      </c>
      <c r="G231" s="32" t="s">
        <v>65</v>
      </c>
      <c r="H231" s="32"/>
    </row>
    <row r="232" spans="1:8">
      <c r="A232" s="48">
        <v>43128</v>
      </c>
      <c r="B232" s="32" t="s">
        <v>4</v>
      </c>
      <c r="C232" s="32">
        <v>5675</v>
      </c>
      <c r="D232" s="32" t="s">
        <v>547</v>
      </c>
      <c r="E232" s="32" t="s">
        <v>5</v>
      </c>
      <c r="F232" s="32" t="s">
        <v>546</v>
      </c>
      <c r="G232" s="32" t="s">
        <v>548</v>
      </c>
      <c r="H232" s="32"/>
    </row>
    <row r="233" spans="1:8">
      <c r="A233" s="48">
        <v>43128</v>
      </c>
      <c r="B233" s="32" t="s">
        <v>7</v>
      </c>
      <c r="C233" s="32">
        <v>57185</v>
      </c>
      <c r="D233" s="32" t="s">
        <v>549</v>
      </c>
      <c r="E233" s="32" t="s">
        <v>7</v>
      </c>
      <c r="F233" s="32" t="s">
        <v>7</v>
      </c>
      <c r="G233" s="32" t="s">
        <v>497</v>
      </c>
      <c r="H233" s="32"/>
    </row>
    <row r="234" spans="1:8">
      <c r="A234" s="48">
        <v>43128</v>
      </c>
      <c r="B234" s="32" t="s">
        <v>7</v>
      </c>
      <c r="C234" s="32">
        <v>57970</v>
      </c>
      <c r="D234" s="32" t="s">
        <v>369</v>
      </c>
      <c r="E234" s="32" t="s">
        <v>7</v>
      </c>
      <c r="F234" s="32" t="s">
        <v>24</v>
      </c>
      <c r="G234" s="32" t="s">
        <v>497</v>
      </c>
      <c r="H234" s="32"/>
    </row>
    <row r="235" spans="1:8">
      <c r="A235" s="48">
        <v>43128</v>
      </c>
      <c r="B235" s="32" t="s">
        <v>4</v>
      </c>
      <c r="C235" s="32">
        <v>4618</v>
      </c>
      <c r="D235" s="32" t="s">
        <v>384</v>
      </c>
      <c r="E235" s="32" t="s">
        <v>5</v>
      </c>
      <c r="F235" s="32" t="s">
        <v>7</v>
      </c>
      <c r="G235" s="32" t="s">
        <v>65</v>
      </c>
      <c r="H235" s="32"/>
    </row>
    <row r="236" spans="1:8">
      <c r="A236" s="48">
        <v>43128</v>
      </c>
      <c r="B236" s="32" t="s">
        <v>4</v>
      </c>
      <c r="C236" s="32">
        <v>4390</v>
      </c>
      <c r="D236" s="32" t="s">
        <v>173</v>
      </c>
      <c r="E236" s="32" t="s">
        <v>5</v>
      </c>
      <c r="F236" s="32" t="s">
        <v>5</v>
      </c>
      <c r="G236" s="32" t="s">
        <v>65</v>
      </c>
      <c r="H236" s="32"/>
    </row>
    <row r="237" spans="1:8">
      <c r="A237" s="48">
        <v>43128</v>
      </c>
      <c r="B237" s="32" t="s">
        <v>22</v>
      </c>
      <c r="C237" s="32">
        <v>6860</v>
      </c>
      <c r="D237" s="32" t="s">
        <v>550</v>
      </c>
      <c r="E237" s="32" t="s">
        <v>7</v>
      </c>
      <c r="F237" s="32" t="s">
        <v>7</v>
      </c>
      <c r="G237" s="32" t="s">
        <v>65</v>
      </c>
      <c r="H237" s="32"/>
    </row>
    <row r="238" spans="1:8">
      <c r="A238" s="48">
        <v>43128</v>
      </c>
      <c r="B238" s="32" t="s">
        <v>4</v>
      </c>
      <c r="C238" s="32">
        <v>3524</v>
      </c>
      <c r="D238" s="32" t="s">
        <v>168</v>
      </c>
      <c r="E238" s="32" t="s">
        <v>5</v>
      </c>
      <c r="F238" s="32" t="s">
        <v>7</v>
      </c>
      <c r="G238" s="32" t="s">
        <v>123</v>
      </c>
      <c r="H238" s="32"/>
    </row>
    <row r="239" spans="1:8">
      <c r="A239" s="48">
        <v>43128</v>
      </c>
      <c r="B239" s="32" t="s">
        <v>7</v>
      </c>
      <c r="C239" s="32">
        <v>57580</v>
      </c>
      <c r="D239" s="32" t="s">
        <v>551</v>
      </c>
      <c r="E239" s="32" t="s">
        <v>7</v>
      </c>
      <c r="F239" s="32" t="s">
        <v>7</v>
      </c>
      <c r="G239" s="32" t="s">
        <v>65</v>
      </c>
      <c r="H239" s="32"/>
    </row>
    <row r="240" spans="1:8">
      <c r="A240" s="48">
        <v>43128</v>
      </c>
      <c r="B240" s="32" t="s">
        <v>4</v>
      </c>
      <c r="C240" s="32">
        <v>8055</v>
      </c>
      <c r="D240" s="32" t="s">
        <v>133</v>
      </c>
      <c r="E240" s="32" t="s">
        <v>5</v>
      </c>
      <c r="F240" s="32" t="s">
        <v>7</v>
      </c>
      <c r="G240" s="32" t="s">
        <v>552</v>
      </c>
      <c r="H240" s="32"/>
    </row>
    <row r="241" spans="1:8">
      <c r="A241" s="48">
        <v>43128</v>
      </c>
      <c r="B241" s="32" t="s">
        <v>7</v>
      </c>
      <c r="C241" s="32">
        <v>57700</v>
      </c>
      <c r="D241" s="32" t="s">
        <v>412</v>
      </c>
      <c r="E241" s="32" t="s">
        <v>7</v>
      </c>
      <c r="F241" s="32" t="s">
        <v>24</v>
      </c>
      <c r="G241" s="32" t="s">
        <v>65</v>
      </c>
      <c r="H241" s="32"/>
    </row>
    <row r="242" spans="1:8">
      <c r="A242" s="48">
        <v>43128</v>
      </c>
      <c r="B242" s="32" t="s">
        <v>4</v>
      </c>
      <c r="C242" s="32">
        <v>4645</v>
      </c>
      <c r="D242" s="32" t="s">
        <v>462</v>
      </c>
      <c r="E242" s="32" t="s">
        <v>5</v>
      </c>
      <c r="F242" s="32" t="s">
        <v>5</v>
      </c>
      <c r="G242" s="32" t="s">
        <v>529</v>
      </c>
      <c r="H242" s="32"/>
    </row>
    <row r="243" spans="1:8">
      <c r="A243" s="48">
        <v>43128</v>
      </c>
      <c r="B243" s="32" t="s">
        <v>22</v>
      </c>
      <c r="C243" s="32">
        <v>6640</v>
      </c>
      <c r="D243" s="32" t="s">
        <v>553</v>
      </c>
      <c r="E243" s="32" t="s">
        <v>7</v>
      </c>
      <c r="F243" s="32" t="s">
        <v>24</v>
      </c>
      <c r="G243" s="32" t="s">
        <v>65</v>
      </c>
      <c r="H243" s="32"/>
    </row>
    <row r="244" spans="1:8">
      <c r="A244" s="48">
        <v>43128</v>
      </c>
      <c r="B244" s="32" t="s">
        <v>4</v>
      </c>
      <c r="C244" s="32">
        <v>4981</v>
      </c>
      <c r="D244" s="32" t="s">
        <v>290</v>
      </c>
      <c r="E244" s="32" t="s">
        <v>5</v>
      </c>
      <c r="F244" s="32" t="s">
        <v>5</v>
      </c>
      <c r="G244" s="32" t="s">
        <v>540</v>
      </c>
      <c r="H244" s="32"/>
    </row>
    <row r="245" spans="1:8">
      <c r="A245" s="48">
        <v>43128</v>
      </c>
      <c r="B245" s="32" t="s">
        <v>7</v>
      </c>
      <c r="C245" s="32">
        <v>54400</v>
      </c>
      <c r="D245" s="32" t="s">
        <v>408</v>
      </c>
      <c r="E245" s="32" t="s">
        <v>7</v>
      </c>
      <c r="F245" s="32" t="s">
        <v>12</v>
      </c>
      <c r="G245" s="32" t="s">
        <v>65</v>
      </c>
      <c r="H245" s="32"/>
    </row>
    <row r="246" spans="1:8">
      <c r="A246" s="48">
        <v>43129</v>
      </c>
      <c r="B246" s="32" t="s">
        <v>554</v>
      </c>
      <c r="C246" s="32" t="s">
        <v>555</v>
      </c>
      <c r="D246" s="32" t="s">
        <v>556</v>
      </c>
      <c r="E246" s="32" t="s">
        <v>24</v>
      </c>
      <c r="F246" s="32" t="s">
        <v>24</v>
      </c>
      <c r="G246" s="32" t="s">
        <v>65</v>
      </c>
      <c r="H246" s="32"/>
    </row>
    <row r="247" spans="1:8">
      <c r="A247" s="48">
        <v>43130</v>
      </c>
      <c r="B247" s="32" t="s">
        <v>7</v>
      </c>
      <c r="C247" s="32">
        <v>35000</v>
      </c>
      <c r="D247" s="32" t="s">
        <v>557</v>
      </c>
      <c r="E247" s="32" t="s">
        <v>7</v>
      </c>
      <c r="F247" s="32" t="s">
        <v>7</v>
      </c>
      <c r="G247" s="32" t="s">
        <v>65</v>
      </c>
      <c r="H247" s="32"/>
    </row>
    <row r="248" spans="1:8">
      <c r="A248" s="48">
        <v>43131</v>
      </c>
      <c r="B248" s="32" t="s">
        <v>4</v>
      </c>
      <c r="C248" s="32">
        <v>1511</v>
      </c>
      <c r="D248" s="32" t="s">
        <v>205</v>
      </c>
      <c r="E248" s="32" t="s">
        <v>376</v>
      </c>
      <c r="F248" s="32" t="s">
        <v>24</v>
      </c>
      <c r="G248" s="32" t="s">
        <v>548</v>
      </c>
      <c r="H248" s="32"/>
    </row>
    <row r="249" spans="1:8">
      <c r="A249" s="48">
        <v>43131</v>
      </c>
      <c r="B249" s="32" t="s">
        <v>558</v>
      </c>
      <c r="C249" s="32">
        <v>20000</v>
      </c>
      <c r="D249" s="32" t="s">
        <v>559</v>
      </c>
      <c r="E249" s="32" t="s">
        <v>10</v>
      </c>
      <c r="F249" s="32" t="s">
        <v>7</v>
      </c>
      <c r="G249" s="32" t="s">
        <v>65</v>
      </c>
      <c r="H249" s="32"/>
    </row>
  </sheetData>
  <autoFilter ref="A1:H249" xr:uid="{00000000-0009-0000-0000-000001000000}"/>
  <pageMargins left="0.16" right="0.12" top="0.75" bottom="0.75" header="0.3" footer="0.3"/>
  <pageSetup scale="80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299"/>
  <sheetViews>
    <sheetView topLeftCell="C1" zoomScale="200" zoomScaleNormal="153" zoomScalePageLayoutView="153" workbookViewId="0">
      <pane ySplit="1" topLeftCell="A279" activePane="bottomLeft" state="frozen"/>
      <selection pane="bottomLeft" activeCell="H4" sqref="H4:H292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12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1" ht="66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  <c r="I1" t="s">
        <v>569</v>
      </c>
      <c r="J1" t="s">
        <v>676</v>
      </c>
      <c r="K1" s="177" t="s">
        <v>752</v>
      </c>
      <c r="L1" s="177"/>
      <c r="M1" s="177"/>
      <c r="N1" s="177"/>
      <c r="O1" s="177"/>
      <c r="P1" s="177"/>
      <c r="Q1" s="177"/>
      <c r="R1" s="177"/>
      <c r="S1" s="177"/>
      <c r="T1" s="177"/>
    </row>
    <row r="2" spans="1:21" s="121" customFormat="1" ht="21">
      <c r="A2" s="178"/>
      <c r="B2" s="178"/>
      <c r="C2" s="178"/>
      <c r="D2" s="178"/>
      <c r="E2" s="183"/>
      <c r="F2" s="183"/>
      <c r="G2" s="183"/>
      <c r="H2" s="183"/>
      <c r="K2" s="148" t="s">
        <v>132</v>
      </c>
      <c r="L2" s="148"/>
      <c r="M2" s="148" t="s">
        <v>571</v>
      </c>
      <c r="N2" s="148"/>
      <c r="O2" s="148" t="s">
        <v>572</v>
      </c>
      <c r="P2" s="148"/>
      <c r="Q2" s="148" t="s">
        <v>573</v>
      </c>
      <c r="R2" s="148"/>
      <c r="S2" s="148" t="s">
        <v>753</v>
      </c>
      <c r="U2"/>
    </row>
    <row r="3" spans="1:21" s="121" customFormat="1" ht="21">
      <c r="A3" s="178"/>
      <c r="B3" s="178"/>
      <c r="C3" s="178"/>
      <c r="D3" s="178"/>
      <c r="E3" s="183"/>
      <c r="F3" s="183"/>
      <c r="G3" s="183"/>
      <c r="H3" s="183"/>
      <c r="K3" s="148">
        <f>288-80</f>
        <v>208</v>
      </c>
      <c r="L3" s="149">
        <f>K3/U295</f>
        <v>0.7197231833910035</v>
      </c>
      <c r="M3" s="148">
        <f>79-36</f>
        <v>43</v>
      </c>
      <c r="N3" s="149">
        <f>M3/U295</f>
        <v>0.14878892733564014</v>
      </c>
      <c r="O3">
        <v>15</v>
      </c>
      <c r="P3" s="150">
        <f>O3/U295</f>
        <v>5.1903114186851208E-2</v>
      </c>
      <c r="Q3">
        <v>14</v>
      </c>
      <c r="R3" s="149">
        <f>Q3/U295</f>
        <v>4.8442906574394463E-2</v>
      </c>
      <c r="S3" s="148">
        <v>9</v>
      </c>
      <c r="T3" s="151">
        <f>S3/U295</f>
        <v>3.1141868512110725E-2</v>
      </c>
      <c r="U3"/>
    </row>
    <row r="4" spans="1:21">
      <c r="A4" s="48">
        <v>43132</v>
      </c>
      <c r="B4" s="32" t="s">
        <v>28</v>
      </c>
      <c r="C4" s="32">
        <v>3560</v>
      </c>
      <c r="D4" s="32" t="s">
        <v>560</v>
      </c>
      <c r="E4" s="32" t="s">
        <v>28</v>
      </c>
      <c r="F4" s="32" t="s">
        <v>7</v>
      </c>
      <c r="G4" s="32" t="s">
        <v>65</v>
      </c>
      <c r="H4" s="32"/>
    </row>
    <row r="5" spans="1:21">
      <c r="A5" s="48">
        <v>43132</v>
      </c>
      <c r="B5" s="32" t="s">
        <v>6</v>
      </c>
      <c r="C5" s="32">
        <v>55118</v>
      </c>
      <c r="D5" s="32" t="s">
        <v>561</v>
      </c>
      <c r="E5" s="32" t="s">
        <v>6</v>
      </c>
      <c r="F5" s="32" t="s">
        <v>6</v>
      </c>
      <c r="G5" s="32" t="s">
        <v>65</v>
      </c>
      <c r="H5" s="32"/>
      <c r="I5">
        <v>137</v>
      </c>
      <c r="J5">
        <v>216</v>
      </c>
    </row>
    <row r="6" spans="1:21">
      <c r="A6" s="48">
        <v>43133</v>
      </c>
      <c r="B6" s="32" t="s">
        <v>6</v>
      </c>
      <c r="C6" s="32">
        <v>54338</v>
      </c>
      <c r="D6" s="32" t="s">
        <v>400</v>
      </c>
      <c r="E6" s="32" t="s">
        <v>6</v>
      </c>
      <c r="F6" s="32" t="s">
        <v>6</v>
      </c>
      <c r="G6" s="32" t="s">
        <v>65</v>
      </c>
      <c r="H6" s="32"/>
      <c r="I6">
        <v>51</v>
      </c>
      <c r="J6">
        <v>83</v>
      </c>
    </row>
    <row r="7" spans="1:21">
      <c r="A7" s="48">
        <v>43134</v>
      </c>
      <c r="B7" s="32" t="s">
        <v>22</v>
      </c>
      <c r="C7" s="32">
        <v>7620</v>
      </c>
      <c r="D7" s="32" t="s">
        <v>597</v>
      </c>
      <c r="E7" s="32" t="s">
        <v>7</v>
      </c>
      <c r="F7" s="32" t="s">
        <v>4</v>
      </c>
      <c r="G7" s="32" t="s">
        <v>548</v>
      </c>
      <c r="H7" s="32"/>
      <c r="I7">
        <v>172</v>
      </c>
      <c r="J7">
        <v>276</v>
      </c>
    </row>
    <row r="8" spans="1:21">
      <c r="A8" s="48">
        <v>43134</v>
      </c>
      <c r="B8" s="32" t="s">
        <v>6</v>
      </c>
      <c r="C8" s="32">
        <v>54595</v>
      </c>
      <c r="D8" s="32" t="s">
        <v>591</v>
      </c>
      <c r="E8" s="32" t="s">
        <v>24</v>
      </c>
      <c r="F8" s="32" t="s">
        <v>28</v>
      </c>
      <c r="G8" s="32" t="s">
        <v>98</v>
      </c>
      <c r="H8" s="32"/>
      <c r="I8">
        <v>99</v>
      </c>
      <c r="J8">
        <v>136</v>
      </c>
    </row>
    <row r="9" spans="1:21">
      <c r="A9" s="48">
        <v>43134</v>
      </c>
      <c r="B9" s="32" t="s">
        <v>6</v>
      </c>
      <c r="C9" s="32">
        <v>54457</v>
      </c>
      <c r="D9" s="32" t="s">
        <v>473</v>
      </c>
      <c r="E9" s="32" t="s">
        <v>599</v>
      </c>
      <c r="F9" s="32" t="s">
        <v>24</v>
      </c>
      <c r="G9" s="32" t="s">
        <v>548</v>
      </c>
      <c r="H9" s="32"/>
      <c r="I9">
        <v>42</v>
      </c>
      <c r="J9">
        <v>52</v>
      </c>
    </row>
    <row r="10" spans="1:21">
      <c r="A10" s="48">
        <v>43134</v>
      </c>
      <c r="B10" s="32" t="s">
        <v>7</v>
      </c>
      <c r="C10" s="32">
        <v>57185</v>
      </c>
      <c r="D10" s="32" t="s">
        <v>595</v>
      </c>
      <c r="E10" s="32" t="s">
        <v>7</v>
      </c>
      <c r="F10" s="32" t="s">
        <v>596</v>
      </c>
      <c r="G10" s="32" t="s">
        <v>548</v>
      </c>
      <c r="H10" s="32"/>
      <c r="I10">
        <v>49</v>
      </c>
      <c r="J10">
        <v>51</v>
      </c>
    </row>
    <row r="11" spans="1:21">
      <c r="A11" s="48">
        <v>43134</v>
      </c>
      <c r="B11" s="32" t="s">
        <v>7</v>
      </c>
      <c r="C11" s="32">
        <v>57310</v>
      </c>
      <c r="D11" s="32" t="s">
        <v>598</v>
      </c>
      <c r="E11" s="32" t="s">
        <v>7</v>
      </c>
      <c r="F11" s="32" t="s">
        <v>24</v>
      </c>
      <c r="G11" s="32" t="s">
        <v>98</v>
      </c>
      <c r="H11" s="32"/>
      <c r="I11">
        <v>34</v>
      </c>
      <c r="J11">
        <v>48</v>
      </c>
    </row>
    <row r="12" spans="1:21">
      <c r="A12" s="48">
        <v>43134</v>
      </c>
      <c r="B12" s="32" t="s">
        <v>592</v>
      </c>
      <c r="C12" s="32">
        <v>38221</v>
      </c>
      <c r="D12" s="32" t="s">
        <v>593</v>
      </c>
      <c r="E12" s="32" t="s">
        <v>66</v>
      </c>
      <c r="F12" s="32" t="s">
        <v>6</v>
      </c>
      <c r="G12" s="32" t="s">
        <v>548</v>
      </c>
      <c r="H12" s="32"/>
    </row>
    <row r="13" spans="1:21">
      <c r="A13" s="48">
        <v>43134</v>
      </c>
      <c r="B13" s="32" t="s">
        <v>4</v>
      </c>
      <c r="C13" s="32">
        <v>8077</v>
      </c>
      <c r="D13" s="32" t="s">
        <v>133</v>
      </c>
      <c r="E13" s="32" t="s">
        <v>24</v>
      </c>
      <c r="F13" s="32" t="s">
        <v>594</v>
      </c>
      <c r="G13" s="32" t="s">
        <v>548</v>
      </c>
      <c r="H13" s="32"/>
      <c r="I13">
        <v>23</v>
      </c>
      <c r="J13">
        <v>20</v>
      </c>
    </row>
    <row r="14" spans="1:21">
      <c r="A14" s="48">
        <v>43134</v>
      </c>
      <c r="B14" s="32" t="s">
        <v>4</v>
      </c>
      <c r="C14" s="32">
        <v>4545</v>
      </c>
      <c r="D14" s="32" t="s">
        <v>131</v>
      </c>
      <c r="E14" s="32" t="s">
        <v>532</v>
      </c>
      <c r="F14" s="32" t="s">
        <v>57</v>
      </c>
      <c r="G14" s="32" t="s">
        <v>98</v>
      </c>
      <c r="H14" s="32"/>
      <c r="I14">
        <v>10</v>
      </c>
      <c r="J14">
        <v>3</v>
      </c>
    </row>
    <row r="15" spans="1:21">
      <c r="A15" s="48">
        <v>43134</v>
      </c>
      <c r="B15" s="32" t="s">
        <v>4</v>
      </c>
      <c r="C15" s="32">
        <v>8545</v>
      </c>
      <c r="D15" s="32" t="s">
        <v>131</v>
      </c>
      <c r="E15" s="32" t="s">
        <v>4</v>
      </c>
      <c r="F15" s="32" t="s">
        <v>6</v>
      </c>
      <c r="G15" s="32" t="s">
        <v>510</v>
      </c>
      <c r="H15" s="32"/>
      <c r="I15">
        <v>10</v>
      </c>
      <c r="J15">
        <v>3</v>
      </c>
    </row>
    <row r="16" spans="1:21">
      <c r="A16" s="48">
        <v>43134</v>
      </c>
      <c r="B16" s="32" t="s">
        <v>4</v>
      </c>
      <c r="C16" s="32">
        <v>3583</v>
      </c>
      <c r="D16" s="32" t="s">
        <v>168</v>
      </c>
      <c r="E16" s="32" t="s">
        <v>4</v>
      </c>
      <c r="F16" s="32" t="s">
        <v>7</v>
      </c>
      <c r="G16" s="32" t="s">
        <v>65</v>
      </c>
      <c r="H16" s="32"/>
      <c r="I16">
        <v>19</v>
      </c>
      <c r="J16">
        <v>23</v>
      </c>
    </row>
    <row r="17" spans="1:10">
      <c r="A17" s="48">
        <v>43134</v>
      </c>
      <c r="B17" s="32" t="s">
        <v>4</v>
      </c>
      <c r="C17" s="32">
        <v>6190</v>
      </c>
      <c r="D17" s="32" t="s">
        <v>298</v>
      </c>
      <c r="E17" s="32" t="s">
        <v>4</v>
      </c>
      <c r="F17" s="32" t="s">
        <v>7</v>
      </c>
      <c r="G17" s="32" t="s">
        <v>243</v>
      </c>
      <c r="H17" s="32"/>
      <c r="I17">
        <v>29</v>
      </c>
      <c r="J17">
        <v>42</v>
      </c>
    </row>
    <row r="18" spans="1:10">
      <c r="A18" s="48">
        <v>43134</v>
      </c>
      <c r="B18" s="32" t="s">
        <v>4</v>
      </c>
      <c r="C18" s="32">
        <v>3347</v>
      </c>
      <c r="D18" s="32" t="s">
        <v>151</v>
      </c>
      <c r="E18" s="32" t="s">
        <v>4</v>
      </c>
      <c r="F18" s="32" t="s">
        <v>7</v>
      </c>
      <c r="G18" s="32" t="s">
        <v>65</v>
      </c>
      <c r="H18" s="32"/>
      <c r="I18">
        <v>16</v>
      </c>
      <c r="J18">
        <v>19</v>
      </c>
    </row>
    <row r="19" spans="1:10">
      <c r="A19" s="48">
        <v>43134</v>
      </c>
      <c r="B19" s="32" t="s">
        <v>4</v>
      </c>
      <c r="C19" s="32">
        <v>2734</v>
      </c>
      <c r="D19" s="32" t="s">
        <v>205</v>
      </c>
      <c r="E19" s="32" t="s">
        <v>4</v>
      </c>
      <c r="F19" s="32" t="s">
        <v>7</v>
      </c>
      <c r="G19" s="32" t="s">
        <v>65</v>
      </c>
      <c r="H19" s="32"/>
      <c r="I19">
        <v>23</v>
      </c>
      <c r="J19">
        <v>26</v>
      </c>
    </row>
    <row r="20" spans="1:10">
      <c r="A20" s="48">
        <v>43134</v>
      </c>
      <c r="B20" s="32" t="s">
        <v>4</v>
      </c>
      <c r="C20" s="32">
        <v>1450</v>
      </c>
      <c r="D20" s="32" t="s">
        <v>205</v>
      </c>
      <c r="E20" s="32" t="s">
        <v>7</v>
      </c>
      <c r="F20" s="32" t="s">
        <v>596</v>
      </c>
      <c r="G20" s="32" t="s">
        <v>548</v>
      </c>
      <c r="H20" s="32"/>
      <c r="I20">
        <v>23</v>
      </c>
      <c r="J20">
        <v>26</v>
      </c>
    </row>
    <row r="21" spans="1:10">
      <c r="A21" s="48">
        <v>43134</v>
      </c>
      <c r="B21" s="32" t="s">
        <v>4</v>
      </c>
      <c r="C21" s="32">
        <v>2414</v>
      </c>
      <c r="D21" s="32" t="s">
        <v>205</v>
      </c>
      <c r="E21" s="32" t="s">
        <v>599</v>
      </c>
      <c r="F21" s="32" t="s">
        <v>24</v>
      </c>
      <c r="G21" s="32" t="s">
        <v>98</v>
      </c>
      <c r="H21" s="32"/>
      <c r="I21">
        <v>23</v>
      </c>
      <c r="J21">
        <v>26</v>
      </c>
    </row>
    <row r="22" spans="1:10" ht="26" customHeight="1">
      <c r="A22" s="48">
        <v>43134</v>
      </c>
      <c r="B22" s="32" t="s">
        <v>4</v>
      </c>
      <c r="C22" s="32">
        <v>2270</v>
      </c>
      <c r="D22" s="32" t="s">
        <v>205</v>
      </c>
      <c r="E22" s="32" t="s">
        <v>7</v>
      </c>
      <c r="F22" s="32" t="s">
        <v>24</v>
      </c>
      <c r="G22" s="32" t="s">
        <v>548</v>
      </c>
      <c r="H22" s="32"/>
      <c r="I22">
        <v>23</v>
      </c>
      <c r="J22">
        <v>26</v>
      </c>
    </row>
    <row r="23" spans="1:10">
      <c r="A23" s="48">
        <v>43135</v>
      </c>
      <c r="B23" s="32" t="s">
        <v>22</v>
      </c>
      <c r="C23" s="32">
        <v>6790</v>
      </c>
      <c r="D23" s="32" t="s">
        <v>479</v>
      </c>
      <c r="E23" s="32" t="s">
        <v>7</v>
      </c>
      <c r="F23" s="32" t="s">
        <v>7</v>
      </c>
      <c r="G23" s="32" t="s">
        <v>65</v>
      </c>
      <c r="H23" s="32"/>
      <c r="I23">
        <v>12</v>
      </c>
      <c r="J23">
        <v>12</v>
      </c>
    </row>
    <row r="24" spans="1:10">
      <c r="A24" s="48">
        <v>43135</v>
      </c>
      <c r="B24" s="32" t="s">
        <v>22</v>
      </c>
      <c r="C24" s="32">
        <v>6740</v>
      </c>
      <c r="D24" s="32" t="s">
        <v>601</v>
      </c>
      <c r="E24" s="32" t="s">
        <v>7</v>
      </c>
      <c r="F24" s="32" t="s">
        <v>7</v>
      </c>
      <c r="G24" s="32" t="s">
        <v>65</v>
      </c>
      <c r="H24" s="32"/>
      <c r="I24">
        <v>36</v>
      </c>
      <c r="J24">
        <v>40</v>
      </c>
    </row>
    <row r="25" spans="1:10">
      <c r="A25" s="48">
        <v>43135</v>
      </c>
      <c r="B25" s="32" t="s">
        <v>6</v>
      </c>
      <c r="C25" s="32">
        <v>52074</v>
      </c>
      <c r="D25" s="32" t="s">
        <v>677</v>
      </c>
      <c r="E25" s="32" t="s">
        <v>6</v>
      </c>
      <c r="F25" s="32" t="s">
        <v>24</v>
      </c>
      <c r="G25" s="32" t="s">
        <v>603</v>
      </c>
      <c r="H25" s="32"/>
      <c r="I25">
        <v>138</v>
      </c>
      <c r="J25">
        <v>199</v>
      </c>
    </row>
    <row r="26" spans="1:10">
      <c r="A26" s="48">
        <v>43135</v>
      </c>
      <c r="B26" s="32" t="s">
        <v>7</v>
      </c>
      <c r="C26" s="32">
        <v>57570</v>
      </c>
      <c r="D26" s="32" t="s">
        <v>359</v>
      </c>
      <c r="E26" s="32" t="s">
        <v>7</v>
      </c>
      <c r="F26" s="32" t="s">
        <v>9</v>
      </c>
      <c r="G26" s="32" t="s">
        <v>548</v>
      </c>
      <c r="H26" s="32"/>
      <c r="I26">
        <v>34</v>
      </c>
      <c r="J26">
        <v>40</v>
      </c>
    </row>
    <row r="27" spans="1:10">
      <c r="A27" s="48">
        <v>43135</v>
      </c>
      <c r="B27" s="32" t="s">
        <v>7</v>
      </c>
      <c r="C27" s="32">
        <v>57330</v>
      </c>
      <c r="D27" s="32" t="s">
        <v>602</v>
      </c>
      <c r="E27" s="32" t="s">
        <v>377</v>
      </c>
      <c r="F27" s="32" t="s">
        <v>24</v>
      </c>
      <c r="G27" s="32" t="s">
        <v>98</v>
      </c>
      <c r="H27" s="32"/>
      <c r="I27">
        <v>24</v>
      </c>
      <c r="J27">
        <v>30</v>
      </c>
    </row>
    <row r="28" spans="1:10">
      <c r="A28" s="48">
        <v>43135</v>
      </c>
      <c r="B28" s="32" t="s">
        <v>7</v>
      </c>
      <c r="C28" s="32">
        <v>57310</v>
      </c>
      <c r="D28" s="32" t="s">
        <v>598</v>
      </c>
      <c r="E28" s="32" t="s">
        <v>7</v>
      </c>
      <c r="F28" s="32" t="s">
        <v>7</v>
      </c>
      <c r="G28" s="32" t="s">
        <v>379</v>
      </c>
      <c r="H28" s="32"/>
      <c r="I28">
        <v>34</v>
      </c>
      <c r="J28">
        <v>48</v>
      </c>
    </row>
    <row r="29" spans="1:10">
      <c r="A29" s="48">
        <v>43135</v>
      </c>
      <c r="B29" s="32" t="s">
        <v>7</v>
      </c>
      <c r="C29" s="32">
        <v>54440</v>
      </c>
      <c r="D29" s="32" t="s">
        <v>522</v>
      </c>
      <c r="E29" s="32" t="s">
        <v>7</v>
      </c>
      <c r="F29" s="32" t="s">
        <v>24</v>
      </c>
      <c r="G29" s="32" t="s">
        <v>65</v>
      </c>
      <c r="H29" s="32"/>
      <c r="I29">
        <v>19</v>
      </c>
      <c r="J29">
        <v>14</v>
      </c>
    </row>
    <row r="30" spans="1:10">
      <c r="A30" s="48">
        <v>43135</v>
      </c>
      <c r="B30" s="32" t="s">
        <v>4</v>
      </c>
      <c r="C30" s="32">
        <v>4480</v>
      </c>
      <c r="D30" s="32" t="s">
        <v>145</v>
      </c>
      <c r="E30" s="32" t="s">
        <v>4</v>
      </c>
      <c r="F30" s="32" t="s">
        <v>7</v>
      </c>
      <c r="G30" s="32" t="s">
        <v>248</v>
      </c>
      <c r="H30" s="32"/>
      <c r="I30">
        <v>8</v>
      </c>
      <c r="J30">
        <v>5</v>
      </c>
    </row>
    <row r="31" spans="1:10">
      <c r="A31" s="48">
        <v>43135</v>
      </c>
      <c r="B31" s="32" t="s">
        <v>4</v>
      </c>
      <c r="C31" s="32">
        <v>8086</v>
      </c>
      <c r="D31" s="32" t="s">
        <v>133</v>
      </c>
      <c r="E31" s="32" t="s">
        <v>7</v>
      </c>
      <c r="F31" s="32" t="s">
        <v>24</v>
      </c>
      <c r="G31" s="32" t="s">
        <v>533</v>
      </c>
      <c r="H31" s="32"/>
      <c r="I31">
        <v>23</v>
      </c>
      <c r="J31">
        <v>20</v>
      </c>
    </row>
    <row r="32" spans="1:10">
      <c r="A32" s="48">
        <v>43135</v>
      </c>
      <c r="B32" s="32" t="s">
        <v>4</v>
      </c>
      <c r="C32" s="32">
        <v>4660</v>
      </c>
      <c r="D32" s="32" t="s">
        <v>131</v>
      </c>
      <c r="E32" s="32" t="s">
        <v>503</v>
      </c>
      <c r="F32" s="32" t="s">
        <v>57</v>
      </c>
      <c r="G32" s="32" t="s">
        <v>123</v>
      </c>
      <c r="H32" s="32"/>
      <c r="I32">
        <v>10</v>
      </c>
      <c r="J32">
        <v>3</v>
      </c>
    </row>
    <row r="33" spans="1:10">
      <c r="A33" s="48">
        <v>43135</v>
      </c>
      <c r="B33" s="32" t="s">
        <v>4</v>
      </c>
      <c r="C33" s="32">
        <v>4660</v>
      </c>
      <c r="D33" s="32" t="s">
        <v>131</v>
      </c>
      <c r="E33" s="32" t="s">
        <v>12</v>
      </c>
      <c r="F33" s="32" t="s">
        <v>57</v>
      </c>
      <c r="G33" s="32" t="s">
        <v>392</v>
      </c>
      <c r="H33" s="32"/>
      <c r="I33">
        <v>10</v>
      </c>
      <c r="J33">
        <v>3</v>
      </c>
    </row>
    <row r="34" spans="1:10">
      <c r="A34" s="48">
        <v>43135</v>
      </c>
      <c r="B34" s="32" t="s">
        <v>4</v>
      </c>
      <c r="C34" s="32">
        <v>4973</v>
      </c>
      <c r="D34" s="32" t="s">
        <v>340</v>
      </c>
      <c r="E34" s="32" t="s">
        <v>9</v>
      </c>
      <c r="F34" s="32" t="s">
        <v>7</v>
      </c>
      <c r="G34" s="32" t="s">
        <v>65</v>
      </c>
      <c r="H34" s="32"/>
      <c r="I34">
        <v>17</v>
      </c>
      <c r="J34">
        <v>13</v>
      </c>
    </row>
    <row r="35" spans="1:10">
      <c r="A35" s="48">
        <v>43135</v>
      </c>
      <c r="B35" s="32" t="s">
        <v>4</v>
      </c>
      <c r="C35" s="32">
        <v>3522</v>
      </c>
      <c r="D35" s="32" t="s">
        <v>168</v>
      </c>
      <c r="E35" s="32" t="s">
        <v>4</v>
      </c>
      <c r="F35" s="32" t="s">
        <v>7</v>
      </c>
      <c r="G35" s="32" t="s">
        <v>548</v>
      </c>
      <c r="H35" s="32"/>
      <c r="I35">
        <v>19</v>
      </c>
      <c r="J35">
        <v>23</v>
      </c>
    </row>
    <row r="36" spans="1:10">
      <c r="A36" s="48">
        <v>43135</v>
      </c>
      <c r="B36" s="32" t="s">
        <v>4</v>
      </c>
      <c r="C36" s="32">
        <v>6136</v>
      </c>
      <c r="D36" s="32" t="s">
        <v>142</v>
      </c>
      <c r="E36" s="32" t="s">
        <v>7</v>
      </c>
      <c r="F36" s="32" t="s">
        <v>24</v>
      </c>
      <c r="G36" s="32" t="s">
        <v>533</v>
      </c>
      <c r="H36" s="32"/>
      <c r="I36">
        <v>31</v>
      </c>
      <c r="J36">
        <v>43</v>
      </c>
    </row>
    <row r="37" spans="1:10" ht="23" customHeight="1">
      <c r="A37" s="48">
        <v>43135</v>
      </c>
      <c r="B37" s="32" t="s">
        <v>4</v>
      </c>
      <c r="C37" s="32">
        <v>1457</v>
      </c>
      <c r="D37" s="32" t="s">
        <v>205</v>
      </c>
      <c r="E37" s="32" t="s">
        <v>7</v>
      </c>
      <c r="F37" s="32" t="s">
        <v>24</v>
      </c>
      <c r="G37" s="32" t="s">
        <v>548</v>
      </c>
      <c r="H37" s="32"/>
      <c r="I37">
        <v>23</v>
      </c>
      <c r="J37">
        <v>26</v>
      </c>
    </row>
    <row r="38" spans="1:10">
      <c r="A38" s="48">
        <v>43135</v>
      </c>
      <c r="B38" s="32" t="s">
        <v>4</v>
      </c>
      <c r="C38" s="32">
        <v>1213</v>
      </c>
      <c r="D38" s="32" t="s">
        <v>205</v>
      </c>
      <c r="E38" s="32" t="s">
        <v>7</v>
      </c>
      <c r="F38" s="32" t="s">
        <v>53</v>
      </c>
      <c r="G38" s="32" t="s">
        <v>248</v>
      </c>
      <c r="H38" s="32"/>
      <c r="I38">
        <v>23</v>
      </c>
      <c r="J38">
        <v>26</v>
      </c>
    </row>
    <row r="39" spans="1:10">
      <c r="A39" s="48">
        <v>43135</v>
      </c>
      <c r="B39" s="32" t="s">
        <v>4</v>
      </c>
      <c r="C39" s="32">
        <v>1230</v>
      </c>
      <c r="D39" s="32" t="s">
        <v>205</v>
      </c>
      <c r="E39" s="32" t="s">
        <v>7</v>
      </c>
      <c r="F39" s="32" t="s">
        <v>24</v>
      </c>
      <c r="G39" s="32" t="s">
        <v>235</v>
      </c>
      <c r="H39" s="32"/>
      <c r="I39">
        <v>23</v>
      </c>
      <c r="J39">
        <v>26</v>
      </c>
    </row>
    <row r="40" spans="1:10">
      <c r="A40" s="48">
        <v>43135</v>
      </c>
      <c r="B40" s="32" t="s">
        <v>4</v>
      </c>
      <c r="C40" s="32">
        <v>4908</v>
      </c>
      <c r="D40" s="32" t="s">
        <v>180</v>
      </c>
      <c r="E40" s="32" t="s">
        <v>4</v>
      </c>
      <c r="F40" s="32" t="s">
        <v>7</v>
      </c>
      <c r="G40" s="32" t="s">
        <v>600</v>
      </c>
      <c r="H40" s="32"/>
      <c r="I40">
        <v>9</v>
      </c>
      <c r="J40">
        <v>5</v>
      </c>
    </row>
    <row r="41" spans="1:10">
      <c r="A41" s="48">
        <v>43135</v>
      </c>
      <c r="B41" s="32" t="s">
        <v>4</v>
      </c>
      <c r="C41" s="32">
        <v>4750</v>
      </c>
      <c r="D41" s="32" t="s">
        <v>180</v>
      </c>
      <c r="E41" s="32" t="s">
        <v>4</v>
      </c>
      <c r="F41" s="32" t="s">
        <v>4</v>
      </c>
      <c r="G41" s="32" t="s">
        <v>65</v>
      </c>
      <c r="H41" s="32"/>
      <c r="I41">
        <v>9</v>
      </c>
      <c r="J41">
        <v>5</v>
      </c>
    </row>
    <row r="42" spans="1:10">
      <c r="A42" s="48">
        <v>43136</v>
      </c>
      <c r="B42" s="32" t="s">
        <v>606</v>
      </c>
      <c r="C42" s="32">
        <v>89218165</v>
      </c>
      <c r="D42" s="32" t="s">
        <v>607</v>
      </c>
      <c r="E42" s="32" t="s">
        <v>25</v>
      </c>
      <c r="F42" s="32" t="s">
        <v>28</v>
      </c>
      <c r="G42" s="32" t="s">
        <v>548</v>
      </c>
      <c r="H42" s="32"/>
    </row>
    <row r="43" spans="1:10">
      <c r="A43" s="48">
        <v>43136</v>
      </c>
      <c r="B43" s="32" t="s">
        <v>604</v>
      </c>
      <c r="C43" s="32">
        <v>98199</v>
      </c>
      <c r="D43" s="32" t="s">
        <v>605</v>
      </c>
      <c r="E43" s="32" t="s">
        <v>24</v>
      </c>
      <c r="F43" s="32" t="s">
        <v>28</v>
      </c>
      <c r="G43" s="32" t="s">
        <v>445</v>
      </c>
      <c r="H43" s="32"/>
    </row>
    <row r="44" spans="1:10">
      <c r="A44" s="48">
        <v>43138</v>
      </c>
      <c r="B44" s="32" t="s">
        <v>608</v>
      </c>
      <c r="C44" s="32">
        <v>1140</v>
      </c>
      <c r="D44" s="32" t="s">
        <v>277</v>
      </c>
      <c r="E44" s="32" t="s">
        <v>6</v>
      </c>
      <c r="F44" s="32" t="s">
        <v>24</v>
      </c>
      <c r="G44" s="32" t="s">
        <v>609</v>
      </c>
      <c r="H44" s="32"/>
    </row>
    <row r="45" spans="1:10">
      <c r="A45" s="48">
        <v>43139</v>
      </c>
      <c r="B45" s="32" t="s">
        <v>4</v>
      </c>
      <c r="C45" s="32">
        <v>7714</v>
      </c>
      <c r="D45" s="32" t="s">
        <v>138</v>
      </c>
      <c r="E45" s="32" t="s">
        <v>5</v>
      </c>
      <c r="F45" s="32" t="s">
        <v>7</v>
      </c>
      <c r="G45" s="32"/>
      <c r="H45" s="32"/>
      <c r="I45">
        <v>40</v>
      </c>
      <c r="J45">
        <v>59</v>
      </c>
    </row>
    <row r="46" spans="1:10">
      <c r="A46" s="48">
        <v>43139</v>
      </c>
      <c r="B46" s="32" t="s">
        <v>4</v>
      </c>
      <c r="C46" s="32">
        <v>4642</v>
      </c>
      <c r="D46" s="32" t="s">
        <v>131</v>
      </c>
      <c r="E46" s="32" t="s">
        <v>5</v>
      </c>
      <c r="F46" s="32" t="s">
        <v>7</v>
      </c>
      <c r="G46" s="32" t="s">
        <v>533</v>
      </c>
      <c r="H46" s="32"/>
      <c r="I46">
        <v>10</v>
      </c>
      <c r="J46">
        <v>3</v>
      </c>
    </row>
    <row r="47" spans="1:10">
      <c r="A47" s="48">
        <v>43140</v>
      </c>
      <c r="B47" s="32" t="s">
        <v>4</v>
      </c>
      <c r="C47" s="32">
        <v>4277</v>
      </c>
      <c r="D47" s="32" t="s">
        <v>131</v>
      </c>
      <c r="E47" s="32" t="s">
        <v>5</v>
      </c>
      <c r="F47" s="32" t="s">
        <v>7</v>
      </c>
      <c r="G47" s="32" t="s">
        <v>611</v>
      </c>
      <c r="H47" s="32"/>
      <c r="I47">
        <v>10</v>
      </c>
      <c r="J47">
        <v>3</v>
      </c>
    </row>
    <row r="48" spans="1:10">
      <c r="A48" s="48">
        <v>43141</v>
      </c>
      <c r="B48" s="32" t="s">
        <v>7</v>
      </c>
      <c r="C48" s="32">
        <v>54560</v>
      </c>
      <c r="D48" s="32" t="s">
        <v>614</v>
      </c>
      <c r="E48" s="32" t="s">
        <v>7</v>
      </c>
      <c r="F48" s="32" t="s">
        <v>7</v>
      </c>
      <c r="G48" s="32" t="s">
        <v>73</v>
      </c>
      <c r="H48" s="32"/>
      <c r="I48">
        <v>29</v>
      </c>
      <c r="J48">
        <v>26</v>
      </c>
    </row>
    <row r="49" spans="1:10">
      <c r="A49" s="48">
        <v>43141</v>
      </c>
      <c r="B49" s="32" t="s">
        <v>7</v>
      </c>
      <c r="C49" s="32">
        <v>57330</v>
      </c>
      <c r="D49" s="32" t="s">
        <v>413</v>
      </c>
      <c r="E49" s="32" t="s">
        <v>7</v>
      </c>
      <c r="F49" s="32" t="s">
        <v>6</v>
      </c>
      <c r="G49" s="32" t="s">
        <v>603</v>
      </c>
      <c r="H49" s="32"/>
      <c r="I49">
        <v>22</v>
      </c>
      <c r="J49">
        <v>29</v>
      </c>
    </row>
    <row r="50" spans="1:10">
      <c r="A50" s="48">
        <v>43141</v>
      </c>
      <c r="B50" s="32" t="s">
        <v>4</v>
      </c>
      <c r="C50" s="32">
        <v>4954</v>
      </c>
      <c r="D50" s="32" t="s">
        <v>152</v>
      </c>
      <c r="E50" s="32" t="s">
        <v>5</v>
      </c>
      <c r="F50" s="32" t="s">
        <v>5</v>
      </c>
      <c r="G50" s="32" t="s">
        <v>603</v>
      </c>
      <c r="H50" s="32"/>
      <c r="I50">
        <v>11</v>
      </c>
      <c r="J50">
        <v>7</v>
      </c>
    </row>
    <row r="51" spans="1:10">
      <c r="A51" s="48">
        <v>43141</v>
      </c>
      <c r="B51" s="32" t="s">
        <v>4</v>
      </c>
      <c r="C51" s="32">
        <v>7243</v>
      </c>
      <c r="D51" s="32" t="s">
        <v>153</v>
      </c>
      <c r="E51" s="32" t="s">
        <v>7</v>
      </c>
      <c r="F51" s="32" t="s">
        <v>12</v>
      </c>
      <c r="G51" s="32" t="s">
        <v>548</v>
      </c>
      <c r="H51" s="32"/>
      <c r="I51">
        <v>25</v>
      </c>
      <c r="J51">
        <v>33</v>
      </c>
    </row>
    <row r="52" spans="1:10">
      <c r="A52" s="48">
        <v>43141</v>
      </c>
      <c r="B52" s="32" t="s">
        <v>4</v>
      </c>
      <c r="C52" s="32">
        <v>3315</v>
      </c>
      <c r="D52" s="32" t="s">
        <v>137</v>
      </c>
      <c r="E52" s="32" t="s">
        <v>5</v>
      </c>
      <c r="F52" s="32" t="s">
        <v>613</v>
      </c>
      <c r="G52" s="32" t="s">
        <v>123</v>
      </c>
      <c r="H52" s="32"/>
      <c r="I52">
        <v>14</v>
      </c>
      <c r="J52">
        <v>16</v>
      </c>
    </row>
    <row r="53" spans="1:10">
      <c r="A53" s="48">
        <v>43141</v>
      </c>
      <c r="B53" s="32" t="s">
        <v>4</v>
      </c>
      <c r="C53" s="32">
        <v>6211</v>
      </c>
      <c r="D53" s="32" t="s">
        <v>287</v>
      </c>
      <c r="E53" s="32" t="s">
        <v>5</v>
      </c>
      <c r="F53" s="32" t="s">
        <v>7</v>
      </c>
      <c r="G53" s="32" t="s">
        <v>533</v>
      </c>
      <c r="H53" s="32"/>
      <c r="I53">
        <v>41</v>
      </c>
      <c r="J53">
        <v>55</v>
      </c>
    </row>
    <row r="54" spans="1:10">
      <c r="A54" s="48">
        <v>43141</v>
      </c>
      <c r="B54" s="32" t="s">
        <v>4</v>
      </c>
      <c r="C54" s="32">
        <v>4056</v>
      </c>
      <c r="D54" s="32" t="s">
        <v>141</v>
      </c>
      <c r="E54" s="32" t="s">
        <v>18</v>
      </c>
      <c r="F54" s="32" t="s">
        <v>7</v>
      </c>
      <c r="G54" s="32" t="s">
        <v>540</v>
      </c>
      <c r="H54" s="32"/>
      <c r="I54">
        <v>11</v>
      </c>
      <c r="J54">
        <v>10</v>
      </c>
    </row>
    <row r="55" spans="1:10">
      <c r="A55" s="48">
        <v>43141</v>
      </c>
      <c r="B55" s="32" t="s">
        <v>4</v>
      </c>
      <c r="C55" s="32">
        <v>1361</v>
      </c>
      <c r="D55" s="32" t="s">
        <v>205</v>
      </c>
      <c r="E55" s="32" t="s">
        <v>7</v>
      </c>
      <c r="F55" s="32" t="s">
        <v>7</v>
      </c>
      <c r="G55" s="32" t="s">
        <v>612</v>
      </c>
      <c r="H55" s="32"/>
      <c r="I55">
        <v>23</v>
      </c>
      <c r="J55">
        <v>26</v>
      </c>
    </row>
    <row r="56" spans="1:10">
      <c r="A56" s="48">
        <v>43141</v>
      </c>
      <c r="B56" s="32" t="s">
        <v>4</v>
      </c>
      <c r="C56" s="32">
        <v>8258</v>
      </c>
      <c r="D56" s="32" t="s">
        <v>162</v>
      </c>
      <c r="E56" s="32" t="s">
        <v>5</v>
      </c>
      <c r="F56" s="32" t="s">
        <v>7</v>
      </c>
      <c r="G56" s="32" t="s">
        <v>116</v>
      </c>
      <c r="H56" s="32"/>
      <c r="I56">
        <v>24</v>
      </c>
      <c r="J56">
        <v>20</v>
      </c>
    </row>
    <row r="57" spans="1:10">
      <c r="A57" s="48">
        <v>43141</v>
      </c>
      <c r="B57" s="32" t="s">
        <v>4</v>
      </c>
      <c r="C57" s="32">
        <v>4833</v>
      </c>
      <c r="D57" s="32" t="s">
        <v>296</v>
      </c>
      <c r="E57" s="32" t="s">
        <v>7</v>
      </c>
      <c r="F57" s="32" t="s">
        <v>7</v>
      </c>
      <c r="G57" s="32" t="s">
        <v>603</v>
      </c>
      <c r="H57" s="32"/>
      <c r="I57">
        <v>14</v>
      </c>
      <c r="J57">
        <v>12</v>
      </c>
    </row>
    <row r="58" spans="1:10">
      <c r="A58" s="48">
        <v>43141</v>
      </c>
      <c r="B58" s="32" t="s">
        <v>4</v>
      </c>
      <c r="C58" s="32">
        <v>8009</v>
      </c>
      <c r="D58" s="32" t="s">
        <v>135</v>
      </c>
      <c r="E58" s="32" t="s">
        <v>615</v>
      </c>
      <c r="F58" s="32" t="s">
        <v>7</v>
      </c>
      <c r="G58" s="32" t="s">
        <v>603</v>
      </c>
      <c r="H58" s="32"/>
      <c r="I58">
        <v>19</v>
      </c>
      <c r="J58">
        <v>26</v>
      </c>
    </row>
    <row r="59" spans="1:10">
      <c r="A59" s="48">
        <v>43142</v>
      </c>
      <c r="B59" s="32" t="s">
        <v>7</v>
      </c>
      <c r="C59" s="32">
        <v>57330</v>
      </c>
      <c r="D59" s="32" t="s">
        <v>680</v>
      </c>
      <c r="E59" s="32" t="s">
        <v>7</v>
      </c>
      <c r="F59" s="32" t="s">
        <v>7</v>
      </c>
      <c r="G59" s="32" t="s">
        <v>626</v>
      </c>
      <c r="H59" s="32"/>
      <c r="I59">
        <v>22</v>
      </c>
      <c r="J59">
        <v>29</v>
      </c>
    </row>
    <row r="60" spans="1:10">
      <c r="A60" s="48">
        <v>43142</v>
      </c>
      <c r="B60" s="32" t="s">
        <v>7</v>
      </c>
      <c r="C60" s="32">
        <v>54400</v>
      </c>
      <c r="D60" s="32" t="s">
        <v>408</v>
      </c>
      <c r="E60" s="32" t="s">
        <v>79</v>
      </c>
      <c r="F60" s="32" t="s">
        <v>7</v>
      </c>
      <c r="G60" s="32" t="s">
        <v>603</v>
      </c>
      <c r="H60" s="32"/>
      <c r="I60">
        <v>21</v>
      </c>
      <c r="J60">
        <v>23</v>
      </c>
    </row>
    <row r="61" spans="1:10">
      <c r="A61" s="48">
        <v>43142</v>
      </c>
      <c r="B61" s="32" t="s">
        <v>7</v>
      </c>
      <c r="C61" s="32">
        <v>95150</v>
      </c>
      <c r="D61" s="32" t="s">
        <v>679</v>
      </c>
      <c r="E61" s="32" t="s">
        <v>7</v>
      </c>
      <c r="F61" s="32" t="s">
        <v>24</v>
      </c>
      <c r="G61" s="32" t="s">
        <v>603</v>
      </c>
      <c r="H61" s="32"/>
      <c r="I61">
        <v>233</v>
      </c>
      <c r="J61">
        <v>401</v>
      </c>
    </row>
    <row r="62" spans="1:10">
      <c r="A62" s="48">
        <v>43142</v>
      </c>
      <c r="B62" s="32" t="s">
        <v>7</v>
      </c>
      <c r="C62" s="32">
        <v>57100</v>
      </c>
      <c r="D62" s="32" t="s">
        <v>369</v>
      </c>
      <c r="E62" s="32" t="s">
        <v>7</v>
      </c>
      <c r="F62" s="32" t="s">
        <v>7</v>
      </c>
      <c r="G62" s="32" t="s">
        <v>603</v>
      </c>
      <c r="H62" s="32"/>
      <c r="I62">
        <v>33</v>
      </c>
      <c r="J62">
        <v>42</v>
      </c>
    </row>
    <row r="63" spans="1:10">
      <c r="A63" s="48">
        <v>43142</v>
      </c>
      <c r="B63" s="32" t="s">
        <v>4</v>
      </c>
      <c r="C63" s="32">
        <v>4955</v>
      </c>
      <c r="D63" s="32" t="s">
        <v>152</v>
      </c>
      <c r="E63" s="32" t="s">
        <v>616</v>
      </c>
      <c r="F63" s="32" t="s">
        <v>24</v>
      </c>
      <c r="G63" s="32" t="s">
        <v>603</v>
      </c>
      <c r="H63" s="32"/>
      <c r="I63">
        <v>11</v>
      </c>
      <c r="J63">
        <v>7</v>
      </c>
    </row>
    <row r="64" spans="1:10">
      <c r="A64" s="48">
        <v>43142</v>
      </c>
      <c r="B64" s="32" t="s">
        <v>4</v>
      </c>
      <c r="C64" s="32">
        <v>8071</v>
      </c>
      <c r="D64" s="32" t="s">
        <v>133</v>
      </c>
      <c r="E64" s="32" t="s">
        <v>9</v>
      </c>
      <c r="F64" s="32" t="s">
        <v>9</v>
      </c>
      <c r="G64" s="32" t="s">
        <v>510</v>
      </c>
      <c r="H64" s="32"/>
      <c r="I64">
        <v>23</v>
      </c>
      <c r="J64">
        <v>20</v>
      </c>
    </row>
    <row r="65" spans="1:10">
      <c r="A65" s="48">
        <v>43142</v>
      </c>
      <c r="B65" s="32" t="s">
        <v>4</v>
      </c>
      <c r="C65" s="32">
        <v>4684</v>
      </c>
      <c r="D65" s="32" t="s">
        <v>131</v>
      </c>
      <c r="E65" s="32" t="s">
        <v>9</v>
      </c>
      <c r="F65" s="32" t="s">
        <v>82</v>
      </c>
      <c r="G65" s="32" t="s">
        <v>392</v>
      </c>
      <c r="H65" s="32"/>
      <c r="I65">
        <v>10</v>
      </c>
      <c r="J65">
        <v>3</v>
      </c>
    </row>
    <row r="66" spans="1:10">
      <c r="A66" s="48">
        <v>43142</v>
      </c>
      <c r="B66" s="32" t="s">
        <v>4</v>
      </c>
      <c r="C66" s="32">
        <v>4521</v>
      </c>
      <c r="D66" s="32" t="s">
        <v>131</v>
      </c>
      <c r="E66" s="32" t="s">
        <v>5</v>
      </c>
      <c r="F66" s="32" t="s">
        <v>6</v>
      </c>
      <c r="G66" s="32" t="s">
        <v>603</v>
      </c>
      <c r="H66" s="32"/>
      <c r="I66">
        <v>10</v>
      </c>
      <c r="J66">
        <v>3</v>
      </c>
    </row>
    <row r="67" spans="1:10">
      <c r="A67" s="48">
        <v>43142</v>
      </c>
      <c r="B67" s="32" t="s">
        <v>4</v>
      </c>
      <c r="C67" s="32">
        <v>4691</v>
      </c>
      <c r="D67" s="32" t="s">
        <v>131</v>
      </c>
      <c r="E67" s="32" t="s">
        <v>25</v>
      </c>
      <c r="F67" s="32" t="s">
        <v>5</v>
      </c>
      <c r="G67" s="32" t="s">
        <v>548</v>
      </c>
      <c r="H67" s="32"/>
      <c r="I67">
        <v>10</v>
      </c>
      <c r="J67">
        <v>3</v>
      </c>
    </row>
    <row r="68" spans="1:10">
      <c r="A68" s="48">
        <v>43142</v>
      </c>
      <c r="B68" s="32" t="s">
        <v>4</v>
      </c>
      <c r="C68" s="32">
        <v>4750</v>
      </c>
      <c r="D68" s="32" t="s">
        <v>131</v>
      </c>
      <c r="E68" s="32" t="s">
        <v>5</v>
      </c>
      <c r="F68" s="32" t="s">
        <v>7</v>
      </c>
      <c r="G68" s="32" t="s">
        <v>625</v>
      </c>
      <c r="H68" s="32"/>
      <c r="I68">
        <v>10</v>
      </c>
      <c r="J68">
        <v>3</v>
      </c>
    </row>
    <row r="69" spans="1:10">
      <c r="A69" s="48">
        <v>43142</v>
      </c>
      <c r="B69" s="32" t="s">
        <v>4</v>
      </c>
      <c r="C69" s="32">
        <v>3466</v>
      </c>
      <c r="D69" s="32" t="s">
        <v>168</v>
      </c>
      <c r="E69" s="32" t="s">
        <v>5</v>
      </c>
      <c r="F69" s="32" t="s">
        <v>53</v>
      </c>
      <c r="G69" s="32" t="s">
        <v>624</v>
      </c>
      <c r="H69" s="32"/>
      <c r="I69">
        <v>19</v>
      </c>
      <c r="J69">
        <v>23</v>
      </c>
    </row>
    <row r="70" spans="1:10">
      <c r="A70" s="48">
        <v>43142</v>
      </c>
      <c r="B70" s="32" t="s">
        <v>4</v>
      </c>
      <c r="C70" s="32">
        <v>4303</v>
      </c>
      <c r="D70" s="32" t="s">
        <v>141</v>
      </c>
      <c r="E70" s="32" t="s">
        <v>5</v>
      </c>
      <c r="F70" s="32" t="s">
        <v>127</v>
      </c>
      <c r="G70" s="32" t="s">
        <v>603</v>
      </c>
      <c r="H70" s="32"/>
      <c r="I70">
        <v>11</v>
      </c>
      <c r="J70">
        <v>10</v>
      </c>
    </row>
    <row r="71" spans="1:10">
      <c r="A71" s="48">
        <v>43142</v>
      </c>
      <c r="B71" s="32" t="s">
        <v>4</v>
      </c>
      <c r="C71" s="32">
        <v>6775</v>
      </c>
      <c r="D71" s="32" t="s">
        <v>144</v>
      </c>
      <c r="E71" s="32" t="s">
        <v>24</v>
      </c>
      <c r="F71" s="32" t="s">
        <v>24</v>
      </c>
      <c r="G71" s="32" t="s">
        <v>98</v>
      </c>
      <c r="H71" s="32"/>
      <c r="I71">
        <v>35</v>
      </c>
      <c r="J71">
        <v>53</v>
      </c>
    </row>
    <row r="72" spans="1:10">
      <c r="A72" s="48">
        <v>43142</v>
      </c>
      <c r="B72" s="32" t="s">
        <v>4</v>
      </c>
      <c r="C72" s="32">
        <v>5836</v>
      </c>
      <c r="D72" s="32" t="s">
        <v>307</v>
      </c>
      <c r="E72" s="32" t="s">
        <v>24</v>
      </c>
      <c r="F72" s="32" t="s">
        <v>5</v>
      </c>
      <c r="G72" s="32" t="s">
        <v>617</v>
      </c>
      <c r="H72" s="32"/>
      <c r="I72">
        <v>22</v>
      </c>
      <c r="J72">
        <v>28</v>
      </c>
    </row>
    <row r="73" spans="1:10">
      <c r="A73" s="48">
        <v>43142</v>
      </c>
      <c r="B73" s="32" t="s">
        <v>4</v>
      </c>
      <c r="C73" s="32">
        <v>2360</v>
      </c>
      <c r="D73" s="32" t="s">
        <v>623</v>
      </c>
      <c r="E73" s="32" t="s">
        <v>7</v>
      </c>
      <c r="F73" s="32" t="s">
        <v>7</v>
      </c>
      <c r="G73" s="32" t="s">
        <v>116</v>
      </c>
      <c r="H73" s="32"/>
      <c r="I73">
        <v>23</v>
      </c>
      <c r="J73">
        <v>26</v>
      </c>
    </row>
    <row r="74" spans="1:10">
      <c r="A74" s="48">
        <v>43142</v>
      </c>
      <c r="B74" s="32" t="s">
        <v>4</v>
      </c>
      <c r="C74" s="32">
        <v>1167</v>
      </c>
      <c r="D74" s="32" t="s">
        <v>205</v>
      </c>
      <c r="E74" s="32" t="s">
        <v>5</v>
      </c>
      <c r="F74" s="32" t="s">
        <v>546</v>
      </c>
      <c r="G74" s="32" t="s">
        <v>618</v>
      </c>
      <c r="H74" s="32"/>
      <c r="I74">
        <v>23</v>
      </c>
      <c r="J74">
        <v>26</v>
      </c>
    </row>
    <row r="75" spans="1:10">
      <c r="A75" s="48">
        <v>43142</v>
      </c>
      <c r="B75" s="32" t="s">
        <v>4</v>
      </c>
      <c r="C75" s="32">
        <v>1610</v>
      </c>
      <c r="D75" s="32" t="s">
        <v>205</v>
      </c>
      <c r="E75" s="32" t="s">
        <v>28</v>
      </c>
      <c r="F75" s="32" t="s">
        <v>7</v>
      </c>
      <c r="G75" s="32" t="s">
        <v>603</v>
      </c>
      <c r="H75" s="32"/>
      <c r="I75">
        <v>23</v>
      </c>
      <c r="J75">
        <v>26</v>
      </c>
    </row>
    <row r="76" spans="1:10">
      <c r="A76" s="48">
        <v>43142</v>
      </c>
      <c r="B76" s="32" t="s">
        <v>4</v>
      </c>
      <c r="C76" s="32">
        <v>1948</v>
      </c>
      <c r="D76" s="32" t="s">
        <v>619</v>
      </c>
      <c r="E76" s="32" t="s">
        <v>620</v>
      </c>
      <c r="F76" s="32" t="s">
        <v>24</v>
      </c>
      <c r="G76" s="32" t="s">
        <v>621</v>
      </c>
      <c r="H76" s="32"/>
      <c r="I76">
        <v>19</v>
      </c>
      <c r="J76">
        <v>25</v>
      </c>
    </row>
    <row r="77" spans="1:10">
      <c r="A77" s="48">
        <v>43142</v>
      </c>
      <c r="B77" s="32" t="s">
        <v>4</v>
      </c>
      <c r="C77" s="32">
        <v>8010</v>
      </c>
      <c r="D77" s="32" t="s">
        <v>135</v>
      </c>
      <c r="E77" s="32" t="s">
        <v>24</v>
      </c>
      <c r="F77" s="32" t="s">
        <v>24</v>
      </c>
      <c r="G77" s="32" t="s">
        <v>603</v>
      </c>
      <c r="H77" s="32"/>
      <c r="I77">
        <v>19</v>
      </c>
      <c r="J77">
        <v>26</v>
      </c>
    </row>
    <row r="78" spans="1:10">
      <c r="A78" s="48">
        <v>43142</v>
      </c>
      <c r="B78" s="32" t="s">
        <v>4</v>
      </c>
      <c r="C78" s="32">
        <v>8029</v>
      </c>
      <c r="D78" s="32" t="s">
        <v>135</v>
      </c>
      <c r="E78" s="32" t="s">
        <v>7</v>
      </c>
      <c r="F78" s="32" t="s">
        <v>5</v>
      </c>
      <c r="G78" s="32" t="s">
        <v>622</v>
      </c>
      <c r="H78" s="32"/>
      <c r="I78">
        <v>19</v>
      </c>
      <c r="J78">
        <v>26</v>
      </c>
    </row>
    <row r="79" spans="1:10">
      <c r="A79" s="48">
        <v>43143</v>
      </c>
      <c r="B79" s="32" t="s">
        <v>22</v>
      </c>
      <c r="C79" s="32">
        <v>6780</v>
      </c>
      <c r="D79" s="32" t="s">
        <v>628</v>
      </c>
      <c r="E79" s="32" t="s">
        <v>7</v>
      </c>
      <c r="F79" s="32" t="s">
        <v>5</v>
      </c>
      <c r="G79" s="32" t="s">
        <v>123</v>
      </c>
      <c r="H79" s="32"/>
      <c r="I79">
        <v>17</v>
      </c>
      <c r="J79">
        <v>17</v>
      </c>
    </row>
    <row r="80" spans="1:10">
      <c r="A80" s="48">
        <v>43143</v>
      </c>
      <c r="B80" s="32" t="s">
        <v>6</v>
      </c>
      <c r="C80" s="32">
        <v>63454</v>
      </c>
      <c r="D80" s="32" t="s">
        <v>681</v>
      </c>
      <c r="E80" s="32" t="s">
        <v>6</v>
      </c>
      <c r="F80" s="32" t="s">
        <v>25</v>
      </c>
      <c r="G80" s="32" t="s">
        <v>629</v>
      </c>
      <c r="H80" s="32"/>
      <c r="I80">
        <v>172</v>
      </c>
      <c r="J80">
        <v>302</v>
      </c>
    </row>
    <row r="81" spans="1:10">
      <c r="A81" s="48">
        <v>43143</v>
      </c>
      <c r="B81" s="32" t="s">
        <v>6</v>
      </c>
      <c r="C81" s="32">
        <v>54349</v>
      </c>
      <c r="D81" s="32" t="s">
        <v>630</v>
      </c>
      <c r="E81" s="32" t="s">
        <v>6</v>
      </c>
      <c r="F81" s="32" t="s">
        <v>24</v>
      </c>
      <c r="G81" s="32" t="s">
        <v>445</v>
      </c>
      <c r="H81" s="32"/>
      <c r="I81">
        <v>64</v>
      </c>
      <c r="J81">
        <v>100</v>
      </c>
    </row>
    <row r="82" spans="1:10" ht="31" customHeight="1">
      <c r="A82" s="48">
        <v>43143</v>
      </c>
      <c r="B82" s="32" t="s">
        <v>4</v>
      </c>
      <c r="C82" s="32">
        <v>7240</v>
      </c>
      <c r="D82" s="32" t="s">
        <v>153</v>
      </c>
      <c r="E82" s="32" t="s">
        <v>24</v>
      </c>
      <c r="F82" s="32" t="s">
        <v>82</v>
      </c>
      <c r="G82" s="32" t="s">
        <v>98</v>
      </c>
      <c r="H82" s="32"/>
      <c r="I82">
        <v>25</v>
      </c>
      <c r="J82">
        <v>33</v>
      </c>
    </row>
    <row r="83" spans="1:10">
      <c r="A83" s="48">
        <v>43143</v>
      </c>
      <c r="B83" s="32" t="s">
        <v>4</v>
      </c>
      <c r="C83" s="32">
        <v>8055</v>
      </c>
      <c r="D83" s="32" t="s">
        <v>133</v>
      </c>
      <c r="E83" s="32" t="s">
        <v>24</v>
      </c>
      <c r="F83" s="32" t="s">
        <v>7</v>
      </c>
      <c r="G83" s="32" t="s">
        <v>98</v>
      </c>
      <c r="H83" s="32"/>
      <c r="I83">
        <v>23</v>
      </c>
      <c r="J83">
        <v>20</v>
      </c>
    </row>
    <row r="84" spans="1:10">
      <c r="A84" s="48">
        <v>43143</v>
      </c>
      <c r="B84" s="32" t="s">
        <v>4</v>
      </c>
      <c r="C84" s="32">
        <v>3222</v>
      </c>
      <c r="D84" s="32" t="s">
        <v>333</v>
      </c>
      <c r="E84" s="32" t="s">
        <v>7</v>
      </c>
      <c r="F84" s="32" t="s">
        <v>7</v>
      </c>
      <c r="G84" s="32" t="s">
        <v>629</v>
      </c>
      <c r="H84" s="32"/>
      <c r="I84">
        <v>18</v>
      </c>
      <c r="J84">
        <v>20</v>
      </c>
    </row>
    <row r="85" spans="1:10">
      <c r="A85" s="48">
        <v>43143</v>
      </c>
      <c r="B85" s="32" t="s">
        <v>4</v>
      </c>
      <c r="C85" s="32">
        <v>9353</v>
      </c>
      <c r="D85" s="32" t="s">
        <v>464</v>
      </c>
      <c r="E85" s="32" t="s">
        <v>24</v>
      </c>
      <c r="F85" s="32" t="s">
        <v>24</v>
      </c>
      <c r="G85" s="32" t="s">
        <v>116</v>
      </c>
      <c r="H85" s="32"/>
      <c r="I85">
        <v>52</v>
      </c>
      <c r="J85">
        <v>72</v>
      </c>
    </row>
    <row r="86" spans="1:10">
      <c r="A86" s="48">
        <v>43143</v>
      </c>
      <c r="B86" s="32" t="s">
        <v>4</v>
      </c>
      <c r="C86" s="32">
        <v>8147</v>
      </c>
      <c r="D86" s="32" t="s">
        <v>148</v>
      </c>
      <c r="E86" s="32" t="s">
        <v>24</v>
      </c>
      <c r="F86" s="32" t="s">
        <v>7</v>
      </c>
      <c r="G86" s="32" t="s">
        <v>381</v>
      </c>
      <c r="H86" s="32"/>
      <c r="I86">
        <v>22</v>
      </c>
      <c r="J86">
        <v>31</v>
      </c>
    </row>
    <row r="87" spans="1:10">
      <c r="A87" s="48">
        <v>43143</v>
      </c>
      <c r="B87" s="32" t="s">
        <v>4</v>
      </c>
      <c r="C87" s="32">
        <v>3468</v>
      </c>
      <c r="D87" s="32" t="s">
        <v>168</v>
      </c>
      <c r="E87" s="32" t="s">
        <v>5</v>
      </c>
      <c r="F87" s="32" t="s">
        <v>5</v>
      </c>
      <c r="G87" s="32" t="s">
        <v>381</v>
      </c>
      <c r="H87" s="32"/>
      <c r="I87">
        <v>19</v>
      </c>
      <c r="J87">
        <v>23</v>
      </c>
    </row>
    <row r="88" spans="1:10">
      <c r="A88" s="48">
        <v>43143</v>
      </c>
      <c r="B88" s="32" t="s">
        <v>4</v>
      </c>
      <c r="C88" s="32">
        <v>6767</v>
      </c>
      <c r="D88" s="32" t="s">
        <v>627</v>
      </c>
      <c r="E88" s="32" t="s">
        <v>7</v>
      </c>
      <c r="F88" s="32" t="s">
        <v>7</v>
      </c>
      <c r="G88" s="32" t="s">
        <v>603</v>
      </c>
      <c r="H88" s="32"/>
      <c r="I88">
        <v>41</v>
      </c>
      <c r="J88">
        <v>43</v>
      </c>
    </row>
    <row r="89" spans="1:10">
      <c r="A89" s="48">
        <v>43143</v>
      </c>
      <c r="B89" s="32" t="s">
        <v>4</v>
      </c>
      <c r="C89" s="32">
        <v>1718</v>
      </c>
      <c r="D89" s="32" t="s">
        <v>205</v>
      </c>
      <c r="E89" s="32" t="s">
        <v>57</v>
      </c>
      <c r="F89" s="32" t="s">
        <v>7</v>
      </c>
      <c r="G89" s="32" t="s">
        <v>64</v>
      </c>
      <c r="H89" s="32"/>
      <c r="I89">
        <v>23</v>
      </c>
      <c r="J89">
        <v>26</v>
      </c>
    </row>
    <row r="90" spans="1:10">
      <c r="A90" s="48">
        <v>43143</v>
      </c>
      <c r="B90" s="32" t="s">
        <v>4</v>
      </c>
      <c r="C90" s="32">
        <v>2213</v>
      </c>
      <c r="D90" s="32" t="s">
        <v>205</v>
      </c>
      <c r="E90" s="32" t="s">
        <v>5</v>
      </c>
      <c r="F90" s="32" t="s">
        <v>263</v>
      </c>
      <c r="G90" s="32" t="s">
        <v>116</v>
      </c>
      <c r="H90" s="32"/>
      <c r="I90">
        <v>23</v>
      </c>
      <c r="J90">
        <v>26</v>
      </c>
    </row>
    <row r="91" spans="1:10">
      <c r="A91" s="48">
        <v>43143</v>
      </c>
      <c r="B91" s="32" t="s">
        <v>4</v>
      </c>
      <c r="C91" s="32">
        <v>7520</v>
      </c>
      <c r="D91" s="32" t="s">
        <v>468</v>
      </c>
      <c r="E91" s="32" t="s">
        <v>5</v>
      </c>
      <c r="F91" s="32" t="s">
        <v>6</v>
      </c>
      <c r="G91" s="32" t="s">
        <v>548</v>
      </c>
      <c r="H91" s="32"/>
      <c r="I91">
        <v>35</v>
      </c>
      <c r="J91">
        <v>52</v>
      </c>
    </row>
    <row r="92" spans="1:10">
      <c r="A92" s="48">
        <v>43143</v>
      </c>
      <c r="B92" s="32" t="s">
        <v>4</v>
      </c>
      <c r="C92" s="32">
        <v>4739</v>
      </c>
      <c r="D92" s="32" t="s">
        <v>180</v>
      </c>
      <c r="E92" s="32" t="s">
        <v>7</v>
      </c>
      <c r="F92" s="32" t="s">
        <v>24</v>
      </c>
      <c r="G92" s="32" t="s">
        <v>533</v>
      </c>
      <c r="H92" s="32"/>
      <c r="I92">
        <v>9</v>
      </c>
      <c r="J92">
        <v>5</v>
      </c>
    </row>
    <row r="93" spans="1:10">
      <c r="A93" s="48">
        <v>43143</v>
      </c>
      <c r="B93" s="32" t="s">
        <v>4</v>
      </c>
      <c r="C93" s="32">
        <v>5231</v>
      </c>
      <c r="D93" s="32" t="s">
        <v>166</v>
      </c>
      <c r="E93" s="32" t="s">
        <v>5</v>
      </c>
      <c r="F93" s="32" t="s">
        <v>7</v>
      </c>
      <c r="G93" s="32" t="s">
        <v>624</v>
      </c>
      <c r="H93" s="32"/>
      <c r="I93">
        <v>24</v>
      </c>
      <c r="J93">
        <v>33</v>
      </c>
    </row>
    <row r="94" spans="1:10">
      <c r="A94" s="48">
        <v>43143</v>
      </c>
      <c r="B94" s="32" t="s">
        <v>4</v>
      </c>
      <c r="C94" s="32">
        <v>2410</v>
      </c>
      <c r="D94" s="32" t="s">
        <v>135</v>
      </c>
      <c r="E94" s="32" t="s">
        <v>7</v>
      </c>
      <c r="F94" s="32" t="s">
        <v>6</v>
      </c>
      <c r="G94" s="32" t="s">
        <v>629</v>
      </c>
      <c r="H94" s="32"/>
      <c r="I94">
        <v>19</v>
      </c>
      <c r="J94">
        <v>26</v>
      </c>
    </row>
    <row r="95" spans="1:10">
      <c r="A95" s="48">
        <v>43143</v>
      </c>
      <c r="B95" s="32" t="s">
        <v>4</v>
      </c>
      <c r="C95" s="32">
        <v>3762</v>
      </c>
      <c r="D95" s="32" t="s">
        <v>189</v>
      </c>
      <c r="E95" s="32" t="s">
        <v>5</v>
      </c>
      <c r="F95" s="32" t="s">
        <v>7</v>
      </c>
      <c r="G95" s="32" t="s">
        <v>391</v>
      </c>
      <c r="H95" s="32"/>
      <c r="I95">
        <v>17</v>
      </c>
      <c r="J95">
        <v>18</v>
      </c>
    </row>
    <row r="96" spans="1:10">
      <c r="A96" s="48">
        <v>43144</v>
      </c>
      <c r="B96" s="32" t="s">
        <v>22</v>
      </c>
      <c r="C96" s="32">
        <v>6700</v>
      </c>
      <c r="D96" s="32" t="s">
        <v>326</v>
      </c>
      <c r="E96" s="32" t="s">
        <v>7</v>
      </c>
      <c r="F96" s="32" t="s">
        <v>24</v>
      </c>
      <c r="G96" s="32" t="s">
        <v>283</v>
      </c>
      <c r="H96" s="32"/>
      <c r="I96">
        <v>29</v>
      </c>
      <c r="J96">
        <v>28</v>
      </c>
    </row>
    <row r="97" spans="1:10">
      <c r="A97" s="48">
        <v>43144</v>
      </c>
      <c r="B97" s="32" t="s">
        <v>4</v>
      </c>
      <c r="C97" s="32">
        <v>3509</v>
      </c>
      <c r="D97" s="32" t="s">
        <v>168</v>
      </c>
      <c r="E97" s="32" t="s">
        <v>7</v>
      </c>
      <c r="F97" s="32" t="s">
        <v>7</v>
      </c>
      <c r="G97" s="32" t="s">
        <v>603</v>
      </c>
      <c r="H97" s="32"/>
      <c r="I97">
        <v>19</v>
      </c>
      <c r="J97">
        <v>23</v>
      </c>
    </row>
    <row r="98" spans="1:10">
      <c r="A98" s="48">
        <v>43144</v>
      </c>
      <c r="B98" s="32" t="s">
        <v>4</v>
      </c>
      <c r="C98" s="32">
        <v>9365</v>
      </c>
      <c r="D98" s="32" t="s">
        <v>684</v>
      </c>
      <c r="E98" s="32" t="s">
        <v>5</v>
      </c>
      <c r="F98" s="32" t="s">
        <v>6</v>
      </c>
      <c r="G98" s="32" t="s">
        <v>116</v>
      </c>
      <c r="H98" s="32"/>
      <c r="I98">
        <v>52</v>
      </c>
      <c r="J98">
        <v>62</v>
      </c>
    </row>
    <row r="99" spans="1:10">
      <c r="A99" s="48">
        <v>43144</v>
      </c>
      <c r="B99" s="32" t="s">
        <v>4</v>
      </c>
      <c r="C99" s="32">
        <v>7382</v>
      </c>
      <c r="D99" s="32" t="s">
        <v>631</v>
      </c>
      <c r="E99" s="32" t="s">
        <v>5</v>
      </c>
      <c r="F99" s="32" t="s">
        <v>25</v>
      </c>
      <c r="G99" s="32" t="s">
        <v>466</v>
      </c>
      <c r="H99" s="32"/>
      <c r="I99">
        <v>30</v>
      </c>
      <c r="J99">
        <v>44</v>
      </c>
    </row>
    <row r="100" spans="1:10">
      <c r="A100" s="48">
        <v>43144</v>
      </c>
      <c r="B100" s="32" t="s">
        <v>4</v>
      </c>
      <c r="C100" s="32">
        <v>1860</v>
      </c>
      <c r="D100" s="32" t="s">
        <v>205</v>
      </c>
      <c r="E100" s="32" t="s">
        <v>8</v>
      </c>
      <c r="F100" s="32" t="s">
        <v>56</v>
      </c>
      <c r="G100" s="32" t="s">
        <v>235</v>
      </c>
      <c r="H100" s="32"/>
      <c r="I100">
        <v>23</v>
      </c>
      <c r="J100">
        <v>26</v>
      </c>
    </row>
    <row r="101" spans="1:10">
      <c r="A101" s="48">
        <v>43144</v>
      </c>
      <c r="B101" s="32" t="s">
        <v>4</v>
      </c>
      <c r="C101" s="32">
        <v>2441</v>
      </c>
      <c r="D101" s="32" t="s">
        <v>205</v>
      </c>
      <c r="E101" s="32" t="s">
        <v>7</v>
      </c>
      <c r="F101" s="32" t="s">
        <v>7</v>
      </c>
      <c r="G101" s="32" t="s">
        <v>116</v>
      </c>
      <c r="H101" s="32"/>
      <c r="I101">
        <v>23</v>
      </c>
      <c r="J101">
        <v>26</v>
      </c>
    </row>
    <row r="102" spans="1:10">
      <c r="A102" s="48">
        <v>43144</v>
      </c>
      <c r="B102" s="32" t="s">
        <v>4</v>
      </c>
      <c r="C102" s="32">
        <v>8826</v>
      </c>
      <c r="D102" s="32" t="s">
        <v>187</v>
      </c>
      <c r="E102" s="32" t="s">
        <v>5</v>
      </c>
      <c r="F102" s="32" t="s">
        <v>5</v>
      </c>
      <c r="G102" s="32" t="s">
        <v>481</v>
      </c>
      <c r="H102" s="32"/>
      <c r="I102">
        <v>41</v>
      </c>
      <c r="J102">
        <v>45</v>
      </c>
    </row>
    <row r="103" spans="1:10">
      <c r="A103" s="48">
        <v>43144</v>
      </c>
      <c r="B103" s="32" t="s">
        <v>4</v>
      </c>
      <c r="C103" s="32">
        <v>8042</v>
      </c>
      <c r="D103" s="32" t="s">
        <v>135</v>
      </c>
      <c r="E103" s="32" t="s">
        <v>66</v>
      </c>
      <c r="F103" s="32" t="s">
        <v>7</v>
      </c>
      <c r="G103" s="32" t="s">
        <v>603</v>
      </c>
      <c r="H103" s="32"/>
      <c r="I103">
        <v>19</v>
      </c>
      <c r="J103">
        <v>26</v>
      </c>
    </row>
    <row r="104" spans="1:10">
      <c r="A104" s="48">
        <v>43145</v>
      </c>
      <c r="B104" s="32" t="s">
        <v>22</v>
      </c>
      <c r="C104" s="32">
        <v>6747</v>
      </c>
      <c r="D104" s="32" t="s">
        <v>642</v>
      </c>
      <c r="E104" s="32" t="s">
        <v>7</v>
      </c>
      <c r="F104" s="32" t="s">
        <v>24</v>
      </c>
      <c r="G104" s="32" t="s">
        <v>42</v>
      </c>
      <c r="H104" s="32"/>
      <c r="I104">
        <v>32</v>
      </c>
      <c r="J104">
        <v>31</v>
      </c>
    </row>
    <row r="105" spans="1:10">
      <c r="A105" s="48">
        <v>43145</v>
      </c>
      <c r="B105" s="32" t="s">
        <v>7</v>
      </c>
      <c r="C105" s="32">
        <v>57570</v>
      </c>
      <c r="D105" s="32" t="s">
        <v>641</v>
      </c>
      <c r="E105" s="32" t="s">
        <v>7</v>
      </c>
      <c r="F105" s="32" t="s">
        <v>5</v>
      </c>
      <c r="G105" s="32" t="s">
        <v>514</v>
      </c>
      <c r="H105" s="32"/>
      <c r="I105">
        <v>18</v>
      </c>
      <c r="J105">
        <v>26</v>
      </c>
    </row>
    <row r="106" spans="1:10">
      <c r="A106" s="48">
        <v>43145</v>
      </c>
      <c r="B106" s="32" t="s">
        <v>4</v>
      </c>
      <c r="C106" s="32">
        <v>3324</v>
      </c>
      <c r="D106" s="32" t="s">
        <v>183</v>
      </c>
      <c r="E106" s="32" t="s">
        <v>25</v>
      </c>
      <c r="F106" s="32" t="s">
        <v>5</v>
      </c>
      <c r="G106" s="32" t="s">
        <v>514</v>
      </c>
      <c r="H106" s="32"/>
      <c r="I106">
        <v>21</v>
      </c>
      <c r="J106">
        <v>27</v>
      </c>
    </row>
    <row r="107" spans="1:10">
      <c r="A107" s="48">
        <v>43145</v>
      </c>
      <c r="B107" s="32" t="s">
        <v>4</v>
      </c>
      <c r="C107" s="32">
        <v>8119</v>
      </c>
      <c r="D107" s="32" t="s">
        <v>148</v>
      </c>
      <c r="E107" s="32" t="s">
        <v>5</v>
      </c>
      <c r="F107" s="32" t="s">
        <v>7</v>
      </c>
      <c r="G107" s="32" t="s">
        <v>643</v>
      </c>
      <c r="H107" s="32"/>
      <c r="I107">
        <v>22</v>
      </c>
      <c r="J107">
        <v>31</v>
      </c>
    </row>
    <row r="108" spans="1:10">
      <c r="A108" s="48">
        <v>43145</v>
      </c>
      <c r="B108" s="32" t="s">
        <v>4</v>
      </c>
      <c r="C108" s="32">
        <v>3327</v>
      </c>
      <c r="D108" s="32" t="s">
        <v>185</v>
      </c>
      <c r="E108" s="32" t="s">
        <v>7</v>
      </c>
      <c r="F108" s="32" t="s">
        <v>7</v>
      </c>
      <c r="G108" s="32" t="s">
        <v>116</v>
      </c>
      <c r="H108" s="32"/>
      <c r="I108">
        <v>21</v>
      </c>
      <c r="J108">
        <v>26</v>
      </c>
    </row>
    <row r="109" spans="1:10">
      <c r="A109" s="48">
        <v>43145</v>
      </c>
      <c r="B109" s="32" t="s">
        <v>4</v>
      </c>
      <c r="C109" s="32">
        <v>4636</v>
      </c>
      <c r="D109" s="32" t="s">
        <v>131</v>
      </c>
      <c r="E109" s="32" t="s">
        <v>25</v>
      </c>
      <c r="F109" s="32" t="s">
        <v>5</v>
      </c>
      <c r="G109" s="32" t="s">
        <v>632</v>
      </c>
      <c r="H109" s="32"/>
      <c r="I109">
        <v>10</v>
      </c>
      <c r="J109">
        <v>3</v>
      </c>
    </row>
    <row r="110" spans="1:10">
      <c r="A110" s="48">
        <v>43145</v>
      </c>
      <c r="B110" s="32" t="s">
        <v>4</v>
      </c>
      <c r="C110" s="32">
        <v>4564</v>
      </c>
      <c r="D110" s="32" t="s">
        <v>131</v>
      </c>
      <c r="E110" s="32" t="s">
        <v>5</v>
      </c>
      <c r="F110" s="32" t="s">
        <v>7</v>
      </c>
      <c r="G110" s="32" t="s">
        <v>392</v>
      </c>
      <c r="H110" s="32"/>
      <c r="I110">
        <v>10</v>
      </c>
      <c r="J110">
        <v>3</v>
      </c>
    </row>
    <row r="111" spans="1:10">
      <c r="A111" s="48">
        <v>43145</v>
      </c>
      <c r="B111" s="32" t="s">
        <v>4</v>
      </c>
      <c r="C111" s="32">
        <v>5690</v>
      </c>
      <c r="D111" s="32" t="s">
        <v>644</v>
      </c>
      <c r="E111" s="32" t="s">
        <v>5</v>
      </c>
      <c r="F111" s="32" t="s">
        <v>6</v>
      </c>
      <c r="G111" s="32" t="s">
        <v>645</v>
      </c>
      <c r="H111" s="32"/>
      <c r="I111">
        <v>25</v>
      </c>
      <c r="J111">
        <v>35</v>
      </c>
    </row>
    <row r="112" spans="1:10">
      <c r="A112" s="48">
        <v>43145</v>
      </c>
      <c r="B112" s="32" t="s">
        <v>4</v>
      </c>
      <c r="C112" s="32">
        <v>8372</v>
      </c>
      <c r="D112" s="32" t="s">
        <v>154</v>
      </c>
      <c r="E112" s="32" t="s">
        <v>5</v>
      </c>
      <c r="F112" s="32" t="s">
        <v>7</v>
      </c>
      <c r="G112" s="32" t="s">
        <v>624</v>
      </c>
      <c r="H112" s="32"/>
      <c r="I112">
        <v>31</v>
      </c>
      <c r="J112">
        <v>24</v>
      </c>
    </row>
    <row r="113" spans="1:10">
      <c r="A113" s="48">
        <v>43145</v>
      </c>
      <c r="B113" s="32" t="s">
        <v>4</v>
      </c>
      <c r="C113" s="32">
        <v>8387</v>
      </c>
      <c r="D113" s="32" t="s">
        <v>305</v>
      </c>
      <c r="E113" s="32" t="s">
        <v>5</v>
      </c>
      <c r="F113" s="32" t="s">
        <v>7</v>
      </c>
      <c r="G113" s="32" t="s">
        <v>388</v>
      </c>
      <c r="H113" s="32"/>
      <c r="I113">
        <v>25</v>
      </c>
      <c r="J113">
        <v>21</v>
      </c>
    </row>
    <row r="114" spans="1:10">
      <c r="A114" s="48">
        <v>43145</v>
      </c>
      <c r="B114" s="32" t="s">
        <v>4</v>
      </c>
      <c r="C114" s="32">
        <v>7458</v>
      </c>
      <c r="D114" s="32" t="s">
        <v>474</v>
      </c>
      <c r="E114" s="32" t="s">
        <v>7</v>
      </c>
      <c r="F114" s="32" t="s">
        <v>5</v>
      </c>
      <c r="G114" s="32" t="s">
        <v>640</v>
      </c>
      <c r="H114" s="32"/>
      <c r="I114">
        <v>32</v>
      </c>
      <c r="J114">
        <v>46</v>
      </c>
    </row>
    <row r="115" spans="1:10">
      <c r="A115" s="48">
        <v>43145</v>
      </c>
      <c r="B115" s="32" t="s">
        <v>4</v>
      </c>
      <c r="C115" s="32">
        <v>1146</v>
      </c>
      <c r="D115" s="32" t="s">
        <v>205</v>
      </c>
      <c r="E115" s="32" t="s">
        <v>633</v>
      </c>
      <c r="F115" s="32" t="s">
        <v>24</v>
      </c>
      <c r="G115" s="32" t="s">
        <v>634</v>
      </c>
      <c r="H115" s="32"/>
      <c r="I115">
        <v>23</v>
      </c>
      <c r="J115">
        <v>26</v>
      </c>
    </row>
    <row r="116" spans="1:10">
      <c r="A116" s="48">
        <v>43145</v>
      </c>
      <c r="B116" s="32" t="s">
        <v>4</v>
      </c>
      <c r="C116" s="32">
        <v>1324</v>
      </c>
      <c r="D116" s="32" t="s">
        <v>205</v>
      </c>
      <c r="E116" s="32" t="s">
        <v>24</v>
      </c>
      <c r="F116" s="32" t="s">
        <v>639</v>
      </c>
      <c r="G116" s="32" t="s">
        <v>42</v>
      </c>
      <c r="H116" s="32"/>
      <c r="I116">
        <v>23</v>
      </c>
      <c r="J116">
        <v>26</v>
      </c>
    </row>
    <row r="117" spans="1:10">
      <c r="A117" s="48">
        <v>43145</v>
      </c>
      <c r="B117" s="32" t="s">
        <v>4</v>
      </c>
      <c r="C117" s="32">
        <v>1520</v>
      </c>
      <c r="D117" s="32" t="s">
        <v>205</v>
      </c>
      <c r="E117" s="32" t="s">
        <v>7</v>
      </c>
      <c r="F117" s="32" t="s">
        <v>7</v>
      </c>
      <c r="G117" s="32" t="s">
        <v>42</v>
      </c>
      <c r="H117" s="32"/>
      <c r="I117">
        <v>23</v>
      </c>
      <c r="J117">
        <v>26</v>
      </c>
    </row>
    <row r="118" spans="1:10">
      <c r="A118" s="48">
        <v>43145</v>
      </c>
      <c r="B118" s="32" t="s">
        <v>4</v>
      </c>
      <c r="C118" s="32">
        <v>3714</v>
      </c>
      <c r="D118" s="32" t="s">
        <v>192</v>
      </c>
      <c r="E118" s="32" t="s">
        <v>25</v>
      </c>
      <c r="F118" s="32" t="s">
        <v>7</v>
      </c>
      <c r="G118" s="32" t="s">
        <v>514</v>
      </c>
      <c r="H118" s="32"/>
      <c r="I118">
        <v>19</v>
      </c>
      <c r="J118">
        <v>20</v>
      </c>
    </row>
    <row r="119" spans="1:10">
      <c r="A119" s="48">
        <v>43145</v>
      </c>
      <c r="B119" s="32" t="s">
        <v>4</v>
      </c>
      <c r="C119" s="32">
        <v>5214</v>
      </c>
      <c r="D119" s="32" t="s">
        <v>166</v>
      </c>
      <c r="E119" s="32" t="s">
        <v>25</v>
      </c>
      <c r="F119" s="32" t="s">
        <v>5</v>
      </c>
      <c r="G119" s="32" t="s">
        <v>123</v>
      </c>
      <c r="H119" s="32"/>
      <c r="I119">
        <v>24</v>
      </c>
      <c r="J119">
        <v>33</v>
      </c>
    </row>
    <row r="120" spans="1:10">
      <c r="A120" s="48">
        <v>43145</v>
      </c>
      <c r="B120" s="32" t="s">
        <v>4</v>
      </c>
      <c r="C120" s="32">
        <v>4985</v>
      </c>
      <c r="D120" s="32" t="s">
        <v>158</v>
      </c>
      <c r="E120" s="32" t="s">
        <v>5</v>
      </c>
      <c r="F120" s="32" t="s">
        <v>7</v>
      </c>
      <c r="G120" s="32" t="s">
        <v>388</v>
      </c>
      <c r="H120" s="32"/>
      <c r="I120">
        <v>7</v>
      </c>
      <c r="J120">
        <v>6</v>
      </c>
    </row>
    <row r="121" spans="1:10">
      <c r="A121" s="48">
        <v>43145</v>
      </c>
      <c r="B121" s="32" t="s">
        <v>635</v>
      </c>
      <c r="C121" s="32" t="s">
        <v>636</v>
      </c>
      <c r="D121" s="32" t="s">
        <v>637</v>
      </c>
      <c r="E121" s="32" t="s">
        <v>638</v>
      </c>
      <c r="F121" s="32" t="s">
        <v>489</v>
      </c>
      <c r="G121" s="32" t="s">
        <v>388</v>
      </c>
      <c r="H121" s="32"/>
    </row>
    <row r="122" spans="1:10">
      <c r="A122" s="48">
        <v>43146</v>
      </c>
      <c r="B122" s="32" t="s">
        <v>22</v>
      </c>
      <c r="C122" s="32">
        <v>6700</v>
      </c>
      <c r="D122" s="32" t="s">
        <v>326</v>
      </c>
      <c r="E122" s="32" t="s">
        <v>7</v>
      </c>
      <c r="F122" s="32" t="s">
        <v>24</v>
      </c>
      <c r="G122" s="32" t="s">
        <v>388</v>
      </c>
      <c r="H122" s="32"/>
      <c r="I122">
        <v>29</v>
      </c>
      <c r="J122">
        <v>28</v>
      </c>
    </row>
    <row r="123" spans="1:10">
      <c r="A123" s="48">
        <v>43146</v>
      </c>
      <c r="B123" s="32" t="s">
        <v>22</v>
      </c>
      <c r="C123" s="32">
        <v>6700</v>
      </c>
      <c r="D123" s="32" t="s">
        <v>326</v>
      </c>
      <c r="E123" s="32" t="s">
        <v>7</v>
      </c>
      <c r="F123" s="32" t="s">
        <v>24</v>
      </c>
      <c r="G123" s="32" t="s">
        <v>657</v>
      </c>
      <c r="H123" s="32"/>
      <c r="I123">
        <v>29</v>
      </c>
      <c r="J123">
        <v>28</v>
      </c>
    </row>
    <row r="124" spans="1:10">
      <c r="A124" s="48">
        <v>43146</v>
      </c>
      <c r="B124" s="32" t="s">
        <v>22</v>
      </c>
      <c r="C124" s="32">
        <v>6840</v>
      </c>
      <c r="D124" s="32" t="s">
        <v>652</v>
      </c>
      <c r="E124" s="32" t="s">
        <v>7</v>
      </c>
      <c r="F124" s="32" t="s">
        <v>24</v>
      </c>
      <c r="G124" s="32" t="s">
        <v>651</v>
      </c>
      <c r="H124" s="32"/>
      <c r="I124">
        <v>46</v>
      </c>
      <c r="J124">
        <v>60</v>
      </c>
    </row>
    <row r="125" spans="1:10">
      <c r="A125" s="48">
        <v>43146</v>
      </c>
      <c r="B125" s="32" t="s">
        <v>7</v>
      </c>
      <c r="C125" s="32">
        <v>56220</v>
      </c>
      <c r="D125" s="32" t="s">
        <v>647</v>
      </c>
      <c r="E125" s="32" t="s">
        <v>242</v>
      </c>
      <c r="F125" s="32" t="s">
        <v>7</v>
      </c>
      <c r="G125" s="32" t="s">
        <v>388</v>
      </c>
      <c r="H125" s="32"/>
      <c r="I125" s="115" t="s">
        <v>683</v>
      </c>
      <c r="J125" s="114" t="s">
        <v>682</v>
      </c>
    </row>
    <row r="126" spans="1:10">
      <c r="A126" s="48">
        <v>43146</v>
      </c>
      <c r="B126" s="32" t="s">
        <v>4</v>
      </c>
      <c r="C126" s="32">
        <v>4408</v>
      </c>
      <c r="D126" s="32" t="s">
        <v>145</v>
      </c>
      <c r="E126" s="32" t="s">
        <v>30</v>
      </c>
      <c r="F126" s="32" t="s">
        <v>35</v>
      </c>
      <c r="G126" s="32" t="s">
        <v>388</v>
      </c>
      <c r="H126" s="32"/>
      <c r="I126">
        <v>8</v>
      </c>
      <c r="J126">
        <v>5</v>
      </c>
    </row>
    <row r="127" spans="1:10">
      <c r="A127" s="48">
        <v>43146</v>
      </c>
      <c r="B127" s="32" t="s">
        <v>4</v>
      </c>
      <c r="C127" s="32">
        <v>8061</v>
      </c>
      <c r="D127" s="32" t="s">
        <v>133</v>
      </c>
      <c r="E127" s="32" t="s">
        <v>5</v>
      </c>
      <c r="F127" s="32" t="s">
        <v>7</v>
      </c>
      <c r="G127" s="32" t="s">
        <v>123</v>
      </c>
      <c r="H127" s="32"/>
      <c r="I127">
        <v>23</v>
      </c>
      <c r="J127">
        <v>20</v>
      </c>
    </row>
    <row r="128" spans="1:10">
      <c r="A128" s="48">
        <v>43146</v>
      </c>
      <c r="B128" s="32" t="s">
        <v>4</v>
      </c>
      <c r="C128" s="32">
        <v>8080</v>
      </c>
      <c r="D128" s="32" t="s">
        <v>133</v>
      </c>
      <c r="E128" s="32" t="s">
        <v>4</v>
      </c>
      <c r="F128" s="32" t="s">
        <v>7</v>
      </c>
      <c r="G128" s="32" t="s">
        <v>654</v>
      </c>
      <c r="H128" s="32"/>
      <c r="I128">
        <v>23</v>
      </c>
      <c r="J128">
        <v>20</v>
      </c>
    </row>
    <row r="129" spans="1:10">
      <c r="A129" s="48">
        <v>43146</v>
      </c>
      <c r="B129" s="32" t="s">
        <v>4</v>
      </c>
      <c r="C129" s="32">
        <v>8154</v>
      </c>
      <c r="D129" s="32" t="s">
        <v>148</v>
      </c>
      <c r="E129" s="32" t="s">
        <v>7</v>
      </c>
      <c r="F129" s="32" t="s">
        <v>24</v>
      </c>
      <c r="G129" s="32" t="s">
        <v>388</v>
      </c>
      <c r="H129" s="32"/>
      <c r="I129">
        <v>22</v>
      </c>
      <c r="J129">
        <v>31</v>
      </c>
    </row>
    <row r="130" spans="1:10">
      <c r="A130" s="48">
        <v>43146</v>
      </c>
      <c r="B130" s="32" t="s">
        <v>4</v>
      </c>
      <c r="C130" s="32">
        <v>8125</v>
      </c>
      <c r="D130" s="32" t="s">
        <v>148</v>
      </c>
      <c r="E130" s="32" t="s">
        <v>5</v>
      </c>
      <c r="F130" s="32" t="s">
        <v>7</v>
      </c>
      <c r="G130" s="32" t="s">
        <v>514</v>
      </c>
      <c r="H130" s="32"/>
      <c r="I130">
        <v>22</v>
      </c>
      <c r="J130">
        <v>31</v>
      </c>
    </row>
    <row r="131" spans="1:10">
      <c r="A131" s="48">
        <v>43146</v>
      </c>
      <c r="B131" s="32" t="s">
        <v>4</v>
      </c>
      <c r="C131" s="32">
        <v>4540</v>
      </c>
      <c r="D131" s="32" t="s">
        <v>131</v>
      </c>
      <c r="E131" s="32" t="s">
        <v>28</v>
      </c>
      <c r="F131" s="32" t="s">
        <v>24</v>
      </c>
      <c r="G131" s="32" t="s">
        <v>392</v>
      </c>
      <c r="H131" s="32"/>
      <c r="I131">
        <v>10</v>
      </c>
      <c r="J131">
        <v>3</v>
      </c>
    </row>
    <row r="132" spans="1:10">
      <c r="A132" s="48">
        <v>43146</v>
      </c>
      <c r="B132" s="32" t="s">
        <v>4</v>
      </c>
      <c r="C132" s="32">
        <v>4979</v>
      </c>
      <c r="D132" s="32" t="s">
        <v>131</v>
      </c>
      <c r="E132" s="32" t="s">
        <v>5</v>
      </c>
      <c r="F132" s="32" t="s">
        <v>7</v>
      </c>
      <c r="G132" s="32" t="s">
        <v>392</v>
      </c>
      <c r="H132" s="32"/>
      <c r="I132">
        <v>10</v>
      </c>
      <c r="J132">
        <v>3</v>
      </c>
    </row>
    <row r="133" spans="1:10">
      <c r="A133" s="48">
        <v>43146</v>
      </c>
      <c r="B133" s="32" t="s">
        <v>4</v>
      </c>
      <c r="C133" s="32">
        <v>3550</v>
      </c>
      <c r="D133" s="32" t="s">
        <v>168</v>
      </c>
      <c r="E133" s="32" t="s">
        <v>5</v>
      </c>
      <c r="F133" s="32" t="s">
        <v>7</v>
      </c>
      <c r="G133" s="32" t="s">
        <v>514</v>
      </c>
      <c r="H133" s="32"/>
      <c r="I133">
        <v>19</v>
      </c>
      <c r="J133">
        <v>23</v>
      </c>
    </row>
    <row r="134" spans="1:10">
      <c r="A134" s="48">
        <v>43146</v>
      </c>
      <c r="B134" s="32" t="s">
        <v>4</v>
      </c>
      <c r="C134" s="32">
        <v>4279</v>
      </c>
      <c r="D134" s="32" t="s">
        <v>141</v>
      </c>
      <c r="E134" s="32" t="s">
        <v>653</v>
      </c>
      <c r="F134" s="32" t="s">
        <v>35</v>
      </c>
      <c r="G134" s="32" t="s">
        <v>388</v>
      </c>
      <c r="H134" s="32"/>
      <c r="I134">
        <v>11</v>
      </c>
      <c r="J134">
        <v>10</v>
      </c>
    </row>
    <row r="135" spans="1:10">
      <c r="A135" s="48">
        <v>43146</v>
      </c>
      <c r="B135" s="32" t="s">
        <v>4</v>
      </c>
      <c r="C135" s="32">
        <v>5426</v>
      </c>
      <c r="D135" s="32" t="s">
        <v>190</v>
      </c>
      <c r="E135" s="32" t="s">
        <v>242</v>
      </c>
      <c r="F135" s="32" t="s">
        <v>7</v>
      </c>
      <c r="G135" s="32" t="s">
        <v>514</v>
      </c>
      <c r="H135" s="32"/>
      <c r="I135">
        <v>35</v>
      </c>
      <c r="J135">
        <v>46</v>
      </c>
    </row>
    <row r="136" spans="1:10">
      <c r="A136" s="48">
        <v>43146</v>
      </c>
      <c r="B136" s="32" t="s">
        <v>4</v>
      </c>
      <c r="C136" s="32">
        <v>7371</v>
      </c>
      <c r="D136" s="32" t="s">
        <v>655</v>
      </c>
      <c r="E136" s="32" t="s">
        <v>5</v>
      </c>
      <c r="F136" s="32" t="s">
        <v>6</v>
      </c>
      <c r="G136" s="32" t="s">
        <v>656</v>
      </c>
      <c r="H136" s="32"/>
      <c r="I136">
        <v>33</v>
      </c>
      <c r="J136">
        <v>55</v>
      </c>
    </row>
    <row r="137" spans="1:10">
      <c r="A137" s="48">
        <v>43146</v>
      </c>
      <c r="B137" s="32" t="s">
        <v>4</v>
      </c>
      <c r="C137" s="32">
        <v>3616</v>
      </c>
      <c r="D137" s="32" t="s">
        <v>181</v>
      </c>
      <c r="E137" s="32" t="s">
        <v>7</v>
      </c>
      <c r="F137" s="32" t="s">
        <v>24</v>
      </c>
      <c r="G137" s="32" t="s">
        <v>514</v>
      </c>
      <c r="H137" s="32"/>
      <c r="I137">
        <v>15</v>
      </c>
      <c r="J137">
        <v>17</v>
      </c>
    </row>
    <row r="138" spans="1:10">
      <c r="A138" s="48">
        <v>43146</v>
      </c>
      <c r="B138" s="32" t="s">
        <v>4</v>
      </c>
      <c r="C138" s="32">
        <v>1534</v>
      </c>
      <c r="D138" s="32" t="s">
        <v>205</v>
      </c>
      <c r="E138" s="32" t="s">
        <v>646</v>
      </c>
      <c r="F138" s="32" t="s">
        <v>24</v>
      </c>
      <c r="G138" s="32" t="s">
        <v>42</v>
      </c>
      <c r="H138" s="32"/>
      <c r="I138">
        <v>23</v>
      </c>
      <c r="J138">
        <v>26</v>
      </c>
    </row>
    <row r="139" spans="1:10">
      <c r="A139" s="48">
        <v>43146</v>
      </c>
      <c r="B139" s="32" t="s">
        <v>4</v>
      </c>
      <c r="C139" s="32">
        <v>1651</v>
      </c>
      <c r="D139" s="32" t="s">
        <v>205</v>
      </c>
      <c r="E139" s="32" t="s">
        <v>242</v>
      </c>
      <c r="F139" s="32" t="s">
        <v>7</v>
      </c>
      <c r="G139" s="32" t="s">
        <v>388</v>
      </c>
      <c r="H139" s="32"/>
      <c r="I139">
        <v>23</v>
      </c>
      <c r="J139">
        <v>26</v>
      </c>
    </row>
    <row r="140" spans="1:10">
      <c r="A140" s="48">
        <v>43146</v>
      </c>
      <c r="B140" s="32" t="s">
        <v>4</v>
      </c>
      <c r="C140" s="32">
        <v>1270</v>
      </c>
      <c r="D140" s="32" t="s">
        <v>205</v>
      </c>
      <c r="E140" s="32" t="s">
        <v>7</v>
      </c>
      <c r="F140" s="32" t="s">
        <v>66</v>
      </c>
      <c r="G140" s="32" t="s">
        <v>391</v>
      </c>
      <c r="H140" s="32"/>
      <c r="I140">
        <v>23</v>
      </c>
      <c r="J140">
        <v>26</v>
      </c>
    </row>
    <row r="141" spans="1:10">
      <c r="A141" s="48">
        <v>43146</v>
      </c>
      <c r="B141" s="32" t="s">
        <v>4</v>
      </c>
      <c r="C141" s="32">
        <v>2442</v>
      </c>
      <c r="D141" s="32" t="s">
        <v>205</v>
      </c>
      <c r="E141" s="32" t="s">
        <v>242</v>
      </c>
      <c r="F141" s="32" t="s">
        <v>638</v>
      </c>
      <c r="G141" s="32" t="s">
        <v>42</v>
      </c>
      <c r="H141" s="32"/>
      <c r="I141">
        <v>23</v>
      </c>
      <c r="J141">
        <v>26</v>
      </c>
    </row>
    <row r="142" spans="1:10">
      <c r="A142" s="48">
        <v>43146</v>
      </c>
      <c r="B142" s="32" t="s">
        <v>4</v>
      </c>
      <c r="C142" s="32">
        <v>1916</v>
      </c>
      <c r="D142" s="32" t="s">
        <v>205</v>
      </c>
      <c r="E142" s="32" t="s">
        <v>5</v>
      </c>
      <c r="F142" s="32" t="s">
        <v>7</v>
      </c>
      <c r="G142" s="32" t="s">
        <v>466</v>
      </c>
      <c r="H142" s="32"/>
      <c r="I142">
        <v>23</v>
      </c>
      <c r="J142">
        <v>26</v>
      </c>
    </row>
    <row r="143" spans="1:10">
      <c r="A143" s="48">
        <v>43146</v>
      </c>
      <c r="B143" s="32" t="s">
        <v>4</v>
      </c>
      <c r="C143" s="32">
        <v>8240</v>
      </c>
      <c r="D143" s="32" t="s">
        <v>162</v>
      </c>
      <c r="E143" s="32" t="s">
        <v>242</v>
      </c>
      <c r="F143" s="32" t="s">
        <v>24</v>
      </c>
      <c r="G143" s="32" t="s">
        <v>388</v>
      </c>
      <c r="H143" s="32"/>
      <c r="I143">
        <v>24</v>
      </c>
      <c r="J143">
        <v>20</v>
      </c>
    </row>
    <row r="144" spans="1:10">
      <c r="A144" s="48">
        <v>43146</v>
      </c>
      <c r="B144" s="32" t="s">
        <v>4</v>
      </c>
      <c r="C144" s="32">
        <v>9169</v>
      </c>
      <c r="D144" s="32" t="s">
        <v>650</v>
      </c>
      <c r="E144" s="32" t="s">
        <v>5</v>
      </c>
      <c r="F144" s="32" t="s">
        <v>7</v>
      </c>
      <c r="G144" s="32" t="s">
        <v>651</v>
      </c>
      <c r="H144" s="32"/>
      <c r="I144">
        <v>47</v>
      </c>
      <c r="J144">
        <v>63</v>
      </c>
    </row>
    <row r="145" spans="1:10">
      <c r="A145" s="48">
        <v>43146</v>
      </c>
      <c r="B145" s="32" t="s">
        <v>4</v>
      </c>
      <c r="C145" s="32">
        <v>9170</v>
      </c>
      <c r="D145" s="32" t="s">
        <v>650</v>
      </c>
      <c r="E145" s="32" t="s">
        <v>5</v>
      </c>
      <c r="F145" s="32" t="s">
        <v>7</v>
      </c>
      <c r="G145" s="32" t="s">
        <v>388</v>
      </c>
      <c r="H145" s="32"/>
      <c r="I145">
        <v>47</v>
      </c>
      <c r="J145">
        <v>63</v>
      </c>
    </row>
    <row r="146" spans="1:10">
      <c r="A146" s="48">
        <v>43146</v>
      </c>
      <c r="B146" s="32" t="s">
        <v>4</v>
      </c>
      <c r="C146" s="32">
        <v>6917</v>
      </c>
      <c r="D146" s="32" t="s">
        <v>177</v>
      </c>
      <c r="E146" s="32" t="s">
        <v>646</v>
      </c>
      <c r="F146" s="32" t="s">
        <v>24</v>
      </c>
      <c r="G146" s="32" t="s">
        <v>388</v>
      </c>
      <c r="H146" s="32"/>
      <c r="I146">
        <v>27</v>
      </c>
      <c r="J146">
        <v>41</v>
      </c>
    </row>
    <row r="147" spans="1:10">
      <c r="A147" s="48">
        <v>43146</v>
      </c>
      <c r="B147" s="32" t="s">
        <v>4</v>
      </c>
      <c r="C147" s="32">
        <v>6946</v>
      </c>
      <c r="D147" s="32" t="s">
        <v>177</v>
      </c>
      <c r="E147" s="32" t="s">
        <v>7</v>
      </c>
      <c r="F147" s="32" t="s">
        <v>24</v>
      </c>
      <c r="G147" s="32" t="s">
        <v>516</v>
      </c>
      <c r="H147" s="32"/>
      <c r="I147">
        <v>27</v>
      </c>
      <c r="J147">
        <v>41</v>
      </c>
    </row>
    <row r="148" spans="1:10">
      <c r="A148" s="48">
        <v>43146</v>
      </c>
      <c r="B148" s="32" t="s">
        <v>4</v>
      </c>
      <c r="C148" s="32">
        <v>4776</v>
      </c>
      <c r="D148" s="32" t="s">
        <v>180</v>
      </c>
      <c r="E148" s="32" t="s">
        <v>7</v>
      </c>
      <c r="F148" s="32" t="s">
        <v>5</v>
      </c>
      <c r="G148" s="32" t="s">
        <v>388</v>
      </c>
      <c r="H148" s="32"/>
      <c r="I148">
        <v>9</v>
      </c>
      <c r="J148">
        <v>5</v>
      </c>
    </row>
    <row r="149" spans="1:10">
      <c r="A149" s="48">
        <v>43146</v>
      </c>
      <c r="B149" s="32" t="s">
        <v>4</v>
      </c>
      <c r="C149" s="32">
        <v>7595</v>
      </c>
      <c r="D149" s="32" t="s">
        <v>290</v>
      </c>
      <c r="E149" s="32" t="s">
        <v>5</v>
      </c>
      <c r="F149" s="32" t="s">
        <v>6</v>
      </c>
      <c r="G149" s="32" t="s">
        <v>248</v>
      </c>
      <c r="H149" s="32"/>
      <c r="I149">
        <v>15</v>
      </c>
      <c r="J149">
        <v>12</v>
      </c>
    </row>
    <row r="150" spans="1:10">
      <c r="A150" s="48">
        <v>43146</v>
      </c>
      <c r="B150" s="32" t="s">
        <v>4</v>
      </c>
      <c r="C150" s="32">
        <v>5231</v>
      </c>
      <c r="D150" s="32" t="s">
        <v>166</v>
      </c>
      <c r="E150" s="32" t="s">
        <v>5</v>
      </c>
      <c r="F150" s="32" t="s">
        <v>7</v>
      </c>
      <c r="G150" s="32" t="s">
        <v>248</v>
      </c>
      <c r="H150" s="32"/>
      <c r="I150">
        <v>24</v>
      </c>
      <c r="J150">
        <v>33</v>
      </c>
    </row>
    <row r="151" spans="1:10">
      <c r="A151" s="48">
        <v>43146</v>
      </c>
      <c r="B151" s="32" t="s">
        <v>4</v>
      </c>
      <c r="C151" s="32">
        <v>3870</v>
      </c>
      <c r="D151" s="32" t="s">
        <v>304</v>
      </c>
      <c r="E151" s="32" t="s">
        <v>242</v>
      </c>
      <c r="F151" s="32" t="s">
        <v>7</v>
      </c>
      <c r="G151" s="32" t="s">
        <v>514</v>
      </c>
      <c r="H151" s="32"/>
      <c r="I151">
        <v>13</v>
      </c>
      <c r="J151">
        <v>13</v>
      </c>
    </row>
    <row r="152" spans="1:10">
      <c r="A152" s="48">
        <v>43146</v>
      </c>
      <c r="B152" s="32" t="s">
        <v>4</v>
      </c>
      <c r="C152" s="32">
        <v>5367</v>
      </c>
      <c r="D152" s="32" t="s">
        <v>155</v>
      </c>
      <c r="E152" s="32" t="s">
        <v>615</v>
      </c>
      <c r="F152" s="32" t="s">
        <v>35</v>
      </c>
      <c r="G152" s="32" t="s">
        <v>123</v>
      </c>
      <c r="H152" s="32"/>
      <c r="I152">
        <v>30</v>
      </c>
      <c r="J152">
        <v>42</v>
      </c>
    </row>
    <row r="153" spans="1:10">
      <c r="A153" s="48">
        <v>43146</v>
      </c>
      <c r="B153" s="32" t="s">
        <v>4</v>
      </c>
      <c r="C153" s="32">
        <v>1670</v>
      </c>
      <c r="D153" s="32" t="s">
        <v>648</v>
      </c>
      <c r="E153" s="32" t="s">
        <v>242</v>
      </c>
      <c r="F153" s="32" t="s">
        <v>7</v>
      </c>
      <c r="G153" s="32" t="s">
        <v>514</v>
      </c>
      <c r="H153" s="32"/>
      <c r="I153">
        <v>25</v>
      </c>
      <c r="J153">
        <v>37</v>
      </c>
    </row>
    <row r="154" spans="1:10">
      <c r="A154" s="48">
        <v>43146</v>
      </c>
      <c r="B154" s="32" t="s">
        <v>4</v>
      </c>
      <c r="C154" s="32">
        <v>7344</v>
      </c>
      <c r="D154" s="32" t="s">
        <v>130</v>
      </c>
      <c r="E154" s="32" t="s">
        <v>451</v>
      </c>
      <c r="F154" s="32" t="s">
        <v>5</v>
      </c>
      <c r="G154" s="32" t="s">
        <v>42</v>
      </c>
      <c r="H154" s="32"/>
      <c r="I154">
        <v>30</v>
      </c>
      <c r="J154">
        <v>36</v>
      </c>
    </row>
    <row r="155" spans="1:10">
      <c r="A155" s="48">
        <v>43146</v>
      </c>
      <c r="B155" s="32" t="s">
        <v>4</v>
      </c>
      <c r="C155" s="32">
        <v>8035</v>
      </c>
      <c r="D155" s="32" t="s">
        <v>135</v>
      </c>
      <c r="E155" s="32" t="s">
        <v>5</v>
      </c>
      <c r="F155" s="32" t="s">
        <v>7</v>
      </c>
      <c r="G155" s="32" t="s">
        <v>388</v>
      </c>
      <c r="H155" s="32"/>
      <c r="I155">
        <v>19</v>
      </c>
      <c r="J155">
        <v>26</v>
      </c>
    </row>
    <row r="156" spans="1:10">
      <c r="A156" s="48">
        <v>43146</v>
      </c>
      <c r="B156" s="32" t="s">
        <v>4</v>
      </c>
      <c r="C156" s="32">
        <v>5460</v>
      </c>
      <c r="D156" s="32" t="s">
        <v>649</v>
      </c>
      <c r="E156" s="32" t="s">
        <v>5</v>
      </c>
      <c r="F156" s="32" t="s">
        <v>24</v>
      </c>
      <c r="G156" s="32" t="s">
        <v>388</v>
      </c>
      <c r="H156" s="32"/>
      <c r="I156">
        <v>30</v>
      </c>
      <c r="J156">
        <v>40</v>
      </c>
    </row>
    <row r="157" spans="1:10">
      <c r="A157" s="48">
        <v>43147</v>
      </c>
      <c r="B157" s="32" t="s">
        <v>22</v>
      </c>
      <c r="C157" s="32">
        <v>6791</v>
      </c>
      <c r="D157" s="32" t="s">
        <v>348</v>
      </c>
      <c r="E157" s="32" t="s">
        <v>7</v>
      </c>
      <c r="F157" s="32" t="s">
        <v>7</v>
      </c>
      <c r="G157" s="32" t="s">
        <v>514</v>
      </c>
      <c r="H157" s="32"/>
      <c r="I157">
        <v>12</v>
      </c>
      <c r="J157">
        <v>12</v>
      </c>
    </row>
    <row r="158" spans="1:10">
      <c r="A158" s="48">
        <v>43147</v>
      </c>
      <c r="B158" s="32" t="s">
        <v>22</v>
      </c>
      <c r="C158" s="32">
        <v>6747</v>
      </c>
      <c r="D158" s="32" t="s">
        <v>642</v>
      </c>
      <c r="E158" s="32" t="s">
        <v>12</v>
      </c>
      <c r="F158" s="32" t="s">
        <v>24</v>
      </c>
      <c r="G158" s="32" t="s">
        <v>388</v>
      </c>
      <c r="H158" s="32"/>
      <c r="I158">
        <v>32</v>
      </c>
      <c r="J158">
        <v>31</v>
      </c>
    </row>
    <row r="159" spans="1:10">
      <c r="A159" s="48">
        <v>43147</v>
      </c>
      <c r="B159" s="32" t="s">
        <v>7</v>
      </c>
      <c r="C159" s="32">
        <v>59290</v>
      </c>
      <c r="D159" s="32" t="s">
        <v>662</v>
      </c>
      <c r="E159" s="32" t="s">
        <v>7</v>
      </c>
      <c r="F159" s="32" t="s">
        <v>661</v>
      </c>
      <c r="G159" s="32" t="s">
        <v>388</v>
      </c>
      <c r="H159" s="32"/>
      <c r="I159">
        <v>182</v>
      </c>
      <c r="J159">
        <v>304</v>
      </c>
    </row>
    <row r="160" spans="1:10">
      <c r="A160" s="48">
        <v>43147</v>
      </c>
      <c r="B160" s="32" t="s">
        <v>4</v>
      </c>
      <c r="C160" s="32">
        <v>8085</v>
      </c>
      <c r="D160" s="32" t="s">
        <v>133</v>
      </c>
      <c r="E160" s="32" t="s">
        <v>5</v>
      </c>
      <c r="F160" s="32" t="s">
        <v>7</v>
      </c>
      <c r="G160" s="32" t="s">
        <v>42</v>
      </c>
      <c r="H160" s="32"/>
      <c r="I160">
        <v>23</v>
      </c>
      <c r="J160">
        <v>20</v>
      </c>
    </row>
    <row r="161" spans="1:10">
      <c r="A161" s="48">
        <v>43147</v>
      </c>
      <c r="B161" s="32" t="s">
        <v>4</v>
      </c>
      <c r="C161" s="32">
        <v>5411</v>
      </c>
      <c r="D161" s="32" t="s">
        <v>660</v>
      </c>
      <c r="E161" s="32" t="s">
        <v>5</v>
      </c>
      <c r="F161" s="32" t="s">
        <v>661</v>
      </c>
      <c r="G161" s="32" t="s">
        <v>123</v>
      </c>
      <c r="H161" s="32"/>
      <c r="I161">
        <v>32</v>
      </c>
      <c r="J161">
        <v>42</v>
      </c>
    </row>
    <row r="162" spans="1:10">
      <c r="A162" s="48">
        <v>43147</v>
      </c>
      <c r="B162" s="32" t="s">
        <v>4</v>
      </c>
      <c r="C162" s="32">
        <v>4569</v>
      </c>
      <c r="D162" s="32" t="s">
        <v>131</v>
      </c>
      <c r="E162" s="32" t="s">
        <v>12</v>
      </c>
      <c r="F162" s="32" t="s">
        <v>7</v>
      </c>
      <c r="G162" s="32" t="s">
        <v>392</v>
      </c>
      <c r="H162" s="32"/>
      <c r="I162">
        <v>10</v>
      </c>
      <c r="J162">
        <v>3</v>
      </c>
    </row>
    <row r="163" spans="1:10">
      <c r="A163" s="48">
        <v>43147</v>
      </c>
      <c r="B163" s="32" t="s">
        <v>4</v>
      </c>
      <c r="C163" s="32">
        <v>4553</v>
      </c>
      <c r="D163" s="32" t="s">
        <v>131</v>
      </c>
      <c r="E163" s="32" t="s">
        <v>12</v>
      </c>
      <c r="F163" s="32" t="s">
        <v>24</v>
      </c>
      <c r="G163" s="32" t="s">
        <v>664</v>
      </c>
      <c r="H163" s="32"/>
      <c r="I163">
        <v>10</v>
      </c>
      <c r="J163">
        <v>3</v>
      </c>
    </row>
    <row r="164" spans="1:10">
      <c r="A164" s="48">
        <v>43147</v>
      </c>
      <c r="B164" s="32" t="s">
        <v>4</v>
      </c>
      <c r="C164" s="32">
        <v>4544</v>
      </c>
      <c r="D164" s="32" t="s">
        <v>131</v>
      </c>
      <c r="E164" s="32" t="s">
        <v>25</v>
      </c>
      <c r="F164" s="32" t="s">
        <v>27</v>
      </c>
      <c r="G164" s="32" t="s">
        <v>392</v>
      </c>
      <c r="H164" s="32"/>
      <c r="I164">
        <v>10</v>
      </c>
      <c r="J164">
        <v>3</v>
      </c>
    </row>
    <row r="165" spans="1:10">
      <c r="A165" s="48">
        <v>43147</v>
      </c>
      <c r="B165" s="32" t="s">
        <v>4</v>
      </c>
      <c r="C165" s="32">
        <v>4382</v>
      </c>
      <c r="D165" s="32" t="s">
        <v>160</v>
      </c>
      <c r="E165" s="32" t="s">
        <v>5</v>
      </c>
      <c r="F165" s="32" t="s">
        <v>7</v>
      </c>
      <c r="G165" s="32" t="s">
        <v>42</v>
      </c>
      <c r="H165" s="32"/>
      <c r="I165">
        <v>9</v>
      </c>
      <c r="J165">
        <v>7</v>
      </c>
    </row>
    <row r="166" spans="1:10">
      <c r="A166" s="48">
        <v>43147</v>
      </c>
      <c r="B166" s="32" t="s">
        <v>4</v>
      </c>
      <c r="C166" s="32">
        <v>1244</v>
      </c>
      <c r="D166" s="32" t="s">
        <v>205</v>
      </c>
      <c r="E166" s="32" t="s">
        <v>28</v>
      </c>
      <c r="F166" s="32" t="s">
        <v>24</v>
      </c>
      <c r="G166" s="32" t="s">
        <v>658</v>
      </c>
      <c r="H166" s="32"/>
      <c r="I166">
        <v>23</v>
      </c>
      <c r="J166">
        <v>26</v>
      </c>
    </row>
    <row r="167" spans="1:10">
      <c r="A167" s="48">
        <v>43147</v>
      </c>
      <c r="B167" s="32" t="s">
        <v>4</v>
      </c>
      <c r="C167" s="32">
        <v>1820</v>
      </c>
      <c r="D167" s="32" t="s">
        <v>205</v>
      </c>
      <c r="E167" s="32" t="s">
        <v>7</v>
      </c>
      <c r="F167" s="32" t="s">
        <v>7</v>
      </c>
      <c r="G167" s="32" t="s">
        <v>514</v>
      </c>
      <c r="H167" s="32"/>
      <c r="I167">
        <v>23</v>
      </c>
      <c r="J167">
        <v>26</v>
      </c>
    </row>
    <row r="168" spans="1:10">
      <c r="A168" s="48">
        <v>43147</v>
      </c>
      <c r="B168" s="32" t="s">
        <v>4</v>
      </c>
      <c r="C168" s="32">
        <v>23636</v>
      </c>
      <c r="D168" s="32" t="s">
        <v>205</v>
      </c>
      <c r="E168" s="32" t="s">
        <v>24</v>
      </c>
      <c r="F168" s="32" t="s">
        <v>7</v>
      </c>
      <c r="G168" s="32" t="s">
        <v>37</v>
      </c>
      <c r="H168" s="32"/>
      <c r="I168">
        <v>23</v>
      </c>
      <c r="J168">
        <v>26</v>
      </c>
    </row>
    <row r="169" spans="1:10">
      <c r="A169" s="48">
        <v>43147</v>
      </c>
      <c r="B169" s="32" t="s">
        <v>4</v>
      </c>
      <c r="C169" s="32">
        <v>4392</v>
      </c>
      <c r="D169" s="32" t="s">
        <v>173</v>
      </c>
      <c r="E169" s="32" t="s">
        <v>5</v>
      </c>
      <c r="F169" s="32" t="s">
        <v>7</v>
      </c>
      <c r="G169" s="32" t="s">
        <v>123</v>
      </c>
      <c r="H169" s="32"/>
      <c r="I169">
        <v>12</v>
      </c>
      <c r="J169">
        <v>14</v>
      </c>
    </row>
    <row r="170" spans="1:10">
      <c r="A170" s="48">
        <v>43147</v>
      </c>
      <c r="B170" s="32" t="s">
        <v>4</v>
      </c>
      <c r="C170" s="32">
        <v>4997</v>
      </c>
      <c r="D170" s="32" t="s">
        <v>335</v>
      </c>
      <c r="E170" s="32" t="s">
        <v>5</v>
      </c>
      <c r="F170" s="32" t="s">
        <v>363</v>
      </c>
      <c r="G170" s="32" t="s">
        <v>658</v>
      </c>
      <c r="H170" s="32"/>
      <c r="I170">
        <v>15</v>
      </c>
      <c r="J170">
        <v>10</v>
      </c>
    </row>
    <row r="171" spans="1:10">
      <c r="A171" s="48">
        <v>43147</v>
      </c>
      <c r="B171" s="32" t="s">
        <v>4</v>
      </c>
      <c r="C171" s="32">
        <v>5371</v>
      </c>
      <c r="D171" s="32" t="s">
        <v>155</v>
      </c>
      <c r="E171" s="32" t="s">
        <v>5</v>
      </c>
      <c r="F171" s="32" t="s">
        <v>7</v>
      </c>
      <c r="G171" s="32" t="s">
        <v>269</v>
      </c>
      <c r="H171" s="32"/>
      <c r="I171">
        <v>30</v>
      </c>
      <c r="J171">
        <v>42</v>
      </c>
    </row>
    <row r="172" spans="1:10">
      <c r="A172" s="48">
        <v>43147</v>
      </c>
      <c r="B172" s="32" t="s">
        <v>4</v>
      </c>
      <c r="C172" s="32">
        <v>2170</v>
      </c>
      <c r="D172" s="32" t="s">
        <v>648</v>
      </c>
      <c r="E172" s="32" t="s">
        <v>24</v>
      </c>
      <c r="F172" s="32" t="s">
        <v>633</v>
      </c>
      <c r="G172" s="32" t="s">
        <v>663</v>
      </c>
      <c r="H172" s="32"/>
      <c r="I172">
        <v>25</v>
      </c>
      <c r="J172">
        <v>37</v>
      </c>
    </row>
    <row r="173" spans="1:10">
      <c r="A173" s="48">
        <v>43147</v>
      </c>
      <c r="B173" s="32" t="s">
        <v>4</v>
      </c>
      <c r="C173" s="32">
        <v>8410</v>
      </c>
      <c r="D173" s="32" t="s">
        <v>385</v>
      </c>
      <c r="E173" s="32" t="s">
        <v>6</v>
      </c>
      <c r="F173" s="32" t="s">
        <v>24</v>
      </c>
      <c r="G173" s="32" t="s">
        <v>659</v>
      </c>
      <c r="H173" s="32"/>
      <c r="I173">
        <v>26</v>
      </c>
      <c r="J173">
        <v>22</v>
      </c>
    </row>
    <row r="174" spans="1:10">
      <c r="A174" s="48">
        <v>43147</v>
      </c>
      <c r="B174" s="32" t="s">
        <v>4</v>
      </c>
      <c r="C174" s="32">
        <v>8443</v>
      </c>
      <c r="D174" s="32" t="s">
        <v>385</v>
      </c>
      <c r="E174" s="32" t="s">
        <v>4</v>
      </c>
      <c r="F174" s="32" t="s">
        <v>7</v>
      </c>
      <c r="G174" s="32" t="s">
        <v>42</v>
      </c>
      <c r="H174" s="32"/>
      <c r="I174">
        <v>26</v>
      </c>
      <c r="J174">
        <v>22</v>
      </c>
    </row>
    <row r="175" spans="1:10">
      <c r="A175" s="48">
        <v>43147</v>
      </c>
      <c r="B175" s="32" t="s">
        <v>4</v>
      </c>
      <c r="C175" s="32">
        <v>8011</v>
      </c>
      <c r="D175" s="32" t="s">
        <v>135</v>
      </c>
      <c r="E175" s="32" t="s">
        <v>27</v>
      </c>
      <c r="F175" s="32" t="s">
        <v>27</v>
      </c>
      <c r="G175" s="32" t="s">
        <v>514</v>
      </c>
      <c r="H175" s="32"/>
      <c r="I175">
        <v>19</v>
      </c>
      <c r="J175">
        <v>26</v>
      </c>
    </row>
    <row r="176" spans="1:10">
      <c r="A176" s="48">
        <v>43148</v>
      </c>
      <c r="B176" s="32" t="s">
        <v>22</v>
      </c>
      <c r="C176" s="32">
        <v>6717</v>
      </c>
      <c r="D176" s="32" t="s">
        <v>670</v>
      </c>
      <c r="E176" s="32" t="s">
        <v>7</v>
      </c>
      <c r="F176" s="32" t="s">
        <v>24</v>
      </c>
      <c r="G176" s="32" t="s">
        <v>42</v>
      </c>
      <c r="H176" s="32"/>
      <c r="I176">
        <v>34</v>
      </c>
      <c r="J176">
        <v>35</v>
      </c>
    </row>
    <row r="177" spans="1:10">
      <c r="A177" s="48">
        <v>43148</v>
      </c>
      <c r="B177" s="32" t="s">
        <v>6</v>
      </c>
      <c r="C177" s="32">
        <v>63743</v>
      </c>
      <c r="D177" s="32" t="s">
        <v>678</v>
      </c>
      <c r="E177" s="32" t="s">
        <v>6</v>
      </c>
      <c r="F177" s="32" t="s">
        <v>24</v>
      </c>
      <c r="G177" s="32" t="s">
        <v>672</v>
      </c>
      <c r="H177" s="32"/>
      <c r="I177">
        <v>173</v>
      </c>
      <c r="J177">
        <v>312</v>
      </c>
    </row>
    <row r="178" spans="1:10">
      <c r="A178" s="48">
        <v>43148</v>
      </c>
      <c r="B178" s="32" t="s">
        <v>6</v>
      </c>
      <c r="C178" s="32">
        <v>54294</v>
      </c>
      <c r="D178" s="32" t="s">
        <v>434</v>
      </c>
      <c r="E178" s="32" t="s">
        <v>6</v>
      </c>
      <c r="F178" s="32" t="s">
        <v>24</v>
      </c>
      <c r="G178" s="32" t="s">
        <v>388</v>
      </c>
      <c r="H178" s="32"/>
      <c r="I178">
        <v>51</v>
      </c>
      <c r="J178">
        <v>74</v>
      </c>
    </row>
    <row r="179" spans="1:10">
      <c r="A179" s="48">
        <v>43148</v>
      </c>
      <c r="B179" s="32" t="s">
        <v>6</v>
      </c>
      <c r="C179" s="32">
        <v>54457</v>
      </c>
      <c r="D179" s="32" t="s">
        <v>473</v>
      </c>
      <c r="E179" s="32" t="s">
        <v>5</v>
      </c>
      <c r="F179" s="32" t="s">
        <v>6</v>
      </c>
      <c r="G179" s="32" t="s">
        <v>672</v>
      </c>
      <c r="H179" s="32"/>
      <c r="I179">
        <v>43</v>
      </c>
      <c r="J179">
        <v>52</v>
      </c>
    </row>
    <row r="180" spans="1:10">
      <c r="A180" s="48">
        <v>43148</v>
      </c>
      <c r="B180" s="32" t="s">
        <v>7</v>
      </c>
      <c r="C180" s="32">
        <v>25440</v>
      </c>
      <c r="D180" s="32" t="s">
        <v>685</v>
      </c>
      <c r="E180" s="32" t="s">
        <v>7</v>
      </c>
      <c r="F180" s="32" t="s">
        <v>7</v>
      </c>
      <c r="G180" s="32" t="s">
        <v>388</v>
      </c>
      <c r="H180" s="32"/>
      <c r="I180">
        <v>217</v>
      </c>
      <c r="J180">
        <v>329</v>
      </c>
    </row>
    <row r="181" spans="1:10">
      <c r="A181" s="48">
        <v>43148</v>
      </c>
      <c r="B181" s="32" t="s">
        <v>7</v>
      </c>
      <c r="C181" s="32">
        <v>69110</v>
      </c>
      <c r="D181" s="32" t="s">
        <v>360</v>
      </c>
      <c r="E181" s="32" t="s">
        <v>7</v>
      </c>
      <c r="F181" s="32" t="s">
        <v>24</v>
      </c>
      <c r="G181" s="32" t="s">
        <v>514</v>
      </c>
      <c r="H181" s="32"/>
      <c r="I181">
        <v>23</v>
      </c>
      <c r="J181">
        <v>26</v>
      </c>
    </row>
    <row r="182" spans="1:10">
      <c r="A182" s="48">
        <v>43148</v>
      </c>
      <c r="B182" s="32" t="s">
        <v>7</v>
      </c>
      <c r="C182" s="32">
        <v>57300</v>
      </c>
      <c r="D182" s="32" t="s">
        <v>671</v>
      </c>
      <c r="E182" s="32" t="s">
        <v>7</v>
      </c>
      <c r="F182" s="32" t="s">
        <v>24</v>
      </c>
      <c r="G182" s="32" t="s">
        <v>514</v>
      </c>
      <c r="H182" s="32"/>
      <c r="I182">
        <v>35</v>
      </c>
      <c r="J182">
        <v>51</v>
      </c>
    </row>
    <row r="183" spans="1:10">
      <c r="A183" s="48">
        <v>43148</v>
      </c>
      <c r="B183" s="32" t="s">
        <v>7</v>
      </c>
      <c r="C183" s="32">
        <v>57390</v>
      </c>
      <c r="D183" s="32" t="s">
        <v>669</v>
      </c>
      <c r="E183" s="32" t="s">
        <v>25</v>
      </c>
      <c r="F183" s="32" t="s">
        <v>7</v>
      </c>
      <c r="G183" s="32" t="s">
        <v>42</v>
      </c>
      <c r="H183" s="32"/>
      <c r="I183">
        <v>14</v>
      </c>
      <c r="J183">
        <v>11</v>
      </c>
    </row>
    <row r="184" spans="1:10">
      <c r="A184" s="48">
        <v>43148</v>
      </c>
      <c r="B184" s="32" t="s">
        <v>7</v>
      </c>
      <c r="C184" s="32">
        <v>57390</v>
      </c>
      <c r="D184" s="32" t="s">
        <v>669</v>
      </c>
      <c r="E184" s="32" t="s">
        <v>25</v>
      </c>
      <c r="F184" s="32" t="s">
        <v>7</v>
      </c>
      <c r="G184" s="32" t="s">
        <v>388</v>
      </c>
      <c r="H184" s="32"/>
      <c r="I184">
        <v>14</v>
      </c>
      <c r="J184">
        <v>11</v>
      </c>
    </row>
    <row r="185" spans="1:10">
      <c r="A185" s="48">
        <v>43148</v>
      </c>
      <c r="B185" s="32" t="s">
        <v>4</v>
      </c>
      <c r="C185" s="32">
        <v>4480</v>
      </c>
      <c r="D185" s="32" t="s">
        <v>145</v>
      </c>
      <c r="E185" s="32" t="s">
        <v>5</v>
      </c>
      <c r="F185" s="32" t="s">
        <v>7</v>
      </c>
      <c r="G185" s="32" t="s">
        <v>624</v>
      </c>
      <c r="H185" s="32"/>
      <c r="I185">
        <v>8</v>
      </c>
      <c r="J185">
        <v>5</v>
      </c>
    </row>
    <row r="186" spans="1:10">
      <c r="A186" s="48">
        <v>43148</v>
      </c>
      <c r="B186" s="32" t="s">
        <v>4</v>
      </c>
      <c r="C186" s="32">
        <v>7233</v>
      </c>
      <c r="D186" s="32" t="s">
        <v>153</v>
      </c>
      <c r="E186" s="32" t="s">
        <v>24</v>
      </c>
      <c r="F186" s="32" t="s">
        <v>24</v>
      </c>
      <c r="G186" s="32" t="s">
        <v>388</v>
      </c>
      <c r="H186" s="32"/>
      <c r="I186">
        <v>25</v>
      </c>
      <c r="J186">
        <v>33</v>
      </c>
    </row>
    <row r="187" spans="1:10">
      <c r="A187" s="48">
        <v>43148</v>
      </c>
      <c r="B187" s="32" t="s">
        <v>4</v>
      </c>
      <c r="C187" s="32">
        <v>4976</v>
      </c>
      <c r="D187" s="32" t="s">
        <v>199</v>
      </c>
      <c r="E187" s="32" t="s">
        <v>5</v>
      </c>
      <c r="F187" s="32" t="s">
        <v>7</v>
      </c>
      <c r="G187" s="32" t="s">
        <v>131</v>
      </c>
      <c r="H187" s="32"/>
      <c r="I187">
        <v>16</v>
      </c>
      <c r="J187">
        <v>14</v>
      </c>
    </row>
    <row r="188" spans="1:10">
      <c r="A188" s="48">
        <v>43148</v>
      </c>
      <c r="B188" s="32" t="s">
        <v>4</v>
      </c>
      <c r="C188" s="32">
        <v>3279</v>
      </c>
      <c r="D188" s="32" t="s">
        <v>333</v>
      </c>
      <c r="E188" s="32" t="s">
        <v>7</v>
      </c>
      <c r="F188" s="32" t="s">
        <v>24</v>
      </c>
      <c r="G188" s="32" t="s">
        <v>123</v>
      </c>
      <c r="H188" s="32"/>
      <c r="I188">
        <v>18</v>
      </c>
      <c r="J188">
        <v>20</v>
      </c>
    </row>
    <row r="189" spans="1:10">
      <c r="A189" s="48">
        <v>43148</v>
      </c>
      <c r="B189" s="32" t="s">
        <v>4</v>
      </c>
      <c r="C189" s="32">
        <v>8326</v>
      </c>
      <c r="D189" s="32" t="s">
        <v>668</v>
      </c>
      <c r="E189" s="32" t="s">
        <v>5</v>
      </c>
      <c r="F189" s="32" t="s">
        <v>127</v>
      </c>
      <c r="G189" s="32" t="s">
        <v>388</v>
      </c>
      <c r="H189" s="32"/>
      <c r="I189">
        <v>22</v>
      </c>
      <c r="J189">
        <v>17</v>
      </c>
    </row>
    <row r="190" spans="1:10">
      <c r="A190" s="48">
        <v>43148</v>
      </c>
      <c r="B190" s="32" t="s">
        <v>4</v>
      </c>
      <c r="C190" s="32">
        <v>4650</v>
      </c>
      <c r="D190" s="32" t="s">
        <v>131</v>
      </c>
      <c r="E190" s="32" t="s">
        <v>4</v>
      </c>
      <c r="F190" s="32" t="s">
        <v>363</v>
      </c>
      <c r="G190" s="32" t="s">
        <v>240</v>
      </c>
      <c r="H190" s="32"/>
      <c r="I190">
        <v>10</v>
      </c>
      <c r="J190">
        <v>3</v>
      </c>
    </row>
    <row r="191" spans="1:10">
      <c r="A191" s="48">
        <v>43148</v>
      </c>
      <c r="B191" s="32" t="s">
        <v>4</v>
      </c>
      <c r="C191" s="32">
        <v>4575</v>
      </c>
      <c r="D191" s="32" t="s">
        <v>131</v>
      </c>
      <c r="E191" s="32" t="s">
        <v>7</v>
      </c>
      <c r="F191" s="32" t="s">
        <v>24</v>
      </c>
      <c r="G191" s="32" t="s">
        <v>514</v>
      </c>
      <c r="H191" s="32"/>
      <c r="I191">
        <v>10</v>
      </c>
      <c r="J191">
        <v>3</v>
      </c>
    </row>
    <row r="192" spans="1:10">
      <c r="A192" s="48">
        <v>43148</v>
      </c>
      <c r="B192" s="32" t="s">
        <v>4</v>
      </c>
      <c r="C192" s="32">
        <v>3543</v>
      </c>
      <c r="D192" s="32" t="s">
        <v>168</v>
      </c>
      <c r="E192" s="32" t="s">
        <v>4</v>
      </c>
      <c r="F192" s="32" t="s">
        <v>7</v>
      </c>
      <c r="G192" s="32" t="s">
        <v>663</v>
      </c>
      <c r="H192" s="32"/>
      <c r="I192">
        <v>19</v>
      </c>
      <c r="J192">
        <v>23</v>
      </c>
    </row>
    <row r="193" spans="1:10">
      <c r="A193" s="48">
        <v>43148</v>
      </c>
      <c r="B193" s="32" t="s">
        <v>4</v>
      </c>
      <c r="C193" s="32">
        <v>3545</v>
      </c>
      <c r="D193" s="32" t="s">
        <v>168</v>
      </c>
      <c r="E193" s="32" t="s">
        <v>675</v>
      </c>
      <c r="F193" s="32" t="s">
        <v>444</v>
      </c>
      <c r="G193" s="32" t="s">
        <v>659</v>
      </c>
      <c r="H193" s="32"/>
      <c r="I193">
        <v>19</v>
      </c>
      <c r="J193">
        <v>23</v>
      </c>
    </row>
    <row r="194" spans="1:10">
      <c r="A194" s="48">
        <v>43148</v>
      </c>
      <c r="B194" s="32" t="s">
        <v>4</v>
      </c>
      <c r="C194" s="32">
        <v>1749</v>
      </c>
      <c r="D194" s="32" t="s">
        <v>136</v>
      </c>
      <c r="E194" s="32" t="s">
        <v>79</v>
      </c>
      <c r="F194" s="32" t="s">
        <v>24</v>
      </c>
      <c r="G194" s="32" t="s">
        <v>42</v>
      </c>
      <c r="H194" s="32"/>
      <c r="I194">
        <v>21</v>
      </c>
      <c r="J194">
        <v>26</v>
      </c>
    </row>
    <row r="195" spans="1:10">
      <c r="A195" s="48">
        <v>43148</v>
      </c>
      <c r="B195" s="32" t="s">
        <v>4</v>
      </c>
      <c r="C195" s="32">
        <v>6118</v>
      </c>
      <c r="D195" s="32" t="s">
        <v>142</v>
      </c>
      <c r="E195" s="32" t="s">
        <v>5</v>
      </c>
      <c r="F195" s="32" t="s">
        <v>6</v>
      </c>
      <c r="G195" s="32" t="s">
        <v>658</v>
      </c>
      <c r="H195" s="32"/>
      <c r="I195">
        <v>31</v>
      </c>
      <c r="J195">
        <v>43</v>
      </c>
    </row>
    <row r="196" spans="1:10">
      <c r="A196" s="48">
        <v>43148</v>
      </c>
      <c r="B196" s="32" t="s">
        <v>4</v>
      </c>
      <c r="C196" s="32">
        <v>6118</v>
      </c>
      <c r="D196" s="32" t="s">
        <v>142</v>
      </c>
      <c r="E196" s="32" t="s">
        <v>7</v>
      </c>
      <c r="F196" s="32" t="s">
        <v>24</v>
      </c>
      <c r="G196" s="32" t="s">
        <v>388</v>
      </c>
      <c r="H196" s="32"/>
      <c r="I196">
        <v>31</v>
      </c>
      <c r="J196">
        <v>43</v>
      </c>
    </row>
    <row r="197" spans="1:10">
      <c r="A197" s="48">
        <v>43148</v>
      </c>
      <c r="B197" s="32" t="s">
        <v>4</v>
      </c>
      <c r="C197" s="32">
        <v>3650</v>
      </c>
      <c r="D197" s="32" t="s">
        <v>181</v>
      </c>
      <c r="E197" s="32" t="s">
        <v>674</v>
      </c>
      <c r="F197" s="32" t="s">
        <v>4</v>
      </c>
      <c r="G197" s="32" t="s">
        <v>380</v>
      </c>
      <c r="H197" s="32"/>
      <c r="I197">
        <v>15</v>
      </c>
      <c r="J197">
        <v>17</v>
      </c>
    </row>
    <row r="198" spans="1:10">
      <c r="A198" s="48">
        <v>43148</v>
      </c>
      <c r="B198" s="32" t="s">
        <v>4</v>
      </c>
      <c r="C198" s="32">
        <v>3353</v>
      </c>
      <c r="D198" s="32" t="s">
        <v>151</v>
      </c>
      <c r="E198" s="32" t="s">
        <v>24</v>
      </c>
      <c r="F198" s="32" t="s">
        <v>5</v>
      </c>
      <c r="G198" s="32" t="s">
        <v>42</v>
      </c>
      <c r="H198" s="32"/>
      <c r="I198">
        <v>16</v>
      </c>
      <c r="J198">
        <v>19</v>
      </c>
    </row>
    <row r="199" spans="1:10">
      <c r="A199" s="48">
        <v>43148</v>
      </c>
      <c r="B199" s="32" t="s">
        <v>4</v>
      </c>
      <c r="C199" s="32">
        <v>2222</v>
      </c>
      <c r="D199" s="32" t="s">
        <v>205</v>
      </c>
      <c r="E199" s="32" t="s">
        <v>500</v>
      </c>
      <c r="F199" s="32" t="s">
        <v>24</v>
      </c>
      <c r="G199" s="32" t="s">
        <v>514</v>
      </c>
      <c r="H199" s="32"/>
      <c r="I199">
        <v>23</v>
      </c>
      <c r="J199">
        <v>26</v>
      </c>
    </row>
    <row r="200" spans="1:10">
      <c r="A200" s="48">
        <v>43148</v>
      </c>
      <c r="B200" s="32" t="s">
        <v>4</v>
      </c>
      <c r="C200" s="32">
        <v>2652</v>
      </c>
      <c r="D200" s="32" t="s">
        <v>205</v>
      </c>
      <c r="E200" s="32" t="s">
        <v>7</v>
      </c>
      <c r="F200" s="32" t="s">
        <v>6</v>
      </c>
      <c r="G200" s="32" t="s">
        <v>235</v>
      </c>
      <c r="H200" s="32"/>
      <c r="I200">
        <v>23</v>
      </c>
      <c r="J200">
        <v>26</v>
      </c>
    </row>
    <row r="201" spans="1:10">
      <c r="A201" s="48">
        <v>43148</v>
      </c>
      <c r="B201" s="32" t="s">
        <v>4</v>
      </c>
      <c r="C201" s="32">
        <v>2152</v>
      </c>
      <c r="D201" s="32" t="s">
        <v>205</v>
      </c>
      <c r="E201" s="32" t="s">
        <v>7</v>
      </c>
      <c r="F201" s="32" t="s">
        <v>24</v>
      </c>
      <c r="G201" s="32" t="s">
        <v>243</v>
      </c>
      <c r="H201" s="32"/>
      <c r="I201">
        <v>23</v>
      </c>
      <c r="J201">
        <v>26</v>
      </c>
    </row>
    <row r="202" spans="1:10">
      <c r="A202" s="48">
        <v>43148</v>
      </c>
      <c r="B202" s="32" t="s">
        <v>4</v>
      </c>
      <c r="C202" s="32">
        <v>1244</v>
      </c>
      <c r="D202" s="32" t="s">
        <v>205</v>
      </c>
      <c r="E202" s="32" t="s">
        <v>28</v>
      </c>
      <c r="F202" s="32" t="s">
        <v>7</v>
      </c>
      <c r="G202" s="32" t="s">
        <v>667</v>
      </c>
      <c r="H202" s="32"/>
      <c r="I202">
        <v>23</v>
      </c>
      <c r="J202">
        <v>26</v>
      </c>
    </row>
    <row r="203" spans="1:10">
      <c r="A203" s="48">
        <v>43148</v>
      </c>
      <c r="B203" s="32" t="s">
        <v>4</v>
      </c>
      <c r="C203" s="32">
        <v>2323</v>
      </c>
      <c r="D203" s="32" t="s">
        <v>205</v>
      </c>
      <c r="E203" s="32" t="s">
        <v>453</v>
      </c>
      <c r="F203" s="32" t="s">
        <v>7</v>
      </c>
      <c r="G203" s="32" t="s">
        <v>42</v>
      </c>
      <c r="H203" s="32"/>
      <c r="I203">
        <v>23</v>
      </c>
      <c r="J203">
        <v>26</v>
      </c>
    </row>
    <row r="204" spans="1:10">
      <c r="A204" s="48">
        <v>43148</v>
      </c>
      <c r="B204" s="32" t="s">
        <v>4</v>
      </c>
      <c r="C204" s="32">
        <v>2210</v>
      </c>
      <c r="D204" s="32" t="s">
        <v>205</v>
      </c>
      <c r="E204" s="32" t="s">
        <v>24</v>
      </c>
      <c r="F204" s="32" t="s">
        <v>112</v>
      </c>
      <c r="G204" s="32" t="s">
        <v>388</v>
      </c>
      <c r="H204" s="32"/>
      <c r="I204">
        <v>23</v>
      </c>
      <c r="J204">
        <v>26</v>
      </c>
    </row>
    <row r="205" spans="1:10">
      <c r="A205" s="48">
        <v>43148</v>
      </c>
      <c r="B205" s="32" t="s">
        <v>4</v>
      </c>
      <c r="C205" s="32">
        <v>8230</v>
      </c>
      <c r="D205" s="32" t="s">
        <v>162</v>
      </c>
      <c r="E205" s="32" t="s">
        <v>9</v>
      </c>
      <c r="F205" s="32" t="s">
        <v>7</v>
      </c>
      <c r="G205" s="32" t="s">
        <v>123</v>
      </c>
      <c r="H205" s="32"/>
      <c r="I205">
        <v>24</v>
      </c>
      <c r="J205">
        <v>20</v>
      </c>
    </row>
    <row r="206" spans="1:10">
      <c r="A206" s="48">
        <v>43148</v>
      </c>
      <c r="B206" s="32" t="s">
        <v>4</v>
      </c>
      <c r="C206" s="32">
        <v>75995</v>
      </c>
      <c r="D206" s="32" t="s">
        <v>468</v>
      </c>
      <c r="E206" s="32" t="s">
        <v>7</v>
      </c>
      <c r="F206" s="32" t="s">
        <v>24</v>
      </c>
      <c r="G206" s="32" t="s">
        <v>123</v>
      </c>
      <c r="H206" s="32"/>
      <c r="I206">
        <v>35</v>
      </c>
      <c r="J206">
        <v>52</v>
      </c>
    </row>
    <row r="207" spans="1:10">
      <c r="A207" s="48">
        <v>43148</v>
      </c>
      <c r="B207" s="32" t="s">
        <v>4</v>
      </c>
      <c r="C207" s="32">
        <v>3385</v>
      </c>
      <c r="D207" s="32" t="s">
        <v>665</v>
      </c>
      <c r="E207" s="32" t="s">
        <v>4</v>
      </c>
      <c r="F207" s="32" t="s">
        <v>7</v>
      </c>
      <c r="G207" s="32" t="s">
        <v>658</v>
      </c>
      <c r="H207" s="32"/>
      <c r="I207">
        <v>13</v>
      </c>
      <c r="J207">
        <v>16</v>
      </c>
    </row>
    <row r="208" spans="1:10">
      <c r="A208" s="48">
        <v>43148</v>
      </c>
      <c r="B208" s="32" t="s">
        <v>4</v>
      </c>
      <c r="C208" s="32">
        <v>6914</v>
      </c>
      <c r="D208" s="32" t="s">
        <v>286</v>
      </c>
      <c r="E208" s="32" t="s">
        <v>500</v>
      </c>
      <c r="F208" s="32" t="s">
        <v>24</v>
      </c>
      <c r="G208" s="32" t="s">
        <v>388</v>
      </c>
      <c r="H208" s="32"/>
      <c r="I208">
        <v>32</v>
      </c>
      <c r="J208">
        <v>47</v>
      </c>
    </row>
    <row r="209" spans="1:10">
      <c r="A209" s="48">
        <v>43148</v>
      </c>
      <c r="B209" s="32" t="s">
        <v>4</v>
      </c>
      <c r="C209" s="32">
        <v>3820</v>
      </c>
      <c r="D209" s="32" t="s">
        <v>304</v>
      </c>
      <c r="E209" s="32" t="s">
        <v>5</v>
      </c>
      <c r="F209" s="32" t="s">
        <v>7</v>
      </c>
      <c r="G209" s="32" t="s">
        <v>51</v>
      </c>
      <c r="H209" s="32"/>
      <c r="I209">
        <v>13</v>
      </c>
      <c r="J209">
        <v>13</v>
      </c>
    </row>
    <row r="210" spans="1:10">
      <c r="A210" s="48">
        <v>43148</v>
      </c>
      <c r="B210" s="32" t="s">
        <v>4</v>
      </c>
      <c r="C210" s="32">
        <v>8395</v>
      </c>
      <c r="D210" s="32" t="s">
        <v>666</v>
      </c>
      <c r="E210" s="32" t="s">
        <v>638</v>
      </c>
      <c r="F210" s="32" t="s">
        <v>24</v>
      </c>
      <c r="G210" s="32" t="s">
        <v>42</v>
      </c>
      <c r="H210" s="32"/>
      <c r="I210">
        <v>32</v>
      </c>
      <c r="J210">
        <v>25</v>
      </c>
    </row>
    <row r="211" spans="1:10">
      <c r="A211" s="48">
        <v>43148</v>
      </c>
      <c r="B211" s="32" t="s">
        <v>4</v>
      </c>
      <c r="C211" s="32">
        <v>4423</v>
      </c>
      <c r="D211" s="32" t="s">
        <v>139</v>
      </c>
      <c r="E211" s="32" t="s">
        <v>5</v>
      </c>
      <c r="F211" s="32" t="s">
        <v>7</v>
      </c>
      <c r="G211" s="32" t="s">
        <v>73</v>
      </c>
      <c r="H211" s="32"/>
      <c r="I211">
        <v>5</v>
      </c>
      <c r="J211">
        <v>4</v>
      </c>
    </row>
    <row r="212" spans="1:10">
      <c r="A212" s="48">
        <v>43148</v>
      </c>
      <c r="B212" s="32" t="s">
        <v>4</v>
      </c>
      <c r="C212" s="32">
        <v>4998</v>
      </c>
      <c r="D212" s="32" t="s">
        <v>673</v>
      </c>
      <c r="E212" s="32" t="s">
        <v>5</v>
      </c>
      <c r="F212" s="32" t="s">
        <v>7</v>
      </c>
      <c r="G212" s="32" t="s">
        <v>131</v>
      </c>
      <c r="H212" s="32"/>
      <c r="I212">
        <v>15</v>
      </c>
      <c r="J212">
        <v>14</v>
      </c>
    </row>
    <row r="213" spans="1:10">
      <c r="A213" s="48">
        <v>43148</v>
      </c>
      <c r="B213" s="32" t="s">
        <v>4</v>
      </c>
      <c r="C213" s="32">
        <v>2409</v>
      </c>
      <c r="D213" s="32" t="s">
        <v>135</v>
      </c>
      <c r="E213" s="32" t="s">
        <v>24</v>
      </c>
      <c r="F213" s="32" t="s">
        <v>29</v>
      </c>
      <c r="G213" s="32" t="s">
        <v>42</v>
      </c>
      <c r="H213" s="32"/>
      <c r="I213">
        <v>19</v>
      </c>
      <c r="J213">
        <v>26</v>
      </c>
    </row>
    <row r="214" spans="1:10">
      <c r="A214" s="48">
        <v>43148</v>
      </c>
      <c r="B214" s="32" t="s">
        <v>4</v>
      </c>
      <c r="C214" s="32">
        <v>7481</v>
      </c>
      <c r="D214" s="32" t="s">
        <v>373</v>
      </c>
      <c r="E214" s="32" t="s">
        <v>30</v>
      </c>
      <c r="F214" s="32" t="s">
        <v>7</v>
      </c>
      <c r="G214" s="32" t="s">
        <v>388</v>
      </c>
      <c r="H214" s="32"/>
      <c r="I214">
        <v>34</v>
      </c>
      <c r="J214">
        <v>44</v>
      </c>
    </row>
    <row r="215" spans="1:10">
      <c r="A215" s="48">
        <v>43148</v>
      </c>
      <c r="B215" s="32" t="s">
        <v>4</v>
      </c>
      <c r="C215" s="32">
        <v>7209</v>
      </c>
      <c r="D215" s="32" t="s">
        <v>311</v>
      </c>
      <c r="E215" s="32" t="s">
        <v>7</v>
      </c>
      <c r="F215" s="32" t="s">
        <v>125</v>
      </c>
      <c r="G215" s="32" t="s">
        <v>42</v>
      </c>
      <c r="H215" s="32"/>
      <c r="I215">
        <v>28</v>
      </c>
      <c r="J215">
        <v>34</v>
      </c>
    </row>
    <row r="216" spans="1:10">
      <c r="A216" s="48">
        <v>43149</v>
      </c>
      <c r="B216" s="32" t="s">
        <v>24</v>
      </c>
      <c r="C216" s="32" t="s">
        <v>686</v>
      </c>
      <c r="D216" s="32" t="s">
        <v>687</v>
      </c>
      <c r="E216" s="32" t="s">
        <v>28</v>
      </c>
      <c r="F216" s="32" t="s">
        <v>24</v>
      </c>
      <c r="G216" s="32" t="s">
        <v>388</v>
      </c>
      <c r="H216" s="32"/>
    </row>
    <row r="217" spans="1:10">
      <c r="A217" s="48">
        <v>43149</v>
      </c>
      <c r="B217" s="32" t="s">
        <v>6</v>
      </c>
      <c r="C217" s="32">
        <v>55774</v>
      </c>
      <c r="D217" s="32" t="s">
        <v>692</v>
      </c>
      <c r="E217" s="32" t="s">
        <v>693</v>
      </c>
      <c r="F217" s="32" t="s">
        <v>7</v>
      </c>
      <c r="G217" s="32" t="s">
        <v>514</v>
      </c>
      <c r="H217" s="32"/>
      <c r="I217">
        <v>90</v>
      </c>
      <c r="J217">
        <v>151</v>
      </c>
    </row>
    <row r="218" spans="1:10">
      <c r="A218" s="48">
        <v>43149</v>
      </c>
      <c r="B218" s="32" t="s">
        <v>7</v>
      </c>
      <c r="C218" s="32">
        <v>57330</v>
      </c>
      <c r="D218" s="32" t="s">
        <v>413</v>
      </c>
      <c r="E218" s="32" t="s">
        <v>7</v>
      </c>
      <c r="F218" s="32" t="s">
        <v>6</v>
      </c>
      <c r="G218" s="32" t="s">
        <v>123</v>
      </c>
      <c r="H218" s="32"/>
      <c r="I218">
        <v>22</v>
      </c>
      <c r="J218">
        <v>29</v>
      </c>
    </row>
    <row r="219" spans="1:10">
      <c r="A219" s="48">
        <v>43149</v>
      </c>
      <c r="B219" s="32" t="s">
        <v>4</v>
      </c>
      <c r="C219" s="32">
        <v>8067</v>
      </c>
      <c r="D219" s="32" t="s">
        <v>133</v>
      </c>
      <c r="E219" s="32" t="s">
        <v>28</v>
      </c>
      <c r="F219" s="32" t="s">
        <v>7</v>
      </c>
      <c r="G219" s="32" t="s">
        <v>672</v>
      </c>
      <c r="H219" s="32"/>
      <c r="I219">
        <v>23</v>
      </c>
      <c r="J219">
        <v>20</v>
      </c>
    </row>
    <row r="220" spans="1:10">
      <c r="A220" s="48">
        <v>43149</v>
      </c>
      <c r="B220" s="32" t="s">
        <v>4</v>
      </c>
      <c r="C220" s="32">
        <v>8140</v>
      </c>
      <c r="D220" s="32" t="s">
        <v>148</v>
      </c>
      <c r="E220" s="32" t="s">
        <v>7</v>
      </c>
      <c r="F220" s="32" t="s">
        <v>56</v>
      </c>
      <c r="G220" s="32" t="s">
        <v>123</v>
      </c>
      <c r="H220" s="32"/>
      <c r="I220">
        <v>22</v>
      </c>
      <c r="J220">
        <v>31</v>
      </c>
    </row>
    <row r="221" spans="1:10">
      <c r="A221" s="48">
        <v>43149</v>
      </c>
      <c r="B221" s="32" t="s">
        <v>4</v>
      </c>
      <c r="C221" s="32">
        <v>8135</v>
      </c>
      <c r="D221" s="32" t="s">
        <v>148</v>
      </c>
      <c r="E221" s="32" t="s">
        <v>28</v>
      </c>
      <c r="F221" s="32" t="s">
        <v>7</v>
      </c>
      <c r="G221" s="32" t="s">
        <v>672</v>
      </c>
      <c r="H221" s="32"/>
      <c r="I221">
        <v>22</v>
      </c>
      <c r="J221">
        <v>31</v>
      </c>
    </row>
    <row r="222" spans="1:10">
      <c r="A222" s="48">
        <v>43149</v>
      </c>
      <c r="B222" s="32" t="s">
        <v>4</v>
      </c>
      <c r="C222" s="32">
        <v>3565</v>
      </c>
      <c r="D222" s="32" t="s">
        <v>168</v>
      </c>
      <c r="E222" s="32" t="s">
        <v>4</v>
      </c>
      <c r="F222" s="32" t="s">
        <v>7</v>
      </c>
      <c r="G222" s="32" t="s">
        <v>514</v>
      </c>
      <c r="H222" s="32"/>
      <c r="I222">
        <v>19</v>
      </c>
      <c r="J222">
        <v>23</v>
      </c>
    </row>
    <row r="223" spans="1:10">
      <c r="A223" s="48">
        <v>43149</v>
      </c>
      <c r="B223" s="32" t="s">
        <v>4</v>
      </c>
      <c r="C223" s="32">
        <v>8361</v>
      </c>
      <c r="D223" s="32" t="s">
        <v>697</v>
      </c>
      <c r="E223" s="32" t="s">
        <v>4</v>
      </c>
      <c r="F223" s="32" t="s">
        <v>6</v>
      </c>
      <c r="G223" s="32" t="s">
        <v>123</v>
      </c>
      <c r="H223" s="32"/>
      <c r="I223">
        <v>24</v>
      </c>
      <c r="J223">
        <v>35</v>
      </c>
    </row>
    <row r="224" spans="1:10">
      <c r="A224" s="48">
        <v>43149</v>
      </c>
      <c r="B224" s="32" t="s">
        <v>4</v>
      </c>
      <c r="C224" s="32">
        <v>5762</v>
      </c>
      <c r="D224" s="32" t="s">
        <v>338</v>
      </c>
      <c r="E224" s="32" t="s">
        <v>4</v>
      </c>
      <c r="F224" s="32" t="s">
        <v>689</v>
      </c>
      <c r="G224" s="32" t="s">
        <v>456</v>
      </c>
      <c r="H224" s="32"/>
      <c r="I224">
        <v>26</v>
      </c>
      <c r="J224">
        <v>32</v>
      </c>
    </row>
    <row r="225" spans="1:10">
      <c r="A225" s="48">
        <v>43149</v>
      </c>
      <c r="B225" s="32" t="s">
        <v>4</v>
      </c>
      <c r="C225" s="32">
        <v>54440</v>
      </c>
      <c r="D225" s="32" t="s">
        <v>522</v>
      </c>
      <c r="E225" s="32" t="s">
        <v>7</v>
      </c>
      <c r="F225" s="32" t="s">
        <v>6</v>
      </c>
      <c r="G225" s="32" t="s">
        <v>694</v>
      </c>
      <c r="H225" s="32"/>
      <c r="I225">
        <v>19</v>
      </c>
      <c r="J225">
        <v>14</v>
      </c>
    </row>
    <row r="226" spans="1:10">
      <c r="A226" s="48">
        <v>43149</v>
      </c>
      <c r="B226" s="32" t="s">
        <v>4</v>
      </c>
      <c r="C226" s="32">
        <v>57480</v>
      </c>
      <c r="D226" s="32" t="s">
        <v>695</v>
      </c>
      <c r="E226" s="32" t="s">
        <v>7</v>
      </c>
      <c r="F226" s="32" t="s">
        <v>24</v>
      </c>
      <c r="G226" s="32" t="s">
        <v>696</v>
      </c>
      <c r="H226" s="32"/>
      <c r="I226">
        <v>39</v>
      </c>
      <c r="J226">
        <v>51</v>
      </c>
    </row>
    <row r="227" spans="1:10">
      <c r="A227" s="48">
        <v>43149</v>
      </c>
      <c r="B227" s="32" t="s">
        <v>4</v>
      </c>
      <c r="C227" s="32">
        <v>6195</v>
      </c>
      <c r="D227" s="32" t="s">
        <v>688</v>
      </c>
      <c r="E227" s="32" t="s">
        <v>24</v>
      </c>
      <c r="F227" s="32" t="s">
        <v>7</v>
      </c>
      <c r="G227" s="32" t="s">
        <v>663</v>
      </c>
      <c r="H227" s="32"/>
      <c r="I227">
        <v>33</v>
      </c>
      <c r="J227">
        <v>44</v>
      </c>
    </row>
    <row r="228" spans="1:10">
      <c r="A228" s="48">
        <v>43149</v>
      </c>
      <c r="B228" s="32" t="s">
        <v>4</v>
      </c>
      <c r="C228" s="32">
        <v>3642</v>
      </c>
      <c r="D228" s="32" t="s">
        <v>181</v>
      </c>
      <c r="E228" s="32" t="s">
        <v>24</v>
      </c>
      <c r="F228" s="32" t="s">
        <v>53</v>
      </c>
      <c r="G228" s="32" t="s">
        <v>514</v>
      </c>
      <c r="H228" s="32"/>
      <c r="I228">
        <v>15</v>
      </c>
      <c r="J228">
        <v>17</v>
      </c>
    </row>
    <row r="229" spans="1:10">
      <c r="A229" s="48">
        <v>43149</v>
      </c>
      <c r="B229" s="32" t="s">
        <v>4</v>
      </c>
      <c r="C229" s="32">
        <v>3656</v>
      </c>
      <c r="D229" s="32" t="s">
        <v>181</v>
      </c>
      <c r="E229" s="32" t="s">
        <v>4</v>
      </c>
      <c r="F229" s="32" t="s">
        <v>4</v>
      </c>
      <c r="G229" s="32" t="s">
        <v>123</v>
      </c>
      <c r="H229" s="32"/>
      <c r="I229">
        <v>15</v>
      </c>
      <c r="J229">
        <v>17</v>
      </c>
    </row>
    <row r="230" spans="1:10">
      <c r="A230" s="48">
        <v>43149</v>
      </c>
      <c r="B230" s="32" t="s">
        <v>4</v>
      </c>
      <c r="C230" s="32">
        <v>2711</v>
      </c>
      <c r="D230" s="32" t="s">
        <v>205</v>
      </c>
      <c r="E230" s="32" t="s">
        <v>24</v>
      </c>
      <c r="F230" s="32" t="s">
        <v>28</v>
      </c>
      <c r="G230" s="32" t="s">
        <v>514</v>
      </c>
      <c r="H230" s="32"/>
      <c r="I230">
        <v>23</v>
      </c>
      <c r="J230">
        <v>26</v>
      </c>
    </row>
    <row r="231" spans="1:10">
      <c r="A231" s="48">
        <v>43149</v>
      </c>
      <c r="B231" s="32" t="s">
        <v>4</v>
      </c>
      <c r="C231" s="32">
        <v>1950</v>
      </c>
      <c r="D231" s="32" t="s">
        <v>205</v>
      </c>
      <c r="E231" s="32" t="s">
        <v>7</v>
      </c>
      <c r="F231" s="32" t="s">
        <v>24</v>
      </c>
      <c r="G231" s="32" t="s">
        <v>514</v>
      </c>
      <c r="H231" s="32"/>
      <c r="I231">
        <v>23</v>
      </c>
      <c r="J231">
        <v>26</v>
      </c>
    </row>
    <row r="232" spans="1:10">
      <c r="A232" s="48">
        <v>43149</v>
      </c>
      <c r="B232" s="32" t="s">
        <v>4</v>
      </c>
      <c r="C232" s="32">
        <v>1550</v>
      </c>
      <c r="D232" s="32" t="s">
        <v>205</v>
      </c>
      <c r="E232" s="32" t="s">
        <v>4</v>
      </c>
      <c r="F232" s="32" t="s">
        <v>6</v>
      </c>
      <c r="G232" s="32" t="s">
        <v>391</v>
      </c>
      <c r="H232" s="32"/>
      <c r="I232">
        <v>23</v>
      </c>
      <c r="J232">
        <v>26</v>
      </c>
    </row>
    <row r="233" spans="1:10">
      <c r="A233" s="48">
        <v>43149</v>
      </c>
      <c r="B233" s="32" t="s">
        <v>4</v>
      </c>
      <c r="C233" s="32">
        <v>4418</v>
      </c>
      <c r="D233" s="32" t="s">
        <v>158</v>
      </c>
      <c r="E233" s="32" t="s">
        <v>24</v>
      </c>
      <c r="F233" s="32" t="s">
        <v>6</v>
      </c>
      <c r="G233" s="32" t="s">
        <v>48</v>
      </c>
      <c r="H233" s="32"/>
      <c r="I233">
        <v>7</v>
      </c>
      <c r="J233">
        <v>6</v>
      </c>
    </row>
    <row r="234" spans="1:10">
      <c r="A234" s="48">
        <v>43149</v>
      </c>
      <c r="B234" s="32" t="s">
        <v>4</v>
      </c>
      <c r="C234" s="32">
        <v>5485</v>
      </c>
      <c r="D234" s="32" t="s">
        <v>690</v>
      </c>
      <c r="E234" s="32" t="s">
        <v>6</v>
      </c>
      <c r="F234" s="32" t="s">
        <v>4</v>
      </c>
      <c r="G234" s="32" t="s">
        <v>123</v>
      </c>
      <c r="H234" s="32"/>
      <c r="I234">
        <v>39</v>
      </c>
      <c r="J234">
        <v>55</v>
      </c>
    </row>
    <row r="235" spans="1:10">
      <c r="A235" s="48">
        <v>43149</v>
      </c>
      <c r="B235" s="32" t="s">
        <v>4</v>
      </c>
      <c r="C235" s="32">
        <v>3436</v>
      </c>
      <c r="D235" s="32" t="s">
        <v>168</v>
      </c>
      <c r="E235" s="32" t="s">
        <v>5</v>
      </c>
      <c r="F235" s="32" t="s">
        <v>610</v>
      </c>
      <c r="G235" s="32" t="s">
        <v>548</v>
      </c>
      <c r="H235" s="32"/>
      <c r="I235">
        <v>19</v>
      </c>
      <c r="J235">
        <v>23</v>
      </c>
    </row>
    <row r="236" spans="1:10">
      <c r="A236" s="48">
        <v>43149</v>
      </c>
      <c r="B236" s="32" t="s">
        <v>604</v>
      </c>
      <c r="C236" s="116" t="s">
        <v>698</v>
      </c>
      <c r="D236" s="32" t="s">
        <v>691</v>
      </c>
      <c r="E236" s="32" t="s">
        <v>24</v>
      </c>
      <c r="F236" s="32" t="s">
        <v>24</v>
      </c>
      <c r="G236" s="32" t="s">
        <v>672</v>
      </c>
      <c r="H236" s="32"/>
    </row>
    <row r="237" spans="1:10">
      <c r="A237" s="48">
        <v>43150</v>
      </c>
      <c r="B237" s="32" t="s">
        <v>22</v>
      </c>
      <c r="C237" s="145">
        <v>7500</v>
      </c>
      <c r="D237" s="32" t="s">
        <v>713</v>
      </c>
      <c r="E237" s="32" t="s">
        <v>7</v>
      </c>
      <c r="F237" s="32" t="s">
        <v>24</v>
      </c>
      <c r="G237" s="32" t="s">
        <v>714</v>
      </c>
      <c r="H237" s="32"/>
      <c r="I237">
        <v>163</v>
      </c>
      <c r="J237">
        <v>273</v>
      </c>
    </row>
    <row r="238" spans="1:10">
      <c r="A238" s="48">
        <v>43150</v>
      </c>
      <c r="B238" s="32" t="s">
        <v>7</v>
      </c>
      <c r="C238" s="145">
        <v>78140</v>
      </c>
      <c r="D238" s="32" t="s">
        <v>712</v>
      </c>
      <c r="E238" s="32" t="s">
        <v>7</v>
      </c>
      <c r="F238" s="32" t="s">
        <v>7</v>
      </c>
      <c r="G238" s="32" t="s">
        <v>609</v>
      </c>
      <c r="H238" s="32"/>
      <c r="I238">
        <v>210</v>
      </c>
      <c r="J238">
        <v>365</v>
      </c>
    </row>
    <row r="239" spans="1:10">
      <c r="A239" s="48">
        <v>43151</v>
      </c>
      <c r="B239" s="32" t="s">
        <v>7</v>
      </c>
      <c r="C239" s="145">
        <v>54400</v>
      </c>
      <c r="D239" s="32" t="s">
        <v>408</v>
      </c>
      <c r="E239" s="32" t="s">
        <v>7</v>
      </c>
      <c r="F239" s="32" t="s">
        <v>7</v>
      </c>
      <c r="G239" s="32" t="s">
        <v>520</v>
      </c>
      <c r="H239" s="32"/>
      <c r="I239">
        <v>24</v>
      </c>
      <c r="J239">
        <v>20</v>
      </c>
    </row>
    <row r="240" spans="1:10">
      <c r="A240" s="48">
        <v>43151</v>
      </c>
      <c r="B240" s="32" t="s">
        <v>4</v>
      </c>
      <c r="C240" s="145">
        <v>2319</v>
      </c>
      <c r="D240" s="32" t="s">
        <v>136</v>
      </c>
      <c r="E240" s="32" t="s">
        <v>7</v>
      </c>
      <c r="F240" s="32" t="s">
        <v>24</v>
      </c>
      <c r="G240" s="32" t="s">
        <v>391</v>
      </c>
      <c r="H240" s="32"/>
      <c r="I240">
        <v>24</v>
      </c>
      <c r="J240">
        <v>27</v>
      </c>
    </row>
    <row r="241" spans="1:10">
      <c r="A241" s="48">
        <v>43152</v>
      </c>
      <c r="B241" s="32" t="s">
        <v>4</v>
      </c>
      <c r="C241" s="145">
        <v>9710</v>
      </c>
      <c r="D241" s="32" t="s">
        <v>715</v>
      </c>
      <c r="E241" s="32" t="s">
        <v>104</v>
      </c>
      <c r="F241" s="32" t="s">
        <v>4</v>
      </c>
      <c r="G241" s="32" t="s">
        <v>243</v>
      </c>
      <c r="H241" s="32"/>
      <c r="I241">
        <v>72</v>
      </c>
      <c r="J241">
        <v>94</v>
      </c>
    </row>
    <row r="242" spans="1:10">
      <c r="A242" s="48">
        <v>43153</v>
      </c>
      <c r="B242" s="32" t="s">
        <v>7</v>
      </c>
      <c r="C242" s="145">
        <v>75014</v>
      </c>
      <c r="D242" s="32" t="s">
        <v>716</v>
      </c>
      <c r="E242" s="32" t="s">
        <v>7</v>
      </c>
      <c r="F242" s="32" t="s">
        <v>24</v>
      </c>
      <c r="G242" s="32" t="s">
        <v>659</v>
      </c>
      <c r="H242" s="32"/>
      <c r="I242">
        <v>211</v>
      </c>
      <c r="J242">
        <v>347</v>
      </c>
    </row>
    <row r="243" spans="1:10">
      <c r="A243" s="48">
        <v>43153</v>
      </c>
      <c r="B243" s="32" t="s">
        <v>7</v>
      </c>
      <c r="C243" s="145">
        <v>57330</v>
      </c>
      <c r="D243" s="32" t="s">
        <v>413</v>
      </c>
      <c r="E243" s="32" t="s">
        <v>7</v>
      </c>
      <c r="F243" s="32" t="s">
        <v>9</v>
      </c>
      <c r="G243" s="32" t="s">
        <v>514</v>
      </c>
      <c r="H243" s="32"/>
      <c r="I243">
        <v>26</v>
      </c>
      <c r="J243">
        <v>32</v>
      </c>
    </row>
    <row r="244" spans="1:10">
      <c r="A244" s="48">
        <v>43153</v>
      </c>
      <c r="B244" s="32" t="s">
        <v>7</v>
      </c>
      <c r="C244" s="145">
        <v>33160</v>
      </c>
      <c r="D244" s="32" t="s">
        <v>717</v>
      </c>
      <c r="E244" s="32" t="s">
        <v>7</v>
      </c>
      <c r="F244" s="32" t="s">
        <v>7</v>
      </c>
      <c r="G244" s="32" t="s">
        <v>514</v>
      </c>
      <c r="H244" s="32"/>
      <c r="I244" s="114" t="s">
        <v>722</v>
      </c>
      <c r="J244" s="114" t="s">
        <v>723</v>
      </c>
    </row>
    <row r="245" spans="1:10">
      <c r="A245" s="48">
        <v>43153</v>
      </c>
      <c r="B245" s="32" t="s">
        <v>4</v>
      </c>
      <c r="C245" s="145">
        <v>8055</v>
      </c>
      <c r="D245" s="32" t="s">
        <v>133</v>
      </c>
      <c r="E245" s="32" t="s">
        <v>9</v>
      </c>
      <c r="F245" s="32" t="s">
        <v>24</v>
      </c>
      <c r="G245" s="32" t="s">
        <v>235</v>
      </c>
      <c r="H245" s="32"/>
      <c r="I245">
        <v>25</v>
      </c>
      <c r="J245">
        <v>20</v>
      </c>
    </row>
    <row r="246" spans="1:10">
      <c r="A246" s="48">
        <v>43154</v>
      </c>
      <c r="B246" s="32" t="s">
        <v>719</v>
      </c>
      <c r="C246" s="146" t="s">
        <v>720</v>
      </c>
      <c r="D246" s="32" t="s">
        <v>721</v>
      </c>
      <c r="E246" s="32" t="s">
        <v>24</v>
      </c>
      <c r="F246" s="32" t="s">
        <v>6</v>
      </c>
      <c r="G246" s="32" t="s">
        <v>388</v>
      </c>
      <c r="H246" s="32"/>
    </row>
    <row r="247" spans="1:10" ht="16" thickBot="1">
      <c r="A247" s="48">
        <v>43154</v>
      </c>
      <c r="B247" s="32" t="s">
        <v>4</v>
      </c>
      <c r="C247" s="145">
        <v>8264</v>
      </c>
      <c r="D247" s="32" t="s">
        <v>162</v>
      </c>
      <c r="E247" s="32" t="s">
        <v>35</v>
      </c>
      <c r="F247" s="32" t="s">
        <v>5</v>
      </c>
      <c r="G247" s="32" t="s">
        <v>718</v>
      </c>
      <c r="H247" s="32"/>
      <c r="I247">
        <v>26</v>
      </c>
      <c r="J247">
        <v>18</v>
      </c>
    </row>
    <row r="248" spans="1:10" ht="16" thickBot="1">
      <c r="A248" s="76">
        <v>42059</v>
      </c>
      <c r="B248" s="78" t="s">
        <v>7</v>
      </c>
      <c r="C248" s="181">
        <v>57390</v>
      </c>
      <c r="D248" s="81" t="s">
        <v>732</v>
      </c>
      <c r="E248" s="83" t="s">
        <v>7</v>
      </c>
      <c r="F248" s="83" t="s">
        <v>7</v>
      </c>
      <c r="G248" s="83" t="s">
        <v>609</v>
      </c>
      <c r="H248" s="83"/>
      <c r="I248">
        <v>19</v>
      </c>
      <c r="J248">
        <v>12</v>
      </c>
    </row>
    <row r="249" spans="1:10">
      <c r="A249" s="48">
        <v>43155</v>
      </c>
      <c r="B249" s="32" t="s">
        <v>22</v>
      </c>
      <c r="C249" s="145">
        <v>6780</v>
      </c>
      <c r="D249" s="32" t="s">
        <v>730</v>
      </c>
      <c r="E249" s="32" t="s">
        <v>7</v>
      </c>
      <c r="F249" s="32" t="s">
        <v>284</v>
      </c>
      <c r="G249" s="32" t="s">
        <v>577</v>
      </c>
      <c r="H249" s="32"/>
      <c r="I249">
        <v>30</v>
      </c>
      <c r="J249">
        <v>23</v>
      </c>
    </row>
    <row r="250" spans="1:10">
      <c r="A250" s="48">
        <v>43155</v>
      </c>
      <c r="B250" s="32" t="s">
        <v>6</v>
      </c>
      <c r="C250" s="145">
        <v>66706</v>
      </c>
      <c r="D250" s="32" t="s">
        <v>219</v>
      </c>
      <c r="E250" s="32" t="s">
        <v>5</v>
      </c>
      <c r="F250" s="32" t="s">
        <v>5</v>
      </c>
      <c r="G250" s="32" t="s">
        <v>388</v>
      </c>
      <c r="H250" s="32"/>
      <c r="I250">
        <v>35</v>
      </c>
      <c r="J250">
        <v>44</v>
      </c>
    </row>
    <row r="251" spans="1:10">
      <c r="A251" s="48">
        <v>43155</v>
      </c>
      <c r="B251" s="32" t="s">
        <v>6</v>
      </c>
      <c r="C251" s="145">
        <v>54294</v>
      </c>
      <c r="D251" s="32" t="s">
        <v>434</v>
      </c>
      <c r="E251" s="32" t="s">
        <v>6</v>
      </c>
      <c r="F251" s="32" t="s">
        <v>24</v>
      </c>
      <c r="G251" s="32" t="s">
        <v>388</v>
      </c>
      <c r="H251" s="32"/>
      <c r="I251">
        <v>62</v>
      </c>
      <c r="J251">
        <v>75</v>
      </c>
    </row>
    <row r="252" spans="1:10">
      <c r="A252" s="48">
        <v>43155</v>
      </c>
      <c r="B252" s="32" t="s">
        <v>6</v>
      </c>
      <c r="C252" s="145">
        <v>54294</v>
      </c>
      <c r="D252" s="32" t="s">
        <v>434</v>
      </c>
      <c r="E252" s="32" t="s">
        <v>6</v>
      </c>
      <c r="F252" s="32" t="s">
        <v>6</v>
      </c>
      <c r="G252" s="32" t="s">
        <v>577</v>
      </c>
      <c r="H252" s="32"/>
      <c r="I252">
        <v>62</v>
      </c>
      <c r="J252">
        <v>75</v>
      </c>
    </row>
    <row r="253" spans="1:10">
      <c r="A253" s="48">
        <v>43155</v>
      </c>
      <c r="B253" s="32" t="s">
        <v>6</v>
      </c>
      <c r="C253" s="145">
        <v>54298</v>
      </c>
      <c r="D253" s="32" t="s">
        <v>729</v>
      </c>
      <c r="E253" s="32" t="s">
        <v>5</v>
      </c>
      <c r="F253" s="32" t="s">
        <v>6</v>
      </c>
      <c r="G253" s="32" t="s">
        <v>609</v>
      </c>
      <c r="H253" s="32"/>
      <c r="I253">
        <v>50</v>
      </c>
      <c r="J253">
        <v>63</v>
      </c>
    </row>
    <row r="254" spans="1:10">
      <c r="A254" s="48">
        <v>43155</v>
      </c>
      <c r="B254" s="32" t="s">
        <v>4</v>
      </c>
      <c r="C254" s="145">
        <v>2713</v>
      </c>
      <c r="D254" s="32" t="s">
        <v>205</v>
      </c>
      <c r="E254" s="32" t="s">
        <v>79</v>
      </c>
      <c r="F254" s="32" t="s">
        <v>24</v>
      </c>
      <c r="G254" s="32" t="s">
        <v>609</v>
      </c>
      <c r="H254" s="32"/>
      <c r="I254">
        <v>23</v>
      </c>
      <c r="J254">
        <v>26</v>
      </c>
    </row>
    <row r="255" spans="1:10">
      <c r="A255" s="48">
        <v>43155</v>
      </c>
      <c r="B255" s="32" t="s">
        <v>4</v>
      </c>
      <c r="C255" s="145">
        <v>2612</v>
      </c>
      <c r="D255" s="32" t="s">
        <v>205</v>
      </c>
      <c r="E255" s="32" t="s">
        <v>5</v>
      </c>
      <c r="F255" s="32" t="s">
        <v>6</v>
      </c>
      <c r="G255" s="32" t="s">
        <v>728</v>
      </c>
      <c r="H255" s="32"/>
      <c r="I255">
        <v>23</v>
      </c>
      <c r="J255">
        <v>26</v>
      </c>
    </row>
    <row r="256" spans="1:10">
      <c r="A256" s="48">
        <v>43155</v>
      </c>
      <c r="B256" s="32" t="s">
        <v>4</v>
      </c>
      <c r="C256" s="145">
        <v>4981</v>
      </c>
      <c r="D256" s="32" t="s">
        <v>290</v>
      </c>
      <c r="E256" s="32" t="s">
        <v>6</v>
      </c>
      <c r="F256" s="32" t="s">
        <v>6</v>
      </c>
      <c r="G256" s="32" t="s">
        <v>533</v>
      </c>
      <c r="H256" s="32"/>
      <c r="I256">
        <v>18</v>
      </c>
      <c r="J256">
        <v>13</v>
      </c>
    </row>
    <row r="257" spans="1:10">
      <c r="A257" s="48">
        <v>43155</v>
      </c>
      <c r="B257" s="32" t="s">
        <v>4</v>
      </c>
      <c r="C257" s="145">
        <v>8614</v>
      </c>
      <c r="D257" s="32" t="s">
        <v>509</v>
      </c>
      <c r="E257" s="32" t="s">
        <v>5</v>
      </c>
      <c r="F257" s="32" t="s">
        <v>5</v>
      </c>
      <c r="G257" s="32" t="s">
        <v>98</v>
      </c>
      <c r="H257" s="32"/>
      <c r="I257">
        <v>520</v>
      </c>
      <c r="J257">
        <v>41</v>
      </c>
    </row>
    <row r="258" spans="1:10">
      <c r="A258" s="48">
        <v>43155</v>
      </c>
      <c r="B258" s="32" t="s">
        <v>4</v>
      </c>
      <c r="C258" s="145">
        <v>5243</v>
      </c>
      <c r="D258" s="32" t="s">
        <v>166</v>
      </c>
      <c r="E258" s="32" t="s">
        <v>616</v>
      </c>
      <c r="F258" s="32" t="s">
        <v>24</v>
      </c>
      <c r="G258" s="32" t="s">
        <v>609</v>
      </c>
      <c r="H258" s="32"/>
      <c r="I258">
        <v>29</v>
      </c>
      <c r="J258">
        <v>34</v>
      </c>
    </row>
    <row r="259" spans="1:10">
      <c r="A259" s="48">
        <v>43155</v>
      </c>
      <c r="B259" s="32" t="s">
        <v>4</v>
      </c>
      <c r="C259" s="145">
        <v>1499</v>
      </c>
      <c r="D259" s="32" t="s">
        <v>623</v>
      </c>
      <c r="E259" s="32" t="s">
        <v>5</v>
      </c>
      <c r="F259" s="32" t="s">
        <v>7</v>
      </c>
      <c r="G259" s="32" t="s">
        <v>609</v>
      </c>
      <c r="H259" s="32"/>
      <c r="I259">
        <v>23</v>
      </c>
      <c r="J259">
        <v>26</v>
      </c>
    </row>
    <row r="260" spans="1:10">
      <c r="A260" s="48">
        <v>43155</v>
      </c>
      <c r="B260" s="32" t="s">
        <v>4</v>
      </c>
      <c r="C260" s="145">
        <v>4499</v>
      </c>
      <c r="D260" s="32" t="s">
        <v>731</v>
      </c>
      <c r="E260" s="32" t="s">
        <v>5</v>
      </c>
      <c r="F260" s="32" t="s">
        <v>24</v>
      </c>
      <c r="G260" s="32" t="s">
        <v>577</v>
      </c>
      <c r="H260" s="32"/>
      <c r="I260">
        <v>14</v>
      </c>
      <c r="J260">
        <v>10</v>
      </c>
    </row>
    <row r="261" spans="1:10">
      <c r="A261" s="48">
        <v>43156</v>
      </c>
      <c r="B261" s="32" t="s">
        <v>7</v>
      </c>
      <c r="C261" s="145">
        <v>54350</v>
      </c>
      <c r="D261" s="32" t="s">
        <v>733</v>
      </c>
      <c r="E261" s="32" t="s">
        <v>7</v>
      </c>
      <c r="F261" s="32" t="s">
        <v>5</v>
      </c>
      <c r="G261" s="32" t="s">
        <v>577</v>
      </c>
      <c r="H261" s="32"/>
      <c r="I261">
        <v>26</v>
      </c>
      <c r="J261">
        <v>18</v>
      </c>
    </row>
    <row r="262" spans="1:10">
      <c r="A262" s="48">
        <v>43156</v>
      </c>
      <c r="B262" s="32" t="s">
        <v>7</v>
      </c>
      <c r="C262" s="145">
        <v>68000</v>
      </c>
      <c r="D262" s="32" t="s">
        <v>734</v>
      </c>
      <c r="E262" s="32" t="s">
        <v>7</v>
      </c>
      <c r="F262" s="32" t="s">
        <v>28</v>
      </c>
      <c r="G262" s="32" t="s">
        <v>609</v>
      </c>
      <c r="H262" s="32"/>
      <c r="I262">
        <v>185</v>
      </c>
      <c r="J262">
        <v>274</v>
      </c>
    </row>
    <row r="263" spans="1:10">
      <c r="A263" s="48">
        <v>43156</v>
      </c>
      <c r="B263" s="32" t="s">
        <v>7</v>
      </c>
      <c r="C263" s="145">
        <v>57570</v>
      </c>
      <c r="D263" s="32" t="s">
        <v>737</v>
      </c>
      <c r="E263" s="32" t="s">
        <v>7</v>
      </c>
      <c r="F263" s="32" t="s">
        <v>24</v>
      </c>
      <c r="G263" s="32" t="s">
        <v>98</v>
      </c>
      <c r="H263" s="32"/>
      <c r="I263">
        <v>27</v>
      </c>
      <c r="J263">
        <v>34</v>
      </c>
    </row>
    <row r="264" spans="1:10">
      <c r="A264" s="48">
        <v>43156</v>
      </c>
      <c r="B264" s="32" t="s">
        <v>4</v>
      </c>
      <c r="C264" s="145">
        <v>6913</v>
      </c>
      <c r="D264" s="32" t="s">
        <v>286</v>
      </c>
      <c r="E264" s="32" t="s">
        <v>7</v>
      </c>
      <c r="F264" s="32" t="s">
        <v>5</v>
      </c>
      <c r="G264" s="32" t="s">
        <v>735</v>
      </c>
      <c r="H264" s="32"/>
      <c r="I264">
        <v>35</v>
      </c>
      <c r="J264">
        <v>46</v>
      </c>
    </row>
    <row r="265" spans="1:10">
      <c r="A265" s="48">
        <v>43156</v>
      </c>
      <c r="B265" s="32" t="s">
        <v>4</v>
      </c>
      <c r="C265" s="145">
        <v>1726</v>
      </c>
      <c r="D265" s="32" t="s">
        <v>205</v>
      </c>
      <c r="E265" s="32" t="s">
        <v>4</v>
      </c>
      <c r="F265" s="32" t="s">
        <v>4</v>
      </c>
      <c r="G265" s="32" t="s">
        <v>388</v>
      </c>
      <c r="H265" s="32"/>
      <c r="I265">
        <v>23</v>
      </c>
      <c r="J265">
        <v>26</v>
      </c>
    </row>
    <row r="266" spans="1:10">
      <c r="A266" s="48">
        <v>43156</v>
      </c>
      <c r="B266" s="32" t="s">
        <v>4</v>
      </c>
      <c r="C266" s="145">
        <v>8086</v>
      </c>
      <c r="D266" s="32" t="s">
        <v>133</v>
      </c>
      <c r="E266" s="32" t="s">
        <v>633</v>
      </c>
      <c r="F266" s="32" t="s">
        <v>24</v>
      </c>
      <c r="G266" s="32" t="s">
        <v>609</v>
      </c>
      <c r="H266" s="32"/>
      <c r="I266">
        <v>25</v>
      </c>
      <c r="J266">
        <v>20</v>
      </c>
    </row>
    <row r="267" spans="1:10">
      <c r="A267" s="48">
        <v>43156</v>
      </c>
      <c r="B267" s="32" t="s">
        <v>4</v>
      </c>
      <c r="C267" s="145">
        <v>8272</v>
      </c>
      <c r="D267" s="32" t="s">
        <v>162</v>
      </c>
      <c r="E267" s="32" t="s">
        <v>7</v>
      </c>
      <c r="F267" s="32" t="s">
        <v>620</v>
      </c>
      <c r="G267" s="32" t="s">
        <v>123</v>
      </c>
      <c r="H267" s="32"/>
      <c r="I267">
        <v>26</v>
      </c>
      <c r="J267">
        <v>18</v>
      </c>
    </row>
    <row r="268" spans="1:10">
      <c r="A268" s="48">
        <v>43156</v>
      </c>
      <c r="B268" s="32" t="s">
        <v>4</v>
      </c>
      <c r="C268" s="145">
        <v>1363</v>
      </c>
      <c r="D268" s="32" t="s">
        <v>136</v>
      </c>
      <c r="E268" s="32" t="s">
        <v>233</v>
      </c>
      <c r="F268" s="32" t="s">
        <v>7</v>
      </c>
      <c r="G268" s="32" t="s">
        <v>123</v>
      </c>
      <c r="H268" s="32"/>
      <c r="I268">
        <v>24</v>
      </c>
      <c r="J268">
        <v>27</v>
      </c>
    </row>
    <row r="269" spans="1:10">
      <c r="A269" s="48">
        <v>43156</v>
      </c>
      <c r="B269" s="32" t="s">
        <v>4</v>
      </c>
      <c r="C269" s="145">
        <v>7444</v>
      </c>
      <c r="D269" s="32" t="s">
        <v>474</v>
      </c>
      <c r="E269" s="32" t="s">
        <v>5</v>
      </c>
      <c r="F269" s="32" t="s">
        <v>6</v>
      </c>
      <c r="G269" s="32" t="s">
        <v>466</v>
      </c>
      <c r="H269" s="32"/>
      <c r="I269">
        <v>35</v>
      </c>
      <c r="J269">
        <v>46</v>
      </c>
    </row>
    <row r="270" spans="1:10">
      <c r="A270" s="48">
        <v>43156</v>
      </c>
      <c r="B270" s="32" t="s">
        <v>4</v>
      </c>
      <c r="C270" s="145">
        <v>8531</v>
      </c>
      <c r="D270" s="32" t="s">
        <v>164</v>
      </c>
      <c r="E270" s="32" t="s">
        <v>5</v>
      </c>
      <c r="F270" s="32" t="s">
        <v>6</v>
      </c>
      <c r="G270" s="32" t="s">
        <v>609</v>
      </c>
      <c r="H270" s="32"/>
      <c r="I270">
        <v>45</v>
      </c>
      <c r="J270">
        <v>35</v>
      </c>
    </row>
    <row r="271" spans="1:10">
      <c r="A271" s="48">
        <v>43156</v>
      </c>
      <c r="B271" s="32" t="s">
        <v>4</v>
      </c>
      <c r="C271" s="145">
        <v>7463</v>
      </c>
      <c r="D271" s="32" t="s">
        <v>736</v>
      </c>
      <c r="E271" s="32" t="s">
        <v>5</v>
      </c>
      <c r="F271" s="32" t="s">
        <v>5</v>
      </c>
      <c r="G271" s="32" t="s">
        <v>609</v>
      </c>
      <c r="H271" s="32"/>
      <c r="I271">
        <v>40</v>
      </c>
      <c r="J271">
        <v>54</v>
      </c>
    </row>
    <row r="272" spans="1:10">
      <c r="A272" s="48">
        <v>43156</v>
      </c>
      <c r="B272" s="32" t="s">
        <v>4</v>
      </c>
      <c r="C272" s="145">
        <v>54135</v>
      </c>
      <c r="D272" s="32" t="s">
        <v>738</v>
      </c>
      <c r="E272" s="32" t="s">
        <v>7</v>
      </c>
      <c r="F272" s="32" t="s">
        <v>24</v>
      </c>
      <c r="G272" s="32" t="s">
        <v>577</v>
      </c>
      <c r="H272" s="32"/>
      <c r="I272">
        <v>22</v>
      </c>
      <c r="J272">
        <v>17</v>
      </c>
    </row>
    <row r="273" spans="1:10">
      <c r="A273" s="48">
        <v>43156</v>
      </c>
      <c r="B273" s="32" t="s">
        <v>4</v>
      </c>
      <c r="C273" s="145">
        <v>8230</v>
      </c>
      <c r="D273" s="32" t="s">
        <v>162</v>
      </c>
      <c r="E273" s="32" t="s">
        <v>24</v>
      </c>
      <c r="F273" s="32" t="s">
        <v>9</v>
      </c>
      <c r="G273" s="32" t="s">
        <v>533</v>
      </c>
      <c r="H273" s="32"/>
      <c r="I273">
        <v>26</v>
      </c>
      <c r="J273">
        <v>18</v>
      </c>
    </row>
    <row r="274" spans="1:10">
      <c r="A274" s="48">
        <v>43156</v>
      </c>
      <c r="B274" s="32" t="s">
        <v>4</v>
      </c>
      <c r="C274" s="145">
        <v>4279</v>
      </c>
      <c r="D274" s="32" t="s">
        <v>141</v>
      </c>
      <c r="E274" s="32" t="s">
        <v>6</v>
      </c>
      <c r="F274" s="32" t="s">
        <v>7</v>
      </c>
      <c r="G274" s="32" t="s">
        <v>577</v>
      </c>
      <c r="H274" s="32"/>
      <c r="I274">
        <v>11</v>
      </c>
      <c r="J274">
        <v>10</v>
      </c>
    </row>
    <row r="275" spans="1:10">
      <c r="A275" s="48">
        <v>43157</v>
      </c>
      <c r="B275" s="32" t="s">
        <v>7</v>
      </c>
      <c r="C275" s="145">
        <v>57970</v>
      </c>
      <c r="D275" s="32" t="s">
        <v>739</v>
      </c>
      <c r="E275" s="32" t="s">
        <v>7</v>
      </c>
      <c r="F275" s="32" t="s">
        <v>7</v>
      </c>
      <c r="G275" s="32" t="s">
        <v>42</v>
      </c>
      <c r="H275" s="32"/>
      <c r="I275">
        <v>46</v>
      </c>
      <c r="J275">
        <v>46</v>
      </c>
    </row>
    <row r="276" spans="1:10">
      <c r="A276" s="48">
        <v>43157</v>
      </c>
      <c r="B276" s="32" t="s">
        <v>7</v>
      </c>
      <c r="C276" s="145">
        <v>57920</v>
      </c>
      <c r="D276" s="32" t="s">
        <v>740</v>
      </c>
      <c r="E276" s="32" t="s">
        <v>7</v>
      </c>
      <c r="F276" s="32" t="s">
        <v>9</v>
      </c>
      <c r="G276" s="32" t="s">
        <v>520</v>
      </c>
      <c r="H276" s="32"/>
      <c r="I276">
        <v>58</v>
      </c>
      <c r="J276">
        <v>65</v>
      </c>
    </row>
    <row r="277" spans="1:10">
      <c r="A277" s="48">
        <v>43157</v>
      </c>
      <c r="B277" s="32" t="s">
        <v>7</v>
      </c>
      <c r="C277" s="145">
        <v>57535</v>
      </c>
      <c r="D277" s="32" t="s">
        <v>741</v>
      </c>
      <c r="E277" s="32" t="s">
        <v>7</v>
      </c>
      <c r="F277" s="32" t="s">
        <v>24</v>
      </c>
      <c r="G277" s="32" t="s">
        <v>609</v>
      </c>
      <c r="H277" s="32"/>
      <c r="I277">
        <v>49</v>
      </c>
      <c r="J277">
        <v>53</v>
      </c>
    </row>
    <row r="278" spans="1:10">
      <c r="A278" s="48">
        <v>43157</v>
      </c>
      <c r="B278" s="32" t="s">
        <v>7</v>
      </c>
      <c r="C278" s="145">
        <v>54920</v>
      </c>
      <c r="D278" s="32" t="s">
        <v>742</v>
      </c>
      <c r="E278" s="32" t="s">
        <v>7</v>
      </c>
      <c r="F278" s="32" t="s">
        <v>7</v>
      </c>
      <c r="G278" s="32" t="s">
        <v>672</v>
      </c>
      <c r="H278" s="32"/>
      <c r="I278">
        <v>22</v>
      </c>
      <c r="J278">
        <v>15</v>
      </c>
    </row>
    <row r="279" spans="1:10">
      <c r="A279" s="48">
        <v>43157</v>
      </c>
      <c r="B279" s="32" t="s">
        <v>7</v>
      </c>
      <c r="C279" s="145">
        <v>57480</v>
      </c>
      <c r="D279" s="32" t="s">
        <v>695</v>
      </c>
      <c r="E279" s="32" t="s">
        <v>7</v>
      </c>
      <c r="F279" s="32" t="s">
        <v>6</v>
      </c>
      <c r="G279" s="32" t="s">
        <v>520</v>
      </c>
      <c r="H279" s="32"/>
      <c r="I279">
        <v>41</v>
      </c>
      <c r="J279">
        <v>51</v>
      </c>
    </row>
    <row r="280" spans="1:10">
      <c r="A280" s="48">
        <v>43157</v>
      </c>
      <c r="B280" s="32" t="s">
        <v>7</v>
      </c>
      <c r="C280" s="145">
        <v>57155</v>
      </c>
      <c r="D280" s="32" t="s">
        <v>743</v>
      </c>
      <c r="E280" s="32" t="s">
        <v>7</v>
      </c>
      <c r="F280" s="32" t="s">
        <v>24</v>
      </c>
      <c r="G280" s="32" t="s">
        <v>520</v>
      </c>
      <c r="H280" s="32"/>
      <c r="I280">
        <v>61</v>
      </c>
      <c r="J280">
        <v>77</v>
      </c>
    </row>
    <row r="281" spans="1:10">
      <c r="A281" s="48">
        <v>43158</v>
      </c>
      <c r="B281" s="32" t="s">
        <v>7</v>
      </c>
      <c r="C281" s="145">
        <v>54920</v>
      </c>
      <c r="D281" s="32" t="s">
        <v>742</v>
      </c>
      <c r="E281" s="32" t="s">
        <v>7</v>
      </c>
      <c r="F281" s="32" t="s">
        <v>7</v>
      </c>
      <c r="G281" s="32" t="s">
        <v>751</v>
      </c>
      <c r="H281" s="32"/>
      <c r="I281">
        <v>22</v>
      </c>
      <c r="J281">
        <v>15</v>
      </c>
    </row>
    <row r="282" spans="1:10">
      <c r="A282" s="48">
        <v>43158</v>
      </c>
      <c r="B282" s="32" t="s">
        <v>7</v>
      </c>
      <c r="C282" s="145">
        <v>57570</v>
      </c>
      <c r="D282" s="32" t="s">
        <v>745</v>
      </c>
      <c r="E282" s="32" t="s">
        <v>7</v>
      </c>
      <c r="F282" s="32" t="s">
        <v>24</v>
      </c>
      <c r="G282" s="32" t="s">
        <v>609</v>
      </c>
      <c r="H282" s="32"/>
      <c r="I282">
        <v>30</v>
      </c>
      <c r="J282">
        <v>36</v>
      </c>
    </row>
    <row r="283" spans="1:10">
      <c r="A283" s="48">
        <v>43158</v>
      </c>
      <c r="B283" s="32" t="s">
        <v>4</v>
      </c>
      <c r="C283" s="145">
        <v>9047</v>
      </c>
      <c r="D283" s="32" t="s">
        <v>161</v>
      </c>
      <c r="E283" s="32" t="s">
        <v>5</v>
      </c>
      <c r="F283" s="32" t="s">
        <v>5</v>
      </c>
      <c r="G283" s="32" t="s">
        <v>609</v>
      </c>
      <c r="H283" s="32"/>
      <c r="I283">
        <v>46</v>
      </c>
      <c r="J283">
        <v>63</v>
      </c>
    </row>
    <row r="284" spans="1:10">
      <c r="A284" s="48">
        <v>43158</v>
      </c>
      <c r="B284" s="32" t="s">
        <v>4</v>
      </c>
      <c r="C284" s="145">
        <v>6195</v>
      </c>
      <c r="D284" s="32" t="s">
        <v>688</v>
      </c>
      <c r="E284" s="32" t="s">
        <v>24</v>
      </c>
      <c r="F284" s="32" t="s">
        <v>6</v>
      </c>
      <c r="G284" s="32" t="s">
        <v>744</v>
      </c>
      <c r="H284" s="32"/>
      <c r="I284">
        <v>35</v>
      </c>
      <c r="J284">
        <v>44</v>
      </c>
    </row>
    <row r="285" spans="1:10">
      <c r="A285" s="48">
        <v>43158</v>
      </c>
      <c r="B285" s="32" t="s">
        <v>4</v>
      </c>
      <c r="C285" s="145">
        <v>1944</v>
      </c>
      <c r="D285" s="32" t="s">
        <v>205</v>
      </c>
      <c r="E285" s="32" t="s">
        <v>7</v>
      </c>
      <c r="F285" s="32" t="s">
        <v>24</v>
      </c>
      <c r="G285" s="32"/>
      <c r="H285" s="32"/>
      <c r="I285">
        <v>23</v>
      </c>
      <c r="J285">
        <v>26</v>
      </c>
    </row>
    <row r="286" spans="1:10">
      <c r="A286" s="48">
        <v>43158</v>
      </c>
      <c r="B286" s="32" t="s">
        <v>4</v>
      </c>
      <c r="C286" s="145">
        <v>8028</v>
      </c>
      <c r="D286" s="32" t="s">
        <v>135</v>
      </c>
      <c r="E286" s="32" t="s">
        <v>6</v>
      </c>
      <c r="F286" s="32" t="s">
        <v>24</v>
      </c>
      <c r="G286" s="32" t="s">
        <v>478</v>
      </c>
      <c r="H286" s="32"/>
      <c r="I286">
        <v>19</v>
      </c>
      <c r="J286">
        <v>26</v>
      </c>
    </row>
    <row r="287" spans="1:10">
      <c r="A287" s="48">
        <v>43159</v>
      </c>
      <c r="B287" s="32" t="s">
        <v>7</v>
      </c>
      <c r="C287" s="145">
        <v>57330</v>
      </c>
      <c r="D287" s="32" t="s">
        <v>413</v>
      </c>
      <c r="E287" s="32" t="s">
        <v>7</v>
      </c>
      <c r="F287" s="32" t="s">
        <v>620</v>
      </c>
      <c r="G287" s="32" t="s">
        <v>577</v>
      </c>
      <c r="H287" s="32"/>
      <c r="I287">
        <v>30</v>
      </c>
      <c r="J287">
        <v>32</v>
      </c>
    </row>
    <row r="288" spans="1:10">
      <c r="A288" s="48">
        <v>43159</v>
      </c>
      <c r="B288" s="32" t="s">
        <v>7</v>
      </c>
      <c r="C288" s="145">
        <v>92160</v>
      </c>
      <c r="D288" s="32" t="s">
        <v>746</v>
      </c>
      <c r="E288" s="32" t="s">
        <v>7</v>
      </c>
      <c r="F288" s="32" t="s">
        <v>24</v>
      </c>
      <c r="G288" s="32" t="s">
        <v>609</v>
      </c>
      <c r="H288" s="32"/>
      <c r="I288">
        <v>220</v>
      </c>
      <c r="J288">
        <v>354</v>
      </c>
    </row>
    <row r="289" spans="1:21">
      <c r="A289" s="48">
        <v>43159</v>
      </c>
      <c r="B289" s="32" t="s">
        <v>7</v>
      </c>
      <c r="C289" s="145">
        <v>54400</v>
      </c>
      <c r="D289" s="32" t="s">
        <v>747</v>
      </c>
      <c r="E289" s="32" t="s">
        <v>7</v>
      </c>
      <c r="F289" s="32" t="s">
        <v>24</v>
      </c>
      <c r="G289" s="32" t="s">
        <v>577</v>
      </c>
      <c r="H289" s="32"/>
      <c r="I289">
        <v>24</v>
      </c>
      <c r="J289">
        <v>20</v>
      </c>
    </row>
    <row r="290" spans="1:21">
      <c r="A290" s="48">
        <v>43159</v>
      </c>
      <c r="B290" s="32" t="s">
        <v>7</v>
      </c>
      <c r="C290" s="145">
        <v>54350</v>
      </c>
      <c r="D290" s="32" t="s">
        <v>733</v>
      </c>
      <c r="E290" s="32" t="s">
        <v>7</v>
      </c>
      <c r="F290" s="32" t="s">
        <v>7</v>
      </c>
      <c r="G290" s="32" t="s">
        <v>577</v>
      </c>
      <c r="H290" s="32"/>
      <c r="I290">
        <v>24</v>
      </c>
      <c r="J290">
        <v>18</v>
      </c>
    </row>
    <row r="291" spans="1:21">
      <c r="A291" s="48">
        <v>43159</v>
      </c>
      <c r="B291" s="32" t="s">
        <v>7</v>
      </c>
      <c r="C291" s="145">
        <v>54400</v>
      </c>
      <c r="D291" s="32" t="s">
        <v>408</v>
      </c>
      <c r="E291" s="32" t="s">
        <v>7</v>
      </c>
      <c r="F291" s="32" t="s">
        <v>24</v>
      </c>
      <c r="G291" s="32" t="s">
        <v>577</v>
      </c>
      <c r="H291" s="32"/>
      <c r="I291">
        <v>23</v>
      </c>
      <c r="J291">
        <v>16</v>
      </c>
    </row>
    <row r="292" spans="1:21">
      <c r="A292" s="48">
        <v>43159</v>
      </c>
      <c r="B292" s="32" t="s">
        <v>4</v>
      </c>
      <c r="C292" s="145">
        <v>3390</v>
      </c>
      <c r="D292" s="32" t="s">
        <v>159</v>
      </c>
      <c r="E292" s="32" t="s">
        <v>7</v>
      </c>
      <c r="F292" s="32" t="s">
        <v>620</v>
      </c>
      <c r="G292" s="32" t="s">
        <v>562</v>
      </c>
      <c r="H292" s="32"/>
      <c r="I292">
        <v>23</v>
      </c>
      <c r="J292">
        <v>27</v>
      </c>
    </row>
    <row r="294" spans="1:21">
      <c r="U294" s="121"/>
    </row>
    <row r="295" spans="1:21">
      <c r="U295" s="121">
        <f>289</f>
        <v>289</v>
      </c>
    </row>
    <row r="296" spans="1:21">
      <c r="A296" s="48"/>
      <c r="B296" s="32"/>
      <c r="C296" s="145"/>
      <c r="D296" s="32"/>
      <c r="E296" s="32"/>
      <c r="F296" s="32"/>
      <c r="G296" s="32"/>
      <c r="H296" s="32"/>
    </row>
    <row r="297" spans="1:21">
      <c r="I297" s="132">
        <f>SUM(I4:I295)</f>
        <v>9529</v>
      </c>
      <c r="J297" s="132">
        <f>SUM(J4:J295)</f>
        <v>11569</v>
      </c>
    </row>
    <row r="298" spans="1:21">
      <c r="I298" s="132">
        <f>291-2-9</f>
        <v>280</v>
      </c>
      <c r="J298" s="132">
        <f>291-2-9</f>
        <v>280</v>
      </c>
    </row>
    <row r="299" spans="1:21">
      <c r="I299" s="133">
        <f>I297/I298</f>
        <v>34.032142857142858</v>
      </c>
      <c r="J299" s="133">
        <f>J297/J298</f>
        <v>41.317857142857143</v>
      </c>
    </row>
  </sheetData>
  <sortState ref="A1:U292">
    <sortCondition ref="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J324"/>
  <sheetViews>
    <sheetView zoomScale="153" zoomScaleNormal="153" zoomScalePageLayoutView="153" workbookViewId="0">
      <pane ySplit="1" topLeftCell="A2" activePane="bottomLeft" state="frozen"/>
      <selection pane="bottomLeft" activeCell="H324" sqref="H3:H324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</row>
    <row r="3" spans="1:10">
      <c r="A3" s="48">
        <v>43160</v>
      </c>
      <c r="B3" s="32" t="s">
        <v>7</v>
      </c>
      <c r="C3" s="145">
        <v>57100</v>
      </c>
      <c r="D3" s="32" t="s">
        <v>369</v>
      </c>
      <c r="E3" s="32" t="s">
        <v>7</v>
      </c>
      <c r="F3" s="32" t="s">
        <v>7</v>
      </c>
      <c r="G3" s="32" t="s">
        <v>391</v>
      </c>
      <c r="H3" s="32"/>
    </row>
    <row r="4" spans="1:10">
      <c r="A4" s="48">
        <v>43160</v>
      </c>
      <c r="B4" s="32" t="s">
        <v>7</v>
      </c>
      <c r="C4" s="145">
        <v>57100</v>
      </c>
      <c r="D4" s="32" t="s">
        <v>369</v>
      </c>
      <c r="E4" s="32" t="s">
        <v>7</v>
      </c>
      <c r="F4" s="32" t="s">
        <v>7</v>
      </c>
      <c r="G4" s="32" t="s">
        <v>577</v>
      </c>
      <c r="H4" s="32"/>
    </row>
    <row r="5" spans="1:10">
      <c r="A5" s="48">
        <v>43160</v>
      </c>
      <c r="B5" s="32" t="s">
        <v>7</v>
      </c>
      <c r="C5" s="145">
        <v>57290</v>
      </c>
      <c r="D5" s="32" t="s">
        <v>356</v>
      </c>
      <c r="E5" s="32" t="s">
        <v>7</v>
      </c>
      <c r="F5" s="32" t="s">
        <v>7</v>
      </c>
      <c r="G5" s="32" t="s">
        <v>577</v>
      </c>
      <c r="H5" s="32"/>
    </row>
    <row r="6" spans="1:10">
      <c r="A6" s="48">
        <v>43160</v>
      </c>
      <c r="B6" s="32" t="s">
        <v>7</v>
      </c>
      <c r="C6" s="145">
        <v>57190</v>
      </c>
      <c r="D6" s="32" t="s">
        <v>515</v>
      </c>
      <c r="E6" s="32" t="s">
        <v>7</v>
      </c>
      <c r="F6" s="32" t="s">
        <v>28</v>
      </c>
      <c r="G6" s="32" t="s">
        <v>748</v>
      </c>
      <c r="H6" s="32"/>
    </row>
    <row r="7" spans="1:10">
      <c r="A7" s="48">
        <v>43160</v>
      </c>
      <c r="B7" s="32" t="s">
        <v>7</v>
      </c>
      <c r="C7" s="145">
        <v>54490</v>
      </c>
      <c r="D7" s="32" t="s">
        <v>749</v>
      </c>
      <c r="E7" s="32" t="s">
        <v>7</v>
      </c>
      <c r="F7" s="32" t="s">
        <v>9</v>
      </c>
      <c r="G7" s="32" t="s">
        <v>609</v>
      </c>
      <c r="H7" s="32"/>
    </row>
    <row r="8" spans="1:10">
      <c r="A8" s="48">
        <v>43160</v>
      </c>
      <c r="B8" s="32" t="s">
        <v>7</v>
      </c>
      <c r="C8" s="145">
        <v>54400</v>
      </c>
      <c r="D8" s="32" t="s">
        <v>747</v>
      </c>
      <c r="E8" s="32" t="s">
        <v>7</v>
      </c>
      <c r="F8" s="32" t="s">
        <v>28</v>
      </c>
      <c r="G8" s="32" t="s">
        <v>98</v>
      </c>
      <c r="H8" s="32"/>
    </row>
    <row r="9" spans="1:10">
      <c r="A9" s="48">
        <v>43160</v>
      </c>
      <c r="B9" s="32" t="s">
        <v>7</v>
      </c>
      <c r="C9" s="145">
        <v>54400</v>
      </c>
      <c r="D9" s="32" t="s">
        <v>747</v>
      </c>
      <c r="E9" s="32" t="s">
        <v>7</v>
      </c>
      <c r="F9" s="32" t="s">
        <v>24</v>
      </c>
      <c r="G9" s="32" t="s">
        <v>217</v>
      </c>
      <c r="H9" s="32"/>
    </row>
    <row r="10" spans="1:10">
      <c r="A10" s="48">
        <v>43160</v>
      </c>
      <c r="B10" s="32" t="s">
        <v>7</v>
      </c>
      <c r="C10" s="145">
        <v>57970</v>
      </c>
      <c r="D10" s="32" t="s">
        <v>739</v>
      </c>
      <c r="E10" s="32" t="s">
        <v>7</v>
      </c>
      <c r="F10" s="32" t="s">
        <v>24</v>
      </c>
      <c r="G10" s="32" t="s">
        <v>577</v>
      </c>
      <c r="H10" s="32"/>
    </row>
    <row r="11" spans="1:10">
      <c r="A11" s="48">
        <v>43160</v>
      </c>
      <c r="B11" s="32" t="s">
        <v>7</v>
      </c>
      <c r="C11" s="145">
        <v>57390</v>
      </c>
      <c r="D11" s="32" t="s">
        <v>350</v>
      </c>
      <c r="E11" s="32" t="s">
        <v>7</v>
      </c>
      <c r="F11" s="32" t="s">
        <v>7</v>
      </c>
      <c r="G11" s="32" t="s">
        <v>609</v>
      </c>
      <c r="H11" s="32"/>
    </row>
    <row r="12" spans="1:10">
      <c r="A12" s="48">
        <v>43160</v>
      </c>
      <c r="B12" s="32" t="s">
        <v>7</v>
      </c>
      <c r="C12" s="145">
        <v>54000</v>
      </c>
      <c r="D12" s="32" t="s">
        <v>750</v>
      </c>
      <c r="E12" s="32" t="s">
        <v>7</v>
      </c>
      <c r="F12" s="32" t="s">
        <v>7</v>
      </c>
      <c r="G12" s="32" t="s">
        <v>609</v>
      </c>
      <c r="H12" s="32"/>
    </row>
    <row r="13" spans="1:10">
      <c r="A13" s="48">
        <v>43160</v>
      </c>
      <c r="B13" s="32" t="s">
        <v>7</v>
      </c>
      <c r="C13" s="145">
        <v>54870</v>
      </c>
      <c r="D13" s="32" t="s">
        <v>587</v>
      </c>
      <c r="E13" s="32" t="s">
        <v>7</v>
      </c>
      <c r="F13" s="32"/>
      <c r="G13" s="32" t="s">
        <v>577</v>
      </c>
      <c r="H13" s="32"/>
    </row>
    <row r="14" spans="1:10">
      <c r="A14" s="48">
        <v>43161</v>
      </c>
      <c r="B14" s="32" t="s">
        <v>4</v>
      </c>
      <c r="C14" s="145">
        <v>1726</v>
      </c>
      <c r="D14" s="32" t="s">
        <v>205</v>
      </c>
      <c r="E14" s="32" t="s">
        <v>7</v>
      </c>
      <c r="F14" s="32" t="s">
        <v>24</v>
      </c>
      <c r="G14" s="32" t="s">
        <v>609</v>
      </c>
      <c r="H14" s="32"/>
      <c r="I14" s="132" t="e">
        <f>SUM(#REF!)</f>
        <v>#REF!</v>
      </c>
      <c r="J14" s="132" t="e">
        <f>SUM(#REF!)</f>
        <v>#REF!</v>
      </c>
    </row>
    <row r="15" spans="1:10">
      <c r="A15" s="48">
        <v>43161</v>
      </c>
      <c r="B15" s="32" t="s">
        <v>6</v>
      </c>
      <c r="C15" s="145">
        <v>38114</v>
      </c>
      <c r="D15" s="32" t="s">
        <v>784</v>
      </c>
      <c r="E15" s="32" t="s">
        <v>6</v>
      </c>
      <c r="F15" s="32" t="s">
        <v>7</v>
      </c>
      <c r="G15" s="32" t="s">
        <v>609</v>
      </c>
      <c r="H15" s="32"/>
      <c r="I15" s="132">
        <f>291-2-9</f>
        <v>280</v>
      </c>
      <c r="J15" s="132">
        <f>291-2-9</f>
        <v>280</v>
      </c>
    </row>
    <row r="16" spans="1:10">
      <c r="A16" s="48">
        <v>43161</v>
      </c>
      <c r="B16" s="32" t="s">
        <v>7</v>
      </c>
      <c r="C16" s="145">
        <v>571000</v>
      </c>
      <c r="D16" s="32" t="s">
        <v>785</v>
      </c>
      <c r="E16" s="32" t="s">
        <v>7</v>
      </c>
      <c r="F16" s="32" t="s">
        <v>28</v>
      </c>
      <c r="G16" s="32" t="s">
        <v>217</v>
      </c>
      <c r="H16" s="32"/>
      <c r="I16" s="133" t="e">
        <f>I14/I15</f>
        <v>#REF!</v>
      </c>
      <c r="J16" s="133" t="e">
        <f>J14/J15</f>
        <v>#REF!</v>
      </c>
    </row>
    <row r="17" spans="1:8">
      <c r="A17" s="48">
        <v>43161</v>
      </c>
      <c r="B17" s="32" t="s">
        <v>4</v>
      </c>
      <c r="C17" s="145">
        <v>2441</v>
      </c>
      <c r="D17" s="32" t="s">
        <v>205</v>
      </c>
      <c r="E17" s="32" t="s">
        <v>7</v>
      </c>
      <c r="F17" s="32" t="s">
        <v>24</v>
      </c>
      <c r="G17" s="32" t="s">
        <v>609</v>
      </c>
      <c r="H17" s="32"/>
    </row>
    <row r="18" spans="1:8">
      <c r="A18" s="48">
        <v>43162</v>
      </c>
      <c r="B18" s="32" t="s">
        <v>4</v>
      </c>
      <c r="C18" s="145">
        <v>8230</v>
      </c>
      <c r="D18" s="32" t="s">
        <v>162</v>
      </c>
      <c r="E18" s="32" t="s">
        <v>489</v>
      </c>
      <c r="F18" s="32" t="s">
        <v>24</v>
      </c>
      <c r="G18" s="32" t="s">
        <v>609</v>
      </c>
      <c r="H18" s="32"/>
    </row>
    <row r="19" spans="1:8">
      <c r="A19" s="48">
        <v>43162</v>
      </c>
      <c r="B19" s="32" t="s">
        <v>7</v>
      </c>
      <c r="C19" s="145">
        <v>54590</v>
      </c>
      <c r="D19" s="32" t="s">
        <v>587</v>
      </c>
      <c r="E19" s="32" t="s">
        <v>7</v>
      </c>
      <c r="F19" s="32" t="s">
        <v>24</v>
      </c>
      <c r="G19" s="32" t="s">
        <v>380</v>
      </c>
      <c r="H19" s="32"/>
    </row>
    <row r="20" spans="1:8">
      <c r="A20" s="48">
        <v>43162</v>
      </c>
      <c r="B20" s="32" t="s">
        <v>4</v>
      </c>
      <c r="C20" s="145">
        <v>4986</v>
      </c>
      <c r="D20" s="32" t="s">
        <v>158</v>
      </c>
      <c r="E20" s="32" t="s">
        <v>5</v>
      </c>
      <c r="F20" s="32" t="s">
        <v>6</v>
      </c>
      <c r="G20" s="32" t="s">
        <v>123</v>
      </c>
      <c r="H20" s="32"/>
    </row>
    <row r="21" spans="1:8">
      <c r="A21" s="48">
        <v>43162</v>
      </c>
      <c r="B21" s="32" t="s">
        <v>7</v>
      </c>
      <c r="C21" s="146" t="s">
        <v>786</v>
      </c>
      <c r="D21" s="32" t="s">
        <v>787</v>
      </c>
      <c r="E21" s="32" t="s">
        <v>7</v>
      </c>
      <c r="F21" s="32" t="s">
        <v>7</v>
      </c>
      <c r="G21" s="32" t="s">
        <v>788</v>
      </c>
      <c r="H21" s="32"/>
    </row>
    <row r="22" spans="1:8">
      <c r="A22" s="48">
        <v>43162</v>
      </c>
      <c r="B22" s="32" t="s">
        <v>4</v>
      </c>
      <c r="C22" s="145">
        <v>7210</v>
      </c>
      <c r="D22" s="32" t="s">
        <v>156</v>
      </c>
      <c r="E22" s="32" t="s">
        <v>24</v>
      </c>
      <c r="F22" s="32" t="s">
        <v>7</v>
      </c>
      <c r="G22" s="32" t="s">
        <v>789</v>
      </c>
      <c r="H22" s="32"/>
    </row>
    <row r="23" spans="1:8">
      <c r="A23" s="48">
        <v>43162</v>
      </c>
      <c r="B23" s="32" t="s">
        <v>4</v>
      </c>
      <c r="C23" s="145">
        <v>5405</v>
      </c>
      <c r="D23" s="32" t="s">
        <v>194</v>
      </c>
      <c r="E23" s="32" t="s">
        <v>5</v>
      </c>
      <c r="F23" s="32" t="s">
        <v>7</v>
      </c>
      <c r="G23" s="32" t="s">
        <v>98</v>
      </c>
      <c r="H23" s="32"/>
    </row>
    <row r="24" spans="1:8">
      <c r="A24" s="48">
        <v>43162</v>
      </c>
      <c r="B24" s="32" t="s">
        <v>7</v>
      </c>
      <c r="C24" s="145">
        <v>54440</v>
      </c>
      <c r="D24" s="32" t="s">
        <v>522</v>
      </c>
      <c r="E24" s="32" t="s">
        <v>7</v>
      </c>
      <c r="F24" s="32" t="s">
        <v>24</v>
      </c>
      <c r="G24" s="32" t="s">
        <v>659</v>
      </c>
      <c r="H24" s="32"/>
    </row>
    <row r="25" spans="1:8">
      <c r="A25" s="48">
        <v>43162</v>
      </c>
      <c r="B25" s="32" t="s">
        <v>4</v>
      </c>
      <c r="C25" s="145">
        <v>8341</v>
      </c>
      <c r="D25" s="32" t="s">
        <v>202</v>
      </c>
      <c r="E25" s="32" t="s">
        <v>18</v>
      </c>
      <c r="F25" s="32" t="s">
        <v>24</v>
      </c>
      <c r="G25" s="32" t="s">
        <v>123</v>
      </c>
      <c r="H25" s="32"/>
    </row>
    <row r="26" spans="1:8">
      <c r="A26" s="48">
        <v>43162</v>
      </c>
      <c r="B26" s="32" t="s">
        <v>7</v>
      </c>
      <c r="C26" s="145">
        <v>54720</v>
      </c>
      <c r="D26" s="32" t="s">
        <v>538</v>
      </c>
      <c r="E26" s="32" t="s">
        <v>7</v>
      </c>
      <c r="F26" s="32" t="s">
        <v>24</v>
      </c>
      <c r="G26" s="32" t="s">
        <v>98</v>
      </c>
      <c r="H26" s="32"/>
    </row>
    <row r="27" spans="1:8">
      <c r="A27" s="48">
        <v>43162</v>
      </c>
      <c r="B27" s="32" t="s">
        <v>4</v>
      </c>
      <c r="C27" s="145">
        <v>7680</v>
      </c>
      <c r="D27" s="32" t="s">
        <v>182</v>
      </c>
      <c r="E27" s="32" t="s">
        <v>5</v>
      </c>
      <c r="F27" s="32" t="s">
        <v>7</v>
      </c>
      <c r="G27" s="32" t="s">
        <v>790</v>
      </c>
      <c r="H27" s="32"/>
    </row>
    <row r="28" spans="1:8">
      <c r="A28" s="48">
        <v>43162</v>
      </c>
      <c r="B28" s="32" t="s">
        <v>7</v>
      </c>
      <c r="C28" s="145">
        <v>57100</v>
      </c>
      <c r="D28" s="32" t="s">
        <v>369</v>
      </c>
      <c r="E28" s="32" t="s">
        <v>7</v>
      </c>
      <c r="F28" s="32" t="s">
        <v>28</v>
      </c>
      <c r="G28" s="32" t="s">
        <v>388</v>
      </c>
      <c r="H28" s="32"/>
    </row>
    <row r="29" spans="1:8">
      <c r="A29" s="48">
        <v>43162</v>
      </c>
      <c r="B29" s="32" t="s">
        <v>4</v>
      </c>
      <c r="C29" s="145">
        <v>2621</v>
      </c>
      <c r="D29" s="32" t="s">
        <v>205</v>
      </c>
      <c r="E29" s="32" t="s">
        <v>25</v>
      </c>
      <c r="F29" s="32" t="s">
        <v>7</v>
      </c>
      <c r="G29" s="32" t="s">
        <v>380</v>
      </c>
      <c r="H29" s="32"/>
    </row>
    <row r="30" spans="1:8">
      <c r="A30" s="48">
        <v>43162</v>
      </c>
      <c r="B30" s="32" t="s">
        <v>4</v>
      </c>
      <c r="C30" s="145">
        <v>3249</v>
      </c>
      <c r="D30" s="32" t="s">
        <v>333</v>
      </c>
      <c r="E30" s="32" t="s">
        <v>5</v>
      </c>
      <c r="F30" s="32" t="s">
        <v>6</v>
      </c>
      <c r="G30" s="32" t="s">
        <v>123</v>
      </c>
      <c r="H30" s="32"/>
    </row>
    <row r="31" spans="1:8">
      <c r="A31" s="48">
        <v>43162</v>
      </c>
      <c r="B31" s="32" t="s">
        <v>4</v>
      </c>
      <c r="C31" s="145">
        <v>1512</v>
      </c>
      <c r="D31" s="32" t="s">
        <v>205</v>
      </c>
      <c r="E31" s="32" t="s">
        <v>28</v>
      </c>
      <c r="F31" s="32" t="s">
        <v>24</v>
      </c>
      <c r="G31" s="32" t="s">
        <v>663</v>
      </c>
      <c r="H31" s="32"/>
    </row>
    <row r="32" spans="1:8">
      <c r="A32" s="48">
        <v>43162</v>
      </c>
      <c r="B32" s="32" t="s">
        <v>4</v>
      </c>
      <c r="C32" s="145">
        <v>1541</v>
      </c>
      <c r="D32" s="32" t="s">
        <v>205</v>
      </c>
      <c r="E32" s="32" t="s">
        <v>28</v>
      </c>
      <c r="F32" s="32" t="s">
        <v>7</v>
      </c>
      <c r="G32" s="32" t="s">
        <v>388</v>
      </c>
      <c r="H32" s="32"/>
    </row>
    <row r="33" spans="1:8">
      <c r="A33" s="48">
        <v>43162</v>
      </c>
      <c r="B33" s="32" t="s">
        <v>4</v>
      </c>
      <c r="C33" s="145">
        <v>4599</v>
      </c>
      <c r="D33" s="32" t="s">
        <v>131</v>
      </c>
      <c r="E33" s="32" t="s">
        <v>25</v>
      </c>
      <c r="F33" s="32" t="s">
        <v>7</v>
      </c>
      <c r="G33" s="32" t="s">
        <v>131</v>
      </c>
      <c r="H33" s="32"/>
    </row>
    <row r="34" spans="1:8">
      <c r="A34" s="48">
        <v>43162</v>
      </c>
      <c r="B34" s="32" t="s">
        <v>7</v>
      </c>
      <c r="C34" s="145">
        <v>54190</v>
      </c>
      <c r="D34" s="32" t="s">
        <v>791</v>
      </c>
      <c r="E34" s="32" t="s">
        <v>7</v>
      </c>
      <c r="F34" s="32" t="s">
        <v>24</v>
      </c>
      <c r="G34" s="32" t="s">
        <v>609</v>
      </c>
      <c r="H34" s="32"/>
    </row>
    <row r="35" spans="1:8">
      <c r="A35" s="48">
        <v>43162</v>
      </c>
      <c r="B35" s="32" t="s">
        <v>4</v>
      </c>
      <c r="C35" s="145">
        <v>8224</v>
      </c>
      <c r="D35" s="32" t="s">
        <v>162</v>
      </c>
      <c r="E35" s="32" t="s">
        <v>792</v>
      </c>
      <c r="F35" s="32" t="s">
        <v>7</v>
      </c>
      <c r="G35" s="32" t="s">
        <v>388</v>
      </c>
      <c r="H35" s="32"/>
    </row>
    <row r="36" spans="1:8">
      <c r="A36" s="48">
        <v>43162</v>
      </c>
      <c r="B36" s="32" t="s">
        <v>4</v>
      </c>
      <c r="C36" s="145">
        <v>8370</v>
      </c>
      <c r="D36" s="32" t="s">
        <v>154</v>
      </c>
      <c r="E36" s="32" t="s">
        <v>6</v>
      </c>
      <c r="F36" s="32" t="s">
        <v>24</v>
      </c>
      <c r="G36" s="32" t="s">
        <v>123</v>
      </c>
      <c r="H36" s="32"/>
    </row>
    <row r="37" spans="1:8">
      <c r="A37" s="48">
        <v>43162</v>
      </c>
      <c r="B37" s="32" t="s">
        <v>4</v>
      </c>
      <c r="C37" s="145">
        <v>8166</v>
      </c>
      <c r="D37" s="32" t="s">
        <v>148</v>
      </c>
      <c r="E37" s="32" t="s">
        <v>7</v>
      </c>
      <c r="F37" s="32" t="s">
        <v>24</v>
      </c>
      <c r="G37" s="32" t="s">
        <v>388</v>
      </c>
      <c r="H37" s="32"/>
    </row>
    <row r="38" spans="1:8">
      <c r="A38" s="48">
        <v>43162</v>
      </c>
      <c r="B38" s="32" t="s">
        <v>22</v>
      </c>
      <c r="C38" s="145">
        <v>6747</v>
      </c>
      <c r="D38" s="32" t="s">
        <v>642</v>
      </c>
      <c r="E38" s="32" t="s">
        <v>7</v>
      </c>
      <c r="F38" s="32" t="s">
        <v>6</v>
      </c>
      <c r="G38" s="32" t="s">
        <v>482</v>
      </c>
      <c r="H38" s="32"/>
    </row>
    <row r="39" spans="1:8">
      <c r="A39" s="48">
        <v>43162</v>
      </c>
      <c r="B39" s="32" t="s">
        <v>4</v>
      </c>
      <c r="C39" s="145">
        <v>3390</v>
      </c>
      <c r="D39" s="32" t="s">
        <v>159</v>
      </c>
      <c r="E39" s="32" t="s">
        <v>793</v>
      </c>
      <c r="F39" s="32" t="s">
        <v>7</v>
      </c>
      <c r="G39" s="32" t="s">
        <v>388</v>
      </c>
      <c r="H39" s="32"/>
    </row>
    <row r="40" spans="1:8">
      <c r="A40" s="48">
        <v>43162</v>
      </c>
      <c r="B40" s="32" t="s">
        <v>4</v>
      </c>
      <c r="C40" s="145">
        <v>9155</v>
      </c>
      <c r="D40" s="32" t="s">
        <v>487</v>
      </c>
      <c r="E40" s="32" t="s">
        <v>4</v>
      </c>
      <c r="F40" s="32" t="s">
        <v>7</v>
      </c>
      <c r="G40" s="32" t="s">
        <v>794</v>
      </c>
      <c r="H40" s="32"/>
    </row>
    <row r="41" spans="1:8">
      <c r="A41" s="48">
        <v>43162</v>
      </c>
      <c r="B41" s="32" t="s">
        <v>7</v>
      </c>
      <c r="C41" s="145">
        <v>57650</v>
      </c>
      <c r="D41" s="32" t="s">
        <v>795</v>
      </c>
      <c r="E41" s="32" t="s">
        <v>7</v>
      </c>
      <c r="F41" s="32" t="s">
        <v>24</v>
      </c>
      <c r="G41" s="32" t="s">
        <v>520</v>
      </c>
      <c r="H41" s="32"/>
    </row>
    <row r="42" spans="1:8">
      <c r="A42" s="48">
        <v>43162</v>
      </c>
      <c r="B42" s="32" t="s">
        <v>4</v>
      </c>
      <c r="C42" s="145">
        <v>9378</v>
      </c>
      <c r="D42" s="32" t="s">
        <v>796</v>
      </c>
      <c r="E42" s="32" t="s">
        <v>5</v>
      </c>
      <c r="F42" s="32" t="s">
        <v>122</v>
      </c>
      <c r="G42" s="32" t="s">
        <v>609</v>
      </c>
      <c r="H42" s="32"/>
    </row>
    <row r="43" spans="1:8">
      <c r="A43" s="48">
        <v>43162</v>
      </c>
      <c r="B43" s="32" t="s">
        <v>4</v>
      </c>
      <c r="C43" s="145">
        <v>8450</v>
      </c>
      <c r="D43" s="32" t="s">
        <v>385</v>
      </c>
      <c r="E43" s="32" t="s">
        <v>797</v>
      </c>
      <c r="F43" s="32" t="s">
        <v>798</v>
      </c>
      <c r="G43" s="32" t="s">
        <v>548</v>
      </c>
      <c r="H43" s="32"/>
    </row>
    <row r="44" spans="1:8">
      <c r="A44" s="48">
        <v>43162</v>
      </c>
      <c r="B44" s="32" t="s">
        <v>4</v>
      </c>
      <c r="C44" s="145">
        <v>7232</v>
      </c>
      <c r="D44" s="32" t="s">
        <v>153</v>
      </c>
      <c r="E44" s="32" t="s">
        <v>489</v>
      </c>
      <c r="F44" s="32" t="s">
        <v>24</v>
      </c>
      <c r="G44" s="32"/>
      <c r="H44" s="32"/>
    </row>
    <row r="45" spans="1:8">
      <c r="A45" s="48">
        <v>43162</v>
      </c>
      <c r="B45" s="32" t="s">
        <v>4</v>
      </c>
      <c r="C45" s="145">
        <v>1711</v>
      </c>
      <c r="D45" s="32" t="s">
        <v>205</v>
      </c>
      <c r="E45" s="32" t="s">
        <v>5</v>
      </c>
      <c r="F45" s="32" t="s">
        <v>7</v>
      </c>
      <c r="G45" s="32" t="s">
        <v>123</v>
      </c>
      <c r="H45" s="32"/>
    </row>
    <row r="46" spans="1:8">
      <c r="A46" s="48">
        <v>43162</v>
      </c>
      <c r="B46" s="32" t="s">
        <v>22</v>
      </c>
      <c r="C46" s="145">
        <v>6723</v>
      </c>
      <c r="D46" s="32" t="s">
        <v>799</v>
      </c>
      <c r="E46" s="32" t="s">
        <v>7</v>
      </c>
      <c r="F46" s="32" t="s">
        <v>7</v>
      </c>
      <c r="G46" s="32" t="s">
        <v>800</v>
      </c>
      <c r="H46" s="32"/>
    </row>
    <row r="47" spans="1:8">
      <c r="A47" s="48">
        <v>43162</v>
      </c>
      <c r="B47" s="32" t="s">
        <v>4</v>
      </c>
      <c r="C47" s="145">
        <v>4135</v>
      </c>
      <c r="D47" s="32" t="s">
        <v>141</v>
      </c>
      <c r="E47" s="32" t="s">
        <v>4</v>
      </c>
      <c r="F47" s="32" t="s">
        <v>7</v>
      </c>
      <c r="G47" s="32" t="s">
        <v>235</v>
      </c>
      <c r="H47" s="32"/>
    </row>
    <row r="48" spans="1:8">
      <c r="A48" s="48">
        <v>43162</v>
      </c>
      <c r="B48" s="32" t="s">
        <v>4</v>
      </c>
      <c r="C48" s="145">
        <v>6931</v>
      </c>
      <c r="D48" s="32" t="s">
        <v>801</v>
      </c>
      <c r="E48" s="32" t="s">
        <v>377</v>
      </c>
      <c r="F48" s="32" t="s">
        <v>7</v>
      </c>
      <c r="G48" s="32" t="s">
        <v>802</v>
      </c>
      <c r="H48" s="32"/>
    </row>
    <row r="49" spans="1:8">
      <c r="A49" s="48">
        <v>43163</v>
      </c>
      <c r="B49" s="32" t="s">
        <v>4</v>
      </c>
      <c r="C49" s="145">
        <v>7246</v>
      </c>
      <c r="D49" s="32" t="s">
        <v>156</v>
      </c>
      <c r="E49" s="32" t="s">
        <v>24</v>
      </c>
      <c r="F49" s="32" t="s">
        <v>7</v>
      </c>
      <c r="G49" s="32" t="s">
        <v>794</v>
      </c>
      <c r="H49" s="32"/>
    </row>
    <row r="50" spans="1:8">
      <c r="A50" s="48">
        <v>43163</v>
      </c>
      <c r="B50" s="32" t="s">
        <v>4</v>
      </c>
      <c r="C50" s="145">
        <v>6934</v>
      </c>
      <c r="D50" s="32" t="s">
        <v>801</v>
      </c>
      <c r="E50" s="32" t="s">
        <v>24</v>
      </c>
      <c r="F50" s="32" t="s">
        <v>7</v>
      </c>
      <c r="G50" s="32" t="s">
        <v>98</v>
      </c>
      <c r="H50" s="32"/>
    </row>
    <row r="51" spans="1:8">
      <c r="A51" s="48">
        <v>43163</v>
      </c>
      <c r="B51" s="32" t="s">
        <v>4</v>
      </c>
      <c r="C51" s="145">
        <v>2636</v>
      </c>
      <c r="D51" s="32" t="s">
        <v>205</v>
      </c>
      <c r="E51" s="32" t="s">
        <v>284</v>
      </c>
      <c r="F51" s="32" t="s">
        <v>803</v>
      </c>
      <c r="G51" s="32" t="s">
        <v>794</v>
      </c>
      <c r="H51" s="32"/>
    </row>
    <row r="52" spans="1:8">
      <c r="A52" s="48">
        <v>43163</v>
      </c>
      <c r="B52" s="32" t="s">
        <v>6</v>
      </c>
      <c r="C52" s="145">
        <v>66693</v>
      </c>
      <c r="D52" s="32"/>
      <c r="E52" s="32" t="s">
        <v>804</v>
      </c>
      <c r="F52" s="32" t="s">
        <v>5</v>
      </c>
      <c r="G52" s="32" t="s">
        <v>794</v>
      </c>
      <c r="H52" s="32"/>
    </row>
    <row r="53" spans="1:8">
      <c r="A53" s="48">
        <v>43163</v>
      </c>
      <c r="B53" s="32" t="s">
        <v>7</v>
      </c>
      <c r="C53" s="145">
        <v>57330</v>
      </c>
      <c r="D53" s="32"/>
      <c r="E53" s="32" t="s">
        <v>7</v>
      </c>
      <c r="F53" s="32" t="s">
        <v>24</v>
      </c>
      <c r="G53" s="32" t="s">
        <v>98</v>
      </c>
      <c r="H53" s="32"/>
    </row>
    <row r="54" spans="1:8">
      <c r="A54" s="48">
        <v>43163</v>
      </c>
      <c r="B54" s="32" t="s">
        <v>4</v>
      </c>
      <c r="C54" s="145">
        <v>6930</v>
      </c>
      <c r="D54" s="32" t="s">
        <v>801</v>
      </c>
      <c r="E54" s="32" t="s">
        <v>6</v>
      </c>
      <c r="F54" s="32" t="s">
        <v>5</v>
      </c>
      <c r="G54" s="32" t="s">
        <v>548</v>
      </c>
      <c r="H54" s="32"/>
    </row>
    <row r="55" spans="1:8">
      <c r="A55" s="48">
        <v>43163</v>
      </c>
      <c r="B55" s="32" t="s">
        <v>6</v>
      </c>
      <c r="C55" s="145">
        <v>54338</v>
      </c>
      <c r="D55" s="32"/>
      <c r="E55" s="32" t="s">
        <v>6</v>
      </c>
      <c r="F55" s="32" t="s">
        <v>6</v>
      </c>
      <c r="G55" s="32" t="s">
        <v>609</v>
      </c>
      <c r="H55" s="32"/>
    </row>
    <row r="56" spans="1:8">
      <c r="A56" s="48">
        <v>43163</v>
      </c>
      <c r="B56" s="32" t="s">
        <v>4</v>
      </c>
      <c r="C56" s="145">
        <v>2331</v>
      </c>
      <c r="D56" s="32" t="s">
        <v>132</v>
      </c>
      <c r="E56" s="32" t="s">
        <v>7</v>
      </c>
      <c r="F56" s="32" t="s">
        <v>24</v>
      </c>
      <c r="G56" s="32" t="s">
        <v>806</v>
      </c>
      <c r="H56" s="32"/>
    </row>
    <row r="57" spans="1:8">
      <c r="A57" s="48">
        <v>43163</v>
      </c>
      <c r="B57" s="32" t="s">
        <v>4</v>
      </c>
      <c r="C57" s="145">
        <v>7339</v>
      </c>
      <c r="D57" s="32" t="s">
        <v>130</v>
      </c>
      <c r="E57" s="32" t="s">
        <v>79</v>
      </c>
      <c r="F57" s="32" t="s">
        <v>24</v>
      </c>
      <c r="G57" s="32" t="s">
        <v>807</v>
      </c>
      <c r="H57" s="32"/>
    </row>
    <row r="58" spans="1:8">
      <c r="A58" s="48">
        <v>43163</v>
      </c>
      <c r="B58" s="32" t="s">
        <v>4</v>
      </c>
      <c r="C58" s="145">
        <v>8141</v>
      </c>
      <c r="D58" s="32" t="s">
        <v>148</v>
      </c>
      <c r="E58" s="32" t="s">
        <v>808</v>
      </c>
      <c r="F58" s="32" t="s">
        <v>809</v>
      </c>
      <c r="G58" s="32" t="s">
        <v>807</v>
      </c>
      <c r="H58" s="32"/>
    </row>
    <row r="59" spans="1:8">
      <c r="A59" s="48">
        <v>43163</v>
      </c>
      <c r="B59" s="32" t="s">
        <v>4</v>
      </c>
      <c r="C59" s="145">
        <v>4973</v>
      </c>
      <c r="D59" s="32" t="s">
        <v>340</v>
      </c>
      <c r="E59" s="32" t="s">
        <v>9</v>
      </c>
      <c r="F59" s="32" t="s">
        <v>7</v>
      </c>
      <c r="G59" s="32" t="s">
        <v>123</v>
      </c>
      <c r="H59" s="32"/>
    </row>
    <row r="60" spans="1:8">
      <c r="A60" s="48">
        <v>43163</v>
      </c>
      <c r="B60" s="32" t="s">
        <v>4</v>
      </c>
      <c r="C60" s="145">
        <v>1240</v>
      </c>
      <c r="D60" s="32" t="s">
        <v>205</v>
      </c>
      <c r="E60" s="32" t="s">
        <v>447</v>
      </c>
      <c r="F60" s="32" t="s">
        <v>7</v>
      </c>
      <c r="G60" s="32" t="s">
        <v>514</v>
      </c>
      <c r="H60" s="32"/>
    </row>
    <row r="61" spans="1:8">
      <c r="A61" s="48">
        <v>43163</v>
      </c>
      <c r="B61" s="32" t="s">
        <v>7</v>
      </c>
      <c r="C61" s="145">
        <v>54135</v>
      </c>
      <c r="D61" s="32" t="s">
        <v>738</v>
      </c>
      <c r="E61" s="32" t="s">
        <v>7</v>
      </c>
      <c r="F61" s="32" t="s">
        <v>24</v>
      </c>
      <c r="G61" s="32" t="s">
        <v>548</v>
      </c>
      <c r="H61" s="32"/>
    </row>
    <row r="62" spans="1:8">
      <c r="A62" s="48">
        <v>43163</v>
      </c>
      <c r="B62" s="32" t="s">
        <v>4</v>
      </c>
      <c r="C62" s="145">
        <v>3863</v>
      </c>
      <c r="D62" s="32" t="s">
        <v>304</v>
      </c>
      <c r="E62" s="32" t="s">
        <v>5</v>
      </c>
      <c r="F62" s="32" t="s">
        <v>7</v>
      </c>
      <c r="G62" s="32" t="s">
        <v>548</v>
      </c>
      <c r="H62" s="32"/>
    </row>
    <row r="63" spans="1:8">
      <c r="A63" s="48">
        <v>43163</v>
      </c>
      <c r="B63" s="32" t="s">
        <v>4</v>
      </c>
      <c r="C63" s="145">
        <v>8265</v>
      </c>
      <c r="D63" s="32" t="s">
        <v>162</v>
      </c>
      <c r="E63" s="32" t="s">
        <v>689</v>
      </c>
      <c r="F63" s="32" t="s">
        <v>24</v>
      </c>
      <c r="G63" s="32" t="s">
        <v>810</v>
      </c>
      <c r="H63" s="32"/>
    </row>
    <row r="64" spans="1:8">
      <c r="A64" s="48">
        <v>43163</v>
      </c>
      <c r="B64" s="32" t="s">
        <v>4</v>
      </c>
      <c r="C64" s="145">
        <v>4579</v>
      </c>
      <c r="D64" s="32" t="s">
        <v>131</v>
      </c>
      <c r="E64" s="32" t="s">
        <v>5</v>
      </c>
      <c r="F64" s="32" t="s">
        <v>6</v>
      </c>
      <c r="G64" s="32" t="s">
        <v>811</v>
      </c>
      <c r="H64" s="32"/>
    </row>
    <row r="65" spans="1:8">
      <c r="A65" s="48">
        <v>43163</v>
      </c>
      <c r="B65" s="32" t="s">
        <v>4</v>
      </c>
      <c r="C65" s="145">
        <v>3279</v>
      </c>
      <c r="D65" s="32" t="s">
        <v>333</v>
      </c>
      <c r="E65" s="32" t="s">
        <v>5</v>
      </c>
      <c r="F65" s="32" t="s">
        <v>7</v>
      </c>
      <c r="G65" s="32" t="s">
        <v>812</v>
      </c>
      <c r="H65" s="32"/>
    </row>
    <row r="66" spans="1:8">
      <c r="A66" s="48">
        <v>43163</v>
      </c>
      <c r="B66" s="32" t="s">
        <v>4</v>
      </c>
      <c r="C66" s="145">
        <v>4046</v>
      </c>
      <c r="D66" s="32" t="s">
        <v>141</v>
      </c>
      <c r="E66" s="32" t="s">
        <v>5</v>
      </c>
      <c r="F66" s="32" t="s">
        <v>7</v>
      </c>
      <c r="G66" s="32" t="s">
        <v>123</v>
      </c>
      <c r="H66" s="32"/>
    </row>
    <row r="67" spans="1:8">
      <c r="A67" s="48">
        <v>43163</v>
      </c>
      <c r="B67" s="32" t="s">
        <v>7</v>
      </c>
      <c r="C67" s="145">
        <v>57365</v>
      </c>
      <c r="D67" s="32" t="s">
        <v>813</v>
      </c>
      <c r="E67" s="32" t="s">
        <v>7</v>
      </c>
      <c r="F67" s="32" t="s">
        <v>24</v>
      </c>
      <c r="G67" s="32" t="s">
        <v>514</v>
      </c>
      <c r="H67" s="32"/>
    </row>
    <row r="68" spans="1:8">
      <c r="A68" s="48">
        <v>43163</v>
      </c>
      <c r="B68" s="32" t="s">
        <v>7</v>
      </c>
      <c r="C68" s="145">
        <v>54190</v>
      </c>
      <c r="D68" s="32" t="s">
        <v>791</v>
      </c>
      <c r="E68" s="32" t="s">
        <v>7</v>
      </c>
      <c r="F68" s="32" t="s">
        <v>24</v>
      </c>
      <c r="G68" s="32" t="s">
        <v>548</v>
      </c>
      <c r="H68" s="32"/>
    </row>
    <row r="69" spans="1:8">
      <c r="A69" s="48">
        <v>43163</v>
      </c>
      <c r="B69" s="32" t="s">
        <v>4</v>
      </c>
      <c r="C69" s="145">
        <v>8551</v>
      </c>
      <c r="D69" s="32" t="s">
        <v>505</v>
      </c>
      <c r="E69" s="32" t="s">
        <v>814</v>
      </c>
      <c r="F69" s="32" t="s">
        <v>5</v>
      </c>
      <c r="G69" s="32" t="s">
        <v>123</v>
      </c>
      <c r="H69" s="32"/>
    </row>
    <row r="70" spans="1:8">
      <c r="A70" s="48">
        <v>43163</v>
      </c>
      <c r="B70" s="32" t="s">
        <v>4</v>
      </c>
      <c r="C70" s="145">
        <v>8350</v>
      </c>
      <c r="D70" s="32" t="s">
        <v>295</v>
      </c>
      <c r="E70" s="32" t="s">
        <v>5</v>
      </c>
      <c r="F70" s="32" t="s">
        <v>7</v>
      </c>
      <c r="G70" s="32" t="s">
        <v>548</v>
      </c>
      <c r="H70" s="32"/>
    </row>
    <row r="71" spans="1:8">
      <c r="A71" s="48">
        <v>43163</v>
      </c>
      <c r="B71" s="32" t="s">
        <v>4</v>
      </c>
      <c r="C71" s="145">
        <v>1470</v>
      </c>
      <c r="D71" s="32" t="s">
        <v>205</v>
      </c>
      <c r="E71" s="32" t="s">
        <v>5</v>
      </c>
      <c r="F71" s="32" t="s">
        <v>24</v>
      </c>
      <c r="G71" s="32" t="s">
        <v>548</v>
      </c>
      <c r="H71" s="32"/>
    </row>
    <row r="72" spans="1:8">
      <c r="A72" s="48">
        <v>43163</v>
      </c>
      <c r="B72" s="32" t="s">
        <v>7</v>
      </c>
      <c r="C72" s="145">
        <v>54400</v>
      </c>
      <c r="D72" s="32" t="s">
        <v>815</v>
      </c>
      <c r="E72" s="32" t="s">
        <v>7</v>
      </c>
      <c r="F72" s="32" t="s">
        <v>24</v>
      </c>
      <c r="G72" s="32" t="s">
        <v>37</v>
      </c>
      <c r="H72" s="32"/>
    </row>
    <row r="73" spans="1:8">
      <c r="A73" s="48">
        <v>43163</v>
      </c>
      <c r="B73" s="32" t="s">
        <v>7</v>
      </c>
      <c r="C73" s="145">
        <v>57390</v>
      </c>
      <c r="D73" s="32" t="s">
        <v>669</v>
      </c>
      <c r="E73" s="32" t="s">
        <v>7</v>
      </c>
      <c r="F73" s="32" t="s">
        <v>24</v>
      </c>
      <c r="G73" s="32" t="s">
        <v>663</v>
      </c>
      <c r="H73" s="32"/>
    </row>
    <row r="74" spans="1:8">
      <c r="A74" s="48">
        <v>43163</v>
      </c>
      <c r="B74" s="32" t="s">
        <v>4</v>
      </c>
      <c r="C74" s="145">
        <v>1230</v>
      </c>
      <c r="D74" s="32" t="s">
        <v>205</v>
      </c>
      <c r="E74" s="32" t="s">
        <v>7</v>
      </c>
      <c r="F74" s="32" t="s">
        <v>24</v>
      </c>
      <c r="G74" s="32" t="s">
        <v>123</v>
      </c>
      <c r="H74" s="32"/>
    </row>
    <row r="75" spans="1:8">
      <c r="A75" s="48">
        <v>43163</v>
      </c>
      <c r="B75" s="32" t="s">
        <v>7</v>
      </c>
      <c r="C75" s="145">
        <v>57290</v>
      </c>
      <c r="D75" s="32" t="s">
        <v>356</v>
      </c>
      <c r="E75" s="32" t="s">
        <v>7</v>
      </c>
      <c r="F75" s="32" t="s">
        <v>24</v>
      </c>
      <c r="G75" s="32" t="s">
        <v>816</v>
      </c>
      <c r="H75" s="32"/>
    </row>
    <row r="76" spans="1:8">
      <c r="A76" s="48">
        <v>43163</v>
      </c>
      <c r="B76" s="32" t="s">
        <v>4</v>
      </c>
      <c r="C76" s="145">
        <v>132</v>
      </c>
      <c r="D76" s="32" t="s">
        <v>205</v>
      </c>
      <c r="E76" s="32" t="s">
        <v>18</v>
      </c>
      <c r="F76" s="32" t="s">
        <v>24</v>
      </c>
      <c r="G76" s="32" t="s">
        <v>42</v>
      </c>
      <c r="H76" s="32"/>
    </row>
    <row r="77" spans="1:8">
      <c r="A77" s="48">
        <v>43163</v>
      </c>
      <c r="B77" s="32" t="s">
        <v>4</v>
      </c>
      <c r="C77" s="145">
        <v>4243</v>
      </c>
      <c r="D77" s="32" t="s">
        <v>141</v>
      </c>
      <c r="E77" s="32" t="s">
        <v>5</v>
      </c>
      <c r="F77" s="32" t="s">
        <v>7</v>
      </c>
      <c r="G77" s="32" t="s">
        <v>243</v>
      </c>
      <c r="H77" s="32"/>
    </row>
    <row r="78" spans="1:8">
      <c r="A78" s="48">
        <v>43164</v>
      </c>
      <c r="B78" s="209" t="s">
        <v>7</v>
      </c>
      <c r="C78" s="145">
        <v>54350</v>
      </c>
      <c r="D78" s="32" t="s">
        <v>733</v>
      </c>
      <c r="E78" s="32" t="s">
        <v>7</v>
      </c>
      <c r="F78" s="32" t="s">
        <v>24</v>
      </c>
      <c r="G78" s="32" t="s">
        <v>388</v>
      </c>
      <c r="H78" s="32"/>
    </row>
    <row r="79" spans="1:8" s="212" customFormat="1">
      <c r="A79" s="210">
        <v>43164</v>
      </c>
      <c r="B79" s="211" t="s">
        <v>7</v>
      </c>
      <c r="C79" s="211">
        <v>57180</v>
      </c>
      <c r="D79" s="211" t="s">
        <v>823</v>
      </c>
      <c r="E79" s="211" t="s">
        <v>7</v>
      </c>
      <c r="F79" s="211" t="s">
        <v>24</v>
      </c>
      <c r="G79" s="211" t="s">
        <v>824</v>
      </c>
      <c r="H79" s="211"/>
    </row>
    <row r="80" spans="1:8" s="212" customFormat="1">
      <c r="A80" s="210">
        <v>43164</v>
      </c>
      <c r="B80" s="211" t="s">
        <v>7</v>
      </c>
      <c r="C80" s="211">
        <v>571100</v>
      </c>
      <c r="D80" s="211" t="s">
        <v>349</v>
      </c>
      <c r="E80" s="211" t="s">
        <v>7</v>
      </c>
      <c r="F80" s="211"/>
      <c r="G80" s="211" t="s">
        <v>42</v>
      </c>
      <c r="H80" s="211"/>
    </row>
    <row r="81" spans="1:8" s="212" customFormat="1">
      <c r="A81" s="210">
        <v>43164</v>
      </c>
      <c r="B81" s="211" t="s">
        <v>4</v>
      </c>
      <c r="C81" s="211">
        <v>5960</v>
      </c>
      <c r="D81" s="211" t="s">
        <v>179</v>
      </c>
      <c r="E81" s="211" t="s">
        <v>825</v>
      </c>
      <c r="F81" s="211" t="s">
        <v>826</v>
      </c>
      <c r="G81" s="211" t="s">
        <v>42</v>
      </c>
      <c r="H81" s="211"/>
    </row>
    <row r="82" spans="1:8" s="212" customFormat="1">
      <c r="A82" s="210">
        <v>43164</v>
      </c>
      <c r="B82" s="211" t="s">
        <v>7</v>
      </c>
      <c r="C82" s="211">
        <v>59000</v>
      </c>
      <c r="D82" s="211" t="s">
        <v>827</v>
      </c>
      <c r="E82" s="211" t="s">
        <v>7</v>
      </c>
      <c r="F82" s="211" t="s">
        <v>24</v>
      </c>
      <c r="G82" s="211" t="s">
        <v>42</v>
      </c>
      <c r="H82" s="211"/>
    </row>
    <row r="83" spans="1:8" s="212" customFormat="1">
      <c r="A83" s="210">
        <v>43164</v>
      </c>
      <c r="B83" s="211" t="s">
        <v>7</v>
      </c>
      <c r="C83" s="211">
        <v>57100</v>
      </c>
      <c r="D83" s="211" t="s">
        <v>369</v>
      </c>
      <c r="E83" s="211" t="s">
        <v>7</v>
      </c>
      <c r="F83" s="211" t="s">
        <v>24</v>
      </c>
      <c r="G83" s="211" t="s">
        <v>42</v>
      </c>
      <c r="H83" s="211"/>
    </row>
    <row r="84" spans="1:8" s="212" customFormat="1">
      <c r="A84" s="210">
        <v>43165</v>
      </c>
      <c r="B84" s="211" t="s">
        <v>7</v>
      </c>
      <c r="C84" s="211">
        <v>57100</v>
      </c>
      <c r="D84" s="211" t="s">
        <v>369</v>
      </c>
      <c r="E84" s="211" t="s">
        <v>7</v>
      </c>
      <c r="F84" s="211" t="s">
        <v>7</v>
      </c>
      <c r="G84" s="211" t="s">
        <v>520</v>
      </c>
      <c r="H84" s="211"/>
    </row>
    <row r="85" spans="1:8" s="212" customFormat="1">
      <c r="A85" s="210">
        <v>43165</v>
      </c>
      <c r="B85" s="211" t="s">
        <v>7</v>
      </c>
      <c r="C85" s="211">
        <v>55100</v>
      </c>
      <c r="D85" s="211" t="s">
        <v>828</v>
      </c>
      <c r="E85" s="211" t="s">
        <v>7</v>
      </c>
      <c r="F85" s="211" t="s">
        <v>7</v>
      </c>
      <c r="G85" s="211" t="s">
        <v>42</v>
      </c>
      <c r="H85" s="211"/>
    </row>
    <row r="86" spans="1:8" s="212" customFormat="1">
      <c r="A86" s="210">
        <v>43165</v>
      </c>
      <c r="B86" s="211" t="s">
        <v>7</v>
      </c>
      <c r="C86" s="211">
        <v>57855</v>
      </c>
      <c r="D86" s="211" t="s">
        <v>829</v>
      </c>
      <c r="E86" s="211" t="s">
        <v>7</v>
      </c>
      <c r="F86" s="211" t="s">
        <v>24</v>
      </c>
      <c r="G86" s="211" t="s">
        <v>42</v>
      </c>
      <c r="H86" s="211"/>
    </row>
    <row r="87" spans="1:8" s="212" customFormat="1">
      <c r="A87" s="210">
        <v>43165</v>
      </c>
      <c r="B87" s="211" t="s">
        <v>7</v>
      </c>
      <c r="C87" s="211">
        <v>57440</v>
      </c>
      <c r="D87" s="211" t="s">
        <v>830</v>
      </c>
      <c r="E87" s="211" t="s">
        <v>7</v>
      </c>
      <c r="F87" s="211" t="s">
        <v>24</v>
      </c>
      <c r="G87" s="211" t="s">
        <v>520</v>
      </c>
      <c r="H87" s="211"/>
    </row>
    <row r="88" spans="1:8" s="212" customFormat="1">
      <c r="A88" s="210">
        <v>43165</v>
      </c>
      <c r="B88" s="211" t="s">
        <v>7</v>
      </c>
      <c r="C88" s="211">
        <v>57250</v>
      </c>
      <c r="D88" s="211" t="s">
        <v>831</v>
      </c>
      <c r="E88" s="211" t="s">
        <v>7</v>
      </c>
      <c r="F88" s="211" t="s">
        <v>7</v>
      </c>
      <c r="G88" s="211" t="s">
        <v>42</v>
      </c>
      <c r="H88" s="211"/>
    </row>
    <row r="89" spans="1:8" s="212" customFormat="1">
      <c r="A89" s="210">
        <v>43165</v>
      </c>
      <c r="B89" s="211" t="s">
        <v>4</v>
      </c>
      <c r="C89" s="211">
        <v>4601</v>
      </c>
      <c r="D89" s="211" t="s">
        <v>131</v>
      </c>
      <c r="E89" s="211" t="s">
        <v>5</v>
      </c>
      <c r="F89" s="211" t="s">
        <v>5</v>
      </c>
      <c r="G89" s="211" t="s">
        <v>663</v>
      </c>
      <c r="H89" s="211"/>
    </row>
    <row r="90" spans="1:8" s="212" customFormat="1">
      <c r="A90" s="210">
        <v>43166</v>
      </c>
      <c r="B90" s="211" t="s">
        <v>7</v>
      </c>
      <c r="C90" s="211">
        <v>54910</v>
      </c>
      <c r="D90" s="211" t="s">
        <v>832</v>
      </c>
      <c r="E90" s="211" t="s">
        <v>7</v>
      </c>
      <c r="F90" s="211" t="s">
        <v>24</v>
      </c>
      <c r="G90" s="211" t="s">
        <v>217</v>
      </c>
      <c r="H90" s="211"/>
    </row>
    <row r="91" spans="1:8" s="212" customFormat="1">
      <c r="A91" s="210">
        <v>43166</v>
      </c>
      <c r="B91" s="211" t="s">
        <v>7</v>
      </c>
      <c r="C91" s="211">
        <v>54910</v>
      </c>
      <c r="D91" s="211" t="s">
        <v>832</v>
      </c>
      <c r="E91" s="211" t="s">
        <v>7</v>
      </c>
      <c r="F91" s="211" t="s">
        <v>7</v>
      </c>
      <c r="G91" s="211" t="s">
        <v>217</v>
      </c>
      <c r="H91" s="211"/>
    </row>
    <row r="92" spans="1:8" s="212" customFormat="1">
      <c r="A92" s="210">
        <v>43166</v>
      </c>
      <c r="B92" s="211" t="s">
        <v>7</v>
      </c>
      <c r="C92" s="211">
        <v>57310</v>
      </c>
      <c r="D92" s="211" t="s">
        <v>833</v>
      </c>
      <c r="E92" s="211" t="s">
        <v>7</v>
      </c>
      <c r="F92" s="211" t="s">
        <v>7</v>
      </c>
      <c r="G92" s="211" t="s">
        <v>42</v>
      </c>
      <c r="H92" s="211"/>
    </row>
    <row r="93" spans="1:8" s="212" customFormat="1">
      <c r="A93" s="210">
        <v>43166</v>
      </c>
      <c r="B93" s="211" t="s">
        <v>7</v>
      </c>
      <c r="C93" s="211">
        <v>54400</v>
      </c>
      <c r="D93" s="211" t="s">
        <v>408</v>
      </c>
      <c r="E93" s="211" t="s">
        <v>7</v>
      </c>
      <c r="F93" s="211" t="s">
        <v>5</v>
      </c>
      <c r="G93" s="211" t="s">
        <v>562</v>
      </c>
      <c r="H93" s="211"/>
    </row>
    <row r="94" spans="1:8" s="212" customFormat="1">
      <c r="A94" s="210">
        <v>43166</v>
      </c>
      <c r="B94" s="211" t="s">
        <v>7</v>
      </c>
      <c r="C94" s="211">
        <v>54700</v>
      </c>
      <c r="D94" s="211" t="s">
        <v>834</v>
      </c>
      <c r="E94" s="211" t="s">
        <v>7</v>
      </c>
      <c r="F94" s="211" t="s">
        <v>7</v>
      </c>
      <c r="G94" s="211" t="s">
        <v>835</v>
      </c>
      <c r="H94" s="211"/>
    </row>
    <row r="95" spans="1:8" s="212" customFormat="1">
      <c r="A95" s="210">
        <v>43166</v>
      </c>
      <c r="B95" s="211" t="s">
        <v>7</v>
      </c>
      <c r="C95" s="211">
        <v>54730</v>
      </c>
      <c r="D95" s="211" t="s">
        <v>836</v>
      </c>
      <c r="E95" s="211" t="s">
        <v>7</v>
      </c>
      <c r="F95" s="211" t="s">
        <v>7</v>
      </c>
      <c r="G95" s="211" t="s">
        <v>116</v>
      </c>
      <c r="H95" s="211"/>
    </row>
    <row r="96" spans="1:8" s="212" customFormat="1">
      <c r="A96" s="210">
        <v>43166</v>
      </c>
      <c r="B96" s="211" t="s">
        <v>7</v>
      </c>
      <c r="C96" s="211">
        <v>54870</v>
      </c>
      <c r="D96" s="211" t="s">
        <v>837</v>
      </c>
      <c r="E96" s="211" t="s">
        <v>7</v>
      </c>
      <c r="F96" s="211" t="s">
        <v>838</v>
      </c>
      <c r="G96" s="211" t="s">
        <v>116</v>
      </c>
      <c r="H96" s="211"/>
    </row>
    <row r="97" spans="1:8" s="212" customFormat="1">
      <c r="A97" s="210">
        <v>43166</v>
      </c>
      <c r="B97" s="211" t="s">
        <v>7</v>
      </c>
      <c r="C97" s="211">
        <v>571100</v>
      </c>
      <c r="D97" s="211" t="s">
        <v>369</v>
      </c>
      <c r="E97" s="211" t="s">
        <v>839</v>
      </c>
      <c r="F97" s="211" t="s">
        <v>24</v>
      </c>
      <c r="G97" s="211" t="s">
        <v>548</v>
      </c>
      <c r="H97" s="211"/>
    </row>
    <row r="98" spans="1:8" s="212" customFormat="1">
      <c r="A98" s="210">
        <v>43166</v>
      </c>
      <c r="B98" s="211" t="s">
        <v>7</v>
      </c>
      <c r="C98" s="211">
        <v>57530</v>
      </c>
      <c r="D98" s="211" t="s">
        <v>840</v>
      </c>
      <c r="E98" s="211" t="s">
        <v>7</v>
      </c>
      <c r="F98" s="211" t="s">
        <v>24</v>
      </c>
      <c r="G98" s="211" t="s">
        <v>388</v>
      </c>
      <c r="H98" s="211"/>
    </row>
    <row r="99" spans="1:8" s="212" customFormat="1">
      <c r="A99" s="210">
        <v>43166</v>
      </c>
      <c r="B99" s="211" t="s">
        <v>7</v>
      </c>
      <c r="C99" s="211">
        <v>57155</v>
      </c>
      <c r="D99" s="211" t="s">
        <v>841</v>
      </c>
      <c r="E99" s="211" t="s">
        <v>7</v>
      </c>
      <c r="F99" s="211" t="s">
        <v>24</v>
      </c>
      <c r="G99" s="211" t="s">
        <v>388</v>
      </c>
      <c r="H99" s="211"/>
    </row>
    <row r="100" spans="1:8" s="212" customFormat="1">
      <c r="A100" s="210">
        <v>43166</v>
      </c>
      <c r="B100" s="211" t="s">
        <v>7</v>
      </c>
      <c r="C100" s="211">
        <v>54435</v>
      </c>
      <c r="D100" s="211" t="s">
        <v>842</v>
      </c>
      <c r="E100" s="211" t="s">
        <v>7</v>
      </c>
      <c r="F100" s="211" t="s">
        <v>24</v>
      </c>
      <c r="G100" s="211" t="s">
        <v>388</v>
      </c>
      <c r="H100" s="211"/>
    </row>
    <row r="101" spans="1:8" s="212" customFormat="1">
      <c r="A101" s="210">
        <v>43166</v>
      </c>
      <c r="B101" s="211" t="s">
        <v>7</v>
      </c>
      <c r="C101" s="211">
        <v>54400</v>
      </c>
      <c r="D101" s="211" t="s">
        <v>843</v>
      </c>
      <c r="E101" s="211" t="s">
        <v>7</v>
      </c>
      <c r="F101" s="211" t="s">
        <v>7</v>
      </c>
      <c r="G101" s="211" t="s">
        <v>42</v>
      </c>
      <c r="H101" s="211"/>
    </row>
    <row r="102" spans="1:8" s="212" customFormat="1">
      <c r="A102" s="210">
        <v>43166</v>
      </c>
      <c r="B102" s="211" t="s">
        <v>7</v>
      </c>
      <c r="C102" s="211">
        <v>8440</v>
      </c>
      <c r="D102" s="211" t="s">
        <v>844</v>
      </c>
      <c r="E102" s="211" t="s">
        <v>7</v>
      </c>
      <c r="F102" s="211" t="s">
        <v>7</v>
      </c>
      <c r="G102" s="211" t="s">
        <v>42</v>
      </c>
      <c r="H102" s="211"/>
    </row>
    <row r="103" spans="1:8" s="212" customFormat="1">
      <c r="A103" s="210">
        <v>43166</v>
      </c>
      <c r="B103" s="211" t="s">
        <v>7</v>
      </c>
      <c r="C103" s="211">
        <v>54620</v>
      </c>
      <c r="D103" s="211" t="s">
        <v>845</v>
      </c>
      <c r="E103" s="211" t="s">
        <v>7</v>
      </c>
      <c r="F103" s="211" t="s">
        <v>7</v>
      </c>
      <c r="G103" s="211" t="s">
        <v>388</v>
      </c>
      <c r="H103" s="211"/>
    </row>
    <row r="104" spans="1:8" s="212" customFormat="1">
      <c r="A104" s="210">
        <v>43166</v>
      </c>
      <c r="B104" s="211" t="s">
        <v>7</v>
      </c>
      <c r="C104" s="211">
        <v>54400</v>
      </c>
      <c r="D104" s="211" t="s">
        <v>815</v>
      </c>
      <c r="E104" s="211" t="s">
        <v>7</v>
      </c>
      <c r="F104" s="211" t="s">
        <v>7</v>
      </c>
      <c r="G104" s="211" t="s">
        <v>42</v>
      </c>
      <c r="H104" s="211"/>
    </row>
    <row r="105" spans="1:8" s="212" customFormat="1">
      <c r="A105" s="210">
        <v>43167</v>
      </c>
      <c r="B105" s="211" t="s">
        <v>7</v>
      </c>
      <c r="C105" s="211">
        <v>57310</v>
      </c>
      <c r="D105" s="211" t="s">
        <v>833</v>
      </c>
      <c r="E105" s="211" t="s">
        <v>7</v>
      </c>
      <c r="F105" s="211" t="s">
        <v>24</v>
      </c>
      <c r="G105" s="211" t="s">
        <v>388</v>
      </c>
      <c r="H105" s="211"/>
    </row>
    <row r="106" spans="1:8" s="212" customFormat="1">
      <c r="A106" s="210">
        <v>43167</v>
      </c>
      <c r="B106" s="211" t="s">
        <v>7</v>
      </c>
      <c r="C106" s="211">
        <v>57330</v>
      </c>
      <c r="D106" s="211" t="s">
        <v>413</v>
      </c>
      <c r="E106" s="211" t="s">
        <v>7</v>
      </c>
      <c r="F106" s="211" t="s">
        <v>24</v>
      </c>
      <c r="G106" s="211" t="s">
        <v>217</v>
      </c>
      <c r="H106" s="211"/>
    </row>
    <row r="107" spans="1:8" s="212" customFormat="1">
      <c r="A107" s="210">
        <v>43167</v>
      </c>
      <c r="B107" s="211" t="s">
        <v>7</v>
      </c>
      <c r="C107" s="211">
        <v>57310</v>
      </c>
      <c r="D107" s="211" t="s">
        <v>833</v>
      </c>
      <c r="E107" s="211" t="s">
        <v>7</v>
      </c>
      <c r="F107" s="211" t="s">
        <v>6</v>
      </c>
      <c r="G107" s="211" t="s">
        <v>846</v>
      </c>
      <c r="H107" s="211"/>
    </row>
    <row r="108" spans="1:8" s="212" customFormat="1">
      <c r="A108" s="210">
        <v>43167</v>
      </c>
      <c r="B108" s="211" t="s">
        <v>7</v>
      </c>
      <c r="C108" s="211">
        <v>57940</v>
      </c>
      <c r="D108" s="211" t="s">
        <v>847</v>
      </c>
      <c r="E108" s="211" t="s">
        <v>7</v>
      </c>
      <c r="F108" s="211" t="s">
        <v>848</v>
      </c>
      <c r="G108" s="211" t="s">
        <v>42</v>
      </c>
      <c r="H108" s="211"/>
    </row>
    <row r="109" spans="1:8" s="212" customFormat="1">
      <c r="A109" s="210">
        <v>43167</v>
      </c>
      <c r="B109" s="211" t="s">
        <v>7</v>
      </c>
      <c r="C109" s="211">
        <v>54590</v>
      </c>
      <c r="D109" s="211" t="s">
        <v>849</v>
      </c>
      <c r="E109" s="211" t="s">
        <v>7</v>
      </c>
      <c r="F109" s="211" t="s">
        <v>24</v>
      </c>
      <c r="G109" s="211" t="s">
        <v>663</v>
      </c>
      <c r="H109" s="211"/>
    </row>
    <row r="110" spans="1:8" s="212" customFormat="1">
      <c r="A110" s="210">
        <v>43167</v>
      </c>
      <c r="B110" s="211" t="s">
        <v>7</v>
      </c>
      <c r="C110" s="211">
        <v>54400</v>
      </c>
      <c r="D110" s="211" t="s">
        <v>815</v>
      </c>
      <c r="E110" s="211" t="s">
        <v>7</v>
      </c>
      <c r="F110" s="211" t="s">
        <v>24</v>
      </c>
      <c r="G110" s="211" t="s">
        <v>520</v>
      </c>
      <c r="H110" s="211"/>
    </row>
    <row r="111" spans="1:8" s="212" customFormat="1">
      <c r="A111" s="210">
        <v>43167</v>
      </c>
      <c r="B111" s="211" t="s">
        <v>7</v>
      </c>
      <c r="C111" s="211">
        <v>54730</v>
      </c>
      <c r="D111" s="211" t="s">
        <v>836</v>
      </c>
      <c r="E111" s="211" t="s">
        <v>7</v>
      </c>
      <c r="F111" s="211" t="s">
        <v>9</v>
      </c>
      <c r="G111" s="211" t="s">
        <v>388</v>
      </c>
      <c r="H111" s="211"/>
    </row>
    <row r="112" spans="1:8" s="212" customFormat="1">
      <c r="A112" s="210">
        <v>43167</v>
      </c>
      <c r="B112" s="211" t="s">
        <v>7</v>
      </c>
      <c r="C112" s="211">
        <v>54111</v>
      </c>
      <c r="D112" s="211" t="s">
        <v>850</v>
      </c>
      <c r="E112" s="211" t="s">
        <v>7</v>
      </c>
      <c r="F112" s="211" t="s">
        <v>24</v>
      </c>
      <c r="G112" s="211" t="s">
        <v>520</v>
      </c>
      <c r="H112" s="211"/>
    </row>
    <row r="113" spans="1:8" s="212" customFormat="1">
      <c r="A113" s="210">
        <v>43167</v>
      </c>
      <c r="B113" s="211" t="s">
        <v>7</v>
      </c>
      <c r="C113" s="211">
        <v>54111</v>
      </c>
      <c r="D113" s="211" t="s">
        <v>850</v>
      </c>
      <c r="E113" s="211" t="s">
        <v>7</v>
      </c>
      <c r="F113" s="211" t="s">
        <v>7</v>
      </c>
      <c r="G113" s="211" t="s">
        <v>520</v>
      </c>
      <c r="H113" s="211"/>
    </row>
    <row r="114" spans="1:8" s="212" customFormat="1">
      <c r="A114" s="210">
        <v>43167</v>
      </c>
      <c r="B114" s="211" t="s">
        <v>7</v>
      </c>
      <c r="C114" s="211">
        <v>55000</v>
      </c>
      <c r="D114" s="211" t="s">
        <v>851</v>
      </c>
      <c r="E114" s="211" t="s">
        <v>7</v>
      </c>
      <c r="F114" s="211"/>
      <c r="G114" s="211" t="s">
        <v>42</v>
      </c>
      <c r="H114" s="211"/>
    </row>
    <row r="115" spans="1:8" s="212" customFormat="1">
      <c r="A115" s="210">
        <v>43167</v>
      </c>
      <c r="B115" s="211" t="s">
        <v>7</v>
      </c>
      <c r="C115" s="211">
        <v>57100</v>
      </c>
      <c r="D115" s="211" t="s">
        <v>369</v>
      </c>
      <c r="E115" s="211" t="s">
        <v>7</v>
      </c>
      <c r="F115" s="211" t="s">
        <v>24</v>
      </c>
      <c r="G115" s="211" t="s">
        <v>42</v>
      </c>
      <c r="H115" s="211"/>
    </row>
    <row r="116" spans="1:8" s="212" customFormat="1">
      <c r="A116" s="210">
        <v>43167</v>
      </c>
      <c r="B116" s="211" t="s">
        <v>7</v>
      </c>
      <c r="C116" s="211">
        <v>57480</v>
      </c>
      <c r="D116" s="211" t="s">
        <v>695</v>
      </c>
      <c r="E116" s="211" t="s">
        <v>7</v>
      </c>
      <c r="F116" s="211" t="s">
        <v>24</v>
      </c>
      <c r="G116" s="211" t="s">
        <v>651</v>
      </c>
      <c r="H116" s="211"/>
    </row>
    <row r="117" spans="1:8" s="212" customFormat="1">
      <c r="A117" s="210">
        <v>43167</v>
      </c>
      <c r="B117" s="211" t="s">
        <v>7</v>
      </c>
      <c r="C117" s="211">
        <v>57330</v>
      </c>
      <c r="D117" s="211" t="s">
        <v>413</v>
      </c>
      <c r="E117" s="211" t="s">
        <v>7</v>
      </c>
      <c r="F117" s="211"/>
      <c r="G117" s="211" t="s">
        <v>852</v>
      </c>
      <c r="H117" s="213"/>
    </row>
    <row r="118" spans="1:8" s="212" customFormat="1">
      <c r="A118" s="210">
        <v>43167</v>
      </c>
      <c r="B118" s="211" t="s">
        <v>22</v>
      </c>
      <c r="C118" s="211">
        <v>6790</v>
      </c>
      <c r="D118" s="211" t="s">
        <v>479</v>
      </c>
      <c r="E118" s="211" t="s">
        <v>25</v>
      </c>
      <c r="F118" s="211" t="s">
        <v>35</v>
      </c>
      <c r="G118" s="211" t="s">
        <v>853</v>
      </c>
      <c r="H118" s="211"/>
    </row>
    <row r="119" spans="1:8" s="212" customFormat="1">
      <c r="A119" s="210">
        <v>43167</v>
      </c>
      <c r="B119" s="211" t="s">
        <v>7</v>
      </c>
      <c r="C119" s="211">
        <v>57970</v>
      </c>
      <c r="D119" s="211" t="s">
        <v>739</v>
      </c>
      <c r="E119" s="211" t="s">
        <v>7</v>
      </c>
      <c r="F119" s="211"/>
      <c r="G119" s="211" t="s">
        <v>520</v>
      </c>
      <c r="H119" s="211"/>
    </row>
    <row r="120" spans="1:8" s="212" customFormat="1">
      <c r="A120" s="210">
        <v>43167</v>
      </c>
      <c r="B120" s="211" t="s">
        <v>7</v>
      </c>
      <c r="C120" s="211">
        <v>57390</v>
      </c>
      <c r="D120" s="211" t="s">
        <v>669</v>
      </c>
      <c r="E120" s="211" t="s">
        <v>7</v>
      </c>
      <c r="F120" s="211"/>
      <c r="G120" s="211" t="s">
        <v>388</v>
      </c>
      <c r="H120" s="211"/>
    </row>
    <row r="121" spans="1:8" s="212" customFormat="1">
      <c r="A121" s="210">
        <v>43167</v>
      </c>
      <c r="B121" s="211" t="s">
        <v>7</v>
      </c>
      <c r="C121" s="211">
        <v>55120</v>
      </c>
      <c r="D121" s="211" t="s">
        <v>854</v>
      </c>
      <c r="E121" s="211" t="s">
        <v>7</v>
      </c>
      <c r="F121" s="211" t="s">
        <v>9</v>
      </c>
      <c r="G121" s="211" t="s">
        <v>42</v>
      </c>
      <c r="H121" s="211"/>
    </row>
    <row r="122" spans="1:8" s="212" customFormat="1">
      <c r="A122" s="210">
        <v>43167</v>
      </c>
      <c r="B122" s="211" t="s">
        <v>4</v>
      </c>
      <c r="C122" s="211">
        <v>4640</v>
      </c>
      <c r="D122" s="211" t="s">
        <v>131</v>
      </c>
      <c r="E122" s="211" t="s">
        <v>18</v>
      </c>
      <c r="F122" s="211" t="s">
        <v>7</v>
      </c>
      <c r="G122" s="211" t="s">
        <v>855</v>
      </c>
      <c r="H122" s="211"/>
    </row>
    <row r="123" spans="1:8" s="212" customFormat="1">
      <c r="A123" s="210">
        <v>43167</v>
      </c>
      <c r="B123" s="211" t="s">
        <v>4</v>
      </c>
      <c r="C123" s="211">
        <v>8048</v>
      </c>
      <c r="D123" s="211" t="s">
        <v>135</v>
      </c>
      <c r="E123" s="211" t="s">
        <v>7</v>
      </c>
      <c r="F123" s="211" t="s">
        <v>9</v>
      </c>
      <c r="G123" s="211" t="s">
        <v>388</v>
      </c>
      <c r="H123" s="211"/>
    </row>
    <row r="124" spans="1:8" s="212" customFormat="1">
      <c r="A124" s="210">
        <v>43167</v>
      </c>
      <c r="B124" s="211" t="s">
        <v>7</v>
      </c>
      <c r="C124" s="211">
        <v>54590</v>
      </c>
      <c r="D124" s="211" t="s">
        <v>849</v>
      </c>
      <c r="E124" s="211" t="s">
        <v>7</v>
      </c>
      <c r="F124" s="211" t="s">
        <v>9</v>
      </c>
      <c r="G124" s="211" t="s">
        <v>388</v>
      </c>
      <c r="H124" s="211"/>
    </row>
    <row r="125" spans="1:8" s="212" customFormat="1">
      <c r="A125" s="210">
        <v>43167</v>
      </c>
      <c r="B125" s="211" t="s">
        <v>4</v>
      </c>
      <c r="C125" s="211">
        <v>4450</v>
      </c>
      <c r="D125" s="211" t="s">
        <v>158</v>
      </c>
      <c r="E125" s="211" t="s">
        <v>4</v>
      </c>
      <c r="F125" s="211" t="s">
        <v>7</v>
      </c>
      <c r="G125" s="211" t="s">
        <v>388</v>
      </c>
      <c r="H125" s="211"/>
    </row>
    <row r="126" spans="1:8" s="212" customFormat="1">
      <c r="A126" s="210">
        <v>43168</v>
      </c>
      <c r="B126" s="211" t="s">
        <v>7</v>
      </c>
      <c r="C126" s="211">
        <v>57070</v>
      </c>
      <c r="D126" s="211" t="s">
        <v>785</v>
      </c>
      <c r="E126" s="211" t="s">
        <v>856</v>
      </c>
      <c r="F126" s="211" t="s">
        <v>7</v>
      </c>
      <c r="G126" s="211" t="s">
        <v>857</v>
      </c>
      <c r="H126" s="211"/>
    </row>
    <row r="127" spans="1:8" s="212" customFormat="1">
      <c r="A127" s="210">
        <v>43168</v>
      </c>
      <c r="B127" s="211" t="s">
        <v>7</v>
      </c>
      <c r="C127" s="211">
        <v>57580</v>
      </c>
      <c r="D127" s="211" t="s">
        <v>858</v>
      </c>
      <c r="E127" s="211" t="s">
        <v>7</v>
      </c>
      <c r="F127" s="211" t="s">
        <v>24</v>
      </c>
      <c r="G127" s="211" t="s">
        <v>634</v>
      </c>
      <c r="H127" s="211"/>
    </row>
    <row r="128" spans="1:8" s="212" customFormat="1">
      <c r="A128" s="210">
        <v>43168</v>
      </c>
      <c r="B128" s="211" t="s">
        <v>4</v>
      </c>
      <c r="C128" s="211">
        <v>2310</v>
      </c>
      <c r="D128" s="211" t="s">
        <v>205</v>
      </c>
      <c r="E128" s="211" t="s">
        <v>7</v>
      </c>
      <c r="F128" s="211" t="s">
        <v>9</v>
      </c>
      <c r="G128" s="211" t="s">
        <v>663</v>
      </c>
      <c r="H128" s="211"/>
    </row>
    <row r="129" spans="1:8" s="212" customFormat="1">
      <c r="A129" s="210">
        <v>43168</v>
      </c>
      <c r="B129" s="211" t="s">
        <v>4</v>
      </c>
      <c r="C129" s="211">
        <v>8708</v>
      </c>
      <c r="D129" s="211" t="s">
        <v>859</v>
      </c>
      <c r="E129" s="211" t="s">
        <v>87</v>
      </c>
      <c r="F129" s="211" t="s">
        <v>24</v>
      </c>
      <c r="G129" s="211" t="s">
        <v>860</v>
      </c>
      <c r="H129" s="211"/>
    </row>
    <row r="130" spans="1:8" s="212" customFormat="1">
      <c r="A130" s="210">
        <v>43168</v>
      </c>
      <c r="B130" s="211" t="s">
        <v>4</v>
      </c>
      <c r="C130" s="211">
        <v>8024</v>
      </c>
      <c r="D130" s="211" t="s">
        <v>135</v>
      </c>
      <c r="E130" s="211" t="s">
        <v>5</v>
      </c>
      <c r="F130" s="211" t="s">
        <v>6</v>
      </c>
      <c r="G130" s="211" t="s">
        <v>388</v>
      </c>
      <c r="H130" s="211"/>
    </row>
    <row r="131" spans="1:8" s="212" customFormat="1">
      <c r="A131" s="210">
        <v>43168</v>
      </c>
      <c r="B131" s="211" t="s">
        <v>7</v>
      </c>
      <c r="C131" s="211">
        <v>54190</v>
      </c>
      <c r="D131" s="211" t="s">
        <v>791</v>
      </c>
      <c r="E131" s="211" t="s">
        <v>7</v>
      </c>
      <c r="F131" s="211" t="s">
        <v>9</v>
      </c>
      <c r="G131" s="211" t="s">
        <v>520</v>
      </c>
      <c r="H131" s="211"/>
    </row>
    <row r="132" spans="1:8" s="212" customFormat="1">
      <c r="A132" s="210">
        <v>43168</v>
      </c>
      <c r="B132" s="211" t="s">
        <v>7</v>
      </c>
      <c r="C132" s="211">
        <v>57330</v>
      </c>
      <c r="D132" s="211" t="s">
        <v>413</v>
      </c>
      <c r="E132" s="211" t="s">
        <v>7</v>
      </c>
      <c r="F132" s="211"/>
      <c r="G132" s="211" t="s">
        <v>388</v>
      </c>
      <c r="H132" s="211"/>
    </row>
    <row r="133" spans="1:8" s="212" customFormat="1">
      <c r="A133" s="210">
        <v>43168</v>
      </c>
      <c r="B133" s="211" t="s">
        <v>7</v>
      </c>
      <c r="C133" s="211">
        <v>57330</v>
      </c>
      <c r="D133" s="211" t="s">
        <v>413</v>
      </c>
      <c r="E133" s="211" t="s">
        <v>7</v>
      </c>
      <c r="F133" s="211" t="s">
        <v>804</v>
      </c>
      <c r="G133" s="211" t="s">
        <v>42</v>
      </c>
      <c r="H133" s="211"/>
    </row>
    <row r="134" spans="1:8" s="212" customFormat="1">
      <c r="A134" s="210">
        <v>43168</v>
      </c>
      <c r="B134" s="211" t="s">
        <v>7</v>
      </c>
      <c r="C134" s="211">
        <v>57100</v>
      </c>
      <c r="D134" s="211" t="s">
        <v>369</v>
      </c>
      <c r="E134" s="211" t="s">
        <v>7</v>
      </c>
      <c r="F134" s="211" t="s">
        <v>5</v>
      </c>
      <c r="G134" s="211" t="s">
        <v>42</v>
      </c>
      <c r="H134" s="211"/>
    </row>
    <row r="135" spans="1:8" s="212" customFormat="1">
      <c r="A135" s="210">
        <v>43168</v>
      </c>
      <c r="B135" s="211" t="s">
        <v>7</v>
      </c>
      <c r="C135" s="211">
        <v>57330</v>
      </c>
      <c r="D135" s="211" t="s">
        <v>413</v>
      </c>
      <c r="E135" s="211" t="s">
        <v>7</v>
      </c>
      <c r="F135" s="211" t="s">
        <v>24</v>
      </c>
      <c r="G135" s="211" t="s">
        <v>388</v>
      </c>
      <c r="H135" s="211"/>
    </row>
    <row r="136" spans="1:8" s="212" customFormat="1">
      <c r="A136" s="210">
        <v>43168</v>
      </c>
      <c r="B136" s="211" t="s">
        <v>7</v>
      </c>
      <c r="C136" s="211">
        <v>54720</v>
      </c>
      <c r="D136" s="211" t="s">
        <v>538</v>
      </c>
      <c r="E136" s="211" t="s">
        <v>7</v>
      </c>
      <c r="F136" s="211" t="s">
        <v>24</v>
      </c>
      <c r="G136" s="211" t="s">
        <v>861</v>
      </c>
      <c r="H136" s="211"/>
    </row>
    <row r="137" spans="1:8" s="212" customFormat="1">
      <c r="A137" s="210">
        <v>43169</v>
      </c>
      <c r="B137" s="211" t="s">
        <v>4</v>
      </c>
      <c r="C137" s="211">
        <v>3315</v>
      </c>
      <c r="D137" s="211" t="s">
        <v>137</v>
      </c>
      <c r="E137" s="211" t="s">
        <v>5</v>
      </c>
      <c r="F137" s="211" t="s">
        <v>6</v>
      </c>
      <c r="G137" s="211" t="s">
        <v>466</v>
      </c>
      <c r="H137" s="211"/>
    </row>
    <row r="138" spans="1:8">
      <c r="A138" s="210">
        <v>43169</v>
      </c>
      <c r="B138" s="211" t="s">
        <v>4</v>
      </c>
      <c r="C138" s="211">
        <v>8273</v>
      </c>
      <c r="D138" s="211" t="s">
        <v>162</v>
      </c>
      <c r="E138" s="211" t="s">
        <v>18</v>
      </c>
      <c r="F138" s="211" t="s">
        <v>56</v>
      </c>
      <c r="G138" s="211" t="s">
        <v>98</v>
      </c>
      <c r="H138" s="211"/>
    </row>
    <row r="139" spans="1:8">
      <c r="A139" s="210">
        <v>43169</v>
      </c>
      <c r="B139" s="211" t="s">
        <v>4</v>
      </c>
      <c r="C139" s="211">
        <v>6917</v>
      </c>
      <c r="D139" s="211" t="s">
        <v>286</v>
      </c>
      <c r="E139" s="211" t="s">
        <v>7</v>
      </c>
      <c r="F139" s="211" t="s">
        <v>60</v>
      </c>
      <c r="G139" s="211" t="s">
        <v>98</v>
      </c>
      <c r="H139" s="211"/>
    </row>
    <row r="140" spans="1:8">
      <c r="A140" s="210">
        <v>43169</v>
      </c>
      <c r="B140" s="211" t="s">
        <v>4</v>
      </c>
      <c r="C140" s="211">
        <v>4569</v>
      </c>
      <c r="D140" s="211" t="s">
        <v>207</v>
      </c>
      <c r="E140" s="211" t="s">
        <v>5</v>
      </c>
      <c r="F140" s="211" t="s">
        <v>7</v>
      </c>
      <c r="G140" s="211" t="s">
        <v>866</v>
      </c>
      <c r="H140" s="211"/>
    </row>
    <row r="141" spans="1:8">
      <c r="A141" s="210">
        <v>43169</v>
      </c>
      <c r="B141" s="211" t="s">
        <v>4</v>
      </c>
      <c r="C141" s="211">
        <v>9454</v>
      </c>
      <c r="D141" s="211" t="s">
        <v>867</v>
      </c>
      <c r="E141" s="211" t="s">
        <v>5</v>
      </c>
      <c r="F141" s="211" t="s">
        <v>7</v>
      </c>
      <c r="G141" s="211" t="s">
        <v>98</v>
      </c>
      <c r="H141" s="211"/>
    </row>
    <row r="142" spans="1:8">
      <c r="A142" s="210">
        <v>43169</v>
      </c>
      <c r="B142" s="211" t="s">
        <v>4</v>
      </c>
      <c r="C142" s="211">
        <v>9132</v>
      </c>
      <c r="D142" s="211" t="s">
        <v>313</v>
      </c>
      <c r="E142" s="211" t="s">
        <v>5</v>
      </c>
      <c r="F142" s="211" t="s">
        <v>5</v>
      </c>
      <c r="G142" s="211" t="s">
        <v>123</v>
      </c>
      <c r="H142" s="211"/>
    </row>
    <row r="143" spans="1:8">
      <c r="A143" s="210">
        <v>43169</v>
      </c>
      <c r="B143" s="211" t="s">
        <v>4</v>
      </c>
      <c r="C143" s="211">
        <v>1370</v>
      </c>
      <c r="D143" s="211" t="s">
        <v>205</v>
      </c>
      <c r="E143" s="211" t="s">
        <v>7</v>
      </c>
      <c r="F143" s="211" t="s">
        <v>24</v>
      </c>
      <c r="G143" s="211" t="s">
        <v>98</v>
      </c>
      <c r="H143" s="211"/>
    </row>
    <row r="144" spans="1:8">
      <c r="A144" s="210">
        <v>43169</v>
      </c>
      <c r="B144" s="211" t="s">
        <v>6</v>
      </c>
      <c r="C144" s="211">
        <v>54329</v>
      </c>
      <c r="D144" s="211" t="s">
        <v>868</v>
      </c>
      <c r="E144" s="211" t="s">
        <v>6</v>
      </c>
      <c r="F144" s="211" t="s">
        <v>24</v>
      </c>
      <c r="G144" s="211" t="s">
        <v>235</v>
      </c>
      <c r="H144" s="211"/>
    </row>
    <row r="145" spans="1:8">
      <c r="A145" s="210">
        <v>43169</v>
      </c>
      <c r="B145" s="211" t="s">
        <v>7</v>
      </c>
      <c r="C145" s="211">
        <v>57310</v>
      </c>
      <c r="D145" s="211" t="s">
        <v>598</v>
      </c>
      <c r="E145" s="211" t="s">
        <v>7</v>
      </c>
      <c r="F145" s="211" t="s">
        <v>24</v>
      </c>
      <c r="G145" s="211" t="s">
        <v>548</v>
      </c>
      <c r="H145" s="211"/>
    </row>
    <row r="146" spans="1:8">
      <c r="A146" s="210">
        <v>43169</v>
      </c>
      <c r="B146" s="211" t="s">
        <v>22</v>
      </c>
      <c r="C146" s="211">
        <v>6724</v>
      </c>
      <c r="D146" s="211" t="s">
        <v>882</v>
      </c>
      <c r="E146" s="211" t="s">
        <v>7</v>
      </c>
      <c r="F146" s="211"/>
      <c r="G146" s="211" t="s">
        <v>510</v>
      </c>
      <c r="H146" s="211"/>
    </row>
    <row r="147" spans="1:8">
      <c r="A147" s="210">
        <v>43169</v>
      </c>
      <c r="B147" s="211" t="s">
        <v>7</v>
      </c>
      <c r="C147" s="211">
        <v>57270</v>
      </c>
      <c r="D147" s="211" t="s">
        <v>460</v>
      </c>
      <c r="E147" s="211" t="s">
        <v>7</v>
      </c>
      <c r="F147" s="211" t="s">
        <v>10</v>
      </c>
      <c r="G147" s="211"/>
      <c r="H147" s="211"/>
    </row>
    <row r="148" spans="1:8">
      <c r="A148" s="210">
        <v>43169</v>
      </c>
      <c r="B148" s="211" t="s">
        <v>7</v>
      </c>
      <c r="C148" s="211">
        <v>57640</v>
      </c>
      <c r="D148" s="211" t="s">
        <v>869</v>
      </c>
      <c r="E148" s="211" t="s">
        <v>7</v>
      </c>
      <c r="F148" s="211" t="s">
        <v>28</v>
      </c>
      <c r="G148" s="211" t="s">
        <v>98</v>
      </c>
      <c r="H148" s="211"/>
    </row>
    <row r="149" spans="1:8">
      <c r="A149" s="210">
        <v>43169</v>
      </c>
      <c r="B149" s="211" t="s">
        <v>7</v>
      </c>
      <c r="C149" s="211">
        <v>54580</v>
      </c>
      <c r="D149" s="211" t="s">
        <v>870</v>
      </c>
      <c r="E149" s="211" t="s">
        <v>7</v>
      </c>
      <c r="F149" s="211" t="s">
        <v>7</v>
      </c>
      <c r="G149" s="211" t="s">
        <v>116</v>
      </c>
      <c r="H149" s="211"/>
    </row>
    <row r="150" spans="1:8">
      <c r="A150" s="210">
        <v>43169</v>
      </c>
      <c r="B150" s="211" t="s">
        <v>7</v>
      </c>
      <c r="C150" s="211">
        <v>54560</v>
      </c>
      <c r="D150" s="211" t="s">
        <v>871</v>
      </c>
      <c r="E150" s="211" t="s">
        <v>7</v>
      </c>
      <c r="F150" s="211"/>
      <c r="G150" s="211" t="s">
        <v>98</v>
      </c>
      <c r="H150" s="211"/>
    </row>
    <row r="151" spans="1:8">
      <c r="A151" s="210">
        <v>43169</v>
      </c>
      <c r="B151" s="211" t="s">
        <v>4</v>
      </c>
      <c r="C151" s="211">
        <v>4489</v>
      </c>
      <c r="D151" s="211" t="s">
        <v>145</v>
      </c>
      <c r="E151" s="211" t="s">
        <v>5</v>
      </c>
      <c r="F151" s="211" t="s">
        <v>127</v>
      </c>
      <c r="G151" s="211" t="s">
        <v>391</v>
      </c>
      <c r="H151" s="211"/>
    </row>
    <row r="152" spans="1:8">
      <c r="A152" s="210">
        <v>43169</v>
      </c>
      <c r="B152" s="211" t="s">
        <v>4</v>
      </c>
      <c r="C152" s="211">
        <v>1670</v>
      </c>
      <c r="D152" s="211" t="s">
        <v>648</v>
      </c>
      <c r="E152" s="211" t="s">
        <v>24</v>
      </c>
      <c r="F152" s="211" t="s">
        <v>7</v>
      </c>
      <c r="G152" s="211" t="s">
        <v>116</v>
      </c>
      <c r="H152" s="211"/>
    </row>
    <row r="153" spans="1:8">
      <c r="A153" s="210">
        <v>43169</v>
      </c>
      <c r="B153" s="211" t="s">
        <v>4</v>
      </c>
      <c r="C153" s="211">
        <v>1845</v>
      </c>
      <c r="D153" s="211" t="s">
        <v>132</v>
      </c>
      <c r="E153" s="211" t="s">
        <v>24</v>
      </c>
      <c r="F153" s="211"/>
      <c r="G153" s="211" t="s">
        <v>116</v>
      </c>
      <c r="H153" s="211"/>
    </row>
    <row r="154" spans="1:8">
      <c r="A154" s="210">
        <v>43169</v>
      </c>
      <c r="B154" s="211" t="s">
        <v>4</v>
      </c>
      <c r="C154" s="211">
        <v>2680</v>
      </c>
      <c r="D154" s="211" t="s">
        <v>872</v>
      </c>
      <c r="E154" s="211" t="s">
        <v>24</v>
      </c>
      <c r="F154" s="211" t="s">
        <v>9</v>
      </c>
      <c r="G154" s="211" t="s">
        <v>98</v>
      </c>
      <c r="H154" s="211"/>
    </row>
    <row r="155" spans="1:8">
      <c r="A155" s="210">
        <v>43169</v>
      </c>
      <c r="B155" s="211" t="s">
        <v>4</v>
      </c>
      <c r="C155" s="211">
        <v>2550</v>
      </c>
      <c r="D155" s="211" t="s">
        <v>205</v>
      </c>
      <c r="E155" s="211" t="s">
        <v>7</v>
      </c>
      <c r="F155" s="211" t="s">
        <v>25</v>
      </c>
      <c r="G155" s="211" t="s">
        <v>548</v>
      </c>
      <c r="H155" s="211"/>
    </row>
    <row r="156" spans="1:8">
      <c r="A156" s="210">
        <v>43170</v>
      </c>
      <c r="B156" s="211" t="s">
        <v>7</v>
      </c>
      <c r="C156" s="211">
        <v>57180</v>
      </c>
      <c r="D156" s="211" t="s">
        <v>823</v>
      </c>
      <c r="E156" s="211" t="s">
        <v>7</v>
      </c>
      <c r="F156" s="211" t="s">
        <v>7</v>
      </c>
      <c r="G156" s="211" t="s">
        <v>873</v>
      </c>
      <c r="H156" s="211"/>
    </row>
    <row r="157" spans="1:8">
      <c r="A157" s="210">
        <v>43170</v>
      </c>
      <c r="B157" s="211" t="s">
        <v>7</v>
      </c>
      <c r="C157" s="211">
        <v>57970</v>
      </c>
      <c r="D157" s="211" t="s">
        <v>739</v>
      </c>
      <c r="E157" s="211" t="s">
        <v>7</v>
      </c>
      <c r="F157" s="211" t="s">
        <v>620</v>
      </c>
      <c r="G157" s="211" t="s">
        <v>874</v>
      </c>
      <c r="H157" s="211"/>
    </row>
    <row r="158" spans="1:8">
      <c r="A158" s="210">
        <v>43170</v>
      </c>
      <c r="B158" s="211" t="s">
        <v>4</v>
      </c>
      <c r="C158" s="211">
        <v>1719</v>
      </c>
      <c r="D158" s="211" t="s">
        <v>205</v>
      </c>
      <c r="E158" s="211" t="s">
        <v>7</v>
      </c>
      <c r="F158" s="211" t="s">
        <v>24</v>
      </c>
      <c r="G158" s="211" t="s">
        <v>116</v>
      </c>
      <c r="H158" s="211"/>
    </row>
    <row r="159" spans="1:8">
      <c r="A159" s="210">
        <v>43170</v>
      </c>
      <c r="B159" s="211" t="s">
        <v>4</v>
      </c>
      <c r="C159" s="211">
        <v>1146</v>
      </c>
      <c r="D159" s="211" t="s">
        <v>132</v>
      </c>
      <c r="E159" s="211" t="s">
        <v>633</v>
      </c>
      <c r="F159" s="211" t="s">
        <v>24</v>
      </c>
      <c r="G159" s="211" t="s">
        <v>98</v>
      </c>
      <c r="H159" s="211"/>
    </row>
    <row r="160" spans="1:8">
      <c r="A160" s="210">
        <v>43170</v>
      </c>
      <c r="B160" s="211" t="s">
        <v>4</v>
      </c>
      <c r="C160" s="211">
        <v>1258</v>
      </c>
      <c r="D160" s="211" t="s">
        <v>205</v>
      </c>
      <c r="E160" s="211" t="s">
        <v>7</v>
      </c>
      <c r="F160" s="211" t="s">
        <v>24</v>
      </c>
      <c r="G160" s="211" t="s">
        <v>883</v>
      </c>
      <c r="H160" s="211"/>
    </row>
    <row r="161" spans="1:8">
      <c r="A161" s="210">
        <v>43170</v>
      </c>
      <c r="B161" s="211" t="s">
        <v>7</v>
      </c>
      <c r="C161" s="211">
        <v>57070</v>
      </c>
      <c r="D161" s="211" t="s">
        <v>884</v>
      </c>
      <c r="E161" s="211" t="s">
        <v>7</v>
      </c>
      <c r="F161" s="211"/>
      <c r="G161" s="211" t="s">
        <v>98</v>
      </c>
      <c r="H161" s="211"/>
    </row>
    <row r="162" spans="1:8">
      <c r="A162" s="210">
        <v>43170</v>
      </c>
      <c r="B162" s="211" t="s">
        <v>4</v>
      </c>
      <c r="C162" s="211">
        <v>1140</v>
      </c>
      <c r="D162" s="211" t="s">
        <v>205</v>
      </c>
      <c r="E162" s="211" t="s">
        <v>885</v>
      </c>
      <c r="F162" s="211" t="s">
        <v>24</v>
      </c>
      <c r="G162" s="211" t="s">
        <v>98</v>
      </c>
      <c r="H162" s="211"/>
    </row>
    <row r="163" spans="1:8">
      <c r="A163" s="210">
        <v>43170</v>
      </c>
      <c r="B163" s="211" t="s">
        <v>4</v>
      </c>
      <c r="C163" s="211">
        <v>5825</v>
      </c>
      <c r="D163" s="211" t="s">
        <v>184</v>
      </c>
      <c r="E163" s="211" t="s">
        <v>5</v>
      </c>
      <c r="F163" s="211" t="s">
        <v>6</v>
      </c>
      <c r="G163" s="211" t="s">
        <v>235</v>
      </c>
      <c r="H163" s="211"/>
    </row>
    <row r="164" spans="1:8">
      <c r="A164" s="210">
        <v>43170</v>
      </c>
      <c r="B164" s="211" t="s">
        <v>4</v>
      </c>
      <c r="C164" s="211">
        <v>6582</v>
      </c>
      <c r="D164" s="211" t="s">
        <v>886</v>
      </c>
      <c r="E164" s="211" t="s">
        <v>5</v>
      </c>
      <c r="F164" s="211" t="s">
        <v>5</v>
      </c>
      <c r="G164" s="211" t="s">
        <v>116</v>
      </c>
      <c r="H164" s="211"/>
    </row>
    <row r="165" spans="1:8">
      <c r="A165" s="210">
        <v>43170</v>
      </c>
      <c r="B165" s="211" t="s">
        <v>4</v>
      </c>
      <c r="C165" s="211">
        <v>3368</v>
      </c>
      <c r="D165" s="211" t="s">
        <v>887</v>
      </c>
      <c r="E165" s="211" t="s">
        <v>888</v>
      </c>
      <c r="F165" s="211" t="s">
        <v>7</v>
      </c>
      <c r="G165" s="211" t="s">
        <v>65</v>
      </c>
      <c r="H165" s="211"/>
    </row>
    <row r="166" spans="1:8">
      <c r="A166" s="210">
        <v>43170</v>
      </c>
      <c r="B166" s="211" t="s">
        <v>4</v>
      </c>
      <c r="C166" s="211">
        <v>1856</v>
      </c>
      <c r="D166" s="211" t="s">
        <v>205</v>
      </c>
      <c r="E166" s="211"/>
      <c r="F166" s="211"/>
      <c r="G166" s="211"/>
      <c r="H166" s="211"/>
    </row>
    <row r="167" spans="1:8">
      <c r="A167" s="210">
        <v>43170</v>
      </c>
      <c r="B167" s="211" t="s">
        <v>4</v>
      </c>
      <c r="C167" s="211">
        <v>4758</v>
      </c>
      <c r="D167" s="211" t="s">
        <v>180</v>
      </c>
      <c r="E167" s="211" t="s">
        <v>5</v>
      </c>
      <c r="F167" s="211" t="s">
        <v>25</v>
      </c>
      <c r="G167" s="211" t="s">
        <v>889</v>
      </c>
      <c r="H167" s="211"/>
    </row>
    <row r="168" spans="1:8">
      <c r="A168" s="210">
        <v>43170</v>
      </c>
      <c r="B168" s="211" t="s">
        <v>7</v>
      </c>
      <c r="C168" s="211">
        <v>571940</v>
      </c>
      <c r="D168" s="211" t="s">
        <v>890</v>
      </c>
      <c r="E168" s="211" t="s">
        <v>7</v>
      </c>
      <c r="F168" s="211" t="s">
        <v>6</v>
      </c>
      <c r="G168" s="211" t="s">
        <v>891</v>
      </c>
      <c r="H168" s="211"/>
    </row>
    <row r="169" spans="1:8">
      <c r="A169" s="210">
        <v>43170</v>
      </c>
      <c r="B169" s="211" t="s">
        <v>7</v>
      </c>
      <c r="C169" s="211">
        <v>54260</v>
      </c>
      <c r="D169" s="211" t="s">
        <v>892</v>
      </c>
      <c r="E169" s="211" t="s">
        <v>7</v>
      </c>
      <c r="F169" s="211"/>
      <c r="G169" s="211" t="s">
        <v>98</v>
      </c>
      <c r="H169" s="211"/>
    </row>
    <row r="170" spans="1:8">
      <c r="A170" s="210">
        <v>43170</v>
      </c>
      <c r="B170" s="211" t="s">
        <v>7</v>
      </c>
      <c r="C170" s="211">
        <v>57780</v>
      </c>
      <c r="D170" s="211" t="s">
        <v>893</v>
      </c>
      <c r="E170" s="211" t="s">
        <v>7</v>
      </c>
      <c r="F170" s="211"/>
      <c r="G170" s="211" t="s">
        <v>65</v>
      </c>
      <c r="H170" s="211"/>
    </row>
    <row r="171" spans="1:8">
      <c r="A171" s="210">
        <v>43170</v>
      </c>
      <c r="B171" s="211" t="s">
        <v>7</v>
      </c>
      <c r="C171" s="211">
        <v>57310</v>
      </c>
      <c r="D171" s="211" t="s">
        <v>894</v>
      </c>
      <c r="E171" s="211" t="s">
        <v>7</v>
      </c>
      <c r="F171" s="211" t="s">
        <v>9</v>
      </c>
      <c r="G171" s="211" t="s">
        <v>389</v>
      </c>
      <c r="H171" s="211"/>
    </row>
    <row r="172" spans="1:8">
      <c r="A172" s="210">
        <v>43170</v>
      </c>
      <c r="B172" s="211" t="s">
        <v>7</v>
      </c>
      <c r="C172" s="211">
        <v>54111</v>
      </c>
      <c r="D172" s="211" t="s">
        <v>850</v>
      </c>
      <c r="E172" s="211" t="s">
        <v>7</v>
      </c>
      <c r="F172" s="211"/>
      <c r="G172" s="211" t="s">
        <v>116</v>
      </c>
      <c r="H172" s="211"/>
    </row>
    <row r="173" spans="1:8">
      <c r="A173" s="210">
        <v>43170</v>
      </c>
      <c r="B173" s="211" t="s">
        <v>4</v>
      </c>
      <c r="C173" s="211">
        <v>3440</v>
      </c>
      <c r="D173" s="211" t="s">
        <v>141</v>
      </c>
      <c r="E173" s="211" t="s">
        <v>5</v>
      </c>
      <c r="F173" s="211" t="s">
        <v>5</v>
      </c>
      <c r="G173" s="211" t="s">
        <v>895</v>
      </c>
      <c r="H173" s="211"/>
    </row>
    <row r="174" spans="1:8">
      <c r="A174" s="210">
        <v>43170</v>
      </c>
      <c r="B174" s="211" t="s">
        <v>4</v>
      </c>
      <c r="C174" s="211">
        <v>1941</v>
      </c>
      <c r="D174" s="211" t="s">
        <v>205</v>
      </c>
      <c r="E174" s="211" t="s">
        <v>896</v>
      </c>
      <c r="F174" s="211" t="s">
        <v>24</v>
      </c>
      <c r="G174" s="211" t="s">
        <v>548</v>
      </c>
      <c r="H174" s="211"/>
    </row>
    <row r="175" spans="1:8" s="212" customFormat="1">
      <c r="A175" s="210">
        <v>43171</v>
      </c>
      <c r="B175" s="211" t="s">
        <v>4</v>
      </c>
      <c r="C175" s="211">
        <v>6212</v>
      </c>
      <c r="D175" s="211" t="s">
        <v>287</v>
      </c>
      <c r="E175" s="211" t="s">
        <v>5</v>
      </c>
      <c r="F175" s="211" t="s">
        <v>122</v>
      </c>
      <c r="G175" s="211" t="s">
        <v>901</v>
      </c>
      <c r="H175" s="211"/>
    </row>
    <row r="176" spans="1:8" s="212" customFormat="1">
      <c r="A176" s="210">
        <v>43172</v>
      </c>
      <c r="B176" s="211" t="s">
        <v>4</v>
      </c>
      <c r="C176" s="211">
        <v>1932</v>
      </c>
      <c r="D176" s="211" t="s">
        <v>205</v>
      </c>
      <c r="E176" s="211" t="s">
        <v>5</v>
      </c>
      <c r="F176" s="211" t="s">
        <v>5</v>
      </c>
      <c r="G176" s="211" t="s">
        <v>902</v>
      </c>
      <c r="H176" s="211"/>
    </row>
    <row r="177" spans="1:8" s="212" customFormat="1">
      <c r="A177" s="210">
        <v>43174</v>
      </c>
      <c r="B177" s="211" t="s">
        <v>4</v>
      </c>
      <c r="C177" s="211">
        <v>7641</v>
      </c>
      <c r="D177" s="211" t="s">
        <v>903</v>
      </c>
      <c r="E177" s="211" t="s">
        <v>5</v>
      </c>
      <c r="F177" s="211" t="s">
        <v>5</v>
      </c>
      <c r="G177" s="211" t="s">
        <v>904</v>
      </c>
      <c r="H177" s="211"/>
    </row>
    <row r="178" spans="1:8" s="212" customFormat="1">
      <c r="A178" s="210">
        <v>43174</v>
      </c>
      <c r="B178" s="211" t="s">
        <v>4</v>
      </c>
      <c r="C178" s="211">
        <v>3927</v>
      </c>
      <c r="D178" s="211" t="s">
        <v>175</v>
      </c>
      <c r="E178" s="211" t="s">
        <v>7</v>
      </c>
      <c r="F178" s="211" t="s">
        <v>5</v>
      </c>
      <c r="G178" s="211" t="s">
        <v>466</v>
      </c>
      <c r="H178" s="211"/>
    </row>
    <row r="179" spans="1:8" s="212" customFormat="1">
      <c r="A179" s="210">
        <v>43174</v>
      </c>
      <c r="B179" s="211" t="s">
        <v>4</v>
      </c>
      <c r="C179" s="211">
        <v>7248</v>
      </c>
      <c r="D179" s="211" t="s">
        <v>153</v>
      </c>
      <c r="E179" s="211" t="s">
        <v>24</v>
      </c>
      <c r="F179" s="211" t="s">
        <v>7</v>
      </c>
      <c r="G179" s="211" t="s">
        <v>905</v>
      </c>
      <c r="H179" s="211"/>
    </row>
    <row r="180" spans="1:8" s="212" customFormat="1">
      <c r="A180" s="210">
        <v>43174</v>
      </c>
      <c r="B180" s="211" t="s">
        <v>4</v>
      </c>
      <c r="C180" s="211">
        <v>3511</v>
      </c>
      <c r="D180" s="211" t="s">
        <v>168</v>
      </c>
      <c r="E180" s="211" t="s">
        <v>5</v>
      </c>
      <c r="F180" s="211" t="s">
        <v>7</v>
      </c>
      <c r="G180" s="211" t="s">
        <v>116</v>
      </c>
      <c r="H180" s="211"/>
    </row>
    <row r="181" spans="1:8" s="212" customFormat="1">
      <c r="A181" s="210">
        <v>43175</v>
      </c>
      <c r="B181" s="211" t="s">
        <v>4</v>
      </c>
      <c r="C181" s="211">
        <v>7317</v>
      </c>
      <c r="D181" s="211" t="s">
        <v>906</v>
      </c>
      <c r="E181" s="211" t="s">
        <v>7</v>
      </c>
      <c r="F181" s="211" t="s">
        <v>24</v>
      </c>
      <c r="G181" s="211" t="s">
        <v>907</v>
      </c>
      <c r="H181" s="211"/>
    </row>
    <row r="182" spans="1:8" s="212" customFormat="1">
      <c r="A182" s="210">
        <v>43176</v>
      </c>
      <c r="B182" s="211" t="s">
        <v>6</v>
      </c>
      <c r="C182" s="211">
        <v>54533</v>
      </c>
      <c r="D182" s="211" t="s">
        <v>908</v>
      </c>
      <c r="E182" s="211" t="s">
        <v>24</v>
      </c>
      <c r="F182" s="211" t="s">
        <v>28</v>
      </c>
      <c r="G182" s="211" t="s">
        <v>42</v>
      </c>
      <c r="H182" s="211"/>
    </row>
    <row r="183" spans="1:8" s="212" customFormat="1">
      <c r="A183" s="210">
        <v>43176</v>
      </c>
      <c r="B183" s="211" t="s">
        <v>4</v>
      </c>
      <c r="C183" s="211">
        <v>9370</v>
      </c>
      <c r="D183" s="211" t="s">
        <v>200</v>
      </c>
      <c r="E183" s="211" t="s">
        <v>5</v>
      </c>
      <c r="F183" s="211" t="s">
        <v>7</v>
      </c>
      <c r="G183" s="211" t="s">
        <v>909</v>
      </c>
      <c r="H183" s="211"/>
    </row>
    <row r="184" spans="1:8" s="212" customFormat="1">
      <c r="A184" s="210">
        <v>43176</v>
      </c>
      <c r="B184" s="211" t="s">
        <v>4</v>
      </c>
      <c r="C184" s="211">
        <v>9455</v>
      </c>
      <c r="D184" s="211" t="s">
        <v>867</v>
      </c>
      <c r="E184" s="211" t="s">
        <v>5</v>
      </c>
      <c r="F184" s="211" t="s">
        <v>7</v>
      </c>
      <c r="G184" s="211" t="s">
        <v>909</v>
      </c>
      <c r="H184" s="211"/>
    </row>
    <row r="185" spans="1:8" s="212" customFormat="1">
      <c r="A185" s="210">
        <v>43176</v>
      </c>
      <c r="B185" s="211" t="s">
        <v>4</v>
      </c>
      <c r="C185" s="211">
        <v>2210</v>
      </c>
      <c r="D185" s="211" t="s">
        <v>205</v>
      </c>
      <c r="E185" s="211" t="s">
        <v>24</v>
      </c>
      <c r="F185" s="211" t="s">
        <v>7</v>
      </c>
      <c r="G185" s="211" t="s">
        <v>910</v>
      </c>
      <c r="H185" s="211"/>
    </row>
    <row r="186" spans="1:8" s="212" customFormat="1">
      <c r="A186" s="210">
        <v>43176</v>
      </c>
      <c r="B186" s="211" t="s">
        <v>4</v>
      </c>
      <c r="C186" s="211">
        <v>2114</v>
      </c>
      <c r="D186" s="211" t="s">
        <v>205</v>
      </c>
      <c r="E186" s="211" t="s">
        <v>911</v>
      </c>
      <c r="F186" s="211" t="s">
        <v>7</v>
      </c>
      <c r="G186" s="211" t="s">
        <v>248</v>
      </c>
      <c r="H186" s="211"/>
    </row>
    <row r="187" spans="1:8" s="212" customFormat="1">
      <c r="A187" s="210">
        <v>43176</v>
      </c>
      <c r="B187" s="211" t="s">
        <v>4</v>
      </c>
      <c r="C187" s="211">
        <v>8223</v>
      </c>
      <c r="D187" s="211" t="s">
        <v>162</v>
      </c>
      <c r="E187" s="211" t="s">
        <v>18</v>
      </c>
      <c r="F187" s="211" t="s">
        <v>24</v>
      </c>
      <c r="G187" s="211" t="s">
        <v>846</v>
      </c>
      <c r="H187" s="211"/>
    </row>
    <row r="188" spans="1:8" s="212" customFormat="1">
      <c r="A188" s="210">
        <v>43176</v>
      </c>
      <c r="B188" s="211" t="s">
        <v>4</v>
      </c>
      <c r="C188" s="211">
        <v>2432</v>
      </c>
      <c r="D188" s="211" t="s">
        <v>205</v>
      </c>
      <c r="E188" s="211" t="s">
        <v>24</v>
      </c>
      <c r="F188" s="211" t="s">
        <v>639</v>
      </c>
      <c r="G188" s="211" t="s">
        <v>42</v>
      </c>
      <c r="H188" s="211"/>
    </row>
    <row r="189" spans="1:8" s="212" customFormat="1">
      <c r="A189" s="210">
        <v>43176</v>
      </c>
      <c r="B189" s="211" t="s">
        <v>4</v>
      </c>
      <c r="C189" s="211">
        <v>1430</v>
      </c>
      <c r="D189" s="211" t="s">
        <v>205</v>
      </c>
      <c r="E189" s="211" t="s">
        <v>912</v>
      </c>
      <c r="F189" s="211"/>
      <c r="G189" s="211" t="s">
        <v>388</v>
      </c>
      <c r="H189" s="211"/>
    </row>
    <row r="190" spans="1:8" s="212" customFormat="1">
      <c r="A190" s="210">
        <v>43176</v>
      </c>
      <c r="B190" s="211" t="s">
        <v>4</v>
      </c>
      <c r="C190" s="211">
        <v>8609</v>
      </c>
      <c r="D190" s="211" t="s">
        <v>913</v>
      </c>
      <c r="E190" s="211" t="s">
        <v>914</v>
      </c>
      <c r="F190" s="211" t="s">
        <v>57</v>
      </c>
      <c r="G190" s="211" t="s">
        <v>388</v>
      </c>
      <c r="H190" s="211"/>
    </row>
    <row r="191" spans="1:8" s="212" customFormat="1">
      <c r="A191" s="210">
        <v>43176</v>
      </c>
      <c r="B191" s="211" t="s">
        <v>4</v>
      </c>
      <c r="C191" s="211">
        <v>5760</v>
      </c>
      <c r="D191" s="211" t="s">
        <v>338</v>
      </c>
      <c r="E191" s="211" t="s">
        <v>82</v>
      </c>
      <c r="F191" s="211" t="s">
        <v>24</v>
      </c>
      <c r="G191" s="211" t="s">
        <v>915</v>
      </c>
      <c r="H191" s="211"/>
    </row>
    <row r="192" spans="1:8" s="212" customFormat="1">
      <c r="A192" s="210">
        <v>43176</v>
      </c>
      <c r="B192" s="211" t="s">
        <v>4</v>
      </c>
      <c r="C192" s="211">
        <v>8281</v>
      </c>
      <c r="D192" s="211" t="s">
        <v>916</v>
      </c>
      <c r="E192" s="211" t="s">
        <v>5</v>
      </c>
      <c r="F192" s="211" t="s">
        <v>6</v>
      </c>
      <c r="G192" s="211" t="s">
        <v>663</v>
      </c>
      <c r="H192" s="211"/>
    </row>
    <row r="193" spans="1:8" s="212" customFormat="1">
      <c r="A193" s="210">
        <v>43176</v>
      </c>
      <c r="B193" s="211" t="s">
        <v>4</v>
      </c>
      <c r="C193" s="211">
        <v>4951</v>
      </c>
      <c r="D193" s="211" t="s">
        <v>152</v>
      </c>
      <c r="E193" s="211" t="s">
        <v>5</v>
      </c>
      <c r="F193" s="211" t="s">
        <v>24</v>
      </c>
      <c r="G193" s="211" t="s">
        <v>663</v>
      </c>
      <c r="H193" s="211"/>
    </row>
    <row r="194" spans="1:8" s="212" customFormat="1">
      <c r="A194" s="210">
        <v>43176</v>
      </c>
      <c r="B194" s="211" t="s">
        <v>4</v>
      </c>
      <c r="C194" s="211">
        <v>8076</v>
      </c>
      <c r="D194" s="211" t="s">
        <v>133</v>
      </c>
      <c r="E194" s="211" t="s">
        <v>5</v>
      </c>
      <c r="F194" s="211" t="s">
        <v>7</v>
      </c>
      <c r="G194" s="211" t="s">
        <v>42</v>
      </c>
      <c r="H194" s="211"/>
    </row>
    <row r="195" spans="1:8" s="212" customFormat="1">
      <c r="A195" s="210">
        <v>43176</v>
      </c>
      <c r="B195" s="211" t="s">
        <v>4</v>
      </c>
      <c r="C195" s="211">
        <v>8223</v>
      </c>
      <c r="D195" s="211" t="s">
        <v>162</v>
      </c>
      <c r="E195" s="211" t="s">
        <v>242</v>
      </c>
      <c r="F195" s="211" t="s">
        <v>7</v>
      </c>
      <c r="G195" s="211" t="s">
        <v>42</v>
      </c>
      <c r="H195" s="211"/>
    </row>
    <row r="196" spans="1:8" s="212" customFormat="1">
      <c r="A196" s="210">
        <v>43176</v>
      </c>
      <c r="B196" s="211" t="s">
        <v>4</v>
      </c>
      <c r="C196" s="211">
        <v>8542</v>
      </c>
      <c r="D196" s="211" t="s">
        <v>917</v>
      </c>
      <c r="E196" s="211" t="s">
        <v>7</v>
      </c>
      <c r="F196" s="211" t="s">
        <v>24</v>
      </c>
      <c r="G196" s="211" t="s">
        <v>42</v>
      </c>
      <c r="H196" s="211"/>
    </row>
    <row r="197" spans="1:8" s="212" customFormat="1">
      <c r="A197" s="210">
        <v>43176</v>
      </c>
      <c r="B197" s="211" t="s">
        <v>4</v>
      </c>
      <c r="C197" s="211">
        <v>5755</v>
      </c>
      <c r="D197" s="211" t="s">
        <v>329</v>
      </c>
      <c r="E197" s="211" t="s">
        <v>5</v>
      </c>
      <c r="F197" s="211" t="s">
        <v>6</v>
      </c>
      <c r="G197" s="211" t="s">
        <v>42</v>
      </c>
      <c r="H197" s="211"/>
    </row>
    <row r="198" spans="1:8" s="212" customFormat="1">
      <c r="A198" s="210">
        <v>43176</v>
      </c>
      <c r="B198" s="211" t="s">
        <v>4</v>
      </c>
      <c r="C198" s="211">
        <v>3860</v>
      </c>
      <c r="D198" s="211" t="s">
        <v>304</v>
      </c>
      <c r="E198" s="211" t="s">
        <v>5</v>
      </c>
      <c r="F198" s="211" t="s">
        <v>7</v>
      </c>
      <c r="G198" s="211" t="s">
        <v>918</v>
      </c>
      <c r="H198" s="211"/>
    </row>
    <row r="199" spans="1:8" s="212" customFormat="1">
      <c r="A199" s="210">
        <v>43176</v>
      </c>
      <c r="B199" s="211" t="s">
        <v>4</v>
      </c>
      <c r="C199" s="211">
        <v>8240</v>
      </c>
      <c r="D199" s="211" t="s">
        <v>162</v>
      </c>
      <c r="E199" s="211" t="s">
        <v>7</v>
      </c>
      <c r="F199" s="211" t="s">
        <v>24</v>
      </c>
      <c r="G199" s="211" t="s">
        <v>42</v>
      </c>
      <c r="H199" s="211"/>
    </row>
    <row r="200" spans="1:8" s="212" customFormat="1">
      <c r="A200" s="210">
        <v>43176</v>
      </c>
      <c r="B200" s="211" t="s">
        <v>4</v>
      </c>
      <c r="C200" s="211">
        <v>1161</v>
      </c>
      <c r="D200" s="211" t="s">
        <v>205</v>
      </c>
      <c r="E200" s="211" t="s">
        <v>7</v>
      </c>
      <c r="F200" s="211" t="s">
        <v>24</v>
      </c>
      <c r="G200" s="211" t="s">
        <v>919</v>
      </c>
      <c r="H200" s="211"/>
    </row>
    <row r="201" spans="1:8" s="212" customFormat="1">
      <c r="A201" s="210">
        <v>43176</v>
      </c>
      <c r="B201" s="211" t="s">
        <v>4</v>
      </c>
      <c r="C201" s="211">
        <v>8056</v>
      </c>
      <c r="D201" s="211" t="s">
        <v>135</v>
      </c>
      <c r="E201" s="211" t="s">
        <v>7</v>
      </c>
      <c r="F201" s="211" t="s">
        <v>24</v>
      </c>
      <c r="G201" s="211" t="s">
        <v>388</v>
      </c>
      <c r="H201" s="211"/>
    </row>
    <row r="202" spans="1:8" s="212" customFormat="1">
      <c r="A202" s="210">
        <v>43177</v>
      </c>
      <c r="B202" s="211" t="s">
        <v>7</v>
      </c>
      <c r="C202" s="211">
        <v>92130</v>
      </c>
      <c r="D202" s="211" t="s">
        <v>920</v>
      </c>
      <c r="E202" s="211" t="s">
        <v>7</v>
      </c>
      <c r="F202" s="211" t="s">
        <v>24</v>
      </c>
      <c r="G202" s="211" t="s">
        <v>388</v>
      </c>
      <c r="H202" s="211"/>
    </row>
    <row r="203" spans="1:8" s="212" customFormat="1">
      <c r="A203" s="210">
        <v>43177</v>
      </c>
      <c r="B203" s="211" t="s">
        <v>4</v>
      </c>
      <c r="C203" s="211">
        <v>5433</v>
      </c>
      <c r="D203" s="211" t="s">
        <v>921</v>
      </c>
      <c r="E203" s="211" t="s">
        <v>7</v>
      </c>
      <c r="F203" s="211" t="s">
        <v>24</v>
      </c>
      <c r="G203" s="211" t="s">
        <v>663</v>
      </c>
      <c r="H203" s="211"/>
    </row>
    <row r="204" spans="1:8" s="212" customFormat="1">
      <c r="A204" s="210">
        <v>43177</v>
      </c>
      <c r="B204" s="211" t="s">
        <v>4</v>
      </c>
      <c r="C204" s="211">
        <v>8381</v>
      </c>
      <c r="D204" s="211" t="s">
        <v>300</v>
      </c>
      <c r="E204" s="211" t="s">
        <v>4</v>
      </c>
      <c r="F204" s="211" t="s">
        <v>7</v>
      </c>
      <c r="G204" s="211" t="s">
        <v>123</v>
      </c>
      <c r="H204" s="211"/>
    </row>
    <row r="205" spans="1:8" s="212" customFormat="1">
      <c r="A205" s="210">
        <v>43177</v>
      </c>
      <c r="B205" s="211" t="s">
        <v>4</v>
      </c>
      <c r="C205" s="211">
        <v>8079</v>
      </c>
      <c r="D205" s="211" t="s">
        <v>133</v>
      </c>
      <c r="E205" s="211" t="s">
        <v>24</v>
      </c>
      <c r="F205" s="211" t="s">
        <v>7</v>
      </c>
      <c r="G205" s="211" t="s">
        <v>42</v>
      </c>
      <c r="H205" s="211"/>
    </row>
    <row r="206" spans="1:8" s="212" customFormat="1">
      <c r="A206" s="210">
        <v>43177</v>
      </c>
      <c r="B206" s="211" t="s">
        <v>4</v>
      </c>
      <c r="C206" s="211">
        <v>4499</v>
      </c>
      <c r="D206" s="211" t="s">
        <v>731</v>
      </c>
      <c r="E206" s="211" t="s">
        <v>5</v>
      </c>
      <c r="F206" s="211" t="s">
        <v>7</v>
      </c>
      <c r="G206" s="211" t="s">
        <v>123</v>
      </c>
      <c r="H206" s="211"/>
    </row>
    <row r="207" spans="1:8" s="212" customFormat="1">
      <c r="A207" s="210">
        <v>43177</v>
      </c>
      <c r="B207" s="211" t="s">
        <v>4</v>
      </c>
      <c r="C207" s="211">
        <v>2711</v>
      </c>
      <c r="D207" s="211" t="s">
        <v>205</v>
      </c>
      <c r="E207" s="211" t="s">
        <v>24</v>
      </c>
      <c r="F207" s="211" t="s">
        <v>7</v>
      </c>
      <c r="G207" s="211" t="s">
        <v>42</v>
      </c>
      <c r="H207" s="211"/>
    </row>
    <row r="208" spans="1:8" s="212" customFormat="1">
      <c r="A208" s="210">
        <v>43177</v>
      </c>
      <c r="B208" s="211" t="s">
        <v>4</v>
      </c>
      <c r="C208" s="211">
        <v>1309</v>
      </c>
      <c r="D208" s="211" t="s">
        <v>205</v>
      </c>
      <c r="E208" s="211" t="s">
        <v>489</v>
      </c>
      <c r="F208" s="211" t="s">
        <v>6</v>
      </c>
      <c r="G208" s="211" t="s">
        <v>922</v>
      </c>
      <c r="H208" s="211"/>
    </row>
    <row r="209" spans="1:8" s="212" customFormat="1">
      <c r="A209" s="210">
        <v>43177</v>
      </c>
      <c r="B209" s="211" t="s">
        <v>4</v>
      </c>
      <c r="C209" s="211">
        <v>4217</v>
      </c>
      <c r="D209" s="211" t="s">
        <v>141</v>
      </c>
      <c r="E209" s="211" t="s">
        <v>923</v>
      </c>
      <c r="F209" s="211" t="s">
        <v>924</v>
      </c>
      <c r="G209" s="211" t="s">
        <v>925</v>
      </c>
      <c r="H209" s="211"/>
    </row>
    <row r="210" spans="1:8" s="212" customFormat="1">
      <c r="A210" s="210">
        <v>43177</v>
      </c>
      <c r="B210" s="211" t="s">
        <v>4</v>
      </c>
      <c r="C210" s="211">
        <v>8010</v>
      </c>
      <c r="D210" s="211" t="s">
        <v>135</v>
      </c>
      <c r="E210" s="211" t="s">
        <v>885</v>
      </c>
      <c r="F210" s="211"/>
      <c r="G210" s="211" t="s">
        <v>41</v>
      </c>
      <c r="H210" s="211"/>
    </row>
    <row r="211" spans="1:8" s="212" customFormat="1">
      <c r="A211" s="210">
        <v>43177</v>
      </c>
      <c r="B211" s="211" t="s">
        <v>4</v>
      </c>
      <c r="C211" s="211">
        <v>8451</v>
      </c>
      <c r="D211" s="211" t="s">
        <v>385</v>
      </c>
      <c r="E211" s="211" t="s">
        <v>7</v>
      </c>
      <c r="F211" s="211" t="s">
        <v>12</v>
      </c>
      <c r="G211" s="211" t="s">
        <v>42</v>
      </c>
      <c r="H211" s="211"/>
    </row>
    <row r="212" spans="1:8" s="212" customFormat="1">
      <c r="A212" s="210">
        <v>43177</v>
      </c>
      <c r="B212" s="211" t="s">
        <v>7</v>
      </c>
      <c r="C212" s="211">
        <v>54340</v>
      </c>
      <c r="D212" s="211" t="s">
        <v>926</v>
      </c>
      <c r="E212" s="211" t="s">
        <v>6</v>
      </c>
      <c r="F212" s="211" t="s">
        <v>5</v>
      </c>
      <c r="G212" s="211" t="s">
        <v>388</v>
      </c>
      <c r="H212" s="211"/>
    </row>
    <row r="213" spans="1:8" s="212" customFormat="1">
      <c r="A213" s="210">
        <v>43177</v>
      </c>
      <c r="B213" s="211" t="s">
        <v>4</v>
      </c>
      <c r="C213" s="211">
        <v>3515</v>
      </c>
      <c r="D213" s="211" t="s">
        <v>168</v>
      </c>
      <c r="E213" s="211" t="s">
        <v>25</v>
      </c>
      <c r="F213" s="211" t="s">
        <v>927</v>
      </c>
      <c r="G213" s="211" t="s">
        <v>42</v>
      </c>
      <c r="H213" s="211"/>
    </row>
    <row r="214" spans="1:8" s="212" customFormat="1">
      <c r="A214" s="210">
        <v>43177</v>
      </c>
      <c r="B214" s="211" t="s">
        <v>4</v>
      </c>
      <c r="C214" s="211">
        <v>7339</v>
      </c>
      <c r="D214" s="211" t="s">
        <v>130</v>
      </c>
      <c r="E214" s="211" t="s">
        <v>79</v>
      </c>
      <c r="F214" s="211" t="s">
        <v>56</v>
      </c>
      <c r="G214" s="211" t="s">
        <v>928</v>
      </c>
      <c r="H214" s="211"/>
    </row>
    <row r="215" spans="1:8" s="212" customFormat="1">
      <c r="A215" s="210">
        <v>43177</v>
      </c>
      <c r="B215" s="211" t="s">
        <v>4</v>
      </c>
      <c r="C215" s="211">
        <v>6181</v>
      </c>
      <c r="D215" s="211" t="s">
        <v>298</v>
      </c>
      <c r="E215" s="211" t="s">
        <v>929</v>
      </c>
      <c r="F215" s="211" t="s">
        <v>7</v>
      </c>
      <c r="G215" s="211" t="s">
        <v>388</v>
      </c>
      <c r="H215" s="211"/>
    </row>
    <row r="216" spans="1:8" s="212" customFormat="1">
      <c r="A216" s="210">
        <v>43177</v>
      </c>
      <c r="B216" s="211" t="s">
        <v>4</v>
      </c>
      <c r="C216" s="211">
        <v>7339</v>
      </c>
      <c r="D216" s="211" t="s">
        <v>130</v>
      </c>
      <c r="E216" s="211" t="s">
        <v>79</v>
      </c>
      <c r="F216" s="211" t="s">
        <v>7</v>
      </c>
      <c r="G216" s="211" t="s">
        <v>663</v>
      </c>
      <c r="H216" s="211"/>
    </row>
    <row r="217" spans="1:8" s="212" customFormat="1">
      <c r="A217" s="210">
        <v>43177</v>
      </c>
      <c r="B217" s="211" t="s">
        <v>4</v>
      </c>
      <c r="C217" s="211">
        <v>4972</v>
      </c>
      <c r="D217" s="211" t="s">
        <v>141</v>
      </c>
      <c r="E217" s="211" t="s">
        <v>9</v>
      </c>
      <c r="F217" s="211" t="s">
        <v>5</v>
      </c>
      <c r="G217" s="211" t="s">
        <v>123</v>
      </c>
      <c r="H217" s="211"/>
    </row>
    <row r="218" spans="1:8" s="212" customFormat="1">
      <c r="A218" s="210">
        <v>43177</v>
      </c>
      <c r="B218" s="211" t="s">
        <v>4</v>
      </c>
      <c r="C218" s="211">
        <v>2441</v>
      </c>
      <c r="D218" s="211" t="s">
        <v>205</v>
      </c>
      <c r="E218" s="211" t="s">
        <v>7</v>
      </c>
      <c r="F218" s="211" t="s">
        <v>7</v>
      </c>
      <c r="G218" s="211" t="s">
        <v>388</v>
      </c>
      <c r="H218" s="211"/>
    </row>
    <row r="219" spans="1:8" s="212" customFormat="1">
      <c r="A219" s="210">
        <v>43177</v>
      </c>
      <c r="B219" s="211" t="s">
        <v>4</v>
      </c>
      <c r="C219" s="211">
        <v>8825</v>
      </c>
      <c r="D219" s="211" t="s">
        <v>187</v>
      </c>
      <c r="E219" s="211" t="s">
        <v>5</v>
      </c>
      <c r="F219" s="211" t="s">
        <v>7</v>
      </c>
      <c r="G219" s="211" t="s">
        <v>930</v>
      </c>
      <c r="H219" s="211"/>
    </row>
    <row r="220" spans="1:8" s="212" customFormat="1">
      <c r="A220" s="210">
        <v>43177</v>
      </c>
      <c r="B220" s="211" t="s">
        <v>4</v>
      </c>
      <c r="C220" s="211">
        <v>5698</v>
      </c>
      <c r="D220" s="211" t="s">
        <v>931</v>
      </c>
      <c r="E220" s="211" t="s">
        <v>5</v>
      </c>
      <c r="F220" s="211" t="s">
        <v>7</v>
      </c>
      <c r="G220" s="211" t="s">
        <v>932</v>
      </c>
      <c r="H220" s="211"/>
    </row>
    <row r="221" spans="1:8" s="212" customFormat="1">
      <c r="A221" s="210">
        <v>43177</v>
      </c>
      <c r="B221" s="211" t="s">
        <v>4</v>
      </c>
      <c r="C221" s="211">
        <v>6950</v>
      </c>
      <c r="D221" s="211" t="s">
        <v>933</v>
      </c>
      <c r="E221" s="211" t="s">
        <v>5</v>
      </c>
      <c r="F221" s="211" t="s">
        <v>24</v>
      </c>
      <c r="G221" s="211" t="s">
        <v>934</v>
      </c>
      <c r="H221" s="211"/>
    </row>
    <row r="222" spans="1:8" s="212" customFormat="1">
      <c r="A222" s="210">
        <v>43177</v>
      </c>
      <c r="B222" s="211" t="s">
        <v>4</v>
      </c>
      <c r="C222" s="211">
        <v>5353</v>
      </c>
      <c r="D222" s="211" t="s">
        <v>935</v>
      </c>
      <c r="E222" s="211" t="s">
        <v>5</v>
      </c>
      <c r="F222" s="211" t="s">
        <v>7</v>
      </c>
      <c r="G222" s="211" t="s">
        <v>123</v>
      </c>
      <c r="H222" s="211"/>
    </row>
    <row r="223" spans="1:8" s="212" customFormat="1">
      <c r="A223" s="210">
        <v>43177</v>
      </c>
      <c r="B223" s="211" t="s">
        <v>7</v>
      </c>
      <c r="C223" s="211">
        <v>57925</v>
      </c>
      <c r="D223" s="211" t="s">
        <v>936</v>
      </c>
      <c r="E223" s="211" t="s">
        <v>7</v>
      </c>
      <c r="F223" s="211" t="s">
        <v>937</v>
      </c>
      <c r="G223" s="211" t="s">
        <v>938</v>
      </c>
      <c r="H223" s="211"/>
    </row>
    <row r="224" spans="1:8" s="212" customFormat="1">
      <c r="A224" s="210">
        <v>43177</v>
      </c>
      <c r="B224" s="211" t="s">
        <v>4</v>
      </c>
      <c r="C224" s="211">
        <v>4940</v>
      </c>
      <c r="D224" s="211" t="s">
        <v>152</v>
      </c>
      <c r="E224" s="211" t="s">
        <v>5</v>
      </c>
      <c r="F224" s="211" t="s">
        <v>6</v>
      </c>
      <c r="G224" s="211" t="s">
        <v>123</v>
      </c>
      <c r="H224" s="211"/>
    </row>
    <row r="225" spans="1:8" s="212" customFormat="1">
      <c r="A225" s="210">
        <v>43177</v>
      </c>
      <c r="B225" s="211" t="s">
        <v>4</v>
      </c>
      <c r="C225" s="211">
        <v>3939</v>
      </c>
      <c r="D225" s="211" t="s">
        <v>175</v>
      </c>
      <c r="E225" s="211" t="s">
        <v>5</v>
      </c>
      <c r="F225" s="211" t="s">
        <v>6</v>
      </c>
      <c r="G225" s="211" t="s">
        <v>939</v>
      </c>
      <c r="H225" s="211"/>
    </row>
    <row r="226" spans="1:8" s="212" customFormat="1">
      <c r="A226" s="210">
        <v>43177</v>
      </c>
      <c r="B226" s="211" t="s">
        <v>4</v>
      </c>
      <c r="C226" s="211">
        <v>1309</v>
      </c>
      <c r="D226" s="211" t="s">
        <v>205</v>
      </c>
      <c r="E226" s="211" t="s">
        <v>653</v>
      </c>
      <c r="F226" s="211" t="s">
        <v>24</v>
      </c>
      <c r="G226" s="211" t="s">
        <v>663</v>
      </c>
      <c r="H226" s="211"/>
    </row>
    <row r="227" spans="1:8" s="212" customFormat="1">
      <c r="A227" s="210">
        <v>43177</v>
      </c>
      <c r="B227" s="211" t="s">
        <v>4</v>
      </c>
      <c r="C227" s="211">
        <v>1628</v>
      </c>
      <c r="D227" s="211" t="s">
        <v>205</v>
      </c>
      <c r="E227" s="211" t="s">
        <v>7</v>
      </c>
      <c r="F227" s="211" t="s">
        <v>24</v>
      </c>
      <c r="G227" s="211" t="s">
        <v>388</v>
      </c>
      <c r="H227" s="211"/>
    </row>
    <row r="228" spans="1:8" s="212" customFormat="1">
      <c r="A228" s="210">
        <v>43177</v>
      </c>
      <c r="B228" s="211" t="s">
        <v>4</v>
      </c>
      <c r="C228" s="211">
        <v>3432</v>
      </c>
      <c r="D228" s="211" t="s">
        <v>168</v>
      </c>
      <c r="E228" s="211" t="s">
        <v>5</v>
      </c>
      <c r="F228" s="211" t="s">
        <v>5</v>
      </c>
      <c r="G228" s="211" t="s">
        <v>388</v>
      </c>
      <c r="H228" s="211"/>
    </row>
    <row r="229" spans="1:8" s="212" customFormat="1">
      <c r="A229" s="210">
        <v>43177</v>
      </c>
      <c r="B229" s="211" t="s">
        <v>4</v>
      </c>
      <c r="C229" s="211">
        <v>3811</v>
      </c>
      <c r="D229" s="211" t="s">
        <v>304</v>
      </c>
      <c r="E229" s="211" t="s">
        <v>5</v>
      </c>
      <c r="F229" s="211" t="s">
        <v>7</v>
      </c>
      <c r="G229" s="211" t="s">
        <v>940</v>
      </c>
      <c r="H229" s="211"/>
    </row>
    <row r="230" spans="1:8" s="212" customFormat="1">
      <c r="A230" s="210">
        <v>43177</v>
      </c>
      <c r="B230" s="211" t="s">
        <v>4</v>
      </c>
      <c r="C230" s="211">
        <v>6163</v>
      </c>
      <c r="D230" s="211" t="s">
        <v>452</v>
      </c>
      <c r="E230" s="211" t="s">
        <v>24</v>
      </c>
      <c r="F230" s="211" t="s">
        <v>5</v>
      </c>
      <c r="G230" s="211" t="s">
        <v>941</v>
      </c>
      <c r="H230" s="211"/>
    </row>
    <row r="231" spans="1:8" s="212" customFormat="1">
      <c r="A231" s="210">
        <v>43177</v>
      </c>
      <c r="B231" s="211" t="s">
        <v>7</v>
      </c>
      <c r="C231" s="211">
        <v>57480</v>
      </c>
      <c r="D231" s="211" t="s">
        <v>695</v>
      </c>
      <c r="E231" s="211" t="s">
        <v>7</v>
      </c>
      <c r="F231" s="211" t="s">
        <v>6</v>
      </c>
      <c r="G231" s="211" t="s">
        <v>941</v>
      </c>
      <c r="H231" s="211"/>
    </row>
    <row r="232" spans="1:8" s="212" customFormat="1">
      <c r="A232" s="210">
        <v>43177</v>
      </c>
      <c r="B232" s="211" t="s">
        <v>7</v>
      </c>
      <c r="C232" s="211">
        <v>57180</v>
      </c>
      <c r="D232" s="211" t="s">
        <v>823</v>
      </c>
      <c r="E232" s="211" t="s">
        <v>7</v>
      </c>
      <c r="F232" s="211" t="s">
        <v>5</v>
      </c>
      <c r="G232" s="211" t="s">
        <v>388</v>
      </c>
      <c r="H232" s="211"/>
    </row>
    <row r="233" spans="1:8" s="212" customFormat="1">
      <c r="A233" s="210">
        <v>43177</v>
      </c>
      <c r="B233" s="211" t="s">
        <v>7</v>
      </c>
      <c r="C233" s="211">
        <v>57180</v>
      </c>
      <c r="D233" s="211" t="s">
        <v>823</v>
      </c>
      <c r="E233" s="211" t="s">
        <v>7</v>
      </c>
      <c r="F233" s="211" t="s">
        <v>7</v>
      </c>
      <c r="G233" s="211" t="s">
        <v>388</v>
      </c>
      <c r="H233" s="211"/>
    </row>
    <row r="234" spans="1:8" s="212" customFormat="1">
      <c r="A234" s="210">
        <v>43177</v>
      </c>
      <c r="B234" s="211" t="s">
        <v>4</v>
      </c>
      <c r="C234" s="211">
        <v>4998</v>
      </c>
      <c r="D234" s="211" t="s">
        <v>335</v>
      </c>
      <c r="E234" s="211" t="s">
        <v>5</v>
      </c>
      <c r="F234" s="211" t="s">
        <v>7</v>
      </c>
      <c r="G234" s="211" t="s">
        <v>123</v>
      </c>
      <c r="H234" s="211"/>
    </row>
    <row r="235" spans="1:8" s="212" customFormat="1">
      <c r="A235" s="210">
        <v>43177</v>
      </c>
      <c r="B235" s="211" t="s">
        <v>4</v>
      </c>
      <c r="C235" s="211">
        <v>3324</v>
      </c>
      <c r="D235" s="211" t="s">
        <v>183</v>
      </c>
      <c r="E235" s="211" t="s">
        <v>7</v>
      </c>
      <c r="F235" s="211" t="s">
        <v>5</v>
      </c>
      <c r="G235" s="211" t="s">
        <v>123</v>
      </c>
      <c r="H235" s="211"/>
    </row>
    <row r="236" spans="1:8" s="212" customFormat="1">
      <c r="A236" s="210">
        <v>43177</v>
      </c>
      <c r="B236" s="211" t="s">
        <v>4</v>
      </c>
      <c r="C236" s="211">
        <v>2135</v>
      </c>
      <c r="D236" s="211" t="s">
        <v>205</v>
      </c>
      <c r="E236" s="211" t="s">
        <v>5</v>
      </c>
      <c r="F236" s="211" t="s">
        <v>7</v>
      </c>
      <c r="G236" s="211" t="s">
        <v>942</v>
      </c>
      <c r="H236" s="211"/>
    </row>
    <row r="237" spans="1:8" s="212" customFormat="1">
      <c r="A237" s="210">
        <v>43177</v>
      </c>
      <c r="B237" s="211" t="s">
        <v>4</v>
      </c>
      <c r="C237" s="211">
        <v>4947</v>
      </c>
      <c r="D237" s="211" t="s">
        <v>152</v>
      </c>
      <c r="E237" s="211" t="s">
        <v>5</v>
      </c>
      <c r="F237" s="211" t="s">
        <v>7</v>
      </c>
      <c r="G237" s="211" t="s">
        <v>943</v>
      </c>
      <c r="H237" s="211"/>
    </row>
    <row r="238" spans="1:8" s="212" customFormat="1">
      <c r="A238" s="210">
        <v>43177</v>
      </c>
      <c r="B238" s="211" t="s">
        <v>4</v>
      </c>
      <c r="C238" s="211">
        <v>1353</v>
      </c>
      <c r="D238" s="211" t="s">
        <v>136</v>
      </c>
      <c r="E238" s="211" t="s">
        <v>79</v>
      </c>
      <c r="F238" s="211" t="s">
        <v>7</v>
      </c>
      <c r="G238" s="211" t="s">
        <v>944</v>
      </c>
      <c r="H238" s="211"/>
    </row>
    <row r="239" spans="1:8" s="212" customFormat="1">
      <c r="A239" s="210">
        <v>43177</v>
      </c>
      <c r="B239" s="211" t="s">
        <v>4</v>
      </c>
      <c r="C239" s="211">
        <v>1858</v>
      </c>
      <c r="D239" s="211" t="s">
        <v>205</v>
      </c>
      <c r="E239" s="211" t="s">
        <v>79</v>
      </c>
      <c r="F239" s="211" t="s">
        <v>7</v>
      </c>
      <c r="G239" s="211" t="s">
        <v>388</v>
      </c>
      <c r="H239" s="211"/>
    </row>
    <row r="240" spans="1:8" s="212" customFormat="1">
      <c r="A240" s="210">
        <v>43177</v>
      </c>
      <c r="B240" s="211" t="s">
        <v>4</v>
      </c>
      <c r="C240" s="211">
        <v>7241</v>
      </c>
      <c r="D240" s="211" t="s">
        <v>153</v>
      </c>
      <c r="E240" s="211" t="s">
        <v>12</v>
      </c>
      <c r="F240" s="211" t="s">
        <v>24</v>
      </c>
      <c r="G240" s="211" t="s">
        <v>388</v>
      </c>
      <c r="H240" s="211"/>
    </row>
    <row r="241" spans="1:8" s="212" customFormat="1">
      <c r="A241" s="210">
        <v>43177</v>
      </c>
      <c r="B241" s="211" t="s">
        <v>7</v>
      </c>
      <c r="C241" s="211">
        <v>57100</v>
      </c>
      <c r="D241" s="211" t="s">
        <v>369</v>
      </c>
      <c r="E241" s="211" t="s">
        <v>7</v>
      </c>
      <c r="F241" s="211" t="s">
        <v>24</v>
      </c>
      <c r="G241" s="211" t="s">
        <v>945</v>
      </c>
      <c r="H241" s="211"/>
    </row>
    <row r="242" spans="1:8" s="212" customFormat="1">
      <c r="A242" s="210">
        <v>43177</v>
      </c>
      <c r="B242" s="211" t="s">
        <v>4</v>
      </c>
      <c r="C242" s="211">
        <v>7343</v>
      </c>
      <c r="D242" s="211" t="s">
        <v>130</v>
      </c>
      <c r="E242" s="211" t="s">
        <v>5</v>
      </c>
      <c r="F242" s="211" t="s">
        <v>6</v>
      </c>
      <c r="G242" s="211" t="s">
        <v>388</v>
      </c>
      <c r="H242" s="211"/>
    </row>
    <row r="243" spans="1:8" s="212" customFormat="1">
      <c r="A243" s="210">
        <v>43178</v>
      </c>
      <c r="B243" s="211" t="s">
        <v>6</v>
      </c>
      <c r="C243" s="211">
        <v>54146</v>
      </c>
      <c r="D243" s="211" t="s">
        <v>434</v>
      </c>
      <c r="E243" s="211" t="s">
        <v>24</v>
      </c>
      <c r="F243" s="211" t="s">
        <v>6</v>
      </c>
      <c r="G243" s="211" t="s">
        <v>42</v>
      </c>
      <c r="H243" s="211"/>
    </row>
    <row r="244" spans="1:8" s="212" customFormat="1">
      <c r="A244" s="210">
        <v>43179</v>
      </c>
      <c r="B244" s="211" t="s">
        <v>4</v>
      </c>
      <c r="C244" s="211">
        <v>4981</v>
      </c>
      <c r="D244" s="211" t="s">
        <v>290</v>
      </c>
      <c r="E244" s="211" t="s">
        <v>5</v>
      </c>
      <c r="F244" s="211" t="s">
        <v>7</v>
      </c>
      <c r="G244" s="211" t="s">
        <v>946</v>
      </c>
      <c r="H244" s="211"/>
    </row>
    <row r="245" spans="1:8" s="212" customFormat="1">
      <c r="A245" s="210">
        <v>43180</v>
      </c>
      <c r="B245" s="211" t="s">
        <v>947</v>
      </c>
      <c r="C245" s="211">
        <v>60202</v>
      </c>
      <c r="D245" s="211" t="s">
        <v>948</v>
      </c>
      <c r="E245" s="211" t="s">
        <v>24</v>
      </c>
      <c r="F245" s="211" t="s">
        <v>911</v>
      </c>
      <c r="G245" s="211" t="s">
        <v>949</v>
      </c>
      <c r="H245" s="211"/>
    </row>
    <row r="246" spans="1:8" s="212" customFormat="1">
      <c r="A246" s="210">
        <v>43180</v>
      </c>
      <c r="B246" s="211" t="s">
        <v>7</v>
      </c>
      <c r="C246" s="211">
        <v>57330</v>
      </c>
      <c r="D246" s="211" t="s">
        <v>413</v>
      </c>
      <c r="E246" s="211" t="s">
        <v>7</v>
      </c>
      <c r="F246" s="211" t="s">
        <v>6</v>
      </c>
      <c r="G246" s="211" t="s">
        <v>42</v>
      </c>
      <c r="H246" s="211"/>
    </row>
    <row r="247" spans="1:8" s="212" customFormat="1">
      <c r="A247" s="210">
        <v>43180</v>
      </c>
      <c r="B247" s="211" t="s">
        <v>4</v>
      </c>
      <c r="C247" s="211">
        <v>3345</v>
      </c>
      <c r="D247" s="211" t="s">
        <v>151</v>
      </c>
      <c r="E247" s="211" t="s">
        <v>5</v>
      </c>
      <c r="F247" s="211" t="s">
        <v>7</v>
      </c>
      <c r="G247" s="211" t="s">
        <v>42</v>
      </c>
      <c r="H247" s="211"/>
    </row>
    <row r="248" spans="1:8" s="212" customFormat="1">
      <c r="A248" s="210">
        <v>43180</v>
      </c>
      <c r="B248" s="211" t="s">
        <v>7</v>
      </c>
      <c r="C248" s="211">
        <v>54240</v>
      </c>
      <c r="D248" s="211" t="s">
        <v>950</v>
      </c>
      <c r="E248" s="211" t="s">
        <v>7</v>
      </c>
      <c r="F248" s="211" t="s">
        <v>24</v>
      </c>
      <c r="G248" s="211" t="s">
        <v>388</v>
      </c>
      <c r="H248" s="211"/>
    </row>
    <row r="249" spans="1:8" s="212" customFormat="1">
      <c r="A249" s="210">
        <v>43181</v>
      </c>
      <c r="B249" s="211" t="s">
        <v>4</v>
      </c>
      <c r="C249" s="211">
        <v>3416</v>
      </c>
      <c r="D249" s="211" t="s">
        <v>168</v>
      </c>
      <c r="E249" s="211" t="s">
        <v>5</v>
      </c>
      <c r="F249" s="211" t="s">
        <v>6</v>
      </c>
      <c r="G249" s="211" t="s">
        <v>951</v>
      </c>
      <c r="H249" s="211"/>
    </row>
    <row r="250" spans="1:8" s="212" customFormat="1">
      <c r="A250" s="210">
        <v>43181</v>
      </c>
      <c r="B250" s="211" t="s">
        <v>6</v>
      </c>
      <c r="C250" s="211">
        <v>54597</v>
      </c>
      <c r="D250" s="211" t="s">
        <v>952</v>
      </c>
      <c r="E250" s="211" t="s">
        <v>273</v>
      </c>
      <c r="F250" s="211" t="s">
        <v>6</v>
      </c>
      <c r="G250" s="211" t="s">
        <v>42</v>
      </c>
      <c r="H250" s="211"/>
    </row>
    <row r="251" spans="1:8" s="212" customFormat="1" ht="15.75" customHeight="1">
      <c r="A251" s="210">
        <v>43182</v>
      </c>
      <c r="B251" s="211" t="s">
        <v>4</v>
      </c>
      <c r="C251" s="211">
        <v>3253</v>
      </c>
      <c r="D251" s="211" t="s">
        <v>333</v>
      </c>
      <c r="E251" s="211" t="s">
        <v>7</v>
      </c>
      <c r="F251" s="211" t="s">
        <v>24</v>
      </c>
      <c r="G251" s="211" t="s">
        <v>388</v>
      </c>
      <c r="H251" s="211"/>
    </row>
    <row r="252" spans="1:8" s="212" customFormat="1">
      <c r="A252" s="210">
        <v>43182</v>
      </c>
      <c r="B252" s="211" t="s">
        <v>7</v>
      </c>
      <c r="C252" s="211">
        <v>57100</v>
      </c>
      <c r="D252" s="211" t="s">
        <v>369</v>
      </c>
      <c r="E252" s="211" t="s">
        <v>7</v>
      </c>
      <c r="F252" s="211" t="s">
        <v>24</v>
      </c>
      <c r="G252" s="211" t="s">
        <v>388</v>
      </c>
      <c r="H252" s="211"/>
    </row>
    <row r="253" spans="1:8" s="212" customFormat="1">
      <c r="A253" s="210">
        <v>43182</v>
      </c>
      <c r="B253" s="211" t="s">
        <v>7</v>
      </c>
      <c r="C253" s="211">
        <v>57180</v>
      </c>
      <c r="D253" s="211" t="s">
        <v>823</v>
      </c>
      <c r="E253" s="211" t="s">
        <v>7</v>
      </c>
      <c r="F253" s="211"/>
      <c r="G253" s="211" t="s">
        <v>953</v>
      </c>
      <c r="H253" s="211"/>
    </row>
    <row r="254" spans="1:8" s="212" customFormat="1">
      <c r="A254" s="210">
        <v>43182</v>
      </c>
      <c r="B254" s="211" t="s">
        <v>4</v>
      </c>
      <c r="C254" s="211">
        <v>1453</v>
      </c>
      <c r="D254" s="211" t="s">
        <v>205</v>
      </c>
      <c r="E254" s="211" t="s">
        <v>7</v>
      </c>
      <c r="F254" s="211" t="s">
        <v>24</v>
      </c>
      <c r="G254" s="211" t="s">
        <v>954</v>
      </c>
      <c r="H254" s="211"/>
    </row>
    <row r="255" spans="1:8" s="212" customFormat="1">
      <c r="A255" s="210">
        <v>43182</v>
      </c>
      <c r="B255" s="211" t="s">
        <v>4</v>
      </c>
      <c r="C255" s="211">
        <v>1941</v>
      </c>
      <c r="D255" s="211" t="s">
        <v>205</v>
      </c>
      <c r="E255" s="211" t="s">
        <v>4</v>
      </c>
      <c r="F255" s="211" t="s">
        <v>6</v>
      </c>
      <c r="G255" s="211" t="s">
        <v>955</v>
      </c>
      <c r="H255" s="211"/>
    </row>
    <row r="256" spans="1:8" s="212" customFormat="1">
      <c r="A256" s="210">
        <v>43183</v>
      </c>
      <c r="B256" s="211" t="s">
        <v>4</v>
      </c>
      <c r="C256" s="211">
        <v>6669</v>
      </c>
      <c r="D256" s="211" t="s">
        <v>956</v>
      </c>
      <c r="E256" s="211" t="s">
        <v>5</v>
      </c>
      <c r="F256" s="211" t="s">
        <v>127</v>
      </c>
      <c r="G256" s="211" t="s">
        <v>957</v>
      </c>
      <c r="H256" s="211"/>
    </row>
    <row r="257" spans="1:8" s="212" customFormat="1">
      <c r="A257" s="210">
        <v>43183</v>
      </c>
      <c r="B257" s="211" t="s">
        <v>4</v>
      </c>
      <c r="C257" s="211">
        <v>5418</v>
      </c>
      <c r="D257" s="211" t="s">
        <v>205</v>
      </c>
      <c r="E257" s="211" t="s">
        <v>24</v>
      </c>
      <c r="F257" s="211" t="s">
        <v>6</v>
      </c>
      <c r="G257" s="211" t="s">
        <v>957</v>
      </c>
      <c r="H257" s="211"/>
    </row>
    <row r="258" spans="1:8" s="212" customFormat="1">
      <c r="A258" s="210">
        <v>43183</v>
      </c>
      <c r="B258" s="211" t="s">
        <v>6</v>
      </c>
      <c r="C258" s="211">
        <v>66564</v>
      </c>
      <c r="D258" s="211" t="s">
        <v>958</v>
      </c>
      <c r="E258" s="211" t="s">
        <v>6</v>
      </c>
      <c r="F258" s="211" t="s">
        <v>24</v>
      </c>
      <c r="G258" s="211" t="s">
        <v>959</v>
      </c>
      <c r="H258" s="211"/>
    </row>
    <row r="259" spans="1:8" s="212" customFormat="1">
      <c r="A259" s="210">
        <v>43183</v>
      </c>
      <c r="B259" s="211" t="s">
        <v>4</v>
      </c>
      <c r="C259" s="211">
        <v>9392</v>
      </c>
      <c r="D259" s="211" t="s">
        <v>960</v>
      </c>
      <c r="E259" s="211" t="s">
        <v>5</v>
      </c>
      <c r="F259" s="211" t="s">
        <v>6</v>
      </c>
      <c r="G259" s="211" t="s">
        <v>98</v>
      </c>
      <c r="H259" s="211"/>
    </row>
    <row r="260" spans="1:8" s="212" customFormat="1">
      <c r="A260" s="210">
        <v>43183</v>
      </c>
      <c r="B260" s="211" t="s">
        <v>4</v>
      </c>
      <c r="C260" s="211">
        <v>2210</v>
      </c>
      <c r="D260" s="211" t="s">
        <v>205</v>
      </c>
      <c r="E260" s="211" t="s">
        <v>364</v>
      </c>
      <c r="F260" s="211" t="s">
        <v>24</v>
      </c>
      <c r="G260" s="211" t="s">
        <v>116</v>
      </c>
      <c r="H260" s="211"/>
    </row>
    <row r="261" spans="1:8" s="212" customFormat="1">
      <c r="A261" s="210">
        <v>43183</v>
      </c>
      <c r="B261" s="211" t="s">
        <v>4</v>
      </c>
      <c r="C261" s="211">
        <v>5698</v>
      </c>
      <c r="D261" s="211" t="s">
        <v>311</v>
      </c>
      <c r="E261" s="211" t="s">
        <v>7</v>
      </c>
      <c r="F261" s="211" t="s">
        <v>7</v>
      </c>
      <c r="G261" s="211" t="s">
        <v>98</v>
      </c>
      <c r="H261" s="211"/>
    </row>
    <row r="262" spans="1:8" s="212" customFormat="1">
      <c r="A262" s="210">
        <v>43183</v>
      </c>
      <c r="B262" s="211" t="s">
        <v>4</v>
      </c>
      <c r="C262" s="211">
        <v>1309</v>
      </c>
      <c r="D262" s="211" t="s">
        <v>205</v>
      </c>
      <c r="E262" s="211" t="s">
        <v>7</v>
      </c>
      <c r="F262" s="211" t="s">
        <v>24</v>
      </c>
      <c r="G262" s="211" t="s">
        <v>961</v>
      </c>
      <c r="H262" s="211"/>
    </row>
    <row r="263" spans="1:8" s="212" customFormat="1">
      <c r="A263" s="210">
        <v>43183</v>
      </c>
      <c r="B263" s="211" t="s">
        <v>6</v>
      </c>
      <c r="C263" s="211">
        <v>41124</v>
      </c>
      <c r="D263" s="211" t="s">
        <v>962</v>
      </c>
      <c r="E263" s="211" t="s">
        <v>6</v>
      </c>
      <c r="F263" s="211" t="s">
        <v>24</v>
      </c>
      <c r="G263" s="211" t="s">
        <v>98</v>
      </c>
      <c r="H263" s="211"/>
    </row>
    <row r="264" spans="1:8" s="212" customFormat="1">
      <c r="A264" s="210">
        <v>43183</v>
      </c>
      <c r="B264" s="211" t="s">
        <v>4</v>
      </c>
      <c r="C264" s="211">
        <v>4818</v>
      </c>
      <c r="D264" s="211" t="s">
        <v>296</v>
      </c>
      <c r="E264" s="211" t="s">
        <v>7</v>
      </c>
      <c r="F264" s="211" t="s">
        <v>7</v>
      </c>
      <c r="G264" s="211" t="s">
        <v>123</v>
      </c>
      <c r="H264" s="211"/>
    </row>
    <row r="265" spans="1:8" s="212" customFormat="1">
      <c r="A265" s="210">
        <v>43183</v>
      </c>
      <c r="B265" s="211" t="s">
        <v>7</v>
      </c>
      <c r="C265" s="211">
        <v>57580</v>
      </c>
      <c r="D265" s="211" t="s">
        <v>858</v>
      </c>
      <c r="E265" s="211" t="s">
        <v>7</v>
      </c>
      <c r="F265" s="211" t="s">
        <v>24</v>
      </c>
      <c r="G265" s="211" t="s">
        <v>634</v>
      </c>
      <c r="H265" s="211"/>
    </row>
    <row r="266" spans="1:8" s="212" customFormat="1">
      <c r="A266" s="210">
        <v>43183</v>
      </c>
      <c r="B266" s="211" t="s">
        <v>4</v>
      </c>
      <c r="C266" s="211">
        <v>4980</v>
      </c>
      <c r="D266" s="211" t="s">
        <v>290</v>
      </c>
      <c r="E266" s="211" t="s">
        <v>25</v>
      </c>
      <c r="F266" s="211" t="s">
        <v>7</v>
      </c>
      <c r="G266" s="224" t="s">
        <v>65</v>
      </c>
      <c r="H266" s="211"/>
    </row>
    <row r="267" spans="1:8" s="212" customFormat="1">
      <c r="A267" s="210">
        <v>43183</v>
      </c>
      <c r="B267" s="211" t="s">
        <v>4</v>
      </c>
      <c r="C267" s="211">
        <v>4046</v>
      </c>
      <c r="D267" s="211" t="s">
        <v>141</v>
      </c>
      <c r="E267" s="211" t="s">
        <v>5</v>
      </c>
      <c r="F267" s="211" t="s">
        <v>7</v>
      </c>
      <c r="G267" s="211" t="s">
        <v>123</v>
      </c>
      <c r="H267" s="211"/>
    </row>
    <row r="268" spans="1:8" s="212" customFormat="1">
      <c r="A268" s="210">
        <v>43183</v>
      </c>
      <c r="B268" s="211" t="s">
        <v>4</v>
      </c>
      <c r="C268" s="211">
        <v>4499</v>
      </c>
      <c r="D268" s="211" t="s">
        <v>731</v>
      </c>
      <c r="E268" s="211" t="s">
        <v>5</v>
      </c>
      <c r="F268" s="211" t="s">
        <v>7</v>
      </c>
      <c r="G268" s="211" t="s">
        <v>123</v>
      </c>
      <c r="H268" s="211"/>
    </row>
    <row r="269" spans="1:8" s="212" customFormat="1">
      <c r="A269" s="210">
        <v>43184</v>
      </c>
      <c r="B269" s="211" t="s">
        <v>4</v>
      </c>
      <c r="C269" s="211">
        <v>4970</v>
      </c>
      <c r="D269" s="211" t="s">
        <v>974</v>
      </c>
      <c r="E269" s="211" t="s">
        <v>7</v>
      </c>
      <c r="F269" s="211" t="s">
        <v>620</v>
      </c>
      <c r="G269" s="211" t="s">
        <v>510</v>
      </c>
      <c r="H269" s="211"/>
    </row>
    <row r="270" spans="1:8" s="212" customFormat="1">
      <c r="A270" s="210">
        <v>43184</v>
      </c>
      <c r="B270" s="211" t="s">
        <v>6</v>
      </c>
      <c r="C270" s="211">
        <v>63477</v>
      </c>
      <c r="D270" s="211" t="s">
        <v>975</v>
      </c>
      <c r="E270" s="211" t="s">
        <v>976</v>
      </c>
      <c r="F270" s="211" t="s">
        <v>6</v>
      </c>
      <c r="G270" s="211" t="s">
        <v>891</v>
      </c>
      <c r="H270" s="211"/>
    </row>
    <row r="271" spans="1:8" s="212" customFormat="1">
      <c r="A271" s="210">
        <v>43184</v>
      </c>
      <c r="B271" s="211" t="s">
        <v>4</v>
      </c>
      <c r="C271" s="211">
        <v>1430</v>
      </c>
      <c r="D271" s="211" t="s">
        <v>205</v>
      </c>
      <c r="E271" s="211" t="s">
        <v>24</v>
      </c>
      <c r="F271" s="211"/>
      <c r="G271" s="211" t="s">
        <v>98</v>
      </c>
      <c r="H271" s="211"/>
    </row>
    <row r="272" spans="1:8" s="212" customFormat="1">
      <c r="A272" s="210">
        <v>43184</v>
      </c>
      <c r="B272" s="211" t="s">
        <v>6</v>
      </c>
      <c r="C272" s="211">
        <v>54655</v>
      </c>
      <c r="D272" s="211" t="s">
        <v>977</v>
      </c>
      <c r="E272" s="211" t="s">
        <v>24</v>
      </c>
      <c r="F272" s="211" t="s">
        <v>6</v>
      </c>
      <c r="G272" s="211" t="s">
        <v>65</v>
      </c>
      <c r="H272" s="211"/>
    </row>
    <row r="273" spans="1:8" s="212" customFormat="1">
      <c r="A273" s="210">
        <v>43184</v>
      </c>
      <c r="B273" s="211" t="s">
        <v>4</v>
      </c>
      <c r="C273" s="211">
        <v>4553</v>
      </c>
      <c r="D273" s="211" t="s">
        <v>462</v>
      </c>
      <c r="E273" s="211" t="s">
        <v>5</v>
      </c>
      <c r="F273" s="211" t="s">
        <v>978</v>
      </c>
      <c r="G273" s="211" t="s">
        <v>116</v>
      </c>
      <c r="H273" s="211"/>
    </row>
    <row r="274" spans="1:8" s="212" customFormat="1">
      <c r="A274" s="210">
        <v>43184</v>
      </c>
      <c r="B274" s="211" t="s">
        <v>4</v>
      </c>
      <c r="C274" s="211">
        <v>2665</v>
      </c>
      <c r="D274" s="211" t="s">
        <v>979</v>
      </c>
      <c r="E274" s="211" t="s">
        <v>5</v>
      </c>
      <c r="F274" s="211" t="s">
        <v>6</v>
      </c>
      <c r="G274" s="211" t="s">
        <v>980</v>
      </c>
      <c r="H274" s="211"/>
    </row>
    <row r="275" spans="1:8" s="212" customFormat="1">
      <c r="A275" s="210">
        <v>43184</v>
      </c>
      <c r="B275" s="211" t="s">
        <v>4</v>
      </c>
      <c r="C275" s="211">
        <v>2310</v>
      </c>
      <c r="D275" s="211" t="s">
        <v>981</v>
      </c>
      <c r="E275" s="211" t="s">
        <v>5</v>
      </c>
      <c r="F275" s="211" t="s">
        <v>6</v>
      </c>
      <c r="G275" s="211" t="s">
        <v>980</v>
      </c>
      <c r="H275" s="210"/>
    </row>
    <row r="276" spans="1:8" s="212" customFormat="1">
      <c r="A276" s="210">
        <v>43184</v>
      </c>
      <c r="B276" s="211" t="s">
        <v>4</v>
      </c>
      <c r="C276" s="211">
        <v>4570</v>
      </c>
      <c r="D276" s="211" t="s">
        <v>462</v>
      </c>
      <c r="E276" s="211" t="s">
        <v>5</v>
      </c>
      <c r="F276" s="211" t="s">
        <v>7</v>
      </c>
      <c r="G276" s="211" t="s">
        <v>961</v>
      </c>
      <c r="H276" s="211"/>
    </row>
    <row r="277" spans="1:8" s="212" customFormat="1">
      <c r="A277" s="210">
        <v>43184</v>
      </c>
      <c r="B277" s="211" t="s">
        <v>4</v>
      </c>
      <c r="C277" s="211">
        <v>4232</v>
      </c>
      <c r="D277" s="211" t="s">
        <v>141</v>
      </c>
      <c r="E277" s="211" t="s">
        <v>5</v>
      </c>
      <c r="F277" s="211" t="s">
        <v>6</v>
      </c>
      <c r="G277" s="211" t="s">
        <v>116</v>
      </c>
      <c r="H277" s="211"/>
    </row>
    <row r="278" spans="1:8" s="212" customFormat="1">
      <c r="A278" s="210">
        <v>43184</v>
      </c>
      <c r="B278" s="211" t="s">
        <v>7</v>
      </c>
      <c r="C278" s="211">
        <v>57070</v>
      </c>
      <c r="D278" s="211" t="s">
        <v>785</v>
      </c>
      <c r="E278" s="211" t="s">
        <v>7</v>
      </c>
      <c r="F278" s="211" t="s">
        <v>7</v>
      </c>
      <c r="G278" s="211" t="s">
        <v>98</v>
      </c>
      <c r="H278" s="211"/>
    </row>
    <row r="279" spans="1:8" s="212" customFormat="1">
      <c r="A279" s="210">
        <v>43184</v>
      </c>
      <c r="B279" s="211" t="s">
        <v>4</v>
      </c>
      <c r="C279" s="211">
        <v>4342</v>
      </c>
      <c r="D279" s="211" t="s">
        <v>141</v>
      </c>
      <c r="E279" s="211" t="s">
        <v>5</v>
      </c>
      <c r="F279" s="211" t="s">
        <v>7</v>
      </c>
      <c r="G279" s="211" t="s">
        <v>982</v>
      </c>
      <c r="H279" s="211"/>
    </row>
    <row r="280" spans="1:8" s="212" customFormat="1">
      <c r="A280" s="210">
        <v>43184</v>
      </c>
      <c r="B280" s="211" t="s">
        <v>4</v>
      </c>
      <c r="C280" s="211">
        <v>2518</v>
      </c>
      <c r="D280" s="211" t="s">
        <v>983</v>
      </c>
      <c r="E280" s="211" t="s">
        <v>7</v>
      </c>
      <c r="F280" s="211" t="s">
        <v>984</v>
      </c>
      <c r="G280" s="211" t="s">
        <v>961</v>
      </c>
      <c r="H280" s="211"/>
    </row>
    <row r="281" spans="1:8" s="212" customFormat="1">
      <c r="A281" s="210">
        <v>43184</v>
      </c>
      <c r="B281" s="211" t="s">
        <v>4</v>
      </c>
      <c r="C281" s="211">
        <v>4687</v>
      </c>
      <c r="D281" s="211" t="s">
        <v>131</v>
      </c>
      <c r="E281" s="211" t="s">
        <v>25</v>
      </c>
      <c r="F281" s="211" t="s">
        <v>7</v>
      </c>
      <c r="G281" s="211" t="s">
        <v>478</v>
      </c>
      <c r="H281" s="211"/>
    </row>
    <row r="282" spans="1:8" s="212" customFormat="1">
      <c r="A282" s="210">
        <v>43184</v>
      </c>
      <c r="B282" s="211" t="s">
        <v>4</v>
      </c>
      <c r="C282" s="211">
        <v>1842</v>
      </c>
      <c r="D282" s="211" t="s">
        <v>307</v>
      </c>
      <c r="E282" s="211" t="s">
        <v>9</v>
      </c>
      <c r="F282" s="211" t="s">
        <v>35</v>
      </c>
      <c r="G282" s="211" t="s">
        <v>65</v>
      </c>
      <c r="H282" s="211"/>
    </row>
    <row r="283" spans="1:8" s="212" customFormat="1">
      <c r="A283" s="210">
        <v>43184</v>
      </c>
      <c r="B283" s="211" t="s">
        <v>4</v>
      </c>
      <c r="C283" s="211">
        <v>3550</v>
      </c>
      <c r="D283" s="211" t="s">
        <v>168</v>
      </c>
      <c r="E283" s="211" t="s">
        <v>5</v>
      </c>
      <c r="F283" s="211" t="s">
        <v>5</v>
      </c>
      <c r="G283" s="211" t="s">
        <v>548</v>
      </c>
      <c r="H283" s="211"/>
    </row>
    <row r="284" spans="1:8" s="212" customFormat="1">
      <c r="A284" s="210">
        <v>43184</v>
      </c>
      <c r="B284" s="211" t="s">
        <v>4</v>
      </c>
      <c r="C284" s="211">
        <v>4986</v>
      </c>
      <c r="D284" s="211" t="s">
        <v>158</v>
      </c>
      <c r="E284" s="211" t="s">
        <v>5</v>
      </c>
      <c r="F284" s="211" t="s">
        <v>5</v>
      </c>
      <c r="G284" s="211" t="s">
        <v>492</v>
      </c>
      <c r="H284" s="211"/>
    </row>
    <row r="285" spans="1:8" s="212" customFormat="1">
      <c r="A285" s="210">
        <v>43184</v>
      </c>
      <c r="B285" s="211" t="s">
        <v>7</v>
      </c>
      <c r="C285" s="211">
        <v>571000</v>
      </c>
      <c r="D285" s="211" t="s">
        <v>785</v>
      </c>
      <c r="E285" s="211" t="s">
        <v>7</v>
      </c>
      <c r="F285" s="211" t="s">
        <v>7</v>
      </c>
      <c r="G285" s="211" t="s">
        <v>98</v>
      </c>
      <c r="H285" s="211"/>
    </row>
    <row r="286" spans="1:8" s="212" customFormat="1">
      <c r="A286" s="210">
        <v>43185</v>
      </c>
      <c r="B286" s="211" t="s">
        <v>4</v>
      </c>
      <c r="C286" s="211">
        <v>8096</v>
      </c>
      <c r="D286" s="211" t="s">
        <v>133</v>
      </c>
      <c r="E286" s="211" t="s">
        <v>12</v>
      </c>
      <c r="F286" s="211" t="s">
        <v>24</v>
      </c>
      <c r="G286" s="211" t="s">
        <v>98</v>
      </c>
      <c r="H286" s="211"/>
    </row>
    <row r="287" spans="1:8" s="212" customFormat="1">
      <c r="A287" s="210">
        <v>43185</v>
      </c>
      <c r="B287" s="211" t="s">
        <v>6</v>
      </c>
      <c r="C287" s="211">
        <v>54294</v>
      </c>
      <c r="D287" s="211" t="s">
        <v>434</v>
      </c>
      <c r="E287" s="211" t="s">
        <v>24</v>
      </c>
      <c r="F287" s="211" t="s">
        <v>6</v>
      </c>
      <c r="G287" s="211" t="s">
        <v>548</v>
      </c>
      <c r="H287" s="211"/>
    </row>
    <row r="288" spans="1:8" s="212" customFormat="1">
      <c r="A288" s="210">
        <v>43186</v>
      </c>
      <c r="B288" s="211" t="s">
        <v>989</v>
      </c>
      <c r="C288" s="211" t="s">
        <v>989</v>
      </c>
      <c r="D288" s="211" t="s">
        <v>990</v>
      </c>
      <c r="E288" s="211" t="s">
        <v>991</v>
      </c>
      <c r="F288" s="211" t="s">
        <v>24</v>
      </c>
      <c r="G288" s="211" t="s">
        <v>992</v>
      </c>
      <c r="H288" s="211"/>
    </row>
    <row r="289" spans="1:8" s="212" customFormat="1">
      <c r="A289" s="210">
        <v>43186</v>
      </c>
      <c r="B289" s="211" t="s">
        <v>6</v>
      </c>
      <c r="C289" s="211">
        <v>38114</v>
      </c>
      <c r="D289" s="211" t="s">
        <v>993</v>
      </c>
      <c r="E289" s="211" t="s">
        <v>6</v>
      </c>
      <c r="F289" s="211" t="s">
        <v>6</v>
      </c>
      <c r="G289" s="211" t="s">
        <v>994</v>
      </c>
      <c r="H289" s="211"/>
    </row>
    <row r="290" spans="1:8" s="212" customFormat="1">
      <c r="A290" s="210">
        <v>43186</v>
      </c>
      <c r="B290" s="211" t="s">
        <v>6</v>
      </c>
      <c r="C290" s="211">
        <v>60322</v>
      </c>
      <c r="D290" s="211" t="s">
        <v>426</v>
      </c>
      <c r="E290" s="211" t="s">
        <v>6</v>
      </c>
      <c r="F290" s="211" t="s">
        <v>6</v>
      </c>
      <c r="G290" s="211" t="s">
        <v>995</v>
      </c>
      <c r="H290" s="211"/>
    </row>
    <row r="291" spans="1:8" s="212" customFormat="1">
      <c r="A291" s="210">
        <v>43186</v>
      </c>
      <c r="B291" s="211" t="s">
        <v>4</v>
      </c>
      <c r="C291" s="211">
        <v>4968</v>
      </c>
      <c r="D291" s="211" t="s">
        <v>335</v>
      </c>
      <c r="E291" s="211" t="s">
        <v>5</v>
      </c>
      <c r="F291" s="211" t="s">
        <v>7</v>
      </c>
      <c r="G291" s="211" t="s">
        <v>548</v>
      </c>
      <c r="H291" s="211"/>
    </row>
    <row r="292" spans="1:8" s="212" customFormat="1">
      <c r="A292" s="210">
        <v>43188</v>
      </c>
      <c r="B292" s="211" t="s">
        <v>6</v>
      </c>
      <c r="C292" s="211">
        <v>54311</v>
      </c>
      <c r="D292" s="211" t="s">
        <v>434</v>
      </c>
      <c r="E292" s="211" t="s">
        <v>6</v>
      </c>
      <c r="F292" s="211" t="s">
        <v>24</v>
      </c>
      <c r="G292" s="211" t="s">
        <v>235</v>
      </c>
      <c r="H292" s="211"/>
    </row>
    <row r="293" spans="1:8" s="212" customFormat="1">
      <c r="A293" s="210">
        <v>43188</v>
      </c>
      <c r="B293" s="211" t="s">
        <v>6</v>
      </c>
      <c r="C293" s="211">
        <v>54456</v>
      </c>
      <c r="D293" s="211" t="s">
        <v>999</v>
      </c>
      <c r="E293" s="211" t="s">
        <v>6</v>
      </c>
      <c r="F293" s="211" t="s">
        <v>6</v>
      </c>
      <c r="G293" s="211" t="s">
        <v>794</v>
      </c>
      <c r="H293" s="211"/>
    </row>
    <row r="294" spans="1:8" s="212" customFormat="1">
      <c r="A294" s="210">
        <v>43188</v>
      </c>
      <c r="B294" s="211" t="s">
        <v>22</v>
      </c>
      <c r="C294" s="211">
        <v>6673</v>
      </c>
      <c r="D294" s="211" t="s">
        <v>1000</v>
      </c>
      <c r="E294" s="211" t="s">
        <v>12</v>
      </c>
      <c r="F294" s="211" t="s">
        <v>7</v>
      </c>
      <c r="G294" s="211" t="s">
        <v>548</v>
      </c>
      <c r="H294" s="211"/>
    </row>
    <row r="295" spans="1:8" s="212" customFormat="1">
      <c r="A295" s="210">
        <v>43188</v>
      </c>
      <c r="B295" s="211" t="s">
        <v>6</v>
      </c>
      <c r="C295" s="211">
        <v>38442</v>
      </c>
      <c r="D295" s="211" t="s">
        <v>1001</v>
      </c>
      <c r="E295" s="211" t="s">
        <v>6</v>
      </c>
      <c r="F295" s="211" t="s">
        <v>6</v>
      </c>
      <c r="G295" s="211" t="s">
        <v>609</v>
      </c>
      <c r="H295" s="211"/>
    </row>
    <row r="296" spans="1:8" s="212" customFormat="1">
      <c r="A296" s="210">
        <v>43188</v>
      </c>
      <c r="B296" s="211" t="s">
        <v>6</v>
      </c>
      <c r="C296" s="211">
        <v>66625</v>
      </c>
      <c r="D296" s="211" t="s">
        <v>1002</v>
      </c>
      <c r="E296" s="211" t="s">
        <v>6</v>
      </c>
      <c r="F296" s="211" t="s">
        <v>220</v>
      </c>
      <c r="G296" s="211" t="s">
        <v>98</v>
      </c>
      <c r="H296" s="211"/>
    </row>
    <row r="297" spans="1:8" s="212" customFormat="1">
      <c r="A297" s="210">
        <v>43188</v>
      </c>
      <c r="B297" s="211" t="s">
        <v>4</v>
      </c>
      <c r="C297" s="211">
        <v>4103</v>
      </c>
      <c r="D297" s="211" t="s">
        <v>141</v>
      </c>
      <c r="E297" s="211" t="s">
        <v>5</v>
      </c>
      <c r="F297" s="211" t="s">
        <v>70</v>
      </c>
      <c r="G297" s="211" t="s">
        <v>492</v>
      </c>
      <c r="H297" s="211"/>
    </row>
    <row r="298" spans="1:8" s="212" customFormat="1">
      <c r="A298" s="210">
        <v>43189</v>
      </c>
      <c r="B298" s="211" t="s">
        <v>6</v>
      </c>
      <c r="C298" s="211">
        <v>66780</v>
      </c>
      <c r="D298" s="211" t="s">
        <v>1005</v>
      </c>
      <c r="E298" s="211" t="s">
        <v>6</v>
      </c>
      <c r="F298" s="211" t="s">
        <v>6</v>
      </c>
      <c r="G298" s="211" t="s">
        <v>609</v>
      </c>
      <c r="H298" s="211"/>
    </row>
    <row r="299" spans="1:8" s="212" customFormat="1">
      <c r="A299" s="210">
        <v>43189</v>
      </c>
      <c r="B299" s="211" t="s">
        <v>7</v>
      </c>
      <c r="C299" s="211">
        <v>57160</v>
      </c>
      <c r="D299" s="211" t="s">
        <v>538</v>
      </c>
      <c r="E299" s="211" t="s">
        <v>7</v>
      </c>
      <c r="F299" s="211" t="s">
        <v>7</v>
      </c>
      <c r="G299" s="211" t="s">
        <v>116</v>
      </c>
      <c r="H299" s="211"/>
    </row>
    <row r="300" spans="1:8" s="212" customFormat="1">
      <c r="A300" s="210">
        <v>43189</v>
      </c>
      <c r="B300" s="211" t="s">
        <v>6</v>
      </c>
      <c r="C300" s="211">
        <v>40764</v>
      </c>
      <c r="D300" s="211" t="s">
        <v>1006</v>
      </c>
      <c r="E300" s="211" t="s">
        <v>6</v>
      </c>
      <c r="F300" s="211" t="s">
        <v>24</v>
      </c>
      <c r="G300" s="211" t="s">
        <v>1007</v>
      </c>
      <c r="H300" s="211"/>
    </row>
    <row r="301" spans="1:8" s="212" customFormat="1">
      <c r="A301" s="210">
        <v>43189</v>
      </c>
      <c r="B301" s="211" t="s">
        <v>7</v>
      </c>
      <c r="C301" s="211">
        <v>57070</v>
      </c>
      <c r="D301" s="211" t="s">
        <v>785</v>
      </c>
      <c r="E301" s="211" t="s">
        <v>7</v>
      </c>
      <c r="F301" s="211" t="s">
        <v>7</v>
      </c>
      <c r="G301" s="211" t="s">
        <v>514</v>
      </c>
      <c r="H301" s="211"/>
    </row>
    <row r="302" spans="1:8" s="212" customFormat="1">
      <c r="A302" s="210">
        <v>43189</v>
      </c>
      <c r="B302" s="211" t="s">
        <v>4</v>
      </c>
      <c r="C302" s="211">
        <v>5843</v>
      </c>
      <c r="D302" s="211" t="s">
        <v>205</v>
      </c>
      <c r="E302" s="211" t="s">
        <v>377</v>
      </c>
      <c r="F302" s="211" t="s">
        <v>7</v>
      </c>
      <c r="G302" s="211" t="s">
        <v>116</v>
      </c>
      <c r="H302" s="211"/>
    </row>
    <row r="303" spans="1:8" s="212" customFormat="1">
      <c r="A303" s="210">
        <v>43189</v>
      </c>
      <c r="B303" s="211" t="s">
        <v>4</v>
      </c>
      <c r="C303" s="211">
        <v>6796</v>
      </c>
      <c r="D303" s="211" t="s">
        <v>144</v>
      </c>
      <c r="E303" s="211" t="s">
        <v>5</v>
      </c>
      <c r="F303" s="211" t="s">
        <v>5</v>
      </c>
      <c r="G303" s="211" t="s">
        <v>1008</v>
      </c>
      <c r="H303" s="211"/>
    </row>
    <row r="304" spans="1:8" s="212" customFormat="1">
      <c r="A304" s="210">
        <v>43189</v>
      </c>
      <c r="B304" s="211" t="s">
        <v>4</v>
      </c>
      <c r="C304" s="211">
        <v>5415</v>
      </c>
      <c r="D304" s="211" t="s">
        <v>660</v>
      </c>
      <c r="E304" s="211" t="s">
        <v>5</v>
      </c>
      <c r="F304" s="211" t="s">
        <v>6</v>
      </c>
      <c r="G304" s="211" t="s">
        <v>891</v>
      </c>
      <c r="H304" s="211"/>
    </row>
    <row r="305" spans="1:8" s="212" customFormat="1">
      <c r="A305" s="210">
        <v>43189</v>
      </c>
      <c r="B305" s="211" t="s">
        <v>7</v>
      </c>
      <c r="C305" s="211">
        <v>57570</v>
      </c>
      <c r="D305" s="211" t="s">
        <v>359</v>
      </c>
      <c r="E305" s="211" t="s">
        <v>7</v>
      </c>
      <c r="F305" s="211" t="s">
        <v>24</v>
      </c>
      <c r="G305" s="211" t="s">
        <v>64</v>
      </c>
      <c r="H305" s="211"/>
    </row>
    <row r="306" spans="1:8" s="212" customFormat="1">
      <c r="A306" s="210">
        <v>43190</v>
      </c>
      <c r="B306" s="211" t="s">
        <v>4</v>
      </c>
      <c r="C306" s="211">
        <v>4513</v>
      </c>
      <c r="D306" s="211" t="s">
        <v>131</v>
      </c>
      <c r="E306" s="211" t="s">
        <v>5</v>
      </c>
      <c r="F306" s="211" t="s">
        <v>7</v>
      </c>
      <c r="G306" s="211" t="s">
        <v>123</v>
      </c>
      <c r="H306" s="211"/>
    </row>
    <row r="307" spans="1:8" s="212" customFormat="1">
      <c r="A307" s="210">
        <v>43190</v>
      </c>
      <c r="B307" s="211" t="s">
        <v>4</v>
      </c>
      <c r="C307" s="211">
        <v>4599</v>
      </c>
      <c r="D307" s="211" t="s">
        <v>131</v>
      </c>
      <c r="E307" s="211" t="s">
        <v>5</v>
      </c>
      <c r="F307" s="211" t="s">
        <v>7</v>
      </c>
      <c r="G307" s="211" t="s">
        <v>1009</v>
      </c>
      <c r="H307" s="211"/>
    </row>
    <row r="308" spans="1:8" s="212" customFormat="1">
      <c r="A308" s="210">
        <v>43190</v>
      </c>
      <c r="B308" s="211" t="s">
        <v>7</v>
      </c>
      <c r="C308" s="211">
        <v>68160</v>
      </c>
      <c r="D308" s="211" t="s">
        <v>1010</v>
      </c>
      <c r="E308" s="211" t="s">
        <v>7</v>
      </c>
      <c r="F308" s="211" t="s">
        <v>9</v>
      </c>
      <c r="G308" s="211" t="s">
        <v>388</v>
      </c>
      <c r="H308" s="211"/>
    </row>
    <row r="309" spans="1:8" s="212" customFormat="1">
      <c r="A309" s="210">
        <v>43190</v>
      </c>
      <c r="B309" s="211" t="s">
        <v>4</v>
      </c>
      <c r="C309" s="211">
        <v>2577</v>
      </c>
      <c r="D309" s="211" t="s">
        <v>205</v>
      </c>
      <c r="E309" s="211" t="s">
        <v>1011</v>
      </c>
      <c r="F309" s="211" t="s">
        <v>7</v>
      </c>
      <c r="G309" s="211" t="s">
        <v>42</v>
      </c>
      <c r="H309" s="211"/>
    </row>
    <row r="310" spans="1:8" s="212" customFormat="1">
      <c r="A310" s="210">
        <v>43190</v>
      </c>
      <c r="B310" s="211" t="s">
        <v>4</v>
      </c>
      <c r="C310" s="211">
        <v>5359</v>
      </c>
      <c r="D310" s="211" t="s">
        <v>155</v>
      </c>
      <c r="E310" s="211" t="s">
        <v>4</v>
      </c>
      <c r="F310" s="211" t="s">
        <v>5</v>
      </c>
      <c r="G310" s="211" t="s">
        <v>388</v>
      </c>
      <c r="H310" s="211"/>
    </row>
    <row r="311" spans="1:8" s="212" customFormat="1">
      <c r="A311" s="210">
        <v>43190</v>
      </c>
      <c r="B311" s="211" t="s">
        <v>4</v>
      </c>
      <c r="C311" s="211">
        <v>8224</v>
      </c>
      <c r="D311" s="211" t="s">
        <v>162</v>
      </c>
      <c r="E311" s="211" t="s">
        <v>9</v>
      </c>
      <c r="F311" s="211" t="s">
        <v>7</v>
      </c>
      <c r="G311" s="211" t="s">
        <v>42</v>
      </c>
      <c r="H311" s="211"/>
    </row>
    <row r="312" spans="1:8" s="212" customFormat="1">
      <c r="A312" s="210">
        <v>43190</v>
      </c>
      <c r="B312" s="211" t="s">
        <v>4</v>
      </c>
      <c r="C312" s="211">
        <v>4408</v>
      </c>
      <c r="D312" s="211" t="s">
        <v>158</v>
      </c>
      <c r="E312" s="211" t="s">
        <v>24</v>
      </c>
      <c r="F312" s="211" t="s">
        <v>6</v>
      </c>
      <c r="G312" s="211" t="s">
        <v>37</v>
      </c>
      <c r="H312" s="211"/>
    </row>
    <row r="313" spans="1:8" s="212" customFormat="1">
      <c r="A313" s="210">
        <v>43190</v>
      </c>
      <c r="B313" s="211" t="s">
        <v>4</v>
      </c>
      <c r="C313" s="211">
        <v>6930</v>
      </c>
      <c r="D313" s="211" t="s">
        <v>801</v>
      </c>
      <c r="E313" s="211" t="s">
        <v>9</v>
      </c>
      <c r="F313" s="211" t="s">
        <v>7</v>
      </c>
      <c r="G313" s="211" t="s">
        <v>1012</v>
      </c>
      <c r="H313" s="211"/>
    </row>
    <row r="314" spans="1:8" s="212" customFormat="1">
      <c r="A314" s="210">
        <v>43190</v>
      </c>
      <c r="B314" s="211" t="s">
        <v>7</v>
      </c>
      <c r="C314" s="211">
        <v>75005</v>
      </c>
      <c r="D314" s="211" t="s">
        <v>716</v>
      </c>
      <c r="E314" s="211" t="s">
        <v>7</v>
      </c>
      <c r="F314" s="211" t="s">
        <v>24</v>
      </c>
      <c r="G314" s="211" t="s">
        <v>388</v>
      </c>
      <c r="H314" s="211"/>
    </row>
    <row r="315" spans="1:8" s="212" customFormat="1">
      <c r="A315" s="210">
        <v>43190</v>
      </c>
      <c r="B315" s="211" t="s">
        <v>4</v>
      </c>
      <c r="C315" s="211">
        <v>2665</v>
      </c>
      <c r="D315" s="211" t="s">
        <v>205</v>
      </c>
      <c r="E315" s="211" t="s">
        <v>6</v>
      </c>
      <c r="F315" s="211" t="s">
        <v>28</v>
      </c>
      <c r="G315" s="211" t="s">
        <v>65</v>
      </c>
      <c r="H315" s="211"/>
    </row>
    <row r="316" spans="1:8" s="212" customFormat="1">
      <c r="A316" s="210">
        <v>43190</v>
      </c>
      <c r="B316" s="211" t="s">
        <v>4</v>
      </c>
      <c r="C316" s="211">
        <v>5692</v>
      </c>
      <c r="D316" s="211" t="s">
        <v>1013</v>
      </c>
      <c r="E316" s="211" t="s">
        <v>5</v>
      </c>
      <c r="F316" s="211" t="s">
        <v>6</v>
      </c>
      <c r="G316" s="211" t="s">
        <v>1014</v>
      </c>
      <c r="H316" s="211"/>
    </row>
    <row r="317" spans="1:8" s="212" customFormat="1">
      <c r="A317" s="210">
        <v>43190</v>
      </c>
      <c r="B317" s="211" t="s">
        <v>4</v>
      </c>
      <c r="C317" s="211">
        <v>1311</v>
      </c>
      <c r="D317" s="211" t="s">
        <v>205</v>
      </c>
      <c r="E317" s="211" t="s">
        <v>7</v>
      </c>
      <c r="F317" s="211" t="s">
        <v>613</v>
      </c>
      <c r="G317" s="211" t="s">
        <v>1015</v>
      </c>
      <c r="H317" s="211"/>
    </row>
    <row r="318" spans="1:8" s="212" customFormat="1">
      <c r="A318" s="210">
        <v>43190</v>
      </c>
      <c r="B318" s="211" t="s">
        <v>4</v>
      </c>
      <c r="C318" s="211">
        <v>4888</v>
      </c>
      <c r="D318" s="211" t="s">
        <v>317</v>
      </c>
      <c r="E318" s="211" t="s">
        <v>4</v>
      </c>
      <c r="F318" s="211" t="s">
        <v>7</v>
      </c>
      <c r="G318" s="211" t="s">
        <v>40</v>
      </c>
      <c r="H318" s="211"/>
    </row>
    <row r="319" spans="1:8" s="212" customFormat="1">
      <c r="A319" s="210">
        <v>43190</v>
      </c>
      <c r="B319" s="211" t="s">
        <v>4</v>
      </c>
      <c r="C319" s="211">
        <v>8261</v>
      </c>
      <c r="D319" s="211" t="s">
        <v>162</v>
      </c>
      <c r="E319" s="211" t="s">
        <v>24</v>
      </c>
      <c r="F319" s="211" t="s">
        <v>127</v>
      </c>
      <c r="G319" s="211" t="s">
        <v>388</v>
      </c>
      <c r="H319" s="211"/>
    </row>
    <row r="320" spans="1:8" s="212" customFormat="1">
      <c r="A320" s="210">
        <v>43190</v>
      </c>
      <c r="B320" s="211" t="s">
        <v>4</v>
      </c>
      <c r="C320" s="211">
        <v>3833</v>
      </c>
      <c r="D320" s="211" t="s">
        <v>141</v>
      </c>
      <c r="E320" s="211" t="s">
        <v>5</v>
      </c>
      <c r="F320" s="211" t="s">
        <v>7</v>
      </c>
      <c r="G320" s="211" t="s">
        <v>1016</v>
      </c>
      <c r="H320" s="211"/>
    </row>
    <row r="321" spans="1:8" s="212" customFormat="1">
      <c r="A321" s="210">
        <v>43190</v>
      </c>
      <c r="B321" s="211" t="s">
        <v>4</v>
      </c>
      <c r="C321" s="211">
        <v>6420</v>
      </c>
      <c r="D321" s="211" t="s">
        <v>157</v>
      </c>
      <c r="E321" s="211" t="s">
        <v>5</v>
      </c>
      <c r="F321" s="211" t="s">
        <v>24</v>
      </c>
      <c r="G321" s="211" t="s">
        <v>658</v>
      </c>
      <c r="H321" s="211"/>
    </row>
    <row r="322" spans="1:8" s="212" customFormat="1">
      <c r="A322" s="210">
        <v>43190</v>
      </c>
      <c r="B322" s="211" t="s">
        <v>7</v>
      </c>
      <c r="C322" s="211">
        <v>65400</v>
      </c>
      <c r="D322" s="211" t="s">
        <v>1017</v>
      </c>
      <c r="E322" s="211" t="s">
        <v>7</v>
      </c>
      <c r="F322" s="211" t="s">
        <v>24</v>
      </c>
      <c r="G322" s="211" t="s">
        <v>659</v>
      </c>
      <c r="H322" s="211"/>
    </row>
    <row r="323" spans="1:8" s="212" customFormat="1">
      <c r="A323" s="210">
        <v>43190</v>
      </c>
      <c r="B323" s="211" t="s">
        <v>4</v>
      </c>
      <c r="C323" s="211">
        <v>2210</v>
      </c>
      <c r="D323" s="211" t="s">
        <v>205</v>
      </c>
      <c r="E323" s="211" t="s">
        <v>7</v>
      </c>
      <c r="F323" s="211" t="s">
        <v>7</v>
      </c>
      <c r="G323" s="211" t="s">
        <v>388</v>
      </c>
      <c r="H323" s="211"/>
    </row>
    <row r="324" spans="1:8" s="212" customFormat="1">
      <c r="A324" s="210">
        <v>43190</v>
      </c>
      <c r="B324" s="211" t="s">
        <v>6</v>
      </c>
      <c r="C324" s="246" t="s">
        <v>1018</v>
      </c>
      <c r="D324" s="211" t="s">
        <v>1019</v>
      </c>
      <c r="E324" s="211" t="s">
        <v>24</v>
      </c>
      <c r="F324" s="211" t="s">
        <v>24</v>
      </c>
      <c r="G324" s="211" t="s">
        <v>388</v>
      </c>
      <c r="H324" s="2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J325"/>
  <sheetViews>
    <sheetView zoomScale="153" zoomScaleNormal="153" zoomScalePageLayoutView="153" workbookViewId="0">
      <pane ySplit="1" topLeftCell="A305" activePane="bottomLeft" state="frozen"/>
      <selection pane="bottomLeft" activeCell="H5" sqref="H5:H325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</row>
    <row r="5" spans="1:10">
      <c r="A5" s="210">
        <v>43191</v>
      </c>
      <c r="B5" s="211" t="s">
        <v>4</v>
      </c>
      <c r="C5" s="211">
        <v>6133</v>
      </c>
      <c r="D5" s="211" t="s">
        <v>142</v>
      </c>
      <c r="E5" s="211" t="s">
        <v>5</v>
      </c>
      <c r="F5" s="211" t="s">
        <v>7</v>
      </c>
      <c r="G5" s="251" t="s">
        <v>951</v>
      </c>
      <c r="H5" s="211"/>
    </row>
    <row r="6" spans="1:10">
      <c r="A6" s="210">
        <v>43191</v>
      </c>
      <c r="B6" s="211" t="s">
        <v>4</v>
      </c>
      <c r="C6" s="211">
        <v>1342</v>
      </c>
      <c r="D6" s="211" t="s">
        <v>205</v>
      </c>
      <c r="E6" s="211" t="s">
        <v>7</v>
      </c>
      <c r="F6" s="211" t="s">
        <v>24</v>
      </c>
      <c r="G6" s="211" t="s">
        <v>1059</v>
      </c>
      <c r="H6" s="211"/>
    </row>
    <row r="7" spans="1:10">
      <c r="A7" s="210">
        <v>43191</v>
      </c>
      <c r="B7" s="211" t="s">
        <v>7</v>
      </c>
      <c r="C7" s="211">
        <v>57330</v>
      </c>
      <c r="D7" s="211" t="s">
        <v>413</v>
      </c>
      <c r="E7" s="211" t="s">
        <v>7</v>
      </c>
      <c r="F7" s="211" t="s">
        <v>24</v>
      </c>
      <c r="G7" s="211" t="s">
        <v>1060</v>
      </c>
      <c r="H7" s="211"/>
    </row>
    <row r="8" spans="1:10">
      <c r="A8" s="210">
        <v>43191</v>
      </c>
      <c r="B8" s="211" t="s">
        <v>984</v>
      </c>
      <c r="C8" s="211">
        <v>1087</v>
      </c>
      <c r="D8" s="211" t="s">
        <v>1061</v>
      </c>
      <c r="E8" s="211" t="s">
        <v>984</v>
      </c>
      <c r="F8" s="211" t="s">
        <v>24</v>
      </c>
      <c r="G8" s="211" t="s">
        <v>1062</v>
      </c>
      <c r="H8" s="211"/>
    </row>
    <row r="9" spans="1:10">
      <c r="A9" s="210">
        <v>43191</v>
      </c>
      <c r="B9" s="211" t="s">
        <v>4</v>
      </c>
      <c r="C9" s="211">
        <v>9944</v>
      </c>
      <c r="D9" s="211" t="s">
        <v>1063</v>
      </c>
      <c r="E9" s="211" t="s">
        <v>5</v>
      </c>
      <c r="F9" s="211" t="s">
        <v>6</v>
      </c>
      <c r="G9" s="211" t="s">
        <v>388</v>
      </c>
      <c r="H9" s="211"/>
    </row>
    <row r="10" spans="1:10">
      <c r="A10" s="210">
        <v>43191</v>
      </c>
      <c r="B10" s="211" t="s">
        <v>4</v>
      </c>
      <c r="C10" s="211">
        <v>6734</v>
      </c>
      <c r="D10" s="211" t="s">
        <v>144</v>
      </c>
      <c r="E10" s="211" t="s">
        <v>12</v>
      </c>
      <c r="F10" s="211" t="s">
        <v>7</v>
      </c>
      <c r="G10" s="211" t="s">
        <v>42</v>
      </c>
      <c r="H10" s="211"/>
    </row>
    <row r="11" spans="1:10">
      <c r="A11" s="210">
        <v>43191</v>
      </c>
      <c r="B11" s="211" t="s">
        <v>6</v>
      </c>
      <c r="C11" s="211">
        <v>70499</v>
      </c>
      <c r="D11" s="211" t="s">
        <v>1064</v>
      </c>
      <c r="E11" s="211" t="s">
        <v>1065</v>
      </c>
      <c r="F11" s="211" t="s">
        <v>6</v>
      </c>
      <c r="G11" s="211" t="s">
        <v>1066</v>
      </c>
      <c r="H11" s="211"/>
    </row>
    <row r="12" spans="1:10">
      <c r="A12" s="210">
        <v>43191</v>
      </c>
      <c r="B12" s="211" t="s">
        <v>6</v>
      </c>
      <c r="C12" s="211">
        <v>81477</v>
      </c>
      <c r="D12" s="211" t="s">
        <v>1067</v>
      </c>
      <c r="E12" s="211" t="s">
        <v>6</v>
      </c>
      <c r="F12" s="211" t="s">
        <v>24</v>
      </c>
      <c r="G12" s="251" t="s">
        <v>388</v>
      </c>
      <c r="H12" s="211"/>
    </row>
    <row r="13" spans="1:10">
      <c r="A13" s="210">
        <v>43191</v>
      </c>
      <c r="B13" s="211" t="s">
        <v>984</v>
      </c>
      <c r="C13" s="211" t="s">
        <v>1068</v>
      </c>
      <c r="D13" s="211" t="s">
        <v>1069</v>
      </c>
      <c r="E13" s="211" t="s">
        <v>24</v>
      </c>
      <c r="F13" s="211" t="s">
        <v>639</v>
      </c>
      <c r="G13" s="211" t="s">
        <v>941</v>
      </c>
      <c r="H13" s="211"/>
    </row>
    <row r="14" spans="1:10">
      <c r="A14" s="210">
        <v>43191</v>
      </c>
      <c r="B14" s="211" t="s">
        <v>4</v>
      </c>
      <c r="C14" s="211">
        <v>1116</v>
      </c>
      <c r="D14" s="211" t="s">
        <v>205</v>
      </c>
      <c r="E14" s="211" t="s">
        <v>18</v>
      </c>
      <c r="F14" s="211" t="s">
        <v>24</v>
      </c>
      <c r="G14" s="211" t="s">
        <v>1070</v>
      </c>
      <c r="H14" s="211"/>
    </row>
    <row r="15" spans="1:10">
      <c r="A15" s="210">
        <v>43191</v>
      </c>
      <c r="B15" s="211" t="s">
        <v>4</v>
      </c>
      <c r="C15" s="211">
        <v>3419</v>
      </c>
      <c r="D15" s="211" t="s">
        <v>168</v>
      </c>
      <c r="E15" s="211" t="s">
        <v>5</v>
      </c>
      <c r="F15" s="211" t="s">
        <v>5</v>
      </c>
      <c r="G15" s="211" t="s">
        <v>42</v>
      </c>
      <c r="H15" s="211"/>
    </row>
    <row r="16" spans="1:10">
      <c r="A16" s="210">
        <v>43191</v>
      </c>
      <c r="B16" s="211" t="s">
        <v>4</v>
      </c>
      <c r="C16" s="211">
        <v>8341</v>
      </c>
      <c r="D16" s="211" t="s">
        <v>202</v>
      </c>
      <c r="E16" s="211" t="s">
        <v>18</v>
      </c>
      <c r="F16" s="211" t="s">
        <v>24</v>
      </c>
      <c r="G16" s="211" t="s">
        <v>663</v>
      </c>
      <c r="H16" s="211"/>
    </row>
    <row r="17" spans="1:8">
      <c r="A17" s="210">
        <v>43191</v>
      </c>
      <c r="B17" s="211" t="s">
        <v>6</v>
      </c>
      <c r="C17" s="211">
        <v>87509</v>
      </c>
      <c r="D17" s="211" t="s">
        <v>1071</v>
      </c>
      <c r="E17" s="211" t="s">
        <v>18</v>
      </c>
      <c r="F17" s="211" t="s">
        <v>24</v>
      </c>
      <c r="G17" s="211" t="s">
        <v>388</v>
      </c>
      <c r="H17" s="211"/>
    </row>
    <row r="18" spans="1:8">
      <c r="A18" s="210">
        <v>43191</v>
      </c>
      <c r="B18" s="211" t="s">
        <v>7</v>
      </c>
      <c r="C18" s="211">
        <v>67190</v>
      </c>
      <c r="D18" s="211" t="s">
        <v>1072</v>
      </c>
      <c r="E18" s="211" t="s">
        <v>7</v>
      </c>
      <c r="F18" s="211" t="s">
        <v>6</v>
      </c>
      <c r="G18" s="211" t="s">
        <v>941</v>
      </c>
      <c r="H18" s="211"/>
    </row>
    <row r="19" spans="1:8">
      <c r="A19" s="210">
        <v>43191</v>
      </c>
      <c r="B19" s="211" t="s">
        <v>7</v>
      </c>
      <c r="C19" s="211">
        <v>67190</v>
      </c>
      <c r="D19" s="211" t="s">
        <v>1072</v>
      </c>
      <c r="E19" s="211" t="s">
        <v>7</v>
      </c>
      <c r="F19" s="211" t="s">
        <v>6</v>
      </c>
      <c r="G19" s="211" t="s">
        <v>941</v>
      </c>
      <c r="H19" s="211"/>
    </row>
    <row r="20" spans="1:8">
      <c r="A20" s="210">
        <v>43191</v>
      </c>
      <c r="B20" s="211" t="s">
        <v>6</v>
      </c>
      <c r="C20" s="211">
        <v>91074</v>
      </c>
      <c r="D20" s="211" t="s">
        <v>1073</v>
      </c>
      <c r="E20" s="211" t="s">
        <v>24</v>
      </c>
      <c r="F20" s="211" t="s">
        <v>1074</v>
      </c>
      <c r="G20" s="211" t="s">
        <v>1075</v>
      </c>
      <c r="H20" s="211"/>
    </row>
    <row r="21" spans="1:8">
      <c r="A21" s="210">
        <v>43191</v>
      </c>
      <c r="B21" s="211" t="s">
        <v>9</v>
      </c>
      <c r="C21" s="211">
        <v>21050</v>
      </c>
      <c r="D21" s="211" t="s">
        <v>1076</v>
      </c>
      <c r="E21" s="211" t="s">
        <v>9</v>
      </c>
      <c r="F21" s="211" t="s">
        <v>57</v>
      </c>
      <c r="G21" s="211" t="s">
        <v>1077</v>
      </c>
      <c r="H21" s="211"/>
    </row>
    <row r="22" spans="1:8">
      <c r="A22" s="210">
        <v>43191</v>
      </c>
      <c r="B22" s="211" t="s">
        <v>984</v>
      </c>
      <c r="C22" s="211" t="s">
        <v>1078</v>
      </c>
      <c r="D22" s="211" t="s">
        <v>1079</v>
      </c>
      <c r="E22" s="211" t="s">
        <v>984</v>
      </c>
      <c r="F22" s="211" t="s">
        <v>24</v>
      </c>
      <c r="G22" s="211" t="s">
        <v>941</v>
      </c>
      <c r="H22" s="211"/>
    </row>
    <row r="23" spans="1:8">
      <c r="A23" s="210">
        <v>43191</v>
      </c>
      <c r="B23" s="211" t="s">
        <v>4</v>
      </c>
      <c r="C23" s="211">
        <v>6774</v>
      </c>
      <c r="D23" s="211" t="s">
        <v>144</v>
      </c>
      <c r="E23" s="211" t="s">
        <v>24</v>
      </c>
      <c r="F23" s="211" t="s">
        <v>6</v>
      </c>
      <c r="G23" s="211" t="s">
        <v>941</v>
      </c>
      <c r="H23" s="211"/>
    </row>
    <row r="24" spans="1:8">
      <c r="A24" s="210">
        <v>43191</v>
      </c>
      <c r="B24" s="211" t="s">
        <v>7</v>
      </c>
      <c r="C24" s="211">
        <v>57330</v>
      </c>
      <c r="D24" s="211" t="s">
        <v>413</v>
      </c>
      <c r="E24" s="211" t="s">
        <v>1080</v>
      </c>
      <c r="F24" s="211" t="s">
        <v>24</v>
      </c>
      <c r="G24" s="211" t="s">
        <v>388</v>
      </c>
      <c r="H24" s="211"/>
    </row>
    <row r="25" spans="1:8">
      <c r="A25" s="210">
        <v>43191</v>
      </c>
      <c r="B25" s="211" t="s">
        <v>4</v>
      </c>
      <c r="C25" s="211">
        <v>5424</v>
      </c>
      <c r="D25" s="211" t="s">
        <v>1081</v>
      </c>
      <c r="E25" s="211" t="s">
        <v>9</v>
      </c>
      <c r="F25" s="211" t="s">
        <v>24</v>
      </c>
      <c r="G25" s="211" t="s">
        <v>1082</v>
      </c>
      <c r="H25" s="211"/>
    </row>
    <row r="26" spans="1:8">
      <c r="A26" s="210">
        <v>43191</v>
      </c>
      <c r="B26" s="211" t="s">
        <v>4</v>
      </c>
      <c r="C26" s="211">
        <v>8086</v>
      </c>
      <c r="D26" s="211" t="s">
        <v>133</v>
      </c>
      <c r="E26" s="211" t="s">
        <v>7</v>
      </c>
      <c r="F26" s="211" t="s">
        <v>24</v>
      </c>
      <c r="G26" s="211" t="s">
        <v>941</v>
      </c>
      <c r="H26" s="211"/>
    </row>
    <row r="27" spans="1:8">
      <c r="A27" s="210">
        <v>43191</v>
      </c>
      <c r="B27" s="211" t="s">
        <v>9</v>
      </c>
      <c r="C27" s="211">
        <v>20151</v>
      </c>
      <c r="D27" s="211" t="s">
        <v>1083</v>
      </c>
      <c r="E27" s="211" t="s">
        <v>9</v>
      </c>
      <c r="F27" s="211" t="s">
        <v>24</v>
      </c>
      <c r="G27" s="211" t="s">
        <v>1059</v>
      </c>
      <c r="H27" s="211"/>
    </row>
    <row r="28" spans="1:8">
      <c r="A28" s="210">
        <v>43192</v>
      </c>
      <c r="B28" s="211" t="s">
        <v>4</v>
      </c>
      <c r="C28" s="211">
        <v>4783</v>
      </c>
      <c r="D28" s="211" t="s">
        <v>180</v>
      </c>
      <c r="E28" s="211" t="s">
        <v>7</v>
      </c>
      <c r="F28" s="211" t="s">
        <v>24</v>
      </c>
      <c r="G28" s="211" t="s">
        <v>470</v>
      </c>
      <c r="H28" s="211"/>
    </row>
    <row r="29" spans="1:8">
      <c r="A29" s="210">
        <v>43192</v>
      </c>
      <c r="B29" s="211" t="s">
        <v>4</v>
      </c>
      <c r="C29" s="211">
        <v>3850</v>
      </c>
      <c r="D29" s="211" t="s">
        <v>304</v>
      </c>
      <c r="E29" s="211" t="s">
        <v>9</v>
      </c>
      <c r="F29" s="211" t="s">
        <v>24</v>
      </c>
      <c r="G29" s="211" t="s">
        <v>98</v>
      </c>
      <c r="H29" s="211"/>
    </row>
    <row r="30" spans="1:8">
      <c r="A30" s="210">
        <v>43192</v>
      </c>
      <c r="B30" s="211" t="s">
        <v>4</v>
      </c>
      <c r="C30" s="211">
        <v>6617</v>
      </c>
      <c r="D30" s="211" t="s">
        <v>1084</v>
      </c>
      <c r="E30" s="211" t="s">
        <v>6</v>
      </c>
      <c r="F30" s="211" t="s">
        <v>7</v>
      </c>
      <c r="G30" s="211" t="s">
        <v>123</v>
      </c>
      <c r="H30" s="211"/>
    </row>
    <row r="31" spans="1:8">
      <c r="A31" s="210">
        <v>43192</v>
      </c>
      <c r="B31" s="211" t="s">
        <v>4</v>
      </c>
      <c r="C31" s="211">
        <v>1947</v>
      </c>
      <c r="D31" s="211" t="s">
        <v>205</v>
      </c>
      <c r="E31" s="211" t="s">
        <v>9</v>
      </c>
      <c r="F31" s="211" t="s">
        <v>7</v>
      </c>
      <c r="G31" s="211" t="s">
        <v>1085</v>
      </c>
      <c r="H31" s="211"/>
    </row>
    <row r="32" spans="1:8">
      <c r="A32" s="210">
        <v>43192</v>
      </c>
      <c r="B32" s="211" t="s">
        <v>4</v>
      </c>
      <c r="C32" s="211">
        <v>2125</v>
      </c>
      <c r="D32" s="211" t="s">
        <v>205</v>
      </c>
      <c r="E32" s="211" t="s">
        <v>1086</v>
      </c>
      <c r="F32" s="211" t="s">
        <v>52</v>
      </c>
      <c r="G32" s="211" t="s">
        <v>1087</v>
      </c>
      <c r="H32" s="211"/>
    </row>
    <row r="33" spans="1:8">
      <c r="A33" s="210">
        <v>43192</v>
      </c>
      <c r="B33" s="211" t="s">
        <v>9</v>
      </c>
      <c r="C33" s="211">
        <v>67100</v>
      </c>
      <c r="D33" s="211" t="s">
        <v>1088</v>
      </c>
      <c r="E33" s="211" t="s">
        <v>9</v>
      </c>
      <c r="F33" s="211" t="s">
        <v>9</v>
      </c>
      <c r="G33" s="211" t="s">
        <v>116</v>
      </c>
      <c r="H33" s="211"/>
    </row>
    <row r="34" spans="1:8">
      <c r="A34" s="210">
        <v>43192</v>
      </c>
      <c r="B34" s="211" t="s">
        <v>6</v>
      </c>
      <c r="C34" s="211">
        <v>66663</v>
      </c>
      <c r="D34" s="211" t="s">
        <v>650</v>
      </c>
      <c r="E34" s="211" t="s">
        <v>6</v>
      </c>
      <c r="F34" s="211" t="s">
        <v>6</v>
      </c>
      <c r="G34" s="211" t="s">
        <v>891</v>
      </c>
      <c r="H34" s="211"/>
    </row>
    <row r="35" spans="1:8">
      <c r="A35" s="210">
        <v>43192</v>
      </c>
      <c r="B35" s="211" t="s">
        <v>1089</v>
      </c>
      <c r="C35" s="211">
        <v>1</v>
      </c>
      <c r="D35" s="211" t="s">
        <v>245</v>
      </c>
      <c r="E35" s="211" t="s">
        <v>5</v>
      </c>
      <c r="F35" s="211" t="s">
        <v>5</v>
      </c>
      <c r="G35" s="211" t="s">
        <v>470</v>
      </c>
      <c r="H35" s="211"/>
    </row>
    <row r="36" spans="1:8">
      <c r="A36" s="210">
        <v>43192</v>
      </c>
      <c r="B36" s="211" t="s">
        <v>7</v>
      </c>
      <c r="C36" s="211">
        <v>54440</v>
      </c>
      <c r="D36" s="211" t="s">
        <v>522</v>
      </c>
      <c r="E36" s="211" t="s">
        <v>7</v>
      </c>
      <c r="F36" s="211" t="s">
        <v>7</v>
      </c>
      <c r="G36" s="211" t="s">
        <v>728</v>
      </c>
      <c r="H36" s="211"/>
    </row>
    <row r="37" spans="1:8">
      <c r="A37" s="210">
        <v>43192</v>
      </c>
      <c r="B37" s="211" t="s">
        <v>6</v>
      </c>
      <c r="C37" s="211">
        <v>66780</v>
      </c>
      <c r="D37" s="211" t="s">
        <v>545</v>
      </c>
      <c r="E37" s="211" t="s">
        <v>6</v>
      </c>
      <c r="F37" s="211" t="s">
        <v>56</v>
      </c>
      <c r="G37" s="211" t="s">
        <v>98</v>
      </c>
      <c r="H37" s="211"/>
    </row>
    <row r="38" spans="1:8">
      <c r="A38" s="210">
        <v>43192</v>
      </c>
      <c r="B38" s="211" t="s">
        <v>4</v>
      </c>
      <c r="C38" s="211">
        <v>3284</v>
      </c>
      <c r="D38" s="211" t="s">
        <v>333</v>
      </c>
      <c r="E38" s="211" t="s">
        <v>7</v>
      </c>
      <c r="F38" s="211" t="s">
        <v>24</v>
      </c>
      <c r="G38" s="211" t="s">
        <v>235</v>
      </c>
      <c r="H38" s="211"/>
    </row>
    <row r="39" spans="1:8" s="212" customFormat="1">
      <c r="A39" s="210">
        <v>43193</v>
      </c>
      <c r="B39" s="211" t="s">
        <v>4</v>
      </c>
      <c r="C39" s="211">
        <v>4999</v>
      </c>
      <c r="D39" s="211" t="s">
        <v>673</v>
      </c>
      <c r="E39" s="211" t="s">
        <v>5</v>
      </c>
      <c r="F39" s="211" t="s">
        <v>5</v>
      </c>
      <c r="G39" s="211" t="s">
        <v>123</v>
      </c>
      <c r="H39" s="211"/>
    </row>
    <row r="40" spans="1:8" s="212" customFormat="1">
      <c r="A40" s="210">
        <v>43193</v>
      </c>
      <c r="B40" s="211" t="s">
        <v>4</v>
      </c>
      <c r="C40" s="211">
        <v>2555</v>
      </c>
      <c r="D40" s="211" t="s">
        <v>205</v>
      </c>
      <c r="E40" s="211" t="s">
        <v>7</v>
      </c>
      <c r="F40" s="211" t="s">
        <v>5</v>
      </c>
      <c r="G40" s="211" t="s">
        <v>123</v>
      </c>
      <c r="H40" s="211"/>
    </row>
    <row r="41" spans="1:8" s="212" customFormat="1">
      <c r="A41" s="210">
        <v>43193</v>
      </c>
      <c r="B41" s="211" t="s">
        <v>4</v>
      </c>
      <c r="C41" s="211">
        <v>7416</v>
      </c>
      <c r="D41" s="211" t="s">
        <v>488</v>
      </c>
      <c r="E41" s="211" t="s">
        <v>5</v>
      </c>
      <c r="F41" s="211" t="s">
        <v>9</v>
      </c>
      <c r="G41" s="211" t="s">
        <v>1104</v>
      </c>
      <c r="H41" s="211"/>
    </row>
    <row r="42" spans="1:8" s="212" customFormat="1">
      <c r="A42" s="210">
        <v>43193</v>
      </c>
      <c r="B42" s="211" t="s">
        <v>4</v>
      </c>
      <c r="C42" s="211">
        <v>6246</v>
      </c>
      <c r="D42" s="211" t="s">
        <v>1105</v>
      </c>
      <c r="E42" s="211" t="s">
        <v>24</v>
      </c>
      <c r="F42" s="211" t="s">
        <v>7</v>
      </c>
      <c r="G42" s="211" t="s">
        <v>116</v>
      </c>
      <c r="H42" s="211"/>
    </row>
    <row r="43" spans="1:8" s="212" customFormat="1">
      <c r="A43" s="210">
        <v>43193</v>
      </c>
      <c r="B43" s="211" t="s">
        <v>6</v>
      </c>
      <c r="C43" s="211">
        <v>64380</v>
      </c>
      <c r="D43" s="211" t="s">
        <v>426</v>
      </c>
      <c r="E43" s="211" t="s">
        <v>6</v>
      </c>
      <c r="F43" s="211" t="s">
        <v>6</v>
      </c>
      <c r="G43" s="211" t="s">
        <v>1106</v>
      </c>
      <c r="H43" s="211"/>
    </row>
    <row r="44" spans="1:8" s="212" customFormat="1">
      <c r="A44" s="210">
        <v>43193</v>
      </c>
      <c r="B44" s="211" t="s">
        <v>6</v>
      </c>
      <c r="C44" s="211">
        <v>54636</v>
      </c>
      <c r="D44" s="211" t="s">
        <v>149</v>
      </c>
      <c r="E44" s="211" t="s">
        <v>6</v>
      </c>
      <c r="F44" s="211" t="s">
        <v>6</v>
      </c>
      <c r="G44" s="211" t="s">
        <v>533</v>
      </c>
      <c r="H44" s="211"/>
    </row>
    <row r="45" spans="1:8" s="212" customFormat="1">
      <c r="A45" s="210">
        <v>43193</v>
      </c>
      <c r="B45" s="211" t="s">
        <v>4</v>
      </c>
      <c r="C45" s="211">
        <v>4579</v>
      </c>
      <c r="D45" s="211" t="s">
        <v>207</v>
      </c>
      <c r="E45" s="211" t="s">
        <v>5</v>
      </c>
      <c r="F45" s="211" t="s">
        <v>127</v>
      </c>
      <c r="G45" s="211" t="s">
        <v>533</v>
      </c>
      <c r="H45" s="211"/>
    </row>
    <row r="46" spans="1:8" s="212" customFormat="1">
      <c r="A46" s="210">
        <v>43193</v>
      </c>
      <c r="B46" s="211" t="s">
        <v>4</v>
      </c>
      <c r="C46" s="211">
        <v>7381</v>
      </c>
      <c r="D46" s="211" t="s">
        <v>1107</v>
      </c>
      <c r="E46" s="211" t="s">
        <v>5</v>
      </c>
      <c r="F46" s="211" t="s">
        <v>1108</v>
      </c>
      <c r="G46" s="211" t="s">
        <v>116</v>
      </c>
      <c r="H46" s="211"/>
    </row>
    <row r="47" spans="1:8" s="212" customFormat="1">
      <c r="A47" s="210">
        <v>43193</v>
      </c>
      <c r="B47" s="211" t="s">
        <v>4</v>
      </c>
      <c r="C47" s="211">
        <v>8415</v>
      </c>
      <c r="D47" s="211" t="s">
        <v>385</v>
      </c>
      <c r="E47" s="211" t="s">
        <v>5</v>
      </c>
      <c r="F47" s="211" t="s">
        <v>7</v>
      </c>
      <c r="G47" s="211" t="s">
        <v>243</v>
      </c>
      <c r="H47" s="211"/>
    </row>
    <row r="48" spans="1:8" s="212" customFormat="1">
      <c r="A48" s="210">
        <v>43193</v>
      </c>
      <c r="B48" s="211" t="s">
        <v>4</v>
      </c>
      <c r="C48" s="211">
        <v>3864</v>
      </c>
      <c r="D48" s="211" t="s">
        <v>304</v>
      </c>
      <c r="E48" s="211" t="s">
        <v>5</v>
      </c>
      <c r="F48" s="211" t="s">
        <v>5</v>
      </c>
      <c r="G48" s="211" t="s">
        <v>1104</v>
      </c>
      <c r="H48" s="211"/>
    </row>
    <row r="49" spans="1:8" s="212" customFormat="1">
      <c r="A49" s="210">
        <v>43193</v>
      </c>
      <c r="B49" s="211" t="s">
        <v>4</v>
      </c>
      <c r="C49" s="211">
        <v>1713</v>
      </c>
      <c r="D49" s="211" t="s">
        <v>205</v>
      </c>
      <c r="E49" s="211" t="s">
        <v>5</v>
      </c>
      <c r="F49" s="211" t="s">
        <v>5</v>
      </c>
      <c r="G49" s="211" t="s">
        <v>624</v>
      </c>
      <c r="H49" s="211"/>
    </row>
    <row r="50" spans="1:8" s="212" customFormat="1">
      <c r="A50" s="210">
        <v>43194</v>
      </c>
      <c r="B50" s="211" t="s">
        <v>4</v>
      </c>
      <c r="C50" s="211">
        <v>8067</v>
      </c>
      <c r="D50" s="211" t="s">
        <v>133</v>
      </c>
      <c r="E50" s="211" t="s">
        <v>7</v>
      </c>
      <c r="F50" s="211" t="s">
        <v>7</v>
      </c>
      <c r="G50" s="211" t="s">
        <v>65</v>
      </c>
      <c r="H50" s="211"/>
    </row>
    <row r="51" spans="1:8" s="212" customFormat="1">
      <c r="A51" s="210">
        <v>43194</v>
      </c>
      <c r="B51" s="211" t="s">
        <v>4</v>
      </c>
      <c r="C51" s="211">
        <v>4629</v>
      </c>
      <c r="D51" s="211" t="s">
        <v>131</v>
      </c>
      <c r="E51" s="211" t="s">
        <v>5</v>
      </c>
      <c r="F51" s="211" t="s">
        <v>7</v>
      </c>
      <c r="G51" s="211" t="s">
        <v>116</v>
      </c>
      <c r="H51" s="211"/>
    </row>
    <row r="52" spans="1:8" s="212" customFormat="1">
      <c r="A52" s="210">
        <v>43194</v>
      </c>
      <c r="B52" s="211" t="s">
        <v>4</v>
      </c>
      <c r="C52" s="211">
        <v>3327</v>
      </c>
      <c r="D52" s="211" t="s">
        <v>185</v>
      </c>
      <c r="E52" s="211" t="s">
        <v>7</v>
      </c>
      <c r="F52" s="211" t="s">
        <v>5</v>
      </c>
      <c r="G52" s="211" t="s">
        <v>65</v>
      </c>
      <c r="H52" s="211"/>
    </row>
    <row r="53" spans="1:8" s="212" customFormat="1">
      <c r="A53" s="210">
        <v>43194</v>
      </c>
      <c r="B53" s="211" t="s">
        <v>4</v>
      </c>
      <c r="C53" s="211">
        <v>3631</v>
      </c>
      <c r="D53" s="211" t="s">
        <v>181</v>
      </c>
      <c r="E53" s="211" t="s">
        <v>5</v>
      </c>
      <c r="F53" s="211" t="s">
        <v>127</v>
      </c>
      <c r="G53" s="211" t="s">
        <v>800</v>
      </c>
      <c r="H53" s="211"/>
    </row>
    <row r="54" spans="1:8" s="212" customFormat="1">
      <c r="A54" s="210">
        <v>43194</v>
      </c>
      <c r="B54" s="211" t="s">
        <v>4</v>
      </c>
      <c r="C54" s="211">
        <v>2514</v>
      </c>
      <c r="D54" s="211" t="s">
        <v>205</v>
      </c>
      <c r="E54" s="211" t="s">
        <v>6</v>
      </c>
      <c r="F54" s="211" t="s">
        <v>6</v>
      </c>
      <c r="G54" s="211" t="s">
        <v>744</v>
      </c>
      <c r="H54" s="211"/>
    </row>
    <row r="55" spans="1:8" s="212" customFormat="1">
      <c r="A55" s="210">
        <v>43194</v>
      </c>
      <c r="B55" s="211" t="s">
        <v>1108</v>
      </c>
      <c r="C55" s="211">
        <v>1234</v>
      </c>
      <c r="D55" s="211" t="s">
        <v>104</v>
      </c>
      <c r="E55" s="211" t="s">
        <v>6</v>
      </c>
      <c r="F55" s="211" t="s">
        <v>7</v>
      </c>
      <c r="G55" s="211" t="s">
        <v>1106</v>
      </c>
      <c r="H55" s="211"/>
    </row>
    <row r="56" spans="1:8" s="212" customFormat="1">
      <c r="A56" s="210">
        <v>43194</v>
      </c>
      <c r="B56" s="211" t="s">
        <v>6</v>
      </c>
      <c r="C56" s="211">
        <v>54239</v>
      </c>
      <c r="D56" s="211" t="s">
        <v>868</v>
      </c>
      <c r="E56" s="211" t="s">
        <v>6</v>
      </c>
      <c r="F56" s="211" t="s">
        <v>234</v>
      </c>
      <c r="G56" s="211" t="s">
        <v>116</v>
      </c>
      <c r="H56" s="211"/>
    </row>
    <row r="57" spans="1:8" s="212" customFormat="1">
      <c r="A57" s="210">
        <v>43194</v>
      </c>
      <c r="B57" s="211" t="s">
        <v>6</v>
      </c>
      <c r="C57" s="211">
        <v>54294</v>
      </c>
      <c r="D57" s="211" t="s">
        <v>434</v>
      </c>
      <c r="E57" s="211" t="s">
        <v>6</v>
      </c>
      <c r="F57" s="211" t="s">
        <v>6</v>
      </c>
      <c r="G57" s="211" t="s">
        <v>116</v>
      </c>
      <c r="H57" s="211"/>
    </row>
    <row r="58" spans="1:8" s="212" customFormat="1">
      <c r="A58" s="210">
        <v>43194</v>
      </c>
      <c r="B58" s="211" t="s">
        <v>6</v>
      </c>
      <c r="C58" s="211">
        <v>65817</v>
      </c>
      <c r="D58" s="211" t="s">
        <v>1109</v>
      </c>
      <c r="E58" s="211" t="s">
        <v>6</v>
      </c>
      <c r="F58" s="211" t="s">
        <v>24</v>
      </c>
      <c r="G58" s="211" t="s">
        <v>510</v>
      </c>
      <c r="H58" s="211"/>
    </row>
    <row r="59" spans="1:8" s="212" customFormat="1">
      <c r="A59" s="210">
        <v>43194</v>
      </c>
      <c r="B59" s="211" t="s">
        <v>4</v>
      </c>
      <c r="C59" s="211">
        <v>4996</v>
      </c>
      <c r="D59" s="211" t="s">
        <v>335</v>
      </c>
      <c r="E59" s="211" t="s">
        <v>7</v>
      </c>
      <c r="F59" s="211" t="s">
        <v>105</v>
      </c>
      <c r="G59" s="211" t="s">
        <v>482</v>
      </c>
      <c r="H59" s="211"/>
    </row>
    <row r="60" spans="1:8" s="212" customFormat="1">
      <c r="A60" s="210">
        <v>43194</v>
      </c>
      <c r="B60" s="211" t="s">
        <v>4</v>
      </c>
      <c r="C60" s="211">
        <v>8089</v>
      </c>
      <c r="D60" s="211" t="s">
        <v>133</v>
      </c>
      <c r="E60" s="211" t="s">
        <v>5</v>
      </c>
      <c r="F60" s="211" t="s">
        <v>5</v>
      </c>
      <c r="G60" s="211" t="s">
        <v>123</v>
      </c>
      <c r="H60" s="211"/>
    </row>
    <row r="61" spans="1:8" s="212" customFormat="1">
      <c r="A61" s="210">
        <v>43194</v>
      </c>
      <c r="B61" s="211" t="s">
        <v>7</v>
      </c>
      <c r="C61" s="211">
        <v>54720</v>
      </c>
      <c r="D61" s="211" t="s">
        <v>1110</v>
      </c>
      <c r="E61" s="211" t="s">
        <v>7</v>
      </c>
      <c r="F61" s="211" t="s">
        <v>7</v>
      </c>
      <c r="G61" s="211" t="s">
        <v>123</v>
      </c>
      <c r="H61" s="211"/>
    </row>
    <row r="62" spans="1:8" s="212" customFormat="1">
      <c r="A62" s="210">
        <v>43194</v>
      </c>
      <c r="B62" s="211" t="s">
        <v>4</v>
      </c>
      <c r="C62" s="211">
        <v>7481</v>
      </c>
      <c r="D62" s="211" t="s">
        <v>373</v>
      </c>
      <c r="E62" s="211" t="s">
        <v>5</v>
      </c>
      <c r="F62" s="211" t="s">
        <v>5</v>
      </c>
      <c r="G62" s="211" t="s">
        <v>123</v>
      </c>
      <c r="H62" s="211"/>
    </row>
    <row r="63" spans="1:8" s="212" customFormat="1">
      <c r="A63" s="210">
        <v>43194</v>
      </c>
      <c r="B63" s="211" t="s">
        <v>4</v>
      </c>
      <c r="C63" s="211">
        <v>4645</v>
      </c>
      <c r="D63" s="211" t="s">
        <v>1111</v>
      </c>
      <c r="E63" s="211" t="s">
        <v>7</v>
      </c>
      <c r="F63" s="211" t="s">
        <v>1112</v>
      </c>
      <c r="G63" s="211" t="s">
        <v>548</v>
      </c>
      <c r="H63" s="211"/>
    </row>
    <row r="64" spans="1:8" s="212" customFormat="1">
      <c r="A64" s="210">
        <v>43194</v>
      </c>
      <c r="B64" s="211" t="s">
        <v>4</v>
      </c>
      <c r="C64" s="211">
        <v>8333</v>
      </c>
      <c r="D64" s="211" t="s">
        <v>202</v>
      </c>
      <c r="E64" s="211" t="s">
        <v>5</v>
      </c>
      <c r="F64" s="211" t="s">
        <v>5</v>
      </c>
      <c r="G64" s="211" t="s">
        <v>951</v>
      </c>
      <c r="H64" s="211"/>
    </row>
    <row r="65" spans="1:8" s="212" customFormat="1">
      <c r="A65" s="210">
        <v>43194</v>
      </c>
      <c r="B65" s="211" t="s">
        <v>4</v>
      </c>
      <c r="C65" s="211">
        <v>3721</v>
      </c>
      <c r="D65" s="211" t="s">
        <v>192</v>
      </c>
      <c r="E65" s="211" t="s">
        <v>5</v>
      </c>
      <c r="F65" s="211" t="s">
        <v>5</v>
      </c>
      <c r="G65" s="211" t="s">
        <v>65</v>
      </c>
      <c r="H65" s="211"/>
    </row>
    <row r="66" spans="1:8" s="212" customFormat="1">
      <c r="A66" s="210">
        <v>43194</v>
      </c>
      <c r="B66" s="211" t="s">
        <v>4</v>
      </c>
      <c r="C66" s="211">
        <v>8383</v>
      </c>
      <c r="D66" s="211" t="s">
        <v>305</v>
      </c>
      <c r="E66" s="211" t="s">
        <v>5</v>
      </c>
      <c r="F66" s="211" t="s">
        <v>5</v>
      </c>
      <c r="G66" s="211" t="s">
        <v>123</v>
      </c>
      <c r="H66" s="211"/>
    </row>
    <row r="67" spans="1:8" s="212" customFormat="1">
      <c r="A67" s="210">
        <v>43194</v>
      </c>
      <c r="B67" s="211" t="s">
        <v>4</v>
      </c>
      <c r="C67" s="211">
        <v>8386</v>
      </c>
      <c r="D67" s="211" t="s">
        <v>305</v>
      </c>
      <c r="E67" s="211" t="s">
        <v>5</v>
      </c>
      <c r="F67" s="211" t="s">
        <v>5</v>
      </c>
      <c r="G67" s="211" t="s">
        <v>123</v>
      </c>
      <c r="H67" s="211"/>
    </row>
    <row r="68" spans="1:8" s="212" customFormat="1">
      <c r="A68" s="210">
        <v>43195</v>
      </c>
      <c r="B68" s="211" t="s">
        <v>4</v>
      </c>
      <c r="C68" s="211">
        <v>6225</v>
      </c>
      <c r="D68" s="211" t="s">
        <v>1120</v>
      </c>
      <c r="E68" s="211" t="s">
        <v>5</v>
      </c>
      <c r="F68" s="211" t="s">
        <v>7</v>
      </c>
      <c r="G68" s="211" t="s">
        <v>37</v>
      </c>
      <c r="H68" s="211"/>
    </row>
    <row r="69" spans="1:8" s="212" customFormat="1">
      <c r="A69" s="210">
        <v>43195</v>
      </c>
      <c r="B69" s="211" t="s">
        <v>4</v>
      </c>
      <c r="C69" s="211">
        <v>2215</v>
      </c>
      <c r="D69" s="211" t="s">
        <v>205</v>
      </c>
      <c r="E69" s="211" t="s">
        <v>451</v>
      </c>
      <c r="F69" s="211" t="s">
        <v>24</v>
      </c>
      <c r="G69" s="211" t="s">
        <v>1121</v>
      </c>
      <c r="H69" s="211"/>
    </row>
    <row r="70" spans="1:8" s="212" customFormat="1">
      <c r="A70" s="210">
        <v>43195</v>
      </c>
      <c r="B70" s="211" t="s">
        <v>4</v>
      </c>
      <c r="C70" s="211">
        <v>4638</v>
      </c>
      <c r="D70" s="211" t="s">
        <v>131</v>
      </c>
      <c r="E70" s="211" t="s">
        <v>7</v>
      </c>
      <c r="F70" s="211" t="s">
        <v>7</v>
      </c>
      <c r="G70" s="211" t="s">
        <v>1122</v>
      </c>
      <c r="H70" s="211"/>
    </row>
    <row r="71" spans="1:8" s="212" customFormat="1">
      <c r="A71" s="210">
        <v>43195</v>
      </c>
      <c r="B71" s="211" t="s">
        <v>4</v>
      </c>
      <c r="C71" s="211">
        <v>2124</v>
      </c>
      <c r="D71" s="211" t="s">
        <v>205</v>
      </c>
      <c r="E71" s="211" t="s">
        <v>12</v>
      </c>
      <c r="F71" s="211" t="s">
        <v>24</v>
      </c>
      <c r="G71" s="211" t="s">
        <v>941</v>
      </c>
      <c r="H71" s="211"/>
    </row>
    <row r="72" spans="1:8" s="212" customFormat="1">
      <c r="A72" s="210">
        <v>43195</v>
      </c>
      <c r="B72" s="211" t="s">
        <v>4</v>
      </c>
      <c r="C72" s="211">
        <v>5355</v>
      </c>
      <c r="D72" s="211" t="s">
        <v>935</v>
      </c>
      <c r="E72" s="211" t="s">
        <v>5</v>
      </c>
      <c r="F72" s="211" t="s">
        <v>7</v>
      </c>
      <c r="G72" s="211" t="s">
        <v>1123</v>
      </c>
      <c r="H72" s="211"/>
    </row>
    <row r="73" spans="1:8" s="212" customFormat="1">
      <c r="A73" s="210">
        <v>43195</v>
      </c>
      <c r="B73" s="211" t="s">
        <v>4</v>
      </c>
      <c r="C73" s="211">
        <v>4460</v>
      </c>
      <c r="D73" s="211" t="s">
        <v>158</v>
      </c>
      <c r="E73" s="211" t="s">
        <v>5</v>
      </c>
      <c r="F73" s="211" t="s">
        <v>7</v>
      </c>
      <c r="G73" s="211" t="s">
        <v>1124</v>
      </c>
      <c r="H73" s="211"/>
    </row>
    <row r="74" spans="1:8" s="212" customFormat="1">
      <c r="A74" s="210">
        <v>43195</v>
      </c>
      <c r="B74" s="211" t="s">
        <v>4</v>
      </c>
      <c r="C74" s="211">
        <v>1818</v>
      </c>
      <c r="D74" s="211" t="s">
        <v>136</v>
      </c>
      <c r="E74" s="211" t="s">
        <v>12</v>
      </c>
      <c r="F74" s="211" t="s">
        <v>7</v>
      </c>
      <c r="G74" s="211" t="s">
        <v>1012</v>
      </c>
      <c r="H74" s="211"/>
    </row>
    <row r="75" spans="1:8" s="212" customFormat="1">
      <c r="A75" s="210">
        <v>43195</v>
      </c>
      <c r="B75" s="211" t="s">
        <v>4</v>
      </c>
      <c r="C75" s="211">
        <v>3324</v>
      </c>
      <c r="D75" s="211" t="s">
        <v>183</v>
      </c>
      <c r="E75" s="211" t="s">
        <v>7</v>
      </c>
      <c r="F75" s="211" t="s">
        <v>5</v>
      </c>
      <c r="G75" s="211" t="s">
        <v>123</v>
      </c>
      <c r="H75" s="211"/>
    </row>
    <row r="76" spans="1:8" s="212" customFormat="1">
      <c r="A76" s="210">
        <v>43195</v>
      </c>
      <c r="B76" s="211" t="s">
        <v>4</v>
      </c>
      <c r="C76" s="211">
        <v>8062</v>
      </c>
      <c r="D76" s="211" t="s">
        <v>133</v>
      </c>
      <c r="E76" s="211" t="s">
        <v>7</v>
      </c>
      <c r="F76" s="211" t="s">
        <v>24</v>
      </c>
      <c r="G76" s="211" t="s">
        <v>235</v>
      </c>
      <c r="H76" s="211"/>
    </row>
    <row r="77" spans="1:8" s="212" customFormat="1">
      <c r="A77" s="210">
        <v>43195</v>
      </c>
      <c r="B77" s="211" t="s">
        <v>1125</v>
      </c>
      <c r="C77" s="211" t="s">
        <v>1126</v>
      </c>
      <c r="D77" s="211" t="s">
        <v>1127</v>
      </c>
      <c r="E77" s="211" t="s">
        <v>24</v>
      </c>
      <c r="F77" s="211" t="s">
        <v>24</v>
      </c>
      <c r="G77" s="211" t="s">
        <v>941</v>
      </c>
      <c r="H77" s="211"/>
    </row>
    <row r="78" spans="1:8" s="212" customFormat="1">
      <c r="A78" s="210">
        <v>43195</v>
      </c>
      <c r="B78" s="211" t="s">
        <v>1125</v>
      </c>
      <c r="C78" s="211" t="s">
        <v>1128</v>
      </c>
      <c r="D78" s="211" t="s">
        <v>1129</v>
      </c>
      <c r="E78" s="211" t="s">
        <v>24</v>
      </c>
      <c r="F78" s="211" t="s">
        <v>24</v>
      </c>
      <c r="G78" s="211" t="s">
        <v>941</v>
      </c>
      <c r="H78" s="211"/>
    </row>
    <row r="79" spans="1:8" s="212" customFormat="1">
      <c r="A79" s="210">
        <v>43195</v>
      </c>
      <c r="B79" s="211" t="s">
        <v>4</v>
      </c>
      <c r="C79" s="211">
        <v>7418</v>
      </c>
      <c r="D79" s="211" t="s">
        <v>1130</v>
      </c>
      <c r="E79" s="211" t="s">
        <v>25</v>
      </c>
      <c r="F79" s="211" t="s">
        <v>24</v>
      </c>
      <c r="G79" s="211" t="s">
        <v>42</v>
      </c>
      <c r="H79" s="211"/>
    </row>
    <row r="80" spans="1:8" s="212" customFormat="1">
      <c r="A80" s="210">
        <v>43195</v>
      </c>
      <c r="B80" s="211" t="s">
        <v>4</v>
      </c>
      <c r="C80" s="211">
        <v>8310</v>
      </c>
      <c r="D80" s="211" t="s">
        <v>668</v>
      </c>
      <c r="E80" s="211" t="s">
        <v>24</v>
      </c>
      <c r="F80" s="211" t="s">
        <v>7</v>
      </c>
      <c r="G80" s="211" t="s">
        <v>388</v>
      </c>
      <c r="H80" s="211"/>
    </row>
    <row r="81" spans="1:8" s="212" customFormat="1">
      <c r="A81" s="210">
        <v>43195</v>
      </c>
      <c r="B81" s="211" t="s">
        <v>4</v>
      </c>
      <c r="C81" s="211">
        <v>4777</v>
      </c>
      <c r="D81" s="211" t="s">
        <v>180</v>
      </c>
      <c r="E81" s="211" t="s">
        <v>25</v>
      </c>
      <c r="F81" s="211" t="s">
        <v>5</v>
      </c>
      <c r="G81" s="211" t="s">
        <v>1014</v>
      </c>
      <c r="H81" s="211"/>
    </row>
    <row r="82" spans="1:8" s="212" customFormat="1">
      <c r="A82" s="210">
        <v>43195</v>
      </c>
      <c r="B82" s="211" t="s">
        <v>4</v>
      </c>
      <c r="C82" s="211">
        <v>3382</v>
      </c>
      <c r="D82" s="211" t="s">
        <v>333</v>
      </c>
      <c r="E82" s="211" t="s">
        <v>5</v>
      </c>
      <c r="F82" s="211" t="s">
        <v>6</v>
      </c>
      <c r="G82" s="211" t="s">
        <v>388</v>
      </c>
      <c r="H82" s="211"/>
    </row>
    <row r="83" spans="1:8" s="212" customFormat="1">
      <c r="A83" s="210">
        <v>43195</v>
      </c>
      <c r="B83" s="211" t="s">
        <v>4</v>
      </c>
      <c r="C83" s="211">
        <v>2444</v>
      </c>
      <c r="D83" s="211" t="s">
        <v>205</v>
      </c>
      <c r="E83" s="211" t="s">
        <v>12</v>
      </c>
      <c r="F83" s="211" t="s">
        <v>7</v>
      </c>
      <c r="G83" s="211" t="s">
        <v>1131</v>
      </c>
      <c r="H83" s="211"/>
    </row>
    <row r="84" spans="1:8" s="212" customFormat="1">
      <c r="A84" s="210">
        <v>43195</v>
      </c>
      <c r="B84" s="211" t="s">
        <v>6</v>
      </c>
      <c r="C84" s="211">
        <v>54317</v>
      </c>
      <c r="D84" s="211" t="s">
        <v>1132</v>
      </c>
      <c r="E84" s="211" t="s">
        <v>6</v>
      </c>
      <c r="F84" s="211" t="s">
        <v>24</v>
      </c>
      <c r="G84" s="211" t="s">
        <v>1133</v>
      </c>
      <c r="H84" s="211"/>
    </row>
    <row r="85" spans="1:8" s="212" customFormat="1">
      <c r="A85" s="210">
        <v>43195</v>
      </c>
      <c r="B85" s="211" t="s">
        <v>4</v>
      </c>
      <c r="C85" s="211">
        <v>8240</v>
      </c>
      <c r="D85" s="211" t="s">
        <v>162</v>
      </c>
      <c r="E85" s="211" t="s">
        <v>1134</v>
      </c>
      <c r="F85" s="211" t="s">
        <v>24</v>
      </c>
      <c r="G85" s="211" t="s">
        <v>388</v>
      </c>
      <c r="H85" s="211"/>
    </row>
    <row r="86" spans="1:8" s="212" customFormat="1">
      <c r="A86" s="210">
        <v>43195</v>
      </c>
      <c r="B86" s="211" t="s">
        <v>4</v>
      </c>
      <c r="C86" s="211">
        <v>4996</v>
      </c>
      <c r="D86" s="211" t="s">
        <v>335</v>
      </c>
      <c r="E86" s="211" t="s">
        <v>7</v>
      </c>
      <c r="F86" s="211" t="s">
        <v>6</v>
      </c>
      <c r="G86" s="211" t="s">
        <v>123</v>
      </c>
      <c r="H86" s="211"/>
    </row>
    <row r="87" spans="1:8" s="212" customFormat="1">
      <c r="A87" s="210">
        <v>43195</v>
      </c>
      <c r="B87" s="211" t="s">
        <v>4</v>
      </c>
      <c r="C87" s="211">
        <v>8084</v>
      </c>
      <c r="D87" s="211" t="s">
        <v>133</v>
      </c>
      <c r="E87" s="211" t="s">
        <v>1135</v>
      </c>
      <c r="F87" s="211" t="s">
        <v>24</v>
      </c>
      <c r="G87" s="211" t="s">
        <v>65</v>
      </c>
      <c r="H87" s="211"/>
    </row>
    <row r="88" spans="1:8" s="212" customFormat="1">
      <c r="A88" s="210">
        <v>43195</v>
      </c>
      <c r="B88" s="211" t="s">
        <v>4</v>
      </c>
      <c r="C88" s="211">
        <v>4423</v>
      </c>
      <c r="D88" s="211" t="s">
        <v>158</v>
      </c>
      <c r="E88" s="211" t="s">
        <v>5</v>
      </c>
      <c r="F88" s="211" t="s">
        <v>7</v>
      </c>
      <c r="G88" s="211" t="s">
        <v>1136</v>
      </c>
      <c r="H88" s="211"/>
    </row>
    <row r="89" spans="1:8" s="212" customFormat="1">
      <c r="A89" s="210">
        <v>43195</v>
      </c>
      <c r="B89" s="211" t="s">
        <v>4</v>
      </c>
      <c r="C89" s="211">
        <v>8049</v>
      </c>
      <c r="D89" s="211" t="s">
        <v>135</v>
      </c>
      <c r="E89" s="211" t="s">
        <v>1137</v>
      </c>
      <c r="F89" s="211" t="s">
        <v>24</v>
      </c>
      <c r="G89" s="211" t="s">
        <v>42</v>
      </c>
      <c r="H89" s="211"/>
    </row>
    <row r="90" spans="1:8" s="212" customFormat="1">
      <c r="A90" s="210">
        <v>43195</v>
      </c>
      <c r="B90" s="211" t="s">
        <v>4</v>
      </c>
      <c r="C90" s="211">
        <v>3674</v>
      </c>
      <c r="D90" s="211" t="s">
        <v>181</v>
      </c>
      <c r="E90" s="211" t="s">
        <v>5</v>
      </c>
      <c r="F90" s="211" t="s">
        <v>7</v>
      </c>
      <c r="G90" s="211" t="s">
        <v>1138</v>
      </c>
      <c r="H90" s="211"/>
    </row>
    <row r="91" spans="1:8" s="212" customFormat="1">
      <c r="A91" s="210">
        <v>43195</v>
      </c>
      <c r="B91" s="211" t="s">
        <v>4</v>
      </c>
      <c r="C91" s="211">
        <v>5861</v>
      </c>
      <c r="D91" s="211" t="s">
        <v>184</v>
      </c>
      <c r="E91" s="211" t="s">
        <v>5</v>
      </c>
      <c r="F91" s="211" t="s">
        <v>6</v>
      </c>
      <c r="G91" s="211" t="s">
        <v>951</v>
      </c>
      <c r="H91" s="211"/>
    </row>
    <row r="92" spans="1:8" s="212" customFormat="1">
      <c r="A92" s="210">
        <v>43195</v>
      </c>
      <c r="B92" s="211" t="s">
        <v>4</v>
      </c>
      <c r="C92" s="211">
        <v>4351</v>
      </c>
      <c r="D92" s="211" t="s">
        <v>141</v>
      </c>
      <c r="E92" s="211" t="s">
        <v>7</v>
      </c>
      <c r="F92" s="211" t="s">
        <v>24</v>
      </c>
      <c r="G92" s="211" t="s">
        <v>663</v>
      </c>
      <c r="H92" s="211"/>
    </row>
    <row r="93" spans="1:8" s="212" customFormat="1">
      <c r="A93" s="210">
        <v>43195</v>
      </c>
      <c r="B93" s="211" t="s">
        <v>4</v>
      </c>
      <c r="C93" s="211">
        <v>5424</v>
      </c>
      <c r="D93" s="211" t="s">
        <v>1081</v>
      </c>
      <c r="E93" s="211" t="s">
        <v>5</v>
      </c>
      <c r="F93" s="211" t="s">
        <v>24</v>
      </c>
      <c r="G93" s="211" t="s">
        <v>41</v>
      </c>
      <c r="H93" s="211"/>
    </row>
    <row r="94" spans="1:8" s="212" customFormat="1">
      <c r="A94" s="210">
        <v>43195</v>
      </c>
      <c r="B94" s="211" t="s">
        <v>4</v>
      </c>
      <c r="C94" s="211">
        <v>7481</v>
      </c>
      <c r="D94" s="211" t="s">
        <v>373</v>
      </c>
      <c r="E94" s="211" t="s">
        <v>24</v>
      </c>
      <c r="F94" s="211" t="s">
        <v>27</v>
      </c>
      <c r="G94" s="211" t="s">
        <v>388</v>
      </c>
      <c r="H94" s="211"/>
    </row>
    <row r="95" spans="1:8" s="212" customFormat="1">
      <c r="A95" s="210">
        <v>43195</v>
      </c>
      <c r="B95" s="211" t="s">
        <v>4</v>
      </c>
      <c r="C95" s="211">
        <v>4975</v>
      </c>
      <c r="D95" s="211" t="s">
        <v>199</v>
      </c>
      <c r="E95" s="211" t="s">
        <v>25</v>
      </c>
      <c r="F95" s="211" t="s">
        <v>5</v>
      </c>
      <c r="G95" s="211" t="s">
        <v>123</v>
      </c>
      <c r="H95" s="211"/>
    </row>
    <row r="96" spans="1:8" s="212" customFormat="1">
      <c r="A96" s="210">
        <v>43195</v>
      </c>
      <c r="B96" s="211" t="s">
        <v>4</v>
      </c>
      <c r="C96" s="211">
        <v>8370</v>
      </c>
      <c r="D96" s="211" t="s">
        <v>154</v>
      </c>
      <c r="E96" s="211" t="s">
        <v>24</v>
      </c>
      <c r="F96" s="211" t="s">
        <v>228</v>
      </c>
      <c r="G96" s="211" t="s">
        <v>123</v>
      </c>
      <c r="H96" s="211"/>
    </row>
    <row r="97" spans="1:8" s="212" customFormat="1">
      <c r="A97" s="210">
        <v>43195</v>
      </c>
      <c r="B97" s="211" t="s">
        <v>4</v>
      </c>
      <c r="C97" s="211">
        <v>4276</v>
      </c>
      <c r="D97" s="211" t="s">
        <v>141</v>
      </c>
      <c r="E97" s="211" t="s">
        <v>6</v>
      </c>
      <c r="F97" s="211" t="s">
        <v>24</v>
      </c>
      <c r="G97" s="211" t="s">
        <v>388</v>
      </c>
      <c r="H97" s="211"/>
    </row>
    <row r="98" spans="1:8" s="212" customFormat="1">
      <c r="A98" s="210">
        <v>43196</v>
      </c>
      <c r="B98" s="211" t="s">
        <v>4</v>
      </c>
      <c r="C98" s="211">
        <v>5681</v>
      </c>
      <c r="D98" s="211" t="s">
        <v>193</v>
      </c>
      <c r="E98" s="211" t="s">
        <v>24</v>
      </c>
      <c r="F98" s="211" t="s">
        <v>1145</v>
      </c>
      <c r="G98" s="211" t="s">
        <v>123</v>
      </c>
      <c r="H98" s="211"/>
    </row>
    <row r="99" spans="1:8" s="212" customFormat="1">
      <c r="A99" s="210">
        <v>43196</v>
      </c>
      <c r="B99" s="211" t="s">
        <v>4</v>
      </c>
      <c r="C99" s="211">
        <v>4490</v>
      </c>
      <c r="D99" s="211" t="s">
        <v>158</v>
      </c>
      <c r="E99" s="211" t="s">
        <v>5</v>
      </c>
      <c r="F99" s="211" t="s">
        <v>7</v>
      </c>
      <c r="G99" s="211" t="s">
        <v>123</v>
      </c>
      <c r="H99" s="211"/>
    </row>
    <row r="100" spans="1:8" s="212" customFormat="1">
      <c r="A100" s="210">
        <v>43196</v>
      </c>
      <c r="B100" s="211" t="s">
        <v>4</v>
      </c>
      <c r="C100" s="211">
        <v>3324</v>
      </c>
      <c r="D100" s="211" t="s">
        <v>183</v>
      </c>
      <c r="E100" s="211" t="s">
        <v>7</v>
      </c>
      <c r="F100" s="211" t="s">
        <v>5</v>
      </c>
      <c r="G100" s="211" t="s">
        <v>123</v>
      </c>
      <c r="H100" s="211"/>
    </row>
    <row r="101" spans="1:8" s="212" customFormat="1">
      <c r="A101" s="210">
        <v>43196</v>
      </c>
      <c r="B101" s="211" t="s">
        <v>4</v>
      </c>
      <c r="C101" s="211">
        <v>6922</v>
      </c>
      <c r="D101" s="211" t="s">
        <v>137</v>
      </c>
      <c r="E101" s="211" t="s">
        <v>5</v>
      </c>
      <c r="F101" s="211" t="s">
        <v>5</v>
      </c>
      <c r="G101" s="211" t="s">
        <v>663</v>
      </c>
      <c r="H101" s="211"/>
    </row>
    <row r="102" spans="1:8" s="212" customFormat="1">
      <c r="A102" s="210">
        <v>43196</v>
      </c>
      <c r="B102" s="211" t="s">
        <v>984</v>
      </c>
      <c r="C102" s="211" t="s">
        <v>1146</v>
      </c>
      <c r="D102" s="211" t="s">
        <v>1147</v>
      </c>
      <c r="E102" s="211" t="s">
        <v>24</v>
      </c>
      <c r="F102" s="211" t="s">
        <v>364</v>
      </c>
      <c r="G102" s="211" t="s">
        <v>941</v>
      </c>
      <c r="H102" s="211"/>
    </row>
    <row r="103" spans="1:8" s="212" customFormat="1">
      <c r="A103" s="210">
        <v>43196</v>
      </c>
      <c r="B103" s="211" t="s">
        <v>4</v>
      </c>
      <c r="C103" s="211">
        <v>2359</v>
      </c>
      <c r="D103" s="211" t="s">
        <v>205</v>
      </c>
      <c r="E103" s="211" t="s">
        <v>79</v>
      </c>
      <c r="F103" s="211" t="s">
        <v>1148</v>
      </c>
      <c r="G103" s="211" t="s">
        <v>42</v>
      </c>
      <c r="H103" s="211"/>
    </row>
    <row r="104" spans="1:8" s="212" customFormat="1">
      <c r="A104" s="210">
        <v>43196</v>
      </c>
      <c r="B104" s="211" t="s">
        <v>4</v>
      </c>
      <c r="C104" s="211">
        <v>1520</v>
      </c>
      <c r="D104" s="211" t="s">
        <v>205</v>
      </c>
      <c r="E104" s="211" t="s">
        <v>18</v>
      </c>
      <c r="F104" s="211" t="s">
        <v>35</v>
      </c>
      <c r="G104" s="211" t="s">
        <v>42</v>
      </c>
      <c r="H104" s="211"/>
    </row>
    <row r="105" spans="1:8" s="212" customFormat="1">
      <c r="A105" s="210">
        <v>43196</v>
      </c>
      <c r="B105" s="211" t="s">
        <v>1149</v>
      </c>
      <c r="C105" s="211">
        <v>1000</v>
      </c>
      <c r="D105" s="211" t="s">
        <v>1150</v>
      </c>
      <c r="E105" s="211" t="s">
        <v>1151</v>
      </c>
      <c r="F105" s="211" t="s">
        <v>24</v>
      </c>
      <c r="G105" s="211" t="s">
        <v>941</v>
      </c>
      <c r="H105" s="211"/>
    </row>
    <row r="106" spans="1:8" s="212" customFormat="1">
      <c r="A106" s="210">
        <v>43196</v>
      </c>
      <c r="B106" s="211" t="s">
        <v>4</v>
      </c>
      <c r="C106" s="211">
        <v>5711</v>
      </c>
      <c r="D106" s="211" t="s">
        <v>341</v>
      </c>
      <c r="E106" s="211" t="s">
        <v>5</v>
      </c>
      <c r="F106" s="211" t="s">
        <v>7</v>
      </c>
      <c r="G106" s="211" t="s">
        <v>388</v>
      </c>
      <c r="H106" s="211"/>
    </row>
    <row r="107" spans="1:8" s="212" customFormat="1">
      <c r="A107" s="210">
        <v>43196</v>
      </c>
      <c r="B107" s="211" t="s">
        <v>4</v>
      </c>
      <c r="C107" s="211">
        <v>3390</v>
      </c>
      <c r="D107" s="211" t="s">
        <v>180</v>
      </c>
      <c r="E107" s="211" t="s">
        <v>25</v>
      </c>
      <c r="F107" s="211" t="s">
        <v>7</v>
      </c>
      <c r="G107" s="211" t="s">
        <v>1152</v>
      </c>
      <c r="H107" s="211"/>
    </row>
    <row r="108" spans="1:8" s="212" customFormat="1">
      <c r="A108" s="210">
        <v>43196</v>
      </c>
      <c r="B108" s="211" t="s">
        <v>4</v>
      </c>
      <c r="C108" s="211">
        <v>5713</v>
      </c>
      <c r="D108" s="211" t="s">
        <v>341</v>
      </c>
      <c r="E108" s="211" t="s">
        <v>5</v>
      </c>
      <c r="F108" s="211" t="s">
        <v>6</v>
      </c>
      <c r="G108" s="211" t="s">
        <v>388</v>
      </c>
      <c r="H108" s="211"/>
    </row>
    <row r="109" spans="1:8" s="212" customFormat="1">
      <c r="A109" s="210">
        <v>43196</v>
      </c>
      <c r="B109" s="211" t="s">
        <v>4</v>
      </c>
      <c r="C109" s="211">
        <v>3552</v>
      </c>
      <c r="D109" s="211" t="s">
        <v>168</v>
      </c>
      <c r="E109" s="211" t="s">
        <v>5</v>
      </c>
      <c r="F109" s="211" t="s">
        <v>6</v>
      </c>
      <c r="G109" s="211" t="s">
        <v>1153</v>
      </c>
      <c r="H109" s="211"/>
    </row>
    <row r="110" spans="1:8" s="212" customFormat="1">
      <c r="A110" s="210">
        <v>43196</v>
      </c>
      <c r="B110" s="211" t="s">
        <v>4</v>
      </c>
      <c r="C110" s="211">
        <v>4412</v>
      </c>
      <c r="D110" s="211" t="s">
        <v>145</v>
      </c>
      <c r="E110" s="211" t="s">
        <v>5</v>
      </c>
      <c r="F110" s="211" t="s">
        <v>6</v>
      </c>
      <c r="G110" s="211" t="s">
        <v>42</v>
      </c>
      <c r="H110" s="211"/>
    </row>
    <row r="111" spans="1:8" s="212" customFormat="1">
      <c r="A111" s="210">
        <v>43196</v>
      </c>
      <c r="B111" s="211" t="s">
        <v>4</v>
      </c>
      <c r="C111" s="211">
        <v>3429</v>
      </c>
      <c r="D111" s="211" t="s">
        <v>168</v>
      </c>
      <c r="E111" s="211" t="s">
        <v>7</v>
      </c>
      <c r="F111" s="211" t="s">
        <v>5</v>
      </c>
      <c r="G111" s="211" t="s">
        <v>388</v>
      </c>
      <c r="H111" s="211"/>
    </row>
    <row r="112" spans="1:8" s="212" customFormat="1">
      <c r="A112" s="210">
        <v>43196</v>
      </c>
      <c r="B112" s="211" t="s">
        <v>4</v>
      </c>
      <c r="C112" s="211">
        <v>8538</v>
      </c>
      <c r="D112" s="211" t="s">
        <v>1154</v>
      </c>
      <c r="E112" s="211" t="s">
        <v>5</v>
      </c>
      <c r="F112" s="211" t="s">
        <v>7</v>
      </c>
      <c r="G112" s="211" t="s">
        <v>1155</v>
      </c>
      <c r="H112" s="211"/>
    </row>
    <row r="113" spans="1:8" s="212" customFormat="1">
      <c r="A113" s="210">
        <v>43196</v>
      </c>
      <c r="B113" s="211" t="s">
        <v>4</v>
      </c>
      <c r="C113" s="211">
        <v>4514</v>
      </c>
      <c r="D113" s="211" t="s">
        <v>131</v>
      </c>
      <c r="E113" s="211" t="s">
        <v>5</v>
      </c>
      <c r="F113" s="211" t="s">
        <v>6</v>
      </c>
      <c r="G113" s="211" t="s">
        <v>1156</v>
      </c>
      <c r="H113" s="211"/>
    </row>
    <row r="114" spans="1:8" s="212" customFormat="1">
      <c r="A114" s="210">
        <v>43196</v>
      </c>
      <c r="B114" s="211" t="s">
        <v>4</v>
      </c>
      <c r="C114" s="211">
        <v>4514</v>
      </c>
      <c r="D114" s="211" t="s">
        <v>131</v>
      </c>
      <c r="E114" s="211" t="s">
        <v>5</v>
      </c>
      <c r="F114" s="211" t="s">
        <v>6</v>
      </c>
      <c r="G114" s="211" t="s">
        <v>1156</v>
      </c>
      <c r="H114" s="211"/>
    </row>
    <row r="115" spans="1:8" s="212" customFormat="1">
      <c r="A115" s="210">
        <v>43196</v>
      </c>
      <c r="B115" s="211" t="s">
        <v>4</v>
      </c>
      <c r="C115" s="211">
        <v>4514</v>
      </c>
      <c r="D115" s="211" t="s">
        <v>131</v>
      </c>
      <c r="E115" s="211" t="s">
        <v>5</v>
      </c>
      <c r="F115" s="211" t="s">
        <v>6</v>
      </c>
      <c r="G115" s="211" t="s">
        <v>1156</v>
      </c>
      <c r="H115" s="211"/>
    </row>
    <row r="116" spans="1:8" s="212" customFormat="1">
      <c r="A116" s="210">
        <v>43196</v>
      </c>
      <c r="B116" s="211" t="s">
        <v>4</v>
      </c>
      <c r="C116" s="211">
        <v>4510</v>
      </c>
      <c r="D116" s="211" t="s">
        <v>131</v>
      </c>
      <c r="E116" s="211" t="s">
        <v>25</v>
      </c>
      <c r="F116" s="211" t="s">
        <v>5</v>
      </c>
      <c r="G116" s="211" t="s">
        <v>1156</v>
      </c>
      <c r="H116" s="211"/>
    </row>
    <row r="117" spans="1:8" s="212" customFormat="1">
      <c r="A117" s="210">
        <v>43197</v>
      </c>
      <c r="B117" s="211" t="s">
        <v>4</v>
      </c>
      <c r="C117" s="211">
        <v>2628</v>
      </c>
      <c r="D117" s="211" t="s">
        <v>205</v>
      </c>
      <c r="E117" s="211" t="s">
        <v>25</v>
      </c>
      <c r="F117" s="211" t="s">
        <v>35</v>
      </c>
      <c r="G117" s="211" t="s">
        <v>1157</v>
      </c>
      <c r="H117" s="211"/>
    </row>
    <row r="118" spans="1:8" s="212" customFormat="1">
      <c r="A118" s="210">
        <v>43197</v>
      </c>
      <c r="B118" s="211" t="s">
        <v>4</v>
      </c>
      <c r="C118" s="211">
        <v>6479</v>
      </c>
      <c r="D118" s="211" t="s">
        <v>157</v>
      </c>
      <c r="E118" s="211" t="s">
        <v>7</v>
      </c>
      <c r="F118" s="211" t="s">
        <v>6</v>
      </c>
      <c r="G118" s="211" t="s">
        <v>388</v>
      </c>
      <c r="H118" s="211"/>
    </row>
    <row r="119" spans="1:8" s="212" customFormat="1">
      <c r="A119" s="210">
        <v>43197</v>
      </c>
      <c r="B119" s="211" t="s">
        <v>4</v>
      </c>
      <c r="C119" s="211">
        <v>4521</v>
      </c>
      <c r="D119" s="211" t="s">
        <v>131</v>
      </c>
      <c r="E119" s="211" t="s">
        <v>5</v>
      </c>
      <c r="F119" s="211" t="s">
        <v>363</v>
      </c>
      <c r="G119" s="211" t="s">
        <v>388</v>
      </c>
      <c r="H119" s="211"/>
    </row>
    <row r="120" spans="1:8" s="212" customFormat="1">
      <c r="A120" s="210">
        <v>43198</v>
      </c>
      <c r="B120" s="211" t="s">
        <v>4</v>
      </c>
      <c r="C120" s="211">
        <v>4651</v>
      </c>
      <c r="D120" s="211" t="s">
        <v>131</v>
      </c>
      <c r="E120" s="211" t="s">
        <v>5</v>
      </c>
      <c r="F120" s="211" t="s">
        <v>6</v>
      </c>
      <c r="G120" s="211" t="s">
        <v>663</v>
      </c>
      <c r="H120" s="211"/>
    </row>
    <row r="121" spans="1:8" s="212" customFormat="1">
      <c r="A121" s="210">
        <v>43198</v>
      </c>
      <c r="B121" s="211" t="s">
        <v>4</v>
      </c>
      <c r="C121" s="211">
        <v>8545</v>
      </c>
      <c r="D121" s="211" t="s">
        <v>1158</v>
      </c>
      <c r="E121" s="211" t="s">
        <v>7</v>
      </c>
      <c r="F121" s="211" t="s">
        <v>814</v>
      </c>
      <c r="G121" s="211" t="s">
        <v>37</v>
      </c>
      <c r="H121" s="211"/>
    </row>
    <row r="122" spans="1:8" s="212" customFormat="1">
      <c r="A122" s="210">
        <v>43198</v>
      </c>
      <c r="B122" s="211" t="s">
        <v>7</v>
      </c>
      <c r="C122" s="211">
        <v>54590</v>
      </c>
      <c r="D122" s="211" t="s">
        <v>849</v>
      </c>
      <c r="E122" s="211" t="s">
        <v>7</v>
      </c>
      <c r="F122" s="211" t="s">
        <v>7</v>
      </c>
      <c r="G122" s="211" t="s">
        <v>1159</v>
      </c>
      <c r="H122" s="211"/>
    </row>
    <row r="123" spans="1:8" s="212" customFormat="1">
      <c r="A123" s="210">
        <v>43198</v>
      </c>
      <c r="B123" s="211" t="s">
        <v>4</v>
      </c>
      <c r="C123" s="211">
        <v>3507</v>
      </c>
      <c r="D123" s="211" t="s">
        <v>168</v>
      </c>
      <c r="E123" s="211" t="s">
        <v>4</v>
      </c>
      <c r="F123" s="211" t="s">
        <v>228</v>
      </c>
      <c r="G123" s="211" t="s">
        <v>123</v>
      </c>
      <c r="H123" s="211"/>
    </row>
    <row r="124" spans="1:8" s="212" customFormat="1">
      <c r="A124" s="210">
        <v>43198</v>
      </c>
      <c r="B124" s="211" t="s">
        <v>4</v>
      </c>
      <c r="C124" s="211">
        <v>2228</v>
      </c>
      <c r="D124" s="211" t="s">
        <v>205</v>
      </c>
      <c r="E124" s="211" t="s">
        <v>14</v>
      </c>
      <c r="F124" s="211" t="s">
        <v>24</v>
      </c>
      <c r="G124" s="211" t="s">
        <v>388</v>
      </c>
      <c r="H124" s="211"/>
    </row>
    <row r="125" spans="1:8" s="212" customFormat="1">
      <c r="A125" s="210">
        <v>43198</v>
      </c>
      <c r="B125" s="211" t="s">
        <v>4</v>
      </c>
      <c r="C125" s="211">
        <v>3820</v>
      </c>
      <c r="D125" s="211" t="s">
        <v>304</v>
      </c>
      <c r="E125" s="211" t="s">
        <v>14</v>
      </c>
      <c r="F125" s="211" t="s">
        <v>24</v>
      </c>
      <c r="G125" s="211" t="s">
        <v>388</v>
      </c>
      <c r="H125" s="211"/>
    </row>
    <row r="126" spans="1:8" s="212" customFormat="1">
      <c r="A126" s="210">
        <v>43199</v>
      </c>
      <c r="B126" s="211" t="s">
        <v>4</v>
      </c>
      <c r="C126" s="211">
        <v>2135</v>
      </c>
      <c r="D126" s="211" t="s">
        <v>205</v>
      </c>
      <c r="E126" s="211" t="s">
        <v>5</v>
      </c>
      <c r="F126" s="211" t="s">
        <v>7</v>
      </c>
      <c r="G126" s="211" t="s">
        <v>1160</v>
      </c>
      <c r="H126" s="211"/>
    </row>
    <row r="127" spans="1:8" s="212" customFormat="1">
      <c r="A127" s="210">
        <v>43199</v>
      </c>
      <c r="B127" s="211" t="s">
        <v>4</v>
      </c>
      <c r="C127" s="211">
        <v>3918</v>
      </c>
      <c r="D127" s="211" t="s">
        <v>175</v>
      </c>
      <c r="E127" s="211" t="s">
        <v>7</v>
      </c>
      <c r="F127" s="211" t="s">
        <v>24</v>
      </c>
      <c r="G127" s="211" t="s">
        <v>123</v>
      </c>
      <c r="H127" s="211"/>
    </row>
    <row r="128" spans="1:8" s="212" customFormat="1">
      <c r="A128" s="210">
        <v>43199</v>
      </c>
      <c r="B128" s="211" t="s">
        <v>4</v>
      </c>
      <c r="C128" s="211">
        <v>7569</v>
      </c>
      <c r="D128" s="211" t="s">
        <v>468</v>
      </c>
      <c r="E128" s="211" t="s">
        <v>5</v>
      </c>
      <c r="F128" s="211" t="s">
        <v>228</v>
      </c>
      <c r="G128" s="211" t="s">
        <v>1161</v>
      </c>
      <c r="H128" s="211"/>
    </row>
    <row r="129" spans="1:8" s="212" customFormat="1">
      <c r="A129" s="210">
        <v>43199</v>
      </c>
      <c r="B129" s="211" t="s">
        <v>22</v>
      </c>
      <c r="C129" s="211">
        <v>6700</v>
      </c>
      <c r="D129" s="211" t="s">
        <v>326</v>
      </c>
      <c r="E129" s="211" t="s">
        <v>7</v>
      </c>
      <c r="F129" s="211" t="s">
        <v>24</v>
      </c>
      <c r="G129" s="211" t="s">
        <v>42</v>
      </c>
      <c r="H129" s="211"/>
    </row>
    <row r="130" spans="1:8" s="212" customFormat="1">
      <c r="A130" s="210">
        <v>43199</v>
      </c>
      <c r="B130" s="211" t="s">
        <v>4</v>
      </c>
      <c r="C130" s="211">
        <v>2146</v>
      </c>
      <c r="D130" s="211" t="s">
        <v>205</v>
      </c>
      <c r="E130" s="211" t="s">
        <v>9</v>
      </c>
      <c r="F130" s="211" t="s">
        <v>7</v>
      </c>
      <c r="G130" s="211" t="s">
        <v>42</v>
      </c>
      <c r="H130" s="211"/>
    </row>
    <row r="131" spans="1:8" s="212" customFormat="1">
      <c r="A131" s="210">
        <v>43199</v>
      </c>
      <c r="B131" s="211" t="s">
        <v>4</v>
      </c>
      <c r="C131" s="211">
        <v>9175</v>
      </c>
      <c r="D131" s="211" t="s">
        <v>1162</v>
      </c>
      <c r="E131" s="211" t="s">
        <v>5</v>
      </c>
      <c r="F131" s="211" t="s">
        <v>7</v>
      </c>
      <c r="G131" s="211" t="s">
        <v>388</v>
      </c>
      <c r="H131" s="211"/>
    </row>
    <row r="132" spans="1:8" s="212" customFormat="1">
      <c r="A132" s="210">
        <v>43199</v>
      </c>
      <c r="B132" s="211" t="s">
        <v>22</v>
      </c>
      <c r="C132" s="211">
        <v>6790</v>
      </c>
      <c r="D132" s="211" t="s">
        <v>479</v>
      </c>
      <c r="E132" s="211" t="s">
        <v>7</v>
      </c>
      <c r="F132" s="211" t="s">
        <v>24</v>
      </c>
      <c r="G132" s="211" t="s">
        <v>1163</v>
      </c>
      <c r="H132" s="211"/>
    </row>
    <row r="133" spans="1:8" s="212" customFormat="1">
      <c r="A133" s="210">
        <v>43199</v>
      </c>
      <c r="B133" s="211" t="s">
        <v>4</v>
      </c>
      <c r="C133" s="211">
        <v>4443</v>
      </c>
      <c r="D133" s="211" t="s">
        <v>158</v>
      </c>
      <c r="E133" s="211" t="s">
        <v>5</v>
      </c>
      <c r="F133" s="211" t="s">
        <v>7</v>
      </c>
      <c r="G133" s="211" t="s">
        <v>1164</v>
      </c>
      <c r="H133" s="211"/>
    </row>
    <row r="134" spans="1:8" s="212" customFormat="1">
      <c r="A134" s="210">
        <v>43200</v>
      </c>
      <c r="B134" s="211" t="s">
        <v>4</v>
      </c>
      <c r="C134" s="211">
        <v>3616</v>
      </c>
      <c r="D134" s="211" t="s">
        <v>181</v>
      </c>
      <c r="E134" s="211" t="s">
        <v>5</v>
      </c>
      <c r="F134" s="211" t="s">
        <v>363</v>
      </c>
      <c r="G134" s="211" t="s">
        <v>1165</v>
      </c>
      <c r="H134" s="211"/>
    </row>
    <row r="135" spans="1:8" s="212" customFormat="1">
      <c r="A135" s="210">
        <v>43200</v>
      </c>
      <c r="B135" s="211" t="s">
        <v>4</v>
      </c>
      <c r="C135" s="211">
        <v>2440</v>
      </c>
      <c r="D135" s="211" t="s">
        <v>205</v>
      </c>
      <c r="E135" s="211" t="s">
        <v>5</v>
      </c>
      <c r="F135" s="211" t="s">
        <v>7</v>
      </c>
      <c r="G135" s="211" t="s">
        <v>243</v>
      </c>
      <c r="H135" s="211"/>
    </row>
    <row r="136" spans="1:8" s="212" customFormat="1">
      <c r="A136" s="210">
        <v>43200</v>
      </c>
      <c r="B136" s="211" t="s">
        <v>4</v>
      </c>
      <c r="C136" s="211">
        <v>2670</v>
      </c>
      <c r="D136" s="211" t="s">
        <v>205</v>
      </c>
      <c r="E136" s="211" t="s">
        <v>12</v>
      </c>
      <c r="F136" s="211" t="s">
        <v>35</v>
      </c>
      <c r="G136" s="211" t="s">
        <v>1166</v>
      </c>
      <c r="H136" s="211"/>
    </row>
    <row r="137" spans="1:8" s="212" customFormat="1">
      <c r="A137" s="210">
        <v>43200</v>
      </c>
      <c r="B137" s="211" t="s">
        <v>4</v>
      </c>
      <c r="C137" s="211">
        <v>5340</v>
      </c>
      <c r="D137" s="211" t="s">
        <v>314</v>
      </c>
      <c r="E137" s="211" t="s">
        <v>25</v>
      </c>
      <c r="F137" s="211" t="s">
        <v>225</v>
      </c>
      <c r="G137" s="211" t="s">
        <v>388</v>
      </c>
      <c r="H137" s="211"/>
    </row>
    <row r="138" spans="1:8" s="212" customFormat="1">
      <c r="A138" s="210">
        <v>43200</v>
      </c>
      <c r="B138" s="211" t="s">
        <v>4</v>
      </c>
      <c r="C138" s="211">
        <v>1268</v>
      </c>
      <c r="D138" s="211" t="s">
        <v>205</v>
      </c>
      <c r="E138" s="211" t="s">
        <v>9</v>
      </c>
      <c r="F138" s="211" t="s">
        <v>24</v>
      </c>
      <c r="G138" s="211" t="s">
        <v>41</v>
      </c>
      <c r="H138" s="211"/>
    </row>
    <row r="139" spans="1:8" s="212" customFormat="1">
      <c r="A139" s="210">
        <v>43200</v>
      </c>
      <c r="B139" s="211" t="s">
        <v>4</v>
      </c>
      <c r="C139" s="211">
        <v>2380</v>
      </c>
      <c r="D139" s="211" t="s">
        <v>205</v>
      </c>
      <c r="E139" s="211" t="s">
        <v>689</v>
      </c>
      <c r="F139" s="211" t="s">
        <v>24</v>
      </c>
      <c r="G139" s="211" t="s">
        <v>1167</v>
      </c>
      <c r="H139" s="211"/>
    </row>
    <row r="140" spans="1:8" s="212" customFormat="1">
      <c r="A140" s="210">
        <v>43200</v>
      </c>
      <c r="B140" s="211" t="s">
        <v>1168</v>
      </c>
      <c r="C140" s="211">
        <v>6010</v>
      </c>
      <c r="D140" s="211" t="s">
        <v>1169</v>
      </c>
      <c r="E140" s="211" t="s">
        <v>24</v>
      </c>
      <c r="F140" s="211" t="s">
        <v>6</v>
      </c>
      <c r="G140" s="211" t="s">
        <v>1170</v>
      </c>
      <c r="H140" s="211"/>
    </row>
    <row r="141" spans="1:8" s="212" customFormat="1">
      <c r="A141" s="210">
        <v>43200</v>
      </c>
      <c r="B141" s="211" t="s">
        <v>4</v>
      </c>
      <c r="C141" s="211">
        <v>8011</v>
      </c>
      <c r="D141" s="211" t="s">
        <v>133</v>
      </c>
      <c r="E141" s="211" t="s">
        <v>7</v>
      </c>
      <c r="F141" s="211" t="s">
        <v>24</v>
      </c>
      <c r="G141" s="211" t="s">
        <v>663</v>
      </c>
      <c r="H141" s="211"/>
    </row>
    <row r="142" spans="1:8" s="212" customFormat="1">
      <c r="A142" s="210">
        <v>43200</v>
      </c>
      <c r="B142" s="211" t="s">
        <v>4</v>
      </c>
      <c r="C142" s="211">
        <v>3938</v>
      </c>
      <c r="D142" s="211" t="s">
        <v>175</v>
      </c>
      <c r="E142" s="211" t="s">
        <v>5</v>
      </c>
      <c r="F142" s="211" t="s">
        <v>6</v>
      </c>
      <c r="G142" s="211" t="s">
        <v>123</v>
      </c>
      <c r="H142" s="211"/>
    </row>
    <row r="143" spans="1:8" s="212" customFormat="1">
      <c r="A143" s="210">
        <v>43200</v>
      </c>
      <c r="B143" s="211" t="s">
        <v>4</v>
      </c>
      <c r="C143" s="211">
        <v>4932</v>
      </c>
      <c r="D143" s="211" t="s">
        <v>386</v>
      </c>
      <c r="E143" s="211" t="s">
        <v>5</v>
      </c>
      <c r="F143" s="211" t="s">
        <v>7</v>
      </c>
      <c r="G143" s="211" t="s">
        <v>388</v>
      </c>
      <c r="H143" s="211"/>
    </row>
    <row r="144" spans="1:8" s="212" customFormat="1">
      <c r="A144" s="210">
        <v>43200</v>
      </c>
      <c r="B144" s="211" t="s">
        <v>4</v>
      </c>
      <c r="C144" s="211">
        <v>5341</v>
      </c>
      <c r="D144" s="211" t="s">
        <v>314</v>
      </c>
      <c r="E144" s="211" t="s">
        <v>12</v>
      </c>
      <c r="F144" s="211" t="s">
        <v>1171</v>
      </c>
      <c r="G144" s="211" t="s">
        <v>1172</v>
      </c>
      <c r="H144" s="211"/>
    </row>
    <row r="145" spans="1:8" s="212" customFormat="1">
      <c r="A145" s="210">
        <v>43200</v>
      </c>
      <c r="B145" s="211" t="s">
        <v>4</v>
      </c>
      <c r="C145" s="211">
        <v>4411</v>
      </c>
      <c r="D145" s="211" t="s">
        <v>139</v>
      </c>
      <c r="E145" s="211" t="s">
        <v>5</v>
      </c>
      <c r="F145" s="211" t="s">
        <v>7</v>
      </c>
      <c r="G145" s="211" t="s">
        <v>123</v>
      </c>
      <c r="H145" s="211"/>
    </row>
    <row r="146" spans="1:8" s="212" customFormat="1">
      <c r="A146" s="210">
        <v>43200</v>
      </c>
      <c r="B146" s="211" t="s">
        <v>4</v>
      </c>
      <c r="C146" s="211">
        <v>6473</v>
      </c>
      <c r="D146" s="211" t="s">
        <v>157</v>
      </c>
      <c r="E146" s="211" t="s">
        <v>24</v>
      </c>
      <c r="F146" s="211" t="s">
        <v>7</v>
      </c>
      <c r="G146" s="211" t="s">
        <v>388</v>
      </c>
      <c r="H146" s="211"/>
    </row>
    <row r="147" spans="1:8" s="212" customFormat="1">
      <c r="A147" s="210">
        <v>43200</v>
      </c>
      <c r="B147" s="211" t="s">
        <v>7</v>
      </c>
      <c r="C147" s="246" t="s">
        <v>1173</v>
      </c>
      <c r="D147" s="211" t="s">
        <v>1174</v>
      </c>
      <c r="E147" s="211" t="s">
        <v>7</v>
      </c>
      <c r="F147" s="211" t="s">
        <v>24</v>
      </c>
      <c r="G147" s="211" t="s">
        <v>1170</v>
      </c>
      <c r="H147" s="211"/>
    </row>
    <row r="148" spans="1:8" s="212" customFormat="1">
      <c r="A148" s="210">
        <v>43200</v>
      </c>
      <c r="B148" s="211" t="s">
        <v>4</v>
      </c>
      <c r="C148" s="211">
        <v>5630</v>
      </c>
      <c r="D148" s="211" t="s">
        <v>196</v>
      </c>
      <c r="E148" s="211" t="s">
        <v>25</v>
      </c>
      <c r="F148" s="211" t="s">
        <v>7</v>
      </c>
      <c r="G148" s="211" t="s">
        <v>123</v>
      </c>
      <c r="H148" s="211"/>
    </row>
    <row r="149" spans="1:8" s="212" customFormat="1">
      <c r="A149" s="210">
        <v>43200</v>
      </c>
      <c r="B149" s="211" t="s">
        <v>4</v>
      </c>
      <c r="C149" s="211">
        <v>5713</v>
      </c>
      <c r="D149" s="211" t="s">
        <v>341</v>
      </c>
      <c r="E149" s="211" t="s">
        <v>5</v>
      </c>
      <c r="F149" s="211" t="s">
        <v>7</v>
      </c>
      <c r="G149" s="211" t="s">
        <v>123</v>
      </c>
      <c r="H149" s="211"/>
    </row>
    <row r="150" spans="1:8" s="212" customFormat="1">
      <c r="A150" s="210">
        <v>43200</v>
      </c>
      <c r="B150" s="211" t="s">
        <v>4</v>
      </c>
      <c r="C150" s="211">
        <v>8508</v>
      </c>
      <c r="D150" s="211" t="s">
        <v>1175</v>
      </c>
      <c r="E150" s="211" t="s">
        <v>7</v>
      </c>
      <c r="F150" s="211" t="s">
        <v>24</v>
      </c>
      <c r="G150" s="211" t="s">
        <v>1176</v>
      </c>
      <c r="H150" s="211"/>
    </row>
    <row r="151" spans="1:8" s="212" customFormat="1">
      <c r="A151" s="210">
        <v>43200</v>
      </c>
      <c r="B151" s="211" t="s">
        <v>4</v>
      </c>
      <c r="C151" s="211">
        <v>4636</v>
      </c>
      <c r="D151" s="211" t="s">
        <v>131</v>
      </c>
      <c r="E151" s="211" t="s">
        <v>5</v>
      </c>
      <c r="F151" s="211" t="s">
        <v>7</v>
      </c>
      <c r="G151" s="211" t="s">
        <v>1177</v>
      </c>
      <c r="H151" s="211"/>
    </row>
    <row r="152" spans="1:8" s="212" customFormat="1">
      <c r="A152" s="210">
        <v>43201</v>
      </c>
      <c r="B152" s="211" t="s">
        <v>4</v>
      </c>
      <c r="C152" s="211">
        <v>5310</v>
      </c>
      <c r="D152" s="211" t="s">
        <v>427</v>
      </c>
      <c r="E152" s="211" t="s">
        <v>7</v>
      </c>
      <c r="F152" s="211" t="s">
        <v>24</v>
      </c>
      <c r="G152" s="211" t="s">
        <v>1178</v>
      </c>
      <c r="H152" s="211"/>
    </row>
    <row r="153" spans="1:8" s="212" customFormat="1">
      <c r="A153" s="210">
        <v>43201</v>
      </c>
      <c r="B153" s="211" t="s">
        <v>4</v>
      </c>
      <c r="C153" s="211">
        <v>4478</v>
      </c>
      <c r="D153" s="211" t="s">
        <v>158</v>
      </c>
      <c r="E153" s="211" t="s">
        <v>675</v>
      </c>
      <c r="F153" s="211" t="s">
        <v>5</v>
      </c>
      <c r="G153" s="211" t="s">
        <v>1179</v>
      </c>
      <c r="H153" s="211"/>
    </row>
    <row r="154" spans="1:8" s="212" customFormat="1">
      <c r="A154" s="210">
        <v>43201</v>
      </c>
      <c r="B154" s="211" t="s">
        <v>4</v>
      </c>
      <c r="C154" s="211">
        <v>3543</v>
      </c>
      <c r="D154" s="211" t="s">
        <v>168</v>
      </c>
      <c r="E154" s="211" t="s">
        <v>5</v>
      </c>
      <c r="F154" s="211" t="s">
        <v>363</v>
      </c>
      <c r="G154" s="211" t="s">
        <v>663</v>
      </c>
      <c r="H154" s="211"/>
    </row>
    <row r="155" spans="1:8" s="212" customFormat="1">
      <c r="A155" s="210">
        <v>43201</v>
      </c>
      <c r="B155" s="211" t="s">
        <v>4</v>
      </c>
      <c r="C155" s="211">
        <v>4974</v>
      </c>
      <c r="D155" s="211" t="s">
        <v>340</v>
      </c>
      <c r="E155" s="211" t="s">
        <v>5</v>
      </c>
      <c r="F155" s="211" t="s">
        <v>7</v>
      </c>
      <c r="G155" s="211" t="s">
        <v>123</v>
      </c>
      <c r="H155" s="211"/>
    </row>
    <row r="156" spans="1:8" s="212" customFormat="1">
      <c r="A156" s="210">
        <v>43201</v>
      </c>
      <c r="B156" s="211" t="s">
        <v>4</v>
      </c>
      <c r="C156" s="211">
        <v>3321</v>
      </c>
      <c r="D156" s="211" t="s">
        <v>1180</v>
      </c>
      <c r="E156" s="211" t="s">
        <v>25</v>
      </c>
      <c r="F156" s="211" t="s">
        <v>5</v>
      </c>
      <c r="G156" s="211" t="s">
        <v>123</v>
      </c>
      <c r="H156" s="211"/>
    </row>
    <row r="157" spans="1:8" s="212" customFormat="1">
      <c r="A157" s="210">
        <v>43201</v>
      </c>
      <c r="B157" s="211" t="s">
        <v>28</v>
      </c>
      <c r="C157" s="246" t="s">
        <v>1181</v>
      </c>
      <c r="D157" s="211" t="s">
        <v>1182</v>
      </c>
      <c r="E157" s="211" t="s">
        <v>78</v>
      </c>
      <c r="F157" s="211" t="s">
        <v>28</v>
      </c>
      <c r="G157" s="211" t="s">
        <v>388</v>
      </c>
      <c r="H157" s="211"/>
    </row>
    <row r="158" spans="1:8" s="212" customFormat="1">
      <c r="A158" s="210">
        <v>43201</v>
      </c>
      <c r="B158" s="211" t="s">
        <v>4</v>
      </c>
      <c r="C158" s="211">
        <v>6780</v>
      </c>
      <c r="D158" s="211" t="s">
        <v>628</v>
      </c>
      <c r="E158" s="211" t="s">
        <v>7</v>
      </c>
      <c r="F158" s="211" t="s">
        <v>35</v>
      </c>
      <c r="G158" s="211" t="s">
        <v>388</v>
      </c>
      <c r="H158" s="211"/>
    </row>
    <row r="159" spans="1:8" s="212" customFormat="1">
      <c r="A159" s="210">
        <v>43201</v>
      </c>
      <c r="B159" s="211" t="s">
        <v>4</v>
      </c>
      <c r="C159" s="211">
        <v>8554</v>
      </c>
      <c r="D159" s="211" t="s">
        <v>505</v>
      </c>
      <c r="E159" s="211" t="s">
        <v>6</v>
      </c>
      <c r="F159" s="211" t="s">
        <v>5</v>
      </c>
      <c r="G159" s="211" t="s">
        <v>388</v>
      </c>
      <c r="H159" s="211"/>
    </row>
    <row r="160" spans="1:8" s="212" customFormat="1">
      <c r="A160" s="210">
        <v>43201</v>
      </c>
      <c r="B160" s="211" t="s">
        <v>4</v>
      </c>
      <c r="C160" s="211"/>
      <c r="D160" s="211" t="s">
        <v>205</v>
      </c>
      <c r="E160" s="211"/>
      <c r="F160" s="211"/>
      <c r="G160" s="211"/>
      <c r="H160" s="211"/>
    </row>
    <row r="161" spans="1:8" s="212" customFormat="1">
      <c r="A161" s="210">
        <v>43202</v>
      </c>
      <c r="B161" s="211" t="s">
        <v>4</v>
      </c>
      <c r="C161" s="211">
        <v>4499</v>
      </c>
      <c r="D161" s="211" t="s">
        <v>731</v>
      </c>
      <c r="E161" s="211" t="s">
        <v>4</v>
      </c>
      <c r="F161" s="211" t="s">
        <v>5</v>
      </c>
      <c r="G161" s="211" t="s">
        <v>65</v>
      </c>
      <c r="H161" s="211"/>
    </row>
    <row r="162" spans="1:8" s="212" customFormat="1">
      <c r="A162" s="210">
        <v>43202</v>
      </c>
      <c r="B162" s="211" t="s">
        <v>4</v>
      </c>
      <c r="C162" s="211">
        <v>3932</v>
      </c>
      <c r="D162" s="211" t="s">
        <v>175</v>
      </c>
      <c r="E162" s="211" t="s">
        <v>4</v>
      </c>
      <c r="F162" s="211" t="s">
        <v>127</v>
      </c>
      <c r="G162" s="211" t="s">
        <v>388</v>
      </c>
      <c r="H162" s="211"/>
    </row>
    <row r="163" spans="1:8" s="212" customFormat="1">
      <c r="A163" s="210">
        <v>43202</v>
      </c>
      <c r="B163" s="211" t="s">
        <v>4</v>
      </c>
      <c r="C163" s="211">
        <v>4514</v>
      </c>
      <c r="D163" s="211" t="s">
        <v>131</v>
      </c>
      <c r="E163" s="211" t="s">
        <v>4</v>
      </c>
      <c r="F163" s="211" t="s">
        <v>1183</v>
      </c>
      <c r="G163" s="211" t="s">
        <v>93</v>
      </c>
      <c r="H163" s="211"/>
    </row>
    <row r="164" spans="1:8" s="212" customFormat="1">
      <c r="A164" s="210">
        <v>43204</v>
      </c>
      <c r="B164" s="211" t="s">
        <v>4</v>
      </c>
      <c r="C164" s="211">
        <v>4440</v>
      </c>
      <c r="D164" s="211" t="s">
        <v>158</v>
      </c>
      <c r="E164" s="211" t="s">
        <v>7</v>
      </c>
      <c r="F164" s="211" t="s">
        <v>9</v>
      </c>
      <c r="G164" s="211" t="s">
        <v>1184</v>
      </c>
      <c r="H164" s="211"/>
    </row>
    <row r="165" spans="1:8" s="212" customFormat="1">
      <c r="A165" s="210">
        <v>43204</v>
      </c>
      <c r="B165" s="211" t="s">
        <v>4</v>
      </c>
      <c r="C165" s="211">
        <v>1934</v>
      </c>
      <c r="D165" s="211" t="s">
        <v>205</v>
      </c>
      <c r="E165" s="211" t="s">
        <v>7</v>
      </c>
      <c r="F165" s="211" t="s">
        <v>453</v>
      </c>
      <c r="G165" s="211" t="s">
        <v>1185</v>
      </c>
      <c r="H165" s="211"/>
    </row>
    <row r="166" spans="1:8" s="212" customFormat="1">
      <c r="A166" s="210">
        <v>43204</v>
      </c>
      <c r="B166" s="211" t="s">
        <v>4</v>
      </c>
      <c r="C166" s="211">
        <v>4515</v>
      </c>
      <c r="D166" s="211" t="s">
        <v>131</v>
      </c>
      <c r="E166" s="211" t="s">
        <v>914</v>
      </c>
      <c r="F166" s="211" t="s">
        <v>12</v>
      </c>
      <c r="G166" s="211" t="s">
        <v>37</v>
      </c>
      <c r="H166" s="211"/>
    </row>
    <row r="167" spans="1:8" s="212" customFormat="1">
      <c r="A167" s="210">
        <v>43204</v>
      </c>
      <c r="B167" s="211" t="s">
        <v>4</v>
      </c>
      <c r="C167" s="211">
        <v>3560</v>
      </c>
      <c r="D167" s="211" t="s">
        <v>168</v>
      </c>
      <c r="E167" s="211" t="s">
        <v>12</v>
      </c>
      <c r="F167" s="211" t="s">
        <v>24</v>
      </c>
      <c r="G167" s="211" t="s">
        <v>42</v>
      </c>
      <c r="H167" s="211"/>
    </row>
    <row r="168" spans="1:8" s="212" customFormat="1">
      <c r="A168" s="210">
        <v>43204</v>
      </c>
      <c r="B168" s="211" t="s">
        <v>4</v>
      </c>
      <c r="C168" s="211">
        <v>3910</v>
      </c>
      <c r="D168" s="211" t="s">
        <v>175</v>
      </c>
      <c r="E168" s="211" t="s">
        <v>71</v>
      </c>
      <c r="F168" s="211" t="s">
        <v>9</v>
      </c>
      <c r="G168" s="211" t="s">
        <v>663</v>
      </c>
      <c r="H168" s="211"/>
    </row>
    <row r="169" spans="1:8" s="212" customFormat="1">
      <c r="A169" s="210">
        <v>43204</v>
      </c>
      <c r="B169" s="211" t="s">
        <v>7</v>
      </c>
      <c r="C169" s="211">
        <v>57000</v>
      </c>
      <c r="D169" s="211" t="s">
        <v>785</v>
      </c>
      <c r="E169" s="211" t="s">
        <v>7</v>
      </c>
      <c r="F169" s="211" t="s">
        <v>24</v>
      </c>
      <c r="G169" s="211" t="s">
        <v>1012</v>
      </c>
      <c r="H169" s="211"/>
    </row>
    <row r="170" spans="1:8" s="212" customFormat="1">
      <c r="A170" s="210">
        <v>43204</v>
      </c>
      <c r="B170" s="211" t="s">
        <v>4</v>
      </c>
      <c r="C170" s="211">
        <v>4505</v>
      </c>
      <c r="D170" s="211" t="s">
        <v>131</v>
      </c>
      <c r="E170" s="211" t="s">
        <v>5</v>
      </c>
      <c r="F170" s="211" t="s">
        <v>7</v>
      </c>
      <c r="G170" s="211" t="s">
        <v>93</v>
      </c>
      <c r="H170" s="211"/>
    </row>
    <row r="171" spans="1:8" s="212" customFormat="1">
      <c r="A171" s="210">
        <v>43204</v>
      </c>
      <c r="B171" s="211" t="s">
        <v>4</v>
      </c>
      <c r="C171" s="211">
        <v>4938</v>
      </c>
      <c r="D171" s="211" t="s">
        <v>152</v>
      </c>
      <c r="E171" s="211" t="s">
        <v>5</v>
      </c>
      <c r="F171" s="211" t="s">
        <v>7</v>
      </c>
      <c r="G171" s="211" t="s">
        <v>1186</v>
      </c>
      <c r="H171" s="211"/>
    </row>
    <row r="172" spans="1:8" s="212" customFormat="1">
      <c r="A172" s="210">
        <v>43205</v>
      </c>
      <c r="B172" s="211" t="s">
        <v>4</v>
      </c>
      <c r="C172" s="211">
        <v>8052</v>
      </c>
      <c r="D172" s="211" t="s">
        <v>133</v>
      </c>
      <c r="E172" s="211" t="s">
        <v>693</v>
      </c>
      <c r="F172" s="211" t="s">
        <v>5</v>
      </c>
      <c r="G172" s="211" t="s">
        <v>123</v>
      </c>
      <c r="H172" s="211"/>
    </row>
    <row r="173" spans="1:8" s="212" customFormat="1">
      <c r="A173" s="210">
        <v>43205</v>
      </c>
      <c r="B173" s="211" t="s">
        <v>4</v>
      </c>
      <c r="C173" s="211">
        <v>7562</v>
      </c>
      <c r="D173" s="211" t="s">
        <v>468</v>
      </c>
      <c r="E173" s="211" t="s">
        <v>6</v>
      </c>
      <c r="F173" s="211" t="s">
        <v>7</v>
      </c>
      <c r="G173" s="211" t="s">
        <v>42</v>
      </c>
      <c r="H173" s="211"/>
    </row>
    <row r="174" spans="1:8" s="212" customFormat="1">
      <c r="A174" s="210">
        <v>43205</v>
      </c>
      <c r="B174" s="211" t="s">
        <v>7</v>
      </c>
      <c r="C174" s="211">
        <v>54740</v>
      </c>
      <c r="D174" s="211" t="s">
        <v>1187</v>
      </c>
      <c r="E174" s="211" t="s">
        <v>7</v>
      </c>
      <c r="F174" s="211" t="s">
        <v>24</v>
      </c>
      <c r="G174" s="211" t="s">
        <v>123</v>
      </c>
      <c r="H174" s="211"/>
    </row>
    <row r="175" spans="1:8" s="212" customFormat="1">
      <c r="A175" s="210">
        <v>43205</v>
      </c>
      <c r="B175" s="211" t="s">
        <v>104</v>
      </c>
      <c r="C175" s="211">
        <v>1700</v>
      </c>
      <c r="D175" s="211" t="s">
        <v>1188</v>
      </c>
      <c r="E175" s="211" t="s">
        <v>127</v>
      </c>
      <c r="F175" s="211" t="s">
        <v>24</v>
      </c>
      <c r="G175" s="211" t="s">
        <v>1189</v>
      </c>
      <c r="H175" s="211"/>
    </row>
    <row r="176" spans="1:8" s="212" customFormat="1">
      <c r="A176" s="210">
        <v>43205</v>
      </c>
      <c r="B176" s="211" t="s">
        <v>7</v>
      </c>
      <c r="C176" s="211">
        <v>94270</v>
      </c>
      <c r="D176" s="211" t="s">
        <v>1190</v>
      </c>
      <c r="E176" s="211" t="s">
        <v>7</v>
      </c>
      <c r="F176" s="211" t="s">
        <v>24</v>
      </c>
      <c r="G176" s="211" t="s">
        <v>388</v>
      </c>
      <c r="H176" s="211"/>
    </row>
    <row r="177" spans="1:8" s="212" customFormat="1">
      <c r="A177" s="210">
        <v>43205</v>
      </c>
      <c r="B177" s="211" t="s">
        <v>6</v>
      </c>
      <c r="C177" s="211">
        <v>66806</v>
      </c>
      <c r="D177" s="211" t="s">
        <v>1191</v>
      </c>
      <c r="E177" s="211" t="s">
        <v>6</v>
      </c>
      <c r="F177" s="211" t="s">
        <v>57</v>
      </c>
      <c r="G177" s="211" t="s">
        <v>42</v>
      </c>
      <c r="H177" s="211"/>
    </row>
    <row r="178" spans="1:8" s="212" customFormat="1">
      <c r="A178" s="210">
        <v>43205</v>
      </c>
      <c r="B178" s="211" t="s">
        <v>4</v>
      </c>
      <c r="C178" s="211">
        <v>4265</v>
      </c>
      <c r="D178" s="211" t="s">
        <v>141</v>
      </c>
      <c r="E178" s="211" t="s">
        <v>5</v>
      </c>
      <c r="F178" s="211" t="s">
        <v>7</v>
      </c>
      <c r="G178" s="211" t="s">
        <v>1192</v>
      </c>
      <c r="H178" s="211"/>
    </row>
    <row r="179" spans="1:8" s="212" customFormat="1">
      <c r="A179" s="210">
        <v>43205</v>
      </c>
      <c r="B179" s="211" t="s">
        <v>22</v>
      </c>
      <c r="C179" s="211">
        <v>7010</v>
      </c>
      <c r="D179" s="211" t="s">
        <v>1193</v>
      </c>
      <c r="E179" s="211" t="s">
        <v>376</v>
      </c>
      <c r="F179" s="211" t="s">
        <v>24</v>
      </c>
      <c r="G179" s="211" t="s">
        <v>1194</v>
      </c>
      <c r="H179" s="211"/>
    </row>
    <row r="180" spans="1:8" s="212" customFormat="1">
      <c r="A180" s="210">
        <v>43205</v>
      </c>
      <c r="B180" s="211" t="s">
        <v>4</v>
      </c>
      <c r="C180" s="211">
        <v>1845</v>
      </c>
      <c r="D180" s="211" t="s">
        <v>205</v>
      </c>
      <c r="E180" s="211" t="s">
        <v>7</v>
      </c>
      <c r="F180" s="211" t="s">
        <v>24</v>
      </c>
      <c r="G180" s="211" t="s">
        <v>663</v>
      </c>
      <c r="H180" s="211"/>
    </row>
    <row r="181" spans="1:8" s="212" customFormat="1">
      <c r="A181" s="210">
        <v>43205</v>
      </c>
      <c r="B181" s="211" t="s">
        <v>4</v>
      </c>
      <c r="C181" s="211">
        <v>8447</v>
      </c>
      <c r="D181" s="211" t="s">
        <v>385</v>
      </c>
      <c r="E181" s="211" t="s">
        <v>5</v>
      </c>
      <c r="F181" s="211" t="s">
        <v>7</v>
      </c>
      <c r="G181" s="211" t="s">
        <v>1195</v>
      </c>
      <c r="H181" s="211"/>
    </row>
    <row r="182" spans="1:8" s="212" customFormat="1">
      <c r="A182" s="210">
        <v>43205</v>
      </c>
      <c r="B182" s="211" t="s">
        <v>4</v>
      </c>
      <c r="C182" s="211">
        <v>8522</v>
      </c>
      <c r="D182" s="211" t="s">
        <v>1196</v>
      </c>
      <c r="E182" s="211" t="s">
        <v>5</v>
      </c>
      <c r="F182" s="211" t="s">
        <v>56</v>
      </c>
      <c r="G182" s="211" t="s">
        <v>1197</v>
      </c>
      <c r="H182" s="211"/>
    </row>
    <row r="183" spans="1:8" s="212" customFormat="1">
      <c r="A183" s="210">
        <v>43205</v>
      </c>
      <c r="B183" s="211" t="s">
        <v>4</v>
      </c>
      <c r="C183" s="211">
        <v>4660</v>
      </c>
      <c r="D183" s="211" t="s">
        <v>131</v>
      </c>
      <c r="E183" s="211" t="s">
        <v>9</v>
      </c>
      <c r="F183" s="211" t="s">
        <v>7</v>
      </c>
      <c r="G183" s="211" t="s">
        <v>93</v>
      </c>
      <c r="H183" s="211"/>
    </row>
    <row r="184" spans="1:8" s="212" customFormat="1">
      <c r="A184" s="210">
        <v>43205</v>
      </c>
      <c r="B184" s="211" t="s">
        <v>7</v>
      </c>
      <c r="C184" s="211">
        <v>30230</v>
      </c>
      <c r="D184" s="211" t="s">
        <v>1198</v>
      </c>
      <c r="E184" s="211" t="s">
        <v>7</v>
      </c>
      <c r="F184" s="211" t="s">
        <v>10</v>
      </c>
      <c r="G184" s="211" t="s">
        <v>388</v>
      </c>
      <c r="H184" s="211"/>
    </row>
    <row r="185" spans="1:8">
      <c r="A185" s="210">
        <v>43206</v>
      </c>
      <c r="B185" s="211" t="s">
        <v>7</v>
      </c>
      <c r="C185" s="211">
        <v>7400</v>
      </c>
      <c r="D185" s="211" t="s">
        <v>1207</v>
      </c>
      <c r="E185" s="211" t="s">
        <v>7</v>
      </c>
      <c r="F185" s="211" t="s">
        <v>24</v>
      </c>
      <c r="G185" s="211" t="s">
        <v>1208</v>
      </c>
      <c r="H185" s="211"/>
    </row>
    <row r="186" spans="1:8">
      <c r="A186" s="210">
        <v>43206</v>
      </c>
      <c r="B186" s="211" t="s">
        <v>7</v>
      </c>
      <c r="C186" s="211">
        <v>57970</v>
      </c>
      <c r="D186" s="211" t="s">
        <v>739</v>
      </c>
      <c r="E186" s="211" t="s">
        <v>7</v>
      </c>
      <c r="F186" s="211" t="s">
        <v>24</v>
      </c>
      <c r="G186" s="211" t="s">
        <v>116</v>
      </c>
      <c r="H186" s="211"/>
    </row>
    <row r="187" spans="1:8">
      <c r="A187" s="210">
        <v>43206</v>
      </c>
      <c r="B187" s="211" t="s">
        <v>22</v>
      </c>
      <c r="C187" s="211">
        <v>1180</v>
      </c>
      <c r="D187" s="211" t="s">
        <v>432</v>
      </c>
      <c r="E187" s="211" t="s">
        <v>1209</v>
      </c>
      <c r="F187" s="211" t="s">
        <v>7</v>
      </c>
      <c r="G187" s="211" t="s">
        <v>1210</v>
      </c>
      <c r="H187" s="211"/>
    </row>
    <row r="188" spans="1:8">
      <c r="A188" s="210">
        <v>43206</v>
      </c>
      <c r="B188" s="211" t="s">
        <v>4</v>
      </c>
      <c r="C188" s="211">
        <v>8213</v>
      </c>
      <c r="D188" s="211" t="s">
        <v>162</v>
      </c>
      <c r="E188" s="211" t="s">
        <v>24</v>
      </c>
      <c r="F188" s="211" t="s">
        <v>7</v>
      </c>
      <c r="G188" s="211" t="s">
        <v>98</v>
      </c>
      <c r="H188" s="211"/>
    </row>
    <row r="189" spans="1:8">
      <c r="A189" s="210">
        <v>43207</v>
      </c>
      <c r="B189" s="211" t="s">
        <v>4</v>
      </c>
      <c r="C189" s="211">
        <v>7131</v>
      </c>
      <c r="D189" s="211" t="s">
        <v>141</v>
      </c>
      <c r="E189" s="211" t="s">
        <v>5</v>
      </c>
      <c r="F189" s="211" t="s">
        <v>6</v>
      </c>
      <c r="G189" s="211" t="s">
        <v>961</v>
      </c>
      <c r="H189" s="211"/>
    </row>
    <row r="190" spans="1:8">
      <c r="A190" s="210">
        <v>43208</v>
      </c>
      <c r="B190" s="211" t="s">
        <v>1125</v>
      </c>
      <c r="C190" s="211" t="s">
        <v>1211</v>
      </c>
      <c r="D190" s="211" t="s">
        <v>1212</v>
      </c>
      <c r="E190" s="211" t="s">
        <v>1213</v>
      </c>
      <c r="F190" s="211" t="s">
        <v>24</v>
      </c>
      <c r="G190" s="211" t="s">
        <v>941</v>
      </c>
      <c r="H190" s="211"/>
    </row>
    <row r="191" spans="1:8">
      <c r="A191" s="210">
        <v>43208</v>
      </c>
      <c r="B191" s="211" t="s">
        <v>4</v>
      </c>
      <c r="C191" s="211">
        <v>9807</v>
      </c>
      <c r="D191" s="211" t="s">
        <v>1214</v>
      </c>
      <c r="E191" s="211" t="s">
        <v>5</v>
      </c>
      <c r="F191" s="211" t="s">
        <v>122</v>
      </c>
      <c r="G191" s="211" t="s">
        <v>510</v>
      </c>
      <c r="H191" s="211"/>
    </row>
    <row r="192" spans="1:8">
      <c r="A192" s="210">
        <v>43209</v>
      </c>
      <c r="B192" s="211" t="s">
        <v>4</v>
      </c>
      <c r="C192" s="211">
        <v>7546</v>
      </c>
      <c r="D192" s="211" t="s">
        <v>1215</v>
      </c>
      <c r="E192" s="211" t="s">
        <v>25</v>
      </c>
      <c r="F192" s="211" t="s">
        <v>7</v>
      </c>
      <c r="G192" s="211" t="s">
        <v>946</v>
      </c>
      <c r="H192" s="211"/>
    </row>
    <row r="193" spans="1:8">
      <c r="A193" s="210">
        <v>43210</v>
      </c>
      <c r="B193" s="211" t="s">
        <v>7</v>
      </c>
      <c r="C193" s="211">
        <v>75013</v>
      </c>
      <c r="D193" s="211" t="s">
        <v>716</v>
      </c>
      <c r="E193" s="211" t="s">
        <v>12</v>
      </c>
      <c r="F193" s="211" t="s">
        <v>7</v>
      </c>
      <c r="G193" s="211" t="s">
        <v>941</v>
      </c>
      <c r="H193" s="211"/>
    </row>
    <row r="194" spans="1:8">
      <c r="A194" s="210" t="s">
        <v>1216</v>
      </c>
      <c r="B194" s="211" t="s">
        <v>4</v>
      </c>
      <c r="C194" s="211">
        <v>1470</v>
      </c>
      <c r="D194" s="211" t="s">
        <v>205</v>
      </c>
      <c r="E194" s="211" t="s">
        <v>5</v>
      </c>
      <c r="F194" s="211" t="s">
        <v>24</v>
      </c>
      <c r="G194" s="211" t="s">
        <v>533</v>
      </c>
      <c r="H194" s="211"/>
    </row>
    <row r="195" spans="1:8">
      <c r="A195" s="210">
        <v>43211</v>
      </c>
      <c r="B195" s="211" t="s">
        <v>4</v>
      </c>
      <c r="C195" s="211">
        <v>2356</v>
      </c>
      <c r="D195" s="211" t="s">
        <v>205</v>
      </c>
      <c r="E195" s="211" t="s">
        <v>7</v>
      </c>
      <c r="F195" s="211" t="s">
        <v>28</v>
      </c>
      <c r="G195" s="211" t="s">
        <v>116</v>
      </c>
      <c r="H195" s="211"/>
    </row>
    <row r="196" spans="1:8">
      <c r="A196" s="210">
        <v>43212</v>
      </c>
      <c r="B196" s="211" t="s">
        <v>22</v>
      </c>
      <c r="C196" s="211">
        <v>4031</v>
      </c>
      <c r="D196" s="211" t="s">
        <v>1217</v>
      </c>
      <c r="E196" s="211" t="s">
        <v>7</v>
      </c>
      <c r="F196" s="211" t="s">
        <v>7</v>
      </c>
      <c r="G196" s="211" t="s">
        <v>609</v>
      </c>
      <c r="H196" s="211"/>
    </row>
    <row r="197" spans="1:8">
      <c r="A197" s="210">
        <v>43212</v>
      </c>
      <c r="B197" s="211" t="s">
        <v>6</v>
      </c>
      <c r="C197" s="211">
        <v>67604</v>
      </c>
      <c r="D197" s="211" t="s">
        <v>1218</v>
      </c>
      <c r="E197" s="211" t="s">
        <v>24</v>
      </c>
      <c r="F197" s="211" t="s">
        <v>6</v>
      </c>
      <c r="G197" s="211" t="s">
        <v>609</v>
      </c>
      <c r="H197" s="211"/>
    </row>
    <row r="198" spans="1:8">
      <c r="A198" s="210">
        <v>43212</v>
      </c>
      <c r="B198" s="211"/>
      <c r="C198" s="211">
        <v>8010</v>
      </c>
      <c r="D198" s="211" t="s">
        <v>1219</v>
      </c>
      <c r="E198" s="211" t="s">
        <v>6</v>
      </c>
      <c r="F198" s="211" t="s">
        <v>1220</v>
      </c>
      <c r="G198" s="211" t="s">
        <v>891</v>
      </c>
      <c r="H198" s="211"/>
    </row>
    <row r="199" spans="1:8">
      <c r="A199" s="210">
        <v>43212</v>
      </c>
      <c r="B199" s="211" t="s">
        <v>4</v>
      </c>
      <c r="C199" s="211">
        <v>1461</v>
      </c>
      <c r="D199" s="211" t="s">
        <v>1221</v>
      </c>
      <c r="E199" s="211" t="s">
        <v>5</v>
      </c>
      <c r="F199" s="211" t="s">
        <v>6</v>
      </c>
      <c r="G199" s="211" t="s">
        <v>514</v>
      </c>
      <c r="H199" s="211"/>
    </row>
    <row r="200" spans="1:8">
      <c r="A200" s="210">
        <v>43212</v>
      </c>
      <c r="B200" s="211" t="s">
        <v>4</v>
      </c>
      <c r="C200" s="211">
        <v>2153</v>
      </c>
      <c r="D200" s="211" t="s">
        <v>132</v>
      </c>
      <c r="E200" s="211" t="s">
        <v>24</v>
      </c>
      <c r="F200" s="211" t="s">
        <v>5</v>
      </c>
      <c r="G200" s="211" t="s">
        <v>1222</v>
      </c>
      <c r="H200" s="211"/>
    </row>
    <row r="201" spans="1:8">
      <c r="A201" s="210">
        <v>43212</v>
      </c>
      <c r="B201" s="211" t="s">
        <v>4</v>
      </c>
      <c r="C201" s="211">
        <v>5880</v>
      </c>
      <c r="D201" s="211" t="s">
        <v>307</v>
      </c>
      <c r="E201" s="211" t="s">
        <v>5</v>
      </c>
      <c r="F201" s="211" t="s">
        <v>127</v>
      </c>
      <c r="G201" s="211" t="s">
        <v>243</v>
      </c>
      <c r="H201" s="211"/>
    </row>
    <row r="202" spans="1:8">
      <c r="A202" s="210">
        <v>43212</v>
      </c>
      <c r="B202" s="211" t="s">
        <v>4</v>
      </c>
      <c r="C202" s="211">
        <v>4642</v>
      </c>
      <c r="D202" s="211" t="s">
        <v>131</v>
      </c>
      <c r="E202" s="211" t="s">
        <v>5</v>
      </c>
      <c r="F202" s="211" t="s">
        <v>127</v>
      </c>
      <c r="G202" s="211" t="s">
        <v>1223</v>
      </c>
      <c r="H202" s="211"/>
    </row>
    <row r="203" spans="1:8">
      <c r="A203" s="210">
        <v>43212</v>
      </c>
      <c r="B203" s="211" t="s">
        <v>4</v>
      </c>
      <c r="C203" s="211">
        <v>1311</v>
      </c>
      <c r="D203" s="211" t="s">
        <v>132</v>
      </c>
      <c r="E203" s="211" t="s">
        <v>18</v>
      </c>
      <c r="F203" s="211" t="s">
        <v>6</v>
      </c>
      <c r="G203" s="211" t="s">
        <v>1224</v>
      </c>
      <c r="H203" s="211"/>
    </row>
    <row r="204" spans="1:8">
      <c r="A204" s="210">
        <v>43212</v>
      </c>
      <c r="B204" s="211" t="s">
        <v>4</v>
      </c>
      <c r="C204" s="211">
        <v>2153</v>
      </c>
      <c r="D204" s="211" t="s">
        <v>132</v>
      </c>
      <c r="E204" s="211" t="s">
        <v>5</v>
      </c>
      <c r="F204" s="211" t="s">
        <v>5</v>
      </c>
      <c r="G204" s="211" t="s">
        <v>116</v>
      </c>
      <c r="H204" s="211"/>
    </row>
    <row r="205" spans="1:8">
      <c r="A205" s="210">
        <v>43213</v>
      </c>
      <c r="B205" s="211" t="s">
        <v>4</v>
      </c>
      <c r="C205" s="211">
        <v>4796</v>
      </c>
      <c r="D205" s="211" t="s">
        <v>1225</v>
      </c>
      <c r="E205" s="211" t="s">
        <v>7</v>
      </c>
      <c r="F205" s="211" t="s">
        <v>24</v>
      </c>
      <c r="G205" s="211" t="s">
        <v>123</v>
      </c>
      <c r="H205" s="211"/>
    </row>
    <row r="206" spans="1:8">
      <c r="A206" s="210">
        <v>43214</v>
      </c>
      <c r="B206" s="211" t="s">
        <v>4</v>
      </c>
      <c r="C206" s="211">
        <v>2335</v>
      </c>
      <c r="D206" s="211" t="s">
        <v>132</v>
      </c>
      <c r="E206" s="211" t="s">
        <v>29</v>
      </c>
      <c r="F206" s="211" t="s">
        <v>6</v>
      </c>
      <c r="G206" s="211" t="s">
        <v>1226</v>
      </c>
      <c r="H206" s="211"/>
    </row>
    <row r="207" spans="1:8">
      <c r="A207" s="210">
        <v>43214</v>
      </c>
      <c r="B207" s="211" t="s">
        <v>4</v>
      </c>
      <c r="C207" s="211">
        <v>3317</v>
      </c>
      <c r="D207" s="211" t="s">
        <v>137</v>
      </c>
      <c r="E207" s="211" t="s">
        <v>1227</v>
      </c>
      <c r="F207" s="211" t="s">
        <v>7</v>
      </c>
      <c r="G207" s="211" t="s">
        <v>1226</v>
      </c>
      <c r="H207" s="211"/>
    </row>
    <row r="208" spans="1:8">
      <c r="A208" s="210">
        <v>43214</v>
      </c>
      <c r="B208" s="211" t="s">
        <v>4</v>
      </c>
      <c r="C208" s="211">
        <v>8424</v>
      </c>
      <c r="D208" s="211" t="s">
        <v>385</v>
      </c>
      <c r="E208" s="211" t="s">
        <v>1227</v>
      </c>
      <c r="F208" s="211" t="s">
        <v>7</v>
      </c>
      <c r="G208" s="211" t="s">
        <v>1226</v>
      </c>
      <c r="H208" s="211"/>
    </row>
    <row r="209" spans="1:8">
      <c r="A209" s="210">
        <v>43214</v>
      </c>
      <c r="B209" s="211" t="s">
        <v>4</v>
      </c>
      <c r="C209" s="211">
        <v>5422</v>
      </c>
      <c r="D209" s="211" t="s">
        <v>1228</v>
      </c>
      <c r="E209" s="211" t="s">
        <v>1227</v>
      </c>
      <c r="F209" s="211" t="s">
        <v>7</v>
      </c>
      <c r="G209" s="211" t="s">
        <v>1226</v>
      </c>
      <c r="H209" s="211"/>
    </row>
    <row r="210" spans="1:8">
      <c r="A210" s="210">
        <v>43214</v>
      </c>
      <c r="B210" s="211" t="s">
        <v>7</v>
      </c>
      <c r="C210" s="211">
        <v>54400</v>
      </c>
      <c r="D210" s="211" t="s">
        <v>1229</v>
      </c>
      <c r="E210" s="211" t="s">
        <v>7</v>
      </c>
      <c r="F210" s="211" t="s">
        <v>24</v>
      </c>
      <c r="G210" s="211" t="s">
        <v>1230</v>
      </c>
      <c r="H210" s="211"/>
    </row>
    <row r="211" spans="1:8">
      <c r="A211" s="210">
        <v>43214</v>
      </c>
      <c r="B211" s="211" t="s">
        <v>7</v>
      </c>
      <c r="C211" s="211">
        <v>54920</v>
      </c>
      <c r="D211" s="211" t="s">
        <v>1231</v>
      </c>
      <c r="E211" s="211" t="s">
        <v>7</v>
      </c>
      <c r="F211" s="211" t="s">
        <v>620</v>
      </c>
      <c r="G211" s="211" t="s">
        <v>800</v>
      </c>
      <c r="H211" s="211"/>
    </row>
    <row r="212" spans="1:8">
      <c r="A212" s="210">
        <v>43215</v>
      </c>
      <c r="B212" s="211" t="s">
        <v>984</v>
      </c>
      <c r="C212" s="211" t="s">
        <v>1232</v>
      </c>
      <c r="D212" s="211" t="s">
        <v>1233</v>
      </c>
      <c r="E212" s="211" t="s">
        <v>5</v>
      </c>
      <c r="F212" s="211" t="s">
        <v>5</v>
      </c>
      <c r="G212" s="211" t="s">
        <v>1234</v>
      </c>
      <c r="H212" s="211"/>
    </row>
    <row r="213" spans="1:8">
      <c r="A213" s="210">
        <v>43215</v>
      </c>
      <c r="B213" s="211" t="s">
        <v>6</v>
      </c>
      <c r="C213" s="211">
        <v>54311</v>
      </c>
      <c r="D213" s="211" t="s">
        <v>1235</v>
      </c>
      <c r="E213" s="211" t="s">
        <v>6</v>
      </c>
      <c r="F213" s="211" t="s">
        <v>24</v>
      </c>
      <c r="G213" s="211" t="s">
        <v>609</v>
      </c>
      <c r="H213" s="211"/>
    </row>
    <row r="214" spans="1:8">
      <c r="A214" s="210">
        <v>43215</v>
      </c>
      <c r="B214" s="211" t="s">
        <v>6</v>
      </c>
      <c r="C214" s="211">
        <v>54318</v>
      </c>
      <c r="D214" s="211" t="s">
        <v>1236</v>
      </c>
      <c r="E214" s="211" t="s">
        <v>6</v>
      </c>
      <c r="F214" s="211" t="s">
        <v>6</v>
      </c>
      <c r="G214" s="211" t="s">
        <v>1237</v>
      </c>
      <c r="H214" s="211"/>
    </row>
    <row r="215" spans="1:8">
      <c r="A215" s="210">
        <v>43215</v>
      </c>
      <c r="B215" s="211" t="s">
        <v>7</v>
      </c>
      <c r="C215" s="211">
        <v>57570</v>
      </c>
      <c r="D215" s="211" t="s">
        <v>1238</v>
      </c>
      <c r="E215" s="211" t="s">
        <v>7</v>
      </c>
      <c r="F215" s="211" t="s">
        <v>7</v>
      </c>
      <c r="G215" s="211" t="s">
        <v>609</v>
      </c>
      <c r="H215" s="211"/>
    </row>
    <row r="216" spans="1:8">
      <c r="A216" s="210">
        <v>43215</v>
      </c>
      <c r="B216" s="211" t="s">
        <v>7</v>
      </c>
      <c r="C216" s="211">
        <v>57570</v>
      </c>
      <c r="D216" s="211" t="s">
        <v>1238</v>
      </c>
      <c r="E216" s="211" t="s">
        <v>7</v>
      </c>
      <c r="F216" s="211" t="s">
        <v>7</v>
      </c>
      <c r="G216" s="211" t="s">
        <v>235</v>
      </c>
      <c r="H216" s="211"/>
    </row>
    <row r="217" spans="1:8">
      <c r="A217" s="210">
        <v>43215</v>
      </c>
      <c r="B217" s="211" t="s">
        <v>1108</v>
      </c>
      <c r="C217" s="211">
        <v>8907</v>
      </c>
      <c r="D217" s="211" t="s">
        <v>1239</v>
      </c>
      <c r="E217" s="211" t="s">
        <v>6</v>
      </c>
      <c r="F217" s="211" t="s">
        <v>6</v>
      </c>
      <c r="G217" s="211" t="s">
        <v>1240</v>
      </c>
      <c r="H217" s="211"/>
    </row>
    <row r="218" spans="1:8">
      <c r="A218" s="210">
        <v>43215</v>
      </c>
      <c r="B218" s="211" t="s">
        <v>7</v>
      </c>
      <c r="C218" s="211">
        <v>57970</v>
      </c>
      <c r="D218" s="211" t="s">
        <v>739</v>
      </c>
      <c r="E218" s="211" t="s">
        <v>7</v>
      </c>
      <c r="F218" s="211" t="s">
        <v>1241</v>
      </c>
      <c r="G218" s="211" t="s">
        <v>116</v>
      </c>
      <c r="H218" s="211"/>
    </row>
    <row r="219" spans="1:8">
      <c r="A219" s="210">
        <v>43215</v>
      </c>
      <c r="B219" s="211" t="s">
        <v>4</v>
      </c>
      <c r="C219" s="211">
        <v>4350</v>
      </c>
      <c r="D219" s="211" t="s">
        <v>141</v>
      </c>
      <c r="E219" s="211" t="s">
        <v>7</v>
      </c>
      <c r="F219" s="211" t="s">
        <v>620</v>
      </c>
      <c r="G219" s="211" t="s">
        <v>1242</v>
      </c>
      <c r="H219" s="211"/>
    </row>
    <row r="220" spans="1:8">
      <c r="A220" s="210">
        <v>43215</v>
      </c>
      <c r="B220" s="211" t="s">
        <v>7</v>
      </c>
      <c r="C220" s="211">
        <v>57530</v>
      </c>
      <c r="D220" s="211" t="s">
        <v>1243</v>
      </c>
      <c r="E220" s="211" t="s">
        <v>7</v>
      </c>
      <c r="F220" s="211" t="s">
        <v>7</v>
      </c>
      <c r="G220" s="211" t="s">
        <v>609</v>
      </c>
      <c r="H220" s="211"/>
    </row>
    <row r="221" spans="1:8">
      <c r="A221" s="210">
        <v>43215</v>
      </c>
      <c r="B221" s="211" t="s">
        <v>7</v>
      </c>
      <c r="C221" s="211">
        <v>57970</v>
      </c>
      <c r="D221" s="211" t="s">
        <v>739</v>
      </c>
      <c r="E221" s="211" t="s">
        <v>7</v>
      </c>
      <c r="F221" s="211" t="s">
        <v>7</v>
      </c>
      <c r="G221" s="211" t="s">
        <v>548</v>
      </c>
      <c r="H221" s="211"/>
    </row>
    <row r="222" spans="1:8" s="212" customFormat="1">
      <c r="A222" s="210">
        <v>43216</v>
      </c>
      <c r="B222" s="211" t="s">
        <v>7</v>
      </c>
      <c r="C222" s="211">
        <v>8000</v>
      </c>
      <c r="D222" s="211" t="s">
        <v>1246</v>
      </c>
      <c r="E222" s="211" t="s">
        <v>7</v>
      </c>
      <c r="F222" s="211" t="s">
        <v>24</v>
      </c>
      <c r="G222" s="211" t="s">
        <v>1247</v>
      </c>
      <c r="H222" s="211"/>
    </row>
    <row r="223" spans="1:8" s="212" customFormat="1">
      <c r="A223" s="210">
        <v>43216</v>
      </c>
      <c r="B223" s="211" t="s">
        <v>7</v>
      </c>
      <c r="C223" s="211">
        <v>57280</v>
      </c>
      <c r="D223" s="211" t="s">
        <v>1248</v>
      </c>
      <c r="E223" s="211" t="s">
        <v>7</v>
      </c>
      <c r="F223" s="211" t="s">
        <v>7</v>
      </c>
      <c r="G223" s="211" t="s">
        <v>116</v>
      </c>
      <c r="H223" s="211"/>
    </row>
    <row r="224" spans="1:8" s="212" customFormat="1">
      <c r="A224" s="210">
        <v>43216</v>
      </c>
      <c r="B224" s="211" t="s">
        <v>7</v>
      </c>
      <c r="C224" s="211">
        <v>54400</v>
      </c>
      <c r="D224" s="211" t="s">
        <v>408</v>
      </c>
      <c r="E224" s="211" t="s">
        <v>7</v>
      </c>
      <c r="F224" s="211" t="s">
        <v>7</v>
      </c>
      <c r="G224" s="211" t="s">
        <v>1249</v>
      </c>
      <c r="H224" s="211"/>
    </row>
    <row r="225" spans="1:8" s="212" customFormat="1">
      <c r="A225" s="210">
        <v>43216</v>
      </c>
      <c r="B225" s="211" t="s">
        <v>7</v>
      </c>
      <c r="C225" s="211">
        <v>57190</v>
      </c>
      <c r="D225" s="211" t="s">
        <v>515</v>
      </c>
      <c r="E225" s="211" t="s">
        <v>7</v>
      </c>
      <c r="F225" s="211" t="s">
        <v>7</v>
      </c>
      <c r="G225" s="211" t="s">
        <v>1250</v>
      </c>
      <c r="H225" s="211"/>
    </row>
    <row r="226" spans="1:8" s="212" customFormat="1">
      <c r="A226" s="210">
        <v>43216</v>
      </c>
      <c r="B226" s="211" t="s">
        <v>7</v>
      </c>
      <c r="C226" s="211">
        <v>571100</v>
      </c>
      <c r="D226" s="211" t="s">
        <v>369</v>
      </c>
      <c r="E226" s="211" t="s">
        <v>7</v>
      </c>
      <c r="F226" s="211" t="s">
        <v>7</v>
      </c>
      <c r="G226" s="211" t="s">
        <v>609</v>
      </c>
      <c r="H226" s="211"/>
    </row>
    <row r="227" spans="1:8" s="212" customFormat="1">
      <c r="A227" s="210">
        <v>43216</v>
      </c>
      <c r="B227" s="211" t="s">
        <v>7</v>
      </c>
      <c r="C227" s="211">
        <v>54400</v>
      </c>
      <c r="D227" s="211" t="s">
        <v>408</v>
      </c>
      <c r="E227" s="211" t="s">
        <v>7</v>
      </c>
      <c r="F227" s="211" t="s">
        <v>28</v>
      </c>
      <c r="G227" s="211" t="s">
        <v>98</v>
      </c>
      <c r="H227" s="211"/>
    </row>
    <row r="228" spans="1:8" s="212" customFormat="1">
      <c r="A228" s="210">
        <v>43216</v>
      </c>
      <c r="B228" s="211" t="s">
        <v>4</v>
      </c>
      <c r="C228" s="211">
        <v>4341</v>
      </c>
      <c r="D228" s="211" t="s">
        <v>141</v>
      </c>
      <c r="E228" s="211" t="s">
        <v>5</v>
      </c>
      <c r="F228" s="211" t="s">
        <v>7</v>
      </c>
      <c r="G228" s="211" t="s">
        <v>391</v>
      </c>
      <c r="H228" s="211"/>
    </row>
    <row r="229" spans="1:8" s="212" customFormat="1">
      <c r="A229" s="210">
        <v>43216</v>
      </c>
      <c r="B229" s="211" t="s">
        <v>4</v>
      </c>
      <c r="C229" s="211">
        <v>8379</v>
      </c>
      <c r="D229" s="211" t="s">
        <v>300</v>
      </c>
      <c r="E229" s="211" t="s">
        <v>5</v>
      </c>
      <c r="F229" s="211" t="s">
        <v>7</v>
      </c>
      <c r="G229" s="211" t="s">
        <v>548</v>
      </c>
      <c r="H229" s="211"/>
    </row>
    <row r="230" spans="1:8" s="212" customFormat="1">
      <c r="A230" s="210">
        <v>43216</v>
      </c>
      <c r="B230" s="211" t="s">
        <v>4</v>
      </c>
      <c r="C230" s="211">
        <v>57100</v>
      </c>
      <c r="D230" s="211" t="s">
        <v>369</v>
      </c>
      <c r="E230" s="211" t="s">
        <v>7</v>
      </c>
      <c r="F230" s="211" t="s">
        <v>24</v>
      </c>
      <c r="G230" s="211" t="s">
        <v>65</v>
      </c>
      <c r="H230" s="211"/>
    </row>
    <row r="231" spans="1:8">
      <c r="A231" s="210">
        <v>43217</v>
      </c>
      <c r="B231" s="211" t="s">
        <v>7</v>
      </c>
      <c r="C231" s="211">
        <v>57330</v>
      </c>
      <c r="D231" s="211" t="s">
        <v>1267</v>
      </c>
      <c r="E231" s="211" t="s">
        <v>7</v>
      </c>
      <c r="F231" s="211" t="s">
        <v>7</v>
      </c>
      <c r="G231" s="211" t="s">
        <v>1250</v>
      </c>
      <c r="H231" s="211"/>
    </row>
    <row r="232" spans="1:8">
      <c r="A232" s="210">
        <v>43217</v>
      </c>
      <c r="B232" s="211" t="s">
        <v>7</v>
      </c>
      <c r="C232" s="211">
        <v>57190</v>
      </c>
      <c r="D232" s="211" t="s">
        <v>515</v>
      </c>
      <c r="E232" s="211" t="s">
        <v>7</v>
      </c>
      <c r="F232" s="211" t="s">
        <v>7</v>
      </c>
      <c r="G232" s="211" t="s">
        <v>98</v>
      </c>
      <c r="H232" s="211"/>
    </row>
    <row r="233" spans="1:8">
      <c r="A233" s="210">
        <v>43217</v>
      </c>
      <c r="B233" s="211" t="s">
        <v>7</v>
      </c>
      <c r="C233" s="211">
        <v>57810</v>
      </c>
      <c r="D233" s="211" t="s">
        <v>394</v>
      </c>
      <c r="E233" s="211" t="s">
        <v>7</v>
      </c>
      <c r="F233" s="211" t="s">
        <v>620</v>
      </c>
      <c r="G233" s="211" t="s">
        <v>98</v>
      </c>
      <c r="H233" s="211"/>
    </row>
    <row r="234" spans="1:8">
      <c r="A234" s="210">
        <v>43217</v>
      </c>
      <c r="B234" s="211" t="s">
        <v>7</v>
      </c>
      <c r="C234" s="211">
        <v>54650</v>
      </c>
      <c r="D234" s="211" t="s">
        <v>393</v>
      </c>
      <c r="E234" s="211" t="s">
        <v>7</v>
      </c>
      <c r="F234" s="211" t="s">
        <v>7</v>
      </c>
      <c r="G234" s="211" t="s">
        <v>116</v>
      </c>
      <c r="H234" s="211"/>
    </row>
    <row r="235" spans="1:8">
      <c r="A235" s="210">
        <v>43217</v>
      </c>
      <c r="B235" s="211" t="s">
        <v>7</v>
      </c>
      <c r="C235" s="211">
        <v>54650</v>
      </c>
      <c r="D235" s="211" t="s">
        <v>393</v>
      </c>
      <c r="E235" s="211" t="s">
        <v>7</v>
      </c>
      <c r="F235" s="211" t="s">
        <v>7</v>
      </c>
      <c r="G235" s="211" t="s">
        <v>116</v>
      </c>
      <c r="H235" s="211"/>
    </row>
    <row r="236" spans="1:8">
      <c r="A236" s="210">
        <v>43217</v>
      </c>
      <c r="B236" s="211" t="s">
        <v>7</v>
      </c>
      <c r="C236" s="211">
        <v>54530</v>
      </c>
      <c r="D236" s="211" t="s">
        <v>1268</v>
      </c>
      <c r="E236" s="211" t="s">
        <v>7</v>
      </c>
      <c r="F236" s="211" t="s">
        <v>7</v>
      </c>
      <c r="G236" s="211" t="s">
        <v>1269</v>
      </c>
      <c r="H236" s="211"/>
    </row>
    <row r="237" spans="1:8">
      <c r="A237" s="210">
        <v>43217</v>
      </c>
      <c r="B237" s="211" t="s">
        <v>7</v>
      </c>
      <c r="C237" s="211">
        <v>57350</v>
      </c>
      <c r="D237" s="211" t="s">
        <v>1270</v>
      </c>
      <c r="E237" s="211" t="s">
        <v>7</v>
      </c>
      <c r="F237" s="211" t="s">
        <v>6</v>
      </c>
      <c r="G237" s="211" t="s">
        <v>510</v>
      </c>
      <c r="H237" s="211"/>
    </row>
    <row r="238" spans="1:8">
      <c r="A238" s="210">
        <v>43217</v>
      </c>
      <c r="B238" s="211" t="s">
        <v>7</v>
      </c>
      <c r="C238" s="211">
        <v>57450</v>
      </c>
      <c r="D238" s="211" t="s">
        <v>1271</v>
      </c>
      <c r="E238" s="211" t="s">
        <v>7</v>
      </c>
      <c r="F238" s="211" t="s">
        <v>6</v>
      </c>
      <c r="G238" s="211" t="s">
        <v>116</v>
      </c>
      <c r="H238" s="211"/>
    </row>
    <row r="239" spans="1:8">
      <c r="A239" s="210">
        <v>43218</v>
      </c>
      <c r="B239" s="211" t="s">
        <v>22</v>
      </c>
      <c r="C239" s="211">
        <v>6791</v>
      </c>
      <c r="D239" s="211" t="s">
        <v>479</v>
      </c>
      <c r="E239" s="211" t="s">
        <v>638</v>
      </c>
      <c r="F239" s="211" t="s">
        <v>7</v>
      </c>
      <c r="G239" s="211" t="s">
        <v>388</v>
      </c>
      <c r="H239" s="211"/>
    </row>
    <row r="240" spans="1:8">
      <c r="A240" s="210">
        <v>43218</v>
      </c>
      <c r="B240" s="211" t="s">
        <v>22</v>
      </c>
      <c r="C240" s="211">
        <v>5960</v>
      </c>
      <c r="D240" s="211" t="s">
        <v>1273</v>
      </c>
      <c r="E240" s="211" t="s">
        <v>5</v>
      </c>
      <c r="F240" s="211" t="s">
        <v>7</v>
      </c>
      <c r="G240" s="211" t="s">
        <v>1274</v>
      </c>
      <c r="H240" s="211"/>
    </row>
    <row r="241" spans="1:8">
      <c r="A241" s="210">
        <v>43218</v>
      </c>
      <c r="B241" s="211" t="s">
        <v>4</v>
      </c>
      <c r="C241" s="211">
        <v>7593</v>
      </c>
      <c r="D241" s="211" t="s">
        <v>1275</v>
      </c>
      <c r="E241" s="211" t="s">
        <v>9</v>
      </c>
      <c r="F241" s="211" t="s">
        <v>7</v>
      </c>
      <c r="G241" s="211" t="s">
        <v>941</v>
      </c>
      <c r="H241" s="211"/>
    </row>
    <row r="242" spans="1:8">
      <c r="A242" s="210">
        <v>43218</v>
      </c>
      <c r="B242" s="211" t="s">
        <v>7</v>
      </c>
      <c r="C242" s="211">
        <v>57970</v>
      </c>
      <c r="D242" s="211" t="s">
        <v>739</v>
      </c>
      <c r="E242" s="211" t="s">
        <v>7</v>
      </c>
      <c r="F242" s="211" t="s">
        <v>24</v>
      </c>
      <c r="G242" s="211" t="s">
        <v>42</v>
      </c>
      <c r="H242" s="211"/>
    </row>
    <row r="243" spans="1:8">
      <c r="A243" s="210">
        <v>43218</v>
      </c>
      <c r="B243" s="211" t="s">
        <v>7</v>
      </c>
      <c r="C243" s="211">
        <v>57120</v>
      </c>
      <c r="D243" s="211" t="s">
        <v>1276</v>
      </c>
      <c r="E243" s="211" t="s">
        <v>7</v>
      </c>
      <c r="F243" s="211" t="s">
        <v>7</v>
      </c>
      <c r="G243" s="211" t="s">
        <v>1277</v>
      </c>
      <c r="H243" s="211"/>
    </row>
    <row r="244" spans="1:8">
      <c r="A244" s="210">
        <v>43218</v>
      </c>
      <c r="B244" s="211" t="s">
        <v>4</v>
      </c>
      <c r="C244" s="211">
        <v>3321</v>
      </c>
      <c r="D244" s="211" t="s">
        <v>1180</v>
      </c>
      <c r="E244" s="211" t="s">
        <v>25</v>
      </c>
      <c r="F244" s="211" t="s">
        <v>5</v>
      </c>
      <c r="G244" s="211" t="s">
        <v>123</v>
      </c>
      <c r="H244" s="211"/>
    </row>
    <row r="245" spans="1:8">
      <c r="A245" s="210">
        <v>43218</v>
      </c>
      <c r="B245" s="211" t="s">
        <v>4</v>
      </c>
      <c r="C245" s="211">
        <v>4330</v>
      </c>
      <c r="D245" s="211" t="s">
        <v>141</v>
      </c>
      <c r="E245" s="211" t="s">
        <v>5</v>
      </c>
      <c r="F245" s="211" t="s">
        <v>7</v>
      </c>
      <c r="G245" s="211" t="s">
        <v>1165</v>
      </c>
      <c r="H245" s="211"/>
    </row>
    <row r="246" spans="1:8">
      <c r="A246" s="210">
        <v>43218</v>
      </c>
      <c r="B246" s="211" t="s">
        <v>1278</v>
      </c>
      <c r="C246" s="211">
        <v>50300</v>
      </c>
      <c r="D246" s="211" t="s">
        <v>1279</v>
      </c>
      <c r="E246" s="211" t="s">
        <v>24</v>
      </c>
      <c r="F246" s="211" t="s">
        <v>1280</v>
      </c>
      <c r="G246" s="211" t="s">
        <v>1281</v>
      </c>
      <c r="H246" s="211"/>
    </row>
    <row r="247" spans="1:8">
      <c r="A247" s="210">
        <v>43218</v>
      </c>
      <c r="B247" s="211" t="s">
        <v>7</v>
      </c>
      <c r="C247" s="211">
        <v>54720</v>
      </c>
      <c r="D247" s="211" t="s">
        <v>1282</v>
      </c>
      <c r="E247" s="211" t="s">
        <v>7</v>
      </c>
      <c r="F247" s="211" t="s">
        <v>24</v>
      </c>
      <c r="G247" s="211" t="s">
        <v>42</v>
      </c>
      <c r="H247" s="211"/>
    </row>
    <row r="248" spans="1:8">
      <c r="A248" s="210">
        <v>43218</v>
      </c>
      <c r="B248" s="211" t="s">
        <v>7</v>
      </c>
      <c r="C248" s="211">
        <v>77240</v>
      </c>
      <c r="D248" s="211" t="s">
        <v>1283</v>
      </c>
      <c r="E248" s="211" t="s">
        <v>7</v>
      </c>
      <c r="F248" s="211" t="s">
        <v>24</v>
      </c>
      <c r="G248" s="211" t="s">
        <v>941</v>
      </c>
      <c r="H248" s="211"/>
    </row>
    <row r="249" spans="1:8">
      <c r="A249" s="210">
        <v>43218</v>
      </c>
      <c r="B249" s="211" t="s">
        <v>7</v>
      </c>
      <c r="C249" s="211">
        <v>57220</v>
      </c>
      <c r="D249" s="211" t="s">
        <v>1284</v>
      </c>
      <c r="E249" s="211" t="s">
        <v>7</v>
      </c>
      <c r="F249" s="211" t="s">
        <v>24</v>
      </c>
      <c r="G249" s="211" t="s">
        <v>42</v>
      </c>
      <c r="H249" s="211"/>
    </row>
    <row r="250" spans="1:8">
      <c r="A250" s="210">
        <v>43218</v>
      </c>
      <c r="B250" s="211" t="s">
        <v>4</v>
      </c>
      <c r="C250" s="211">
        <v>4570</v>
      </c>
      <c r="D250" s="211" t="s">
        <v>131</v>
      </c>
      <c r="E250" s="211" t="s">
        <v>5</v>
      </c>
      <c r="F250" s="211" t="s">
        <v>7</v>
      </c>
      <c r="G250" s="211" t="s">
        <v>42</v>
      </c>
      <c r="H250" s="211"/>
    </row>
    <row r="251" spans="1:8">
      <c r="A251" s="210">
        <v>43219</v>
      </c>
      <c r="B251" s="211" t="s">
        <v>4</v>
      </c>
      <c r="C251" s="211">
        <v>1932</v>
      </c>
      <c r="D251" s="211" t="s">
        <v>132</v>
      </c>
      <c r="E251" s="211" t="s">
        <v>7</v>
      </c>
      <c r="F251" s="211" t="s">
        <v>24</v>
      </c>
      <c r="G251" s="211" t="s">
        <v>941</v>
      </c>
      <c r="H251" s="211"/>
    </row>
    <row r="252" spans="1:8">
      <c r="A252" s="210">
        <v>43219</v>
      </c>
      <c r="B252" s="211" t="s">
        <v>4</v>
      </c>
      <c r="C252" s="211">
        <v>1947</v>
      </c>
      <c r="D252" s="211" t="s">
        <v>132</v>
      </c>
      <c r="E252" s="211" t="s">
        <v>984</v>
      </c>
      <c r="F252" s="211" t="s">
        <v>24</v>
      </c>
      <c r="G252" s="211" t="s">
        <v>1290</v>
      </c>
      <c r="H252" s="211"/>
    </row>
    <row r="253" spans="1:8">
      <c r="A253" s="210">
        <v>43219</v>
      </c>
      <c r="B253" s="211" t="s">
        <v>4</v>
      </c>
      <c r="C253" s="211">
        <v>1430</v>
      </c>
      <c r="D253" s="211" t="s">
        <v>668</v>
      </c>
      <c r="E253" s="211" t="s">
        <v>14</v>
      </c>
      <c r="F253" s="211" t="s">
        <v>24</v>
      </c>
      <c r="G253" s="211" t="s">
        <v>1291</v>
      </c>
      <c r="H253" s="211"/>
    </row>
    <row r="254" spans="1:8">
      <c r="A254" s="210">
        <v>43219</v>
      </c>
      <c r="B254" s="211" t="s">
        <v>4</v>
      </c>
      <c r="C254" s="211">
        <v>8320</v>
      </c>
      <c r="D254" s="211" t="s">
        <v>668</v>
      </c>
      <c r="E254" s="211" t="s">
        <v>639</v>
      </c>
      <c r="F254" s="211" t="s">
        <v>5</v>
      </c>
      <c r="G254" s="211" t="s">
        <v>728</v>
      </c>
      <c r="H254" s="211"/>
    </row>
    <row r="255" spans="1:8">
      <c r="A255" s="210">
        <v>43219</v>
      </c>
      <c r="B255" s="211" t="s">
        <v>7</v>
      </c>
      <c r="C255" s="211">
        <v>57150</v>
      </c>
      <c r="D255" s="211" t="s">
        <v>1292</v>
      </c>
      <c r="E255" s="211" t="s">
        <v>6</v>
      </c>
      <c r="F255" s="211" t="s">
        <v>7</v>
      </c>
      <c r="G255" s="211" t="s">
        <v>42</v>
      </c>
      <c r="H255" s="211"/>
    </row>
    <row r="256" spans="1:8">
      <c r="A256" s="210">
        <v>43219</v>
      </c>
      <c r="B256" s="211" t="s">
        <v>4</v>
      </c>
      <c r="C256" s="211">
        <v>7250</v>
      </c>
      <c r="D256" s="211" t="s">
        <v>156</v>
      </c>
      <c r="E256" s="211" t="s">
        <v>6</v>
      </c>
      <c r="F256" s="211" t="s">
        <v>24</v>
      </c>
      <c r="G256" s="211" t="s">
        <v>1293</v>
      </c>
      <c r="H256" s="211"/>
    </row>
    <row r="257" spans="1:8">
      <c r="A257" s="210">
        <v>43219</v>
      </c>
      <c r="B257" s="211" t="s">
        <v>7</v>
      </c>
      <c r="C257" s="211">
        <v>57100</v>
      </c>
      <c r="D257" s="211" t="s">
        <v>369</v>
      </c>
      <c r="E257" s="211" t="s">
        <v>24</v>
      </c>
      <c r="F257" s="211" t="s">
        <v>7</v>
      </c>
      <c r="G257" s="211" t="s">
        <v>42</v>
      </c>
      <c r="H257" s="211"/>
    </row>
    <row r="258" spans="1:8">
      <c r="A258" s="210">
        <v>43219</v>
      </c>
      <c r="B258" s="211" t="s">
        <v>7</v>
      </c>
      <c r="C258" s="211">
        <v>57550</v>
      </c>
      <c r="D258" s="211" t="s">
        <v>1294</v>
      </c>
      <c r="E258" s="211" t="s">
        <v>7</v>
      </c>
      <c r="F258" s="211" t="s">
        <v>24</v>
      </c>
      <c r="G258" s="211" t="s">
        <v>42</v>
      </c>
      <c r="H258" s="211"/>
    </row>
    <row r="259" spans="1:8">
      <c r="A259" s="210">
        <v>43219</v>
      </c>
      <c r="B259" s="211" t="s">
        <v>4</v>
      </c>
      <c r="C259" s="211">
        <v>7447</v>
      </c>
      <c r="D259" s="211" t="s">
        <v>474</v>
      </c>
      <c r="E259" s="211" t="s">
        <v>18</v>
      </c>
      <c r="F259" s="211" t="s">
        <v>100</v>
      </c>
      <c r="G259" s="211" t="s">
        <v>663</v>
      </c>
      <c r="H259" s="211"/>
    </row>
    <row r="260" spans="1:8">
      <c r="A260" s="210">
        <v>43219</v>
      </c>
      <c r="B260" s="211" t="s">
        <v>4</v>
      </c>
      <c r="C260" s="211">
        <v>1357</v>
      </c>
      <c r="D260" s="211" t="s">
        <v>132</v>
      </c>
      <c r="E260" s="211" t="s">
        <v>12</v>
      </c>
      <c r="F260" s="211" t="s">
        <v>24</v>
      </c>
      <c r="G260" s="211" t="s">
        <v>388</v>
      </c>
      <c r="H260" s="211"/>
    </row>
    <row r="261" spans="1:8">
      <c r="A261" s="210">
        <v>43219</v>
      </c>
      <c r="B261" s="211" t="s">
        <v>28</v>
      </c>
      <c r="C261" s="246" t="s">
        <v>1295</v>
      </c>
      <c r="D261" s="211" t="s">
        <v>1296</v>
      </c>
      <c r="E261" s="211" t="s">
        <v>9</v>
      </c>
      <c r="F261" s="211" t="s">
        <v>1297</v>
      </c>
      <c r="G261" s="211" t="s">
        <v>941</v>
      </c>
      <c r="H261" s="211"/>
    </row>
    <row r="262" spans="1:8">
      <c r="A262" s="210">
        <v>43219</v>
      </c>
      <c r="B262" s="211" t="s">
        <v>4</v>
      </c>
      <c r="C262" s="211">
        <v>2717</v>
      </c>
      <c r="D262" s="211" t="s">
        <v>132</v>
      </c>
      <c r="E262" s="211" t="s">
        <v>5</v>
      </c>
      <c r="F262" s="211" t="s">
        <v>363</v>
      </c>
      <c r="G262" s="211" t="s">
        <v>65</v>
      </c>
      <c r="H262" s="211"/>
    </row>
    <row r="263" spans="1:8">
      <c r="A263" s="210">
        <v>43219</v>
      </c>
      <c r="B263" s="211" t="s">
        <v>4</v>
      </c>
      <c r="C263" s="211">
        <v>5254</v>
      </c>
      <c r="D263" s="211" t="s">
        <v>166</v>
      </c>
      <c r="E263" s="211" t="s">
        <v>24</v>
      </c>
      <c r="F263" s="211" t="s">
        <v>24</v>
      </c>
      <c r="G263" s="211" t="s">
        <v>42</v>
      </c>
      <c r="H263" s="211"/>
    </row>
    <row r="264" spans="1:8">
      <c r="A264" s="210">
        <v>43219</v>
      </c>
      <c r="B264" s="211" t="s">
        <v>4</v>
      </c>
      <c r="C264" s="211">
        <v>6910</v>
      </c>
      <c r="D264" s="211" t="s">
        <v>286</v>
      </c>
      <c r="E264" s="211" t="s">
        <v>5</v>
      </c>
      <c r="F264" s="211" t="s">
        <v>6</v>
      </c>
      <c r="G264" s="211" t="s">
        <v>388</v>
      </c>
      <c r="H264" s="211"/>
    </row>
    <row r="265" spans="1:8">
      <c r="A265" s="210">
        <v>43219</v>
      </c>
      <c r="B265" s="211" t="s">
        <v>7</v>
      </c>
      <c r="C265" s="211">
        <v>57185</v>
      </c>
      <c r="D265" s="211" t="s">
        <v>549</v>
      </c>
      <c r="E265" s="211" t="s">
        <v>7</v>
      </c>
      <c r="F265" s="211" t="s">
        <v>24</v>
      </c>
      <c r="G265" s="211" t="s">
        <v>123</v>
      </c>
      <c r="H265" s="211"/>
    </row>
    <row r="266" spans="1:8">
      <c r="A266" s="210">
        <v>43219</v>
      </c>
      <c r="B266" s="211" t="s">
        <v>7</v>
      </c>
      <c r="C266" s="211">
        <v>54750</v>
      </c>
      <c r="D266" s="211" t="s">
        <v>1298</v>
      </c>
      <c r="E266" s="211" t="s">
        <v>7</v>
      </c>
      <c r="F266" s="211" t="s">
        <v>24</v>
      </c>
      <c r="G266" s="211" t="s">
        <v>1133</v>
      </c>
      <c r="H266" s="211"/>
    </row>
    <row r="267" spans="1:8">
      <c r="A267" s="210">
        <v>43219</v>
      </c>
      <c r="B267" s="211" t="s">
        <v>7</v>
      </c>
      <c r="C267" s="211">
        <v>54620</v>
      </c>
      <c r="D267" s="211" t="s">
        <v>1299</v>
      </c>
      <c r="E267" s="211" t="s">
        <v>7</v>
      </c>
      <c r="F267" s="211" t="s">
        <v>24</v>
      </c>
      <c r="G267" s="211" t="s">
        <v>42</v>
      </c>
      <c r="H267" s="211"/>
    </row>
    <row r="268" spans="1:8">
      <c r="A268" s="210">
        <v>43219</v>
      </c>
      <c r="B268" s="211" t="s">
        <v>4</v>
      </c>
      <c r="C268" s="211">
        <v>2515</v>
      </c>
      <c r="D268" s="211" t="s">
        <v>132</v>
      </c>
      <c r="E268" s="211" t="s">
        <v>6</v>
      </c>
      <c r="F268" s="211" t="s">
        <v>24</v>
      </c>
      <c r="G268" s="211" t="s">
        <v>514</v>
      </c>
      <c r="H268" s="211"/>
    </row>
    <row r="269" spans="1:8">
      <c r="A269" s="210">
        <v>43219</v>
      </c>
      <c r="B269" s="211" t="s">
        <v>4</v>
      </c>
      <c r="C269" s="211">
        <v>4022</v>
      </c>
      <c r="D269" s="211" t="s">
        <v>141</v>
      </c>
      <c r="E269" s="211" t="s">
        <v>5</v>
      </c>
      <c r="F269" s="211" t="s">
        <v>6</v>
      </c>
      <c r="G269" s="211" t="s">
        <v>42</v>
      </c>
      <c r="H269" s="211"/>
    </row>
    <row r="270" spans="1:8">
      <c r="A270" s="210">
        <v>43219</v>
      </c>
      <c r="B270" s="211" t="s">
        <v>4</v>
      </c>
      <c r="C270" s="211">
        <v>3864</v>
      </c>
      <c r="D270" s="211" t="s">
        <v>304</v>
      </c>
      <c r="E270" s="211" t="s">
        <v>5</v>
      </c>
      <c r="F270" s="211" t="s">
        <v>5</v>
      </c>
      <c r="G270" s="211" t="s">
        <v>946</v>
      </c>
      <c r="H270" s="211"/>
    </row>
    <row r="271" spans="1:8">
      <c r="A271" s="210">
        <v>43219</v>
      </c>
      <c r="B271" s="211" t="s">
        <v>7</v>
      </c>
      <c r="C271" s="211">
        <v>57050</v>
      </c>
      <c r="D271" s="211" t="s">
        <v>1300</v>
      </c>
      <c r="E271" s="211" t="s">
        <v>7</v>
      </c>
      <c r="F271" s="211" t="s">
        <v>7</v>
      </c>
      <c r="G271" s="211" t="s">
        <v>388</v>
      </c>
      <c r="H271" s="211"/>
    </row>
    <row r="272" spans="1:8">
      <c r="A272" s="210">
        <v>43219</v>
      </c>
      <c r="B272" s="211" t="s">
        <v>9</v>
      </c>
      <c r="C272" s="211">
        <v>61121</v>
      </c>
      <c r="D272" s="211" t="s">
        <v>1301</v>
      </c>
      <c r="E272" s="211" t="s">
        <v>9</v>
      </c>
      <c r="F272" s="211" t="s">
        <v>24</v>
      </c>
      <c r="G272" s="211" t="s">
        <v>388</v>
      </c>
      <c r="H272" s="211"/>
    </row>
    <row r="273" spans="1:8">
      <c r="A273" s="210">
        <v>43219</v>
      </c>
      <c r="B273" s="211" t="s">
        <v>7</v>
      </c>
      <c r="C273" s="211">
        <v>54400</v>
      </c>
      <c r="D273" s="211" t="s">
        <v>815</v>
      </c>
      <c r="E273" s="211" t="s">
        <v>7</v>
      </c>
      <c r="F273" s="211" t="s">
        <v>9</v>
      </c>
      <c r="G273" s="211" t="s">
        <v>388</v>
      </c>
      <c r="H273" s="211"/>
    </row>
    <row r="274" spans="1:8">
      <c r="A274" s="210">
        <v>43219</v>
      </c>
      <c r="B274" s="211" t="s">
        <v>7</v>
      </c>
      <c r="C274" s="211">
        <v>57330</v>
      </c>
      <c r="D274" s="211" t="s">
        <v>413</v>
      </c>
      <c r="E274" s="211" t="s">
        <v>7</v>
      </c>
      <c r="F274" s="211" t="s">
        <v>24</v>
      </c>
      <c r="G274" s="211" t="s">
        <v>663</v>
      </c>
      <c r="H274" s="211"/>
    </row>
    <row r="275" spans="1:8">
      <c r="A275" s="210">
        <v>43219</v>
      </c>
      <c r="B275" s="211" t="s">
        <v>4</v>
      </c>
      <c r="C275" s="211">
        <v>4527</v>
      </c>
      <c r="D275" s="211" t="s">
        <v>1313</v>
      </c>
      <c r="E275" s="211" t="s">
        <v>5</v>
      </c>
      <c r="F275" s="211" t="s">
        <v>6</v>
      </c>
      <c r="G275" s="211" t="s">
        <v>1302</v>
      </c>
      <c r="H275" s="211"/>
    </row>
    <row r="276" spans="1:8">
      <c r="A276" s="210">
        <v>43219</v>
      </c>
      <c r="B276" s="211" t="s">
        <v>7</v>
      </c>
      <c r="C276" s="211">
        <v>54590</v>
      </c>
      <c r="D276" s="211" t="s">
        <v>849</v>
      </c>
      <c r="E276" s="211" t="s">
        <v>7</v>
      </c>
      <c r="F276" s="211" t="s">
        <v>6</v>
      </c>
      <c r="G276" s="211" t="s">
        <v>1014</v>
      </c>
      <c r="H276" s="211"/>
    </row>
    <row r="277" spans="1:8">
      <c r="A277" s="210">
        <v>43219</v>
      </c>
      <c r="B277" s="211" t="s">
        <v>4</v>
      </c>
      <c r="C277" s="211">
        <v>9011</v>
      </c>
      <c r="D277" s="211" t="s">
        <v>161</v>
      </c>
      <c r="E277" s="211" t="s">
        <v>1303</v>
      </c>
      <c r="F277" s="211" t="s">
        <v>24</v>
      </c>
      <c r="G277" s="211" t="s">
        <v>42</v>
      </c>
      <c r="H277" s="211"/>
    </row>
    <row r="278" spans="1:8">
      <c r="A278" s="210">
        <v>43219</v>
      </c>
      <c r="B278" s="211" t="s">
        <v>4</v>
      </c>
      <c r="C278" s="211">
        <v>7540</v>
      </c>
      <c r="D278" s="211" t="s">
        <v>1304</v>
      </c>
      <c r="E278" s="211" t="s">
        <v>18</v>
      </c>
      <c r="F278" s="211" t="s">
        <v>7</v>
      </c>
      <c r="G278" s="211" t="s">
        <v>1305</v>
      </c>
      <c r="H278" s="211"/>
    </row>
    <row r="279" spans="1:8">
      <c r="A279" s="210">
        <v>43219</v>
      </c>
      <c r="B279" s="211" t="s">
        <v>22</v>
      </c>
      <c r="C279" s="211">
        <v>6760</v>
      </c>
      <c r="D279" s="211" t="s">
        <v>1306</v>
      </c>
      <c r="E279" s="211" t="s">
        <v>7</v>
      </c>
      <c r="F279" s="211" t="s">
        <v>7</v>
      </c>
      <c r="G279" s="211" t="s">
        <v>941</v>
      </c>
      <c r="H279" s="211"/>
    </row>
    <row r="280" spans="1:8">
      <c r="A280" s="210">
        <v>43219</v>
      </c>
      <c r="B280" s="211" t="s">
        <v>4</v>
      </c>
      <c r="C280" s="211">
        <v>2723</v>
      </c>
      <c r="D280" s="211" t="s">
        <v>136</v>
      </c>
      <c r="E280" s="211" t="s">
        <v>7</v>
      </c>
      <c r="F280" s="211" t="s">
        <v>7</v>
      </c>
      <c r="G280" s="211" t="s">
        <v>388</v>
      </c>
      <c r="H280" s="211"/>
    </row>
    <row r="281" spans="1:8">
      <c r="A281" s="210">
        <v>43219</v>
      </c>
      <c r="B281" s="211" t="s">
        <v>7</v>
      </c>
      <c r="C281" s="211">
        <v>57290</v>
      </c>
      <c r="D281" s="211" t="s">
        <v>356</v>
      </c>
      <c r="E281" s="211" t="s">
        <v>7</v>
      </c>
      <c r="F281" s="211" t="s">
        <v>24</v>
      </c>
      <c r="G281" s="211" t="s">
        <v>42</v>
      </c>
      <c r="H281" s="211"/>
    </row>
    <row r="282" spans="1:8">
      <c r="A282" s="210">
        <v>43219</v>
      </c>
      <c r="B282" s="211" t="s">
        <v>7</v>
      </c>
      <c r="C282" s="211">
        <v>57050</v>
      </c>
      <c r="D282" s="211" t="s">
        <v>1300</v>
      </c>
      <c r="E282" s="211" t="s">
        <v>7</v>
      </c>
      <c r="F282" s="211" t="s">
        <v>24</v>
      </c>
      <c r="G282" s="211" t="s">
        <v>42</v>
      </c>
      <c r="H282" s="211"/>
    </row>
    <row r="283" spans="1:8">
      <c r="A283" s="210">
        <v>43219</v>
      </c>
      <c r="B283" s="211" t="s">
        <v>7</v>
      </c>
      <c r="C283" s="211">
        <v>57298</v>
      </c>
      <c r="D283" s="211" t="s">
        <v>1307</v>
      </c>
      <c r="E283" s="211" t="s">
        <v>5</v>
      </c>
      <c r="F283" s="211" t="s">
        <v>35</v>
      </c>
      <c r="G283" s="211" t="s">
        <v>663</v>
      </c>
      <c r="H283" s="211"/>
    </row>
    <row r="284" spans="1:8">
      <c r="A284" s="210">
        <v>43219</v>
      </c>
      <c r="B284" s="211" t="s">
        <v>4</v>
      </c>
      <c r="C284" s="211">
        <v>7430</v>
      </c>
      <c r="D284" s="211" t="s">
        <v>467</v>
      </c>
      <c r="E284" s="211" t="s">
        <v>5</v>
      </c>
      <c r="F284" s="211" t="s">
        <v>6</v>
      </c>
      <c r="G284" s="211" t="s">
        <v>42</v>
      </c>
      <c r="H284" s="211"/>
    </row>
    <row r="285" spans="1:8">
      <c r="A285" s="210">
        <v>43219</v>
      </c>
      <c r="B285" s="211" t="s">
        <v>7</v>
      </c>
      <c r="C285" s="211">
        <v>54720</v>
      </c>
      <c r="D285" s="211" t="s">
        <v>1308</v>
      </c>
      <c r="E285" s="211" t="s">
        <v>9</v>
      </c>
      <c r="F285" s="211" t="s">
        <v>7</v>
      </c>
      <c r="G285" s="211" t="s">
        <v>73</v>
      </c>
      <c r="H285" s="211"/>
    </row>
    <row r="286" spans="1:8">
      <c r="A286" s="210">
        <v>43219</v>
      </c>
      <c r="B286" s="211" t="s">
        <v>4</v>
      </c>
      <c r="C286" s="211">
        <v>3251</v>
      </c>
      <c r="D286" s="211" t="s">
        <v>333</v>
      </c>
      <c r="E286" s="211" t="s">
        <v>25</v>
      </c>
      <c r="F286" s="211" t="s">
        <v>25</v>
      </c>
      <c r="G286" s="211" t="s">
        <v>65</v>
      </c>
      <c r="H286" s="211"/>
    </row>
    <row r="287" spans="1:8">
      <c r="A287" s="210">
        <v>43219</v>
      </c>
      <c r="B287" s="211" t="s">
        <v>984</v>
      </c>
      <c r="C287" s="211">
        <v>6665</v>
      </c>
      <c r="D287" s="211" t="s">
        <v>1309</v>
      </c>
      <c r="E287" s="211" t="s">
        <v>984</v>
      </c>
      <c r="F287" s="211" t="s">
        <v>24</v>
      </c>
      <c r="G287" s="211" t="s">
        <v>1230</v>
      </c>
      <c r="H287" s="211"/>
    </row>
    <row r="288" spans="1:8">
      <c r="A288" s="210">
        <v>43219</v>
      </c>
      <c r="B288" s="211" t="s">
        <v>4</v>
      </c>
      <c r="C288" s="211">
        <v>5955</v>
      </c>
      <c r="D288" s="211" t="s">
        <v>179</v>
      </c>
      <c r="E288" s="211" t="s">
        <v>7</v>
      </c>
      <c r="F288" s="211" t="s">
        <v>24</v>
      </c>
      <c r="G288" s="211" t="s">
        <v>941</v>
      </c>
      <c r="H288" s="211"/>
    </row>
    <row r="289" spans="1:8">
      <c r="A289" s="210">
        <v>43219</v>
      </c>
      <c r="B289" s="211" t="s">
        <v>7</v>
      </c>
      <c r="C289" s="211">
        <v>54400</v>
      </c>
      <c r="D289" s="211" t="s">
        <v>815</v>
      </c>
      <c r="E289" s="211" t="s">
        <v>7</v>
      </c>
      <c r="F289" s="211" t="s">
        <v>9</v>
      </c>
      <c r="G289" s="211" t="s">
        <v>42</v>
      </c>
      <c r="H289" s="211"/>
    </row>
    <row r="290" spans="1:8">
      <c r="A290" s="210">
        <v>43219</v>
      </c>
      <c r="B290" s="211" t="s">
        <v>4</v>
      </c>
      <c r="C290" s="211">
        <v>8041</v>
      </c>
      <c r="D290" s="211" t="s">
        <v>133</v>
      </c>
      <c r="E290" s="211" t="s">
        <v>7</v>
      </c>
      <c r="F290" s="211" t="s">
        <v>24</v>
      </c>
      <c r="G290" s="211" t="s">
        <v>42</v>
      </c>
      <c r="H290" s="211"/>
    </row>
    <row r="291" spans="1:8">
      <c r="A291" s="210">
        <v>43219</v>
      </c>
      <c r="B291" s="211" t="s">
        <v>4</v>
      </c>
      <c r="C291" s="211">
        <v>3450</v>
      </c>
      <c r="D291" s="211" t="s">
        <v>168</v>
      </c>
      <c r="E291" s="211" t="s">
        <v>5</v>
      </c>
      <c r="F291" s="211" t="s">
        <v>7</v>
      </c>
      <c r="G291" s="211" t="s">
        <v>388</v>
      </c>
      <c r="H291" s="211"/>
    </row>
    <row r="292" spans="1:8">
      <c r="A292" s="210">
        <v>43219</v>
      </c>
      <c r="B292" s="211" t="s">
        <v>4</v>
      </c>
      <c r="C292" s="211">
        <v>2313</v>
      </c>
      <c r="D292" s="211" t="s">
        <v>132</v>
      </c>
      <c r="E292" s="211" t="s">
        <v>7</v>
      </c>
      <c r="F292" s="211" t="s">
        <v>24</v>
      </c>
      <c r="G292" s="211" t="s">
        <v>388</v>
      </c>
      <c r="H292" s="211"/>
    </row>
    <row r="293" spans="1:8">
      <c r="A293" s="210">
        <v>43219</v>
      </c>
      <c r="B293" s="211" t="s">
        <v>4</v>
      </c>
      <c r="C293" s="211">
        <v>2367</v>
      </c>
      <c r="D293" s="211" t="s">
        <v>132</v>
      </c>
      <c r="E293" s="211" t="s">
        <v>225</v>
      </c>
      <c r="F293" s="211" t="s">
        <v>24</v>
      </c>
      <c r="G293" s="211" t="s">
        <v>388</v>
      </c>
      <c r="H293" s="211"/>
    </row>
    <row r="294" spans="1:8">
      <c r="A294" s="210">
        <v>43219</v>
      </c>
      <c r="B294" s="211" t="s">
        <v>22</v>
      </c>
      <c r="C294" s="211">
        <v>6740</v>
      </c>
      <c r="D294" s="211" t="s">
        <v>601</v>
      </c>
      <c r="E294" s="211" t="s">
        <v>7</v>
      </c>
      <c r="F294" s="211" t="s">
        <v>24</v>
      </c>
      <c r="G294" s="211" t="s">
        <v>941</v>
      </c>
      <c r="H294" s="211"/>
    </row>
    <row r="295" spans="1:8">
      <c r="A295" s="210">
        <v>43219</v>
      </c>
      <c r="B295" s="211" t="s">
        <v>4</v>
      </c>
      <c r="C295" s="211">
        <v>1450</v>
      </c>
      <c r="D295" s="211" t="s">
        <v>132</v>
      </c>
      <c r="E295" s="211" t="s">
        <v>7</v>
      </c>
      <c r="F295" s="211" t="s">
        <v>24</v>
      </c>
      <c r="G295" s="211" t="s">
        <v>1310</v>
      </c>
      <c r="H295" s="211"/>
    </row>
    <row r="296" spans="1:8">
      <c r="A296" s="210">
        <v>43219</v>
      </c>
      <c r="B296" s="211" t="s">
        <v>4</v>
      </c>
      <c r="C296" s="211">
        <v>3326</v>
      </c>
      <c r="D296" s="211" t="s">
        <v>185</v>
      </c>
      <c r="E296" s="211" t="s">
        <v>5</v>
      </c>
      <c r="F296" s="211" t="s">
        <v>7</v>
      </c>
      <c r="G296" s="211" t="s">
        <v>1311</v>
      </c>
      <c r="H296" s="211"/>
    </row>
    <row r="297" spans="1:8">
      <c r="A297" s="210">
        <v>43219</v>
      </c>
      <c r="B297" s="211" t="s">
        <v>4</v>
      </c>
      <c r="C297" s="211">
        <v>4056</v>
      </c>
      <c r="D297" s="211" t="s">
        <v>141</v>
      </c>
      <c r="E297" s="211" t="s">
        <v>25</v>
      </c>
      <c r="F297" s="211" t="s">
        <v>24</v>
      </c>
      <c r="G297" s="211" t="s">
        <v>388</v>
      </c>
      <c r="H297" s="211"/>
    </row>
    <row r="298" spans="1:8">
      <c r="A298" s="210">
        <v>43219</v>
      </c>
      <c r="B298" s="211" t="s">
        <v>4</v>
      </c>
      <c r="C298" s="211">
        <v>1310</v>
      </c>
      <c r="D298" s="211" t="s">
        <v>132</v>
      </c>
      <c r="E298" s="211" t="s">
        <v>5</v>
      </c>
      <c r="F298" s="211" t="s">
        <v>7</v>
      </c>
      <c r="G298" s="211" t="s">
        <v>388</v>
      </c>
      <c r="H298" s="211"/>
    </row>
    <row r="299" spans="1:8" s="212" customFormat="1">
      <c r="A299" s="210">
        <v>43220</v>
      </c>
      <c r="B299" s="211" t="s">
        <v>7</v>
      </c>
      <c r="C299" s="211">
        <v>57100</v>
      </c>
      <c r="D299" s="211" t="s">
        <v>369</v>
      </c>
      <c r="E299" s="211" t="s">
        <v>7</v>
      </c>
      <c r="F299" s="211" t="s">
        <v>24</v>
      </c>
      <c r="G299" s="211" t="s">
        <v>42</v>
      </c>
      <c r="H299" s="211"/>
    </row>
    <row r="300" spans="1:8" s="212" customFormat="1">
      <c r="A300" s="210">
        <v>43220</v>
      </c>
      <c r="B300" s="211" t="s">
        <v>7</v>
      </c>
      <c r="C300" s="211">
        <v>57310</v>
      </c>
      <c r="D300" s="211" t="s">
        <v>833</v>
      </c>
      <c r="E300" s="211" t="s">
        <v>7</v>
      </c>
      <c r="F300" s="211" t="s">
        <v>24</v>
      </c>
      <c r="G300" s="211" t="s">
        <v>388</v>
      </c>
      <c r="H300" s="211"/>
    </row>
    <row r="301" spans="1:8" s="212" customFormat="1">
      <c r="A301" s="210">
        <v>43220</v>
      </c>
      <c r="B301" s="211" t="s">
        <v>1337</v>
      </c>
      <c r="C301" s="620">
        <v>2250</v>
      </c>
      <c r="D301" s="211" t="s">
        <v>1338</v>
      </c>
      <c r="E301" s="211" t="s">
        <v>1339</v>
      </c>
      <c r="F301" s="211" t="s">
        <v>6</v>
      </c>
      <c r="G301" s="211" t="s">
        <v>388</v>
      </c>
      <c r="H301" s="211"/>
    </row>
    <row r="302" spans="1:8" s="212" customFormat="1">
      <c r="A302" s="210">
        <v>43220</v>
      </c>
      <c r="B302" s="211" t="s">
        <v>7</v>
      </c>
      <c r="C302" s="211">
        <v>57570</v>
      </c>
      <c r="D302" s="211" t="s">
        <v>641</v>
      </c>
      <c r="E302" s="211" t="s">
        <v>7</v>
      </c>
      <c r="F302" s="211" t="s">
        <v>35</v>
      </c>
      <c r="G302" s="211" t="s">
        <v>1340</v>
      </c>
      <c r="H302" s="211"/>
    </row>
    <row r="303" spans="1:8" s="212" customFormat="1">
      <c r="A303" s="210">
        <v>43220</v>
      </c>
      <c r="B303" s="211" t="s">
        <v>6</v>
      </c>
      <c r="C303" s="211">
        <v>66121</v>
      </c>
      <c r="D303" s="211" t="s">
        <v>1341</v>
      </c>
      <c r="E303" s="211" t="s">
        <v>363</v>
      </c>
      <c r="F303" s="211" t="s">
        <v>24</v>
      </c>
      <c r="G303" s="211" t="s">
        <v>1342</v>
      </c>
      <c r="H303" s="211"/>
    </row>
    <row r="304" spans="1:8" s="212" customFormat="1">
      <c r="A304" s="210">
        <v>43220</v>
      </c>
      <c r="B304" s="211" t="s">
        <v>9</v>
      </c>
      <c r="C304" s="211">
        <v>70124</v>
      </c>
      <c r="D304" s="211" t="s">
        <v>1343</v>
      </c>
      <c r="E304" s="211" t="s">
        <v>9</v>
      </c>
      <c r="F304" s="211" t="s">
        <v>24</v>
      </c>
      <c r="G304" s="211" t="s">
        <v>388</v>
      </c>
      <c r="H304" s="211"/>
    </row>
    <row r="305" spans="1:8" s="212" customFormat="1">
      <c r="A305" s="210">
        <v>43220</v>
      </c>
      <c r="B305" s="211" t="s">
        <v>1344</v>
      </c>
      <c r="C305" s="211"/>
      <c r="D305" s="211" t="s">
        <v>1345</v>
      </c>
      <c r="E305" s="211" t="s">
        <v>453</v>
      </c>
      <c r="F305" s="211" t="s">
        <v>653</v>
      </c>
      <c r="G305" s="211" t="s">
        <v>941</v>
      </c>
      <c r="H305" s="211"/>
    </row>
    <row r="306" spans="1:8" s="212" customFormat="1">
      <c r="A306" s="210">
        <v>43220</v>
      </c>
      <c r="B306" s="211" t="s">
        <v>4</v>
      </c>
      <c r="C306" s="211">
        <v>4251</v>
      </c>
      <c r="D306" s="211" t="s">
        <v>141</v>
      </c>
      <c r="E306" s="211" t="s">
        <v>7</v>
      </c>
      <c r="F306" s="211" t="s">
        <v>24</v>
      </c>
      <c r="G306" s="211" t="s">
        <v>42</v>
      </c>
      <c r="H306" s="211"/>
    </row>
    <row r="307" spans="1:8" s="212" customFormat="1">
      <c r="A307" s="210">
        <v>43220</v>
      </c>
      <c r="B307" s="211" t="s">
        <v>4</v>
      </c>
      <c r="C307" s="211">
        <v>7538</v>
      </c>
      <c r="D307" s="211" t="s">
        <v>468</v>
      </c>
      <c r="E307" s="211" t="s">
        <v>79</v>
      </c>
      <c r="F307" s="211" t="s">
        <v>35</v>
      </c>
      <c r="G307" s="211" t="s">
        <v>388</v>
      </c>
      <c r="H307" s="211"/>
    </row>
    <row r="308" spans="1:8" s="212" customFormat="1">
      <c r="A308" s="210">
        <v>43220</v>
      </c>
      <c r="B308" s="211" t="s">
        <v>7</v>
      </c>
      <c r="C308" s="211">
        <v>54720</v>
      </c>
      <c r="D308" s="211" t="s">
        <v>538</v>
      </c>
      <c r="E308" s="211" t="s">
        <v>7</v>
      </c>
      <c r="F308" s="211" t="s">
        <v>24</v>
      </c>
      <c r="G308" s="211" t="s">
        <v>42</v>
      </c>
      <c r="H308" s="211"/>
    </row>
    <row r="309" spans="1:8" s="212" customFormat="1">
      <c r="A309" s="210">
        <v>43220</v>
      </c>
      <c r="B309" s="211" t="s">
        <v>7</v>
      </c>
      <c r="C309" s="211">
        <v>57480</v>
      </c>
      <c r="D309" s="211" t="s">
        <v>695</v>
      </c>
      <c r="E309" s="211" t="s">
        <v>7</v>
      </c>
      <c r="F309" s="211" t="s">
        <v>7</v>
      </c>
      <c r="G309" s="211" t="s">
        <v>1346</v>
      </c>
      <c r="H309" s="211"/>
    </row>
    <row r="310" spans="1:8" s="212" customFormat="1">
      <c r="A310" s="210">
        <v>43220</v>
      </c>
      <c r="B310" s="211" t="s">
        <v>4</v>
      </c>
      <c r="C310" s="211">
        <v>1531</v>
      </c>
      <c r="D310" s="211" t="s">
        <v>132</v>
      </c>
      <c r="E310" s="211" t="s">
        <v>7</v>
      </c>
      <c r="F310" s="211" t="s">
        <v>24</v>
      </c>
      <c r="G310" s="211" t="s">
        <v>388</v>
      </c>
      <c r="H310" s="211"/>
    </row>
    <row r="311" spans="1:8" s="212" customFormat="1">
      <c r="A311" s="210">
        <v>43220</v>
      </c>
      <c r="B311" s="211" t="s">
        <v>4</v>
      </c>
      <c r="C311" s="211">
        <v>1420</v>
      </c>
      <c r="D311" s="211" t="s">
        <v>132</v>
      </c>
      <c r="E311" s="211" t="s">
        <v>7</v>
      </c>
      <c r="F311" s="211" t="s">
        <v>24</v>
      </c>
      <c r="G311" s="211" t="s">
        <v>388</v>
      </c>
      <c r="H311" s="211"/>
    </row>
    <row r="312" spans="1:8" s="212" customFormat="1">
      <c r="A312" s="210">
        <v>43220</v>
      </c>
      <c r="B312" s="211" t="s">
        <v>7</v>
      </c>
      <c r="C312" s="246" t="s">
        <v>1347</v>
      </c>
      <c r="D312" s="211" t="s">
        <v>1348</v>
      </c>
      <c r="E312" s="211" t="s">
        <v>7</v>
      </c>
      <c r="F312" s="211" t="s">
        <v>24</v>
      </c>
      <c r="G312" s="211" t="s">
        <v>42</v>
      </c>
      <c r="H312" s="211"/>
    </row>
    <row r="313" spans="1:8" s="212" customFormat="1">
      <c r="A313" s="210">
        <v>43220</v>
      </c>
      <c r="B313" s="211" t="s">
        <v>7</v>
      </c>
      <c r="C313" s="211">
        <v>57570</v>
      </c>
      <c r="D313" s="211" t="s">
        <v>641</v>
      </c>
      <c r="E313" s="211" t="s">
        <v>7</v>
      </c>
      <c r="F313" s="211" t="s">
        <v>24</v>
      </c>
      <c r="G313" s="211" t="s">
        <v>42</v>
      </c>
      <c r="H313" s="211"/>
    </row>
    <row r="314" spans="1:8" s="212" customFormat="1">
      <c r="A314" s="210">
        <v>43220</v>
      </c>
      <c r="B314" s="211" t="s">
        <v>4</v>
      </c>
      <c r="C314" s="211">
        <v>1730</v>
      </c>
      <c r="D314" s="211" t="s">
        <v>132</v>
      </c>
      <c r="E314" s="211" t="s">
        <v>7</v>
      </c>
      <c r="F314" s="211" t="s">
        <v>24</v>
      </c>
      <c r="G314" s="211" t="s">
        <v>941</v>
      </c>
      <c r="H314" s="211"/>
    </row>
    <row r="315" spans="1:8" s="212" customFormat="1">
      <c r="A315" s="210">
        <v>43220</v>
      </c>
      <c r="B315" s="211" t="s">
        <v>7</v>
      </c>
      <c r="C315" s="211">
        <v>57420</v>
      </c>
      <c r="D315" s="211" t="s">
        <v>1349</v>
      </c>
      <c r="E315" s="211" t="s">
        <v>7</v>
      </c>
      <c r="F315" s="211" t="s">
        <v>7</v>
      </c>
      <c r="G315" s="211" t="s">
        <v>1269</v>
      </c>
      <c r="H315" s="211"/>
    </row>
    <row r="316" spans="1:8" s="212" customFormat="1">
      <c r="A316" s="210">
        <v>43220</v>
      </c>
      <c r="B316" s="211" t="s">
        <v>6</v>
      </c>
      <c r="C316" s="211">
        <v>65185</v>
      </c>
      <c r="D316" s="211" t="s">
        <v>1350</v>
      </c>
      <c r="E316" s="211" t="s">
        <v>24</v>
      </c>
      <c r="F316" s="211" t="s">
        <v>6</v>
      </c>
      <c r="G316" s="211" t="s">
        <v>932</v>
      </c>
      <c r="H316" s="211"/>
    </row>
    <row r="317" spans="1:8" s="212" customFormat="1">
      <c r="A317" s="210">
        <v>43220</v>
      </c>
      <c r="B317" s="211" t="s">
        <v>7</v>
      </c>
      <c r="C317" s="211">
        <v>57970</v>
      </c>
      <c r="D317" s="211" t="s">
        <v>739</v>
      </c>
      <c r="E317" s="211" t="s">
        <v>7</v>
      </c>
      <c r="F317" s="211" t="s">
        <v>24</v>
      </c>
      <c r="G317" s="211" t="s">
        <v>1269</v>
      </c>
      <c r="H317" s="211"/>
    </row>
    <row r="318" spans="1:8" s="212" customFormat="1">
      <c r="A318" s="210">
        <v>43220</v>
      </c>
      <c r="B318" s="211" t="s">
        <v>4</v>
      </c>
      <c r="C318" s="211">
        <v>2221</v>
      </c>
      <c r="D318" s="211" t="s">
        <v>132</v>
      </c>
      <c r="E318" s="211" t="s">
        <v>7</v>
      </c>
      <c r="F318" s="211" t="s">
        <v>24</v>
      </c>
      <c r="G318" s="211" t="s">
        <v>235</v>
      </c>
      <c r="H318" s="211"/>
    </row>
    <row r="319" spans="1:8" s="212" customFormat="1">
      <c r="A319" s="210">
        <v>43220</v>
      </c>
      <c r="B319" s="211" t="s">
        <v>7</v>
      </c>
      <c r="C319" s="211">
        <v>57190</v>
      </c>
      <c r="D319" s="211" t="s">
        <v>515</v>
      </c>
      <c r="E319" s="211" t="s">
        <v>7</v>
      </c>
      <c r="F319" s="211" t="s">
        <v>7</v>
      </c>
      <c r="G319" s="211" t="s">
        <v>520</v>
      </c>
      <c r="H319" s="211"/>
    </row>
    <row r="320" spans="1:8" s="212" customFormat="1">
      <c r="A320" s="210">
        <v>43220</v>
      </c>
      <c r="B320" s="211" t="s">
        <v>7</v>
      </c>
      <c r="C320" s="211">
        <v>67750</v>
      </c>
      <c r="D320" s="211" t="s">
        <v>1351</v>
      </c>
      <c r="E320" s="211" t="s">
        <v>7</v>
      </c>
      <c r="F320" s="211" t="s">
        <v>6</v>
      </c>
      <c r="G320" s="211" t="s">
        <v>388</v>
      </c>
      <c r="H320" s="211"/>
    </row>
    <row r="321" spans="1:8" s="212" customFormat="1">
      <c r="A321" s="210">
        <v>43220</v>
      </c>
      <c r="B321" s="211" t="s">
        <v>7</v>
      </c>
      <c r="C321" s="211">
        <v>88330</v>
      </c>
      <c r="D321" s="211" t="s">
        <v>1352</v>
      </c>
      <c r="E321" s="211" t="s">
        <v>7</v>
      </c>
      <c r="F321" s="211" t="s">
        <v>24</v>
      </c>
      <c r="G321" s="211" t="s">
        <v>388</v>
      </c>
      <c r="H321" s="211"/>
    </row>
    <row r="322" spans="1:8" s="212" customFormat="1">
      <c r="A322" s="210">
        <v>43220</v>
      </c>
      <c r="B322" s="211" t="s">
        <v>7</v>
      </c>
      <c r="C322" s="211">
        <v>51700</v>
      </c>
      <c r="D322" s="211" t="s">
        <v>1353</v>
      </c>
      <c r="E322" s="211" t="s">
        <v>7</v>
      </c>
      <c r="F322" s="211" t="s">
        <v>28</v>
      </c>
      <c r="G322" s="211" t="s">
        <v>42</v>
      </c>
      <c r="H322" s="211"/>
    </row>
    <row r="323" spans="1:8" s="212" customFormat="1">
      <c r="A323" s="210">
        <v>43220</v>
      </c>
      <c r="B323" s="211" t="s">
        <v>7</v>
      </c>
      <c r="C323" s="211">
        <v>57300</v>
      </c>
      <c r="D323" s="211" t="s">
        <v>671</v>
      </c>
      <c r="E323" s="211" t="s">
        <v>7</v>
      </c>
      <c r="F323" s="211" t="s">
        <v>24</v>
      </c>
      <c r="G323" s="211" t="s">
        <v>388</v>
      </c>
      <c r="H323" s="211"/>
    </row>
    <row r="324" spans="1:8" s="212" customFormat="1">
      <c r="A324" s="210">
        <v>43220</v>
      </c>
      <c r="B324" s="211" t="s">
        <v>7</v>
      </c>
      <c r="C324" s="211">
        <v>91330</v>
      </c>
      <c r="D324" s="211" t="s">
        <v>1354</v>
      </c>
      <c r="E324" s="211" t="s">
        <v>7</v>
      </c>
      <c r="F324" s="211" t="s">
        <v>24</v>
      </c>
      <c r="G324" s="211" t="s">
        <v>941</v>
      </c>
      <c r="H324" s="211"/>
    </row>
    <row r="325" spans="1:8" s="212" customFormat="1">
      <c r="A325" s="210">
        <v>43220</v>
      </c>
      <c r="B325" s="211" t="s">
        <v>7</v>
      </c>
      <c r="C325" s="211">
        <v>8067</v>
      </c>
      <c r="D325" s="211" t="s">
        <v>133</v>
      </c>
      <c r="E325" s="211" t="s">
        <v>7</v>
      </c>
      <c r="F325" s="211" t="s">
        <v>1355</v>
      </c>
      <c r="G325" s="211" t="s">
        <v>1356</v>
      </c>
      <c r="H325" s="2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4:H421"/>
  <sheetViews>
    <sheetView topLeftCell="A400" workbookViewId="0">
      <selection activeCell="H421" sqref="H5:H421"/>
    </sheetView>
  </sheetViews>
  <sheetFormatPr baseColWidth="10" defaultRowHeight="15"/>
  <cols>
    <col min="4" max="4" width="36.33203125" customWidth="1"/>
    <col min="7" max="7" width="35.33203125" customWidth="1"/>
    <col min="8" max="8" width="34.83203125" customWidth="1"/>
  </cols>
  <sheetData>
    <row r="4" spans="1:8">
      <c r="A4" s="210">
        <v>43221</v>
      </c>
      <c r="B4" s="211" t="s">
        <v>4</v>
      </c>
      <c r="C4" s="211">
        <v>8379</v>
      </c>
      <c r="D4" s="211" t="s">
        <v>300</v>
      </c>
      <c r="E4" s="211" t="s">
        <v>79</v>
      </c>
      <c r="F4" s="211" t="s">
        <v>5</v>
      </c>
      <c r="G4" s="211" t="s">
        <v>663</v>
      </c>
      <c r="H4" s="211"/>
    </row>
    <row r="5" spans="1:8">
      <c r="A5" s="210">
        <v>43221</v>
      </c>
      <c r="B5" s="211" t="s">
        <v>4</v>
      </c>
      <c r="C5" s="211">
        <v>4671</v>
      </c>
      <c r="D5" s="211" t="s">
        <v>1313</v>
      </c>
      <c r="E5" s="211" t="s">
        <v>24</v>
      </c>
      <c r="F5" s="211" t="s">
        <v>5</v>
      </c>
      <c r="G5" s="211" t="s">
        <v>1373</v>
      </c>
      <c r="H5" s="211"/>
    </row>
    <row r="6" spans="1:8">
      <c r="A6" s="210">
        <v>43221</v>
      </c>
      <c r="B6" s="211" t="s">
        <v>4</v>
      </c>
      <c r="C6" s="211">
        <v>5892</v>
      </c>
      <c r="D6" s="211" t="s">
        <v>1365</v>
      </c>
      <c r="E6" s="211" t="s">
        <v>24</v>
      </c>
      <c r="F6" s="211" t="s">
        <v>7</v>
      </c>
      <c r="G6" s="211" t="s">
        <v>388</v>
      </c>
      <c r="H6" s="211"/>
    </row>
    <row r="7" spans="1:8">
      <c r="A7" s="210">
        <v>43221</v>
      </c>
      <c r="B7" s="211" t="s">
        <v>4</v>
      </c>
      <c r="C7" s="211">
        <v>5964</v>
      </c>
      <c r="D7" s="211" t="s">
        <v>179</v>
      </c>
      <c r="E7" s="211" t="s">
        <v>24</v>
      </c>
      <c r="F7" s="211" t="s">
        <v>7</v>
      </c>
      <c r="G7" s="211" t="s">
        <v>42</v>
      </c>
      <c r="H7" s="211"/>
    </row>
    <row r="8" spans="1:8">
      <c r="A8" s="210">
        <v>43221</v>
      </c>
      <c r="B8" s="211" t="s">
        <v>4</v>
      </c>
      <c r="C8" s="211">
        <v>1254</v>
      </c>
      <c r="D8" s="211" t="s">
        <v>132</v>
      </c>
      <c r="E8" s="211" t="s">
        <v>24</v>
      </c>
      <c r="F8" s="211" t="s">
        <v>24</v>
      </c>
      <c r="G8" s="211" t="s">
        <v>42</v>
      </c>
      <c r="H8" s="211"/>
    </row>
    <row r="9" spans="1:8">
      <c r="A9" s="210">
        <v>43221</v>
      </c>
      <c r="B9" s="211" t="s">
        <v>4</v>
      </c>
      <c r="C9" s="211">
        <v>2149</v>
      </c>
      <c r="D9" s="211" t="s">
        <v>132</v>
      </c>
      <c r="E9" s="211" t="s">
        <v>24</v>
      </c>
      <c r="F9" s="211" t="s">
        <v>7</v>
      </c>
      <c r="G9" s="211" t="s">
        <v>42</v>
      </c>
      <c r="H9" s="211"/>
    </row>
    <row r="10" spans="1:8">
      <c r="A10" s="210">
        <v>43221</v>
      </c>
      <c r="B10" s="211" t="s">
        <v>4</v>
      </c>
      <c r="C10" s="211">
        <v>7540</v>
      </c>
      <c r="D10" s="211" t="s">
        <v>468</v>
      </c>
      <c r="E10" s="211" t="s">
        <v>24</v>
      </c>
      <c r="F10" s="211" t="s">
        <v>10</v>
      </c>
      <c r="G10" s="211" t="s">
        <v>42</v>
      </c>
      <c r="H10" s="211"/>
    </row>
    <row r="11" spans="1:8">
      <c r="A11" s="210">
        <v>43221</v>
      </c>
      <c r="B11" s="211" t="s">
        <v>4</v>
      </c>
      <c r="C11" s="211">
        <v>1513</v>
      </c>
      <c r="D11" s="211" t="s">
        <v>132</v>
      </c>
      <c r="E11" s="211" t="s">
        <v>24</v>
      </c>
      <c r="F11" s="211" t="s">
        <v>1134</v>
      </c>
      <c r="G11" s="211" t="s">
        <v>65</v>
      </c>
      <c r="H11" s="211"/>
    </row>
    <row r="12" spans="1:8">
      <c r="A12" s="210">
        <v>43221</v>
      </c>
      <c r="B12" s="211" t="s">
        <v>4</v>
      </c>
      <c r="C12" s="211">
        <v>4408</v>
      </c>
      <c r="D12" s="211" t="s">
        <v>158</v>
      </c>
      <c r="E12" s="211" t="s">
        <v>803</v>
      </c>
      <c r="F12" s="211" t="s">
        <v>7</v>
      </c>
      <c r="G12" s="211" t="s">
        <v>42</v>
      </c>
      <c r="H12" s="211"/>
    </row>
    <row r="13" spans="1:8">
      <c r="A13" s="210">
        <v>43221</v>
      </c>
      <c r="B13" s="211" t="s">
        <v>4</v>
      </c>
      <c r="C13" s="211">
        <v>8838</v>
      </c>
      <c r="D13" s="211" t="s">
        <v>1407</v>
      </c>
      <c r="E13" s="211" t="s">
        <v>10</v>
      </c>
      <c r="F13" s="211" t="s">
        <v>24</v>
      </c>
      <c r="G13" s="211" t="s">
        <v>1474</v>
      </c>
      <c r="H13" s="211"/>
    </row>
    <row r="14" spans="1:8">
      <c r="A14" s="210">
        <v>43221</v>
      </c>
      <c r="B14" s="211" t="s">
        <v>4</v>
      </c>
      <c r="C14" s="211">
        <v>5751</v>
      </c>
      <c r="D14" s="211" t="s">
        <v>329</v>
      </c>
      <c r="E14" s="211" t="s">
        <v>10</v>
      </c>
      <c r="F14" s="211" t="s">
        <v>24</v>
      </c>
      <c r="G14" s="211" t="s">
        <v>42</v>
      </c>
      <c r="H14" s="211"/>
    </row>
    <row r="15" spans="1:8">
      <c r="A15" s="210">
        <v>43221</v>
      </c>
      <c r="B15" s="211" t="s">
        <v>4</v>
      </c>
      <c r="C15" s="211">
        <v>8080</v>
      </c>
      <c r="D15" s="211" t="s">
        <v>133</v>
      </c>
      <c r="E15" s="211" t="s">
        <v>453</v>
      </c>
      <c r="F15" s="211" t="s">
        <v>24</v>
      </c>
      <c r="G15" s="211" t="s">
        <v>42</v>
      </c>
      <c r="H15" s="211"/>
    </row>
    <row r="16" spans="1:8">
      <c r="A16" s="210">
        <v>43221</v>
      </c>
      <c r="B16" s="211" t="s">
        <v>4</v>
      </c>
      <c r="C16" s="211">
        <v>5884</v>
      </c>
      <c r="D16" s="211" t="s">
        <v>307</v>
      </c>
      <c r="E16" s="211" t="s">
        <v>453</v>
      </c>
      <c r="F16" s="211" t="s">
        <v>24</v>
      </c>
      <c r="G16" s="211" t="s">
        <v>42</v>
      </c>
      <c r="H16" s="211"/>
    </row>
    <row r="17" spans="1:8">
      <c r="A17" s="210">
        <v>43221</v>
      </c>
      <c r="B17" s="211" t="s">
        <v>4</v>
      </c>
      <c r="C17" s="211">
        <v>6637</v>
      </c>
      <c r="D17" s="211" t="s">
        <v>1084</v>
      </c>
      <c r="E17" s="211" t="s">
        <v>453</v>
      </c>
      <c r="F17" s="211" t="s">
        <v>100</v>
      </c>
      <c r="G17" s="211" t="s">
        <v>42</v>
      </c>
      <c r="H17" s="211"/>
    </row>
    <row r="18" spans="1:8">
      <c r="A18" s="210">
        <v>43221</v>
      </c>
      <c r="B18" s="211" t="s">
        <v>4</v>
      </c>
      <c r="C18" s="211">
        <v>1228</v>
      </c>
      <c r="D18" s="211" t="s">
        <v>132</v>
      </c>
      <c r="E18" s="211" t="s">
        <v>14</v>
      </c>
      <c r="F18" s="211" t="s">
        <v>24</v>
      </c>
      <c r="G18" s="211" t="s">
        <v>123</v>
      </c>
      <c r="H18" s="211"/>
    </row>
    <row r="19" spans="1:8">
      <c r="A19" s="210">
        <v>43221</v>
      </c>
      <c r="B19" s="211" t="s">
        <v>4</v>
      </c>
      <c r="C19" s="211">
        <v>4367</v>
      </c>
      <c r="D19" s="211" t="s">
        <v>145</v>
      </c>
      <c r="E19" s="211" t="s">
        <v>14</v>
      </c>
      <c r="F19" s="211" t="s">
        <v>24</v>
      </c>
      <c r="G19" s="211" t="s">
        <v>42</v>
      </c>
      <c r="H19" s="211"/>
    </row>
    <row r="20" spans="1:8">
      <c r="A20" s="210">
        <v>43221</v>
      </c>
      <c r="B20" s="211" t="s">
        <v>4</v>
      </c>
      <c r="C20" s="211">
        <v>8360</v>
      </c>
      <c r="D20" s="211" t="s">
        <v>172</v>
      </c>
      <c r="E20" s="211" t="s">
        <v>14</v>
      </c>
      <c r="F20" s="211" t="s">
        <v>24</v>
      </c>
      <c r="G20" s="211" t="s">
        <v>42</v>
      </c>
      <c r="H20" s="211"/>
    </row>
    <row r="21" spans="1:8">
      <c r="A21" s="210">
        <v>43221</v>
      </c>
      <c r="B21" s="211" t="s">
        <v>4</v>
      </c>
      <c r="C21" s="211">
        <v>1372</v>
      </c>
      <c r="D21" s="211" t="s">
        <v>132</v>
      </c>
      <c r="E21" s="211" t="s">
        <v>14</v>
      </c>
      <c r="F21" s="211" t="s">
        <v>5</v>
      </c>
      <c r="G21" s="211" t="s">
        <v>42</v>
      </c>
      <c r="H21" s="211"/>
    </row>
    <row r="22" spans="1:8">
      <c r="A22" s="210">
        <v>43221</v>
      </c>
      <c r="B22" s="211" t="s">
        <v>4</v>
      </c>
      <c r="C22" s="211">
        <v>2215</v>
      </c>
      <c r="D22" s="211" t="s">
        <v>132</v>
      </c>
      <c r="E22" s="211" t="s">
        <v>14</v>
      </c>
      <c r="F22" s="211" t="s">
        <v>24</v>
      </c>
      <c r="G22" s="211" t="s">
        <v>42</v>
      </c>
      <c r="H22" s="211"/>
    </row>
    <row r="23" spans="1:8">
      <c r="A23" s="210">
        <v>43221</v>
      </c>
      <c r="B23" s="211" t="s">
        <v>4</v>
      </c>
      <c r="C23" s="211">
        <v>1267</v>
      </c>
      <c r="D23" s="211" t="s">
        <v>132</v>
      </c>
      <c r="E23" s="211" t="s">
        <v>14</v>
      </c>
      <c r="F23" s="211" t="s">
        <v>24</v>
      </c>
      <c r="G23" s="211" t="s">
        <v>42</v>
      </c>
      <c r="H23" s="211"/>
    </row>
    <row r="24" spans="1:8">
      <c r="A24" s="210">
        <v>43221</v>
      </c>
      <c r="B24" s="211" t="s">
        <v>4</v>
      </c>
      <c r="C24" s="211">
        <v>1267</v>
      </c>
      <c r="D24" s="211" t="s">
        <v>132</v>
      </c>
      <c r="E24" s="211" t="s">
        <v>14</v>
      </c>
      <c r="F24" s="211" t="s">
        <v>24</v>
      </c>
      <c r="G24" s="211" t="s">
        <v>1421</v>
      </c>
      <c r="H24" s="211"/>
    </row>
    <row r="25" spans="1:8">
      <c r="A25" s="210">
        <v>43221</v>
      </c>
      <c r="B25" s="211" t="s">
        <v>4</v>
      </c>
      <c r="C25" s="211">
        <v>7241</v>
      </c>
      <c r="D25" s="211" t="s">
        <v>153</v>
      </c>
      <c r="E25" s="211" t="s">
        <v>6</v>
      </c>
      <c r="F25" s="211" t="s">
        <v>7</v>
      </c>
      <c r="G25" s="211" t="s">
        <v>388</v>
      </c>
      <c r="H25" s="211"/>
    </row>
    <row r="26" spans="1:8">
      <c r="A26" s="210">
        <v>43221</v>
      </c>
      <c r="B26" s="211" t="s">
        <v>4</v>
      </c>
      <c r="C26" s="211">
        <v>4367</v>
      </c>
      <c r="D26" s="211" t="s">
        <v>145</v>
      </c>
      <c r="E26" s="211" t="s">
        <v>6</v>
      </c>
      <c r="F26" s="211" t="s">
        <v>24</v>
      </c>
      <c r="G26" s="211" t="s">
        <v>939</v>
      </c>
      <c r="H26" s="211"/>
    </row>
    <row r="27" spans="1:8">
      <c r="A27" s="210">
        <v>43221</v>
      </c>
      <c r="B27" s="211" t="s">
        <v>4</v>
      </c>
      <c r="C27" s="211">
        <v>2266</v>
      </c>
      <c r="D27" s="211" t="s">
        <v>132</v>
      </c>
      <c r="E27" s="211" t="s">
        <v>6</v>
      </c>
      <c r="F27" s="211" t="s">
        <v>4</v>
      </c>
      <c r="G27" s="211" t="s">
        <v>1200</v>
      </c>
      <c r="H27" s="211"/>
    </row>
    <row r="28" spans="1:8">
      <c r="A28" s="210">
        <v>43221</v>
      </c>
      <c r="B28" s="211" t="s">
        <v>4</v>
      </c>
      <c r="C28" s="211">
        <v>5819</v>
      </c>
      <c r="D28" s="211" t="s">
        <v>1365</v>
      </c>
      <c r="E28" s="211" t="s">
        <v>1366</v>
      </c>
      <c r="F28" s="211" t="s">
        <v>24</v>
      </c>
      <c r="G28" s="211" t="s">
        <v>388</v>
      </c>
      <c r="H28" s="211"/>
    </row>
    <row r="29" spans="1:8">
      <c r="A29" s="210">
        <v>43221</v>
      </c>
      <c r="B29" s="211" t="s">
        <v>4</v>
      </c>
      <c r="C29" s="211">
        <v>5812</v>
      </c>
      <c r="D29" s="211" t="s">
        <v>307</v>
      </c>
      <c r="E29" s="211" t="s">
        <v>28</v>
      </c>
      <c r="F29" s="211" t="s">
        <v>27</v>
      </c>
      <c r="G29" s="211" t="s">
        <v>1368</v>
      </c>
      <c r="H29" s="211"/>
    </row>
    <row r="30" spans="1:8">
      <c r="A30" s="210">
        <v>43221</v>
      </c>
      <c r="B30" s="211" t="s">
        <v>4</v>
      </c>
      <c r="C30" s="211">
        <v>2520</v>
      </c>
      <c r="D30" s="211" t="s">
        <v>132</v>
      </c>
      <c r="E30" s="211" t="s">
        <v>28</v>
      </c>
      <c r="F30" s="211" t="s">
        <v>28</v>
      </c>
      <c r="G30" s="211" t="s">
        <v>388</v>
      </c>
      <c r="H30" s="211"/>
    </row>
    <row r="31" spans="1:8">
      <c r="A31" s="210">
        <v>43221</v>
      </c>
      <c r="B31" s="211" t="s">
        <v>4</v>
      </c>
      <c r="C31" s="211">
        <v>2168</v>
      </c>
      <c r="D31" s="211" t="s">
        <v>132</v>
      </c>
      <c r="E31" s="211" t="s">
        <v>28</v>
      </c>
      <c r="F31" s="211" t="s">
        <v>78</v>
      </c>
      <c r="G31" s="211" t="s">
        <v>123</v>
      </c>
      <c r="H31" s="211"/>
    </row>
    <row r="32" spans="1:8">
      <c r="A32" s="210">
        <v>43221</v>
      </c>
      <c r="B32" s="211" t="s">
        <v>4</v>
      </c>
      <c r="C32" s="211">
        <v>6930</v>
      </c>
      <c r="D32" s="211" t="s">
        <v>801</v>
      </c>
      <c r="E32" s="211" t="s">
        <v>28</v>
      </c>
      <c r="F32" s="211" t="s">
        <v>100</v>
      </c>
      <c r="G32" s="211" t="s">
        <v>42</v>
      </c>
      <c r="H32" s="211"/>
    </row>
    <row r="33" spans="1:8">
      <c r="A33" s="210">
        <v>43221</v>
      </c>
      <c r="B33" s="211" t="s">
        <v>4</v>
      </c>
      <c r="C33" s="211">
        <v>4947</v>
      </c>
      <c r="D33" s="211" t="s">
        <v>1471</v>
      </c>
      <c r="E33" s="211" t="s">
        <v>28</v>
      </c>
      <c r="F33" s="211" t="s">
        <v>808</v>
      </c>
      <c r="G33" s="211" t="s">
        <v>1430</v>
      </c>
      <c r="H33" s="211"/>
    </row>
    <row r="34" spans="1:8">
      <c r="A34" s="210">
        <v>43221</v>
      </c>
      <c r="B34" s="211" t="s">
        <v>4</v>
      </c>
      <c r="C34" s="211">
        <v>1858</v>
      </c>
      <c r="D34" s="211" t="s">
        <v>132</v>
      </c>
      <c r="E34" s="211" t="s">
        <v>113</v>
      </c>
      <c r="F34" s="211" t="s">
        <v>24</v>
      </c>
      <c r="G34" s="211" t="s">
        <v>42</v>
      </c>
      <c r="H34" s="211"/>
    </row>
    <row r="35" spans="1:8">
      <c r="A35" s="210">
        <v>43221</v>
      </c>
      <c r="B35" s="211" t="s">
        <v>4</v>
      </c>
      <c r="C35" s="211">
        <v>1520</v>
      </c>
      <c r="D35" s="211" t="s">
        <v>132</v>
      </c>
      <c r="E35" s="211" t="s">
        <v>7</v>
      </c>
      <c r="F35" s="211" t="s">
        <v>7</v>
      </c>
      <c r="G35" s="211" t="s">
        <v>663</v>
      </c>
      <c r="H35" s="211"/>
    </row>
    <row r="36" spans="1:8">
      <c r="A36" s="210">
        <v>43221</v>
      </c>
      <c r="B36" s="211" t="s">
        <v>7</v>
      </c>
      <c r="C36" s="211">
        <v>57220</v>
      </c>
      <c r="D36" s="211" t="s">
        <v>1284</v>
      </c>
      <c r="E36" s="211" t="s">
        <v>7</v>
      </c>
      <c r="F36" s="211" t="s">
        <v>5</v>
      </c>
      <c r="G36" s="211" t="s">
        <v>388</v>
      </c>
      <c r="H36" s="211"/>
    </row>
    <row r="37" spans="1:8">
      <c r="A37" s="210">
        <v>43221</v>
      </c>
      <c r="B37" s="211" t="s">
        <v>7</v>
      </c>
      <c r="C37" s="211">
        <v>57070</v>
      </c>
      <c r="D37" s="211" t="s">
        <v>785</v>
      </c>
      <c r="E37" s="211" t="s">
        <v>7</v>
      </c>
      <c r="F37" s="211" t="s">
        <v>24</v>
      </c>
      <c r="G37" s="211" t="s">
        <v>388</v>
      </c>
      <c r="H37" s="211"/>
    </row>
    <row r="38" spans="1:8">
      <c r="A38" s="210">
        <v>43221</v>
      </c>
      <c r="B38" s="211" t="s">
        <v>7</v>
      </c>
      <c r="C38" s="211">
        <v>57290</v>
      </c>
      <c r="D38" s="211" t="s">
        <v>1472</v>
      </c>
      <c r="E38" s="211" t="s">
        <v>7</v>
      </c>
      <c r="F38" s="211" t="s">
        <v>24</v>
      </c>
      <c r="G38" s="211" t="s">
        <v>388</v>
      </c>
      <c r="H38" s="211"/>
    </row>
    <row r="39" spans="1:8">
      <c r="A39" s="210">
        <v>43221</v>
      </c>
      <c r="B39" s="211" t="s">
        <v>7</v>
      </c>
      <c r="C39" s="211">
        <v>57970</v>
      </c>
      <c r="D39" s="211" t="s">
        <v>739</v>
      </c>
      <c r="E39" s="211" t="s">
        <v>7</v>
      </c>
      <c r="F39" s="211" t="s">
        <v>24</v>
      </c>
      <c r="G39" s="211" t="s">
        <v>388</v>
      </c>
      <c r="H39" s="211"/>
    </row>
    <row r="40" spans="1:8">
      <c r="A40" s="210">
        <v>43221</v>
      </c>
      <c r="B40" s="211" t="s">
        <v>4</v>
      </c>
      <c r="C40" s="211">
        <v>8053</v>
      </c>
      <c r="D40" s="211" t="s">
        <v>133</v>
      </c>
      <c r="E40" s="211" t="s">
        <v>7</v>
      </c>
      <c r="F40" s="211" t="s">
        <v>24</v>
      </c>
      <c r="G40" s="211" t="s">
        <v>388</v>
      </c>
      <c r="H40" s="211"/>
    </row>
    <row r="41" spans="1:8">
      <c r="A41" s="210">
        <v>43221</v>
      </c>
      <c r="B41" s="211" t="s">
        <v>4</v>
      </c>
      <c r="C41" s="211">
        <v>1254</v>
      </c>
      <c r="D41" s="211" t="s">
        <v>132</v>
      </c>
      <c r="E41" s="211" t="s">
        <v>7</v>
      </c>
      <c r="F41" s="211" t="s">
        <v>28</v>
      </c>
      <c r="G41" s="211" t="s">
        <v>388</v>
      </c>
      <c r="H41" s="211"/>
    </row>
    <row r="42" spans="1:8">
      <c r="A42" s="210">
        <v>43221</v>
      </c>
      <c r="B42" s="211" t="s">
        <v>4</v>
      </c>
      <c r="C42" s="211">
        <v>8253</v>
      </c>
      <c r="D42" s="211" t="s">
        <v>162</v>
      </c>
      <c r="E42" s="211" t="s">
        <v>7</v>
      </c>
      <c r="F42" s="211" t="s">
        <v>24</v>
      </c>
      <c r="G42" s="211" t="s">
        <v>388</v>
      </c>
      <c r="H42" s="211"/>
    </row>
    <row r="43" spans="1:8">
      <c r="A43" s="210">
        <v>43221</v>
      </c>
      <c r="B43" s="211" t="s">
        <v>4</v>
      </c>
      <c r="C43" s="211">
        <v>8232</v>
      </c>
      <c r="D43" s="211" t="s">
        <v>162</v>
      </c>
      <c r="E43" s="211" t="s">
        <v>7</v>
      </c>
      <c r="F43" s="211" t="s">
        <v>5</v>
      </c>
      <c r="G43" s="211" t="s">
        <v>388</v>
      </c>
      <c r="H43" s="211"/>
    </row>
    <row r="44" spans="1:8">
      <c r="A44" s="210">
        <v>43221</v>
      </c>
      <c r="B44" s="211" t="s">
        <v>7</v>
      </c>
      <c r="C44" s="211">
        <v>57180</v>
      </c>
      <c r="D44" s="211" t="s">
        <v>823</v>
      </c>
      <c r="E44" s="211" t="s">
        <v>7</v>
      </c>
      <c r="F44" s="211" t="s">
        <v>24</v>
      </c>
      <c r="G44" s="211" t="s">
        <v>123</v>
      </c>
      <c r="H44" s="211"/>
    </row>
    <row r="45" spans="1:8">
      <c r="A45" s="210">
        <v>43221</v>
      </c>
      <c r="B45" s="211" t="s">
        <v>4</v>
      </c>
      <c r="C45" s="211">
        <v>1842</v>
      </c>
      <c r="D45" s="211" t="s">
        <v>136</v>
      </c>
      <c r="E45" s="211" t="s">
        <v>7</v>
      </c>
      <c r="F45" s="211" t="s">
        <v>24</v>
      </c>
      <c r="G45" s="211" t="s">
        <v>123</v>
      </c>
      <c r="H45" s="211"/>
    </row>
    <row r="46" spans="1:8">
      <c r="A46" s="210">
        <v>43221</v>
      </c>
      <c r="B46" s="211" t="s">
        <v>22</v>
      </c>
      <c r="C46" s="211">
        <v>6700</v>
      </c>
      <c r="D46" s="211" t="s">
        <v>326</v>
      </c>
      <c r="E46" s="211" t="s">
        <v>7</v>
      </c>
      <c r="F46" s="211" t="s">
        <v>1410</v>
      </c>
      <c r="G46" s="211" t="s">
        <v>42</v>
      </c>
      <c r="H46" s="211"/>
    </row>
    <row r="47" spans="1:8">
      <c r="A47" s="210">
        <v>43221</v>
      </c>
      <c r="B47" s="211" t="s">
        <v>7</v>
      </c>
      <c r="C47" s="211">
        <v>57390</v>
      </c>
      <c r="D47" s="211" t="s">
        <v>350</v>
      </c>
      <c r="E47" s="211" t="s">
        <v>7</v>
      </c>
      <c r="F47" s="211" t="s">
        <v>7</v>
      </c>
      <c r="G47" s="211" t="s">
        <v>42</v>
      </c>
      <c r="H47" s="211"/>
    </row>
    <row r="48" spans="1:8">
      <c r="A48" s="210">
        <v>43221</v>
      </c>
      <c r="B48" s="211" t="s">
        <v>7</v>
      </c>
      <c r="C48" s="211">
        <v>54870</v>
      </c>
      <c r="D48" s="211" t="s">
        <v>1438</v>
      </c>
      <c r="E48" s="211" t="s">
        <v>7</v>
      </c>
      <c r="F48" s="211" t="s">
        <v>24</v>
      </c>
      <c r="G48" s="211" t="s">
        <v>42</v>
      </c>
      <c r="H48" s="211"/>
    </row>
    <row r="49" spans="1:8">
      <c r="A49" s="210">
        <v>43221</v>
      </c>
      <c r="B49" s="211" t="s">
        <v>7</v>
      </c>
      <c r="C49" s="211">
        <v>57100</v>
      </c>
      <c r="D49" s="211" t="s">
        <v>349</v>
      </c>
      <c r="E49" s="211" t="s">
        <v>7</v>
      </c>
      <c r="F49" s="211" t="s">
        <v>7</v>
      </c>
      <c r="G49" s="211" t="s">
        <v>42</v>
      </c>
      <c r="H49" s="211"/>
    </row>
    <row r="50" spans="1:8">
      <c r="A50" s="210">
        <v>43221</v>
      </c>
      <c r="B50" s="211" t="s">
        <v>7</v>
      </c>
      <c r="C50" s="211">
        <v>57700</v>
      </c>
      <c r="D50" s="211" t="s">
        <v>1425</v>
      </c>
      <c r="E50" s="211" t="s">
        <v>7</v>
      </c>
      <c r="F50" s="211" t="s">
        <v>7</v>
      </c>
      <c r="G50" s="211" t="s">
        <v>42</v>
      </c>
      <c r="H50" s="211"/>
    </row>
    <row r="51" spans="1:8">
      <c r="A51" s="210">
        <v>43221</v>
      </c>
      <c r="B51" s="211" t="s">
        <v>7</v>
      </c>
      <c r="C51" s="211">
        <v>57100</v>
      </c>
      <c r="D51" s="211" t="s">
        <v>369</v>
      </c>
      <c r="E51" s="211" t="s">
        <v>7</v>
      </c>
      <c r="F51" s="211" t="s">
        <v>24</v>
      </c>
      <c r="G51" s="211" t="s">
        <v>42</v>
      </c>
      <c r="H51" s="211"/>
    </row>
    <row r="52" spans="1:8">
      <c r="A52" s="210">
        <v>43221</v>
      </c>
      <c r="B52" s="211" t="s">
        <v>7</v>
      </c>
      <c r="C52" s="211">
        <v>57100</v>
      </c>
      <c r="D52" s="211" t="s">
        <v>369</v>
      </c>
      <c r="E52" s="211" t="s">
        <v>7</v>
      </c>
      <c r="F52" s="211" t="s">
        <v>24</v>
      </c>
      <c r="G52" s="211" t="s">
        <v>42</v>
      </c>
      <c r="H52" s="211"/>
    </row>
    <row r="53" spans="1:8">
      <c r="A53" s="210">
        <v>43221</v>
      </c>
      <c r="B53" s="211" t="s">
        <v>7</v>
      </c>
      <c r="C53" s="211">
        <v>57970</v>
      </c>
      <c r="D53" s="211" t="s">
        <v>739</v>
      </c>
      <c r="E53" s="211" t="s">
        <v>7</v>
      </c>
      <c r="F53" s="211" t="s">
        <v>24</v>
      </c>
      <c r="G53" s="211" t="s">
        <v>42</v>
      </c>
      <c r="H53" s="211"/>
    </row>
    <row r="54" spans="1:8">
      <c r="A54" s="210">
        <v>43221</v>
      </c>
      <c r="B54" s="211" t="s">
        <v>4</v>
      </c>
      <c r="C54" s="211">
        <v>8055</v>
      </c>
      <c r="D54" s="211" t="s">
        <v>133</v>
      </c>
      <c r="E54" s="211" t="s">
        <v>7</v>
      </c>
      <c r="F54" s="211" t="s">
        <v>7</v>
      </c>
      <c r="G54" s="211" t="s">
        <v>42</v>
      </c>
      <c r="H54" s="211"/>
    </row>
    <row r="55" spans="1:8">
      <c r="A55" s="210">
        <v>43221</v>
      </c>
      <c r="B55" s="211" t="s">
        <v>4</v>
      </c>
      <c r="C55" s="211">
        <v>3229</v>
      </c>
      <c r="D55" s="211" t="s">
        <v>333</v>
      </c>
      <c r="E55" s="211" t="s">
        <v>7</v>
      </c>
      <c r="F55" s="211" t="s">
        <v>6</v>
      </c>
      <c r="G55" s="211" t="s">
        <v>42</v>
      </c>
      <c r="H55" s="211"/>
    </row>
    <row r="56" spans="1:8">
      <c r="A56" s="210">
        <v>43221</v>
      </c>
      <c r="B56" s="211" t="s">
        <v>4</v>
      </c>
      <c r="C56" s="211">
        <v>8362</v>
      </c>
      <c r="D56" s="211" t="s">
        <v>1461</v>
      </c>
      <c r="E56" s="211" t="s">
        <v>7</v>
      </c>
      <c r="F56" s="211" t="s">
        <v>7</v>
      </c>
      <c r="G56" s="211" t="s">
        <v>42</v>
      </c>
      <c r="H56" s="211"/>
    </row>
    <row r="57" spans="1:8">
      <c r="A57" s="210">
        <v>43221</v>
      </c>
      <c r="B57" s="211" t="s">
        <v>4</v>
      </c>
      <c r="C57" s="211">
        <v>8378</v>
      </c>
      <c r="D57" s="211" t="s">
        <v>300</v>
      </c>
      <c r="E57" s="211" t="s">
        <v>7</v>
      </c>
      <c r="F57" s="211" t="s">
        <v>24</v>
      </c>
      <c r="G57" s="211" t="s">
        <v>42</v>
      </c>
      <c r="H57" s="211"/>
    </row>
    <row r="58" spans="1:8">
      <c r="A58" s="210">
        <v>43221</v>
      </c>
      <c r="B58" s="211" t="s">
        <v>4</v>
      </c>
      <c r="C58" s="211">
        <v>8387</v>
      </c>
      <c r="D58" s="211" t="s">
        <v>305</v>
      </c>
      <c r="E58" s="211" t="s">
        <v>7</v>
      </c>
      <c r="F58" s="211" t="s">
        <v>7</v>
      </c>
      <c r="G58" s="211" t="s">
        <v>42</v>
      </c>
      <c r="H58" s="211"/>
    </row>
    <row r="59" spans="1:8">
      <c r="A59" s="210">
        <v>43221</v>
      </c>
      <c r="B59" s="211" t="s">
        <v>4</v>
      </c>
      <c r="C59" s="211">
        <v>1853</v>
      </c>
      <c r="D59" s="211" t="s">
        <v>132</v>
      </c>
      <c r="E59" s="211" t="s">
        <v>7</v>
      </c>
      <c r="F59" s="211" t="s">
        <v>24</v>
      </c>
      <c r="G59" s="211" t="s">
        <v>42</v>
      </c>
      <c r="H59" s="211"/>
    </row>
    <row r="60" spans="1:8">
      <c r="A60" s="210">
        <v>43221</v>
      </c>
      <c r="B60" s="211" t="s">
        <v>4</v>
      </c>
      <c r="C60" s="211">
        <v>1870</v>
      </c>
      <c r="D60" s="211" t="s">
        <v>132</v>
      </c>
      <c r="E60" s="211" t="s">
        <v>7</v>
      </c>
      <c r="F60" s="211" t="s">
        <v>5</v>
      </c>
      <c r="G60" s="211" t="s">
        <v>42</v>
      </c>
      <c r="H60" s="211"/>
    </row>
    <row r="61" spans="1:8">
      <c r="A61" s="210">
        <v>43221</v>
      </c>
      <c r="B61" s="211" t="s">
        <v>4</v>
      </c>
      <c r="C61" s="211">
        <v>3997</v>
      </c>
      <c r="D61" s="211" t="s">
        <v>446</v>
      </c>
      <c r="E61" s="211" t="s">
        <v>7</v>
      </c>
      <c r="F61" s="211" t="s">
        <v>5</v>
      </c>
      <c r="G61" s="211" t="s">
        <v>42</v>
      </c>
      <c r="H61" s="211"/>
    </row>
    <row r="62" spans="1:8">
      <c r="A62" s="210">
        <v>43221</v>
      </c>
      <c r="B62" s="211" t="s">
        <v>7</v>
      </c>
      <c r="C62" s="211">
        <v>54800</v>
      </c>
      <c r="D62" s="211" t="s">
        <v>1393</v>
      </c>
      <c r="E62" s="211" t="s">
        <v>7</v>
      </c>
      <c r="F62" s="211" t="s">
        <v>6</v>
      </c>
      <c r="G62" s="211" t="s">
        <v>1269</v>
      </c>
      <c r="H62" s="211"/>
    </row>
    <row r="63" spans="1:8">
      <c r="A63" s="210">
        <v>43221</v>
      </c>
      <c r="B63" s="211" t="s">
        <v>22</v>
      </c>
      <c r="C63" s="211">
        <v>6700</v>
      </c>
      <c r="D63" s="211" t="s">
        <v>326</v>
      </c>
      <c r="E63" s="211" t="s">
        <v>7</v>
      </c>
      <c r="F63" s="211" t="s">
        <v>24</v>
      </c>
      <c r="G63" s="211" t="s">
        <v>65</v>
      </c>
      <c r="H63" s="211"/>
    </row>
    <row r="64" spans="1:8">
      <c r="A64" s="210">
        <v>43221</v>
      </c>
      <c r="B64" s="211" t="s">
        <v>7</v>
      </c>
      <c r="C64" s="211">
        <v>54400</v>
      </c>
      <c r="D64" s="211" t="s">
        <v>815</v>
      </c>
      <c r="E64" s="211" t="s">
        <v>7</v>
      </c>
      <c r="F64" s="211" t="s">
        <v>24</v>
      </c>
      <c r="G64" s="211" t="s">
        <v>65</v>
      </c>
      <c r="H64" s="211"/>
    </row>
    <row r="65" spans="1:8">
      <c r="A65" s="210">
        <v>43221</v>
      </c>
      <c r="B65" s="211" t="s">
        <v>7</v>
      </c>
      <c r="C65" s="211">
        <v>57580</v>
      </c>
      <c r="D65" s="211" t="s">
        <v>858</v>
      </c>
      <c r="E65" s="211" t="s">
        <v>7</v>
      </c>
      <c r="F65" s="211" t="s">
        <v>24</v>
      </c>
      <c r="G65" s="211" t="s">
        <v>65</v>
      </c>
      <c r="H65" s="211"/>
    </row>
    <row r="66" spans="1:8">
      <c r="A66" s="210">
        <v>43221</v>
      </c>
      <c r="B66" s="211" t="s">
        <v>7</v>
      </c>
      <c r="C66" s="211">
        <v>54730</v>
      </c>
      <c r="D66" s="211" t="s">
        <v>1473</v>
      </c>
      <c r="E66" s="211" t="s">
        <v>7</v>
      </c>
      <c r="F66" s="211" t="s">
        <v>7</v>
      </c>
      <c r="G66" s="211" t="s">
        <v>65</v>
      </c>
      <c r="H66" s="211"/>
    </row>
    <row r="67" spans="1:8">
      <c r="A67" s="210">
        <v>43221</v>
      </c>
      <c r="B67" s="211" t="s">
        <v>7</v>
      </c>
      <c r="C67" s="211">
        <v>57970</v>
      </c>
      <c r="D67" s="211" t="s">
        <v>739</v>
      </c>
      <c r="E67" s="211" t="s">
        <v>7</v>
      </c>
      <c r="F67" s="211" t="s">
        <v>7</v>
      </c>
      <c r="G67" s="211" t="s">
        <v>65</v>
      </c>
      <c r="H67" s="211"/>
    </row>
    <row r="68" spans="1:8">
      <c r="A68" s="210">
        <v>43221</v>
      </c>
      <c r="B68" s="211" t="s">
        <v>4</v>
      </c>
      <c r="C68" s="211">
        <v>3569</v>
      </c>
      <c r="D68" s="211" t="s">
        <v>168</v>
      </c>
      <c r="E68" s="211" t="s">
        <v>7</v>
      </c>
      <c r="F68" s="211" t="s">
        <v>82</v>
      </c>
      <c r="G68" s="211" t="s">
        <v>65</v>
      </c>
      <c r="H68" s="211"/>
    </row>
    <row r="69" spans="1:8">
      <c r="A69" s="210">
        <v>43221</v>
      </c>
      <c r="B69" s="211" t="s">
        <v>4</v>
      </c>
      <c r="C69" s="211">
        <v>2112</v>
      </c>
      <c r="D69" s="211" t="s">
        <v>136</v>
      </c>
      <c r="E69" s="211" t="s">
        <v>7</v>
      </c>
      <c r="F69" s="211" t="s">
        <v>24</v>
      </c>
      <c r="G69" s="211" t="s">
        <v>65</v>
      </c>
      <c r="H69" s="211"/>
    </row>
    <row r="70" spans="1:8">
      <c r="A70" s="210">
        <v>43221</v>
      </c>
      <c r="B70" s="211" t="s">
        <v>4</v>
      </c>
      <c r="C70" s="211">
        <v>2128</v>
      </c>
      <c r="D70" s="211" t="s">
        <v>132</v>
      </c>
      <c r="E70" s="211" t="s">
        <v>7</v>
      </c>
      <c r="F70" s="211" t="s">
        <v>6</v>
      </c>
      <c r="G70" s="211" t="s">
        <v>65</v>
      </c>
      <c r="H70" s="211"/>
    </row>
    <row r="71" spans="1:8">
      <c r="A71" s="210">
        <v>43221</v>
      </c>
      <c r="B71" s="211" t="s">
        <v>4</v>
      </c>
      <c r="C71" s="211">
        <v>54400</v>
      </c>
      <c r="D71" s="211" t="s">
        <v>408</v>
      </c>
      <c r="E71" s="211" t="s">
        <v>7</v>
      </c>
      <c r="F71" s="211" t="s">
        <v>7</v>
      </c>
      <c r="G71" s="211" t="s">
        <v>1025</v>
      </c>
      <c r="H71" s="211"/>
    </row>
    <row r="72" spans="1:8">
      <c r="A72" s="210">
        <v>43221</v>
      </c>
      <c r="B72" s="211" t="s">
        <v>4</v>
      </c>
      <c r="C72" s="211">
        <v>8364</v>
      </c>
      <c r="D72" s="211" t="s">
        <v>385</v>
      </c>
      <c r="E72" s="211" t="s">
        <v>7</v>
      </c>
      <c r="F72" s="211" t="s">
        <v>24</v>
      </c>
      <c r="G72" s="211" t="s">
        <v>1363</v>
      </c>
      <c r="H72" s="211"/>
    </row>
    <row r="73" spans="1:8">
      <c r="A73" s="210">
        <v>43221</v>
      </c>
      <c r="B73" s="211" t="s">
        <v>7</v>
      </c>
      <c r="C73" s="211">
        <v>29000</v>
      </c>
      <c r="D73" s="211" t="s">
        <v>1436</v>
      </c>
      <c r="E73" s="211" t="s">
        <v>7</v>
      </c>
      <c r="F73" s="211" t="s">
        <v>5</v>
      </c>
      <c r="G73" s="211" t="s">
        <v>941</v>
      </c>
      <c r="H73" s="211"/>
    </row>
    <row r="74" spans="1:8">
      <c r="A74" s="210">
        <v>43221</v>
      </c>
      <c r="B74" s="211" t="s">
        <v>6</v>
      </c>
      <c r="C74" s="211">
        <v>54739</v>
      </c>
      <c r="D74" s="211" t="s">
        <v>1385</v>
      </c>
      <c r="E74" s="211" t="s">
        <v>7</v>
      </c>
      <c r="F74" s="211" t="s">
        <v>6</v>
      </c>
      <c r="G74" s="211" t="s">
        <v>1133</v>
      </c>
      <c r="H74" s="211"/>
    </row>
    <row r="75" spans="1:8">
      <c r="A75" s="210">
        <v>43221</v>
      </c>
      <c r="B75" s="211" t="s">
        <v>4</v>
      </c>
      <c r="C75" s="211">
        <v>4761</v>
      </c>
      <c r="D75" s="211" t="s">
        <v>180</v>
      </c>
      <c r="E75" s="211" t="s">
        <v>7</v>
      </c>
      <c r="F75" s="211" t="s">
        <v>7</v>
      </c>
      <c r="G75" s="211"/>
      <c r="H75" s="211"/>
    </row>
    <row r="76" spans="1:8">
      <c r="A76" s="210">
        <v>43221</v>
      </c>
      <c r="B76" s="211" t="s">
        <v>4</v>
      </c>
      <c r="C76" s="211">
        <v>8269</v>
      </c>
      <c r="D76" s="211" t="s">
        <v>162</v>
      </c>
      <c r="E76" s="211" t="s">
        <v>1011</v>
      </c>
      <c r="F76" s="211" t="s">
        <v>1011</v>
      </c>
      <c r="G76" s="211" t="s">
        <v>388</v>
      </c>
      <c r="H76" s="211"/>
    </row>
    <row r="77" spans="1:8">
      <c r="A77" s="210">
        <v>43221</v>
      </c>
      <c r="B77" s="211" t="s">
        <v>4</v>
      </c>
      <c r="C77" s="211">
        <v>8383</v>
      </c>
      <c r="D77" s="211" t="s">
        <v>305</v>
      </c>
      <c r="E77" s="211" t="s">
        <v>639</v>
      </c>
      <c r="F77" s="211" t="s">
        <v>24</v>
      </c>
      <c r="G77" s="211" t="s">
        <v>1381</v>
      </c>
      <c r="H77" s="211"/>
    </row>
    <row r="78" spans="1:8">
      <c r="A78" s="210">
        <v>43221</v>
      </c>
      <c r="B78" s="211" t="s">
        <v>4</v>
      </c>
      <c r="C78" s="211">
        <v>2380</v>
      </c>
      <c r="D78" s="211" t="s">
        <v>132</v>
      </c>
      <c r="E78" s="211" t="s">
        <v>689</v>
      </c>
      <c r="F78" s="211" t="s">
        <v>24</v>
      </c>
      <c r="G78" s="211" t="s">
        <v>65</v>
      </c>
      <c r="H78" s="211"/>
    </row>
    <row r="79" spans="1:8">
      <c r="A79" s="210">
        <v>43221</v>
      </c>
      <c r="B79" s="211" t="s">
        <v>4</v>
      </c>
      <c r="C79" s="211">
        <v>3813</v>
      </c>
      <c r="D79" s="211" t="s">
        <v>304</v>
      </c>
      <c r="E79" s="211" t="s">
        <v>9</v>
      </c>
      <c r="F79" s="211" t="s">
        <v>7</v>
      </c>
      <c r="G79" s="211" t="s">
        <v>463</v>
      </c>
      <c r="H79" s="211"/>
    </row>
    <row r="80" spans="1:8">
      <c r="A80" s="210">
        <v>43221</v>
      </c>
      <c r="B80" s="211" t="s">
        <v>7</v>
      </c>
      <c r="C80" s="211">
        <v>57390</v>
      </c>
      <c r="D80" s="211" t="s">
        <v>350</v>
      </c>
      <c r="E80" s="211" t="s">
        <v>9</v>
      </c>
      <c r="F80" s="211" t="s">
        <v>7</v>
      </c>
      <c r="G80" s="211" t="s">
        <v>42</v>
      </c>
      <c r="H80" s="211"/>
    </row>
    <row r="81" spans="1:8">
      <c r="A81" s="210">
        <v>43221</v>
      </c>
      <c r="B81" s="211" t="s">
        <v>4</v>
      </c>
      <c r="C81" s="211">
        <v>9043</v>
      </c>
      <c r="D81" s="211" t="s">
        <v>161</v>
      </c>
      <c r="E81" s="211" t="s">
        <v>9</v>
      </c>
      <c r="F81" s="211" t="s">
        <v>7</v>
      </c>
      <c r="G81" s="211" t="s">
        <v>42</v>
      </c>
      <c r="H81" s="211"/>
    </row>
    <row r="82" spans="1:8">
      <c r="A82" s="210">
        <v>43221</v>
      </c>
      <c r="B82" s="211" t="s">
        <v>4</v>
      </c>
      <c r="C82" s="211">
        <v>9043</v>
      </c>
      <c r="D82" s="211" t="s">
        <v>161</v>
      </c>
      <c r="E82" s="211" t="s">
        <v>9</v>
      </c>
      <c r="F82" s="211" t="s">
        <v>7</v>
      </c>
      <c r="G82" s="211" t="s">
        <v>42</v>
      </c>
      <c r="H82" s="211"/>
    </row>
    <row r="83" spans="1:8">
      <c r="A83" s="210">
        <v>43221</v>
      </c>
      <c r="B83" s="211" t="s">
        <v>4</v>
      </c>
      <c r="C83" s="211">
        <v>1860</v>
      </c>
      <c r="D83" s="211" t="s">
        <v>132</v>
      </c>
      <c r="E83" s="211" t="s">
        <v>9</v>
      </c>
      <c r="F83" s="211" t="s">
        <v>24</v>
      </c>
      <c r="G83" s="211" t="s">
        <v>42</v>
      </c>
      <c r="H83" s="211"/>
    </row>
    <row r="84" spans="1:8">
      <c r="A84" s="210">
        <v>43221</v>
      </c>
      <c r="B84" s="211" t="s">
        <v>4</v>
      </c>
      <c r="C84" s="211">
        <v>1628</v>
      </c>
      <c r="D84" s="211" t="s">
        <v>132</v>
      </c>
      <c r="E84" s="211" t="s">
        <v>9</v>
      </c>
      <c r="F84" s="211" t="s">
        <v>7</v>
      </c>
      <c r="G84" s="211" t="s">
        <v>42</v>
      </c>
      <c r="H84" s="211"/>
    </row>
    <row r="85" spans="1:8">
      <c r="A85" s="210">
        <v>43221</v>
      </c>
      <c r="B85" s="211" t="s">
        <v>4</v>
      </c>
      <c r="C85" s="211">
        <v>1948</v>
      </c>
      <c r="D85" s="211" t="s">
        <v>132</v>
      </c>
      <c r="E85" s="211" t="s">
        <v>9</v>
      </c>
      <c r="F85" s="211" t="s">
        <v>7</v>
      </c>
      <c r="G85" s="211" t="s">
        <v>42</v>
      </c>
      <c r="H85" s="211"/>
    </row>
    <row r="86" spans="1:8">
      <c r="A86" s="210">
        <v>43221</v>
      </c>
      <c r="B86" s="211" t="s">
        <v>4</v>
      </c>
      <c r="C86" s="211">
        <v>8056</v>
      </c>
      <c r="D86" s="211" t="s">
        <v>135</v>
      </c>
      <c r="E86" s="211" t="s">
        <v>9</v>
      </c>
      <c r="F86" s="211" t="s">
        <v>24</v>
      </c>
      <c r="G86" s="211" t="s">
        <v>42</v>
      </c>
      <c r="H86" s="211"/>
    </row>
    <row r="87" spans="1:8">
      <c r="A87" s="210">
        <v>43221</v>
      </c>
      <c r="B87" s="211" t="s">
        <v>4</v>
      </c>
      <c r="C87" s="211">
        <v>3396</v>
      </c>
      <c r="D87" s="211" t="s">
        <v>446</v>
      </c>
      <c r="E87" s="211" t="s">
        <v>9</v>
      </c>
      <c r="F87" s="211" t="s">
        <v>7</v>
      </c>
      <c r="G87" s="211" t="s">
        <v>65</v>
      </c>
      <c r="H87" s="218"/>
    </row>
    <row r="88" spans="1:8">
      <c r="A88" s="210">
        <v>43221</v>
      </c>
      <c r="B88" s="211" t="s">
        <v>4</v>
      </c>
      <c r="C88" s="211">
        <v>8012</v>
      </c>
      <c r="D88" s="211" t="s">
        <v>135</v>
      </c>
      <c r="E88" s="211" t="s">
        <v>9</v>
      </c>
      <c r="F88" s="211" t="s">
        <v>5</v>
      </c>
      <c r="G88" s="211" t="s">
        <v>1421</v>
      </c>
      <c r="H88" s="211"/>
    </row>
    <row r="89" spans="1:8">
      <c r="A89" s="210">
        <v>43221</v>
      </c>
      <c r="B89" s="211" t="s">
        <v>4</v>
      </c>
      <c r="C89" s="211">
        <v>8711</v>
      </c>
      <c r="D89" s="211" t="s">
        <v>1405</v>
      </c>
      <c r="E89" s="211" t="s">
        <v>9</v>
      </c>
      <c r="F89" s="211" t="s">
        <v>28</v>
      </c>
      <c r="G89" s="211" t="s">
        <v>1133</v>
      </c>
      <c r="H89" s="211"/>
    </row>
    <row r="90" spans="1:8">
      <c r="A90" s="210">
        <v>43221</v>
      </c>
      <c r="B90" s="211" t="s">
        <v>4</v>
      </c>
      <c r="C90" s="211">
        <v>7260</v>
      </c>
      <c r="D90" s="211" t="s">
        <v>153</v>
      </c>
      <c r="E90" s="211" t="s">
        <v>914</v>
      </c>
      <c r="F90" s="211" t="s">
        <v>24</v>
      </c>
      <c r="G90" s="211" t="s">
        <v>42</v>
      </c>
      <c r="H90" s="211"/>
    </row>
    <row r="91" spans="1:8">
      <c r="A91" s="210">
        <v>43221</v>
      </c>
      <c r="B91" s="211" t="s">
        <v>7</v>
      </c>
      <c r="C91" s="211">
        <v>57330</v>
      </c>
      <c r="D91" s="211" t="s">
        <v>1463</v>
      </c>
      <c r="E91" s="211" t="s">
        <v>5</v>
      </c>
      <c r="F91" s="211" t="s">
        <v>5</v>
      </c>
      <c r="G91" s="211" t="s">
        <v>123</v>
      </c>
      <c r="H91" s="211"/>
    </row>
    <row r="92" spans="1:8">
      <c r="A92" s="210">
        <v>43221</v>
      </c>
      <c r="B92" s="211" t="s">
        <v>4</v>
      </c>
      <c r="C92" s="211">
        <v>6225</v>
      </c>
      <c r="D92" s="211" t="s">
        <v>1120</v>
      </c>
      <c r="E92" s="211" t="s">
        <v>5</v>
      </c>
      <c r="F92" s="211" t="s">
        <v>5</v>
      </c>
      <c r="G92" s="211" t="s">
        <v>42</v>
      </c>
      <c r="H92" s="211"/>
    </row>
    <row r="93" spans="1:8">
      <c r="A93" s="210">
        <v>43221</v>
      </c>
      <c r="B93" s="211" t="s">
        <v>4</v>
      </c>
      <c r="C93" s="211">
        <v>8140</v>
      </c>
      <c r="D93" s="211" t="s">
        <v>148</v>
      </c>
      <c r="E93" s="211" t="s">
        <v>5</v>
      </c>
      <c r="F93" s="211" t="s">
        <v>24</v>
      </c>
      <c r="G93" s="211" t="s">
        <v>42</v>
      </c>
      <c r="H93" s="211"/>
    </row>
    <row r="94" spans="1:8">
      <c r="A94" s="210">
        <v>43221</v>
      </c>
      <c r="B94" s="211" t="s">
        <v>4</v>
      </c>
      <c r="C94" s="211">
        <v>4340</v>
      </c>
      <c r="D94" s="211" t="s">
        <v>141</v>
      </c>
      <c r="E94" s="211" t="s">
        <v>5</v>
      </c>
      <c r="F94" s="211" t="s">
        <v>6</v>
      </c>
      <c r="G94" s="211" t="s">
        <v>42</v>
      </c>
      <c r="H94" s="211"/>
    </row>
    <row r="95" spans="1:8">
      <c r="A95" s="210">
        <v>43221</v>
      </c>
      <c r="B95" s="211" t="s">
        <v>4</v>
      </c>
      <c r="C95" s="211">
        <v>7521</v>
      </c>
      <c r="D95" s="211" t="s">
        <v>468</v>
      </c>
      <c r="E95" s="211" t="s">
        <v>5</v>
      </c>
      <c r="F95" s="211" t="s">
        <v>6</v>
      </c>
      <c r="G95" s="211" t="s">
        <v>42</v>
      </c>
      <c r="H95" s="211"/>
    </row>
    <row r="96" spans="1:8">
      <c r="A96" s="210">
        <v>43221</v>
      </c>
      <c r="B96" s="211" t="s">
        <v>4</v>
      </c>
      <c r="C96" s="211">
        <v>3390</v>
      </c>
      <c r="D96" s="211" t="s">
        <v>159</v>
      </c>
      <c r="E96" s="211" t="s">
        <v>5</v>
      </c>
      <c r="F96" s="211" t="s">
        <v>6</v>
      </c>
      <c r="G96" s="211" t="s">
        <v>42</v>
      </c>
      <c r="H96" s="211"/>
    </row>
    <row r="97" spans="1:8">
      <c r="A97" s="210">
        <v>43221</v>
      </c>
      <c r="B97" s="211" t="s">
        <v>4</v>
      </c>
      <c r="C97" s="211">
        <v>8415</v>
      </c>
      <c r="D97" s="211" t="s">
        <v>385</v>
      </c>
      <c r="E97" s="211" t="s">
        <v>5</v>
      </c>
      <c r="F97" s="211" t="s">
        <v>24</v>
      </c>
      <c r="G97" s="211" t="s">
        <v>42</v>
      </c>
      <c r="H97" s="211"/>
    </row>
    <row r="98" spans="1:8">
      <c r="A98" s="210">
        <v>43221</v>
      </c>
      <c r="B98" s="211" t="s">
        <v>4</v>
      </c>
      <c r="C98" s="211">
        <v>6637</v>
      </c>
      <c r="D98" s="211" t="s">
        <v>1084</v>
      </c>
      <c r="E98" s="211" t="s">
        <v>5</v>
      </c>
      <c r="F98" s="211" t="s">
        <v>1401</v>
      </c>
      <c r="G98" s="211" t="s">
        <v>42</v>
      </c>
      <c r="H98" s="211"/>
    </row>
    <row r="99" spans="1:8">
      <c r="A99" s="210">
        <v>43221</v>
      </c>
      <c r="B99" s="211" t="s">
        <v>4</v>
      </c>
      <c r="C99" s="211">
        <v>8095</v>
      </c>
      <c r="D99" s="211" t="s">
        <v>133</v>
      </c>
      <c r="E99" s="211" t="s">
        <v>5</v>
      </c>
      <c r="F99" s="211" t="s">
        <v>7</v>
      </c>
      <c r="G99" s="211" t="s">
        <v>65</v>
      </c>
      <c r="H99" s="211"/>
    </row>
    <row r="100" spans="1:8">
      <c r="A100" s="210">
        <v>43221</v>
      </c>
      <c r="B100" s="211" t="s">
        <v>4</v>
      </c>
      <c r="C100" s="211">
        <v>5407</v>
      </c>
      <c r="D100" s="211" t="s">
        <v>165</v>
      </c>
      <c r="E100" s="211" t="s">
        <v>5</v>
      </c>
      <c r="F100" s="211" t="s">
        <v>25</v>
      </c>
      <c r="G100" s="211" t="s">
        <v>65</v>
      </c>
      <c r="H100" s="211"/>
    </row>
    <row r="101" spans="1:8">
      <c r="A101" s="210">
        <v>43221</v>
      </c>
      <c r="B101" s="211" t="s">
        <v>4</v>
      </c>
      <c r="C101" s="211">
        <v>1251</v>
      </c>
      <c r="D101" s="211" t="s">
        <v>132</v>
      </c>
      <c r="E101" s="211" t="s">
        <v>5</v>
      </c>
      <c r="F101" s="211" t="s">
        <v>5</v>
      </c>
      <c r="G101" s="211" t="s">
        <v>65</v>
      </c>
      <c r="H101" s="211"/>
    </row>
    <row r="102" spans="1:8">
      <c r="A102" s="210">
        <v>43221</v>
      </c>
      <c r="B102" s="211" t="s">
        <v>4</v>
      </c>
      <c r="C102" s="211">
        <v>4713</v>
      </c>
      <c r="D102" s="211" t="s">
        <v>180</v>
      </c>
      <c r="E102" s="211" t="s">
        <v>5</v>
      </c>
      <c r="F102" s="211" t="s">
        <v>1399</v>
      </c>
      <c r="G102" s="211" t="s">
        <v>1400</v>
      </c>
      <c r="H102" s="211"/>
    </row>
    <row r="103" spans="1:8">
      <c r="A103" s="210">
        <v>43221</v>
      </c>
      <c r="B103" s="211" t="s">
        <v>4</v>
      </c>
      <c r="C103" s="211">
        <v>8082</v>
      </c>
      <c r="D103" s="211" t="s">
        <v>133</v>
      </c>
      <c r="E103" s="211" t="s">
        <v>5</v>
      </c>
      <c r="F103" s="211" t="s">
        <v>5</v>
      </c>
      <c r="G103" s="211" t="s">
        <v>878</v>
      </c>
      <c r="H103" s="211"/>
    </row>
    <row r="104" spans="1:8">
      <c r="A104" s="210">
        <v>43221</v>
      </c>
      <c r="B104" s="211" t="s">
        <v>4</v>
      </c>
      <c r="C104" s="211">
        <v>5374</v>
      </c>
      <c r="D104" s="211" t="s">
        <v>343</v>
      </c>
      <c r="E104" s="211" t="s">
        <v>5</v>
      </c>
      <c r="F104" s="211" t="s">
        <v>6</v>
      </c>
      <c r="G104" s="211" t="s">
        <v>1021</v>
      </c>
      <c r="H104" s="211"/>
    </row>
    <row r="105" spans="1:8">
      <c r="A105" s="210">
        <v>43221</v>
      </c>
      <c r="B105" s="211" t="s">
        <v>4</v>
      </c>
      <c r="C105" s="211">
        <v>5755</v>
      </c>
      <c r="D105" s="211" t="s">
        <v>329</v>
      </c>
      <c r="E105" s="211" t="s">
        <v>5</v>
      </c>
      <c r="F105" s="211" t="s">
        <v>6</v>
      </c>
      <c r="G105" s="211" t="s">
        <v>656</v>
      </c>
      <c r="H105" s="211"/>
    </row>
    <row r="106" spans="1:8">
      <c r="A106" s="210">
        <v>43221</v>
      </c>
      <c r="B106" s="211" t="s">
        <v>4</v>
      </c>
      <c r="C106" s="211">
        <v>4916</v>
      </c>
      <c r="D106" s="211" t="s">
        <v>1471</v>
      </c>
      <c r="E106" s="211" t="s">
        <v>5</v>
      </c>
      <c r="F106" s="211" t="s">
        <v>24</v>
      </c>
      <c r="G106" s="211" t="s">
        <v>235</v>
      </c>
      <c r="H106" s="211"/>
    </row>
    <row r="107" spans="1:8">
      <c r="A107" s="210">
        <v>43221</v>
      </c>
      <c r="B107" s="211" t="s">
        <v>4</v>
      </c>
      <c r="C107" s="211">
        <v>8082</v>
      </c>
      <c r="D107" s="211" t="s">
        <v>133</v>
      </c>
      <c r="E107" s="211" t="s">
        <v>5</v>
      </c>
      <c r="F107" s="211" t="s">
        <v>7</v>
      </c>
      <c r="G107" s="211" t="s">
        <v>1475</v>
      </c>
      <c r="H107" s="211"/>
    </row>
    <row r="108" spans="1:8">
      <c r="A108" s="210">
        <v>43221</v>
      </c>
      <c r="B108" s="211" t="s">
        <v>4</v>
      </c>
      <c r="C108" s="211">
        <v>4955</v>
      </c>
      <c r="D108" s="211" t="s">
        <v>1471</v>
      </c>
      <c r="E108" s="211" t="s">
        <v>5</v>
      </c>
      <c r="F108" s="211" t="s">
        <v>5</v>
      </c>
      <c r="G108" s="211" t="s">
        <v>1475</v>
      </c>
      <c r="H108" s="218"/>
    </row>
    <row r="109" spans="1:8">
      <c r="A109" s="210">
        <v>43221</v>
      </c>
      <c r="B109" s="211" t="s">
        <v>4</v>
      </c>
      <c r="C109" s="211">
        <v>1319</v>
      </c>
      <c r="D109" s="211" t="s">
        <v>132</v>
      </c>
      <c r="E109" s="211" t="s">
        <v>5</v>
      </c>
      <c r="F109" s="211" t="s">
        <v>5</v>
      </c>
      <c r="G109" s="211"/>
      <c r="H109" s="211"/>
    </row>
    <row r="110" spans="1:8">
      <c r="A110" s="210">
        <v>43221</v>
      </c>
      <c r="B110" s="211" t="s">
        <v>7</v>
      </c>
      <c r="C110" s="211">
        <v>54730</v>
      </c>
      <c r="D110" s="211" t="s">
        <v>1473</v>
      </c>
      <c r="E110" s="211" t="s">
        <v>984</v>
      </c>
      <c r="F110" s="211" t="s">
        <v>7</v>
      </c>
      <c r="G110" s="211" t="s">
        <v>42</v>
      </c>
      <c r="H110" s="211"/>
    </row>
    <row r="111" spans="1:8">
      <c r="A111" s="210">
        <v>43221</v>
      </c>
      <c r="B111" s="211" t="s">
        <v>984</v>
      </c>
      <c r="C111" s="211">
        <v>9403</v>
      </c>
      <c r="D111" s="211" t="s">
        <v>1386</v>
      </c>
      <c r="E111" s="211" t="s">
        <v>984</v>
      </c>
      <c r="F111" s="211" t="s">
        <v>6</v>
      </c>
      <c r="G111" s="211" t="s">
        <v>941</v>
      </c>
      <c r="H111" s="211"/>
    </row>
    <row r="112" spans="1:8">
      <c r="A112" s="210">
        <v>43221</v>
      </c>
      <c r="B112" s="211" t="s">
        <v>4</v>
      </c>
      <c r="C112" s="211">
        <v>1221</v>
      </c>
      <c r="D112" s="211" t="s">
        <v>132</v>
      </c>
      <c r="E112" s="211" t="s">
        <v>1470</v>
      </c>
      <c r="F112" s="211" t="s">
        <v>24</v>
      </c>
      <c r="G112" s="211" t="s">
        <v>42</v>
      </c>
      <c r="H112" s="211"/>
    </row>
    <row r="113" spans="1:8">
      <c r="A113" s="210">
        <v>43221</v>
      </c>
      <c r="B113" s="211" t="s">
        <v>4</v>
      </c>
      <c r="C113" s="211">
        <v>7339</v>
      </c>
      <c r="D113" s="211" t="s">
        <v>130</v>
      </c>
      <c r="E113" s="211" t="s">
        <v>79</v>
      </c>
      <c r="F113" s="211" t="s">
        <v>7</v>
      </c>
      <c r="G113" s="211" t="s">
        <v>1302</v>
      </c>
      <c r="H113" s="211"/>
    </row>
    <row r="114" spans="1:8">
      <c r="A114" s="210">
        <v>43221</v>
      </c>
      <c r="B114" s="211" t="s">
        <v>4</v>
      </c>
      <c r="C114" s="211">
        <v>5370</v>
      </c>
      <c r="D114" s="211" t="s">
        <v>155</v>
      </c>
      <c r="E114" s="211" t="s">
        <v>79</v>
      </c>
      <c r="F114" s="211" t="s">
        <v>71</v>
      </c>
      <c r="G114" s="211" t="s">
        <v>388</v>
      </c>
      <c r="H114" s="211"/>
    </row>
    <row r="115" spans="1:8">
      <c r="A115" s="210">
        <v>43221</v>
      </c>
      <c r="B115" s="211" t="s">
        <v>4</v>
      </c>
      <c r="C115" s="211">
        <v>3595</v>
      </c>
      <c r="D115" s="211" t="s">
        <v>168</v>
      </c>
      <c r="E115" s="211" t="s">
        <v>79</v>
      </c>
      <c r="F115" s="211" t="s">
        <v>7</v>
      </c>
      <c r="G115" s="211" t="s">
        <v>42</v>
      </c>
      <c r="H115" s="211"/>
    </row>
    <row r="116" spans="1:8">
      <c r="A116" s="210">
        <v>43221</v>
      </c>
      <c r="B116" s="211" t="s">
        <v>4</v>
      </c>
      <c r="C116" s="211">
        <v>4108</v>
      </c>
      <c r="D116" s="211" t="s">
        <v>141</v>
      </c>
      <c r="E116" s="211" t="s">
        <v>79</v>
      </c>
      <c r="F116" s="211" t="s">
        <v>24</v>
      </c>
      <c r="G116" s="211" t="s">
        <v>42</v>
      </c>
      <c r="H116" s="211"/>
    </row>
    <row r="117" spans="1:8">
      <c r="A117" s="210">
        <v>43221</v>
      </c>
      <c r="B117" s="211" t="s">
        <v>4</v>
      </c>
      <c r="C117" s="211">
        <v>1941</v>
      </c>
      <c r="D117" s="211" t="s">
        <v>132</v>
      </c>
      <c r="E117" s="211" t="s">
        <v>79</v>
      </c>
      <c r="F117" s="211" t="s">
        <v>9</v>
      </c>
      <c r="G117" s="211" t="s">
        <v>42</v>
      </c>
      <c r="H117" s="211"/>
    </row>
    <row r="118" spans="1:8">
      <c r="A118" s="210">
        <v>43221</v>
      </c>
      <c r="B118" s="211" t="s">
        <v>4</v>
      </c>
      <c r="C118" s="211">
        <v>3840</v>
      </c>
      <c r="D118" s="211" t="s">
        <v>304</v>
      </c>
      <c r="E118" s="211" t="s">
        <v>79</v>
      </c>
      <c r="F118" s="211" t="s">
        <v>5</v>
      </c>
      <c r="G118" s="211" t="s">
        <v>42</v>
      </c>
      <c r="H118" s="211"/>
    </row>
    <row r="119" spans="1:8">
      <c r="A119" s="210">
        <v>43221</v>
      </c>
      <c r="B119" s="211" t="s">
        <v>4</v>
      </c>
      <c r="C119" s="211">
        <v>9053</v>
      </c>
      <c r="D119" s="211" t="s">
        <v>161</v>
      </c>
      <c r="E119" s="211" t="s">
        <v>79</v>
      </c>
      <c r="F119" s="211" t="s">
        <v>24</v>
      </c>
      <c r="G119" s="211" t="s">
        <v>65</v>
      </c>
      <c r="H119" s="211"/>
    </row>
    <row r="120" spans="1:8">
      <c r="A120" s="210">
        <v>43221</v>
      </c>
      <c r="B120" s="211" t="s">
        <v>4</v>
      </c>
      <c r="C120" s="211">
        <v>7351</v>
      </c>
      <c r="D120" s="211" t="s">
        <v>655</v>
      </c>
      <c r="E120" s="211" t="s">
        <v>79</v>
      </c>
      <c r="F120" s="211" t="s">
        <v>24</v>
      </c>
      <c r="G120" s="211" t="s">
        <v>65</v>
      </c>
      <c r="H120" s="211"/>
    </row>
    <row r="121" spans="1:8">
      <c r="A121" s="210">
        <v>43221</v>
      </c>
      <c r="B121" s="211" t="s">
        <v>4</v>
      </c>
      <c r="C121" s="211">
        <v>4344</v>
      </c>
      <c r="D121" s="211" t="s">
        <v>141</v>
      </c>
      <c r="E121" s="211" t="s">
        <v>25</v>
      </c>
      <c r="F121" s="211" t="s">
        <v>1454</v>
      </c>
      <c r="G121" s="211" t="s">
        <v>42</v>
      </c>
      <c r="H121" s="211"/>
    </row>
    <row r="122" spans="1:8">
      <c r="A122" s="210">
        <v>43221</v>
      </c>
      <c r="B122" s="211" t="s">
        <v>4</v>
      </c>
      <c r="C122" s="211">
        <v>2539</v>
      </c>
      <c r="D122" s="211" t="s">
        <v>132</v>
      </c>
      <c r="E122" s="211" t="s">
        <v>25</v>
      </c>
      <c r="F122" s="211" t="s">
        <v>24</v>
      </c>
      <c r="G122" s="211" t="s">
        <v>42</v>
      </c>
      <c r="H122" s="211"/>
    </row>
    <row r="123" spans="1:8">
      <c r="A123" s="210">
        <v>43221</v>
      </c>
      <c r="B123" s="211" t="s">
        <v>4</v>
      </c>
      <c r="C123" s="211">
        <v>5290</v>
      </c>
      <c r="D123" s="211" t="s">
        <v>1383</v>
      </c>
      <c r="E123" s="211" t="s">
        <v>25</v>
      </c>
      <c r="F123" s="211" t="s">
        <v>24</v>
      </c>
      <c r="G123" s="211" t="s">
        <v>42</v>
      </c>
      <c r="H123" s="211"/>
    </row>
    <row r="124" spans="1:8">
      <c r="A124" s="210">
        <v>43221</v>
      </c>
      <c r="B124" s="211" t="s">
        <v>4</v>
      </c>
      <c r="C124" s="211">
        <v>3879</v>
      </c>
      <c r="D124" s="211" t="s">
        <v>304</v>
      </c>
      <c r="E124" s="211" t="s">
        <v>25</v>
      </c>
      <c r="F124" s="211" t="s">
        <v>7</v>
      </c>
      <c r="G124" s="211" t="s">
        <v>42</v>
      </c>
      <c r="H124" s="211"/>
    </row>
    <row r="125" spans="1:8">
      <c r="A125" s="210">
        <v>43221</v>
      </c>
      <c r="B125" s="211" t="s">
        <v>4</v>
      </c>
      <c r="C125" s="211">
        <v>4973</v>
      </c>
      <c r="D125" s="211" t="s">
        <v>340</v>
      </c>
      <c r="E125" s="211" t="s">
        <v>25</v>
      </c>
      <c r="F125" s="211" t="s">
        <v>5</v>
      </c>
      <c r="G125" s="211" t="s">
        <v>1025</v>
      </c>
      <c r="H125" s="211"/>
    </row>
    <row r="126" spans="1:8">
      <c r="A126" s="210">
        <v>43221</v>
      </c>
      <c r="B126" s="211" t="s">
        <v>4</v>
      </c>
      <c r="C126" s="211">
        <v>1670</v>
      </c>
      <c r="D126" s="211" t="s">
        <v>648</v>
      </c>
      <c r="E126" s="211" t="s">
        <v>18</v>
      </c>
      <c r="F126" s="211" t="s">
        <v>7</v>
      </c>
      <c r="G126" s="211" t="s">
        <v>388</v>
      </c>
      <c r="H126" s="211"/>
    </row>
    <row r="127" spans="1:8">
      <c r="A127" s="210">
        <v>43221</v>
      </c>
      <c r="B127" s="211" t="s">
        <v>4</v>
      </c>
      <c r="C127" s="211">
        <v>2263</v>
      </c>
      <c r="D127" s="211" t="s">
        <v>132</v>
      </c>
      <c r="E127" s="211" t="s">
        <v>18</v>
      </c>
      <c r="F127" s="211" t="s">
        <v>24</v>
      </c>
      <c r="G127" s="211" t="s">
        <v>42</v>
      </c>
      <c r="H127" s="211"/>
    </row>
    <row r="128" spans="1:8">
      <c r="A128" s="210">
        <v>43221</v>
      </c>
      <c r="B128" s="211" t="s">
        <v>4</v>
      </c>
      <c r="C128" s="211">
        <v>2265</v>
      </c>
      <c r="D128" s="211" t="s">
        <v>132</v>
      </c>
      <c r="E128" s="211" t="s">
        <v>18</v>
      </c>
      <c r="F128" s="211" t="s">
        <v>24</v>
      </c>
      <c r="G128" s="211" t="s">
        <v>1133</v>
      </c>
      <c r="H128" s="211"/>
    </row>
    <row r="129" spans="1:8">
      <c r="A129" s="210">
        <v>43221</v>
      </c>
      <c r="B129" s="211" t="s">
        <v>4</v>
      </c>
      <c r="C129" s="211">
        <v>2124</v>
      </c>
      <c r="D129" s="211" t="s">
        <v>132</v>
      </c>
      <c r="E129" s="211" t="s">
        <v>12</v>
      </c>
      <c r="F129" s="211" t="s">
        <v>24</v>
      </c>
      <c r="G129" s="211" t="s">
        <v>663</v>
      </c>
      <c r="H129" s="211"/>
    </row>
    <row r="130" spans="1:8">
      <c r="A130" s="210">
        <v>43221</v>
      </c>
      <c r="B130" s="211" t="s">
        <v>4</v>
      </c>
      <c r="C130" s="211">
        <v>8451</v>
      </c>
      <c r="D130" s="211" t="s">
        <v>385</v>
      </c>
      <c r="E130" s="211" t="s">
        <v>12</v>
      </c>
      <c r="F130" s="211" t="s">
        <v>7</v>
      </c>
      <c r="G130" s="211" t="s">
        <v>663</v>
      </c>
      <c r="H130" s="211"/>
    </row>
    <row r="131" spans="1:8">
      <c r="A131" s="210">
        <v>43221</v>
      </c>
      <c r="B131" s="211" t="s">
        <v>4</v>
      </c>
      <c r="C131" s="211">
        <v>3440</v>
      </c>
      <c r="D131" s="211" t="s">
        <v>168</v>
      </c>
      <c r="E131" s="211" t="s">
        <v>12</v>
      </c>
      <c r="F131" s="211" t="s">
        <v>7</v>
      </c>
      <c r="G131" s="211" t="s">
        <v>42</v>
      </c>
      <c r="H131" s="211"/>
    </row>
    <row r="132" spans="1:8">
      <c r="A132" s="210">
        <v>43221</v>
      </c>
      <c r="B132" s="211" t="s">
        <v>4</v>
      </c>
      <c r="C132" s="211">
        <v>1279</v>
      </c>
      <c r="D132" s="211" t="s">
        <v>132</v>
      </c>
      <c r="E132" s="211" t="s">
        <v>12</v>
      </c>
      <c r="F132" s="211" t="s">
        <v>24</v>
      </c>
      <c r="G132" s="211" t="s">
        <v>41</v>
      </c>
      <c r="H132" s="211"/>
    </row>
    <row r="133" spans="1:8">
      <c r="A133" s="210">
        <v>43221</v>
      </c>
      <c r="B133" s="211" t="s">
        <v>4</v>
      </c>
      <c r="C133" s="211">
        <v>2160</v>
      </c>
      <c r="D133" s="211" t="s">
        <v>132</v>
      </c>
      <c r="E133" s="211" t="s">
        <v>29</v>
      </c>
      <c r="F133" s="211" t="s">
        <v>24</v>
      </c>
      <c r="G133" s="211" t="s">
        <v>42</v>
      </c>
      <c r="H133" s="211"/>
    </row>
    <row r="134" spans="1:8">
      <c r="A134" s="210">
        <v>43222</v>
      </c>
      <c r="B134" s="211" t="s">
        <v>7</v>
      </c>
      <c r="C134" s="211">
        <v>57380</v>
      </c>
      <c r="D134" s="211" t="s">
        <v>1476</v>
      </c>
      <c r="E134" s="211" t="s">
        <v>7</v>
      </c>
      <c r="F134" s="211" t="s">
        <v>24</v>
      </c>
      <c r="G134" s="211" t="s">
        <v>1269</v>
      </c>
      <c r="H134" s="211"/>
    </row>
    <row r="135" spans="1:8">
      <c r="A135" s="210">
        <v>43222</v>
      </c>
      <c r="B135" s="211" t="s">
        <v>7</v>
      </c>
      <c r="C135" s="211">
        <v>54300</v>
      </c>
      <c r="D135" s="211" t="s">
        <v>1478</v>
      </c>
      <c r="E135" s="211" t="s">
        <v>7</v>
      </c>
      <c r="F135" s="211" t="s">
        <v>7</v>
      </c>
      <c r="G135" s="211" t="s">
        <v>1269</v>
      </c>
      <c r="H135" s="211"/>
    </row>
    <row r="136" spans="1:8">
      <c r="A136" s="210">
        <v>43222</v>
      </c>
      <c r="B136" s="211" t="s">
        <v>7</v>
      </c>
      <c r="C136" s="211">
        <v>57390</v>
      </c>
      <c r="D136" s="211" t="s">
        <v>669</v>
      </c>
      <c r="E136" s="211" t="s">
        <v>7</v>
      </c>
      <c r="F136" s="211" t="s">
        <v>24</v>
      </c>
      <c r="G136" s="211" t="s">
        <v>42</v>
      </c>
      <c r="H136" s="211"/>
    </row>
    <row r="137" spans="1:8">
      <c r="A137" s="210">
        <v>43222</v>
      </c>
      <c r="B137" s="211" t="s">
        <v>7</v>
      </c>
      <c r="C137" s="211">
        <v>57310</v>
      </c>
      <c r="D137" s="211" t="s">
        <v>833</v>
      </c>
      <c r="E137" s="211" t="s">
        <v>7</v>
      </c>
      <c r="F137" s="211" t="s">
        <v>24</v>
      </c>
      <c r="G137" s="211" t="s">
        <v>1480</v>
      </c>
      <c r="H137" s="211"/>
    </row>
    <row r="138" spans="1:8">
      <c r="A138" s="210">
        <v>43222</v>
      </c>
      <c r="B138" s="211" t="s">
        <v>7</v>
      </c>
      <c r="C138" s="211">
        <v>54880</v>
      </c>
      <c r="D138" s="211" t="s">
        <v>1482</v>
      </c>
      <c r="E138" s="211" t="s">
        <v>7</v>
      </c>
      <c r="F138" s="211" t="s">
        <v>10</v>
      </c>
      <c r="G138" s="211" t="s">
        <v>1133</v>
      </c>
      <c r="H138" s="211"/>
    </row>
    <row r="139" spans="1:8">
      <c r="A139" s="210">
        <v>43222</v>
      </c>
      <c r="B139" s="211" t="s">
        <v>4</v>
      </c>
      <c r="C139" s="211">
        <v>1281</v>
      </c>
      <c r="D139" s="211" t="s">
        <v>132</v>
      </c>
      <c r="E139" s="211" t="s">
        <v>18</v>
      </c>
      <c r="F139" s="211" t="s">
        <v>24</v>
      </c>
      <c r="G139" s="211" t="s">
        <v>1483</v>
      </c>
      <c r="H139" s="211"/>
    </row>
    <row r="140" spans="1:8">
      <c r="A140" s="210">
        <v>43222</v>
      </c>
      <c r="B140" s="211" t="s">
        <v>4</v>
      </c>
      <c r="C140" s="211">
        <v>3743</v>
      </c>
      <c r="D140" s="211" t="s">
        <v>192</v>
      </c>
      <c r="E140" s="211" t="s">
        <v>5</v>
      </c>
      <c r="F140" s="211" t="s">
        <v>7</v>
      </c>
      <c r="G140" s="211" t="s">
        <v>51</v>
      </c>
      <c r="H140" s="211"/>
    </row>
    <row r="141" spans="1:8">
      <c r="A141" s="210">
        <v>43222</v>
      </c>
      <c r="B141" s="211" t="s">
        <v>7</v>
      </c>
      <c r="C141" s="211">
        <v>57700</v>
      </c>
      <c r="D141" s="211" t="s">
        <v>1485</v>
      </c>
      <c r="E141" s="211" t="s">
        <v>7</v>
      </c>
      <c r="F141" s="211" t="s">
        <v>7</v>
      </c>
      <c r="G141" s="211" t="s">
        <v>388</v>
      </c>
      <c r="H141" s="211"/>
    </row>
    <row r="142" spans="1:8">
      <c r="A142" s="210">
        <v>43223</v>
      </c>
      <c r="B142" s="211" t="s">
        <v>4</v>
      </c>
      <c r="C142" s="211">
        <v>5811</v>
      </c>
      <c r="D142" s="211" t="s">
        <v>184</v>
      </c>
      <c r="E142" s="211" t="s">
        <v>7</v>
      </c>
      <c r="F142" s="211" t="s">
        <v>24</v>
      </c>
      <c r="G142" s="211" t="s">
        <v>1496</v>
      </c>
      <c r="H142" s="211"/>
    </row>
    <row r="143" spans="1:8">
      <c r="A143" s="210">
        <v>43223</v>
      </c>
      <c r="B143" s="211" t="s">
        <v>7</v>
      </c>
      <c r="C143" s="211">
        <v>54440</v>
      </c>
      <c r="D143" s="211" t="s">
        <v>522</v>
      </c>
      <c r="E143" s="211" t="s">
        <v>28</v>
      </c>
      <c r="F143" s="211" t="s">
        <v>7</v>
      </c>
      <c r="G143" s="211" t="s">
        <v>42</v>
      </c>
      <c r="H143" s="211"/>
    </row>
    <row r="144" spans="1:8">
      <c r="A144" s="210">
        <v>43223</v>
      </c>
      <c r="B144" s="211" t="s">
        <v>7</v>
      </c>
      <c r="C144" s="211">
        <v>54720</v>
      </c>
      <c r="D144" s="211" t="s">
        <v>538</v>
      </c>
      <c r="E144" s="211" t="s">
        <v>7</v>
      </c>
      <c r="F144" s="211" t="s">
        <v>9</v>
      </c>
      <c r="G144" s="211" t="s">
        <v>388</v>
      </c>
      <c r="H144" s="211"/>
    </row>
    <row r="145" spans="1:8">
      <c r="A145" s="210">
        <v>43223</v>
      </c>
      <c r="B145" s="211" t="s">
        <v>7</v>
      </c>
      <c r="C145" s="211">
        <v>57150</v>
      </c>
      <c r="D145" s="211" t="s">
        <v>1498</v>
      </c>
      <c r="E145" s="211" t="s">
        <v>7</v>
      </c>
      <c r="F145" s="211" t="s">
        <v>6</v>
      </c>
      <c r="G145" s="211" t="s">
        <v>1024</v>
      </c>
      <c r="H145" s="211"/>
    </row>
    <row r="146" spans="1:8">
      <c r="A146" s="210">
        <v>43223</v>
      </c>
      <c r="B146" s="211" t="s">
        <v>7</v>
      </c>
      <c r="C146" s="211">
        <v>54135</v>
      </c>
      <c r="D146" s="211" t="s">
        <v>738</v>
      </c>
      <c r="E146" s="211" t="s">
        <v>7</v>
      </c>
      <c r="F146" s="211" t="s">
        <v>7</v>
      </c>
      <c r="G146" s="211" t="s">
        <v>941</v>
      </c>
      <c r="H146" s="211"/>
    </row>
    <row r="147" spans="1:8">
      <c r="A147" s="210">
        <v>43223</v>
      </c>
      <c r="B147" s="211" t="s">
        <v>7</v>
      </c>
      <c r="C147" s="211">
        <v>57330</v>
      </c>
      <c r="D147" s="211" t="s">
        <v>413</v>
      </c>
      <c r="E147" s="211" t="s">
        <v>7</v>
      </c>
      <c r="F147" s="211" t="s">
        <v>24</v>
      </c>
      <c r="G147" s="211" t="s">
        <v>1501</v>
      </c>
      <c r="H147" s="211"/>
    </row>
    <row r="148" spans="1:8">
      <c r="A148" s="210">
        <v>43223</v>
      </c>
      <c r="B148" s="211" t="s">
        <v>7</v>
      </c>
      <c r="C148" s="211">
        <v>57100</v>
      </c>
      <c r="D148" s="211" t="s">
        <v>369</v>
      </c>
      <c r="E148" s="211" t="s">
        <v>28</v>
      </c>
      <c r="F148" s="211" t="s">
        <v>7</v>
      </c>
      <c r="G148" s="211" t="s">
        <v>388</v>
      </c>
      <c r="H148" s="211"/>
    </row>
    <row r="149" spans="1:8">
      <c r="A149" s="210">
        <v>43223</v>
      </c>
      <c r="B149" s="211" t="s">
        <v>7</v>
      </c>
      <c r="C149" s="211">
        <v>54620</v>
      </c>
      <c r="D149" s="211" t="s">
        <v>845</v>
      </c>
      <c r="E149" s="211" t="s">
        <v>7</v>
      </c>
      <c r="F149" s="211" t="s">
        <v>7</v>
      </c>
      <c r="G149" s="211" t="s">
        <v>65</v>
      </c>
      <c r="H149" s="211"/>
    </row>
    <row r="150" spans="1:8">
      <c r="A150" s="210">
        <v>43223</v>
      </c>
      <c r="B150" s="211" t="s">
        <v>4</v>
      </c>
      <c r="C150" s="211">
        <v>1924</v>
      </c>
      <c r="D150" s="211" t="s">
        <v>132</v>
      </c>
      <c r="E150" s="211" t="s">
        <v>984</v>
      </c>
      <c r="F150" s="211" t="s">
        <v>7</v>
      </c>
      <c r="G150" s="211"/>
      <c r="H150" s="211"/>
    </row>
    <row r="151" spans="1:8">
      <c r="A151" s="210">
        <v>43223</v>
      </c>
      <c r="B151" s="211" t="s">
        <v>7</v>
      </c>
      <c r="C151" s="211">
        <v>57000</v>
      </c>
      <c r="D151" s="211" t="s">
        <v>785</v>
      </c>
      <c r="E151" s="211" t="s">
        <v>7</v>
      </c>
      <c r="F151" s="211" t="s">
        <v>24</v>
      </c>
      <c r="G151" s="211" t="s">
        <v>388</v>
      </c>
      <c r="H151" s="211"/>
    </row>
    <row r="152" spans="1:8">
      <c r="A152" s="210">
        <v>43223</v>
      </c>
      <c r="B152" s="211" t="s">
        <v>7</v>
      </c>
      <c r="C152" s="211">
        <v>54590</v>
      </c>
      <c r="D152" s="211" t="s">
        <v>849</v>
      </c>
      <c r="E152" s="211" t="s">
        <v>7</v>
      </c>
      <c r="F152" s="211" t="s">
        <v>5</v>
      </c>
      <c r="G152" s="211" t="s">
        <v>388</v>
      </c>
      <c r="H152" s="211"/>
    </row>
    <row r="153" spans="1:8">
      <c r="A153" s="210">
        <v>43223</v>
      </c>
      <c r="B153" s="211" t="s">
        <v>7</v>
      </c>
      <c r="C153" s="211">
        <v>57330</v>
      </c>
      <c r="D153" s="211" t="s">
        <v>413</v>
      </c>
      <c r="E153" s="211" t="s">
        <v>7</v>
      </c>
      <c r="F153" s="211" t="s">
        <v>7</v>
      </c>
      <c r="G153" s="211" t="s">
        <v>1024</v>
      </c>
      <c r="H153" s="211"/>
    </row>
    <row r="154" spans="1:8">
      <c r="A154" s="210">
        <v>43223</v>
      </c>
      <c r="B154" s="211" t="s">
        <v>7</v>
      </c>
      <c r="C154" s="211">
        <v>57330</v>
      </c>
      <c r="D154" s="211" t="s">
        <v>413</v>
      </c>
      <c r="E154" s="211" t="s">
        <v>7</v>
      </c>
      <c r="F154" s="211" t="s">
        <v>24</v>
      </c>
      <c r="G154" s="211" t="s">
        <v>1504</v>
      </c>
      <c r="H154" s="211"/>
    </row>
    <row r="155" spans="1:8">
      <c r="A155" s="210">
        <v>43223</v>
      </c>
      <c r="B155" s="211" t="s">
        <v>7</v>
      </c>
      <c r="C155" s="211">
        <v>54560</v>
      </c>
      <c r="D155" s="211" t="s">
        <v>1506</v>
      </c>
      <c r="E155" s="211" t="s">
        <v>7</v>
      </c>
      <c r="F155" s="211" t="s">
        <v>24</v>
      </c>
      <c r="G155" s="211" t="s">
        <v>42</v>
      </c>
      <c r="H155" s="211"/>
    </row>
    <row r="156" spans="1:8">
      <c r="A156" s="210">
        <v>43223</v>
      </c>
      <c r="B156" s="211" t="s">
        <v>7</v>
      </c>
      <c r="C156" s="211">
        <v>57655</v>
      </c>
      <c r="D156" s="211" t="s">
        <v>1508</v>
      </c>
      <c r="E156" s="211" t="s">
        <v>7</v>
      </c>
      <c r="F156" s="211" t="s">
        <v>7</v>
      </c>
      <c r="G156" s="211" t="s">
        <v>877</v>
      </c>
      <c r="H156" s="211"/>
    </row>
    <row r="157" spans="1:8">
      <c r="A157" s="210">
        <v>43223</v>
      </c>
      <c r="B157" s="211" t="s">
        <v>7</v>
      </c>
      <c r="C157" s="211">
        <v>67100</v>
      </c>
      <c r="D157" s="211" t="s">
        <v>472</v>
      </c>
      <c r="E157" s="211" t="s">
        <v>24</v>
      </c>
      <c r="F157" s="211" t="s">
        <v>984</v>
      </c>
      <c r="G157" s="211" t="s">
        <v>1230</v>
      </c>
      <c r="H157" s="211"/>
    </row>
    <row r="158" spans="1:8">
      <c r="A158" s="210">
        <v>43223</v>
      </c>
      <c r="B158" s="211" t="s">
        <v>7</v>
      </c>
      <c r="C158" s="211">
        <v>54770</v>
      </c>
      <c r="D158" s="211" t="s">
        <v>1510</v>
      </c>
      <c r="E158" s="211" t="s">
        <v>7</v>
      </c>
      <c r="F158" s="211" t="s">
        <v>24</v>
      </c>
      <c r="G158" s="211" t="s">
        <v>42</v>
      </c>
      <c r="H158" s="211"/>
    </row>
    <row r="159" spans="1:8">
      <c r="A159" s="210">
        <v>43223</v>
      </c>
      <c r="B159" s="211" t="s">
        <v>22</v>
      </c>
      <c r="C159" s="211">
        <v>1770</v>
      </c>
      <c r="D159" s="211" t="s">
        <v>1512</v>
      </c>
      <c r="E159" s="211" t="s">
        <v>984</v>
      </c>
      <c r="F159" s="211" t="s">
        <v>7</v>
      </c>
      <c r="G159" s="211" t="s">
        <v>941</v>
      </c>
      <c r="H159" s="211"/>
    </row>
    <row r="160" spans="1:8">
      <c r="A160" s="210">
        <v>43224</v>
      </c>
      <c r="B160" s="211" t="s">
        <v>984</v>
      </c>
      <c r="C160" s="211">
        <v>1741</v>
      </c>
      <c r="D160" s="211" t="s">
        <v>1513</v>
      </c>
      <c r="E160" s="211" t="s">
        <v>984</v>
      </c>
      <c r="F160" s="211" t="s">
        <v>7</v>
      </c>
      <c r="G160" s="211" t="s">
        <v>941</v>
      </c>
      <c r="H160" s="627"/>
    </row>
    <row r="161" spans="1:8">
      <c r="A161" s="210">
        <v>43224</v>
      </c>
      <c r="B161" s="211" t="s">
        <v>7</v>
      </c>
      <c r="C161" s="211">
        <v>57390</v>
      </c>
      <c r="D161" s="211" t="s">
        <v>669</v>
      </c>
      <c r="E161" s="211" t="s">
        <v>7</v>
      </c>
      <c r="F161" s="211" t="s">
        <v>24</v>
      </c>
      <c r="G161" s="211" t="s">
        <v>388</v>
      </c>
      <c r="H161" s="211"/>
    </row>
    <row r="162" spans="1:8">
      <c r="A162" s="210">
        <v>43224</v>
      </c>
      <c r="B162" s="211" t="s">
        <v>4</v>
      </c>
      <c r="C162" s="211">
        <v>1331</v>
      </c>
      <c r="D162" s="211" t="s">
        <v>132</v>
      </c>
      <c r="E162" s="211" t="s">
        <v>7</v>
      </c>
      <c r="F162" s="211" t="s">
        <v>24</v>
      </c>
      <c r="G162" s="211" t="s">
        <v>388</v>
      </c>
      <c r="H162" s="211"/>
    </row>
    <row r="163" spans="1:8">
      <c r="A163" s="210">
        <v>43224</v>
      </c>
      <c r="B163" s="211" t="s">
        <v>7</v>
      </c>
      <c r="C163" s="211">
        <v>57310</v>
      </c>
      <c r="D163" s="211" t="s">
        <v>833</v>
      </c>
      <c r="E163" s="211" t="s">
        <v>7</v>
      </c>
      <c r="F163" s="211" t="s">
        <v>7</v>
      </c>
      <c r="G163" s="211" t="s">
        <v>42</v>
      </c>
      <c r="H163" s="211"/>
    </row>
    <row r="164" spans="1:8">
      <c r="A164" s="210">
        <v>43224</v>
      </c>
      <c r="B164" s="211" t="s">
        <v>7</v>
      </c>
      <c r="C164" s="211">
        <v>57935</v>
      </c>
      <c r="D164" s="211" t="s">
        <v>1517</v>
      </c>
      <c r="E164" s="211" t="s">
        <v>7</v>
      </c>
      <c r="F164" s="211" t="s">
        <v>24</v>
      </c>
      <c r="G164" s="211" t="s">
        <v>388</v>
      </c>
      <c r="H164" s="211"/>
    </row>
    <row r="165" spans="1:8">
      <c r="A165" s="210">
        <v>43224</v>
      </c>
      <c r="B165" s="211" t="s">
        <v>984</v>
      </c>
      <c r="C165" s="211" t="s">
        <v>1519</v>
      </c>
      <c r="D165" s="211" t="s">
        <v>1520</v>
      </c>
      <c r="E165" s="211" t="s">
        <v>984</v>
      </c>
      <c r="F165" s="211" t="s">
        <v>24</v>
      </c>
      <c r="G165" s="211" t="s">
        <v>941</v>
      </c>
      <c r="H165" s="211"/>
    </row>
    <row r="166" spans="1:8">
      <c r="A166" s="210">
        <v>43224</v>
      </c>
      <c r="B166" s="211" t="s">
        <v>7</v>
      </c>
      <c r="C166" s="211">
        <v>57170</v>
      </c>
      <c r="D166" s="211" t="s">
        <v>1521</v>
      </c>
      <c r="E166" s="211" t="s">
        <v>7</v>
      </c>
      <c r="F166" s="211" t="s">
        <v>24</v>
      </c>
      <c r="G166" s="211" t="s">
        <v>562</v>
      </c>
      <c r="H166" s="211"/>
    </row>
    <row r="167" spans="1:8">
      <c r="A167" s="210">
        <v>43224</v>
      </c>
      <c r="B167" s="211" t="s">
        <v>7</v>
      </c>
      <c r="C167" s="211">
        <v>57100</v>
      </c>
      <c r="D167" s="211" t="s">
        <v>369</v>
      </c>
      <c r="E167" s="211" t="s">
        <v>7</v>
      </c>
      <c r="F167" s="211" t="s">
        <v>1523</v>
      </c>
      <c r="G167" s="211" t="s">
        <v>663</v>
      </c>
      <c r="H167" s="211"/>
    </row>
    <row r="168" spans="1:8">
      <c r="A168" s="210">
        <v>43224</v>
      </c>
      <c r="B168" s="211" t="s">
        <v>22</v>
      </c>
      <c r="C168" s="211">
        <v>6730</v>
      </c>
      <c r="D168" s="211" t="s">
        <v>1524</v>
      </c>
      <c r="E168" s="211" t="s">
        <v>7</v>
      </c>
      <c r="F168" s="211" t="s">
        <v>24</v>
      </c>
      <c r="G168" s="211" t="s">
        <v>388</v>
      </c>
      <c r="H168" s="211"/>
    </row>
    <row r="169" spans="1:8">
      <c r="A169" s="210">
        <v>43224</v>
      </c>
      <c r="B169" s="211" t="s">
        <v>7</v>
      </c>
      <c r="C169" s="211">
        <v>54920</v>
      </c>
      <c r="D169" s="211" t="s">
        <v>742</v>
      </c>
      <c r="E169" s="211" t="s">
        <v>7</v>
      </c>
      <c r="F169" s="211" t="s">
        <v>7</v>
      </c>
      <c r="G169" s="211" t="s">
        <v>1269</v>
      </c>
      <c r="H169" s="211"/>
    </row>
    <row r="170" spans="1:8">
      <c r="A170" s="210">
        <v>43224</v>
      </c>
      <c r="B170" s="211" t="s">
        <v>7</v>
      </c>
      <c r="C170" s="211">
        <v>57710</v>
      </c>
      <c r="D170" s="211" t="s">
        <v>1525</v>
      </c>
      <c r="E170" s="211" t="s">
        <v>7</v>
      </c>
      <c r="F170" s="211" t="s">
        <v>10</v>
      </c>
      <c r="G170" s="211" t="s">
        <v>42</v>
      </c>
      <c r="H170" s="211"/>
    </row>
    <row r="171" spans="1:8">
      <c r="A171" s="210">
        <v>43225</v>
      </c>
      <c r="B171" s="211" t="s">
        <v>4</v>
      </c>
      <c r="C171" s="211">
        <v>8021</v>
      </c>
      <c r="D171" s="211" t="s">
        <v>135</v>
      </c>
      <c r="E171" s="211" t="s">
        <v>638</v>
      </c>
      <c r="F171" s="211" t="s">
        <v>4</v>
      </c>
      <c r="G171" s="211" t="s">
        <v>1527</v>
      </c>
      <c r="H171" s="211"/>
    </row>
    <row r="172" spans="1:8">
      <c r="A172" s="210">
        <v>43225</v>
      </c>
      <c r="B172" s="211" t="s">
        <v>6</v>
      </c>
      <c r="C172" s="211">
        <v>52072</v>
      </c>
      <c r="D172" s="211" t="s">
        <v>1529</v>
      </c>
      <c r="E172" s="211" t="s">
        <v>6</v>
      </c>
      <c r="F172" s="211" t="s">
        <v>1530</v>
      </c>
      <c r="G172" s="211" t="s">
        <v>1531</v>
      </c>
      <c r="H172" s="211"/>
    </row>
    <row r="173" spans="1:8">
      <c r="A173" s="210">
        <v>43225</v>
      </c>
      <c r="B173" s="211" t="s">
        <v>4</v>
      </c>
      <c r="C173" s="211">
        <v>1461</v>
      </c>
      <c r="D173" s="211" t="s">
        <v>205</v>
      </c>
      <c r="E173" s="211" t="s">
        <v>7</v>
      </c>
      <c r="F173" s="211" t="s">
        <v>793</v>
      </c>
      <c r="G173" s="211" t="s">
        <v>1189</v>
      </c>
      <c r="H173" s="211"/>
    </row>
    <row r="174" spans="1:8">
      <c r="A174" s="210">
        <v>43225</v>
      </c>
      <c r="B174" s="211" t="s">
        <v>4</v>
      </c>
      <c r="C174" s="211">
        <v>6722</v>
      </c>
      <c r="D174" s="211" t="s">
        <v>144</v>
      </c>
      <c r="E174" s="211" t="s">
        <v>5</v>
      </c>
      <c r="F174" s="211" t="s">
        <v>7</v>
      </c>
      <c r="G174" s="211" t="s">
        <v>388</v>
      </c>
      <c r="H174" s="211"/>
    </row>
    <row r="175" spans="1:8">
      <c r="A175" s="210">
        <v>43225</v>
      </c>
      <c r="B175" s="211" t="s">
        <v>4</v>
      </c>
      <c r="C175" s="211">
        <v>8557</v>
      </c>
      <c r="D175" s="211" t="s">
        <v>1534</v>
      </c>
      <c r="E175" s="211" t="s">
        <v>5</v>
      </c>
      <c r="F175" s="211" t="s">
        <v>4</v>
      </c>
      <c r="G175" s="211" t="s">
        <v>98</v>
      </c>
      <c r="H175" s="211"/>
    </row>
    <row r="176" spans="1:8">
      <c r="A176" s="210">
        <v>43225</v>
      </c>
      <c r="B176" s="211" t="s">
        <v>7</v>
      </c>
      <c r="C176" s="211">
        <v>57570</v>
      </c>
      <c r="D176" s="211" t="s">
        <v>1535</v>
      </c>
      <c r="E176" s="211" t="s">
        <v>7</v>
      </c>
      <c r="F176" s="211" t="s">
        <v>7</v>
      </c>
      <c r="G176" s="211" t="s">
        <v>98</v>
      </c>
      <c r="H176" s="211"/>
    </row>
    <row r="177" spans="1:8">
      <c r="A177" s="210">
        <v>43226</v>
      </c>
      <c r="B177" s="211" t="s">
        <v>4</v>
      </c>
      <c r="C177" s="211">
        <v>7304</v>
      </c>
      <c r="D177" s="211" t="s">
        <v>1540</v>
      </c>
      <c r="E177" s="211" t="s">
        <v>5</v>
      </c>
      <c r="F177" s="211" t="s">
        <v>1541</v>
      </c>
      <c r="G177" s="211" t="s">
        <v>1542</v>
      </c>
      <c r="H177" s="211"/>
    </row>
    <row r="178" spans="1:8">
      <c r="A178" s="210">
        <v>43226</v>
      </c>
      <c r="B178" s="211" t="s">
        <v>7</v>
      </c>
      <c r="C178" s="211">
        <v>54200</v>
      </c>
      <c r="D178" s="211" t="s">
        <v>1544</v>
      </c>
      <c r="E178" s="211" t="s">
        <v>7</v>
      </c>
      <c r="F178" s="211" t="s">
        <v>6</v>
      </c>
      <c r="G178" s="211" t="s">
        <v>1545</v>
      </c>
      <c r="H178" s="211"/>
    </row>
    <row r="179" spans="1:8">
      <c r="A179" s="210">
        <v>43226</v>
      </c>
      <c r="B179" s="211" t="s">
        <v>7</v>
      </c>
      <c r="C179" s="211">
        <v>54500</v>
      </c>
      <c r="D179" s="211" t="s">
        <v>1546</v>
      </c>
      <c r="E179" s="211" t="s">
        <v>7</v>
      </c>
      <c r="F179" s="211" t="s">
        <v>7</v>
      </c>
      <c r="G179" s="211" t="s">
        <v>1547</v>
      </c>
      <c r="H179" s="211"/>
    </row>
    <row r="180" spans="1:8">
      <c r="A180" s="210">
        <v>43226</v>
      </c>
      <c r="B180" s="211" t="s">
        <v>984</v>
      </c>
      <c r="C180" s="211">
        <v>1333</v>
      </c>
      <c r="D180" s="211" t="s">
        <v>1557</v>
      </c>
      <c r="E180" s="211" t="s">
        <v>24</v>
      </c>
      <c r="F180" s="211" t="s">
        <v>24</v>
      </c>
      <c r="G180" s="211" t="s">
        <v>1548</v>
      </c>
      <c r="H180" s="211"/>
    </row>
    <row r="181" spans="1:8">
      <c r="A181" s="210">
        <v>43226</v>
      </c>
      <c r="B181" s="211" t="s">
        <v>4</v>
      </c>
      <c r="C181" s="211">
        <v>57440</v>
      </c>
      <c r="D181" s="211" t="s">
        <v>420</v>
      </c>
      <c r="E181" s="211" t="s">
        <v>7</v>
      </c>
      <c r="F181" s="211" t="s">
        <v>7</v>
      </c>
      <c r="G181" s="211" t="s">
        <v>1113</v>
      </c>
      <c r="H181" s="211"/>
    </row>
    <row r="182" spans="1:8">
      <c r="A182" s="210">
        <v>43226</v>
      </c>
      <c r="B182" s="211" t="s">
        <v>4</v>
      </c>
      <c r="C182" s="211">
        <v>2133</v>
      </c>
      <c r="D182" s="211" t="s">
        <v>205</v>
      </c>
      <c r="E182" s="211" t="s">
        <v>5</v>
      </c>
      <c r="F182" s="211" t="s">
        <v>5</v>
      </c>
      <c r="G182" s="211" t="s">
        <v>1113</v>
      </c>
      <c r="H182" s="211"/>
    </row>
    <row r="183" spans="1:8">
      <c r="A183" s="210">
        <v>43226</v>
      </c>
      <c r="B183" s="211" t="s">
        <v>4</v>
      </c>
      <c r="C183" s="211">
        <v>1537</v>
      </c>
      <c r="D183" s="211" t="s">
        <v>205</v>
      </c>
      <c r="E183" s="211" t="s">
        <v>25</v>
      </c>
      <c r="F183" s="211" t="s">
        <v>7</v>
      </c>
      <c r="G183" s="211" t="s">
        <v>123</v>
      </c>
      <c r="H183" s="211"/>
    </row>
    <row r="184" spans="1:8">
      <c r="A184" s="210">
        <v>43226</v>
      </c>
      <c r="B184" s="211" t="s">
        <v>4</v>
      </c>
      <c r="C184" s="211">
        <v>2713</v>
      </c>
      <c r="D184" s="211" t="s">
        <v>205</v>
      </c>
      <c r="E184" s="211" t="s">
        <v>7</v>
      </c>
      <c r="F184" s="211" t="s">
        <v>1552</v>
      </c>
      <c r="G184" s="211" t="s">
        <v>1553</v>
      </c>
      <c r="H184" s="211"/>
    </row>
    <row r="185" spans="1:8">
      <c r="A185" s="210">
        <v>43228</v>
      </c>
      <c r="B185" s="211" t="s">
        <v>7</v>
      </c>
      <c r="C185" s="211">
        <v>57700</v>
      </c>
      <c r="D185" s="211" t="s">
        <v>1485</v>
      </c>
      <c r="E185" s="211" t="s">
        <v>7</v>
      </c>
      <c r="F185" s="211" t="s">
        <v>7</v>
      </c>
      <c r="G185" s="211" t="s">
        <v>388</v>
      </c>
      <c r="H185" s="211"/>
    </row>
    <row r="186" spans="1:8">
      <c r="A186" s="210">
        <v>43228</v>
      </c>
      <c r="B186" s="211" t="s">
        <v>7</v>
      </c>
      <c r="C186" s="211">
        <v>57320</v>
      </c>
      <c r="D186" s="211" t="s">
        <v>1558</v>
      </c>
      <c r="E186" s="211" t="s">
        <v>7</v>
      </c>
      <c r="F186" s="211" t="s">
        <v>7</v>
      </c>
      <c r="G186" s="211" t="s">
        <v>98</v>
      </c>
      <c r="H186" s="211"/>
    </row>
    <row r="187" spans="1:8">
      <c r="A187" s="210">
        <v>43229</v>
      </c>
      <c r="B187" s="211" t="s">
        <v>7</v>
      </c>
      <c r="C187" s="211">
        <v>57645</v>
      </c>
      <c r="D187" s="211" t="s">
        <v>1560</v>
      </c>
      <c r="E187" s="211" t="s">
        <v>7</v>
      </c>
      <c r="F187" s="211" t="s">
        <v>24</v>
      </c>
      <c r="G187" s="211" t="s">
        <v>98</v>
      </c>
      <c r="H187" s="211"/>
    </row>
    <row r="188" spans="1:8">
      <c r="A188" s="210">
        <v>43229</v>
      </c>
      <c r="B188" s="211" t="s">
        <v>7</v>
      </c>
      <c r="C188" s="211">
        <v>88260</v>
      </c>
      <c r="D188" s="211" t="s">
        <v>1561</v>
      </c>
      <c r="E188" s="211" t="s">
        <v>7</v>
      </c>
      <c r="F188" s="211" t="s">
        <v>7</v>
      </c>
      <c r="G188" s="211" t="s">
        <v>98</v>
      </c>
      <c r="H188" s="211"/>
    </row>
    <row r="189" spans="1:8">
      <c r="A189" s="210">
        <v>43230</v>
      </c>
      <c r="B189" s="211" t="s">
        <v>4</v>
      </c>
      <c r="C189" s="211">
        <v>5410</v>
      </c>
      <c r="D189" s="211" t="s">
        <v>1562</v>
      </c>
      <c r="E189" s="211" t="s">
        <v>5</v>
      </c>
      <c r="F189" s="211" t="s">
        <v>6</v>
      </c>
      <c r="G189" s="211" t="s">
        <v>123</v>
      </c>
      <c r="H189" s="211"/>
    </row>
    <row r="190" spans="1:8">
      <c r="A190" s="210">
        <v>43230</v>
      </c>
      <c r="B190" s="211" t="s">
        <v>7</v>
      </c>
      <c r="C190" s="211">
        <v>54100</v>
      </c>
      <c r="D190" s="211" t="s">
        <v>750</v>
      </c>
      <c r="E190" s="211" t="s">
        <v>7</v>
      </c>
      <c r="F190" s="211" t="s">
        <v>6</v>
      </c>
      <c r="G190" s="211" t="s">
        <v>98</v>
      </c>
      <c r="H190" s="211"/>
    </row>
    <row r="191" spans="1:8">
      <c r="A191" s="210">
        <v>43230</v>
      </c>
      <c r="B191" s="211" t="s">
        <v>4</v>
      </c>
      <c r="C191" s="211">
        <v>8009</v>
      </c>
      <c r="D191" s="211" t="s">
        <v>135</v>
      </c>
      <c r="E191" s="211" t="s">
        <v>25</v>
      </c>
      <c r="F191" s="211" t="s">
        <v>5</v>
      </c>
      <c r="G191" s="211" t="s">
        <v>266</v>
      </c>
      <c r="H191" s="211"/>
    </row>
    <row r="192" spans="1:8">
      <c r="A192" s="210">
        <v>43230</v>
      </c>
      <c r="B192" s="211" t="s">
        <v>22</v>
      </c>
      <c r="C192" s="211">
        <v>1950</v>
      </c>
      <c r="D192" s="211" t="s">
        <v>1565</v>
      </c>
      <c r="E192" s="211" t="s">
        <v>7</v>
      </c>
      <c r="F192" s="211" t="s">
        <v>984</v>
      </c>
      <c r="G192" s="211" t="s">
        <v>388</v>
      </c>
      <c r="H192" s="211"/>
    </row>
    <row r="193" spans="1:8">
      <c r="A193" s="210">
        <v>43230</v>
      </c>
      <c r="B193" s="211" t="s">
        <v>4</v>
      </c>
      <c r="C193" s="211">
        <v>1331</v>
      </c>
      <c r="D193" s="211" t="s">
        <v>132</v>
      </c>
      <c r="E193" s="211" t="s">
        <v>112</v>
      </c>
      <c r="F193" s="211" t="s">
        <v>66</v>
      </c>
      <c r="G193" s="211" t="s">
        <v>98</v>
      </c>
      <c r="H193" s="211"/>
    </row>
    <row r="194" spans="1:8">
      <c r="A194" s="210">
        <v>43230</v>
      </c>
      <c r="B194" s="211" t="s">
        <v>1568</v>
      </c>
      <c r="C194" s="211">
        <v>7260</v>
      </c>
      <c r="D194" s="211" t="s">
        <v>153</v>
      </c>
      <c r="E194" s="211" t="s">
        <v>7</v>
      </c>
      <c r="F194" s="211" t="s">
        <v>28</v>
      </c>
      <c r="G194" s="211" t="s">
        <v>1604</v>
      </c>
      <c r="H194" s="211"/>
    </row>
    <row r="195" spans="1:8">
      <c r="A195" s="210">
        <v>43230</v>
      </c>
      <c r="B195" s="211" t="s">
        <v>4</v>
      </c>
      <c r="C195" s="211">
        <v>4929</v>
      </c>
      <c r="D195" s="211" t="s">
        <v>1570</v>
      </c>
      <c r="E195" s="211" t="s">
        <v>6</v>
      </c>
      <c r="F195" s="211" t="s">
        <v>24</v>
      </c>
      <c r="G195" s="211" t="s">
        <v>1100</v>
      </c>
      <c r="H195" s="211"/>
    </row>
    <row r="196" spans="1:8">
      <c r="A196" s="210">
        <v>43230</v>
      </c>
      <c r="B196" s="211" t="s">
        <v>7</v>
      </c>
      <c r="C196" s="211">
        <v>57330</v>
      </c>
      <c r="D196" s="211" t="s">
        <v>413</v>
      </c>
      <c r="E196" s="211" t="s">
        <v>1605</v>
      </c>
      <c r="F196" s="211" t="s">
        <v>7</v>
      </c>
      <c r="G196" s="211" t="s">
        <v>98</v>
      </c>
      <c r="H196" s="211"/>
    </row>
    <row r="197" spans="1:8">
      <c r="A197" s="210">
        <v>43230</v>
      </c>
      <c r="B197" s="211" t="s">
        <v>6</v>
      </c>
      <c r="C197" s="211">
        <v>66557</v>
      </c>
      <c r="D197" s="211" t="s">
        <v>1573</v>
      </c>
      <c r="E197" s="211" t="s">
        <v>6</v>
      </c>
      <c r="F197" s="211" t="s">
        <v>6</v>
      </c>
      <c r="G197" s="211" t="s">
        <v>98</v>
      </c>
      <c r="H197" s="211"/>
    </row>
    <row r="198" spans="1:8">
      <c r="A198" s="210">
        <v>43230</v>
      </c>
      <c r="B198" s="211" t="s">
        <v>7</v>
      </c>
      <c r="C198" s="211">
        <v>57590</v>
      </c>
      <c r="D198" s="211" t="s">
        <v>1575</v>
      </c>
      <c r="E198" s="211" t="s">
        <v>7</v>
      </c>
      <c r="F198" s="211" t="s">
        <v>24</v>
      </c>
      <c r="G198" s="211" t="s">
        <v>65</v>
      </c>
      <c r="H198" s="211"/>
    </row>
    <row r="199" spans="1:8">
      <c r="A199" s="210">
        <v>43230</v>
      </c>
      <c r="B199" s="211" t="s">
        <v>5</v>
      </c>
      <c r="C199" s="211">
        <v>8079</v>
      </c>
      <c r="D199" s="211" t="s">
        <v>133</v>
      </c>
      <c r="E199" s="211" t="s">
        <v>5</v>
      </c>
      <c r="F199" s="211" t="s">
        <v>1576</v>
      </c>
      <c r="G199" s="211" t="s">
        <v>388</v>
      </c>
      <c r="H199" s="211"/>
    </row>
    <row r="200" spans="1:8">
      <c r="A200" s="210">
        <v>43230</v>
      </c>
      <c r="B200" s="211" t="s">
        <v>7</v>
      </c>
      <c r="C200" s="211">
        <v>57100</v>
      </c>
      <c r="D200" s="211" t="s">
        <v>369</v>
      </c>
      <c r="E200" s="211" t="s">
        <v>7</v>
      </c>
      <c r="F200" s="211" t="s">
        <v>7</v>
      </c>
      <c r="G200" s="211" t="s">
        <v>98</v>
      </c>
      <c r="H200" s="211"/>
    </row>
    <row r="201" spans="1:8">
      <c r="A201" s="210">
        <v>43230</v>
      </c>
      <c r="B201" s="211" t="s">
        <v>4</v>
      </c>
      <c r="C201" s="211">
        <v>2555</v>
      </c>
      <c r="D201" s="211" t="s">
        <v>619</v>
      </c>
      <c r="E201" s="211" t="s">
        <v>984</v>
      </c>
      <c r="F201" s="211" t="s">
        <v>6</v>
      </c>
      <c r="G201" s="211" t="s">
        <v>1113</v>
      </c>
      <c r="H201" s="211"/>
    </row>
    <row r="202" spans="1:8">
      <c r="A202" s="210">
        <v>43230</v>
      </c>
      <c r="B202" s="211" t="s">
        <v>7</v>
      </c>
      <c r="C202" s="211">
        <v>54100</v>
      </c>
      <c r="D202" s="211" t="s">
        <v>750</v>
      </c>
      <c r="E202" s="211" t="s">
        <v>1579</v>
      </c>
      <c r="F202" s="211" t="s">
        <v>24</v>
      </c>
      <c r="G202" s="211" t="s">
        <v>98</v>
      </c>
      <c r="H202" s="211"/>
    </row>
    <row r="203" spans="1:8">
      <c r="A203" s="210">
        <v>43230</v>
      </c>
      <c r="B203" s="211" t="s">
        <v>22</v>
      </c>
      <c r="C203" s="211">
        <v>6700</v>
      </c>
      <c r="D203" s="211" t="s">
        <v>326</v>
      </c>
      <c r="E203" s="211" t="s">
        <v>66</v>
      </c>
      <c r="F203" s="211" t="s">
        <v>24</v>
      </c>
      <c r="G203" s="211" t="s">
        <v>98</v>
      </c>
      <c r="H203" s="211"/>
    </row>
    <row r="204" spans="1:8">
      <c r="A204" s="210">
        <v>43230</v>
      </c>
      <c r="B204" s="211" t="s">
        <v>4</v>
      </c>
      <c r="C204" s="211">
        <v>7721</v>
      </c>
      <c r="D204" s="211" t="s">
        <v>138</v>
      </c>
      <c r="E204" s="211" t="s">
        <v>79</v>
      </c>
      <c r="F204" s="211" t="s">
        <v>7</v>
      </c>
      <c r="G204" s="211" t="s">
        <v>98</v>
      </c>
      <c r="H204" s="211"/>
    </row>
    <row r="205" spans="1:8">
      <c r="A205" s="210">
        <v>43230</v>
      </c>
      <c r="B205" s="211" t="s">
        <v>4</v>
      </c>
      <c r="C205" s="211">
        <v>8557</v>
      </c>
      <c r="D205" s="211" t="s">
        <v>1583</v>
      </c>
      <c r="E205" s="211" t="s">
        <v>7</v>
      </c>
      <c r="F205" s="211" t="s">
        <v>7</v>
      </c>
      <c r="G205" s="211" t="s">
        <v>65</v>
      </c>
      <c r="H205" s="211"/>
    </row>
    <row r="206" spans="1:8">
      <c r="A206" s="210">
        <v>43230</v>
      </c>
      <c r="B206" s="211" t="s">
        <v>4</v>
      </c>
      <c r="C206" s="211">
        <v>2550</v>
      </c>
      <c r="D206" s="211" t="s">
        <v>205</v>
      </c>
      <c r="E206" s="211" t="s">
        <v>5</v>
      </c>
      <c r="F206" s="211" t="s">
        <v>4</v>
      </c>
      <c r="G206" s="211"/>
      <c r="H206" s="211"/>
    </row>
    <row r="207" spans="1:8">
      <c r="A207" s="210">
        <v>43230</v>
      </c>
      <c r="B207" s="211" t="s">
        <v>4</v>
      </c>
      <c r="C207" s="211">
        <v>2220</v>
      </c>
      <c r="D207" s="211" t="s">
        <v>205</v>
      </c>
      <c r="E207" s="211" t="s">
        <v>5</v>
      </c>
      <c r="F207" s="211" t="s">
        <v>1585</v>
      </c>
      <c r="G207" s="211" t="s">
        <v>388</v>
      </c>
      <c r="H207" s="211"/>
    </row>
    <row r="208" spans="1:8">
      <c r="A208" s="210">
        <v>43230</v>
      </c>
      <c r="B208" s="211" t="s">
        <v>7</v>
      </c>
      <c r="C208" s="211">
        <v>57525</v>
      </c>
      <c r="D208" s="211" t="s">
        <v>1586</v>
      </c>
      <c r="E208" s="211" t="s">
        <v>7</v>
      </c>
      <c r="F208" s="211" t="s">
        <v>7</v>
      </c>
      <c r="G208" s="211" t="s">
        <v>98</v>
      </c>
      <c r="H208" s="211"/>
    </row>
    <row r="209" spans="1:8">
      <c r="A209" s="210">
        <v>43230</v>
      </c>
      <c r="B209" s="211" t="s">
        <v>7</v>
      </c>
      <c r="C209" s="211">
        <v>57655</v>
      </c>
      <c r="D209" s="211" t="s">
        <v>1508</v>
      </c>
      <c r="E209" s="211" t="s">
        <v>7</v>
      </c>
      <c r="F209" s="211" t="s">
        <v>7</v>
      </c>
      <c r="G209" s="211" t="s">
        <v>98</v>
      </c>
      <c r="H209" s="211"/>
    </row>
    <row r="210" spans="1:8">
      <c r="A210" s="210">
        <v>43230</v>
      </c>
      <c r="B210" s="211" t="s">
        <v>7</v>
      </c>
      <c r="C210" s="211">
        <v>57420</v>
      </c>
      <c r="D210" s="211" t="s">
        <v>1589</v>
      </c>
      <c r="E210" s="211" t="s">
        <v>7</v>
      </c>
      <c r="F210" s="211" t="s">
        <v>24</v>
      </c>
      <c r="G210" s="211" t="s">
        <v>98</v>
      </c>
      <c r="H210" s="211"/>
    </row>
    <row r="211" spans="1:8">
      <c r="A211" s="210">
        <v>43230</v>
      </c>
      <c r="B211" s="211" t="s">
        <v>4</v>
      </c>
      <c r="C211" s="211">
        <v>8323</v>
      </c>
      <c r="D211" s="211" t="s">
        <v>202</v>
      </c>
      <c r="E211" s="211" t="s">
        <v>5</v>
      </c>
      <c r="F211" s="211" t="s">
        <v>5</v>
      </c>
      <c r="G211" s="211" t="s">
        <v>123</v>
      </c>
      <c r="H211" s="211"/>
    </row>
    <row r="212" spans="1:8">
      <c r="A212" s="210">
        <v>43230</v>
      </c>
      <c r="B212" s="211" t="s">
        <v>4</v>
      </c>
      <c r="C212" s="211">
        <v>8838</v>
      </c>
      <c r="D212" s="211" t="s">
        <v>1407</v>
      </c>
      <c r="E212" s="211" t="s">
        <v>1592</v>
      </c>
      <c r="F212" s="211" t="s">
        <v>5</v>
      </c>
      <c r="G212" s="211" t="s">
        <v>123</v>
      </c>
      <c r="H212" s="211"/>
    </row>
    <row r="213" spans="1:8">
      <c r="A213" s="210">
        <v>43230</v>
      </c>
      <c r="B213" s="211" t="s">
        <v>4</v>
      </c>
      <c r="C213" s="211">
        <v>7547</v>
      </c>
      <c r="D213" s="211" t="s">
        <v>468</v>
      </c>
      <c r="E213" s="211" t="s">
        <v>66</v>
      </c>
      <c r="F213" s="211" t="s">
        <v>24</v>
      </c>
      <c r="G213" s="211" t="s">
        <v>98</v>
      </c>
      <c r="H213" s="211"/>
    </row>
    <row r="214" spans="1:8">
      <c r="A214" s="210">
        <v>43230</v>
      </c>
      <c r="B214" s="211" t="s">
        <v>4</v>
      </c>
      <c r="C214" s="211">
        <v>8049</v>
      </c>
      <c r="D214" s="211" t="s">
        <v>135</v>
      </c>
      <c r="E214" s="211" t="s">
        <v>66</v>
      </c>
      <c r="F214" s="211" t="s">
        <v>24</v>
      </c>
      <c r="G214" s="211" t="s">
        <v>98</v>
      </c>
      <c r="H214" s="211"/>
    </row>
    <row r="215" spans="1:8">
      <c r="A215" s="210">
        <v>43230</v>
      </c>
      <c r="B215" s="211" t="s">
        <v>4</v>
      </c>
      <c r="C215" s="211">
        <v>8030</v>
      </c>
      <c r="D215" s="211" t="s">
        <v>135</v>
      </c>
      <c r="E215" s="211" t="s">
        <v>24</v>
      </c>
      <c r="F215" s="211" t="s">
        <v>7</v>
      </c>
      <c r="G215" s="211" t="s">
        <v>65</v>
      </c>
      <c r="H215" s="211"/>
    </row>
    <row r="216" spans="1:8">
      <c r="A216" s="210">
        <v>43230</v>
      </c>
      <c r="B216" s="211" t="s">
        <v>7</v>
      </c>
      <c r="C216" s="211">
        <v>57480</v>
      </c>
      <c r="D216" s="211" t="s">
        <v>512</v>
      </c>
      <c r="E216" s="211" t="s">
        <v>7</v>
      </c>
      <c r="F216" s="211" t="s">
        <v>7</v>
      </c>
      <c r="G216" s="211" t="s">
        <v>98</v>
      </c>
      <c r="H216" s="211"/>
    </row>
    <row r="217" spans="1:8">
      <c r="A217" s="210">
        <v>43230</v>
      </c>
      <c r="B217" s="211" t="s">
        <v>7</v>
      </c>
      <c r="C217" s="211">
        <v>571950</v>
      </c>
      <c r="D217" s="211" t="s">
        <v>837</v>
      </c>
      <c r="E217" s="211" t="s">
        <v>7</v>
      </c>
      <c r="F217" s="211" t="s">
        <v>7</v>
      </c>
      <c r="G217" s="211" t="s">
        <v>98</v>
      </c>
      <c r="H217" s="211"/>
    </row>
    <row r="218" spans="1:8">
      <c r="A218" s="210">
        <v>43230</v>
      </c>
      <c r="B218" s="211" t="s">
        <v>4</v>
      </c>
      <c r="C218" s="211">
        <v>4910</v>
      </c>
      <c r="D218" s="211" t="s">
        <v>1570</v>
      </c>
      <c r="E218" s="211" t="s">
        <v>9</v>
      </c>
      <c r="F218" s="211" t="s">
        <v>9</v>
      </c>
      <c r="G218" s="211" t="s">
        <v>98</v>
      </c>
      <c r="H218" s="211"/>
    </row>
    <row r="219" spans="1:8">
      <c r="A219" s="210">
        <v>43230</v>
      </c>
      <c r="B219" s="211" t="s">
        <v>4</v>
      </c>
      <c r="C219" s="211">
        <v>3474</v>
      </c>
      <c r="D219" s="211" t="s">
        <v>168</v>
      </c>
      <c r="E219" s="211" t="s">
        <v>1598</v>
      </c>
      <c r="F219" s="211" t="s">
        <v>1568</v>
      </c>
      <c r="G219" s="211" t="s">
        <v>1553</v>
      </c>
      <c r="H219" s="211"/>
    </row>
    <row r="220" spans="1:8">
      <c r="A220" s="210">
        <v>43230</v>
      </c>
      <c r="B220" s="211" t="s">
        <v>4</v>
      </c>
      <c r="C220" s="211">
        <v>8217</v>
      </c>
      <c r="D220" s="211" t="s">
        <v>162</v>
      </c>
      <c r="E220" s="211" t="s">
        <v>4</v>
      </c>
      <c r="F220" s="211" t="s">
        <v>4</v>
      </c>
      <c r="G220" s="211" t="s">
        <v>388</v>
      </c>
      <c r="H220" s="211"/>
    </row>
    <row r="221" spans="1:8">
      <c r="A221" s="210">
        <v>43230</v>
      </c>
      <c r="B221" s="211" t="s">
        <v>4</v>
      </c>
      <c r="C221" s="211">
        <v>8805</v>
      </c>
      <c r="D221" s="211" t="s">
        <v>1600</v>
      </c>
      <c r="E221" s="211" t="s">
        <v>4</v>
      </c>
      <c r="F221" s="211" t="s">
        <v>122</v>
      </c>
      <c r="G221" s="211" t="s">
        <v>388</v>
      </c>
      <c r="H221" s="211"/>
    </row>
    <row r="222" spans="1:8">
      <c r="A222" s="210">
        <v>43230</v>
      </c>
      <c r="B222" s="211" t="s">
        <v>4</v>
      </c>
      <c r="C222" s="211">
        <v>4552</v>
      </c>
      <c r="D222" s="211" t="s">
        <v>131</v>
      </c>
      <c r="E222" s="211" t="s">
        <v>4</v>
      </c>
      <c r="F222" s="211" t="s">
        <v>9</v>
      </c>
      <c r="G222" s="211" t="s">
        <v>388</v>
      </c>
      <c r="H222" s="211"/>
    </row>
    <row r="223" spans="1:8">
      <c r="A223" s="210">
        <v>43230</v>
      </c>
      <c r="B223" s="211" t="s">
        <v>4</v>
      </c>
      <c r="C223" s="211">
        <v>4998</v>
      </c>
      <c r="D223" s="211" t="s">
        <v>673</v>
      </c>
      <c r="E223" s="211" t="s">
        <v>4</v>
      </c>
      <c r="F223" s="211" t="s">
        <v>1601</v>
      </c>
      <c r="G223" s="211" t="s">
        <v>123</v>
      </c>
      <c r="H223" s="211"/>
    </row>
    <row r="224" spans="1:8">
      <c r="A224" s="210">
        <v>43230</v>
      </c>
      <c r="B224" s="211" t="s">
        <v>4</v>
      </c>
      <c r="C224" s="211">
        <v>3396</v>
      </c>
      <c r="D224" s="211" t="s">
        <v>446</v>
      </c>
      <c r="E224" s="211" t="s">
        <v>4</v>
      </c>
      <c r="F224" s="211" t="s">
        <v>1603</v>
      </c>
      <c r="G224" s="211" t="s">
        <v>98</v>
      </c>
      <c r="H224" s="211"/>
    </row>
    <row r="225" spans="1:8" s="212" customFormat="1">
      <c r="A225" s="210">
        <v>43231</v>
      </c>
      <c r="B225" s="211" t="s">
        <v>4</v>
      </c>
      <c r="C225" s="211">
        <v>7325</v>
      </c>
      <c r="D225" s="211" t="s">
        <v>163</v>
      </c>
      <c r="E225" s="211" t="s">
        <v>28</v>
      </c>
      <c r="F225" s="211" t="s">
        <v>1606</v>
      </c>
      <c r="G225" s="211" t="s">
        <v>1114</v>
      </c>
      <c r="H225" s="211"/>
    </row>
    <row r="226" spans="1:8" s="212" customFormat="1">
      <c r="A226" s="210">
        <v>43231</v>
      </c>
      <c r="B226" s="211" t="s">
        <v>7</v>
      </c>
      <c r="C226" s="211">
        <v>57950</v>
      </c>
      <c r="D226" s="211" t="s">
        <v>1608</v>
      </c>
      <c r="E226" s="211" t="s">
        <v>7</v>
      </c>
      <c r="F226" s="211" t="s">
        <v>1609</v>
      </c>
      <c r="G226" s="211" t="s">
        <v>891</v>
      </c>
      <c r="H226" s="211"/>
    </row>
    <row r="227" spans="1:8" s="212" customFormat="1">
      <c r="A227" s="210">
        <v>43231</v>
      </c>
      <c r="B227" s="211" t="s">
        <v>6</v>
      </c>
      <c r="C227" s="211">
        <v>49479</v>
      </c>
      <c r="D227" s="211" t="s">
        <v>1611</v>
      </c>
      <c r="E227" s="211" t="s">
        <v>6</v>
      </c>
      <c r="F227" s="211" t="s">
        <v>24</v>
      </c>
      <c r="G227" s="211" t="s">
        <v>1612</v>
      </c>
      <c r="H227" s="211"/>
    </row>
    <row r="228" spans="1:8" s="212" customFormat="1">
      <c r="A228" s="210">
        <v>43231</v>
      </c>
      <c r="B228" s="211" t="s">
        <v>4</v>
      </c>
      <c r="C228" s="211">
        <v>2651</v>
      </c>
      <c r="D228" s="211" t="s">
        <v>205</v>
      </c>
      <c r="E228" s="211" t="s">
        <v>638</v>
      </c>
      <c r="F228" s="211" t="s">
        <v>1541</v>
      </c>
      <c r="G228" s="211" t="s">
        <v>1612</v>
      </c>
      <c r="H228" s="211"/>
    </row>
    <row r="229" spans="1:8" s="212" customFormat="1">
      <c r="A229" s="210">
        <v>43231</v>
      </c>
      <c r="B229" s="211" t="s">
        <v>22</v>
      </c>
      <c r="C229" s="211">
        <v>4845</v>
      </c>
      <c r="D229" s="211" t="s">
        <v>1615</v>
      </c>
      <c r="E229" s="211" t="s">
        <v>7</v>
      </c>
      <c r="F229" s="211" t="s">
        <v>7</v>
      </c>
      <c r="G229" s="211" t="s">
        <v>1612</v>
      </c>
      <c r="H229" s="211"/>
    </row>
    <row r="230" spans="1:8" s="212" customFormat="1">
      <c r="A230" s="210">
        <v>43231</v>
      </c>
      <c r="B230" s="211" t="s">
        <v>4</v>
      </c>
      <c r="C230" s="211">
        <v>4412</v>
      </c>
      <c r="D230" s="211" t="s">
        <v>145</v>
      </c>
      <c r="E230" s="211" t="s">
        <v>7</v>
      </c>
      <c r="F230" s="211" t="s">
        <v>24</v>
      </c>
      <c r="G230" s="211" t="s">
        <v>123</v>
      </c>
      <c r="H230" s="211"/>
    </row>
    <row r="231" spans="1:8" s="212" customFormat="1">
      <c r="A231" s="210">
        <v>43231</v>
      </c>
      <c r="B231" s="211" t="s">
        <v>4</v>
      </c>
      <c r="C231" s="211">
        <v>4514</v>
      </c>
      <c r="D231" s="211" t="s">
        <v>131</v>
      </c>
      <c r="E231" s="211" t="s">
        <v>7</v>
      </c>
      <c r="F231" s="211" t="s">
        <v>24</v>
      </c>
      <c r="G231" s="211" t="s">
        <v>260</v>
      </c>
      <c r="H231" s="211"/>
    </row>
    <row r="232" spans="1:8" s="212" customFormat="1">
      <c r="A232" s="210">
        <v>43232</v>
      </c>
      <c r="B232" s="211" t="s">
        <v>4</v>
      </c>
      <c r="C232" s="211">
        <v>9155</v>
      </c>
      <c r="D232" s="211" t="s">
        <v>487</v>
      </c>
      <c r="E232" s="211" t="s">
        <v>5</v>
      </c>
      <c r="F232" s="211" t="s">
        <v>1618</v>
      </c>
      <c r="G232" s="211" t="s">
        <v>388</v>
      </c>
      <c r="H232" s="211"/>
    </row>
    <row r="233" spans="1:8" s="212" customFormat="1">
      <c r="A233" s="210">
        <v>43232</v>
      </c>
      <c r="B233" s="211" t="s">
        <v>4</v>
      </c>
      <c r="C233" s="211">
        <v>75020</v>
      </c>
      <c r="D233" s="211" t="s">
        <v>716</v>
      </c>
      <c r="E233" s="211" t="s">
        <v>7</v>
      </c>
      <c r="F233" s="211" t="s">
        <v>24</v>
      </c>
      <c r="G233" s="211" t="s">
        <v>1620</v>
      </c>
      <c r="H233" s="211"/>
    </row>
    <row r="234" spans="1:8" s="212" customFormat="1">
      <c r="A234" s="210">
        <v>43232</v>
      </c>
      <c r="B234" s="211" t="s">
        <v>7</v>
      </c>
      <c r="C234" s="211">
        <v>69007</v>
      </c>
      <c r="D234" s="211" t="s">
        <v>360</v>
      </c>
      <c r="E234" s="211" t="s">
        <v>7</v>
      </c>
      <c r="F234" s="211" t="s">
        <v>24</v>
      </c>
      <c r="G234" s="211" t="s">
        <v>941</v>
      </c>
      <c r="H234" s="211"/>
    </row>
    <row r="235" spans="1:8" s="212" customFormat="1">
      <c r="A235" s="210">
        <v>43232</v>
      </c>
      <c r="B235" s="211" t="s">
        <v>4</v>
      </c>
      <c r="C235" s="211">
        <v>8063</v>
      </c>
      <c r="D235" s="211" t="s">
        <v>133</v>
      </c>
      <c r="E235" s="211" t="s">
        <v>5</v>
      </c>
      <c r="F235" s="211" t="s">
        <v>24</v>
      </c>
      <c r="G235" s="211" t="s">
        <v>1622</v>
      </c>
      <c r="H235" s="211"/>
    </row>
    <row r="236" spans="1:8" s="212" customFormat="1">
      <c r="A236" s="210">
        <v>43232</v>
      </c>
      <c r="B236" s="211" t="s">
        <v>4</v>
      </c>
      <c r="C236" s="211">
        <v>3286</v>
      </c>
      <c r="D236" s="211" t="s">
        <v>333</v>
      </c>
      <c r="E236" s="211" t="s">
        <v>639</v>
      </c>
      <c r="F236" s="211" t="s">
        <v>24</v>
      </c>
      <c r="G236" s="211" t="s">
        <v>1624</v>
      </c>
      <c r="H236" s="211"/>
    </row>
    <row r="237" spans="1:8" s="212" customFormat="1">
      <c r="A237" s="210">
        <v>43232</v>
      </c>
      <c r="B237" s="211" t="s">
        <v>4</v>
      </c>
      <c r="C237" s="211">
        <v>69210</v>
      </c>
      <c r="D237" s="211" t="s">
        <v>360</v>
      </c>
      <c r="E237" s="211" t="s">
        <v>7</v>
      </c>
      <c r="F237" s="211" t="s">
        <v>24</v>
      </c>
      <c r="G237" s="211" t="s">
        <v>388</v>
      </c>
      <c r="H237" s="211"/>
    </row>
    <row r="238" spans="1:8" s="212" customFormat="1">
      <c r="A238" s="210">
        <v>43232</v>
      </c>
      <c r="B238" s="211" t="s">
        <v>4</v>
      </c>
      <c r="C238" s="211">
        <v>3641</v>
      </c>
      <c r="D238" s="211" t="s">
        <v>181</v>
      </c>
      <c r="E238" s="211" t="s">
        <v>5</v>
      </c>
      <c r="F238" s="211" t="s">
        <v>6</v>
      </c>
      <c r="G238" s="211" t="s">
        <v>1684</v>
      </c>
      <c r="H238" s="211"/>
    </row>
    <row r="239" spans="1:8" s="212" customFormat="1">
      <c r="A239" s="210">
        <v>43233</v>
      </c>
      <c r="B239" s="211" t="s">
        <v>7</v>
      </c>
      <c r="C239" s="211">
        <v>57700</v>
      </c>
      <c r="D239" s="211" t="s">
        <v>412</v>
      </c>
      <c r="E239" s="211" t="s">
        <v>7</v>
      </c>
      <c r="F239" s="211" t="s">
        <v>1627</v>
      </c>
      <c r="G239" s="211" t="s">
        <v>1685</v>
      </c>
      <c r="H239" s="211"/>
    </row>
    <row r="240" spans="1:8" s="212" customFormat="1">
      <c r="A240" s="210">
        <v>43233</v>
      </c>
      <c r="B240" s="211" t="s">
        <v>4</v>
      </c>
      <c r="C240" s="211">
        <v>8282</v>
      </c>
      <c r="D240" s="211" t="s">
        <v>916</v>
      </c>
      <c r="E240" s="211" t="s">
        <v>9</v>
      </c>
      <c r="F240" s="211" t="s">
        <v>56</v>
      </c>
      <c r="G240" s="211" t="s">
        <v>1628</v>
      </c>
      <c r="H240" s="211"/>
    </row>
    <row r="241" spans="1:8" s="212" customFormat="1">
      <c r="A241" s="210">
        <v>43233</v>
      </c>
      <c r="B241" s="211" t="s">
        <v>6</v>
      </c>
      <c r="C241" s="211">
        <v>54456</v>
      </c>
      <c r="D241" s="211" t="s">
        <v>1630</v>
      </c>
      <c r="E241" s="211" t="s">
        <v>489</v>
      </c>
      <c r="F241" s="211" t="s">
        <v>24</v>
      </c>
      <c r="G241" s="211" t="s">
        <v>1631</v>
      </c>
      <c r="H241" s="211"/>
    </row>
    <row r="242" spans="1:8" s="212" customFormat="1">
      <c r="A242" s="210">
        <v>43233</v>
      </c>
      <c r="B242" s="211" t="s">
        <v>4</v>
      </c>
      <c r="C242" s="211">
        <v>2311</v>
      </c>
      <c r="D242" s="211" t="s">
        <v>205</v>
      </c>
      <c r="E242" s="211" t="s">
        <v>79</v>
      </c>
      <c r="F242" s="211" t="s">
        <v>24</v>
      </c>
      <c r="G242" s="211" t="s">
        <v>1633</v>
      </c>
      <c r="H242" s="211"/>
    </row>
    <row r="243" spans="1:8" s="212" customFormat="1">
      <c r="A243" s="210">
        <v>43233</v>
      </c>
      <c r="B243" s="211" t="s">
        <v>7</v>
      </c>
      <c r="C243" s="211">
        <v>57390</v>
      </c>
      <c r="D243" s="211" t="s">
        <v>669</v>
      </c>
      <c r="E243" s="211" t="s">
        <v>7</v>
      </c>
      <c r="F243" s="211" t="s">
        <v>5</v>
      </c>
      <c r="G243" s="211" t="s">
        <v>42</v>
      </c>
      <c r="H243" s="211"/>
    </row>
    <row r="244" spans="1:8" s="212" customFormat="1">
      <c r="A244" s="210">
        <v>43233</v>
      </c>
      <c r="B244" s="211" t="s">
        <v>4</v>
      </c>
      <c r="C244" s="211">
        <v>3428</v>
      </c>
      <c r="D244" s="211" t="s">
        <v>168</v>
      </c>
      <c r="E244" s="211" t="s">
        <v>7</v>
      </c>
      <c r="F244" s="211" t="s">
        <v>24</v>
      </c>
      <c r="G244" s="211" t="s">
        <v>1636</v>
      </c>
      <c r="H244" s="211"/>
    </row>
    <row r="245" spans="1:8" s="212" customFormat="1">
      <c r="A245" s="210">
        <v>43233</v>
      </c>
      <c r="B245" s="211" t="s">
        <v>6</v>
      </c>
      <c r="C245" s="211">
        <v>66440</v>
      </c>
      <c r="D245" s="211" t="s">
        <v>1638</v>
      </c>
      <c r="E245" s="211" t="s">
        <v>6</v>
      </c>
      <c r="F245" s="211" t="s">
        <v>24</v>
      </c>
      <c r="G245" s="211" t="s">
        <v>576</v>
      </c>
      <c r="H245" s="211"/>
    </row>
    <row r="246" spans="1:8" s="212" customFormat="1">
      <c r="A246" s="210">
        <v>43233</v>
      </c>
      <c r="B246" s="211" t="s">
        <v>6</v>
      </c>
      <c r="C246" s="211">
        <v>66440</v>
      </c>
      <c r="D246" s="211" t="s">
        <v>1638</v>
      </c>
      <c r="E246" s="211" t="s">
        <v>6</v>
      </c>
      <c r="F246" s="211" t="s">
        <v>24</v>
      </c>
      <c r="G246" s="211" t="s">
        <v>388</v>
      </c>
      <c r="H246" s="211"/>
    </row>
    <row r="247" spans="1:8" s="212" customFormat="1">
      <c r="A247" s="210">
        <v>43233</v>
      </c>
      <c r="B247" s="211" t="s">
        <v>4</v>
      </c>
      <c r="C247" s="211">
        <v>1265</v>
      </c>
      <c r="D247" s="211" t="s">
        <v>205</v>
      </c>
      <c r="E247" s="211" t="s">
        <v>18</v>
      </c>
      <c r="F247" s="211" t="s">
        <v>24</v>
      </c>
      <c r="G247" s="211" t="s">
        <v>1639</v>
      </c>
      <c r="H247" s="211"/>
    </row>
    <row r="248" spans="1:8" s="212" customFormat="1">
      <c r="A248" s="210">
        <v>43233</v>
      </c>
      <c r="B248" s="211" t="s">
        <v>4</v>
      </c>
      <c r="C248" s="211">
        <v>5425</v>
      </c>
      <c r="D248" s="211" t="s">
        <v>1081</v>
      </c>
      <c r="E248" s="211" t="s">
        <v>1641</v>
      </c>
      <c r="F248" s="211" t="s">
        <v>24</v>
      </c>
      <c r="G248" s="211" t="s">
        <v>42</v>
      </c>
      <c r="H248" s="211"/>
    </row>
    <row r="249" spans="1:8" s="212" customFormat="1">
      <c r="A249" s="210">
        <v>43233</v>
      </c>
      <c r="B249" s="211" t="s">
        <v>4</v>
      </c>
      <c r="C249" s="211">
        <v>9168</v>
      </c>
      <c r="D249" s="211" t="s">
        <v>650</v>
      </c>
      <c r="E249" s="211" t="s">
        <v>5</v>
      </c>
      <c r="F249" s="211" t="s">
        <v>6</v>
      </c>
      <c r="G249" s="211" t="s">
        <v>1025</v>
      </c>
      <c r="H249" s="211"/>
    </row>
    <row r="250" spans="1:8" s="212" customFormat="1">
      <c r="A250" s="210">
        <v>43233</v>
      </c>
      <c r="B250" s="211" t="s">
        <v>4</v>
      </c>
      <c r="C250" s="211">
        <v>4940</v>
      </c>
      <c r="D250" s="211" t="s">
        <v>1644</v>
      </c>
      <c r="E250" s="211" t="s">
        <v>914</v>
      </c>
      <c r="F250" s="211" t="s">
        <v>24</v>
      </c>
      <c r="G250" s="211" t="s">
        <v>65</v>
      </c>
      <c r="H250" s="211"/>
    </row>
    <row r="251" spans="1:8" s="212" customFormat="1">
      <c r="A251" s="210">
        <v>43233</v>
      </c>
      <c r="B251" s="211" t="s">
        <v>4</v>
      </c>
      <c r="C251" s="211">
        <v>2549</v>
      </c>
      <c r="D251" s="211" t="s">
        <v>205</v>
      </c>
      <c r="E251" s="211" t="s">
        <v>32</v>
      </c>
      <c r="F251" s="211" t="s">
        <v>24</v>
      </c>
      <c r="G251" s="211" t="s">
        <v>42</v>
      </c>
      <c r="H251" s="211"/>
    </row>
    <row r="252" spans="1:8" s="212" customFormat="1">
      <c r="A252" s="210">
        <v>43233</v>
      </c>
      <c r="B252" s="211" t="s">
        <v>4</v>
      </c>
      <c r="C252" s="211">
        <v>1534</v>
      </c>
      <c r="D252" s="211" t="s">
        <v>205</v>
      </c>
      <c r="E252" s="211" t="s">
        <v>32</v>
      </c>
      <c r="F252" s="211" t="s">
        <v>24</v>
      </c>
      <c r="G252" s="211" t="s">
        <v>1133</v>
      </c>
      <c r="H252" s="211"/>
    </row>
    <row r="253" spans="1:8" s="212" customFormat="1">
      <c r="A253" s="210">
        <v>43233</v>
      </c>
      <c r="B253" s="211" t="s">
        <v>4</v>
      </c>
      <c r="C253" s="211">
        <v>2680</v>
      </c>
      <c r="D253" s="211" t="s">
        <v>205</v>
      </c>
      <c r="E253" s="211" t="s">
        <v>7</v>
      </c>
      <c r="F253" s="211" t="s">
        <v>24</v>
      </c>
      <c r="G253" s="211" t="s">
        <v>42</v>
      </c>
      <c r="H253" s="211"/>
    </row>
    <row r="254" spans="1:8" s="212" customFormat="1">
      <c r="A254" s="210">
        <v>43233</v>
      </c>
      <c r="B254" s="211" t="s">
        <v>4</v>
      </c>
      <c r="C254" s="211">
        <v>5809</v>
      </c>
      <c r="D254" s="211" t="s">
        <v>307</v>
      </c>
      <c r="E254" s="211" t="s">
        <v>7</v>
      </c>
      <c r="F254" s="211" t="s">
        <v>24</v>
      </c>
      <c r="G254" s="211" t="s">
        <v>807</v>
      </c>
      <c r="H254" s="211"/>
    </row>
    <row r="255" spans="1:8" s="212" customFormat="1">
      <c r="A255" s="210">
        <v>43233</v>
      </c>
      <c r="B255" s="211" t="s">
        <v>7</v>
      </c>
      <c r="C255" s="211">
        <v>57100</v>
      </c>
      <c r="D255" s="211" t="s">
        <v>369</v>
      </c>
      <c r="E255" s="211" t="s">
        <v>7</v>
      </c>
      <c r="F255" s="211" t="s">
        <v>24</v>
      </c>
      <c r="G255" s="211" t="s">
        <v>42</v>
      </c>
      <c r="H255" s="211"/>
    </row>
    <row r="256" spans="1:8" s="212" customFormat="1">
      <c r="A256" s="210">
        <v>43233</v>
      </c>
      <c r="B256" s="211" t="s">
        <v>4</v>
      </c>
      <c r="C256" s="211">
        <v>6944</v>
      </c>
      <c r="D256" s="211" t="s">
        <v>177</v>
      </c>
      <c r="E256" s="211" t="s">
        <v>1649</v>
      </c>
      <c r="F256" s="211" t="s">
        <v>24</v>
      </c>
      <c r="G256" s="211" t="s">
        <v>1650</v>
      </c>
      <c r="H256" s="211"/>
    </row>
    <row r="257" spans="1:8" s="212" customFormat="1">
      <c r="A257" s="210">
        <v>43233</v>
      </c>
      <c r="B257" s="211" t="s">
        <v>4</v>
      </c>
      <c r="C257" s="211">
        <v>5750</v>
      </c>
      <c r="D257" s="211" t="s">
        <v>329</v>
      </c>
      <c r="E257" s="211" t="s">
        <v>803</v>
      </c>
      <c r="F257" s="211" t="s">
        <v>803</v>
      </c>
      <c r="G257" s="211" t="s">
        <v>42</v>
      </c>
      <c r="H257" s="211"/>
    </row>
    <row r="258" spans="1:8" s="212" customFormat="1">
      <c r="A258" s="210">
        <v>43233</v>
      </c>
      <c r="B258" s="211" t="s">
        <v>7</v>
      </c>
      <c r="C258" s="211">
        <v>54400</v>
      </c>
      <c r="D258" s="211" t="s">
        <v>815</v>
      </c>
      <c r="E258" s="211" t="s">
        <v>7</v>
      </c>
      <c r="F258" s="211" t="s">
        <v>24</v>
      </c>
      <c r="G258" s="211" t="s">
        <v>42</v>
      </c>
      <c r="H258" s="211"/>
    </row>
    <row r="259" spans="1:8" s="212" customFormat="1">
      <c r="A259" s="210">
        <v>43233</v>
      </c>
      <c r="B259" s="211" t="s">
        <v>4</v>
      </c>
      <c r="C259" s="211">
        <v>4810</v>
      </c>
      <c r="D259" s="211" t="s">
        <v>296</v>
      </c>
      <c r="E259" s="211" t="s">
        <v>5</v>
      </c>
      <c r="F259" s="211" t="s">
        <v>6</v>
      </c>
      <c r="G259" s="211" t="s">
        <v>939</v>
      </c>
      <c r="H259" s="211"/>
    </row>
    <row r="260" spans="1:8" s="212" customFormat="1">
      <c r="A260" s="210">
        <v>43233</v>
      </c>
      <c r="B260" s="211" t="s">
        <v>4</v>
      </c>
      <c r="C260" s="211">
        <v>1354</v>
      </c>
      <c r="D260" s="211" t="s">
        <v>205</v>
      </c>
      <c r="E260" s="211" t="s">
        <v>7</v>
      </c>
      <c r="F260" s="211" t="s">
        <v>5</v>
      </c>
      <c r="G260" s="211" t="s">
        <v>65</v>
      </c>
      <c r="H260" s="211"/>
    </row>
    <row r="261" spans="1:8" s="212" customFormat="1">
      <c r="A261" s="210">
        <v>43233</v>
      </c>
      <c r="B261" s="211" t="s">
        <v>4</v>
      </c>
      <c r="C261" s="211">
        <v>2325</v>
      </c>
      <c r="D261" s="211" t="s">
        <v>205</v>
      </c>
      <c r="E261" s="211" t="s">
        <v>14</v>
      </c>
      <c r="F261" s="211" t="s">
        <v>24</v>
      </c>
      <c r="G261" s="211" t="s">
        <v>42</v>
      </c>
      <c r="H261" s="211"/>
    </row>
    <row r="262" spans="1:8" s="212" customFormat="1">
      <c r="A262" s="210">
        <v>43233</v>
      </c>
      <c r="B262" s="211" t="s">
        <v>4</v>
      </c>
      <c r="C262" s="211">
        <v>8478</v>
      </c>
      <c r="D262" s="211" t="s">
        <v>1655</v>
      </c>
      <c r="E262" s="211" t="s">
        <v>7</v>
      </c>
      <c r="F262" s="211" t="s">
        <v>984</v>
      </c>
      <c r="G262" s="211" t="s">
        <v>42</v>
      </c>
      <c r="H262" s="211"/>
    </row>
    <row r="263" spans="1:8" s="212" customFormat="1">
      <c r="A263" s="210">
        <v>43233</v>
      </c>
      <c r="B263" s="211" t="s">
        <v>4</v>
      </c>
      <c r="C263" s="211">
        <v>4930</v>
      </c>
      <c r="D263" s="211" t="s">
        <v>1657</v>
      </c>
      <c r="E263" s="211" t="s">
        <v>5</v>
      </c>
      <c r="F263" s="211" t="s">
        <v>24</v>
      </c>
      <c r="G263" s="211" t="s">
        <v>634</v>
      </c>
      <c r="H263" s="211"/>
    </row>
    <row r="264" spans="1:8" s="212" customFormat="1">
      <c r="A264" s="210">
        <v>43233</v>
      </c>
      <c r="B264" s="211" t="s">
        <v>4</v>
      </c>
      <c r="C264" s="211">
        <v>1409</v>
      </c>
      <c r="D264" s="211" t="s">
        <v>205</v>
      </c>
      <c r="E264" s="211" t="s">
        <v>7</v>
      </c>
      <c r="F264" s="211" t="s">
        <v>24</v>
      </c>
      <c r="G264" s="211" t="s">
        <v>388</v>
      </c>
      <c r="H264" s="211"/>
    </row>
    <row r="265" spans="1:8" s="212" customFormat="1">
      <c r="A265" s="210">
        <v>43233</v>
      </c>
      <c r="B265" s="211" t="s">
        <v>7</v>
      </c>
      <c r="C265" s="211">
        <v>54430</v>
      </c>
      <c r="D265" s="211" t="s">
        <v>842</v>
      </c>
      <c r="E265" s="211" t="s">
        <v>7</v>
      </c>
      <c r="F265" s="211" t="s">
        <v>24</v>
      </c>
      <c r="G265" s="211" t="s">
        <v>388</v>
      </c>
      <c r="H265" s="211"/>
    </row>
    <row r="266" spans="1:8" s="212" customFormat="1">
      <c r="A266" s="210">
        <v>43233</v>
      </c>
      <c r="B266" s="211" t="s">
        <v>7</v>
      </c>
      <c r="C266" s="211">
        <v>57330</v>
      </c>
      <c r="D266" s="211" t="s">
        <v>413</v>
      </c>
      <c r="E266" s="211" t="s">
        <v>7</v>
      </c>
      <c r="F266" s="211" t="s">
        <v>24</v>
      </c>
      <c r="G266" s="211" t="s">
        <v>941</v>
      </c>
      <c r="H266" s="211"/>
    </row>
    <row r="267" spans="1:8" s="212" customFormat="1">
      <c r="A267" s="210">
        <v>43233</v>
      </c>
      <c r="B267" s="211" t="s">
        <v>4</v>
      </c>
      <c r="C267" s="211">
        <v>2658</v>
      </c>
      <c r="D267" s="211" t="s">
        <v>205</v>
      </c>
      <c r="E267" s="211" t="s">
        <v>451</v>
      </c>
      <c r="F267" s="211" t="s">
        <v>1552</v>
      </c>
      <c r="G267" s="211" t="s">
        <v>388</v>
      </c>
      <c r="H267" s="211"/>
    </row>
    <row r="268" spans="1:8" s="212" customFormat="1">
      <c r="A268" s="210">
        <v>43233</v>
      </c>
      <c r="B268" s="211" t="s">
        <v>4</v>
      </c>
      <c r="C268" s="211">
        <v>5971</v>
      </c>
      <c r="D268" s="211" t="s">
        <v>179</v>
      </c>
      <c r="E268" s="211" t="s">
        <v>451</v>
      </c>
      <c r="F268" s="211" t="s">
        <v>1552</v>
      </c>
      <c r="G268" s="211" t="s">
        <v>1686</v>
      </c>
      <c r="H268" s="211"/>
    </row>
    <row r="269" spans="1:8" s="212" customFormat="1">
      <c r="A269" s="210">
        <v>43233</v>
      </c>
      <c r="B269" s="211" t="s">
        <v>7</v>
      </c>
      <c r="C269" s="211">
        <v>54720</v>
      </c>
      <c r="D269" s="211" t="s">
        <v>1663</v>
      </c>
      <c r="E269" s="211" t="s">
        <v>7</v>
      </c>
      <c r="F269" s="211" t="s">
        <v>24</v>
      </c>
      <c r="G269" s="211" t="s">
        <v>1230</v>
      </c>
      <c r="H269" s="211"/>
    </row>
    <row r="270" spans="1:8" s="212" customFormat="1">
      <c r="A270" s="210">
        <v>43233</v>
      </c>
      <c r="B270" s="211" t="s">
        <v>7</v>
      </c>
      <c r="C270" s="211">
        <v>57290</v>
      </c>
      <c r="D270" s="211" t="s">
        <v>356</v>
      </c>
      <c r="E270" s="211" t="s">
        <v>7</v>
      </c>
      <c r="F270" s="211" t="s">
        <v>24</v>
      </c>
      <c r="G270" s="211" t="s">
        <v>65</v>
      </c>
      <c r="H270" s="211"/>
    </row>
    <row r="271" spans="1:8" s="212" customFormat="1">
      <c r="A271" s="210">
        <v>43233</v>
      </c>
      <c r="B271" s="211" t="s">
        <v>4</v>
      </c>
      <c r="C271" s="211">
        <v>4550</v>
      </c>
      <c r="D271" s="211" t="s">
        <v>207</v>
      </c>
      <c r="E271" s="211" t="s">
        <v>5</v>
      </c>
      <c r="F271" s="211" t="s">
        <v>7</v>
      </c>
      <c r="G271" s="211" t="s">
        <v>1666</v>
      </c>
      <c r="H271" s="211"/>
    </row>
    <row r="272" spans="1:8" s="212" customFormat="1">
      <c r="A272" s="210">
        <v>43233</v>
      </c>
      <c r="B272" s="211" t="s">
        <v>4</v>
      </c>
      <c r="C272" s="211">
        <v>4348</v>
      </c>
      <c r="D272" s="211" t="s">
        <v>141</v>
      </c>
      <c r="E272" s="211" t="s">
        <v>5</v>
      </c>
      <c r="F272" s="211" t="s">
        <v>1668</v>
      </c>
      <c r="G272" s="211" t="s">
        <v>388</v>
      </c>
      <c r="H272" s="211"/>
    </row>
    <row r="273" spans="1:8" s="212" customFormat="1">
      <c r="A273" s="210">
        <v>43233</v>
      </c>
      <c r="B273" s="211" t="s">
        <v>4</v>
      </c>
      <c r="C273" s="211">
        <v>3855</v>
      </c>
      <c r="D273" s="211" t="s">
        <v>304</v>
      </c>
      <c r="E273" s="211" t="s">
        <v>6</v>
      </c>
      <c r="F273" s="211" t="s">
        <v>24</v>
      </c>
      <c r="G273" s="211" t="s">
        <v>1687</v>
      </c>
      <c r="H273" s="211"/>
    </row>
    <row r="274" spans="1:8" s="212" customFormat="1">
      <c r="A274" s="210">
        <v>43233</v>
      </c>
      <c r="B274" s="211" t="s">
        <v>4</v>
      </c>
      <c r="C274" s="211">
        <v>3273</v>
      </c>
      <c r="D274" s="211" t="s">
        <v>333</v>
      </c>
      <c r="E274" s="211" t="s">
        <v>5</v>
      </c>
      <c r="F274" s="211" t="s">
        <v>5</v>
      </c>
      <c r="G274" s="211" t="s">
        <v>1688</v>
      </c>
      <c r="H274" s="211"/>
    </row>
    <row r="275" spans="1:8" s="212" customFormat="1">
      <c r="A275" s="210">
        <v>43233</v>
      </c>
      <c r="B275" s="211" t="s">
        <v>4</v>
      </c>
      <c r="C275" s="211">
        <v>4706</v>
      </c>
      <c r="D275" s="211" t="s">
        <v>317</v>
      </c>
      <c r="E275" s="211" t="s">
        <v>5</v>
      </c>
      <c r="F275" s="211" t="s">
        <v>1671</v>
      </c>
      <c r="G275" s="211" t="s">
        <v>1475</v>
      </c>
      <c r="H275" s="211"/>
    </row>
    <row r="276" spans="1:8" s="212" customFormat="1">
      <c r="A276" s="210">
        <v>43233</v>
      </c>
      <c r="B276" s="211" t="s">
        <v>4</v>
      </c>
      <c r="C276" s="211">
        <v>8352</v>
      </c>
      <c r="D276" s="211" t="s">
        <v>149</v>
      </c>
      <c r="E276" s="211" t="s">
        <v>5</v>
      </c>
      <c r="F276" s="211" t="s">
        <v>6</v>
      </c>
      <c r="G276" s="211" t="s">
        <v>123</v>
      </c>
      <c r="H276" s="211"/>
    </row>
    <row r="277" spans="1:8" s="212" customFormat="1">
      <c r="A277" s="210">
        <v>43233</v>
      </c>
      <c r="B277" s="211" t="s">
        <v>4</v>
      </c>
      <c r="C277" s="211">
        <v>7210</v>
      </c>
      <c r="D277" s="211" t="s">
        <v>156</v>
      </c>
      <c r="E277" s="211" t="s">
        <v>24</v>
      </c>
      <c r="F277" s="211" t="s">
        <v>7</v>
      </c>
      <c r="G277" s="211" t="s">
        <v>65</v>
      </c>
      <c r="H277" s="211"/>
    </row>
    <row r="278" spans="1:8" s="212" customFormat="1">
      <c r="A278" s="210">
        <v>43233</v>
      </c>
      <c r="B278" s="211" t="s">
        <v>4</v>
      </c>
      <c r="C278" s="211">
        <v>5819</v>
      </c>
      <c r="D278" s="211" t="s">
        <v>1365</v>
      </c>
      <c r="E278" s="211" t="s">
        <v>1674</v>
      </c>
      <c r="F278" s="211" t="s">
        <v>56</v>
      </c>
      <c r="G278" s="211" t="s">
        <v>42</v>
      </c>
      <c r="H278" s="211"/>
    </row>
    <row r="279" spans="1:8" s="212" customFormat="1">
      <c r="A279" s="210">
        <v>43233</v>
      </c>
      <c r="B279" s="211" t="s">
        <v>4</v>
      </c>
      <c r="C279" s="211">
        <v>5813</v>
      </c>
      <c r="D279" s="211" t="s">
        <v>184</v>
      </c>
      <c r="E279" s="211" t="s">
        <v>7</v>
      </c>
      <c r="F279" s="211" t="s">
        <v>24</v>
      </c>
      <c r="G279" s="211" t="s">
        <v>388</v>
      </c>
      <c r="H279" s="211"/>
    </row>
    <row r="280" spans="1:8" s="212" customFormat="1">
      <c r="A280" s="210">
        <v>43233</v>
      </c>
      <c r="B280" s="211" t="s">
        <v>4</v>
      </c>
      <c r="C280" s="211">
        <v>8551</v>
      </c>
      <c r="D280" s="211" t="s">
        <v>162</v>
      </c>
      <c r="E280" s="211" t="s">
        <v>5</v>
      </c>
      <c r="F280" s="211" t="s">
        <v>1677</v>
      </c>
      <c r="G280" s="211" t="s">
        <v>1021</v>
      </c>
      <c r="H280" s="211"/>
    </row>
    <row r="281" spans="1:8" s="212" customFormat="1">
      <c r="A281" s="210">
        <v>43233</v>
      </c>
      <c r="B281" s="211" t="s">
        <v>4</v>
      </c>
      <c r="C281" s="211">
        <v>3221</v>
      </c>
      <c r="D281" s="211" t="s">
        <v>333</v>
      </c>
      <c r="E281" s="211" t="s">
        <v>5</v>
      </c>
      <c r="F281" s="211" t="s">
        <v>9</v>
      </c>
      <c r="G281" s="211" t="s">
        <v>388</v>
      </c>
      <c r="H281" s="211"/>
    </row>
    <row r="282" spans="1:8" s="212" customFormat="1">
      <c r="A282" s="210">
        <v>43233</v>
      </c>
      <c r="B282" s="211" t="s">
        <v>4</v>
      </c>
      <c r="C282" s="211">
        <v>4522</v>
      </c>
      <c r="D282" s="211" t="s">
        <v>207</v>
      </c>
      <c r="E282" s="211" t="s">
        <v>5</v>
      </c>
      <c r="F282" s="211" t="s">
        <v>7</v>
      </c>
      <c r="G282" s="211" t="s">
        <v>123</v>
      </c>
      <c r="H282" s="211"/>
    </row>
    <row r="283" spans="1:8" s="212" customFormat="1">
      <c r="A283" s="210">
        <v>43233</v>
      </c>
      <c r="B283" s="211" t="s">
        <v>4</v>
      </c>
      <c r="C283" s="211">
        <v>8077</v>
      </c>
      <c r="D283" s="211" t="s">
        <v>133</v>
      </c>
      <c r="E283" s="211" t="s">
        <v>234</v>
      </c>
      <c r="F283" s="211" t="s">
        <v>7</v>
      </c>
      <c r="G283" s="211" t="s">
        <v>388</v>
      </c>
      <c r="H283" s="211"/>
    </row>
    <row r="284" spans="1:8" s="212" customFormat="1">
      <c r="A284" s="210">
        <v>43233</v>
      </c>
      <c r="B284" s="211" t="s">
        <v>4</v>
      </c>
      <c r="C284" s="211">
        <v>8077</v>
      </c>
      <c r="D284" s="211" t="s">
        <v>133</v>
      </c>
      <c r="E284" s="211" t="s">
        <v>1679</v>
      </c>
      <c r="F284" s="211" t="s">
        <v>24</v>
      </c>
      <c r="G284" s="211" t="s">
        <v>42</v>
      </c>
      <c r="H284" s="211"/>
    </row>
    <row r="285" spans="1:8" s="212" customFormat="1">
      <c r="A285" s="210">
        <v>43233</v>
      </c>
      <c r="B285" s="211" t="s">
        <v>4</v>
      </c>
      <c r="C285" s="211">
        <v>1123</v>
      </c>
      <c r="D285" s="211" t="s">
        <v>132</v>
      </c>
      <c r="E285" s="211" t="s">
        <v>1134</v>
      </c>
      <c r="F285" s="211" t="s">
        <v>24</v>
      </c>
      <c r="G285" s="211" t="s">
        <v>1680</v>
      </c>
      <c r="H285" s="211"/>
    </row>
    <row r="286" spans="1:8" s="212" customFormat="1">
      <c r="A286" s="210">
        <v>43233</v>
      </c>
      <c r="B286" s="211" t="s">
        <v>4</v>
      </c>
      <c r="C286" s="211">
        <v>5813</v>
      </c>
      <c r="D286" s="211" t="s">
        <v>184</v>
      </c>
      <c r="E286" s="211" t="s">
        <v>6</v>
      </c>
      <c r="F286" s="211" t="s">
        <v>24</v>
      </c>
      <c r="G286" s="211" t="s">
        <v>391</v>
      </c>
      <c r="H286" s="211"/>
    </row>
    <row r="287" spans="1:8" s="212" customFormat="1">
      <c r="A287" s="210">
        <v>43233</v>
      </c>
      <c r="B287" s="211" t="s">
        <v>4</v>
      </c>
      <c r="C287" s="211">
        <v>7210</v>
      </c>
      <c r="D287" s="211" t="s">
        <v>156</v>
      </c>
      <c r="E287" s="211" t="s">
        <v>24</v>
      </c>
      <c r="F287" s="211" t="s">
        <v>7</v>
      </c>
      <c r="G287" s="211" t="s">
        <v>388</v>
      </c>
      <c r="H287" s="211"/>
    </row>
    <row r="288" spans="1:8" s="212" customFormat="1">
      <c r="A288" s="210">
        <v>43233</v>
      </c>
      <c r="B288" s="211" t="s">
        <v>4</v>
      </c>
      <c r="C288" s="211">
        <v>1859</v>
      </c>
      <c r="D288" s="211" t="s">
        <v>132</v>
      </c>
      <c r="E288" s="211" t="s">
        <v>25</v>
      </c>
      <c r="F288" s="211" t="s">
        <v>7</v>
      </c>
      <c r="G288" s="211" t="s">
        <v>388</v>
      </c>
      <c r="H288" s="211"/>
    </row>
    <row r="289" spans="1:8" s="212" customFormat="1">
      <c r="A289" s="210">
        <v>43233</v>
      </c>
      <c r="B289" s="211" t="s">
        <v>4</v>
      </c>
      <c r="C289" s="211">
        <v>1232</v>
      </c>
      <c r="D289" s="211" t="s">
        <v>132</v>
      </c>
      <c r="E289" s="211" t="s">
        <v>6</v>
      </c>
      <c r="F289" s="211" t="s">
        <v>28</v>
      </c>
      <c r="G289" s="211" t="s">
        <v>42</v>
      </c>
      <c r="H289" s="211"/>
    </row>
    <row r="290" spans="1:8" s="212" customFormat="1">
      <c r="A290" s="210">
        <v>43233</v>
      </c>
      <c r="B290" s="211" t="s">
        <v>6</v>
      </c>
      <c r="C290" s="211">
        <v>40629</v>
      </c>
      <c r="D290" s="211" t="s">
        <v>1683</v>
      </c>
      <c r="E290" s="211" t="s">
        <v>7</v>
      </c>
      <c r="F290" s="211" t="s">
        <v>6</v>
      </c>
      <c r="G290" s="211" t="s">
        <v>941</v>
      </c>
      <c r="H290" s="211"/>
    </row>
    <row r="291" spans="1:8" s="212" customFormat="1">
      <c r="A291" s="210">
        <v>43234</v>
      </c>
      <c r="B291" s="211" t="s">
        <v>6</v>
      </c>
      <c r="C291" s="246" t="s">
        <v>1709</v>
      </c>
      <c r="D291" s="211" t="s">
        <v>1710</v>
      </c>
      <c r="E291" s="211" t="s">
        <v>6</v>
      </c>
      <c r="F291" s="211" t="s">
        <v>24</v>
      </c>
      <c r="G291" s="211" t="s">
        <v>1711</v>
      </c>
      <c r="H291" s="211"/>
    </row>
    <row r="292" spans="1:8">
      <c r="A292" s="210">
        <v>43235</v>
      </c>
      <c r="B292" s="211" t="s">
        <v>4</v>
      </c>
      <c r="C292" s="211">
        <v>4024</v>
      </c>
      <c r="D292" s="211" t="s">
        <v>141</v>
      </c>
      <c r="E292" s="211" t="s">
        <v>5</v>
      </c>
      <c r="F292" s="211" t="s">
        <v>7</v>
      </c>
      <c r="G292" s="211" t="s">
        <v>1712</v>
      </c>
      <c r="H292" s="211"/>
    </row>
    <row r="293" spans="1:8">
      <c r="A293" s="210">
        <v>43239</v>
      </c>
      <c r="B293" s="211" t="s">
        <v>4</v>
      </c>
      <c r="C293" s="211">
        <v>8096</v>
      </c>
      <c r="D293" s="211" t="s">
        <v>133</v>
      </c>
      <c r="E293" s="211" t="s">
        <v>14</v>
      </c>
      <c r="F293" s="211" t="s">
        <v>24</v>
      </c>
      <c r="G293" s="211" t="s">
        <v>98</v>
      </c>
      <c r="H293" s="211"/>
    </row>
    <row r="294" spans="1:8">
      <c r="A294" s="210">
        <v>43239</v>
      </c>
      <c r="B294" s="211" t="s">
        <v>7</v>
      </c>
      <c r="C294" s="211">
        <v>57300</v>
      </c>
      <c r="D294" s="211" t="s">
        <v>671</v>
      </c>
      <c r="E294" s="211" t="s">
        <v>7</v>
      </c>
      <c r="F294" s="211" t="s">
        <v>7</v>
      </c>
      <c r="G294" s="211" t="s">
        <v>98</v>
      </c>
      <c r="H294" s="211"/>
    </row>
    <row r="295" spans="1:8">
      <c r="A295" s="210">
        <v>43239</v>
      </c>
      <c r="B295" s="211" t="s">
        <v>4</v>
      </c>
      <c r="C295" s="211">
        <v>8077</v>
      </c>
      <c r="D295" s="211" t="s">
        <v>133</v>
      </c>
      <c r="E295" s="211" t="s">
        <v>24</v>
      </c>
      <c r="F295" s="211" t="s">
        <v>7</v>
      </c>
      <c r="G295" s="211" t="s">
        <v>1714</v>
      </c>
      <c r="H295" s="211"/>
    </row>
    <row r="296" spans="1:8">
      <c r="A296" s="210">
        <v>43239</v>
      </c>
      <c r="B296" s="211" t="s">
        <v>4</v>
      </c>
      <c r="C296" s="211">
        <v>4918</v>
      </c>
      <c r="D296" s="211" t="s">
        <v>152</v>
      </c>
      <c r="E296" s="211" t="s">
        <v>14</v>
      </c>
      <c r="F296" s="211" t="s">
        <v>7</v>
      </c>
      <c r="G296" s="211" t="s">
        <v>98</v>
      </c>
      <c r="H296" s="211"/>
    </row>
    <row r="297" spans="1:8">
      <c r="A297" s="210">
        <v>43239</v>
      </c>
      <c r="B297" s="211" t="s">
        <v>4</v>
      </c>
      <c r="C297" s="211">
        <v>2514</v>
      </c>
      <c r="D297" s="211" t="s">
        <v>205</v>
      </c>
      <c r="E297" s="211" t="s">
        <v>7</v>
      </c>
      <c r="F297" s="211" t="s">
        <v>18</v>
      </c>
      <c r="G297" s="211" t="s">
        <v>98</v>
      </c>
      <c r="H297" s="211"/>
    </row>
    <row r="298" spans="1:8">
      <c r="A298" s="210">
        <v>43239</v>
      </c>
      <c r="B298" s="211" t="s">
        <v>4</v>
      </c>
      <c r="C298" s="211">
        <v>1343</v>
      </c>
      <c r="D298" s="211" t="s">
        <v>205</v>
      </c>
      <c r="E298" s="211" t="s">
        <v>24</v>
      </c>
      <c r="F298" s="211" t="s">
        <v>5</v>
      </c>
      <c r="G298" s="211" t="s">
        <v>982</v>
      </c>
      <c r="H298" s="211"/>
    </row>
    <row r="299" spans="1:8">
      <c r="A299" s="210">
        <v>43239</v>
      </c>
      <c r="B299" s="211" t="s">
        <v>4</v>
      </c>
      <c r="C299" s="211">
        <v>4975</v>
      </c>
      <c r="D299" s="211" t="s">
        <v>199</v>
      </c>
      <c r="E299" s="211" t="s">
        <v>5</v>
      </c>
      <c r="F299" s="211" t="s">
        <v>5</v>
      </c>
      <c r="G299" s="211" t="s">
        <v>1717</v>
      </c>
      <c r="H299" s="211"/>
    </row>
    <row r="300" spans="1:8">
      <c r="A300" s="210">
        <v>43239</v>
      </c>
      <c r="B300" s="211" t="s">
        <v>4</v>
      </c>
      <c r="C300" s="211">
        <v>4970</v>
      </c>
      <c r="D300" s="211" t="s">
        <v>199</v>
      </c>
      <c r="E300" s="211" t="s">
        <v>9</v>
      </c>
      <c r="F300" s="211" t="s">
        <v>7</v>
      </c>
      <c r="G300" s="211" t="s">
        <v>478</v>
      </c>
      <c r="H300" s="211"/>
    </row>
    <row r="301" spans="1:8">
      <c r="A301" s="210">
        <v>43240</v>
      </c>
      <c r="B301" s="211" t="s">
        <v>4</v>
      </c>
      <c r="C301" s="211">
        <v>1430</v>
      </c>
      <c r="D301" s="211" t="s">
        <v>205</v>
      </c>
      <c r="E301" s="211" t="s">
        <v>14</v>
      </c>
      <c r="F301" s="211" t="s">
        <v>87</v>
      </c>
      <c r="G301" s="211" t="s">
        <v>98</v>
      </c>
      <c r="H301" s="211"/>
    </row>
    <row r="302" spans="1:8">
      <c r="A302" s="210">
        <v>43240</v>
      </c>
      <c r="B302" s="211" t="s">
        <v>7</v>
      </c>
      <c r="C302" s="211">
        <v>57100</v>
      </c>
      <c r="D302" s="211" t="s">
        <v>369</v>
      </c>
      <c r="E302" s="211" t="s">
        <v>7</v>
      </c>
      <c r="F302" s="211" t="s">
        <v>52</v>
      </c>
      <c r="G302" s="211" t="s">
        <v>98</v>
      </c>
      <c r="H302" s="211"/>
    </row>
    <row r="303" spans="1:8">
      <c r="A303" s="210">
        <v>43240</v>
      </c>
      <c r="B303" s="211" t="s">
        <v>6</v>
      </c>
      <c r="C303" s="211">
        <v>54450</v>
      </c>
      <c r="D303" s="211" t="s">
        <v>1722</v>
      </c>
      <c r="E303" s="211" t="s">
        <v>6</v>
      </c>
      <c r="F303" s="211" t="s">
        <v>6</v>
      </c>
      <c r="G303" s="211" t="s">
        <v>1723</v>
      </c>
      <c r="H303" s="211"/>
    </row>
    <row r="304" spans="1:8">
      <c r="A304" s="210">
        <v>43240</v>
      </c>
      <c r="B304" s="211" t="s">
        <v>7</v>
      </c>
      <c r="C304" s="211">
        <v>54190</v>
      </c>
      <c r="D304" s="211" t="s">
        <v>1725</v>
      </c>
      <c r="E304" s="211" t="s">
        <v>7</v>
      </c>
      <c r="F304" s="211" t="s">
        <v>7</v>
      </c>
      <c r="G304" s="211" t="s">
        <v>98</v>
      </c>
      <c r="H304" s="211"/>
    </row>
    <row r="305" spans="1:8">
      <c r="A305" s="210">
        <v>43240</v>
      </c>
      <c r="B305" s="211" t="s">
        <v>4</v>
      </c>
      <c r="C305" s="211">
        <v>8258</v>
      </c>
      <c r="D305" s="211" t="s">
        <v>162</v>
      </c>
      <c r="E305" s="211" t="s">
        <v>24</v>
      </c>
      <c r="F305" s="211" t="s">
        <v>24</v>
      </c>
      <c r="G305" s="211" t="s">
        <v>98</v>
      </c>
      <c r="H305" s="211"/>
    </row>
    <row r="306" spans="1:8">
      <c r="A306" s="210">
        <v>43240</v>
      </c>
      <c r="B306" s="211" t="s">
        <v>4</v>
      </c>
      <c r="C306" s="211">
        <v>8034</v>
      </c>
      <c r="D306" s="211" t="s">
        <v>135</v>
      </c>
      <c r="E306" s="211" t="s">
        <v>7</v>
      </c>
      <c r="F306" s="211" t="s">
        <v>24</v>
      </c>
      <c r="G306" s="211" t="s">
        <v>478</v>
      </c>
      <c r="H306" s="211"/>
    </row>
    <row r="307" spans="1:8">
      <c r="A307" s="210">
        <v>43240</v>
      </c>
      <c r="B307" s="211" t="s">
        <v>4</v>
      </c>
      <c r="C307" s="211">
        <v>6917</v>
      </c>
      <c r="D307" s="211" t="s">
        <v>286</v>
      </c>
      <c r="E307" s="211" t="s">
        <v>7</v>
      </c>
      <c r="F307" s="211" t="s">
        <v>24</v>
      </c>
      <c r="G307" s="211" t="s">
        <v>116</v>
      </c>
      <c r="H307" s="211"/>
    </row>
    <row r="308" spans="1:8">
      <c r="A308" s="210">
        <v>43240</v>
      </c>
      <c r="B308" s="211" t="s">
        <v>7</v>
      </c>
      <c r="C308" s="211">
        <v>54560</v>
      </c>
      <c r="D308" s="211" t="s">
        <v>871</v>
      </c>
      <c r="E308" s="211" t="s">
        <v>7</v>
      </c>
      <c r="F308" s="211" t="s">
        <v>24</v>
      </c>
      <c r="G308" s="211" t="s">
        <v>514</v>
      </c>
      <c r="H308" s="211"/>
    </row>
    <row r="309" spans="1:8">
      <c r="A309" s="210">
        <v>43240</v>
      </c>
      <c r="B309" s="211" t="s">
        <v>4</v>
      </c>
      <c r="C309" s="211">
        <v>1550</v>
      </c>
      <c r="D309" s="211" t="s">
        <v>205</v>
      </c>
      <c r="E309" s="211" t="s">
        <v>24</v>
      </c>
      <c r="F309" s="211" t="s">
        <v>7</v>
      </c>
      <c r="G309" s="211" t="s">
        <v>514</v>
      </c>
      <c r="H309" s="211"/>
    </row>
    <row r="310" spans="1:8">
      <c r="A310" s="210">
        <v>43240</v>
      </c>
      <c r="B310" s="211" t="s">
        <v>4</v>
      </c>
      <c r="C310" s="211">
        <v>3258</v>
      </c>
      <c r="D310" s="211" t="s">
        <v>333</v>
      </c>
      <c r="E310" s="211" t="s">
        <v>347</v>
      </c>
      <c r="F310" s="211" t="s">
        <v>6</v>
      </c>
      <c r="G310" s="211" t="s">
        <v>514</v>
      </c>
      <c r="H310" s="211"/>
    </row>
    <row r="311" spans="1:8">
      <c r="A311" s="210">
        <v>43240</v>
      </c>
      <c r="B311" s="211" t="s">
        <v>4</v>
      </c>
      <c r="C311" s="211">
        <v>1550</v>
      </c>
      <c r="D311" s="211" t="s">
        <v>205</v>
      </c>
      <c r="E311" s="211" t="s">
        <v>24</v>
      </c>
      <c r="F311" s="211" t="s">
        <v>7</v>
      </c>
      <c r="G311" s="211" t="s">
        <v>116</v>
      </c>
      <c r="H311" s="211"/>
    </row>
    <row r="312" spans="1:8">
      <c r="A312" s="210">
        <v>43240</v>
      </c>
      <c r="B312" s="211" t="s">
        <v>7</v>
      </c>
      <c r="C312" s="211">
        <v>57330</v>
      </c>
      <c r="D312" s="211" t="s">
        <v>1267</v>
      </c>
      <c r="E312" s="211" t="s">
        <v>984</v>
      </c>
      <c r="F312" s="211" t="s">
        <v>7</v>
      </c>
      <c r="G312" s="211" t="s">
        <v>116</v>
      </c>
      <c r="H312" s="211"/>
    </row>
    <row r="313" spans="1:8">
      <c r="A313" s="210">
        <v>43240</v>
      </c>
      <c r="B313" s="211" t="s">
        <v>4</v>
      </c>
      <c r="C313" s="211">
        <v>4599</v>
      </c>
      <c r="D313" s="211" t="s">
        <v>131</v>
      </c>
      <c r="E313" s="211" t="s">
        <v>25</v>
      </c>
      <c r="F313" s="211" t="s">
        <v>1733</v>
      </c>
      <c r="G313" s="211" t="s">
        <v>260</v>
      </c>
      <c r="H313" s="211"/>
    </row>
    <row r="314" spans="1:8">
      <c r="A314" s="210">
        <v>43240</v>
      </c>
      <c r="B314" s="211" t="s">
        <v>4</v>
      </c>
      <c r="C314" s="211">
        <v>3584</v>
      </c>
      <c r="D314" s="211" t="s">
        <v>168</v>
      </c>
      <c r="E314" s="211" t="s">
        <v>5</v>
      </c>
      <c r="F314" s="211" t="s">
        <v>5</v>
      </c>
      <c r="G314" s="211" t="s">
        <v>123</v>
      </c>
      <c r="H314" s="211"/>
    </row>
    <row r="315" spans="1:8">
      <c r="A315" s="210">
        <v>43240</v>
      </c>
      <c r="B315" s="211" t="s">
        <v>4</v>
      </c>
      <c r="C315" s="211">
        <v>6617</v>
      </c>
      <c r="D315" s="211" t="s">
        <v>1084</v>
      </c>
      <c r="E315" s="211" t="s">
        <v>5</v>
      </c>
      <c r="F315" s="211" t="s">
        <v>7</v>
      </c>
      <c r="G315" s="211" t="s">
        <v>1736</v>
      </c>
      <c r="H315" s="211"/>
    </row>
    <row r="316" spans="1:8">
      <c r="A316" s="210">
        <v>43240</v>
      </c>
      <c r="B316" s="211" t="s">
        <v>7</v>
      </c>
      <c r="C316" s="211">
        <v>57970</v>
      </c>
      <c r="D316" s="211" t="s">
        <v>739</v>
      </c>
      <c r="E316" s="211" t="s">
        <v>7</v>
      </c>
      <c r="F316" s="211" t="s">
        <v>24</v>
      </c>
      <c r="G316" s="211" t="s">
        <v>116</v>
      </c>
      <c r="H316" s="211"/>
    </row>
    <row r="317" spans="1:8">
      <c r="A317" s="210">
        <v>43240</v>
      </c>
      <c r="B317" s="211" t="s">
        <v>4</v>
      </c>
      <c r="C317" s="211">
        <v>4955</v>
      </c>
      <c r="D317" s="211" t="s">
        <v>152</v>
      </c>
      <c r="E317" s="211" t="s">
        <v>5</v>
      </c>
      <c r="F317" s="211" t="s">
        <v>25</v>
      </c>
      <c r="G317" s="211" t="s">
        <v>514</v>
      </c>
      <c r="H317" s="211"/>
    </row>
    <row r="318" spans="1:8">
      <c r="A318" s="210">
        <v>43240</v>
      </c>
      <c r="B318" s="211" t="s">
        <v>7</v>
      </c>
      <c r="C318" s="211">
        <v>67840</v>
      </c>
      <c r="D318" s="211" t="s">
        <v>1738</v>
      </c>
      <c r="E318" s="211" t="s">
        <v>7</v>
      </c>
      <c r="F318" s="211" t="s">
        <v>7</v>
      </c>
      <c r="G318" s="211"/>
      <c r="H318" s="211"/>
    </row>
    <row r="319" spans="1:8">
      <c r="A319" s="210">
        <v>43240</v>
      </c>
      <c r="B319" s="211" t="s">
        <v>7</v>
      </c>
      <c r="C319" s="211">
        <v>57970</v>
      </c>
      <c r="D319" s="211" t="s">
        <v>1739</v>
      </c>
      <c r="E319" s="211" t="s">
        <v>7</v>
      </c>
      <c r="F319" s="211" t="s">
        <v>7</v>
      </c>
      <c r="G319" s="211" t="s">
        <v>1740</v>
      </c>
      <c r="H319" s="211"/>
    </row>
    <row r="320" spans="1:8">
      <c r="A320" s="210">
        <v>43240</v>
      </c>
      <c r="B320" s="211" t="s">
        <v>4</v>
      </c>
      <c r="C320" s="211">
        <v>1440</v>
      </c>
      <c r="D320" s="211" t="s">
        <v>205</v>
      </c>
      <c r="E320" s="211" t="s">
        <v>66</v>
      </c>
      <c r="F320" s="211" t="s">
        <v>24</v>
      </c>
      <c r="G320" s="211" t="s">
        <v>98</v>
      </c>
      <c r="H320" s="211"/>
    </row>
    <row r="321" spans="1:8">
      <c r="A321" s="210">
        <v>43240</v>
      </c>
      <c r="B321" s="211" t="s">
        <v>4</v>
      </c>
      <c r="C321" s="211">
        <v>8041</v>
      </c>
      <c r="D321" s="211" t="s">
        <v>135</v>
      </c>
      <c r="E321" s="211" t="s">
        <v>7</v>
      </c>
      <c r="F321" s="211" t="s">
        <v>1552</v>
      </c>
      <c r="G321" s="211" t="s">
        <v>1742</v>
      </c>
      <c r="H321" s="211"/>
    </row>
    <row r="322" spans="1:8">
      <c r="A322" s="210">
        <v>43240</v>
      </c>
      <c r="B322" s="211" t="s">
        <v>4</v>
      </c>
      <c r="C322" s="211">
        <v>4368</v>
      </c>
      <c r="D322" s="211" t="s">
        <v>145</v>
      </c>
      <c r="E322" s="211" t="s">
        <v>7</v>
      </c>
      <c r="F322" s="211" t="s">
        <v>24</v>
      </c>
      <c r="G322" s="211" t="s">
        <v>123</v>
      </c>
      <c r="H322" s="211"/>
    </row>
    <row r="323" spans="1:8">
      <c r="A323" s="210">
        <v>43240</v>
      </c>
      <c r="B323" s="211" t="s">
        <v>7</v>
      </c>
      <c r="C323" s="211">
        <v>37210</v>
      </c>
      <c r="D323" s="211" t="s">
        <v>1745</v>
      </c>
      <c r="E323" s="211" t="s">
        <v>7</v>
      </c>
      <c r="F323" s="211" t="s">
        <v>24</v>
      </c>
      <c r="G323" s="211" t="s">
        <v>116</v>
      </c>
      <c r="H323" s="211"/>
    </row>
    <row r="324" spans="1:8">
      <c r="A324" s="210">
        <v>43240</v>
      </c>
      <c r="B324" s="211" t="s">
        <v>4</v>
      </c>
      <c r="C324" s="211">
        <v>1430</v>
      </c>
      <c r="D324" s="211" t="s">
        <v>205</v>
      </c>
      <c r="E324" s="211" t="s">
        <v>7</v>
      </c>
      <c r="F324" s="211" t="s">
        <v>25</v>
      </c>
      <c r="G324" s="211" t="s">
        <v>514</v>
      </c>
      <c r="H324" s="211"/>
    </row>
    <row r="325" spans="1:8">
      <c r="A325" s="210">
        <v>43241</v>
      </c>
      <c r="B325" s="211" t="s">
        <v>7</v>
      </c>
      <c r="C325" s="211">
        <v>571000</v>
      </c>
      <c r="D325" s="211" t="s">
        <v>785</v>
      </c>
      <c r="E325" s="211" t="s">
        <v>7</v>
      </c>
      <c r="F325" s="211" t="s">
        <v>7</v>
      </c>
      <c r="G325" s="211" t="s">
        <v>1758</v>
      </c>
      <c r="H325" s="211"/>
    </row>
    <row r="326" spans="1:8">
      <c r="A326" s="210">
        <v>43241</v>
      </c>
      <c r="B326" s="211" t="s">
        <v>4</v>
      </c>
      <c r="C326" s="211">
        <v>4513</v>
      </c>
      <c r="D326" s="211" t="s">
        <v>206</v>
      </c>
      <c r="E326" s="211" t="s">
        <v>5</v>
      </c>
      <c r="F326" s="211" t="s">
        <v>25</v>
      </c>
      <c r="G326" s="211" t="s">
        <v>1759</v>
      </c>
      <c r="H326" s="211"/>
    </row>
    <row r="327" spans="1:8">
      <c r="A327" s="210">
        <v>43241</v>
      </c>
      <c r="B327" s="211" t="s">
        <v>4</v>
      </c>
      <c r="C327" s="211">
        <v>4574</v>
      </c>
      <c r="D327" s="211" t="s">
        <v>131</v>
      </c>
      <c r="E327" s="211" t="s">
        <v>7</v>
      </c>
      <c r="F327" s="211" t="s">
        <v>7</v>
      </c>
      <c r="G327" s="211" t="s">
        <v>260</v>
      </c>
      <c r="H327" s="211"/>
    </row>
    <row r="328" spans="1:8">
      <c r="A328" s="210">
        <v>43241</v>
      </c>
      <c r="B328" s="211" t="s">
        <v>4</v>
      </c>
      <c r="C328" s="211">
        <v>7540</v>
      </c>
      <c r="D328" s="211" t="s">
        <v>468</v>
      </c>
      <c r="E328" s="211" t="s">
        <v>5</v>
      </c>
      <c r="F328" s="211" t="s">
        <v>5</v>
      </c>
      <c r="G328" s="211" t="s">
        <v>514</v>
      </c>
      <c r="H328" s="211"/>
    </row>
    <row r="329" spans="1:8">
      <c r="A329" s="210">
        <v>43241</v>
      </c>
      <c r="B329" s="211" t="s">
        <v>6</v>
      </c>
      <c r="C329" s="211">
        <v>52525</v>
      </c>
      <c r="D329" s="211" t="s">
        <v>1762</v>
      </c>
      <c r="E329" s="211" t="s">
        <v>6</v>
      </c>
      <c r="F329" s="211" t="s">
        <v>6</v>
      </c>
      <c r="G329" s="211" t="s">
        <v>1763</v>
      </c>
      <c r="H329" s="211"/>
    </row>
    <row r="330" spans="1:8">
      <c r="A330" s="210">
        <v>43241</v>
      </c>
      <c r="B330" s="211" t="s">
        <v>7</v>
      </c>
      <c r="C330" s="211">
        <v>51000</v>
      </c>
      <c r="D330" s="211" t="s">
        <v>1765</v>
      </c>
      <c r="E330" s="211" t="s">
        <v>7</v>
      </c>
      <c r="F330" s="211" t="s">
        <v>24</v>
      </c>
      <c r="G330" s="211" t="s">
        <v>1176</v>
      </c>
      <c r="H330" s="211"/>
    </row>
    <row r="331" spans="1:8">
      <c r="A331" s="210">
        <v>43241</v>
      </c>
      <c r="B331" s="211" t="s">
        <v>4</v>
      </c>
      <c r="C331" s="211">
        <v>6962</v>
      </c>
      <c r="D331" s="211" t="s">
        <v>648</v>
      </c>
      <c r="E331" s="211" t="s">
        <v>5</v>
      </c>
      <c r="F331" s="211" t="s">
        <v>6</v>
      </c>
      <c r="G331" s="211" t="s">
        <v>123</v>
      </c>
      <c r="H331" s="211"/>
    </row>
    <row r="332" spans="1:8">
      <c r="A332" s="210">
        <v>43241</v>
      </c>
      <c r="B332" s="211" t="s">
        <v>4</v>
      </c>
      <c r="C332" s="211">
        <v>2546</v>
      </c>
      <c r="D332" s="211" t="s">
        <v>205</v>
      </c>
      <c r="E332" s="211" t="s">
        <v>451</v>
      </c>
      <c r="F332" s="211" t="s">
        <v>7</v>
      </c>
      <c r="G332" s="211" t="s">
        <v>1224</v>
      </c>
      <c r="H332" s="211"/>
    </row>
    <row r="333" spans="1:8">
      <c r="A333" s="210">
        <v>43241</v>
      </c>
      <c r="B333" s="211" t="s">
        <v>4</v>
      </c>
      <c r="C333" s="211">
        <v>1232</v>
      </c>
      <c r="D333" s="211" t="s">
        <v>205</v>
      </c>
      <c r="E333" s="211" t="s">
        <v>24</v>
      </c>
      <c r="F333" s="211" t="s">
        <v>53</v>
      </c>
      <c r="G333" s="211" t="s">
        <v>1768</v>
      </c>
      <c r="H333" s="211"/>
    </row>
    <row r="334" spans="1:8">
      <c r="A334" s="210">
        <v>43241</v>
      </c>
      <c r="B334" s="211" t="s">
        <v>7</v>
      </c>
      <c r="C334" s="211">
        <v>57970</v>
      </c>
      <c r="D334" s="211" t="s">
        <v>739</v>
      </c>
      <c r="E334" s="211" t="s">
        <v>7</v>
      </c>
      <c r="F334" s="211" t="s">
        <v>7</v>
      </c>
      <c r="G334" s="211" t="s">
        <v>1770</v>
      </c>
      <c r="H334" s="211"/>
    </row>
    <row r="335" spans="1:8">
      <c r="A335" s="210">
        <v>43241</v>
      </c>
      <c r="B335" s="211" t="s">
        <v>4</v>
      </c>
      <c r="C335" s="211">
        <v>4437</v>
      </c>
      <c r="D335" s="211" t="s">
        <v>139</v>
      </c>
      <c r="E335" s="211" t="s">
        <v>4</v>
      </c>
      <c r="F335" s="211" t="s">
        <v>1771</v>
      </c>
      <c r="G335" s="211" t="s">
        <v>1772</v>
      </c>
      <c r="H335" s="211"/>
    </row>
    <row r="336" spans="1:8">
      <c r="A336" s="210">
        <v>43241</v>
      </c>
      <c r="B336" s="211" t="s">
        <v>4</v>
      </c>
      <c r="C336" s="211">
        <v>9100</v>
      </c>
      <c r="D336" s="211" t="s">
        <v>1774</v>
      </c>
      <c r="E336" s="211" t="s">
        <v>25</v>
      </c>
      <c r="F336" s="211" t="s">
        <v>25</v>
      </c>
      <c r="G336" s="211" t="s">
        <v>1775</v>
      </c>
      <c r="H336" s="211"/>
    </row>
    <row r="337" spans="1:8">
      <c r="A337" s="210">
        <v>43241</v>
      </c>
      <c r="B337" s="211" t="s">
        <v>6</v>
      </c>
      <c r="C337" s="211">
        <v>40764</v>
      </c>
      <c r="D337" s="211" t="s">
        <v>1006</v>
      </c>
      <c r="E337" s="211" t="s">
        <v>6</v>
      </c>
      <c r="F337" s="211" t="s">
        <v>6</v>
      </c>
      <c r="G337" s="211" t="s">
        <v>1777</v>
      </c>
      <c r="H337" s="211"/>
    </row>
    <row r="338" spans="1:8">
      <c r="A338" s="210">
        <v>43241</v>
      </c>
      <c r="B338" s="211" t="s">
        <v>6</v>
      </c>
      <c r="C338" s="211">
        <v>54329</v>
      </c>
      <c r="D338" s="211" t="s">
        <v>868</v>
      </c>
      <c r="E338" s="211" t="s">
        <v>7</v>
      </c>
      <c r="F338" s="211" t="s">
        <v>6</v>
      </c>
      <c r="G338" s="211" t="s">
        <v>1779</v>
      </c>
      <c r="H338" s="211"/>
    </row>
    <row r="339" spans="1:8">
      <c r="A339" s="210">
        <v>43241</v>
      </c>
      <c r="B339" s="211" t="s">
        <v>4</v>
      </c>
      <c r="C339" s="211">
        <v>1455</v>
      </c>
      <c r="D339" s="211" t="s">
        <v>132</v>
      </c>
      <c r="E339" s="211" t="s">
        <v>14</v>
      </c>
      <c r="F339" s="211" t="s">
        <v>24</v>
      </c>
      <c r="G339" s="211" t="s">
        <v>548</v>
      </c>
      <c r="H339" s="211"/>
    </row>
    <row r="340" spans="1:8">
      <c r="A340" s="210">
        <v>43241</v>
      </c>
      <c r="B340" s="211" t="s">
        <v>4</v>
      </c>
      <c r="C340" s="211">
        <v>5842</v>
      </c>
      <c r="D340" s="211" t="s">
        <v>1781</v>
      </c>
      <c r="E340" s="211" t="s">
        <v>1782</v>
      </c>
      <c r="F340" s="211" t="s">
        <v>4</v>
      </c>
      <c r="G340" s="211" t="s">
        <v>98</v>
      </c>
      <c r="H340" s="211"/>
    </row>
    <row r="341" spans="1:8">
      <c r="A341" s="210">
        <v>43241</v>
      </c>
      <c r="B341" s="211" t="s">
        <v>4</v>
      </c>
      <c r="C341" s="211">
        <v>1947</v>
      </c>
      <c r="D341" s="211" t="s">
        <v>205</v>
      </c>
      <c r="E341" s="211" t="s">
        <v>7</v>
      </c>
      <c r="F341" s="211" t="s">
        <v>4</v>
      </c>
      <c r="G341" s="211" t="s">
        <v>1784</v>
      </c>
      <c r="H341" s="211"/>
    </row>
    <row r="342" spans="1:8">
      <c r="A342" s="210">
        <v>43241</v>
      </c>
      <c r="B342" s="211" t="s">
        <v>4</v>
      </c>
      <c r="C342" s="211">
        <v>3588</v>
      </c>
      <c r="D342" s="211" t="s">
        <v>168</v>
      </c>
      <c r="E342" s="211" t="s">
        <v>5</v>
      </c>
      <c r="F342" s="211" t="s">
        <v>127</v>
      </c>
      <c r="G342" s="211" t="s">
        <v>1786</v>
      </c>
      <c r="H342" s="211"/>
    </row>
    <row r="343" spans="1:8">
      <c r="A343" s="210">
        <v>43241</v>
      </c>
      <c r="B343" s="211" t="s">
        <v>4</v>
      </c>
      <c r="C343" s="211">
        <v>8394</v>
      </c>
      <c r="D343" s="211" t="s">
        <v>202</v>
      </c>
      <c r="E343" s="211" t="s">
        <v>9</v>
      </c>
      <c r="F343" s="211" t="s">
        <v>1788</v>
      </c>
      <c r="G343" s="211" t="s">
        <v>98</v>
      </c>
      <c r="H343" s="211"/>
    </row>
    <row r="344" spans="1:8">
      <c r="A344" s="210">
        <v>43241</v>
      </c>
      <c r="B344" s="211" t="s">
        <v>4</v>
      </c>
      <c r="C344" s="211">
        <v>4815</v>
      </c>
      <c r="D344" s="211" t="s">
        <v>296</v>
      </c>
      <c r="E344" s="211" t="s">
        <v>7</v>
      </c>
      <c r="F344" s="211" t="s">
        <v>25</v>
      </c>
      <c r="G344" s="211" t="s">
        <v>123</v>
      </c>
      <c r="H344" s="211"/>
    </row>
    <row r="345" spans="1:8">
      <c r="A345" s="210">
        <v>43242</v>
      </c>
      <c r="B345" s="211" t="s">
        <v>4</v>
      </c>
      <c r="C345" s="211">
        <v>9238</v>
      </c>
      <c r="D345" s="211" t="s">
        <v>200</v>
      </c>
      <c r="E345" s="211" t="s">
        <v>5</v>
      </c>
      <c r="F345" s="211" t="s">
        <v>5</v>
      </c>
      <c r="G345" s="211" t="s">
        <v>548</v>
      </c>
      <c r="H345" s="211"/>
    </row>
    <row r="346" spans="1:8">
      <c r="A346" s="210">
        <v>43242</v>
      </c>
      <c r="B346" s="211" t="s">
        <v>4</v>
      </c>
      <c r="C346" s="211">
        <v>3583</v>
      </c>
      <c r="D346" s="211" t="s">
        <v>168</v>
      </c>
      <c r="E346" s="211" t="s">
        <v>5</v>
      </c>
      <c r="F346" s="211" t="s">
        <v>5</v>
      </c>
      <c r="G346" s="211" t="s">
        <v>514</v>
      </c>
      <c r="H346" s="211"/>
    </row>
    <row r="347" spans="1:8">
      <c r="A347" s="210">
        <v>43242</v>
      </c>
      <c r="B347" s="211" t="s">
        <v>4</v>
      </c>
      <c r="C347" s="211">
        <v>4662</v>
      </c>
      <c r="D347" s="211" t="s">
        <v>131</v>
      </c>
      <c r="E347" s="211" t="s">
        <v>5</v>
      </c>
      <c r="F347" s="211" t="s">
        <v>24</v>
      </c>
      <c r="G347" s="211" t="s">
        <v>548</v>
      </c>
      <c r="H347" s="211"/>
    </row>
    <row r="348" spans="1:8">
      <c r="A348" s="210">
        <v>43242</v>
      </c>
      <c r="B348" s="211" t="s">
        <v>7</v>
      </c>
      <c r="C348" s="211">
        <v>57390</v>
      </c>
      <c r="D348" s="211" t="s">
        <v>350</v>
      </c>
      <c r="E348" s="211" t="s">
        <v>7</v>
      </c>
      <c r="F348" s="211" t="s">
        <v>7</v>
      </c>
      <c r="G348" s="211" t="s">
        <v>514</v>
      </c>
      <c r="H348" s="211"/>
    </row>
    <row r="349" spans="1:8">
      <c r="A349" s="210">
        <v>43242</v>
      </c>
      <c r="B349" s="211" t="s">
        <v>6</v>
      </c>
      <c r="C349" s="211">
        <v>45355</v>
      </c>
      <c r="D349" s="211" t="s">
        <v>1795</v>
      </c>
      <c r="E349" s="211" t="s">
        <v>6</v>
      </c>
      <c r="F349" s="211" t="s">
        <v>24</v>
      </c>
      <c r="G349" s="211" t="s">
        <v>1796</v>
      </c>
      <c r="H349" s="211"/>
    </row>
    <row r="350" spans="1:8">
      <c r="A350" s="210">
        <v>43242</v>
      </c>
      <c r="B350" s="211" t="s">
        <v>4</v>
      </c>
      <c r="C350" s="211">
        <v>1467</v>
      </c>
      <c r="D350" s="211" t="s">
        <v>136</v>
      </c>
      <c r="E350" s="211" t="s">
        <v>6</v>
      </c>
      <c r="F350" s="211" t="s">
        <v>56</v>
      </c>
      <c r="G350" s="211" t="s">
        <v>389</v>
      </c>
      <c r="H350" s="211"/>
    </row>
    <row r="351" spans="1:8">
      <c r="A351" s="210">
        <v>43242</v>
      </c>
      <c r="B351" s="211" t="s">
        <v>4</v>
      </c>
      <c r="C351" s="211">
        <v>8350</v>
      </c>
      <c r="D351" s="211" t="s">
        <v>1798</v>
      </c>
      <c r="E351" s="211" t="s">
        <v>25</v>
      </c>
      <c r="F351" s="211" t="s">
        <v>5</v>
      </c>
      <c r="G351" s="211" t="s">
        <v>1113</v>
      </c>
      <c r="H351" s="211"/>
    </row>
    <row r="352" spans="1:8">
      <c r="A352" s="210">
        <v>43242</v>
      </c>
      <c r="B352" s="211" t="s">
        <v>4</v>
      </c>
      <c r="C352" s="211">
        <v>7359</v>
      </c>
      <c r="D352" s="211" t="s">
        <v>631</v>
      </c>
      <c r="E352" s="211" t="s">
        <v>5</v>
      </c>
      <c r="F352" s="211" t="s">
        <v>5</v>
      </c>
      <c r="G352" s="211" t="s">
        <v>1800</v>
      </c>
      <c r="H352" s="211"/>
    </row>
    <row r="353" spans="1:8">
      <c r="A353" s="210">
        <v>43242</v>
      </c>
      <c r="B353" s="211" t="s">
        <v>4</v>
      </c>
      <c r="C353" s="211">
        <v>4039</v>
      </c>
      <c r="D353" s="211" t="s">
        <v>141</v>
      </c>
      <c r="E353" s="211" t="s">
        <v>7</v>
      </c>
      <c r="F353" s="211" t="s">
        <v>5</v>
      </c>
      <c r="G353" s="211" t="s">
        <v>123</v>
      </c>
      <c r="H353" s="211"/>
    </row>
    <row r="354" spans="1:8">
      <c r="A354" s="210">
        <v>43242</v>
      </c>
      <c r="B354" s="211" t="s">
        <v>7</v>
      </c>
      <c r="C354" s="211">
        <v>54408</v>
      </c>
      <c r="D354" s="211" t="s">
        <v>408</v>
      </c>
      <c r="E354" s="211" t="s">
        <v>7</v>
      </c>
      <c r="F354" s="211" t="s">
        <v>7</v>
      </c>
      <c r="G354" s="211" t="s">
        <v>514</v>
      </c>
      <c r="H354" s="211"/>
    </row>
    <row r="355" spans="1:8">
      <c r="A355" s="210">
        <v>43242</v>
      </c>
      <c r="B355" s="211" t="s">
        <v>4</v>
      </c>
      <c r="C355" s="211">
        <v>3611</v>
      </c>
      <c r="D355" s="211" t="s">
        <v>181</v>
      </c>
      <c r="E355" s="211" t="s">
        <v>5</v>
      </c>
      <c r="F355" s="211" t="s">
        <v>8</v>
      </c>
      <c r="G355" s="211" t="s">
        <v>1113</v>
      </c>
      <c r="H355" s="211"/>
    </row>
    <row r="356" spans="1:8">
      <c r="A356" s="210">
        <v>43243</v>
      </c>
      <c r="B356" s="211" t="s">
        <v>4</v>
      </c>
      <c r="C356" s="211">
        <v>1262</v>
      </c>
      <c r="D356" s="211" t="s">
        <v>132</v>
      </c>
      <c r="E356" s="211" t="s">
        <v>79</v>
      </c>
      <c r="F356" s="211" t="s">
        <v>1541</v>
      </c>
      <c r="G356" s="211" t="s">
        <v>1809</v>
      </c>
      <c r="H356" s="211"/>
    </row>
    <row r="357" spans="1:8">
      <c r="A357" s="210">
        <v>43243</v>
      </c>
      <c r="B357" s="211" t="s">
        <v>4</v>
      </c>
      <c r="C357" s="211">
        <v>3540</v>
      </c>
      <c r="D357" s="211" t="s">
        <v>168</v>
      </c>
      <c r="E357" s="211" t="s">
        <v>5</v>
      </c>
      <c r="F357" s="211" t="s">
        <v>5</v>
      </c>
      <c r="G357" s="211" t="s">
        <v>514</v>
      </c>
      <c r="H357" s="211"/>
    </row>
    <row r="358" spans="1:8">
      <c r="A358" s="210">
        <v>43243</v>
      </c>
      <c r="B358" s="211" t="s">
        <v>6</v>
      </c>
      <c r="C358" s="211">
        <v>79100</v>
      </c>
      <c r="D358" s="211" t="s">
        <v>1812</v>
      </c>
      <c r="E358" s="211" t="s">
        <v>1813</v>
      </c>
      <c r="F358" s="211" t="s">
        <v>1814</v>
      </c>
      <c r="G358" s="211" t="s">
        <v>1833</v>
      </c>
      <c r="H358" s="211"/>
    </row>
    <row r="359" spans="1:8">
      <c r="A359" s="210">
        <v>43243</v>
      </c>
      <c r="B359" s="211" t="s">
        <v>4</v>
      </c>
      <c r="C359" s="211">
        <v>4513</v>
      </c>
      <c r="D359" s="211" t="s">
        <v>1831</v>
      </c>
      <c r="E359" s="211" t="s">
        <v>273</v>
      </c>
      <c r="F359" s="211" t="s">
        <v>5</v>
      </c>
      <c r="G359" s="211" t="s">
        <v>65</v>
      </c>
      <c r="H359" s="211"/>
    </row>
    <row r="360" spans="1:8">
      <c r="A360" s="210">
        <v>43243</v>
      </c>
      <c r="B360" s="211" t="s">
        <v>4</v>
      </c>
      <c r="C360" s="211">
        <v>1146</v>
      </c>
      <c r="D360" s="211" t="s">
        <v>205</v>
      </c>
      <c r="E360" s="211" t="s">
        <v>29</v>
      </c>
      <c r="F360" s="211" t="s">
        <v>24</v>
      </c>
      <c r="G360" s="211" t="s">
        <v>41</v>
      </c>
      <c r="H360" s="211"/>
    </row>
    <row r="361" spans="1:8">
      <c r="A361" s="210">
        <v>43243</v>
      </c>
      <c r="B361" s="211" t="s">
        <v>4</v>
      </c>
      <c r="C361" s="211">
        <v>7432</v>
      </c>
      <c r="D361" s="211" t="s">
        <v>1817</v>
      </c>
      <c r="E361" s="211" t="s">
        <v>5</v>
      </c>
      <c r="F361" s="211" t="s">
        <v>5</v>
      </c>
      <c r="G361" s="211" t="s">
        <v>514</v>
      </c>
      <c r="H361" s="211"/>
    </row>
    <row r="362" spans="1:8">
      <c r="A362" s="210">
        <v>43243</v>
      </c>
      <c r="B362" s="211" t="s">
        <v>4</v>
      </c>
      <c r="C362" s="211">
        <v>2227</v>
      </c>
      <c r="D362" s="211" t="s">
        <v>205</v>
      </c>
      <c r="E362" s="211" t="s">
        <v>24</v>
      </c>
      <c r="F362" s="211" t="s">
        <v>7</v>
      </c>
      <c r="G362" s="211" t="s">
        <v>514</v>
      </c>
      <c r="H362" s="211"/>
    </row>
    <row r="363" spans="1:8">
      <c r="A363" s="210">
        <v>43243</v>
      </c>
      <c r="B363" s="211" t="s">
        <v>4</v>
      </c>
      <c r="C363" s="211">
        <v>9512</v>
      </c>
      <c r="D363" s="211" t="s">
        <v>147</v>
      </c>
      <c r="E363" s="211" t="s">
        <v>24</v>
      </c>
      <c r="F363" s="211" t="s">
        <v>7</v>
      </c>
      <c r="G363" s="211" t="s">
        <v>514</v>
      </c>
      <c r="H363" s="211"/>
    </row>
    <row r="364" spans="1:8">
      <c r="A364" s="210">
        <v>43243</v>
      </c>
      <c r="B364" s="211" t="s">
        <v>4</v>
      </c>
      <c r="C364" s="211">
        <v>1465</v>
      </c>
      <c r="D364" s="211" t="s">
        <v>205</v>
      </c>
      <c r="E364" s="211" t="s">
        <v>5</v>
      </c>
      <c r="F364" s="211" t="s">
        <v>6</v>
      </c>
      <c r="G364" s="211" t="s">
        <v>123</v>
      </c>
      <c r="H364" s="211"/>
    </row>
    <row r="365" spans="1:8">
      <c r="A365" s="210">
        <v>43243</v>
      </c>
      <c r="B365" s="211" t="s">
        <v>4</v>
      </c>
      <c r="C365" s="211">
        <v>5310</v>
      </c>
      <c r="D365" s="211" t="s">
        <v>1820</v>
      </c>
      <c r="E365" s="211" t="s">
        <v>5</v>
      </c>
      <c r="F365" s="211" t="s">
        <v>5</v>
      </c>
      <c r="G365" s="211" t="s">
        <v>116</v>
      </c>
      <c r="H365" s="211"/>
    </row>
    <row r="366" spans="1:8">
      <c r="A366" s="210">
        <v>43243</v>
      </c>
      <c r="B366" s="211" t="s">
        <v>4</v>
      </c>
      <c r="C366" s="211">
        <v>4990</v>
      </c>
      <c r="D366" s="211" t="s">
        <v>158</v>
      </c>
      <c r="E366" s="211" t="s">
        <v>5</v>
      </c>
      <c r="F366" s="211" t="s">
        <v>5</v>
      </c>
      <c r="G366" s="211" t="s">
        <v>514</v>
      </c>
      <c r="H366" s="211"/>
    </row>
    <row r="367" spans="1:8">
      <c r="A367" s="210">
        <v>43243</v>
      </c>
      <c r="B367" s="211" t="s">
        <v>4</v>
      </c>
      <c r="C367" s="211">
        <v>2221</v>
      </c>
      <c r="D367" s="211" t="s">
        <v>205</v>
      </c>
      <c r="E367" s="211" t="s">
        <v>24</v>
      </c>
      <c r="F367" s="211" t="s">
        <v>7</v>
      </c>
      <c r="G367" s="211" t="s">
        <v>107</v>
      </c>
      <c r="H367" s="211"/>
    </row>
    <row r="368" spans="1:8">
      <c r="A368" s="210">
        <v>43243</v>
      </c>
      <c r="B368" s="211" t="s">
        <v>4</v>
      </c>
      <c r="C368" s="211">
        <v>6925</v>
      </c>
      <c r="D368" s="211" t="s">
        <v>1824</v>
      </c>
      <c r="E368" s="211" t="s">
        <v>5</v>
      </c>
      <c r="F368" s="211" t="s">
        <v>5</v>
      </c>
      <c r="G368" s="211" t="s">
        <v>1666</v>
      </c>
      <c r="H368" s="211"/>
    </row>
    <row r="369" spans="1:8">
      <c r="A369" s="210">
        <v>43243</v>
      </c>
      <c r="B369" s="211" t="s">
        <v>4</v>
      </c>
      <c r="C369" s="211">
        <v>1456</v>
      </c>
      <c r="D369" s="211" t="s">
        <v>132</v>
      </c>
      <c r="E369" s="211" t="s">
        <v>5</v>
      </c>
      <c r="F369" s="211" t="s">
        <v>1826</v>
      </c>
      <c r="G369" s="211" t="s">
        <v>1832</v>
      </c>
      <c r="H369" s="211"/>
    </row>
    <row r="370" spans="1:8">
      <c r="A370" s="210">
        <v>43243</v>
      </c>
      <c r="B370" s="211" t="s">
        <v>6</v>
      </c>
      <c r="C370" s="211">
        <v>6690</v>
      </c>
      <c r="D370" s="211" t="s">
        <v>1828</v>
      </c>
      <c r="E370" s="211" t="s">
        <v>24</v>
      </c>
      <c r="F370" s="211" t="s">
        <v>24</v>
      </c>
      <c r="G370" s="211" t="s">
        <v>1829</v>
      </c>
      <c r="H370" s="211"/>
    </row>
    <row r="371" spans="1:8">
      <c r="A371" s="210">
        <v>43244</v>
      </c>
      <c r="B371" s="211" t="s">
        <v>4</v>
      </c>
      <c r="C371" s="211">
        <v>4033</v>
      </c>
      <c r="D371" s="211" t="s">
        <v>141</v>
      </c>
      <c r="E371" s="211" t="s">
        <v>25</v>
      </c>
      <c r="F371" s="211" t="s">
        <v>25</v>
      </c>
      <c r="G371" s="211" t="s">
        <v>1014</v>
      </c>
      <c r="H371" s="211"/>
    </row>
    <row r="372" spans="1:8">
      <c r="A372" s="210">
        <v>43244</v>
      </c>
      <c r="B372" s="211" t="s">
        <v>4</v>
      </c>
      <c r="C372" s="211">
        <v>4990</v>
      </c>
      <c r="D372" s="211" t="s">
        <v>158</v>
      </c>
      <c r="E372" s="211" t="s">
        <v>25</v>
      </c>
      <c r="F372" s="211" t="s">
        <v>5</v>
      </c>
      <c r="G372" s="211" t="s">
        <v>123</v>
      </c>
      <c r="H372" s="211"/>
    </row>
    <row r="373" spans="1:8">
      <c r="A373" s="210">
        <v>43244</v>
      </c>
      <c r="B373" s="211" t="s">
        <v>6</v>
      </c>
      <c r="C373" s="211">
        <v>84036</v>
      </c>
      <c r="D373" s="211" t="s">
        <v>1846</v>
      </c>
      <c r="E373" s="211" t="s">
        <v>6</v>
      </c>
      <c r="F373" s="211" t="s">
        <v>53</v>
      </c>
      <c r="G373" s="211" t="s">
        <v>1496</v>
      </c>
      <c r="H373" s="211"/>
    </row>
    <row r="374" spans="1:8">
      <c r="A374" s="210">
        <v>43244</v>
      </c>
      <c r="B374" s="211" t="s">
        <v>6</v>
      </c>
      <c r="C374" s="211">
        <v>42553</v>
      </c>
      <c r="D374" s="211" t="s">
        <v>1847</v>
      </c>
      <c r="E374" s="211" t="s">
        <v>6</v>
      </c>
      <c r="F374" s="211" t="s">
        <v>6</v>
      </c>
      <c r="G374" s="211" t="s">
        <v>1848</v>
      </c>
      <c r="H374" s="211"/>
    </row>
    <row r="375" spans="1:8">
      <c r="A375" s="210">
        <v>43244</v>
      </c>
      <c r="B375" s="211" t="s">
        <v>6</v>
      </c>
      <c r="C375" s="211">
        <v>42799</v>
      </c>
      <c r="D375" s="211" t="s">
        <v>1849</v>
      </c>
      <c r="E375" s="211" t="s">
        <v>6</v>
      </c>
      <c r="F375" s="211" t="s">
        <v>6</v>
      </c>
      <c r="G375" s="211" t="s">
        <v>1848</v>
      </c>
      <c r="H375" s="211"/>
    </row>
    <row r="376" spans="1:8">
      <c r="A376" s="210">
        <v>43244</v>
      </c>
      <c r="B376" s="211" t="s">
        <v>4</v>
      </c>
      <c r="C376" s="211">
        <v>7410</v>
      </c>
      <c r="D376" s="211" t="s">
        <v>1850</v>
      </c>
      <c r="E376" s="211" t="s">
        <v>4</v>
      </c>
      <c r="F376" s="211" t="s">
        <v>4</v>
      </c>
      <c r="G376" s="211" t="s">
        <v>492</v>
      </c>
      <c r="H376" s="211"/>
    </row>
    <row r="377" spans="1:8">
      <c r="A377" s="210">
        <v>43244</v>
      </c>
      <c r="B377" s="211" t="s">
        <v>4</v>
      </c>
      <c r="C377" s="211">
        <v>1220</v>
      </c>
      <c r="D377" s="211" t="s">
        <v>132</v>
      </c>
      <c r="E377" s="211" t="s">
        <v>7</v>
      </c>
      <c r="F377" s="211" t="s">
        <v>1852</v>
      </c>
      <c r="G377" s="211" t="s">
        <v>98</v>
      </c>
      <c r="H377" s="211"/>
    </row>
    <row r="378" spans="1:8">
      <c r="A378" s="210">
        <v>43244</v>
      </c>
      <c r="B378" s="211" t="s">
        <v>1854</v>
      </c>
      <c r="C378" s="211">
        <v>2624</v>
      </c>
      <c r="D378" s="211" t="s">
        <v>205</v>
      </c>
      <c r="E378" s="211" t="s">
        <v>7</v>
      </c>
      <c r="F378" s="211" t="s">
        <v>4</v>
      </c>
      <c r="G378" s="211" t="s">
        <v>123</v>
      </c>
      <c r="H378" s="211"/>
    </row>
    <row r="379" spans="1:8">
      <c r="A379" s="210">
        <v>43244</v>
      </c>
      <c r="B379" s="211" t="s">
        <v>4</v>
      </c>
      <c r="C379" s="211">
        <v>8053</v>
      </c>
      <c r="D379" s="211" t="s">
        <v>133</v>
      </c>
      <c r="E379" s="211" t="s">
        <v>7</v>
      </c>
      <c r="F379" s="211" t="s">
        <v>7</v>
      </c>
      <c r="G379" s="211"/>
      <c r="H379" s="211"/>
    </row>
    <row r="380" spans="1:8">
      <c r="A380" s="210">
        <v>43244</v>
      </c>
      <c r="B380" s="211" t="s">
        <v>4</v>
      </c>
      <c r="C380" s="211">
        <v>1617</v>
      </c>
      <c r="D380" s="211" t="s">
        <v>132</v>
      </c>
      <c r="E380" s="211" t="s">
        <v>7</v>
      </c>
      <c r="F380" s="211" t="s">
        <v>7</v>
      </c>
      <c r="G380" s="211" t="s">
        <v>116</v>
      </c>
      <c r="H380" s="211"/>
    </row>
    <row r="381" spans="1:8">
      <c r="A381" s="210">
        <v>43244</v>
      </c>
      <c r="B381" s="211" t="s">
        <v>4</v>
      </c>
      <c r="C381" s="211">
        <v>5531</v>
      </c>
      <c r="D381" s="211" t="s">
        <v>1858</v>
      </c>
      <c r="E381" s="211" t="s">
        <v>7</v>
      </c>
      <c r="F381" s="211" t="s">
        <v>10</v>
      </c>
      <c r="G381" s="211" t="s">
        <v>123</v>
      </c>
      <c r="H381" s="211"/>
    </row>
    <row r="382" spans="1:8">
      <c r="A382" s="210">
        <v>43244</v>
      </c>
      <c r="B382" s="211" t="s">
        <v>4</v>
      </c>
      <c r="C382" s="211">
        <v>4677</v>
      </c>
      <c r="D382" s="211" t="s">
        <v>131</v>
      </c>
      <c r="E382" s="211" t="s">
        <v>5</v>
      </c>
      <c r="F382" s="211" t="s">
        <v>7</v>
      </c>
      <c r="G382" s="211" t="s">
        <v>260</v>
      </c>
      <c r="H382" s="211"/>
    </row>
    <row r="383" spans="1:8">
      <c r="A383" s="210">
        <v>43244</v>
      </c>
      <c r="B383" s="211" t="s">
        <v>4</v>
      </c>
      <c r="C383" s="211">
        <v>1321</v>
      </c>
      <c r="D383" s="211" t="s">
        <v>205</v>
      </c>
      <c r="E383" s="211" t="s">
        <v>7</v>
      </c>
      <c r="F383" s="211" t="s">
        <v>7</v>
      </c>
      <c r="G383" s="211" t="s">
        <v>98</v>
      </c>
      <c r="H383" s="211"/>
    </row>
    <row r="384" spans="1:8">
      <c r="A384" s="210">
        <v>43244</v>
      </c>
      <c r="B384" s="211" t="s">
        <v>4</v>
      </c>
      <c r="C384" s="211">
        <v>4978</v>
      </c>
      <c r="D384" s="211" t="s">
        <v>1861</v>
      </c>
      <c r="E384" s="211" t="s">
        <v>5</v>
      </c>
      <c r="F384" s="211" t="s">
        <v>5</v>
      </c>
      <c r="G384" s="211" t="s">
        <v>123</v>
      </c>
      <c r="H384" s="211"/>
    </row>
    <row r="385" spans="1:8">
      <c r="A385" s="210">
        <v>43244</v>
      </c>
      <c r="B385" s="211" t="s">
        <v>4</v>
      </c>
      <c r="C385" s="211">
        <v>3364</v>
      </c>
      <c r="D385" s="211" t="s">
        <v>151</v>
      </c>
      <c r="E385" s="211" t="s">
        <v>5</v>
      </c>
      <c r="F385" s="211" t="s">
        <v>5</v>
      </c>
      <c r="G385" s="211" t="s">
        <v>98</v>
      </c>
      <c r="H385" s="211"/>
    </row>
    <row r="386" spans="1:8">
      <c r="A386" s="210">
        <v>43244</v>
      </c>
      <c r="B386" s="211" t="s">
        <v>4</v>
      </c>
      <c r="C386" s="211">
        <v>2166</v>
      </c>
      <c r="D386" s="211" t="s">
        <v>205</v>
      </c>
      <c r="E386" s="211" t="s">
        <v>5</v>
      </c>
      <c r="F386" s="211" t="s">
        <v>7</v>
      </c>
      <c r="G386" s="211" t="s">
        <v>466</v>
      </c>
      <c r="H386" s="211"/>
    </row>
    <row r="387" spans="1:8">
      <c r="A387" s="210">
        <v>43245</v>
      </c>
      <c r="B387" s="211" t="s">
        <v>4</v>
      </c>
      <c r="C387" s="211">
        <v>8258</v>
      </c>
      <c r="D387" s="211" t="s">
        <v>162</v>
      </c>
      <c r="E387" s="211" t="s">
        <v>489</v>
      </c>
      <c r="F387" s="211" t="s">
        <v>24</v>
      </c>
      <c r="G387" s="211" t="s">
        <v>514</v>
      </c>
      <c r="H387" s="211"/>
    </row>
    <row r="388" spans="1:8">
      <c r="A388" s="210">
        <v>43245</v>
      </c>
      <c r="B388" s="211" t="s">
        <v>4</v>
      </c>
      <c r="C388" s="211">
        <v>7511</v>
      </c>
      <c r="D388" s="211" t="s">
        <v>468</v>
      </c>
      <c r="E388" s="211" t="s">
        <v>6</v>
      </c>
      <c r="F388" s="211" t="s">
        <v>5</v>
      </c>
      <c r="G388" s="211" t="s">
        <v>235</v>
      </c>
      <c r="H388" s="211"/>
    </row>
    <row r="389" spans="1:8">
      <c r="A389" s="210">
        <v>43245</v>
      </c>
      <c r="B389" s="211" t="s">
        <v>4</v>
      </c>
      <c r="C389" s="211">
        <v>7513</v>
      </c>
      <c r="D389" s="211" t="s">
        <v>468</v>
      </c>
      <c r="E389" s="211" t="s">
        <v>5</v>
      </c>
      <c r="F389" s="211" t="s">
        <v>5</v>
      </c>
      <c r="G389" s="211" t="s">
        <v>248</v>
      </c>
      <c r="H389" s="211"/>
    </row>
    <row r="390" spans="1:8">
      <c r="A390" s="210">
        <v>43245</v>
      </c>
      <c r="B390" s="211" t="s">
        <v>4</v>
      </c>
      <c r="C390" s="211">
        <v>5316</v>
      </c>
      <c r="D390" s="211" t="s">
        <v>1820</v>
      </c>
      <c r="E390" s="211" t="s">
        <v>5</v>
      </c>
      <c r="F390" s="211" t="s">
        <v>6</v>
      </c>
      <c r="G390" s="211" t="s">
        <v>123</v>
      </c>
      <c r="H390" s="211"/>
    </row>
    <row r="391" spans="1:8">
      <c r="A391" s="210">
        <v>43245</v>
      </c>
      <c r="B391" s="211" t="s">
        <v>4</v>
      </c>
      <c r="C391" s="211">
        <v>1456</v>
      </c>
      <c r="D391" s="211" t="s">
        <v>205</v>
      </c>
      <c r="E391" s="211" t="s">
        <v>25</v>
      </c>
      <c r="F391" s="211" t="s">
        <v>7</v>
      </c>
      <c r="G391" s="211" t="s">
        <v>609</v>
      </c>
      <c r="H391" s="211"/>
    </row>
    <row r="392" spans="1:8">
      <c r="A392" s="210">
        <v>43245</v>
      </c>
      <c r="B392" s="211" t="s">
        <v>4</v>
      </c>
      <c r="C392" s="211">
        <v>2326</v>
      </c>
      <c r="D392" s="211" t="s">
        <v>205</v>
      </c>
      <c r="E392" s="211" t="s">
        <v>24</v>
      </c>
      <c r="F392" s="211" t="s">
        <v>7</v>
      </c>
      <c r="G392" s="211" t="s">
        <v>1113</v>
      </c>
      <c r="H392" s="211"/>
    </row>
    <row r="393" spans="1:8">
      <c r="A393" s="210">
        <v>43245</v>
      </c>
      <c r="B393" s="211" t="s">
        <v>4</v>
      </c>
      <c r="C393" s="211">
        <v>1439</v>
      </c>
      <c r="D393" s="211" t="s">
        <v>205</v>
      </c>
      <c r="E393" s="211" t="s">
        <v>24</v>
      </c>
      <c r="F393" s="211" t="s">
        <v>24</v>
      </c>
      <c r="G393" s="211" t="s">
        <v>123</v>
      </c>
      <c r="H393" s="211"/>
    </row>
    <row r="394" spans="1:8">
      <c r="A394" s="210">
        <v>43245</v>
      </c>
      <c r="B394" s="211" t="s">
        <v>4</v>
      </c>
      <c r="C394" s="211">
        <v>4530</v>
      </c>
      <c r="D394" s="211" t="s">
        <v>1831</v>
      </c>
      <c r="E394" s="211" t="s">
        <v>25</v>
      </c>
      <c r="F394" s="211" t="s">
        <v>24</v>
      </c>
      <c r="G394" s="211" t="s">
        <v>939</v>
      </c>
      <c r="H394" s="211"/>
    </row>
    <row r="395" spans="1:8">
      <c r="A395" s="210">
        <v>43245</v>
      </c>
      <c r="B395" s="211" t="s">
        <v>4</v>
      </c>
      <c r="C395" s="211">
        <v>1262</v>
      </c>
      <c r="D395" s="211" t="s">
        <v>205</v>
      </c>
      <c r="E395" s="211" t="s">
        <v>489</v>
      </c>
      <c r="F395" s="211" t="s">
        <v>7</v>
      </c>
      <c r="G395" s="211" t="s">
        <v>1686</v>
      </c>
      <c r="H395" s="211"/>
    </row>
    <row r="396" spans="1:8">
      <c r="A396" s="210">
        <v>43245</v>
      </c>
      <c r="B396" s="211" t="s">
        <v>4</v>
      </c>
      <c r="C396" s="211">
        <v>2440</v>
      </c>
      <c r="D396" s="211" t="s">
        <v>205</v>
      </c>
      <c r="E396" s="211" t="s">
        <v>18</v>
      </c>
      <c r="F396" s="211" t="s">
        <v>1841</v>
      </c>
      <c r="G396" s="211" t="s">
        <v>98</v>
      </c>
      <c r="H396" s="211"/>
    </row>
    <row r="397" spans="1:8">
      <c r="A397" s="210">
        <v>43245</v>
      </c>
      <c r="B397" s="211" t="s">
        <v>4</v>
      </c>
      <c r="C397" s="211">
        <v>4470</v>
      </c>
      <c r="D397" s="211" t="s">
        <v>139</v>
      </c>
      <c r="E397" s="211" t="s">
        <v>5</v>
      </c>
      <c r="F397" s="211" t="s">
        <v>5</v>
      </c>
      <c r="G397" s="211" t="s">
        <v>231</v>
      </c>
      <c r="H397" s="211"/>
    </row>
    <row r="398" spans="1:8">
      <c r="A398" s="210">
        <v>43245</v>
      </c>
      <c r="B398" s="211" t="s">
        <v>4</v>
      </c>
      <c r="C398" s="211">
        <v>4039</v>
      </c>
      <c r="D398" s="211" t="s">
        <v>141</v>
      </c>
      <c r="E398" s="211" t="s">
        <v>1841</v>
      </c>
      <c r="F398" s="211" t="s">
        <v>1841</v>
      </c>
      <c r="G398" s="211" t="s">
        <v>435</v>
      </c>
      <c r="H398" s="211"/>
    </row>
    <row r="399" spans="1:8">
      <c r="A399" s="210">
        <v>43245</v>
      </c>
      <c r="B399" s="211" t="s">
        <v>4</v>
      </c>
      <c r="C399" s="211">
        <v>3422</v>
      </c>
      <c r="D399" s="211" t="s">
        <v>168</v>
      </c>
      <c r="E399" s="211" t="s">
        <v>5</v>
      </c>
      <c r="F399" s="211" t="s">
        <v>5</v>
      </c>
      <c r="G399" s="211" t="s">
        <v>389</v>
      </c>
      <c r="H399" s="211"/>
    </row>
    <row r="400" spans="1:8">
      <c r="A400" s="210">
        <v>43245</v>
      </c>
      <c r="B400" s="211" t="s">
        <v>4</v>
      </c>
      <c r="C400" s="211">
        <v>4660</v>
      </c>
      <c r="D400" s="211" t="s">
        <v>131</v>
      </c>
      <c r="E400" s="211" t="s">
        <v>5</v>
      </c>
      <c r="F400" s="211" t="s">
        <v>5</v>
      </c>
      <c r="G400" s="211" t="s">
        <v>939</v>
      </c>
      <c r="H400" s="211"/>
    </row>
    <row r="401" spans="1:8">
      <c r="A401" s="210">
        <v>43246</v>
      </c>
      <c r="B401" s="211" t="s">
        <v>4</v>
      </c>
      <c r="C401" s="211">
        <v>4650</v>
      </c>
      <c r="D401" s="211" t="s">
        <v>1879</v>
      </c>
      <c r="E401" s="211" t="s">
        <v>6</v>
      </c>
      <c r="F401" s="211" t="s">
        <v>7</v>
      </c>
      <c r="G401" s="211" t="s">
        <v>1880</v>
      </c>
      <c r="H401" s="211"/>
    </row>
    <row r="402" spans="1:8">
      <c r="A402" s="210">
        <v>43246</v>
      </c>
      <c r="B402" s="211" t="s">
        <v>4</v>
      </c>
      <c r="C402" s="211">
        <v>4096</v>
      </c>
      <c r="D402" s="211" t="s">
        <v>180</v>
      </c>
      <c r="E402" s="211" t="s">
        <v>14</v>
      </c>
      <c r="F402" s="211" t="s">
        <v>24</v>
      </c>
      <c r="G402" s="211" t="s">
        <v>388</v>
      </c>
      <c r="H402" s="211"/>
    </row>
    <row r="403" spans="1:8">
      <c r="A403" s="210">
        <v>43246</v>
      </c>
      <c r="B403" s="211" t="s">
        <v>4</v>
      </c>
      <c r="C403" s="211">
        <v>1324</v>
      </c>
      <c r="D403" s="211" t="s">
        <v>205</v>
      </c>
      <c r="E403" s="211" t="s">
        <v>1882</v>
      </c>
      <c r="F403" s="211" t="s">
        <v>5</v>
      </c>
      <c r="G403" s="211" t="s">
        <v>45</v>
      </c>
      <c r="H403" s="211"/>
    </row>
    <row r="404" spans="1:8">
      <c r="A404" s="210">
        <v>43246</v>
      </c>
      <c r="B404" s="211" t="s">
        <v>4</v>
      </c>
      <c r="C404" s="211">
        <v>4651</v>
      </c>
      <c r="D404" s="211" t="s">
        <v>131</v>
      </c>
      <c r="E404" s="211" t="s">
        <v>1883</v>
      </c>
      <c r="F404" s="211" t="s">
        <v>24</v>
      </c>
      <c r="G404" s="211" t="s">
        <v>1884</v>
      </c>
      <c r="H404" s="211"/>
    </row>
    <row r="405" spans="1:8">
      <c r="A405" s="210">
        <v>43246</v>
      </c>
      <c r="B405" s="211" t="s">
        <v>4</v>
      </c>
      <c r="C405" s="211">
        <v>3360</v>
      </c>
      <c r="D405" s="211" t="s">
        <v>151</v>
      </c>
      <c r="E405" s="211" t="s">
        <v>5</v>
      </c>
      <c r="F405" s="211" t="s">
        <v>7</v>
      </c>
      <c r="G405" s="211" t="s">
        <v>388</v>
      </c>
      <c r="H405" s="211"/>
    </row>
    <row r="406" spans="1:8">
      <c r="A406" s="210">
        <v>43246</v>
      </c>
      <c r="B406" s="211" t="s">
        <v>4</v>
      </c>
      <c r="C406" s="211">
        <v>3833</v>
      </c>
      <c r="D406" s="211" t="s">
        <v>304</v>
      </c>
      <c r="E406" s="211" t="s">
        <v>7</v>
      </c>
      <c r="F406" s="211" t="s">
        <v>24</v>
      </c>
      <c r="G406" s="211" t="s">
        <v>510</v>
      </c>
      <c r="H406" s="211"/>
    </row>
    <row r="407" spans="1:8">
      <c r="A407" s="210">
        <v>43246</v>
      </c>
      <c r="B407" s="211" t="s">
        <v>7</v>
      </c>
      <c r="C407" s="211">
        <v>57130</v>
      </c>
      <c r="D407" s="211" t="s">
        <v>1886</v>
      </c>
      <c r="E407" s="211" t="s">
        <v>7</v>
      </c>
      <c r="F407" s="211" t="s">
        <v>24</v>
      </c>
      <c r="G407" s="211" t="s">
        <v>1887</v>
      </c>
      <c r="H407" s="211"/>
    </row>
    <row r="408" spans="1:8">
      <c r="A408" s="210">
        <v>43247</v>
      </c>
      <c r="B408" s="211" t="s">
        <v>4</v>
      </c>
      <c r="C408" s="211">
        <v>3321</v>
      </c>
      <c r="D408" s="211" t="s">
        <v>1180</v>
      </c>
      <c r="E408" s="211" t="s">
        <v>225</v>
      </c>
      <c r="F408" s="211" t="s">
        <v>1171</v>
      </c>
      <c r="G408" s="211" t="s">
        <v>388</v>
      </c>
      <c r="H408" s="211"/>
    </row>
    <row r="409" spans="1:8">
      <c r="A409" s="210">
        <v>43247</v>
      </c>
      <c r="B409" s="211" t="s">
        <v>4</v>
      </c>
      <c r="C409" s="211">
        <v>8111</v>
      </c>
      <c r="D409" s="211" t="s">
        <v>135</v>
      </c>
      <c r="E409" s="211" t="s">
        <v>1888</v>
      </c>
      <c r="F409" s="211" t="s">
        <v>24</v>
      </c>
      <c r="G409" s="211" t="s">
        <v>123</v>
      </c>
      <c r="H409" s="211"/>
    </row>
    <row r="410" spans="1:8">
      <c r="A410" s="210">
        <v>43247</v>
      </c>
      <c r="B410" s="211" t="s">
        <v>4</v>
      </c>
      <c r="C410" s="211">
        <v>3324</v>
      </c>
      <c r="D410" s="211" t="s">
        <v>183</v>
      </c>
      <c r="E410" s="211" t="s">
        <v>5</v>
      </c>
      <c r="F410" s="211" t="s">
        <v>7</v>
      </c>
      <c r="G410" s="211" t="s">
        <v>1890</v>
      </c>
      <c r="H410" s="211"/>
    </row>
    <row r="411" spans="1:8" ht="15" customHeight="1">
      <c r="A411" s="210">
        <v>43247</v>
      </c>
      <c r="B411" s="211" t="s">
        <v>4</v>
      </c>
      <c r="C411" s="211">
        <v>3468</v>
      </c>
      <c r="D411" s="211" t="s">
        <v>168</v>
      </c>
      <c r="E411" s="211" t="s">
        <v>5</v>
      </c>
      <c r="F411" s="211" t="s">
        <v>7</v>
      </c>
      <c r="G411" s="213" t="s">
        <v>1892</v>
      </c>
      <c r="H411" s="211"/>
    </row>
    <row r="412" spans="1:8">
      <c r="A412" s="210">
        <v>43248</v>
      </c>
      <c r="B412" s="211" t="s">
        <v>4</v>
      </c>
      <c r="C412" s="211">
        <v>4642</v>
      </c>
      <c r="D412" s="211" t="s">
        <v>131</v>
      </c>
      <c r="E412" s="211" t="s">
        <v>24</v>
      </c>
      <c r="F412" s="211" t="s">
        <v>6</v>
      </c>
      <c r="G412" s="211" t="s">
        <v>389</v>
      </c>
      <c r="H412" s="211"/>
    </row>
    <row r="413" spans="1:8">
      <c r="A413" s="210">
        <v>43249</v>
      </c>
      <c r="B413" s="211" t="s">
        <v>4</v>
      </c>
      <c r="C413" s="211">
        <v>4419</v>
      </c>
      <c r="D413" s="211" t="s">
        <v>158</v>
      </c>
      <c r="E413" s="211" t="s">
        <v>5</v>
      </c>
      <c r="F413" s="211" t="s">
        <v>7</v>
      </c>
      <c r="G413" s="211" t="s">
        <v>48</v>
      </c>
      <c r="H413" s="211"/>
    </row>
    <row r="414" spans="1:8">
      <c r="A414" s="210">
        <v>43249</v>
      </c>
      <c r="B414" s="211" t="s">
        <v>1125</v>
      </c>
      <c r="C414" s="211" t="s">
        <v>1895</v>
      </c>
      <c r="D414" s="211" t="s">
        <v>1896</v>
      </c>
      <c r="E414" s="211" t="s">
        <v>24</v>
      </c>
      <c r="F414" s="211" t="s">
        <v>12</v>
      </c>
      <c r="G414" s="211" t="s">
        <v>514</v>
      </c>
      <c r="H414" s="211"/>
    </row>
    <row r="415" spans="1:8">
      <c r="A415" s="210">
        <v>43249</v>
      </c>
      <c r="B415" s="211" t="s">
        <v>1125</v>
      </c>
      <c r="C415" s="211" t="s">
        <v>1897</v>
      </c>
      <c r="D415" s="211" t="s">
        <v>1896</v>
      </c>
      <c r="E415" s="211" t="s">
        <v>24</v>
      </c>
      <c r="F415" s="211" t="s">
        <v>24</v>
      </c>
      <c r="G415" s="211" t="s">
        <v>1898</v>
      </c>
      <c r="H415" s="211"/>
    </row>
    <row r="416" spans="1:8">
      <c r="A416" s="210">
        <v>43249</v>
      </c>
      <c r="B416" s="211" t="s">
        <v>4</v>
      </c>
      <c r="C416" s="211">
        <v>7253</v>
      </c>
      <c r="D416" s="211" t="s">
        <v>311</v>
      </c>
      <c r="E416" s="211" t="s">
        <v>984</v>
      </c>
      <c r="F416" s="211" t="s">
        <v>1899</v>
      </c>
      <c r="G416" s="211" t="s">
        <v>98</v>
      </c>
      <c r="H416" s="211"/>
    </row>
    <row r="417" spans="1:8">
      <c r="A417" s="210">
        <v>43249</v>
      </c>
      <c r="B417" s="211" t="s">
        <v>4</v>
      </c>
      <c r="C417" s="211">
        <v>5176</v>
      </c>
      <c r="D417" s="211" t="s">
        <v>341</v>
      </c>
      <c r="E417" s="211" t="s">
        <v>24</v>
      </c>
      <c r="F417" s="211" t="s">
        <v>24</v>
      </c>
      <c r="G417" s="211" t="s">
        <v>98</v>
      </c>
      <c r="H417" s="211"/>
    </row>
    <row r="418" spans="1:8">
      <c r="A418" s="210">
        <v>43250</v>
      </c>
      <c r="B418" s="211" t="s">
        <v>4</v>
      </c>
      <c r="C418" s="211">
        <v>4303</v>
      </c>
      <c r="D418" s="211" t="s">
        <v>141</v>
      </c>
      <c r="E418" s="211" t="s">
        <v>5</v>
      </c>
      <c r="F418" s="211" t="s">
        <v>1677</v>
      </c>
      <c r="G418" s="211" t="s">
        <v>514</v>
      </c>
      <c r="H418" s="211"/>
    </row>
    <row r="419" spans="1:8">
      <c r="A419" s="210">
        <v>43251</v>
      </c>
      <c r="B419" s="211" t="s">
        <v>4</v>
      </c>
      <c r="C419" s="211">
        <v>8283</v>
      </c>
      <c r="D419" s="211" t="s">
        <v>916</v>
      </c>
      <c r="E419" s="211" t="s">
        <v>24</v>
      </c>
      <c r="F419" s="211" t="s">
        <v>5</v>
      </c>
      <c r="G419" s="211" t="s">
        <v>388</v>
      </c>
      <c r="H419" s="211"/>
    </row>
    <row r="420" spans="1:8">
      <c r="A420" s="210">
        <v>43251</v>
      </c>
      <c r="B420" s="211" t="s">
        <v>4</v>
      </c>
      <c r="C420" s="211">
        <v>6961</v>
      </c>
      <c r="D420" s="211" t="s">
        <v>198</v>
      </c>
      <c r="E420" s="211" t="s">
        <v>25</v>
      </c>
      <c r="F420" s="211" t="s">
        <v>242</v>
      </c>
      <c r="G420" s="211" t="s">
        <v>42</v>
      </c>
      <c r="H420" s="211"/>
    </row>
    <row r="421" spans="1:8">
      <c r="A421" s="210">
        <v>43251</v>
      </c>
      <c r="B421" s="211" t="s">
        <v>4</v>
      </c>
      <c r="C421" s="211">
        <v>4676</v>
      </c>
      <c r="D421" s="211" t="s">
        <v>206</v>
      </c>
      <c r="E421" s="211" t="s">
        <v>9</v>
      </c>
      <c r="F421" s="211" t="s">
        <v>7</v>
      </c>
      <c r="G421" s="211" t="s">
        <v>388</v>
      </c>
      <c r="H421" s="2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J90"/>
  <sheetViews>
    <sheetView workbookViewId="0">
      <selection activeCell="H6" sqref="H6:H90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>
      <c r="A6" s="210">
        <v>43252</v>
      </c>
      <c r="B6" s="211" t="s">
        <v>1125</v>
      </c>
      <c r="C6" s="211" t="s">
        <v>1907</v>
      </c>
      <c r="D6" s="211" t="s">
        <v>1908</v>
      </c>
      <c r="E6" s="211" t="s">
        <v>24</v>
      </c>
      <c r="F6" s="211" t="s">
        <v>7</v>
      </c>
      <c r="G6" s="211" t="s">
        <v>1230</v>
      </c>
      <c r="H6" s="211"/>
    </row>
    <row r="7" spans="1:10" s="212" customFormat="1">
      <c r="A7" s="210">
        <v>43252</v>
      </c>
      <c r="B7" s="211" t="s">
        <v>1125</v>
      </c>
      <c r="C7" s="211" t="s">
        <v>1907</v>
      </c>
      <c r="D7" s="211" t="s">
        <v>1908</v>
      </c>
      <c r="E7" s="211" t="s">
        <v>24</v>
      </c>
      <c r="F7" s="211" t="s">
        <v>24</v>
      </c>
      <c r="G7" s="211" t="s">
        <v>388</v>
      </c>
      <c r="H7" s="211"/>
    </row>
    <row r="8" spans="1:10" s="212" customFormat="1">
      <c r="A8" s="210">
        <v>43252</v>
      </c>
      <c r="B8" s="211" t="s">
        <v>4</v>
      </c>
      <c r="C8" s="211">
        <v>8345</v>
      </c>
      <c r="D8" s="211" t="s">
        <v>668</v>
      </c>
      <c r="E8" s="211" t="s">
        <v>79</v>
      </c>
      <c r="F8" s="211" t="s">
        <v>79</v>
      </c>
      <c r="G8" s="211" t="s">
        <v>388</v>
      </c>
      <c r="H8" s="211"/>
    </row>
    <row r="9" spans="1:10" s="212" customFormat="1">
      <c r="A9" s="210">
        <v>43252</v>
      </c>
      <c r="B9" s="211" t="s">
        <v>6</v>
      </c>
      <c r="C9" s="211">
        <v>73342</v>
      </c>
      <c r="D9" s="211" t="s">
        <v>1064</v>
      </c>
      <c r="E9" s="211" t="s">
        <v>6</v>
      </c>
      <c r="F9" s="211" t="s">
        <v>24</v>
      </c>
      <c r="G9" s="211" t="s">
        <v>1230</v>
      </c>
      <c r="H9" s="211"/>
    </row>
    <row r="10" spans="1:10" s="212" customFormat="1">
      <c r="A10" s="210">
        <v>43252</v>
      </c>
      <c r="B10" s="211" t="s">
        <v>6</v>
      </c>
      <c r="C10" s="246" t="s">
        <v>1909</v>
      </c>
      <c r="D10" s="211" t="s">
        <v>1910</v>
      </c>
      <c r="E10" s="211" t="s">
        <v>24</v>
      </c>
      <c r="F10" s="211" t="s">
        <v>9</v>
      </c>
      <c r="G10" s="211" t="s">
        <v>672</v>
      </c>
      <c r="H10" s="211"/>
    </row>
    <row r="11" spans="1:10" s="212" customFormat="1">
      <c r="A11" s="210">
        <v>43253</v>
      </c>
      <c r="B11" s="211" t="s">
        <v>6</v>
      </c>
      <c r="C11" s="211">
        <v>543636</v>
      </c>
      <c r="D11" s="211" t="s">
        <v>1912</v>
      </c>
      <c r="E11" s="211" t="s">
        <v>6</v>
      </c>
      <c r="F11" s="211" t="s">
        <v>1826</v>
      </c>
      <c r="G11" s="211" t="s">
        <v>514</v>
      </c>
      <c r="H11" s="211"/>
    </row>
    <row r="12" spans="1:10" s="212" customFormat="1">
      <c r="A12" s="210">
        <v>43253</v>
      </c>
      <c r="B12" s="211" t="s">
        <v>4</v>
      </c>
      <c r="C12" s="211">
        <v>6114</v>
      </c>
      <c r="D12" s="211" t="s">
        <v>142</v>
      </c>
      <c r="E12" s="211" t="s">
        <v>7</v>
      </c>
      <c r="F12" s="211" t="s">
        <v>6</v>
      </c>
      <c r="G12" s="211" t="s">
        <v>1833</v>
      </c>
      <c r="H12" s="211"/>
    </row>
    <row r="13" spans="1:10" s="212" customFormat="1">
      <c r="A13" s="210">
        <v>43253</v>
      </c>
      <c r="B13" s="211" t="s">
        <v>1125</v>
      </c>
      <c r="C13" s="211" t="s">
        <v>1915</v>
      </c>
      <c r="D13" s="211" t="s">
        <v>1916</v>
      </c>
      <c r="E13" s="211" t="s">
        <v>24</v>
      </c>
      <c r="F13" s="211" t="s">
        <v>24</v>
      </c>
      <c r="G13" s="211" t="s">
        <v>1833</v>
      </c>
      <c r="H13" s="211"/>
    </row>
    <row r="14" spans="1:10" s="212" customFormat="1">
      <c r="A14" s="210">
        <v>43253</v>
      </c>
      <c r="B14" s="211" t="s">
        <v>4</v>
      </c>
      <c r="C14" s="211">
        <v>1134</v>
      </c>
      <c r="D14" s="211" t="s">
        <v>205</v>
      </c>
      <c r="E14" s="211" t="s">
        <v>646</v>
      </c>
      <c r="F14" s="211" t="s">
        <v>7</v>
      </c>
      <c r="G14" s="211" t="s">
        <v>603</v>
      </c>
      <c r="H14" s="211"/>
    </row>
    <row r="15" spans="1:10" s="212" customFormat="1">
      <c r="A15" s="210">
        <v>43253</v>
      </c>
      <c r="B15" s="211" t="s">
        <v>7</v>
      </c>
      <c r="C15" s="211">
        <v>57710</v>
      </c>
      <c r="D15" s="211" t="s">
        <v>1918</v>
      </c>
      <c r="E15" s="211" t="s">
        <v>7</v>
      </c>
      <c r="F15" s="211" t="s">
        <v>24</v>
      </c>
      <c r="G15" s="211" t="s">
        <v>1763</v>
      </c>
      <c r="H15" s="211"/>
    </row>
    <row r="16" spans="1:10" s="212" customFormat="1">
      <c r="A16" s="210">
        <v>43253</v>
      </c>
      <c r="B16" s="211" t="s">
        <v>7</v>
      </c>
      <c r="C16" s="211">
        <v>57100</v>
      </c>
      <c r="D16" s="211" t="s">
        <v>369</v>
      </c>
      <c r="E16" s="211" t="s">
        <v>7</v>
      </c>
      <c r="F16" s="211" t="s">
        <v>24</v>
      </c>
      <c r="G16" s="211" t="s">
        <v>116</v>
      </c>
      <c r="H16" s="211"/>
    </row>
    <row r="17" spans="1:8" s="212" customFormat="1">
      <c r="A17" s="210">
        <v>43253</v>
      </c>
      <c r="B17" s="211" t="s">
        <v>4</v>
      </c>
      <c r="C17" s="211">
        <v>3734</v>
      </c>
      <c r="D17" s="211" t="s">
        <v>192</v>
      </c>
      <c r="E17" s="211" t="s">
        <v>5</v>
      </c>
      <c r="F17" s="211" t="s">
        <v>7</v>
      </c>
      <c r="G17" s="211" t="s">
        <v>391</v>
      </c>
      <c r="H17" s="211"/>
    </row>
    <row r="18" spans="1:8" s="212" customFormat="1">
      <c r="A18" s="210">
        <v>43253</v>
      </c>
      <c r="B18" s="211" t="s">
        <v>7</v>
      </c>
      <c r="C18" s="211">
        <v>57180</v>
      </c>
      <c r="D18" s="211" t="s">
        <v>823</v>
      </c>
      <c r="E18" s="211" t="s">
        <v>7</v>
      </c>
      <c r="F18" s="211" t="s">
        <v>6</v>
      </c>
      <c r="G18" s="211" t="s">
        <v>98</v>
      </c>
      <c r="H18" s="211"/>
    </row>
    <row r="19" spans="1:8" s="212" customFormat="1">
      <c r="A19" s="210">
        <v>43253</v>
      </c>
      <c r="B19" s="211" t="s">
        <v>4</v>
      </c>
      <c r="C19" s="211">
        <v>7343</v>
      </c>
      <c r="D19" s="211" t="s">
        <v>130</v>
      </c>
      <c r="E19" s="211" t="s">
        <v>25</v>
      </c>
      <c r="F19" s="211" t="s">
        <v>24</v>
      </c>
      <c r="G19" s="211" t="s">
        <v>98</v>
      </c>
      <c r="H19" s="211"/>
    </row>
    <row r="20" spans="1:8" s="212" customFormat="1">
      <c r="A20" s="210">
        <v>43253</v>
      </c>
      <c r="B20" s="211" t="s">
        <v>7</v>
      </c>
      <c r="C20" s="211">
        <v>54190</v>
      </c>
      <c r="D20" s="211" t="s">
        <v>1725</v>
      </c>
      <c r="E20" s="211" t="s">
        <v>7</v>
      </c>
      <c r="F20" s="211" t="s">
        <v>6</v>
      </c>
      <c r="G20" s="211" t="s">
        <v>123</v>
      </c>
      <c r="H20" s="211"/>
    </row>
    <row r="21" spans="1:8" s="212" customFormat="1">
      <c r="A21" s="210">
        <v>43253</v>
      </c>
      <c r="B21" s="211" t="s">
        <v>7</v>
      </c>
      <c r="C21" s="211">
        <v>54190</v>
      </c>
      <c r="D21" s="211" t="s">
        <v>1725</v>
      </c>
      <c r="E21" s="211" t="s">
        <v>10</v>
      </c>
      <c r="F21" s="211" t="s">
        <v>1618</v>
      </c>
      <c r="G21" s="211" t="s">
        <v>514</v>
      </c>
      <c r="H21" s="211"/>
    </row>
    <row r="22" spans="1:8" s="212" customFormat="1">
      <c r="A22" s="210">
        <v>43253</v>
      </c>
      <c r="B22" s="211" t="s">
        <v>7</v>
      </c>
      <c r="C22" s="211">
        <v>571100</v>
      </c>
      <c r="D22" s="211" t="s">
        <v>369</v>
      </c>
      <c r="E22" s="211" t="s">
        <v>7</v>
      </c>
      <c r="F22" s="211" t="s">
        <v>7</v>
      </c>
      <c r="G22" s="211" t="s">
        <v>1925</v>
      </c>
      <c r="H22" s="211"/>
    </row>
    <row r="23" spans="1:8" s="212" customFormat="1">
      <c r="A23" s="210">
        <v>43253</v>
      </c>
      <c r="B23" s="211" t="s">
        <v>7</v>
      </c>
      <c r="C23" s="211">
        <v>55000</v>
      </c>
      <c r="D23" s="211" t="s">
        <v>1927</v>
      </c>
      <c r="E23" s="211" t="s">
        <v>7</v>
      </c>
      <c r="F23" s="211" t="s">
        <v>7</v>
      </c>
      <c r="G23" s="211" t="s">
        <v>116</v>
      </c>
      <c r="H23" s="211"/>
    </row>
    <row r="24" spans="1:8" s="212" customFormat="1">
      <c r="A24" s="210">
        <v>43253</v>
      </c>
      <c r="B24" s="211" t="s">
        <v>4</v>
      </c>
      <c r="C24" s="211">
        <v>4577</v>
      </c>
      <c r="D24" s="211" t="s">
        <v>131</v>
      </c>
      <c r="E24" s="211" t="s">
        <v>7</v>
      </c>
      <c r="F24" s="211" t="s">
        <v>7</v>
      </c>
      <c r="G24" s="211" t="s">
        <v>939</v>
      </c>
      <c r="H24" s="211"/>
    </row>
    <row r="25" spans="1:8" s="212" customFormat="1">
      <c r="A25" s="210">
        <v>43254</v>
      </c>
      <c r="B25" s="211" t="s">
        <v>4</v>
      </c>
      <c r="C25" s="211">
        <v>8052</v>
      </c>
      <c r="D25" s="211" t="s">
        <v>133</v>
      </c>
      <c r="E25" s="211" t="s">
        <v>6</v>
      </c>
      <c r="F25" s="211" t="s">
        <v>12</v>
      </c>
      <c r="G25" s="211" t="s">
        <v>939</v>
      </c>
      <c r="H25" s="211"/>
    </row>
    <row r="26" spans="1:8" s="212" customFormat="1">
      <c r="A26" s="210">
        <v>43254</v>
      </c>
      <c r="B26" s="211" t="s">
        <v>4</v>
      </c>
      <c r="C26" s="211">
        <v>4481</v>
      </c>
      <c r="D26" s="211" t="s">
        <v>145</v>
      </c>
      <c r="E26" s="211" t="s">
        <v>5</v>
      </c>
      <c r="F26" s="211" t="s">
        <v>122</v>
      </c>
      <c r="G26" s="211" t="s">
        <v>123</v>
      </c>
      <c r="H26" s="211"/>
    </row>
    <row r="27" spans="1:8" s="212" customFormat="1">
      <c r="A27" s="210">
        <v>43254</v>
      </c>
      <c r="B27" s="211" t="s">
        <v>7</v>
      </c>
      <c r="C27" s="211">
        <v>54590</v>
      </c>
      <c r="D27" s="211" t="s">
        <v>849</v>
      </c>
      <c r="E27" s="211" t="s">
        <v>7</v>
      </c>
      <c r="F27" s="211" t="s">
        <v>1931</v>
      </c>
      <c r="G27" s="211" t="s">
        <v>98</v>
      </c>
      <c r="H27" s="211"/>
    </row>
    <row r="28" spans="1:8" s="212" customFormat="1">
      <c r="A28" s="210">
        <v>43254</v>
      </c>
      <c r="B28" s="211" t="s">
        <v>4</v>
      </c>
      <c r="C28" s="211">
        <v>3360</v>
      </c>
      <c r="D28" s="211" t="s">
        <v>151</v>
      </c>
      <c r="E28" s="211" t="s">
        <v>5</v>
      </c>
      <c r="F28" s="211" t="s">
        <v>7</v>
      </c>
      <c r="G28" s="211" t="s">
        <v>548</v>
      </c>
      <c r="H28" s="211"/>
    </row>
    <row r="29" spans="1:8" s="212" customFormat="1">
      <c r="A29" s="210">
        <v>43257</v>
      </c>
      <c r="B29" s="211" t="s">
        <v>7</v>
      </c>
      <c r="C29" s="211">
        <v>57655</v>
      </c>
      <c r="D29" s="211" t="s">
        <v>1508</v>
      </c>
      <c r="E29" s="211" t="s">
        <v>7</v>
      </c>
      <c r="F29" s="211" t="s">
        <v>6</v>
      </c>
      <c r="G29" s="211" t="s">
        <v>548</v>
      </c>
      <c r="H29" s="211"/>
    </row>
    <row r="30" spans="1:8" s="212" customFormat="1">
      <c r="A30" s="210">
        <v>43258</v>
      </c>
      <c r="B30" s="211" t="s">
        <v>1934</v>
      </c>
      <c r="C30" s="211" t="s">
        <v>1935</v>
      </c>
      <c r="D30" s="211" t="s">
        <v>1934</v>
      </c>
      <c r="E30" s="211" t="s">
        <v>24</v>
      </c>
      <c r="F30" s="211" t="s">
        <v>1936</v>
      </c>
      <c r="G30" s="211" t="s">
        <v>1937</v>
      </c>
      <c r="H30" s="211"/>
    </row>
    <row r="31" spans="1:8" s="212" customFormat="1">
      <c r="A31" s="210">
        <v>43258</v>
      </c>
      <c r="B31" s="211" t="s">
        <v>1938</v>
      </c>
      <c r="C31" s="211">
        <v>800</v>
      </c>
      <c r="D31" s="211" t="s">
        <v>1939</v>
      </c>
      <c r="E31" s="211" t="s">
        <v>24</v>
      </c>
      <c r="F31" s="211" t="s">
        <v>24</v>
      </c>
      <c r="G31" s="211" t="s">
        <v>1937</v>
      </c>
      <c r="H31" s="211"/>
    </row>
    <row r="32" spans="1:8" s="212" customFormat="1">
      <c r="A32" s="210">
        <v>43258</v>
      </c>
      <c r="B32" s="211" t="s">
        <v>4</v>
      </c>
      <c r="C32" s="211">
        <v>5880</v>
      </c>
      <c r="D32" s="211" t="s">
        <v>307</v>
      </c>
      <c r="E32" s="211" t="s">
        <v>7</v>
      </c>
      <c r="F32" s="211" t="s">
        <v>7</v>
      </c>
      <c r="G32" s="211" t="s">
        <v>98</v>
      </c>
      <c r="H32" s="211"/>
    </row>
    <row r="33" spans="1:8" s="212" customFormat="1">
      <c r="A33" s="210">
        <v>43259</v>
      </c>
      <c r="B33" s="211" t="s">
        <v>7</v>
      </c>
      <c r="C33" s="211">
        <v>75016</v>
      </c>
      <c r="D33" s="211" t="s">
        <v>716</v>
      </c>
      <c r="E33" s="211" t="s">
        <v>1936</v>
      </c>
      <c r="F33" s="211" t="s">
        <v>7</v>
      </c>
      <c r="G33" s="211" t="s">
        <v>1612</v>
      </c>
      <c r="H33" s="211"/>
    </row>
    <row r="34" spans="1:8" s="212" customFormat="1">
      <c r="A34" s="210">
        <v>43260</v>
      </c>
      <c r="B34" s="211" t="s">
        <v>4</v>
      </c>
      <c r="C34" s="211">
        <v>8265</v>
      </c>
      <c r="D34" s="211" t="s">
        <v>162</v>
      </c>
      <c r="E34" s="211" t="s">
        <v>7</v>
      </c>
      <c r="F34" s="211" t="s">
        <v>24</v>
      </c>
      <c r="G34" s="211" t="s">
        <v>248</v>
      </c>
      <c r="H34" s="211"/>
    </row>
    <row r="35" spans="1:8" s="212" customFormat="1">
      <c r="A35" s="210">
        <v>43260</v>
      </c>
      <c r="B35" s="211" t="s">
        <v>4</v>
      </c>
      <c r="C35" s="211">
        <v>3961</v>
      </c>
      <c r="D35" s="211" t="s">
        <v>1942</v>
      </c>
      <c r="E35" s="211" t="s">
        <v>5</v>
      </c>
      <c r="F35" s="211" t="s">
        <v>7</v>
      </c>
      <c r="G35" s="211" t="s">
        <v>1943</v>
      </c>
      <c r="H35" s="211"/>
    </row>
    <row r="36" spans="1:8" s="212" customFormat="1">
      <c r="A36" s="210">
        <v>43260</v>
      </c>
      <c r="B36" s="211" t="s">
        <v>7</v>
      </c>
      <c r="C36" s="211">
        <v>54400</v>
      </c>
      <c r="D36" s="211" t="s">
        <v>815</v>
      </c>
      <c r="E36" s="211" t="s">
        <v>7</v>
      </c>
      <c r="F36" s="211" t="s">
        <v>24</v>
      </c>
      <c r="G36" s="211" t="s">
        <v>1944</v>
      </c>
      <c r="H36" s="211"/>
    </row>
    <row r="37" spans="1:8" s="212" customFormat="1">
      <c r="A37" s="210">
        <v>43260</v>
      </c>
      <c r="B37" s="211" t="s">
        <v>7</v>
      </c>
      <c r="C37" s="211">
        <v>54135</v>
      </c>
      <c r="D37" s="211" t="s">
        <v>738</v>
      </c>
      <c r="E37" s="211" t="s">
        <v>7</v>
      </c>
      <c r="F37" s="211" t="s">
        <v>6</v>
      </c>
      <c r="G37" s="211" t="s">
        <v>388</v>
      </c>
      <c r="H37" s="211"/>
    </row>
    <row r="38" spans="1:8" s="212" customFormat="1">
      <c r="A38" s="210">
        <v>43260</v>
      </c>
      <c r="B38" s="211" t="s">
        <v>4</v>
      </c>
      <c r="C38" s="211">
        <v>5741</v>
      </c>
      <c r="D38" s="211" t="s">
        <v>1947</v>
      </c>
      <c r="E38" s="211" t="s">
        <v>5</v>
      </c>
      <c r="F38" s="211" t="s">
        <v>7</v>
      </c>
      <c r="G38" s="211" t="s">
        <v>388</v>
      </c>
      <c r="H38" s="211"/>
    </row>
    <row r="39" spans="1:8" s="212" customFormat="1">
      <c r="A39" s="210">
        <v>43260</v>
      </c>
      <c r="B39" s="211" t="s">
        <v>4</v>
      </c>
      <c r="C39" s="211">
        <v>3851</v>
      </c>
      <c r="D39" s="211" t="s">
        <v>304</v>
      </c>
      <c r="E39" s="211" t="s">
        <v>7</v>
      </c>
      <c r="F39" s="211" t="s">
        <v>28</v>
      </c>
      <c r="G39" s="211" t="s">
        <v>388</v>
      </c>
      <c r="H39" s="211"/>
    </row>
    <row r="40" spans="1:8" s="212" customFormat="1">
      <c r="A40" s="210">
        <v>43260</v>
      </c>
      <c r="B40" s="211" t="s">
        <v>7</v>
      </c>
      <c r="C40" s="211">
        <v>57370</v>
      </c>
      <c r="D40" s="211" t="s">
        <v>1949</v>
      </c>
      <c r="E40" s="211" t="s">
        <v>7</v>
      </c>
      <c r="F40" s="211" t="s">
        <v>5</v>
      </c>
      <c r="G40" s="211" t="s">
        <v>388</v>
      </c>
      <c r="H40" s="211"/>
    </row>
    <row r="41" spans="1:8" s="212" customFormat="1">
      <c r="A41" s="210">
        <v>43260</v>
      </c>
      <c r="B41" s="211" t="s">
        <v>4</v>
      </c>
      <c r="C41" s="211">
        <v>1836</v>
      </c>
      <c r="D41" s="211" t="s">
        <v>205</v>
      </c>
      <c r="E41" s="211" t="s">
        <v>7</v>
      </c>
      <c r="F41" s="211" t="s">
        <v>24</v>
      </c>
      <c r="G41" s="211" t="s">
        <v>1133</v>
      </c>
      <c r="H41" s="211"/>
    </row>
    <row r="42" spans="1:8" s="212" customFormat="1">
      <c r="A42" s="210">
        <v>43261</v>
      </c>
      <c r="B42" s="211" t="s">
        <v>4</v>
      </c>
      <c r="C42" s="211">
        <v>1137</v>
      </c>
      <c r="D42" s="211" t="s">
        <v>136</v>
      </c>
      <c r="E42" s="211" t="s">
        <v>7</v>
      </c>
      <c r="F42" s="211" t="s">
        <v>24</v>
      </c>
      <c r="G42" s="211" t="s">
        <v>37</v>
      </c>
      <c r="H42" s="211"/>
    </row>
    <row r="43" spans="1:8" s="212" customFormat="1">
      <c r="A43" s="210">
        <v>43261</v>
      </c>
      <c r="B43" s="211" t="s">
        <v>7</v>
      </c>
      <c r="C43" s="211">
        <v>57290</v>
      </c>
      <c r="D43" s="211" t="s">
        <v>356</v>
      </c>
      <c r="E43" s="211" t="s">
        <v>7</v>
      </c>
      <c r="F43" s="211" t="s">
        <v>7</v>
      </c>
      <c r="G43" s="211" t="s">
        <v>42</v>
      </c>
      <c r="H43" s="211"/>
    </row>
    <row r="44" spans="1:8" s="212" customFormat="1">
      <c r="A44" s="210">
        <v>43261</v>
      </c>
      <c r="B44" s="211" t="s">
        <v>7</v>
      </c>
      <c r="C44" s="211">
        <v>51100</v>
      </c>
      <c r="D44" s="211" t="s">
        <v>419</v>
      </c>
      <c r="E44" s="211" t="s">
        <v>7</v>
      </c>
      <c r="F44" s="211" t="s">
        <v>9</v>
      </c>
      <c r="G44" s="211" t="s">
        <v>42</v>
      </c>
      <c r="H44" s="211"/>
    </row>
    <row r="45" spans="1:8" s="212" customFormat="1">
      <c r="A45" s="210">
        <v>43261</v>
      </c>
      <c r="B45" s="211" t="s">
        <v>7</v>
      </c>
      <c r="C45" s="211">
        <v>51100</v>
      </c>
      <c r="D45" s="211" t="s">
        <v>419</v>
      </c>
      <c r="E45" s="211" t="s">
        <v>7</v>
      </c>
      <c r="F45" s="211" t="s">
        <v>24</v>
      </c>
      <c r="G45" s="211" t="s">
        <v>42</v>
      </c>
      <c r="H45" s="211"/>
    </row>
    <row r="46" spans="1:8" s="212" customFormat="1">
      <c r="A46" s="210">
        <v>43261</v>
      </c>
      <c r="B46" s="211" t="s">
        <v>4</v>
      </c>
      <c r="C46" s="211">
        <v>1354</v>
      </c>
      <c r="D46" s="211" t="s">
        <v>132</v>
      </c>
      <c r="E46" s="211" t="s">
        <v>1065</v>
      </c>
      <c r="F46" s="211" t="s">
        <v>24</v>
      </c>
      <c r="G46" s="211" t="s">
        <v>941</v>
      </c>
      <c r="H46" s="211"/>
    </row>
    <row r="47" spans="1:8" s="212" customFormat="1">
      <c r="A47" s="210">
        <v>43261</v>
      </c>
      <c r="B47" s="211" t="s">
        <v>6</v>
      </c>
      <c r="C47" s="211">
        <v>47839</v>
      </c>
      <c r="D47" s="211" t="s">
        <v>1954</v>
      </c>
      <c r="E47" s="211" t="s">
        <v>6</v>
      </c>
      <c r="F47" s="211" t="s">
        <v>24</v>
      </c>
      <c r="G47" s="211" t="s">
        <v>941</v>
      </c>
      <c r="H47" s="211"/>
    </row>
    <row r="48" spans="1:8" s="212" customFormat="1">
      <c r="A48" s="210">
        <v>43261</v>
      </c>
      <c r="B48" s="211" t="s">
        <v>4</v>
      </c>
      <c r="C48" s="211">
        <v>5842</v>
      </c>
      <c r="D48" s="211" t="s">
        <v>307</v>
      </c>
      <c r="E48" s="211" t="s">
        <v>453</v>
      </c>
      <c r="F48" s="211" t="s">
        <v>1171</v>
      </c>
      <c r="G48" s="211" t="s">
        <v>1230</v>
      </c>
      <c r="H48" s="211"/>
    </row>
    <row r="49" spans="1:8" s="212" customFormat="1">
      <c r="A49" s="210">
        <v>43261</v>
      </c>
      <c r="B49" s="211" t="s">
        <v>4</v>
      </c>
      <c r="C49" s="211">
        <v>7556</v>
      </c>
      <c r="D49" s="211" t="s">
        <v>468</v>
      </c>
      <c r="E49" s="211" t="s">
        <v>1956</v>
      </c>
      <c r="F49" s="211" t="s">
        <v>7</v>
      </c>
      <c r="G49" s="211" t="s">
        <v>1133</v>
      </c>
      <c r="H49" s="211"/>
    </row>
    <row r="50" spans="1:8" s="212" customFormat="1">
      <c r="A50" s="210">
        <v>43261</v>
      </c>
      <c r="B50" s="211" t="s">
        <v>7</v>
      </c>
      <c r="C50" s="211">
        <v>5970</v>
      </c>
      <c r="D50" s="211" t="s">
        <v>179</v>
      </c>
      <c r="E50" s="211" t="s">
        <v>7</v>
      </c>
      <c r="F50" s="211" t="s">
        <v>24</v>
      </c>
      <c r="G50" s="211" t="s">
        <v>1230</v>
      </c>
      <c r="H50" s="211"/>
    </row>
    <row r="51" spans="1:8" s="212" customFormat="1">
      <c r="A51" s="210">
        <v>43261</v>
      </c>
      <c r="B51" s="211" t="s">
        <v>4</v>
      </c>
      <c r="C51" s="211">
        <v>4818</v>
      </c>
      <c r="D51" s="211" t="s">
        <v>296</v>
      </c>
      <c r="E51" s="211" t="s">
        <v>5</v>
      </c>
      <c r="F51" s="211" t="s">
        <v>9</v>
      </c>
      <c r="G51" s="211" t="s">
        <v>388</v>
      </c>
      <c r="H51" s="211"/>
    </row>
    <row r="52" spans="1:8" s="212" customFormat="1">
      <c r="A52" s="210">
        <v>43261</v>
      </c>
      <c r="B52" s="211" t="s">
        <v>4</v>
      </c>
      <c r="C52" s="211">
        <v>3762</v>
      </c>
      <c r="D52" s="211" t="s">
        <v>189</v>
      </c>
      <c r="E52" s="211" t="s">
        <v>7</v>
      </c>
      <c r="F52" s="211" t="s">
        <v>24</v>
      </c>
      <c r="G52" s="211" t="s">
        <v>65</v>
      </c>
      <c r="H52" s="211"/>
    </row>
    <row r="53" spans="1:8" s="212" customFormat="1">
      <c r="A53" s="210">
        <v>43261</v>
      </c>
      <c r="B53" s="211" t="s">
        <v>4</v>
      </c>
      <c r="C53" s="211">
        <v>7229</v>
      </c>
      <c r="D53" s="211" t="s">
        <v>156</v>
      </c>
      <c r="E53" s="211" t="s">
        <v>5</v>
      </c>
      <c r="F53" s="211" t="s">
        <v>6</v>
      </c>
      <c r="G53" s="211" t="s">
        <v>65</v>
      </c>
      <c r="H53" s="211"/>
    </row>
    <row r="54" spans="1:8" s="212" customFormat="1">
      <c r="A54" s="210">
        <v>43264</v>
      </c>
      <c r="B54" s="211" t="s">
        <v>4</v>
      </c>
      <c r="C54" s="211">
        <v>4251</v>
      </c>
      <c r="D54" s="211" t="s">
        <v>141</v>
      </c>
      <c r="E54" s="211" t="s">
        <v>7</v>
      </c>
      <c r="F54" s="211" t="s">
        <v>7</v>
      </c>
      <c r="G54" s="211" t="s">
        <v>65</v>
      </c>
      <c r="H54" s="211"/>
    </row>
    <row r="55" spans="1:8" s="212" customFormat="1">
      <c r="A55" s="210">
        <v>43264</v>
      </c>
      <c r="B55" s="211" t="s">
        <v>4</v>
      </c>
      <c r="C55" s="211">
        <v>54650</v>
      </c>
      <c r="D55" s="211" t="s">
        <v>393</v>
      </c>
      <c r="E55" s="211" t="s">
        <v>7</v>
      </c>
      <c r="F55" s="211" t="s">
        <v>7</v>
      </c>
      <c r="G55" s="211" t="s">
        <v>939</v>
      </c>
      <c r="H55" s="211"/>
    </row>
    <row r="56" spans="1:8" s="212" customFormat="1">
      <c r="A56" s="210">
        <v>43267</v>
      </c>
      <c r="B56" s="211" t="s">
        <v>4</v>
      </c>
      <c r="C56" s="211">
        <v>9169</v>
      </c>
      <c r="D56" s="211" t="s">
        <v>650</v>
      </c>
      <c r="E56" s="211" t="s">
        <v>5</v>
      </c>
      <c r="F56" s="211" t="s">
        <v>7</v>
      </c>
      <c r="G56" s="211" t="s">
        <v>388</v>
      </c>
      <c r="H56" s="211"/>
    </row>
    <row r="57" spans="1:8" s="212" customFormat="1">
      <c r="A57" s="210">
        <v>43267</v>
      </c>
      <c r="B57" s="211" t="s">
        <v>4</v>
      </c>
      <c r="C57" s="211">
        <v>4208</v>
      </c>
      <c r="D57" s="211" t="s">
        <v>141</v>
      </c>
      <c r="E57" s="211" t="s">
        <v>5</v>
      </c>
      <c r="F57" s="211" t="s">
        <v>35</v>
      </c>
      <c r="G57" s="211" t="s">
        <v>1961</v>
      </c>
      <c r="H57" s="211"/>
    </row>
    <row r="58" spans="1:8" s="212" customFormat="1">
      <c r="A58" s="210">
        <v>43267</v>
      </c>
      <c r="B58" s="211" t="s">
        <v>4</v>
      </c>
      <c r="C58" s="211">
        <v>4231</v>
      </c>
      <c r="D58" s="211" t="s">
        <v>141</v>
      </c>
      <c r="E58" s="211" t="s">
        <v>5</v>
      </c>
      <c r="F58" s="211" t="s">
        <v>228</v>
      </c>
      <c r="G58" s="211" t="s">
        <v>388</v>
      </c>
      <c r="H58" s="211"/>
    </row>
    <row r="59" spans="1:8" s="212" customFormat="1">
      <c r="A59" s="210">
        <v>43267</v>
      </c>
      <c r="B59" s="211" t="s">
        <v>4</v>
      </c>
      <c r="C59" s="211">
        <v>2221</v>
      </c>
      <c r="D59" s="211" t="s">
        <v>205</v>
      </c>
      <c r="E59" s="211" t="s">
        <v>7</v>
      </c>
      <c r="F59" s="211" t="s">
        <v>24</v>
      </c>
      <c r="G59" s="211" t="s">
        <v>941</v>
      </c>
      <c r="H59" s="211"/>
    </row>
    <row r="60" spans="1:8" s="212" customFormat="1">
      <c r="A60" s="210">
        <v>43267</v>
      </c>
      <c r="B60" s="211" t="s">
        <v>22</v>
      </c>
      <c r="C60" s="211">
        <v>6800</v>
      </c>
      <c r="D60" s="211" t="s">
        <v>1963</v>
      </c>
      <c r="E60" s="211" t="s">
        <v>7</v>
      </c>
      <c r="F60" s="211" t="s">
        <v>24</v>
      </c>
      <c r="G60" s="211" t="s">
        <v>42</v>
      </c>
      <c r="H60" s="211"/>
    </row>
    <row r="61" spans="1:8" s="212" customFormat="1">
      <c r="A61" s="210">
        <v>43267</v>
      </c>
      <c r="B61" s="211" t="s">
        <v>4</v>
      </c>
      <c r="C61" s="211">
        <v>4553</v>
      </c>
      <c r="D61" s="211" t="s">
        <v>131</v>
      </c>
      <c r="E61" s="211" t="s">
        <v>1965</v>
      </c>
      <c r="F61" s="211" t="s">
        <v>7</v>
      </c>
      <c r="G61" s="211" t="s">
        <v>388</v>
      </c>
      <c r="H61" s="211"/>
    </row>
    <row r="62" spans="1:8" s="212" customFormat="1">
      <c r="A62" s="210">
        <v>43267</v>
      </c>
      <c r="B62" s="211" t="s">
        <v>7</v>
      </c>
      <c r="C62" s="211">
        <v>57710</v>
      </c>
      <c r="D62" s="211" t="s">
        <v>1525</v>
      </c>
      <c r="E62" s="211" t="s">
        <v>7</v>
      </c>
      <c r="F62" s="211" t="s">
        <v>24</v>
      </c>
      <c r="G62" s="211" t="s">
        <v>1966</v>
      </c>
      <c r="H62" s="211"/>
    </row>
    <row r="63" spans="1:8" s="212" customFormat="1">
      <c r="A63" s="210">
        <v>43267</v>
      </c>
      <c r="B63" s="211" t="s">
        <v>4</v>
      </c>
      <c r="C63" s="211">
        <v>4924</v>
      </c>
      <c r="D63" s="211" t="s">
        <v>1657</v>
      </c>
      <c r="E63" s="211" t="s">
        <v>5</v>
      </c>
      <c r="F63" s="211" t="s">
        <v>24</v>
      </c>
      <c r="G63" s="211" t="s">
        <v>388</v>
      </c>
      <c r="H63" s="211"/>
    </row>
    <row r="64" spans="1:8" s="212" customFormat="1">
      <c r="A64" s="210">
        <v>43268</v>
      </c>
      <c r="B64" s="211" t="s">
        <v>4</v>
      </c>
      <c r="C64" s="211">
        <v>9353</v>
      </c>
      <c r="D64" s="211" t="s">
        <v>464</v>
      </c>
      <c r="E64" s="211" t="s">
        <v>24</v>
      </c>
      <c r="F64" s="211" t="s">
        <v>6</v>
      </c>
      <c r="G64" s="211" t="s">
        <v>663</v>
      </c>
      <c r="H64" s="211"/>
    </row>
    <row r="65" spans="1:8" s="212" customFormat="1">
      <c r="A65" s="210">
        <v>43268</v>
      </c>
      <c r="B65" s="211" t="s">
        <v>4</v>
      </c>
      <c r="C65" s="211">
        <v>4877</v>
      </c>
      <c r="D65" s="211" t="s">
        <v>317</v>
      </c>
      <c r="E65" s="211" t="s">
        <v>5</v>
      </c>
      <c r="F65" s="211" t="s">
        <v>7</v>
      </c>
      <c r="G65" s="211" t="s">
        <v>391</v>
      </c>
      <c r="H65" s="211"/>
    </row>
    <row r="66" spans="1:8" s="212" customFormat="1">
      <c r="A66" s="210">
        <v>43268</v>
      </c>
      <c r="B66" s="211" t="s">
        <v>4</v>
      </c>
      <c r="C66" s="211">
        <v>3543</v>
      </c>
      <c r="D66" s="211" t="s">
        <v>168</v>
      </c>
      <c r="E66" s="211" t="s">
        <v>5</v>
      </c>
      <c r="F66" s="211" t="s">
        <v>6</v>
      </c>
      <c r="G66" s="211" t="s">
        <v>1639</v>
      </c>
      <c r="H66" s="211"/>
    </row>
    <row r="67" spans="1:8" s="212" customFormat="1">
      <c r="A67" s="210">
        <v>43268</v>
      </c>
      <c r="B67" s="211" t="s">
        <v>7</v>
      </c>
      <c r="C67" s="211">
        <v>83160</v>
      </c>
      <c r="D67" s="211" t="s">
        <v>1970</v>
      </c>
      <c r="E67" s="211" t="s">
        <v>7</v>
      </c>
      <c r="F67" s="211" t="s">
        <v>24</v>
      </c>
      <c r="G67" s="211" t="s">
        <v>388</v>
      </c>
      <c r="H67" s="211"/>
    </row>
    <row r="68" spans="1:8" s="212" customFormat="1">
      <c r="A68" s="210">
        <v>43268</v>
      </c>
      <c r="B68" s="211" t="s">
        <v>4</v>
      </c>
      <c r="C68" s="211">
        <v>1134</v>
      </c>
      <c r="D68" s="211" t="s">
        <v>205</v>
      </c>
      <c r="E68" s="211" t="s">
        <v>1882</v>
      </c>
      <c r="F68" s="211" t="s">
        <v>7</v>
      </c>
      <c r="G68" s="211" t="s">
        <v>65</v>
      </c>
      <c r="H68" s="211"/>
    </row>
    <row r="69" spans="1:8" s="212" customFormat="1">
      <c r="A69" s="210">
        <v>43268</v>
      </c>
      <c r="B69" s="211" t="s">
        <v>4</v>
      </c>
      <c r="C69" s="211">
        <v>2353</v>
      </c>
      <c r="D69" s="211" t="s">
        <v>935</v>
      </c>
      <c r="E69" s="211" t="s">
        <v>9</v>
      </c>
      <c r="F69" s="211" t="s">
        <v>7</v>
      </c>
      <c r="G69" s="211" t="s">
        <v>388</v>
      </c>
      <c r="H69" s="211"/>
    </row>
    <row r="70" spans="1:8" s="212" customFormat="1">
      <c r="A70" s="210">
        <v>43268</v>
      </c>
      <c r="B70" s="211" t="s">
        <v>4</v>
      </c>
      <c r="C70" s="211">
        <v>8381</v>
      </c>
      <c r="D70" s="211" t="s">
        <v>385</v>
      </c>
      <c r="E70" s="211" t="s">
        <v>1956</v>
      </c>
      <c r="F70" s="211" t="s">
        <v>7</v>
      </c>
      <c r="G70" s="211" t="s">
        <v>123</v>
      </c>
      <c r="H70" s="211"/>
    </row>
    <row r="71" spans="1:8" s="212" customFormat="1">
      <c r="A71" s="210">
        <v>43268</v>
      </c>
      <c r="B71" s="211" t="s">
        <v>4</v>
      </c>
      <c r="C71" s="211">
        <v>5977</v>
      </c>
      <c r="D71" s="211" t="s">
        <v>179</v>
      </c>
      <c r="E71" s="211" t="s">
        <v>6</v>
      </c>
      <c r="F71" s="211" t="s">
        <v>7</v>
      </c>
      <c r="G71" s="211" t="s">
        <v>388</v>
      </c>
      <c r="H71" s="211"/>
    </row>
    <row r="72" spans="1:8" s="212" customFormat="1">
      <c r="A72" s="210">
        <v>43271</v>
      </c>
      <c r="B72" s="211" t="s">
        <v>4</v>
      </c>
      <c r="C72" s="211">
        <v>5405</v>
      </c>
      <c r="D72" s="211" t="s">
        <v>194</v>
      </c>
      <c r="E72" s="211" t="s">
        <v>24</v>
      </c>
      <c r="F72" s="211" t="s">
        <v>24</v>
      </c>
      <c r="G72" s="211" t="s">
        <v>42</v>
      </c>
      <c r="H72" s="211"/>
    </row>
    <row r="73" spans="1:8" s="212" customFormat="1">
      <c r="A73" s="210">
        <v>43271</v>
      </c>
      <c r="B73" s="211" t="s">
        <v>4</v>
      </c>
      <c r="C73" s="211">
        <v>1466</v>
      </c>
      <c r="D73" s="211" t="s">
        <v>205</v>
      </c>
      <c r="E73" s="211" t="s">
        <v>18</v>
      </c>
      <c r="F73" s="211" t="s">
        <v>7</v>
      </c>
      <c r="G73" s="211" t="s">
        <v>388</v>
      </c>
      <c r="H73" s="211"/>
    </row>
    <row r="74" spans="1:8" s="212" customFormat="1">
      <c r="A74" s="641">
        <v>43273</v>
      </c>
      <c r="B74" s="642" t="s">
        <v>7</v>
      </c>
      <c r="C74" s="642">
        <v>54400</v>
      </c>
      <c r="D74" s="642" t="s">
        <v>408</v>
      </c>
      <c r="E74" s="642" t="s">
        <v>24</v>
      </c>
      <c r="F74" s="642" t="s">
        <v>79</v>
      </c>
      <c r="G74" s="642"/>
      <c r="H74" s="643"/>
    </row>
    <row r="75" spans="1:8" s="212" customFormat="1">
      <c r="A75" s="210">
        <v>43274</v>
      </c>
      <c r="B75" s="211" t="s">
        <v>4</v>
      </c>
      <c r="C75" s="211">
        <v>4776</v>
      </c>
      <c r="D75" s="211" t="s">
        <v>180</v>
      </c>
      <c r="E75" s="211" t="s">
        <v>5</v>
      </c>
      <c r="F75" s="211" t="s">
        <v>7</v>
      </c>
      <c r="G75" s="211" t="s">
        <v>1977</v>
      </c>
      <c r="H75" s="211"/>
    </row>
    <row r="76" spans="1:8" s="212" customFormat="1">
      <c r="A76" s="210">
        <v>43274</v>
      </c>
      <c r="B76" s="211" t="s">
        <v>4</v>
      </c>
      <c r="C76" s="211">
        <v>4390</v>
      </c>
      <c r="D76" s="211" t="s">
        <v>145</v>
      </c>
      <c r="E76" s="211" t="s">
        <v>5</v>
      </c>
      <c r="F76" s="211" t="s">
        <v>28</v>
      </c>
      <c r="G76" s="211" t="s">
        <v>548</v>
      </c>
      <c r="H76" s="211"/>
    </row>
    <row r="77" spans="1:8" s="212" customFormat="1">
      <c r="A77" s="210">
        <v>43274</v>
      </c>
      <c r="B77" s="211" t="s">
        <v>4</v>
      </c>
      <c r="C77" s="211">
        <v>8293</v>
      </c>
      <c r="D77" s="211" t="s">
        <v>1979</v>
      </c>
      <c r="E77" s="211" t="s">
        <v>5</v>
      </c>
      <c r="F77" s="211" t="s">
        <v>5</v>
      </c>
      <c r="G77" s="211" t="s">
        <v>1980</v>
      </c>
      <c r="H77" s="211"/>
    </row>
    <row r="78" spans="1:8" s="212" customFormat="1">
      <c r="A78" s="210">
        <v>43275</v>
      </c>
      <c r="B78" s="211" t="s">
        <v>7</v>
      </c>
      <c r="C78" s="644">
        <v>430</v>
      </c>
      <c r="D78" s="211" t="s">
        <v>1982</v>
      </c>
      <c r="E78" s="211" t="s">
        <v>7</v>
      </c>
      <c r="F78" s="211" t="s">
        <v>7</v>
      </c>
      <c r="G78" s="211" t="s">
        <v>891</v>
      </c>
      <c r="H78" s="211"/>
    </row>
    <row r="79" spans="1:8" s="212" customFormat="1">
      <c r="A79" s="210">
        <v>43275</v>
      </c>
      <c r="B79" s="211" t="s">
        <v>6</v>
      </c>
      <c r="C79" s="211">
        <v>54457</v>
      </c>
      <c r="D79" s="211" t="s">
        <v>473</v>
      </c>
      <c r="E79" s="211" t="s">
        <v>28</v>
      </c>
      <c r="F79" s="211" t="s">
        <v>6</v>
      </c>
      <c r="G79" s="211" t="s">
        <v>389</v>
      </c>
      <c r="H79" s="211"/>
    </row>
    <row r="80" spans="1:8" s="212" customFormat="1">
      <c r="A80" s="210">
        <v>43275</v>
      </c>
      <c r="B80" s="211" t="s">
        <v>4</v>
      </c>
      <c r="C80" s="211">
        <v>3390</v>
      </c>
      <c r="D80" s="211" t="s">
        <v>159</v>
      </c>
      <c r="E80" s="211" t="s">
        <v>6</v>
      </c>
      <c r="F80" s="211" t="s">
        <v>24</v>
      </c>
      <c r="G80" s="211" t="s">
        <v>116</v>
      </c>
      <c r="H80" s="211"/>
    </row>
    <row r="81" spans="1:8" s="212" customFormat="1">
      <c r="A81" s="210">
        <v>43275</v>
      </c>
      <c r="B81" s="211" t="s">
        <v>4</v>
      </c>
      <c r="C81" s="211">
        <v>3941</v>
      </c>
      <c r="D81" s="211" t="s">
        <v>175</v>
      </c>
      <c r="E81" s="211" t="s">
        <v>5</v>
      </c>
      <c r="F81" s="211" t="s">
        <v>7</v>
      </c>
      <c r="G81" s="211" t="s">
        <v>123</v>
      </c>
      <c r="H81" s="211"/>
    </row>
    <row r="82" spans="1:8" s="212" customFormat="1">
      <c r="A82" s="210">
        <v>43275</v>
      </c>
      <c r="B82" s="211" t="s">
        <v>7</v>
      </c>
      <c r="C82" s="211">
        <v>57330</v>
      </c>
      <c r="D82" s="211" t="s">
        <v>413</v>
      </c>
      <c r="E82" s="211" t="s">
        <v>7</v>
      </c>
      <c r="F82" s="211" t="s">
        <v>7</v>
      </c>
      <c r="G82" s="211" t="s">
        <v>388</v>
      </c>
      <c r="H82" s="211"/>
    </row>
    <row r="83" spans="1:8" s="212" customFormat="1">
      <c r="A83" s="210">
        <v>43275</v>
      </c>
      <c r="B83" s="211" t="s">
        <v>4</v>
      </c>
      <c r="C83" s="211">
        <v>4423</v>
      </c>
      <c r="D83" s="211" t="s">
        <v>139</v>
      </c>
      <c r="E83" s="211" t="s">
        <v>5</v>
      </c>
      <c r="F83" s="211" t="s">
        <v>5</v>
      </c>
      <c r="G83" s="211" t="s">
        <v>389</v>
      </c>
      <c r="H83" s="211"/>
    </row>
    <row r="84" spans="1:8" s="212" customFormat="1">
      <c r="A84" s="210">
        <v>43275</v>
      </c>
      <c r="B84" s="211" t="s">
        <v>22</v>
      </c>
      <c r="C84" s="211">
        <v>6769</v>
      </c>
      <c r="D84" s="211" t="s">
        <v>1985</v>
      </c>
      <c r="E84" s="211" t="s">
        <v>7</v>
      </c>
      <c r="F84" s="211" t="s">
        <v>7</v>
      </c>
      <c r="G84" s="211" t="s">
        <v>1986</v>
      </c>
      <c r="H84" s="211"/>
    </row>
    <row r="85" spans="1:8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</row>
    <row r="86" spans="1:8" s="212" customFormat="1">
      <c r="A86" s="210">
        <v>43278</v>
      </c>
      <c r="B86" s="211" t="s">
        <v>7</v>
      </c>
      <c r="C86" s="211">
        <v>54710</v>
      </c>
      <c r="D86" s="211" t="s">
        <v>750</v>
      </c>
      <c r="E86" s="211" t="s">
        <v>7</v>
      </c>
      <c r="F86" s="211" t="s">
        <v>6</v>
      </c>
      <c r="G86" s="211" t="s">
        <v>514</v>
      </c>
      <c r="H86" s="211"/>
    </row>
    <row r="87" spans="1:8" s="212" customFormat="1">
      <c r="A87" s="210">
        <v>43279</v>
      </c>
      <c r="B87" s="211" t="s">
        <v>4</v>
      </c>
      <c r="C87" s="211">
        <v>4346</v>
      </c>
      <c r="D87" s="211" t="s">
        <v>141</v>
      </c>
      <c r="E87" s="211" t="s">
        <v>7</v>
      </c>
      <c r="F87" s="211" t="s">
        <v>7</v>
      </c>
      <c r="G87" s="211" t="s">
        <v>388</v>
      </c>
      <c r="H87" s="211"/>
    </row>
    <row r="88" spans="1:8" s="212" customFormat="1">
      <c r="A88" s="210">
        <v>43281</v>
      </c>
      <c r="B88" s="211" t="s">
        <v>4</v>
      </c>
      <c r="C88" s="211">
        <v>4629</v>
      </c>
      <c r="D88" s="211" t="s">
        <v>131</v>
      </c>
      <c r="E88" s="211" t="s">
        <v>5</v>
      </c>
      <c r="F88" s="211" t="s">
        <v>5</v>
      </c>
      <c r="G88" s="211" t="s">
        <v>240</v>
      </c>
      <c r="H88" s="211"/>
    </row>
    <row r="89" spans="1:8" s="212" customFormat="1">
      <c r="A89" s="210">
        <v>43281</v>
      </c>
      <c r="B89" s="211" t="s">
        <v>22</v>
      </c>
      <c r="C89" s="211">
        <v>6700</v>
      </c>
      <c r="D89" s="211" t="s">
        <v>326</v>
      </c>
      <c r="E89" s="211" t="s">
        <v>7</v>
      </c>
      <c r="F89" s="211" t="s">
        <v>984</v>
      </c>
      <c r="G89" s="211" t="s">
        <v>510</v>
      </c>
      <c r="H89" s="211"/>
    </row>
    <row r="90" spans="1:8" s="212" customFormat="1">
      <c r="A90" s="210">
        <v>43281</v>
      </c>
      <c r="B90" s="211" t="s">
        <v>4</v>
      </c>
      <c r="C90" s="211">
        <v>4058</v>
      </c>
      <c r="D90" s="211" t="s">
        <v>141</v>
      </c>
      <c r="E90" s="211" t="s">
        <v>12</v>
      </c>
      <c r="F90" s="211" t="s">
        <v>7</v>
      </c>
      <c r="G90" s="211" t="s">
        <v>98</v>
      </c>
      <c r="H90" s="2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177"/>
  <sheetViews>
    <sheetView topLeftCell="A157" workbookViewId="0">
      <selection activeCell="H177" sqref="H7:H177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 ht="16" customHeight="1">
      <c r="A6" s="210">
        <v>43282</v>
      </c>
      <c r="B6" s="211" t="s">
        <v>4</v>
      </c>
      <c r="C6" s="211">
        <v>1116</v>
      </c>
      <c r="D6" s="211" t="s">
        <v>205</v>
      </c>
      <c r="E6" s="211" t="s">
        <v>5</v>
      </c>
      <c r="F6" s="211" t="s">
        <v>5</v>
      </c>
      <c r="G6" s="211" t="s">
        <v>1990</v>
      </c>
      <c r="H6" s="211"/>
    </row>
    <row r="7" spans="1:10" s="212" customFormat="1" ht="16" customHeight="1">
      <c r="A7" s="210">
        <v>43282</v>
      </c>
      <c r="B7" s="211" t="s">
        <v>4</v>
      </c>
      <c r="C7" s="211">
        <v>2121</v>
      </c>
      <c r="D7" s="211" t="s">
        <v>205</v>
      </c>
      <c r="E7" s="211" t="s">
        <v>18</v>
      </c>
      <c r="F7" s="211" t="s">
        <v>7</v>
      </c>
      <c r="G7" s="211" t="s">
        <v>548</v>
      </c>
      <c r="H7" s="211"/>
    </row>
    <row r="8" spans="1:10" s="212" customFormat="1" ht="16" customHeight="1">
      <c r="A8" s="210">
        <v>43282</v>
      </c>
      <c r="B8" s="211" t="s">
        <v>4</v>
      </c>
      <c r="C8" s="211">
        <v>8230</v>
      </c>
      <c r="D8" s="211" t="s">
        <v>162</v>
      </c>
      <c r="E8" s="211" t="s">
        <v>24</v>
      </c>
      <c r="F8" s="211" t="s">
        <v>7</v>
      </c>
      <c r="G8" s="211" t="s">
        <v>1991</v>
      </c>
      <c r="H8" s="211"/>
    </row>
    <row r="9" spans="1:10" s="212" customFormat="1" ht="16" customHeight="1">
      <c r="A9" s="210">
        <v>43282</v>
      </c>
      <c r="B9" s="211" t="s">
        <v>4</v>
      </c>
      <c r="C9" s="211">
        <v>2439</v>
      </c>
      <c r="D9" s="211" t="s">
        <v>205</v>
      </c>
      <c r="E9" s="211" t="s">
        <v>984</v>
      </c>
      <c r="F9" s="211" t="s">
        <v>24</v>
      </c>
      <c r="G9" s="211" t="s">
        <v>98</v>
      </c>
      <c r="H9" s="211"/>
    </row>
    <row r="10" spans="1:10" s="212" customFormat="1" ht="16" customHeight="1">
      <c r="A10" s="210">
        <v>43282</v>
      </c>
      <c r="B10" s="211" t="s">
        <v>1992</v>
      </c>
      <c r="C10" s="211" t="s">
        <v>1993</v>
      </c>
      <c r="D10" s="211" t="s">
        <v>1994</v>
      </c>
      <c r="E10" s="211" t="s">
        <v>24</v>
      </c>
      <c r="F10" s="211" t="s">
        <v>24</v>
      </c>
      <c r="G10" s="211" t="s">
        <v>116</v>
      </c>
      <c r="H10" s="211"/>
    </row>
    <row r="11" spans="1:10" s="212" customFormat="1" ht="16" customHeight="1">
      <c r="A11" s="210">
        <v>43282</v>
      </c>
      <c r="B11" s="211" t="s">
        <v>4</v>
      </c>
      <c r="C11" s="211">
        <v>5359</v>
      </c>
      <c r="D11" s="211" t="s">
        <v>155</v>
      </c>
      <c r="E11" s="211" t="s">
        <v>5</v>
      </c>
      <c r="F11" s="211" t="s">
        <v>5</v>
      </c>
      <c r="G11" s="211" t="s">
        <v>1996</v>
      </c>
      <c r="H11" s="211"/>
    </row>
    <row r="12" spans="1:10" s="212" customFormat="1" ht="16" customHeight="1">
      <c r="A12" s="210">
        <v>43284</v>
      </c>
      <c r="B12" s="211" t="s">
        <v>4</v>
      </c>
      <c r="C12" s="211">
        <v>4575</v>
      </c>
      <c r="D12" s="211" t="s">
        <v>131</v>
      </c>
      <c r="E12" s="211" t="s">
        <v>5</v>
      </c>
      <c r="F12" s="211" t="s">
        <v>7</v>
      </c>
      <c r="G12" s="211" t="s">
        <v>116</v>
      </c>
      <c r="H12" s="211"/>
    </row>
    <row r="13" spans="1:10" s="212" customFormat="1" ht="16" customHeight="1">
      <c r="A13" s="210">
        <v>43284</v>
      </c>
      <c r="B13" s="211" t="s">
        <v>1934</v>
      </c>
      <c r="C13" s="211">
        <v>80730</v>
      </c>
      <c r="D13" s="211" t="s">
        <v>1998</v>
      </c>
      <c r="E13" s="211" t="s">
        <v>923</v>
      </c>
      <c r="F13" s="211" t="s">
        <v>7</v>
      </c>
      <c r="G13" s="211" t="s">
        <v>1937</v>
      </c>
      <c r="H13" s="211"/>
    </row>
    <row r="14" spans="1:10" s="212" customFormat="1" ht="16" customHeight="1">
      <c r="A14" s="210">
        <v>43284</v>
      </c>
      <c r="B14" s="211" t="s">
        <v>22</v>
      </c>
      <c r="C14" s="211">
        <v>6780</v>
      </c>
      <c r="D14" s="211" t="s">
        <v>730</v>
      </c>
      <c r="E14" s="211" t="s">
        <v>7</v>
      </c>
      <c r="F14" s="211" t="s">
        <v>7</v>
      </c>
      <c r="G14" s="211" t="s">
        <v>98</v>
      </c>
      <c r="H14" s="211"/>
    </row>
    <row r="15" spans="1:10" s="212" customFormat="1" ht="16" customHeight="1">
      <c r="A15" s="210">
        <v>43284</v>
      </c>
      <c r="B15" s="211" t="s">
        <v>2000</v>
      </c>
      <c r="C15" s="211">
        <v>61600</v>
      </c>
      <c r="D15" s="211" t="s">
        <v>2001</v>
      </c>
      <c r="E15" s="211" t="s">
        <v>24</v>
      </c>
      <c r="F15" s="211" t="s">
        <v>24</v>
      </c>
      <c r="G15" s="211" t="s">
        <v>1937</v>
      </c>
      <c r="H15" s="211"/>
    </row>
    <row r="16" spans="1:10" s="212" customFormat="1" ht="16" customHeight="1">
      <c r="A16" s="210">
        <v>43284</v>
      </c>
      <c r="B16" s="211" t="s">
        <v>4</v>
      </c>
      <c r="C16" s="211">
        <v>1940</v>
      </c>
      <c r="D16" s="211" t="s">
        <v>205</v>
      </c>
      <c r="E16" s="211" t="s">
        <v>18</v>
      </c>
      <c r="F16" s="211" t="s">
        <v>7</v>
      </c>
      <c r="G16" s="211" t="s">
        <v>510</v>
      </c>
      <c r="H16" s="211"/>
    </row>
    <row r="17" spans="1:8" s="212" customFormat="1" ht="16" customHeight="1">
      <c r="A17" s="210">
        <v>43285</v>
      </c>
      <c r="B17" s="211" t="s">
        <v>7</v>
      </c>
      <c r="C17" s="211">
        <v>54590</v>
      </c>
      <c r="D17" s="211" t="s">
        <v>849</v>
      </c>
      <c r="E17" s="211" t="s">
        <v>7</v>
      </c>
      <c r="F17" s="211" t="s">
        <v>7</v>
      </c>
      <c r="G17" s="211" t="s">
        <v>2004</v>
      </c>
      <c r="H17" s="211"/>
    </row>
    <row r="18" spans="1:8" s="212" customFormat="1" ht="16" customHeight="1">
      <c r="A18" s="210">
        <v>43285</v>
      </c>
      <c r="B18" s="211" t="s">
        <v>7</v>
      </c>
      <c r="C18" s="211">
        <v>54880</v>
      </c>
      <c r="D18" s="211" t="s">
        <v>1482</v>
      </c>
      <c r="E18" s="211" t="s">
        <v>7</v>
      </c>
      <c r="F18" s="211" t="s">
        <v>7</v>
      </c>
      <c r="G18" s="211" t="s">
        <v>939</v>
      </c>
      <c r="H18" s="211"/>
    </row>
    <row r="19" spans="1:8" s="212" customFormat="1" ht="16" customHeight="1">
      <c r="A19" s="210">
        <v>43285</v>
      </c>
      <c r="B19" s="211" t="s">
        <v>7</v>
      </c>
      <c r="C19" s="211">
        <v>57920</v>
      </c>
      <c r="D19" s="211" t="s">
        <v>740</v>
      </c>
      <c r="E19" s="211" t="s">
        <v>7</v>
      </c>
      <c r="F19" s="211" t="s">
        <v>24</v>
      </c>
      <c r="G19" s="211" t="s">
        <v>2006</v>
      </c>
      <c r="H19" s="211"/>
    </row>
    <row r="20" spans="1:8" s="212" customFormat="1" ht="16" customHeight="1">
      <c r="A20" s="210">
        <v>43285</v>
      </c>
      <c r="B20" s="211" t="s">
        <v>6</v>
      </c>
      <c r="C20" s="246" t="s">
        <v>2007</v>
      </c>
      <c r="D20" s="211" t="s">
        <v>2008</v>
      </c>
      <c r="E20" s="211" t="s">
        <v>6</v>
      </c>
      <c r="F20" s="211" t="s">
        <v>24</v>
      </c>
      <c r="G20" s="211" t="s">
        <v>994</v>
      </c>
      <c r="H20" s="211"/>
    </row>
    <row r="21" spans="1:8" s="212" customFormat="1" ht="16" customHeight="1">
      <c r="A21" s="210">
        <v>43285</v>
      </c>
      <c r="B21" s="211" t="s">
        <v>7</v>
      </c>
      <c r="C21" s="211">
        <v>57390</v>
      </c>
      <c r="D21" s="211" t="s">
        <v>350</v>
      </c>
      <c r="E21" s="211" t="s">
        <v>7</v>
      </c>
      <c r="F21" s="211" t="s">
        <v>7</v>
      </c>
      <c r="G21" s="211" t="s">
        <v>65</v>
      </c>
      <c r="H21" s="211"/>
    </row>
    <row r="22" spans="1:8" s="212" customFormat="1" ht="16" customHeight="1">
      <c r="A22" s="210">
        <v>43285</v>
      </c>
      <c r="B22" s="211" t="s">
        <v>7</v>
      </c>
      <c r="C22" s="211">
        <v>57390</v>
      </c>
      <c r="D22" s="211" t="s">
        <v>350</v>
      </c>
      <c r="E22" s="211" t="s">
        <v>7</v>
      </c>
      <c r="F22" s="211" t="s">
        <v>7</v>
      </c>
      <c r="G22" s="211" t="s">
        <v>2009</v>
      </c>
      <c r="H22" s="211"/>
    </row>
    <row r="23" spans="1:8" s="212" customFormat="1" ht="16" customHeight="1">
      <c r="A23" s="210">
        <v>43285</v>
      </c>
      <c r="B23" s="211" t="s">
        <v>7</v>
      </c>
      <c r="C23" s="211">
        <v>54680</v>
      </c>
      <c r="D23" s="211" t="s">
        <v>2011</v>
      </c>
      <c r="E23" s="211" t="s">
        <v>7</v>
      </c>
      <c r="F23" s="211" t="s">
        <v>9</v>
      </c>
      <c r="G23" s="211" t="s">
        <v>2012</v>
      </c>
      <c r="H23" s="211"/>
    </row>
    <row r="24" spans="1:8" s="212" customFormat="1" ht="16" customHeight="1">
      <c r="A24" s="210">
        <v>87</v>
      </c>
      <c r="B24" s="211" t="s">
        <v>22</v>
      </c>
      <c r="C24" s="211">
        <v>6769</v>
      </c>
      <c r="D24" s="211" t="s">
        <v>2014</v>
      </c>
      <c r="E24" s="211" t="s">
        <v>7</v>
      </c>
      <c r="F24" s="211" t="s">
        <v>7</v>
      </c>
      <c r="G24" s="211" t="s">
        <v>123</v>
      </c>
      <c r="H24" s="211"/>
    </row>
    <row r="25" spans="1:8" s="212" customFormat="1" ht="16" customHeight="1">
      <c r="A25" s="210">
        <v>43286</v>
      </c>
      <c r="B25" s="211" t="s">
        <v>771</v>
      </c>
      <c r="C25" s="211">
        <v>28031</v>
      </c>
      <c r="D25" s="211" t="s">
        <v>2016</v>
      </c>
      <c r="E25" s="211" t="s">
        <v>28</v>
      </c>
      <c r="F25" s="211" t="s">
        <v>7</v>
      </c>
      <c r="G25" s="211" t="s">
        <v>1937</v>
      </c>
      <c r="H25" s="211"/>
    </row>
    <row r="26" spans="1:8" s="212" customFormat="1" ht="16" customHeight="1">
      <c r="A26" s="210">
        <v>43286</v>
      </c>
      <c r="B26" s="211" t="s">
        <v>4</v>
      </c>
      <c r="C26" s="211">
        <v>8224</v>
      </c>
      <c r="D26" s="211" t="s">
        <v>162</v>
      </c>
      <c r="E26" s="211" t="s">
        <v>489</v>
      </c>
      <c r="F26" s="211" t="s">
        <v>56</v>
      </c>
      <c r="G26" s="211" t="s">
        <v>2017</v>
      </c>
      <c r="H26" s="211"/>
    </row>
    <row r="27" spans="1:8" s="212" customFormat="1" ht="16" customHeight="1">
      <c r="A27" s="210">
        <v>43286</v>
      </c>
      <c r="B27" s="211" t="s">
        <v>22</v>
      </c>
      <c r="C27" s="211">
        <v>6700</v>
      </c>
      <c r="D27" s="211" t="s">
        <v>326</v>
      </c>
      <c r="E27" s="211" t="s">
        <v>24</v>
      </c>
      <c r="F27" s="211" t="s">
        <v>7</v>
      </c>
      <c r="G27" s="211" t="s">
        <v>1833</v>
      </c>
      <c r="H27" s="211"/>
    </row>
    <row r="28" spans="1:8" s="212" customFormat="1" ht="16" customHeight="1">
      <c r="A28" s="210">
        <v>43286</v>
      </c>
      <c r="B28" s="211" t="s">
        <v>4</v>
      </c>
      <c r="C28" s="211">
        <v>1813</v>
      </c>
      <c r="D28" s="211" t="s">
        <v>2019</v>
      </c>
      <c r="E28" s="211" t="s">
        <v>6</v>
      </c>
      <c r="F28" s="211" t="s">
        <v>7</v>
      </c>
      <c r="G28" s="211" t="s">
        <v>123</v>
      </c>
      <c r="H28" s="211"/>
    </row>
    <row r="29" spans="1:8" s="212" customFormat="1" ht="16" customHeight="1">
      <c r="A29" s="210">
        <v>43286</v>
      </c>
      <c r="B29" s="211" t="s">
        <v>4</v>
      </c>
      <c r="C29" s="211">
        <v>9633</v>
      </c>
      <c r="D29" s="211" t="s">
        <v>332</v>
      </c>
      <c r="E29" s="211" t="s">
        <v>5</v>
      </c>
      <c r="F29" s="211" t="s">
        <v>6</v>
      </c>
      <c r="G29" s="211" t="s">
        <v>116</v>
      </c>
      <c r="H29" s="211"/>
    </row>
    <row r="30" spans="1:8" s="212" customFormat="1" ht="16" customHeight="1">
      <c r="A30" s="210">
        <v>43286</v>
      </c>
      <c r="B30" s="211" t="s">
        <v>4</v>
      </c>
      <c r="C30" s="211">
        <v>5838</v>
      </c>
      <c r="D30" s="211" t="s">
        <v>184</v>
      </c>
      <c r="E30" s="211" t="s">
        <v>7</v>
      </c>
      <c r="F30" s="211" t="s">
        <v>24</v>
      </c>
      <c r="G30" s="211" t="s">
        <v>728</v>
      </c>
      <c r="H30" s="211"/>
    </row>
    <row r="31" spans="1:8" s="212" customFormat="1" ht="16" customHeight="1">
      <c r="A31" s="210">
        <v>43286</v>
      </c>
      <c r="B31" s="211" t="s">
        <v>4</v>
      </c>
      <c r="C31" s="211">
        <v>8378</v>
      </c>
      <c r="D31" s="211" t="s">
        <v>300</v>
      </c>
      <c r="E31" s="211" t="s">
        <v>7</v>
      </c>
      <c r="F31" s="211" t="s">
        <v>5</v>
      </c>
      <c r="G31" s="211" t="s">
        <v>548</v>
      </c>
      <c r="H31" s="211"/>
    </row>
    <row r="32" spans="1:8" s="212" customFormat="1" ht="16" customHeight="1">
      <c r="A32" s="210">
        <v>43287</v>
      </c>
      <c r="B32" s="211" t="s">
        <v>6</v>
      </c>
      <c r="C32" s="211">
        <v>52076</v>
      </c>
      <c r="D32" s="211" t="s">
        <v>1529</v>
      </c>
      <c r="E32" s="211" t="s">
        <v>6</v>
      </c>
      <c r="F32" s="211" t="s">
        <v>6</v>
      </c>
      <c r="G32" s="211" t="s">
        <v>514</v>
      </c>
      <c r="H32" s="211"/>
    </row>
    <row r="33" spans="1:8" s="212" customFormat="1" ht="16" customHeight="1">
      <c r="A33" s="210">
        <v>43288</v>
      </c>
      <c r="B33" s="211" t="s">
        <v>7</v>
      </c>
      <c r="C33" s="211">
        <v>57730</v>
      </c>
      <c r="D33" s="211" t="s">
        <v>2025</v>
      </c>
      <c r="E33" s="211" t="s">
        <v>7</v>
      </c>
      <c r="F33" s="211" t="s">
        <v>7</v>
      </c>
      <c r="G33" s="211" t="s">
        <v>634</v>
      </c>
      <c r="H33" s="211"/>
    </row>
    <row r="34" spans="1:8" s="212" customFormat="1" ht="16" customHeight="1">
      <c r="A34" s="210">
        <v>43288</v>
      </c>
      <c r="B34" s="211" t="s">
        <v>4</v>
      </c>
      <c r="C34" s="211">
        <v>9753</v>
      </c>
      <c r="D34" s="211" t="s">
        <v>2027</v>
      </c>
      <c r="E34" s="211" t="s">
        <v>5</v>
      </c>
      <c r="F34" s="211" t="s">
        <v>7</v>
      </c>
      <c r="G34" s="211" t="s">
        <v>42</v>
      </c>
      <c r="H34" s="211"/>
    </row>
    <row r="35" spans="1:8" s="212" customFormat="1" ht="16" customHeight="1">
      <c r="A35" s="210">
        <v>43288</v>
      </c>
      <c r="B35" s="211" t="s">
        <v>2029</v>
      </c>
      <c r="C35" s="211"/>
      <c r="D35" s="211" t="s">
        <v>2029</v>
      </c>
      <c r="E35" s="211" t="s">
        <v>66</v>
      </c>
      <c r="F35" s="211" t="s">
        <v>24</v>
      </c>
      <c r="G35" s="211" t="s">
        <v>388</v>
      </c>
      <c r="H35" s="211"/>
    </row>
    <row r="36" spans="1:8" s="212" customFormat="1" ht="16" customHeight="1">
      <c r="A36" s="210">
        <v>43288</v>
      </c>
      <c r="B36" s="211" t="s">
        <v>7</v>
      </c>
      <c r="C36" s="211">
        <v>57570</v>
      </c>
      <c r="D36" s="211" t="s">
        <v>641</v>
      </c>
      <c r="E36" s="211" t="s">
        <v>7</v>
      </c>
      <c r="F36" s="211" t="s">
        <v>24</v>
      </c>
      <c r="G36" s="211" t="s">
        <v>2030</v>
      </c>
      <c r="H36" s="213"/>
    </row>
    <row r="37" spans="1:8" s="212" customFormat="1" ht="16" customHeight="1">
      <c r="A37" s="210">
        <v>43288</v>
      </c>
      <c r="B37" s="211" t="s">
        <v>7</v>
      </c>
      <c r="C37" s="211">
        <v>54500</v>
      </c>
      <c r="D37" s="211" t="s">
        <v>750</v>
      </c>
      <c r="E37" s="211" t="s">
        <v>10</v>
      </c>
      <c r="F37" s="211" t="s">
        <v>35</v>
      </c>
      <c r="G37" s="211" t="s">
        <v>1833</v>
      </c>
      <c r="H37" s="211"/>
    </row>
    <row r="38" spans="1:8" s="212" customFormat="1" ht="16" customHeight="1">
      <c r="A38" s="210">
        <v>43289</v>
      </c>
      <c r="B38" s="211" t="s">
        <v>4</v>
      </c>
      <c r="C38" s="211">
        <v>1727</v>
      </c>
      <c r="D38" s="211" t="s">
        <v>205</v>
      </c>
      <c r="E38" s="211" t="s">
        <v>5</v>
      </c>
      <c r="F38" s="211" t="s">
        <v>7</v>
      </c>
      <c r="G38" s="211" t="s">
        <v>42</v>
      </c>
      <c r="H38" s="211"/>
    </row>
    <row r="39" spans="1:8" s="212" customFormat="1" ht="16" customHeight="1">
      <c r="A39" s="210">
        <v>43289</v>
      </c>
      <c r="B39" s="211" t="s">
        <v>4</v>
      </c>
      <c r="C39" s="211">
        <v>7232</v>
      </c>
      <c r="D39" s="211" t="s">
        <v>153</v>
      </c>
      <c r="E39" s="211" t="s">
        <v>489</v>
      </c>
      <c r="F39" s="211" t="s">
        <v>24</v>
      </c>
      <c r="G39" s="211" t="s">
        <v>1373</v>
      </c>
      <c r="H39" s="211"/>
    </row>
    <row r="40" spans="1:8" s="212" customFormat="1" ht="16" customHeight="1">
      <c r="A40" s="210">
        <v>43289</v>
      </c>
      <c r="B40" s="211" t="s">
        <v>7</v>
      </c>
      <c r="C40" s="211">
        <v>57050</v>
      </c>
      <c r="D40" s="211" t="s">
        <v>1300</v>
      </c>
      <c r="E40" s="211" t="s">
        <v>7</v>
      </c>
      <c r="F40" s="211" t="s">
        <v>7</v>
      </c>
      <c r="G40" s="211" t="s">
        <v>42</v>
      </c>
      <c r="H40" s="211"/>
    </row>
    <row r="41" spans="1:8" s="212" customFormat="1" ht="16" customHeight="1">
      <c r="A41" s="210">
        <v>43289</v>
      </c>
      <c r="B41" s="211" t="s">
        <v>7</v>
      </c>
      <c r="C41" s="211">
        <v>57050</v>
      </c>
      <c r="D41" s="211" t="s">
        <v>1300</v>
      </c>
      <c r="E41" s="211" t="s">
        <v>7</v>
      </c>
      <c r="F41" s="211" t="s">
        <v>24</v>
      </c>
      <c r="G41" s="211" t="s">
        <v>388</v>
      </c>
      <c r="H41" s="211"/>
    </row>
    <row r="42" spans="1:8" s="212" customFormat="1" ht="16" customHeight="1">
      <c r="A42" s="210">
        <v>43289</v>
      </c>
      <c r="B42" s="211" t="s">
        <v>4</v>
      </c>
      <c r="C42" s="211">
        <v>4973</v>
      </c>
      <c r="D42" s="211" t="s">
        <v>340</v>
      </c>
      <c r="E42" s="211" t="s">
        <v>5</v>
      </c>
      <c r="F42" s="211" t="s">
        <v>7</v>
      </c>
      <c r="G42" s="211" t="s">
        <v>388</v>
      </c>
      <c r="H42" s="211"/>
    </row>
    <row r="43" spans="1:8" s="212" customFormat="1" ht="16" customHeight="1">
      <c r="A43" s="210">
        <v>43290</v>
      </c>
      <c r="B43" s="211" t="s">
        <v>6</v>
      </c>
      <c r="C43" s="211">
        <v>66706</v>
      </c>
      <c r="D43" s="211" t="s">
        <v>219</v>
      </c>
      <c r="E43" s="211" t="s">
        <v>6</v>
      </c>
      <c r="F43" s="211" t="s">
        <v>24</v>
      </c>
      <c r="G43" s="211" t="s">
        <v>388</v>
      </c>
      <c r="H43" s="211"/>
    </row>
    <row r="44" spans="1:8" s="212" customFormat="1" ht="16" customHeight="1">
      <c r="A44" s="210">
        <v>43291</v>
      </c>
      <c r="B44" s="211" t="s">
        <v>6</v>
      </c>
      <c r="C44" s="211">
        <v>54457</v>
      </c>
      <c r="D44" s="211" t="s">
        <v>473</v>
      </c>
      <c r="E44" s="211" t="s">
        <v>18</v>
      </c>
      <c r="F44" s="211" t="s">
        <v>6</v>
      </c>
      <c r="G44" s="211" t="s">
        <v>64</v>
      </c>
      <c r="H44" s="211"/>
    </row>
    <row r="45" spans="1:8" s="212" customFormat="1" ht="16" customHeight="1">
      <c r="A45" s="210">
        <v>43291</v>
      </c>
      <c r="B45" s="211" t="s">
        <v>7</v>
      </c>
      <c r="C45" s="211">
        <v>57155</v>
      </c>
      <c r="D45" s="211" t="s">
        <v>841</v>
      </c>
      <c r="E45" s="211" t="s">
        <v>6</v>
      </c>
      <c r="F45" s="211" t="s">
        <v>7</v>
      </c>
      <c r="G45" s="211" t="s">
        <v>243</v>
      </c>
      <c r="H45" s="211"/>
    </row>
    <row r="46" spans="1:8" s="212" customFormat="1" ht="16" customHeight="1">
      <c r="A46" s="210">
        <v>43291</v>
      </c>
      <c r="B46" s="211" t="s">
        <v>6</v>
      </c>
      <c r="C46" s="246" t="s">
        <v>2033</v>
      </c>
      <c r="D46" s="211" t="s">
        <v>2034</v>
      </c>
      <c r="E46" s="211" t="s">
        <v>6</v>
      </c>
      <c r="F46" s="211" t="s">
        <v>2035</v>
      </c>
      <c r="G46" s="211" t="s">
        <v>1240</v>
      </c>
      <c r="H46" s="211"/>
    </row>
    <row r="47" spans="1:8" s="212" customFormat="1" ht="16" customHeight="1">
      <c r="A47" s="210">
        <v>43291</v>
      </c>
      <c r="B47" s="627" t="s">
        <v>6</v>
      </c>
      <c r="C47" s="211">
        <v>54295</v>
      </c>
      <c r="D47" s="211" t="s">
        <v>434</v>
      </c>
      <c r="E47" s="211" t="s">
        <v>6</v>
      </c>
      <c r="F47" s="211" t="s">
        <v>7</v>
      </c>
      <c r="G47" s="211" t="s">
        <v>2036</v>
      </c>
      <c r="H47" s="211"/>
    </row>
    <row r="48" spans="1:8" s="212" customFormat="1" ht="16" customHeight="1">
      <c r="A48" s="210">
        <v>43291</v>
      </c>
      <c r="B48" s="211" t="s">
        <v>4</v>
      </c>
      <c r="C48" s="211">
        <v>1255</v>
      </c>
      <c r="D48" s="211" t="s">
        <v>205</v>
      </c>
      <c r="E48" s="211" t="s">
        <v>615</v>
      </c>
      <c r="F48" s="211" t="s">
        <v>24</v>
      </c>
      <c r="G48" s="211" t="s">
        <v>388</v>
      </c>
      <c r="H48" s="211"/>
    </row>
    <row r="49" spans="1:8" s="212" customFormat="1" ht="16" customHeight="1">
      <c r="A49" s="210">
        <v>43291</v>
      </c>
      <c r="B49" s="211" t="s">
        <v>4</v>
      </c>
      <c r="C49" s="211">
        <v>8009</v>
      </c>
      <c r="D49" s="211" t="s">
        <v>135</v>
      </c>
      <c r="E49" s="211" t="s">
        <v>615</v>
      </c>
      <c r="F49" s="211" t="s">
        <v>24</v>
      </c>
      <c r="G49" s="211" t="s">
        <v>663</v>
      </c>
      <c r="H49" s="211"/>
    </row>
    <row r="50" spans="1:8" s="212" customFormat="1" ht="16" customHeight="1">
      <c r="A50" s="210">
        <v>43292</v>
      </c>
      <c r="B50" s="211" t="s">
        <v>25</v>
      </c>
      <c r="C50" s="211">
        <v>2970</v>
      </c>
      <c r="D50" s="211" t="s">
        <v>2038</v>
      </c>
      <c r="E50" s="211" t="s">
        <v>25</v>
      </c>
      <c r="F50" s="211" t="s">
        <v>24</v>
      </c>
      <c r="G50" s="211" t="s">
        <v>1240</v>
      </c>
      <c r="H50" s="211"/>
    </row>
    <row r="51" spans="1:8" s="212" customFormat="1" ht="16" customHeight="1">
      <c r="A51" s="210">
        <v>43292</v>
      </c>
      <c r="B51" s="211" t="s">
        <v>4</v>
      </c>
      <c r="C51" s="211">
        <v>1655</v>
      </c>
      <c r="D51" s="211" t="s">
        <v>205</v>
      </c>
      <c r="E51" s="211" t="s">
        <v>25</v>
      </c>
      <c r="F51" s="211" t="s">
        <v>848</v>
      </c>
      <c r="G51" s="211" t="s">
        <v>663</v>
      </c>
      <c r="H51" s="211"/>
    </row>
    <row r="52" spans="1:8" s="212" customFormat="1" ht="16" customHeight="1">
      <c r="A52" s="210">
        <v>43292</v>
      </c>
      <c r="B52" s="211" t="s">
        <v>22</v>
      </c>
      <c r="C52" s="211">
        <v>6860</v>
      </c>
      <c r="D52" s="211" t="s">
        <v>550</v>
      </c>
      <c r="E52" s="211" t="s">
        <v>7</v>
      </c>
      <c r="F52" s="211" t="s">
        <v>24</v>
      </c>
      <c r="G52" s="211" t="s">
        <v>388</v>
      </c>
      <c r="H52" s="211"/>
    </row>
    <row r="53" spans="1:8" s="212" customFormat="1">
      <c r="A53" s="210">
        <v>43293</v>
      </c>
      <c r="B53" s="211" t="s">
        <v>6</v>
      </c>
      <c r="C53" s="211">
        <v>39319</v>
      </c>
      <c r="D53" s="211" t="s">
        <v>2040</v>
      </c>
      <c r="E53" s="211" t="s">
        <v>6</v>
      </c>
      <c r="F53" s="211" t="s">
        <v>6</v>
      </c>
      <c r="G53" s="211" t="s">
        <v>388</v>
      </c>
      <c r="H53" s="211"/>
    </row>
    <row r="54" spans="1:8" s="212" customFormat="1">
      <c r="A54" s="210">
        <v>43293</v>
      </c>
      <c r="B54" s="211" t="s">
        <v>7</v>
      </c>
      <c r="C54" s="211">
        <v>57640</v>
      </c>
      <c r="D54" s="211" t="s">
        <v>869</v>
      </c>
      <c r="E54" s="211" t="s">
        <v>7</v>
      </c>
      <c r="F54" s="211" t="s">
        <v>7</v>
      </c>
      <c r="G54" s="211" t="s">
        <v>388</v>
      </c>
      <c r="H54" s="211"/>
    </row>
    <row r="55" spans="1:8" s="212" customFormat="1">
      <c r="A55" s="210">
        <v>43293</v>
      </c>
      <c r="B55" s="211" t="s">
        <v>7</v>
      </c>
      <c r="C55" s="211">
        <v>57700</v>
      </c>
      <c r="D55" s="211" t="s">
        <v>412</v>
      </c>
      <c r="E55" s="211" t="s">
        <v>7</v>
      </c>
      <c r="F55" s="211" t="s">
        <v>7</v>
      </c>
      <c r="G55" s="211" t="s">
        <v>2042</v>
      </c>
      <c r="H55" s="211"/>
    </row>
    <row r="56" spans="1:8" s="212" customFormat="1">
      <c r="A56" s="210">
        <v>43293</v>
      </c>
      <c r="B56" s="211" t="s">
        <v>6</v>
      </c>
      <c r="C56" s="211">
        <v>66540</v>
      </c>
      <c r="D56" s="211" t="s">
        <v>2044</v>
      </c>
      <c r="E56" s="211" t="s">
        <v>6</v>
      </c>
      <c r="F56" s="211" t="s">
        <v>24</v>
      </c>
      <c r="G56" s="211" t="s">
        <v>2045</v>
      </c>
      <c r="H56" s="211"/>
    </row>
    <row r="57" spans="1:8" s="212" customFormat="1">
      <c r="A57" s="210">
        <v>43293</v>
      </c>
      <c r="B57" s="211" t="s">
        <v>4</v>
      </c>
      <c r="C57" s="211">
        <v>4438</v>
      </c>
      <c r="D57" s="211" t="s">
        <v>139</v>
      </c>
      <c r="E57" s="211" t="s">
        <v>25</v>
      </c>
      <c r="F57" s="211" t="s">
        <v>5</v>
      </c>
      <c r="G57" s="211" t="s">
        <v>388</v>
      </c>
      <c r="H57" s="211"/>
    </row>
    <row r="58" spans="1:8" s="212" customFormat="1">
      <c r="A58" s="210">
        <v>43295</v>
      </c>
      <c r="B58" s="211" t="s">
        <v>2047</v>
      </c>
      <c r="C58" s="211"/>
      <c r="D58" s="211" t="s">
        <v>2048</v>
      </c>
      <c r="E58" s="211" t="s">
        <v>24</v>
      </c>
      <c r="F58" s="211" t="s">
        <v>25</v>
      </c>
      <c r="G58" s="211" t="s">
        <v>1937</v>
      </c>
      <c r="H58" s="211"/>
    </row>
    <row r="59" spans="1:8" s="212" customFormat="1">
      <c r="A59" s="210">
        <v>43295</v>
      </c>
      <c r="B59" s="211" t="s">
        <v>7</v>
      </c>
      <c r="C59" s="211">
        <v>97740</v>
      </c>
      <c r="D59" s="211" t="s">
        <v>2049</v>
      </c>
      <c r="E59" s="211" t="s">
        <v>7</v>
      </c>
      <c r="F59" s="211" t="s">
        <v>24</v>
      </c>
      <c r="G59" s="211" t="s">
        <v>1937</v>
      </c>
      <c r="H59" s="211"/>
    </row>
    <row r="60" spans="1:8" s="212" customFormat="1">
      <c r="A60" s="210">
        <v>43295</v>
      </c>
      <c r="B60" s="211" t="s">
        <v>7</v>
      </c>
      <c r="C60" s="211">
        <v>54560</v>
      </c>
      <c r="D60" s="211" t="s">
        <v>871</v>
      </c>
      <c r="E60" s="211" t="s">
        <v>7</v>
      </c>
      <c r="F60" s="211" t="s">
        <v>7</v>
      </c>
      <c r="G60" s="211" t="s">
        <v>389</v>
      </c>
      <c r="H60" s="211"/>
    </row>
    <row r="61" spans="1:8" s="212" customFormat="1">
      <c r="A61" s="210">
        <v>43295</v>
      </c>
      <c r="B61" s="211" t="s">
        <v>4</v>
      </c>
      <c r="C61" s="211">
        <v>1370</v>
      </c>
      <c r="D61" s="211" t="s">
        <v>205</v>
      </c>
      <c r="E61" s="211" t="s">
        <v>7</v>
      </c>
      <c r="F61" s="211" t="s">
        <v>7</v>
      </c>
      <c r="G61" s="211" t="s">
        <v>2050</v>
      </c>
      <c r="H61" s="211"/>
    </row>
    <row r="62" spans="1:8" s="212" customFormat="1">
      <c r="A62" s="210">
        <v>43295</v>
      </c>
      <c r="B62" s="211" t="s">
        <v>4</v>
      </c>
      <c r="C62" s="211">
        <v>4523</v>
      </c>
      <c r="D62" s="211" t="s">
        <v>141</v>
      </c>
      <c r="E62" s="211" t="s">
        <v>7</v>
      </c>
      <c r="F62" s="211" t="s">
        <v>9</v>
      </c>
      <c r="G62" s="211" t="s">
        <v>2051</v>
      </c>
      <c r="H62" s="211"/>
    </row>
    <row r="63" spans="1:8" s="212" customFormat="1">
      <c r="A63" s="210">
        <v>43296</v>
      </c>
      <c r="B63" s="211" t="s">
        <v>4</v>
      </c>
      <c r="C63" s="211">
        <v>2168</v>
      </c>
      <c r="D63" s="211" t="s">
        <v>205</v>
      </c>
      <c r="E63" s="211" t="s">
        <v>28</v>
      </c>
      <c r="F63" s="211" t="s">
        <v>24</v>
      </c>
      <c r="G63" s="211" t="s">
        <v>1833</v>
      </c>
      <c r="H63" s="211"/>
    </row>
    <row r="64" spans="1:8" s="212" customFormat="1">
      <c r="A64" s="210">
        <v>43296</v>
      </c>
      <c r="B64" s="211" t="s">
        <v>4</v>
      </c>
      <c r="C64" s="211">
        <v>8710</v>
      </c>
      <c r="D64" s="211" t="s">
        <v>1405</v>
      </c>
      <c r="E64" s="211" t="s">
        <v>7</v>
      </c>
      <c r="F64" s="211" t="s">
        <v>7</v>
      </c>
      <c r="G64" s="211" t="s">
        <v>123</v>
      </c>
      <c r="H64" s="211"/>
    </row>
    <row r="65" spans="1:8" s="212" customFormat="1">
      <c r="A65" s="210">
        <v>43296</v>
      </c>
      <c r="B65" s="211" t="s">
        <v>6</v>
      </c>
      <c r="C65" s="211">
        <v>54338</v>
      </c>
      <c r="D65" s="211" t="s">
        <v>400</v>
      </c>
      <c r="E65" s="211" t="s">
        <v>6</v>
      </c>
      <c r="F65" s="211" t="s">
        <v>1826</v>
      </c>
      <c r="G65" s="211" t="s">
        <v>65</v>
      </c>
      <c r="H65" s="211"/>
    </row>
    <row r="66" spans="1:8" s="212" customFormat="1">
      <c r="A66" s="210">
        <v>43296</v>
      </c>
      <c r="B66" s="211" t="s">
        <v>4</v>
      </c>
      <c r="C66" s="211">
        <v>4451</v>
      </c>
      <c r="D66" s="211" t="s">
        <v>145</v>
      </c>
      <c r="E66" s="211" t="s">
        <v>5</v>
      </c>
      <c r="F66" s="211" t="s">
        <v>5</v>
      </c>
      <c r="G66" s="211" t="s">
        <v>794</v>
      </c>
      <c r="H66" s="211"/>
    </row>
    <row r="67" spans="1:8" s="212" customFormat="1">
      <c r="A67" s="210">
        <v>43296</v>
      </c>
      <c r="B67" s="211" t="s">
        <v>4</v>
      </c>
      <c r="C67" s="211">
        <v>1137</v>
      </c>
      <c r="D67" s="211" t="s">
        <v>205</v>
      </c>
      <c r="E67" s="211" t="s">
        <v>79</v>
      </c>
      <c r="F67" s="211" t="s">
        <v>1541</v>
      </c>
      <c r="G67" s="211" t="s">
        <v>609</v>
      </c>
      <c r="H67" s="211"/>
    </row>
    <row r="68" spans="1:8" s="212" customFormat="1">
      <c r="A68" s="210">
        <v>43296</v>
      </c>
      <c r="B68" s="211" t="s">
        <v>22</v>
      </c>
      <c r="C68" s="211">
        <v>6791</v>
      </c>
      <c r="D68" s="211" t="s">
        <v>348</v>
      </c>
      <c r="E68" s="211" t="s">
        <v>638</v>
      </c>
      <c r="F68" s="211" t="s">
        <v>7</v>
      </c>
      <c r="G68" s="211" t="s">
        <v>389</v>
      </c>
      <c r="H68" s="211"/>
    </row>
    <row r="69" spans="1:8" s="212" customFormat="1">
      <c r="A69" s="210">
        <v>43297</v>
      </c>
      <c r="B69" s="211" t="s">
        <v>22</v>
      </c>
      <c r="C69" s="211">
        <v>6780</v>
      </c>
      <c r="D69" s="211" t="s">
        <v>628</v>
      </c>
      <c r="E69" s="211" t="s">
        <v>7</v>
      </c>
      <c r="F69" s="211" t="s">
        <v>7</v>
      </c>
      <c r="G69" s="211" t="s">
        <v>391</v>
      </c>
      <c r="H69" s="211"/>
    </row>
    <row r="70" spans="1:8" s="212" customFormat="1">
      <c r="A70" s="210">
        <v>43297</v>
      </c>
      <c r="B70" s="211" t="s">
        <v>7</v>
      </c>
      <c r="C70" s="211">
        <v>83440</v>
      </c>
      <c r="D70" s="211" t="s">
        <v>2057</v>
      </c>
      <c r="E70" s="211" t="s">
        <v>7</v>
      </c>
      <c r="F70" s="211" t="s">
        <v>25</v>
      </c>
      <c r="G70" s="211" t="s">
        <v>1833</v>
      </c>
      <c r="H70" s="211"/>
    </row>
    <row r="71" spans="1:8" s="212" customFormat="1">
      <c r="A71" s="210">
        <v>43297</v>
      </c>
      <c r="B71" s="211" t="s">
        <v>7</v>
      </c>
      <c r="C71" s="211">
        <v>14123</v>
      </c>
      <c r="D71" s="211" t="s">
        <v>2058</v>
      </c>
      <c r="E71" s="211" t="s">
        <v>7</v>
      </c>
      <c r="F71" s="211" t="s">
        <v>7</v>
      </c>
      <c r="G71" s="211" t="s">
        <v>1833</v>
      </c>
      <c r="H71" s="211"/>
    </row>
    <row r="72" spans="1:8" s="212" customFormat="1">
      <c r="A72" s="210">
        <v>43297</v>
      </c>
      <c r="B72" s="211" t="s">
        <v>7</v>
      </c>
      <c r="C72" s="211">
        <v>52300</v>
      </c>
      <c r="D72" s="211" t="s">
        <v>2059</v>
      </c>
      <c r="E72" s="211" t="s">
        <v>7</v>
      </c>
      <c r="F72" s="211" t="s">
        <v>7</v>
      </c>
      <c r="G72" s="211" t="s">
        <v>65</v>
      </c>
      <c r="H72" s="211"/>
    </row>
    <row r="73" spans="1:8" s="212" customFormat="1">
      <c r="A73" s="210">
        <v>43297</v>
      </c>
      <c r="B73" s="211" t="s">
        <v>7</v>
      </c>
      <c r="C73" s="211">
        <v>57310</v>
      </c>
      <c r="D73" s="211" t="s">
        <v>2060</v>
      </c>
      <c r="E73" s="211" t="s">
        <v>7</v>
      </c>
      <c r="F73" s="211" t="s">
        <v>7</v>
      </c>
      <c r="G73" s="211" t="s">
        <v>116</v>
      </c>
      <c r="H73" s="211"/>
    </row>
    <row r="74" spans="1:8" s="212" customFormat="1">
      <c r="A74" s="210">
        <v>43298</v>
      </c>
      <c r="B74" s="211" t="s">
        <v>4</v>
      </c>
      <c r="C74" s="211">
        <v>8715</v>
      </c>
      <c r="D74" s="211" t="s">
        <v>2061</v>
      </c>
      <c r="E74" s="211" t="s">
        <v>5</v>
      </c>
      <c r="F74" s="211" t="s">
        <v>6</v>
      </c>
      <c r="G74" s="211" t="s">
        <v>2062</v>
      </c>
      <c r="H74" s="211"/>
    </row>
    <row r="75" spans="1:8" s="212" customFormat="1">
      <c r="A75" s="210">
        <v>43298</v>
      </c>
      <c r="B75" s="211" t="s">
        <v>4</v>
      </c>
      <c r="C75" s="211">
        <v>8365</v>
      </c>
      <c r="D75" s="211" t="s">
        <v>133</v>
      </c>
      <c r="E75" s="211" t="s">
        <v>24</v>
      </c>
      <c r="F75" s="211" t="s">
        <v>7</v>
      </c>
      <c r="G75" s="211" t="s">
        <v>64</v>
      </c>
      <c r="H75" s="211"/>
    </row>
    <row r="76" spans="1:8" s="212" customFormat="1">
      <c r="A76" s="210">
        <v>43298</v>
      </c>
      <c r="B76" s="211" t="s">
        <v>4</v>
      </c>
      <c r="C76" s="211">
        <v>4650</v>
      </c>
      <c r="D76" s="211" t="s">
        <v>131</v>
      </c>
      <c r="E76" s="211" t="s">
        <v>5</v>
      </c>
      <c r="F76" s="211" t="s">
        <v>7</v>
      </c>
      <c r="G76" s="211" t="s">
        <v>260</v>
      </c>
      <c r="H76" s="211"/>
    </row>
    <row r="77" spans="1:8" s="212" customFormat="1">
      <c r="A77" s="210">
        <v>43299</v>
      </c>
      <c r="B77" s="211" t="s">
        <v>7</v>
      </c>
      <c r="C77" s="211">
        <v>57570</v>
      </c>
      <c r="D77" s="211" t="s">
        <v>737</v>
      </c>
      <c r="E77" s="211" t="s">
        <v>79</v>
      </c>
      <c r="F77" s="211" t="s">
        <v>7</v>
      </c>
      <c r="G77" s="211" t="s">
        <v>389</v>
      </c>
      <c r="H77" s="211"/>
    </row>
    <row r="78" spans="1:8" s="212" customFormat="1">
      <c r="A78" s="210">
        <v>43299</v>
      </c>
      <c r="B78" s="211" t="s">
        <v>9</v>
      </c>
      <c r="C78" s="211">
        <v>7041</v>
      </c>
      <c r="D78" s="211" t="s">
        <v>2065</v>
      </c>
      <c r="E78" s="211" t="s">
        <v>9</v>
      </c>
      <c r="F78" s="211" t="s">
        <v>9</v>
      </c>
      <c r="G78" s="211" t="s">
        <v>2066</v>
      </c>
      <c r="H78" s="211"/>
    </row>
    <row r="79" spans="1:8" s="212" customFormat="1">
      <c r="A79" s="210">
        <v>43299</v>
      </c>
      <c r="B79" s="211" t="s">
        <v>7</v>
      </c>
      <c r="C79" s="211">
        <v>57700</v>
      </c>
      <c r="D79" s="211" t="s">
        <v>349</v>
      </c>
      <c r="E79" s="211" t="s">
        <v>7</v>
      </c>
      <c r="F79" s="211" t="s">
        <v>7</v>
      </c>
      <c r="G79" s="211" t="s">
        <v>470</v>
      </c>
      <c r="H79" s="211"/>
    </row>
    <row r="80" spans="1:8" s="212" customFormat="1">
      <c r="A80" s="210">
        <v>43300</v>
      </c>
      <c r="B80" s="211" t="s">
        <v>7</v>
      </c>
      <c r="C80" s="211">
        <v>57480</v>
      </c>
      <c r="D80" s="211" t="s">
        <v>2067</v>
      </c>
      <c r="E80" s="211" t="s">
        <v>7</v>
      </c>
      <c r="F80" s="211" t="s">
        <v>1552</v>
      </c>
      <c r="G80" s="211" t="s">
        <v>514</v>
      </c>
      <c r="H80" s="211"/>
    </row>
    <row r="81" spans="1:8" s="212" customFormat="1">
      <c r="A81" s="210">
        <v>43300</v>
      </c>
      <c r="B81" s="211" t="s">
        <v>4</v>
      </c>
      <c r="C81" s="211">
        <v>8111</v>
      </c>
      <c r="D81" s="211" t="s">
        <v>135</v>
      </c>
      <c r="E81" s="211" t="s">
        <v>24</v>
      </c>
      <c r="F81" s="211" t="s">
        <v>7</v>
      </c>
      <c r="G81" s="211" t="s">
        <v>1763</v>
      </c>
      <c r="H81" s="211"/>
    </row>
    <row r="82" spans="1:8" s="212" customFormat="1">
      <c r="A82" s="210">
        <v>43300</v>
      </c>
      <c r="B82" s="211" t="s">
        <v>6</v>
      </c>
      <c r="C82" s="211">
        <v>66663</v>
      </c>
      <c r="D82" s="211" t="s">
        <v>650</v>
      </c>
      <c r="E82" s="211" t="s">
        <v>6</v>
      </c>
      <c r="F82" s="211" t="s">
        <v>12</v>
      </c>
      <c r="G82" s="211" t="s">
        <v>514</v>
      </c>
      <c r="H82" s="211"/>
    </row>
    <row r="83" spans="1:8" s="212" customFormat="1">
      <c r="A83" s="210">
        <v>43300</v>
      </c>
      <c r="B83" s="211" t="s">
        <v>6</v>
      </c>
      <c r="C83" s="211">
        <v>7745</v>
      </c>
      <c r="D83" s="211" t="s">
        <v>2071</v>
      </c>
      <c r="E83" s="211" t="s">
        <v>6</v>
      </c>
      <c r="F83" s="211" t="s">
        <v>24</v>
      </c>
      <c r="G83" s="211" t="s">
        <v>2072</v>
      </c>
      <c r="H83" s="211"/>
    </row>
    <row r="84" spans="1:8" s="212" customFormat="1">
      <c r="A84" s="210">
        <v>43300</v>
      </c>
      <c r="B84" s="211" t="s">
        <v>7</v>
      </c>
      <c r="C84" s="211">
        <v>57840</v>
      </c>
      <c r="D84" s="211" t="s">
        <v>2073</v>
      </c>
      <c r="E84" s="211" t="s">
        <v>7</v>
      </c>
      <c r="F84" s="211" t="s">
        <v>7</v>
      </c>
      <c r="G84" s="211" t="s">
        <v>116</v>
      </c>
      <c r="H84" s="211"/>
    </row>
    <row r="85" spans="1:8" s="212" customFormat="1">
      <c r="A85" s="210">
        <v>43300</v>
      </c>
      <c r="B85" s="211" t="s">
        <v>7</v>
      </c>
      <c r="C85" s="211">
        <v>57390</v>
      </c>
      <c r="D85" s="211" t="s">
        <v>669</v>
      </c>
      <c r="E85" s="211" t="s">
        <v>7</v>
      </c>
      <c r="F85" s="211" t="s">
        <v>7</v>
      </c>
      <c r="G85" s="211" t="s">
        <v>2074</v>
      </c>
      <c r="H85" s="211"/>
    </row>
    <row r="86" spans="1:8" s="212" customFormat="1">
      <c r="A86" s="210">
        <v>43300</v>
      </c>
      <c r="B86" s="211" t="s">
        <v>7</v>
      </c>
      <c r="C86" s="211">
        <v>37320</v>
      </c>
      <c r="D86" s="211" t="s">
        <v>2076</v>
      </c>
      <c r="E86" s="211" t="s">
        <v>7</v>
      </c>
      <c r="F86" s="211" t="s">
        <v>24</v>
      </c>
      <c r="G86" s="211" t="s">
        <v>116</v>
      </c>
      <c r="H86" s="211"/>
    </row>
    <row r="87" spans="1:8" s="212" customFormat="1">
      <c r="A87" s="210">
        <v>43301</v>
      </c>
      <c r="B87" s="211" t="s">
        <v>4</v>
      </c>
      <c r="C87" s="211">
        <v>4925</v>
      </c>
      <c r="D87" s="211" t="s">
        <v>152</v>
      </c>
      <c r="E87" s="211" t="s">
        <v>5</v>
      </c>
      <c r="F87" s="211" t="s">
        <v>6</v>
      </c>
      <c r="G87" s="211" t="s">
        <v>123</v>
      </c>
      <c r="H87" s="211"/>
    </row>
    <row r="88" spans="1:8" s="212" customFormat="1">
      <c r="A88" s="210">
        <v>43301</v>
      </c>
      <c r="B88" s="211" t="s">
        <v>4</v>
      </c>
      <c r="C88" s="211">
        <v>4981</v>
      </c>
      <c r="D88" s="211" t="s">
        <v>2079</v>
      </c>
      <c r="E88" s="211" t="s">
        <v>5</v>
      </c>
      <c r="F88" s="211" t="s">
        <v>5</v>
      </c>
      <c r="G88" s="211" t="s">
        <v>1763</v>
      </c>
      <c r="H88" s="211"/>
    </row>
    <row r="89" spans="1:8" s="212" customFormat="1">
      <c r="A89" s="210">
        <v>43301</v>
      </c>
      <c r="B89" s="211" t="s">
        <v>22</v>
      </c>
      <c r="C89" s="211">
        <v>6800</v>
      </c>
      <c r="D89" s="211" t="s">
        <v>1963</v>
      </c>
      <c r="E89" s="211" t="s">
        <v>7</v>
      </c>
      <c r="F89" s="211" t="s">
        <v>24</v>
      </c>
      <c r="G89" s="211" t="s">
        <v>891</v>
      </c>
      <c r="H89" s="211"/>
    </row>
    <row r="90" spans="1:8" s="212" customFormat="1">
      <c r="A90" s="210">
        <v>43301</v>
      </c>
      <c r="B90" s="211" t="s">
        <v>1125</v>
      </c>
      <c r="C90" s="211" t="s">
        <v>2080</v>
      </c>
      <c r="D90" s="211" t="s">
        <v>2081</v>
      </c>
      <c r="E90" s="211" t="s">
        <v>24</v>
      </c>
      <c r="F90" s="211" t="s">
        <v>24</v>
      </c>
      <c r="G90" s="211" t="s">
        <v>388</v>
      </c>
      <c r="H90" s="211"/>
    </row>
    <row r="91" spans="1:8" s="212" customFormat="1">
      <c r="A91" s="210">
        <v>43301</v>
      </c>
      <c r="B91" s="211" t="s">
        <v>7</v>
      </c>
      <c r="C91" s="211">
        <v>54650</v>
      </c>
      <c r="D91" s="211" t="s">
        <v>393</v>
      </c>
      <c r="E91" s="211" t="s">
        <v>7</v>
      </c>
      <c r="F91" s="211" t="s">
        <v>24</v>
      </c>
      <c r="G91" s="211" t="s">
        <v>663</v>
      </c>
      <c r="H91" s="211"/>
    </row>
    <row r="92" spans="1:8" s="212" customFormat="1">
      <c r="A92" s="210">
        <v>43301</v>
      </c>
      <c r="B92" s="211" t="s">
        <v>4</v>
      </c>
      <c r="C92" s="211">
        <v>4560</v>
      </c>
      <c r="D92" s="211" t="s">
        <v>131</v>
      </c>
      <c r="E92" s="211" t="s">
        <v>5</v>
      </c>
      <c r="F92" s="211" t="s">
        <v>7</v>
      </c>
      <c r="G92" s="211" t="s">
        <v>388</v>
      </c>
      <c r="H92" s="211"/>
    </row>
    <row r="93" spans="1:8" s="212" customFormat="1">
      <c r="A93" s="210">
        <v>43302</v>
      </c>
      <c r="B93" s="211" t="s">
        <v>7</v>
      </c>
      <c r="C93" s="211">
        <v>38220</v>
      </c>
      <c r="D93" s="211" t="s">
        <v>2082</v>
      </c>
      <c r="E93" s="211" t="s">
        <v>7</v>
      </c>
      <c r="F93" s="211" t="s">
        <v>937</v>
      </c>
      <c r="G93" s="211" t="s">
        <v>1833</v>
      </c>
      <c r="H93" s="211"/>
    </row>
    <row r="94" spans="1:8" s="212" customFormat="1">
      <c r="A94" s="210">
        <v>43302</v>
      </c>
      <c r="B94" s="211" t="s">
        <v>7</v>
      </c>
      <c r="C94" s="211">
        <v>75003</v>
      </c>
      <c r="D94" s="211" t="s">
        <v>716</v>
      </c>
      <c r="E94" s="211" t="s">
        <v>18</v>
      </c>
      <c r="F94" s="211" t="s">
        <v>14</v>
      </c>
      <c r="G94" s="211" t="s">
        <v>65</v>
      </c>
      <c r="H94" s="211"/>
    </row>
    <row r="95" spans="1:8" s="212" customFormat="1">
      <c r="A95" s="210">
        <v>43302</v>
      </c>
      <c r="B95" s="211" t="s">
        <v>22</v>
      </c>
      <c r="C95" s="211">
        <v>6840</v>
      </c>
      <c r="D95" s="211" t="s">
        <v>652</v>
      </c>
      <c r="E95" s="211" t="s">
        <v>7</v>
      </c>
      <c r="F95" s="211" t="s">
        <v>5</v>
      </c>
      <c r="G95" s="211" t="s">
        <v>2083</v>
      </c>
      <c r="H95" s="211"/>
    </row>
    <row r="96" spans="1:8" s="212" customFormat="1">
      <c r="A96" s="210">
        <v>43302</v>
      </c>
      <c r="B96" s="211" t="s">
        <v>22</v>
      </c>
      <c r="C96" s="211">
        <v>32107</v>
      </c>
      <c r="D96" s="211" t="s">
        <v>2084</v>
      </c>
      <c r="E96" s="211" t="s">
        <v>6</v>
      </c>
      <c r="F96" s="211" t="s">
        <v>24</v>
      </c>
      <c r="G96" s="211" t="s">
        <v>1133</v>
      </c>
      <c r="H96" s="211"/>
    </row>
    <row r="97" spans="1:8" s="212" customFormat="1">
      <c r="A97" s="210">
        <v>43302</v>
      </c>
      <c r="B97" s="211" t="s">
        <v>4</v>
      </c>
      <c r="C97" s="211">
        <v>1617</v>
      </c>
      <c r="D97" s="211" t="s">
        <v>205</v>
      </c>
      <c r="E97" s="211" t="s">
        <v>7</v>
      </c>
      <c r="F97" s="211" t="s">
        <v>5</v>
      </c>
      <c r="G97" s="211" t="s">
        <v>663</v>
      </c>
      <c r="H97" s="211"/>
    </row>
    <row r="98" spans="1:8" s="212" customFormat="1">
      <c r="A98" s="210">
        <v>43302</v>
      </c>
      <c r="B98" s="211" t="s">
        <v>4</v>
      </c>
      <c r="C98" s="211">
        <v>1243</v>
      </c>
      <c r="D98" s="211" t="s">
        <v>205</v>
      </c>
      <c r="E98" s="211" t="s">
        <v>7</v>
      </c>
      <c r="F98" s="211" t="s">
        <v>24</v>
      </c>
      <c r="G98" s="211" t="s">
        <v>42</v>
      </c>
      <c r="H98" s="211"/>
    </row>
    <row r="99" spans="1:8" s="212" customFormat="1">
      <c r="A99" s="210">
        <v>43302</v>
      </c>
      <c r="B99" s="211" t="s">
        <v>4</v>
      </c>
      <c r="C99" s="211">
        <v>7430</v>
      </c>
      <c r="D99" s="211" t="s">
        <v>467</v>
      </c>
      <c r="E99" s="211" t="s">
        <v>7</v>
      </c>
      <c r="F99" s="211" t="s">
        <v>7</v>
      </c>
      <c r="G99" s="211" t="s">
        <v>1224</v>
      </c>
      <c r="H99" s="211"/>
    </row>
    <row r="100" spans="1:8" s="212" customFormat="1">
      <c r="A100" s="210">
        <v>43302</v>
      </c>
      <c r="B100" s="211" t="s">
        <v>7</v>
      </c>
      <c r="C100" s="211">
        <v>54620</v>
      </c>
      <c r="D100" s="211" t="s">
        <v>845</v>
      </c>
      <c r="E100" s="211" t="s">
        <v>7</v>
      </c>
      <c r="F100" s="211" t="s">
        <v>620</v>
      </c>
      <c r="G100" s="211" t="s">
        <v>388</v>
      </c>
      <c r="H100" s="211"/>
    </row>
    <row r="101" spans="1:8" s="212" customFormat="1">
      <c r="A101" s="210">
        <v>43303</v>
      </c>
      <c r="B101" s="211" t="s">
        <v>4</v>
      </c>
      <c r="C101" s="211">
        <v>8016</v>
      </c>
      <c r="D101" s="211" t="s">
        <v>135</v>
      </c>
      <c r="E101" s="211" t="s">
        <v>5</v>
      </c>
      <c r="F101" s="211" t="s">
        <v>24</v>
      </c>
      <c r="G101" s="211" t="s">
        <v>663</v>
      </c>
      <c r="H101" s="211"/>
    </row>
    <row r="102" spans="1:8" s="212" customFormat="1">
      <c r="A102" s="210">
        <v>43303</v>
      </c>
      <c r="B102" s="211" t="s">
        <v>4</v>
      </c>
      <c r="C102" s="211">
        <v>1520</v>
      </c>
      <c r="D102" s="211" t="s">
        <v>205</v>
      </c>
      <c r="E102" s="211" t="s">
        <v>79</v>
      </c>
      <c r="F102" s="211" t="s">
        <v>24</v>
      </c>
      <c r="G102" s="211" t="s">
        <v>388</v>
      </c>
      <c r="H102" s="211"/>
    </row>
    <row r="103" spans="1:8" s="212" customFormat="1">
      <c r="A103" s="210">
        <v>43303</v>
      </c>
      <c r="B103" s="211" t="s">
        <v>7</v>
      </c>
      <c r="C103" s="211">
        <v>60200</v>
      </c>
      <c r="D103" s="211" t="s">
        <v>2088</v>
      </c>
      <c r="E103" s="211" t="s">
        <v>7</v>
      </c>
      <c r="F103" s="211" t="s">
        <v>24</v>
      </c>
      <c r="G103" s="211" t="s">
        <v>2089</v>
      </c>
      <c r="H103" s="211"/>
    </row>
    <row r="104" spans="1:8" s="212" customFormat="1">
      <c r="A104" s="210">
        <v>43303</v>
      </c>
      <c r="B104" s="211" t="s">
        <v>4</v>
      </c>
      <c r="C104" s="211">
        <v>2167</v>
      </c>
      <c r="D104" s="211" t="s">
        <v>205</v>
      </c>
      <c r="E104" s="211" t="s">
        <v>7</v>
      </c>
      <c r="F104" s="211" t="s">
        <v>24</v>
      </c>
      <c r="G104" s="211" t="s">
        <v>2090</v>
      </c>
      <c r="H104" s="211"/>
    </row>
    <row r="105" spans="1:8" s="212" customFormat="1">
      <c r="A105" s="210">
        <v>43303</v>
      </c>
      <c r="B105" s="211" t="s">
        <v>4</v>
      </c>
      <c r="C105" s="211">
        <v>8551</v>
      </c>
      <c r="D105" s="211" t="s">
        <v>505</v>
      </c>
      <c r="E105" s="211" t="s">
        <v>7</v>
      </c>
      <c r="F105" s="211" t="s">
        <v>7</v>
      </c>
      <c r="G105" s="211" t="s">
        <v>388</v>
      </c>
      <c r="H105" s="211"/>
    </row>
    <row r="106" spans="1:8" s="212" customFormat="1">
      <c r="A106" s="210">
        <v>43303</v>
      </c>
      <c r="B106" s="211" t="s">
        <v>4</v>
      </c>
      <c r="C106" s="211">
        <v>3932</v>
      </c>
      <c r="D106" s="211" t="s">
        <v>175</v>
      </c>
      <c r="E106" s="211" t="s">
        <v>7</v>
      </c>
      <c r="F106" s="211" t="s">
        <v>28</v>
      </c>
      <c r="G106" s="211" t="s">
        <v>388</v>
      </c>
      <c r="H106" s="211"/>
    </row>
    <row r="107" spans="1:8" s="212" customFormat="1">
      <c r="A107" s="210">
        <v>43303</v>
      </c>
      <c r="B107" s="211" t="s">
        <v>4</v>
      </c>
      <c r="C107" s="211">
        <v>8076</v>
      </c>
      <c r="D107" s="211" t="s">
        <v>133</v>
      </c>
      <c r="E107" s="211" t="s">
        <v>7</v>
      </c>
      <c r="F107" s="211" t="s">
        <v>5</v>
      </c>
      <c r="G107" s="211" t="s">
        <v>2093</v>
      </c>
      <c r="H107" s="211"/>
    </row>
    <row r="108" spans="1:8" s="212" customFormat="1">
      <c r="A108" s="210">
        <v>43304</v>
      </c>
      <c r="B108" s="211" t="s">
        <v>7</v>
      </c>
      <c r="C108" s="211">
        <v>57120</v>
      </c>
      <c r="D108" s="211" t="s">
        <v>1288</v>
      </c>
      <c r="E108" s="211" t="s">
        <v>7</v>
      </c>
      <c r="F108" s="211" t="s">
        <v>24</v>
      </c>
      <c r="G108" s="211" t="s">
        <v>42</v>
      </c>
      <c r="H108" s="211"/>
    </row>
    <row r="109" spans="1:8" s="212" customFormat="1">
      <c r="A109" s="210">
        <v>43304</v>
      </c>
      <c r="B109" s="211" t="s">
        <v>7</v>
      </c>
      <c r="C109" s="211">
        <v>57250</v>
      </c>
      <c r="D109" s="211" t="s">
        <v>2096</v>
      </c>
      <c r="E109" s="211" t="s">
        <v>7</v>
      </c>
      <c r="F109" s="211" t="s">
        <v>9</v>
      </c>
      <c r="G109" s="211" t="s">
        <v>388</v>
      </c>
      <c r="H109" s="211"/>
    </row>
    <row r="110" spans="1:8" s="212" customFormat="1">
      <c r="A110" s="210">
        <v>43304</v>
      </c>
      <c r="B110" s="211" t="s">
        <v>28</v>
      </c>
      <c r="C110" s="211">
        <v>28035</v>
      </c>
      <c r="D110" s="211" t="s">
        <v>2016</v>
      </c>
      <c r="E110" s="211" t="s">
        <v>28</v>
      </c>
      <c r="F110" s="211" t="s">
        <v>24</v>
      </c>
      <c r="G110" s="211" t="s">
        <v>2089</v>
      </c>
      <c r="H110" s="211"/>
    </row>
    <row r="111" spans="1:8" s="212" customFormat="1">
      <c r="A111" s="210">
        <v>43304</v>
      </c>
      <c r="B111" s="211" t="s">
        <v>22</v>
      </c>
      <c r="C111" s="211">
        <v>6800</v>
      </c>
      <c r="D111" s="211" t="s">
        <v>1963</v>
      </c>
      <c r="E111" s="211" t="s">
        <v>7</v>
      </c>
      <c r="F111" s="211" t="s">
        <v>24</v>
      </c>
      <c r="G111" s="211" t="s">
        <v>2098</v>
      </c>
      <c r="H111" s="211"/>
    </row>
    <row r="112" spans="1:8" s="212" customFormat="1">
      <c r="A112" s="210">
        <v>43304</v>
      </c>
      <c r="B112" s="211" t="s">
        <v>22</v>
      </c>
      <c r="C112" s="211">
        <v>6700</v>
      </c>
      <c r="D112" s="211" t="s">
        <v>326</v>
      </c>
      <c r="E112" s="211" t="s">
        <v>7</v>
      </c>
      <c r="F112" s="211" t="s">
        <v>24</v>
      </c>
      <c r="G112" s="211" t="s">
        <v>1133</v>
      </c>
      <c r="H112" s="211"/>
    </row>
    <row r="113" spans="1:8" s="212" customFormat="1">
      <c r="A113" s="210">
        <v>43304</v>
      </c>
      <c r="B113" s="211" t="s">
        <v>4</v>
      </c>
      <c r="C113" s="211">
        <v>4620</v>
      </c>
      <c r="D113" s="211" t="s">
        <v>131</v>
      </c>
      <c r="E113" s="211" t="s">
        <v>7</v>
      </c>
      <c r="F113" s="211" t="s">
        <v>24</v>
      </c>
      <c r="G113" s="211" t="s">
        <v>2101</v>
      </c>
      <c r="H113" s="211"/>
    </row>
    <row r="114" spans="1:8" s="212" customFormat="1">
      <c r="A114" s="210">
        <v>43304</v>
      </c>
      <c r="B114" s="211" t="s">
        <v>4</v>
      </c>
      <c r="C114" s="211">
        <v>7221</v>
      </c>
      <c r="D114" s="211" t="s">
        <v>153</v>
      </c>
      <c r="E114" s="211" t="s">
        <v>5</v>
      </c>
      <c r="F114" s="211" t="s">
        <v>6</v>
      </c>
      <c r="G114" s="211" t="s">
        <v>2103</v>
      </c>
      <c r="H114" s="211"/>
    </row>
    <row r="115" spans="1:8" s="212" customFormat="1">
      <c r="A115" s="210">
        <v>43304</v>
      </c>
      <c r="B115" s="211" t="s">
        <v>4</v>
      </c>
      <c r="C115" s="211">
        <v>4382</v>
      </c>
      <c r="D115" s="211" t="s">
        <v>158</v>
      </c>
      <c r="E115" s="211" t="s">
        <v>5</v>
      </c>
      <c r="F115" s="211" t="s">
        <v>7</v>
      </c>
      <c r="G115" s="211" t="s">
        <v>123</v>
      </c>
      <c r="H115" s="211"/>
    </row>
    <row r="116" spans="1:8" s="212" customFormat="1">
      <c r="A116" s="210">
        <v>43304</v>
      </c>
      <c r="B116" s="211" t="s">
        <v>4</v>
      </c>
      <c r="C116" s="211">
        <v>8063</v>
      </c>
      <c r="D116" s="211" t="s">
        <v>133</v>
      </c>
      <c r="E116" s="211" t="s">
        <v>5</v>
      </c>
      <c r="F116" s="211" t="s">
        <v>7</v>
      </c>
      <c r="G116" s="211" t="s">
        <v>388</v>
      </c>
      <c r="H116" s="211"/>
    </row>
    <row r="117" spans="1:8" s="212" customFormat="1">
      <c r="A117" s="210">
        <v>43304</v>
      </c>
      <c r="B117" s="211" t="s">
        <v>4</v>
      </c>
      <c r="C117" s="211">
        <v>1471</v>
      </c>
      <c r="D117" s="211" t="s">
        <v>205</v>
      </c>
      <c r="E117" s="211" t="s">
        <v>9</v>
      </c>
      <c r="F117" s="211" t="s">
        <v>7</v>
      </c>
      <c r="G117" s="211" t="s">
        <v>2104</v>
      </c>
      <c r="H117" s="211"/>
    </row>
    <row r="118" spans="1:8" s="212" customFormat="1">
      <c r="A118" s="210">
        <v>43305</v>
      </c>
      <c r="B118" s="211" t="s">
        <v>6</v>
      </c>
      <c r="C118" s="211">
        <v>15230</v>
      </c>
      <c r="D118" s="211" t="s">
        <v>426</v>
      </c>
      <c r="E118" s="211" t="s">
        <v>6</v>
      </c>
      <c r="F118" s="211" t="s">
        <v>24</v>
      </c>
      <c r="G118" s="211" t="s">
        <v>1833</v>
      </c>
      <c r="H118" s="211"/>
    </row>
    <row r="119" spans="1:8" s="212" customFormat="1">
      <c r="A119" s="210">
        <v>43305</v>
      </c>
      <c r="B119" s="211" t="s">
        <v>7</v>
      </c>
      <c r="C119" s="211">
        <v>51200</v>
      </c>
      <c r="D119" s="211" t="s">
        <v>2105</v>
      </c>
      <c r="E119" s="211" t="s">
        <v>7</v>
      </c>
      <c r="F119" s="211" t="s">
        <v>7</v>
      </c>
      <c r="G119" s="211" t="s">
        <v>388</v>
      </c>
      <c r="H119" s="211"/>
    </row>
    <row r="120" spans="1:8" s="212" customFormat="1">
      <c r="A120" s="210">
        <v>43305</v>
      </c>
      <c r="B120" s="211" t="s">
        <v>6</v>
      </c>
      <c r="C120" s="211">
        <v>54296</v>
      </c>
      <c r="D120" s="211" t="s">
        <v>434</v>
      </c>
      <c r="E120" s="211" t="s">
        <v>6</v>
      </c>
      <c r="F120" s="211" t="s">
        <v>24</v>
      </c>
      <c r="G120" s="211" t="s">
        <v>1133</v>
      </c>
      <c r="H120" s="211"/>
    </row>
    <row r="121" spans="1:8" s="212" customFormat="1">
      <c r="A121" s="210">
        <v>43305</v>
      </c>
      <c r="B121" s="211" t="s">
        <v>4</v>
      </c>
      <c r="C121" s="211">
        <v>7260</v>
      </c>
      <c r="D121" s="211" t="s">
        <v>153</v>
      </c>
      <c r="E121" s="211" t="s">
        <v>7</v>
      </c>
      <c r="F121" s="211" t="s">
        <v>24</v>
      </c>
      <c r="G121" s="211" t="s">
        <v>388</v>
      </c>
      <c r="H121" s="211"/>
    </row>
    <row r="122" spans="1:8" s="212" customFormat="1">
      <c r="A122" s="210">
        <v>43305</v>
      </c>
      <c r="B122" s="211" t="s">
        <v>7</v>
      </c>
      <c r="C122" s="211">
        <v>28700</v>
      </c>
      <c r="D122" s="211" t="s">
        <v>2106</v>
      </c>
      <c r="E122" s="211" t="s">
        <v>7</v>
      </c>
      <c r="F122" s="211" t="s">
        <v>7</v>
      </c>
      <c r="G122" s="211" t="s">
        <v>388</v>
      </c>
      <c r="H122" s="211"/>
    </row>
    <row r="123" spans="1:8" s="212" customFormat="1">
      <c r="A123" s="210">
        <v>43305</v>
      </c>
      <c r="B123" s="211" t="s">
        <v>4</v>
      </c>
      <c r="C123" s="211">
        <v>7463</v>
      </c>
      <c r="D123" s="211" t="s">
        <v>736</v>
      </c>
      <c r="E123" s="211" t="s">
        <v>5</v>
      </c>
      <c r="F123" s="211" t="s">
        <v>6</v>
      </c>
      <c r="G123" s="211" t="s">
        <v>918</v>
      </c>
      <c r="H123" s="211"/>
    </row>
    <row r="124" spans="1:8" s="212" customFormat="1">
      <c r="A124" s="210">
        <v>43305</v>
      </c>
      <c r="B124" s="211" t="s">
        <v>4</v>
      </c>
      <c r="C124" s="211">
        <v>7540</v>
      </c>
      <c r="D124" s="211" t="s">
        <v>1215</v>
      </c>
      <c r="E124" s="211" t="s">
        <v>25</v>
      </c>
      <c r="F124" s="211" t="s">
        <v>35</v>
      </c>
      <c r="G124" s="211" t="s">
        <v>48</v>
      </c>
      <c r="H124" s="211"/>
    </row>
    <row r="125" spans="1:8" s="212" customFormat="1">
      <c r="A125" s="210">
        <v>43305</v>
      </c>
      <c r="B125" s="211" t="s">
        <v>7</v>
      </c>
      <c r="C125" s="211">
        <v>57700</v>
      </c>
      <c r="D125" s="211" t="s">
        <v>1485</v>
      </c>
      <c r="E125" s="211" t="s">
        <v>7</v>
      </c>
      <c r="F125" s="211" t="s">
        <v>24</v>
      </c>
      <c r="G125" s="211" t="s">
        <v>42</v>
      </c>
      <c r="H125" s="211"/>
    </row>
    <row r="126" spans="1:8" s="212" customFormat="1">
      <c r="A126" s="210">
        <v>43306</v>
      </c>
      <c r="B126" s="211" t="s">
        <v>4</v>
      </c>
      <c r="C126" s="211">
        <v>8805</v>
      </c>
      <c r="D126" s="211" t="s">
        <v>1600</v>
      </c>
      <c r="E126" s="211" t="s">
        <v>5</v>
      </c>
      <c r="F126" s="211" t="s">
        <v>7</v>
      </c>
      <c r="G126" s="211" t="s">
        <v>1833</v>
      </c>
      <c r="H126" s="211"/>
    </row>
    <row r="127" spans="1:8" s="212" customFormat="1">
      <c r="A127" s="210">
        <v>43306</v>
      </c>
      <c r="B127" s="211" t="s">
        <v>28</v>
      </c>
      <c r="C127" s="211">
        <v>43206</v>
      </c>
      <c r="D127" s="211" t="s">
        <v>2111</v>
      </c>
      <c r="E127" s="211" t="s">
        <v>78</v>
      </c>
      <c r="F127" s="211" t="s">
        <v>28</v>
      </c>
      <c r="G127" s="211" t="s">
        <v>1833</v>
      </c>
      <c r="H127" s="211"/>
    </row>
    <row r="128" spans="1:8" s="212" customFormat="1">
      <c r="A128" s="210">
        <v>43306</v>
      </c>
      <c r="B128" s="211" t="s">
        <v>4</v>
      </c>
      <c r="C128" s="211">
        <v>7761</v>
      </c>
      <c r="D128" s="211" t="s">
        <v>140</v>
      </c>
      <c r="E128" s="211" t="s">
        <v>25</v>
      </c>
      <c r="F128" s="211" t="s">
        <v>7</v>
      </c>
      <c r="G128" s="211" t="s">
        <v>2112</v>
      </c>
      <c r="H128" s="211"/>
    </row>
    <row r="129" spans="1:8" s="212" customFormat="1">
      <c r="A129" s="210">
        <v>43306</v>
      </c>
      <c r="B129" s="211" t="s">
        <v>22</v>
      </c>
      <c r="C129" s="211">
        <v>4845</v>
      </c>
      <c r="D129" s="211" t="s">
        <v>296</v>
      </c>
      <c r="E129" s="211" t="s">
        <v>7</v>
      </c>
      <c r="F129" s="211" t="s">
        <v>24</v>
      </c>
      <c r="G129" s="211" t="s">
        <v>2113</v>
      </c>
      <c r="H129" s="211"/>
    </row>
    <row r="130" spans="1:8" s="212" customFormat="1">
      <c r="A130" s="210">
        <v>43306</v>
      </c>
      <c r="B130" s="211" t="s">
        <v>4</v>
      </c>
      <c r="C130" s="211">
        <v>8077</v>
      </c>
      <c r="D130" s="211" t="s">
        <v>133</v>
      </c>
      <c r="E130" s="211" t="s">
        <v>7</v>
      </c>
      <c r="F130" s="211" t="s">
        <v>24</v>
      </c>
      <c r="G130" s="211" t="s">
        <v>1833</v>
      </c>
      <c r="H130" s="211"/>
    </row>
    <row r="131" spans="1:8" s="212" customFormat="1">
      <c r="A131" s="210">
        <v>43306</v>
      </c>
      <c r="B131" s="211" t="s">
        <v>7</v>
      </c>
      <c r="C131" s="211">
        <v>75003</v>
      </c>
      <c r="D131" s="211" t="s">
        <v>716</v>
      </c>
      <c r="E131" s="211" t="s">
        <v>7</v>
      </c>
      <c r="F131" s="211" t="s">
        <v>24</v>
      </c>
      <c r="G131" s="211" t="s">
        <v>1833</v>
      </c>
      <c r="H131" s="211"/>
    </row>
    <row r="132" spans="1:8" s="212" customFormat="1">
      <c r="A132" s="210">
        <v>43306</v>
      </c>
      <c r="B132" s="211" t="s">
        <v>7</v>
      </c>
      <c r="C132" s="211">
        <v>88110</v>
      </c>
      <c r="D132" s="211" t="s">
        <v>2115</v>
      </c>
      <c r="E132" s="211" t="s">
        <v>7</v>
      </c>
      <c r="F132" s="211" t="s">
        <v>9</v>
      </c>
      <c r="G132" s="211" t="s">
        <v>388</v>
      </c>
      <c r="H132" s="211"/>
    </row>
    <row r="133" spans="1:8" s="212" customFormat="1">
      <c r="A133" s="210">
        <v>43306</v>
      </c>
      <c r="B133" s="211" t="s">
        <v>4</v>
      </c>
      <c r="C133" s="211">
        <v>4555</v>
      </c>
      <c r="D133" s="211" t="s">
        <v>131</v>
      </c>
      <c r="E133" s="211" t="s">
        <v>7</v>
      </c>
      <c r="F133" s="211" t="s">
        <v>10</v>
      </c>
      <c r="G133" s="211" t="s">
        <v>2116</v>
      </c>
      <c r="H133" s="211"/>
    </row>
    <row r="134" spans="1:8" s="212" customFormat="1">
      <c r="A134" s="210">
        <v>43306</v>
      </c>
      <c r="B134" s="211" t="s">
        <v>984</v>
      </c>
      <c r="C134" s="211">
        <v>1754</v>
      </c>
      <c r="D134" s="211" t="s">
        <v>2118</v>
      </c>
      <c r="E134" s="211" t="s">
        <v>273</v>
      </c>
      <c r="F134" s="211" t="s">
        <v>24</v>
      </c>
      <c r="G134" s="211" t="s">
        <v>1833</v>
      </c>
      <c r="H134" s="211"/>
    </row>
    <row r="135" spans="1:8" s="212" customFormat="1">
      <c r="A135" s="210">
        <v>43307</v>
      </c>
      <c r="B135" s="211" t="s">
        <v>984</v>
      </c>
      <c r="C135" s="211">
        <v>4826</v>
      </c>
      <c r="D135" s="211" t="s">
        <v>2119</v>
      </c>
      <c r="E135" s="211" t="s">
        <v>273</v>
      </c>
      <c r="F135" s="211" t="s">
        <v>24</v>
      </c>
      <c r="G135" s="211" t="s">
        <v>1833</v>
      </c>
      <c r="H135" s="211"/>
    </row>
    <row r="136" spans="1:8" s="212" customFormat="1">
      <c r="A136" s="210">
        <v>43307</v>
      </c>
      <c r="B136" s="211" t="s">
        <v>7</v>
      </c>
      <c r="C136" s="211">
        <v>78340</v>
      </c>
      <c r="D136" s="211" t="s">
        <v>2120</v>
      </c>
      <c r="E136" s="211" t="s">
        <v>7</v>
      </c>
      <c r="F136" s="211" t="s">
        <v>24</v>
      </c>
      <c r="G136" s="211" t="s">
        <v>1833</v>
      </c>
      <c r="H136" s="211"/>
    </row>
    <row r="137" spans="1:8" s="212" customFormat="1">
      <c r="A137" s="210">
        <v>43307</v>
      </c>
      <c r="B137" s="211" t="s">
        <v>984</v>
      </c>
      <c r="C137" s="211" t="s">
        <v>2121</v>
      </c>
      <c r="D137" s="211" t="s">
        <v>2122</v>
      </c>
      <c r="E137" s="211" t="s">
        <v>273</v>
      </c>
      <c r="F137" s="211" t="s">
        <v>24</v>
      </c>
      <c r="G137" s="211" t="s">
        <v>2123</v>
      </c>
      <c r="H137" s="211"/>
    </row>
    <row r="138" spans="1:8" s="212" customFormat="1">
      <c r="A138" s="210">
        <v>43307</v>
      </c>
      <c r="B138" s="211" t="s">
        <v>4</v>
      </c>
      <c r="C138" s="211">
        <v>4058</v>
      </c>
      <c r="D138" s="211" t="s">
        <v>141</v>
      </c>
      <c r="E138" s="211" t="s">
        <v>2124</v>
      </c>
      <c r="F138" s="211" t="s">
        <v>24</v>
      </c>
      <c r="G138" s="211" t="s">
        <v>1373</v>
      </c>
      <c r="H138" s="211"/>
    </row>
    <row r="139" spans="1:8" s="212" customFormat="1">
      <c r="A139" s="210">
        <v>43307</v>
      </c>
      <c r="B139" s="211" t="s">
        <v>4</v>
      </c>
      <c r="C139" s="211">
        <v>8261</v>
      </c>
      <c r="D139" s="211" t="s">
        <v>162</v>
      </c>
      <c r="E139" s="211" t="s">
        <v>1605</v>
      </c>
      <c r="F139" s="211" t="s">
        <v>24</v>
      </c>
      <c r="G139" s="211" t="s">
        <v>42</v>
      </c>
      <c r="H139" s="211"/>
    </row>
    <row r="140" spans="1:8" s="212" customFormat="1">
      <c r="A140" s="210">
        <v>43307</v>
      </c>
      <c r="B140" s="211" t="s">
        <v>984</v>
      </c>
      <c r="C140" s="211" t="s">
        <v>2125</v>
      </c>
      <c r="D140" s="211" t="s">
        <v>2126</v>
      </c>
      <c r="E140" s="211" t="s">
        <v>273</v>
      </c>
      <c r="F140" s="211" t="s">
        <v>24</v>
      </c>
      <c r="G140" s="211" t="s">
        <v>1133</v>
      </c>
      <c r="H140" s="211"/>
    </row>
    <row r="141" spans="1:8" s="212" customFormat="1">
      <c r="A141" s="210">
        <v>43307</v>
      </c>
      <c r="B141" s="211" t="s">
        <v>7</v>
      </c>
      <c r="C141" s="211">
        <v>57645</v>
      </c>
      <c r="D141" s="211" t="s">
        <v>2127</v>
      </c>
      <c r="E141" s="211" t="s">
        <v>7</v>
      </c>
      <c r="F141" s="211" t="s">
        <v>24</v>
      </c>
      <c r="G141" s="211" t="s">
        <v>2128</v>
      </c>
      <c r="H141" s="211"/>
    </row>
    <row r="142" spans="1:8" s="212" customFormat="1">
      <c r="A142" s="210">
        <v>43307</v>
      </c>
      <c r="B142" s="211" t="s">
        <v>4</v>
      </c>
      <c r="C142" s="211">
        <v>5875</v>
      </c>
      <c r="D142" s="211" t="s">
        <v>1365</v>
      </c>
      <c r="E142" s="211" t="s">
        <v>5</v>
      </c>
      <c r="F142" s="211" t="s">
        <v>6</v>
      </c>
      <c r="G142" s="211" t="s">
        <v>65</v>
      </c>
      <c r="H142" s="211"/>
    </row>
    <row r="143" spans="1:8" s="212" customFormat="1">
      <c r="A143" s="210">
        <v>43307</v>
      </c>
      <c r="B143" s="211" t="s">
        <v>4</v>
      </c>
      <c r="C143" s="211">
        <v>6435</v>
      </c>
      <c r="D143" s="211" t="s">
        <v>168</v>
      </c>
      <c r="E143" s="211" t="s">
        <v>5</v>
      </c>
      <c r="F143" s="211" t="s">
        <v>6</v>
      </c>
      <c r="G143" s="211" t="s">
        <v>388</v>
      </c>
      <c r="H143" s="211"/>
    </row>
    <row r="144" spans="1:8" s="212" customFormat="1">
      <c r="A144" s="210">
        <v>43307</v>
      </c>
      <c r="B144" s="211" t="s">
        <v>4</v>
      </c>
      <c r="C144" s="211">
        <v>4490</v>
      </c>
      <c r="D144" s="211" t="s">
        <v>145</v>
      </c>
      <c r="E144" s="211" t="s">
        <v>7</v>
      </c>
      <c r="F144" s="211" t="s">
        <v>7</v>
      </c>
      <c r="G144" s="211" t="s">
        <v>663</v>
      </c>
      <c r="H144" s="211"/>
    </row>
    <row r="145" spans="1:8" s="212" customFormat="1">
      <c r="A145" s="210">
        <v>43307</v>
      </c>
      <c r="B145" s="211" t="s">
        <v>4</v>
      </c>
      <c r="C145" s="211">
        <v>4545</v>
      </c>
      <c r="D145" s="211" t="s">
        <v>131</v>
      </c>
      <c r="E145" s="211" t="s">
        <v>25</v>
      </c>
      <c r="F145" s="211" t="s">
        <v>7</v>
      </c>
      <c r="G145" s="211" t="s">
        <v>2130</v>
      </c>
      <c r="H145" s="211"/>
    </row>
    <row r="146" spans="1:8" s="212" customFormat="1">
      <c r="A146" s="210">
        <v>43308</v>
      </c>
      <c r="B146" s="211" t="s">
        <v>6</v>
      </c>
      <c r="C146" s="211">
        <v>25474</v>
      </c>
      <c r="D146" s="211" t="s">
        <v>2132</v>
      </c>
      <c r="E146" s="211" t="s">
        <v>6</v>
      </c>
      <c r="F146" s="211" t="s">
        <v>24</v>
      </c>
      <c r="G146" s="211" t="s">
        <v>2133</v>
      </c>
      <c r="H146" s="211"/>
    </row>
    <row r="147" spans="1:8" s="212" customFormat="1">
      <c r="A147" s="210">
        <v>43308</v>
      </c>
      <c r="B147" s="211" t="s">
        <v>6</v>
      </c>
      <c r="C147" s="211">
        <v>54529</v>
      </c>
      <c r="D147" s="211" t="s">
        <v>2134</v>
      </c>
      <c r="E147" s="211" t="s">
        <v>24</v>
      </c>
      <c r="F147" s="211" t="s">
        <v>376</v>
      </c>
      <c r="G147" s="211" t="s">
        <v>2135</v>
      </c>
      <c r="H147" s="211"/>
    </row>
    <row r="148" spans="1:8" s="212" customFormat="1">
      <c r="A148" s="210">
        <v>43308</v>
      </c>
      <c r="B148" s="211" t="s">
        <v>7</v>
      </c>
      <c r="C148" s="211">
        <v>40100</v>
      </c>
      <c r="D148" s="211" t="s">
        <v>2136</v>
      </c>
      <c r="E148" s="211" t="s">
        <v>7</v>
      </c>
      <c r="F148" s="211" t="s">
        <v>24</v>
      </c>
      <c r="G148" s="211" t="s">
        <v>1833</v>
      </c>
      <c r="H148" s="211"/>
    </row>
    <row r="149" spans="1:8" s="212" customFormat="1">
      <c r="A149" s="210">
        <v>43309</v>
      </c>
      <c r="B149" s="211" t="s">
        <v>4</v>
      </c>
      <c r="C149" s="211">
        <v>1862</v>
      </c>
      <c r="D149" s="211" t="s">
        <v>205</v>
      </c>
      <c r="E149" s="211" t="s">
        <v>5</v>
      </c>
      <c r="F149" s="211" t="s">
        <v>6</v>
      </c>
      <c r="G149" s="211" t="s">
        <v>123</v>
      </c>
      <c r="H149" s="211"/>
    </row>
    <row r="150" spans="1:8" s="212" customFormat="1">
      <c r="A150" s="210">
        <v>43309</v>
      </c>
      <c r="B150" s="211" t="s">
        <v>4</v>
      </c>
      <c r="C150" s="211">
        <v>2356</v>
      </c>
      <c r="D150" s="211" t="s">
        <v>205</v>
      </c>
      <c r="E150" s="211" t="s">
        <v>7</v>
      </c>
      <c r="F150" s="211" t="s">
        <v>792</v>
      </c>
      <c r="G150" s="211" t="s">
        <v>2137</v>
      </c>
      <c r="H150" s="211"/>
    </row>
    <row r="151" spans="1:8" s="212" customFormat="1">
      <c r="A151" s="210">
        <v>43309</v>
      </c>
      <c r="B151" s="211" t="s">
        <v>4</v>
      </c>
      <c r="C151" s="211">
        <v>4577</v>
      </c>
      <c r="D151" s="211" t="s">
        <v>131</v>
      </c>
      <c r="E151" s="211" t="s">
        <v>5</v>
      </c>
      <c r="F151" s="211" t="s">
        <v>5</v>
      </c>
      <c r="G151" s="211" t="s">
        <v>123</v>
      </c>
      <c r="H151" s="211"/>
    </row>
    <row r="152" spans="1:8" s="212" customFormat="1">
      <c r="A152" s="210">
        <v>43309</v>
      </c>
      <c r="B152" s="211" t="s">
        <v>6</v>
      </c>
      <c r="C152" s="211">
        <v>10318</v>
      </c>
      <c r="D152" s="211" t="s">
        <v>433</v>
      </c>
      <c r="E152" s="211" t="s">
        <v>6</v>
      </c>
      <c r="F152" s="211" t="s">
        <v>6</v>
      </c>
      <c r="G152" s="211" t="s">
        <v>994</v>
      </c>
      <c r="H152" s="211"/>
    </row>
    <row r="153" spans="1:8" s="212" customFormat="1">
      <c r="A153" s="210">
        <v>43309</v>
      </c>
      <c r="B153" s="211" t="s">
        <v>4</v>
      </c>
      <c r="C153" s="211">
        <v>8081</v>
      </c>
      <c r="D153" s="211" t="s">
        <v>133</v>
      </c>
      <c r="E153" s="211" t="s">
        <v>24</v>
      </c>
      <c r="F153" s="211" t="s">
        <v>7</v>
      </c>
      <c r="G153" s="211" t="s">
        <v>116</v>
      </c>
      <c r="H153" s="211"/>
    </row>
    <row r="154" spans="1:8" s="212" customFormat="1">
      <c r="A154" s="210">
        <v>43309</v>
      </c>
      <c r="B154" s="211" t="s">
        <v>4</v>
      </c>
      <c r="C154" s="211">
        <v>2273</v>
      </c>
      <c r="D154" s="211" t="s">
        <v>205</v>
      </c>
      <c r="E154" s="211" t="s">
        <v>5</v>
      </c>
      <c r="F154" s="211" t="s">
        <v>5</v>
      </c>
      <c r="G154" s="211" t="s">
        <v>514</v>
      </c>
      <c r="H154" s="211"/>
    </row>
    <row r="155" spans="1:8" s="212" customFormat="1">
      <c r="A155" s="210">
        <v>43309</v>
      </c>
      <c r="B155" s="211" t="s">
        <v>4</v>
      </c>
      <c r="C155" s="211">
        <v>1840</v>
      </c>
      <c r="D155" s="211" t="s">
        <v>205</v>
      </c>
      <c r="E155" s="211" t="s">
        <v>7</v>
      </c>
      <c r="F155" s="211" t="s">
        <v>24</v>
      </c>
      <c r="G155" s="211" t="s">
        <v>123</v>
      </c>
      <c r="H155" s="211"/>
    </row>
    <row r="156" spans="1:8" s="212" customFormat="1">
      <c r="A156" s="210">
        <v>43309</v>
      </c>
      <c r="B156" s="211" t="s">
        <v>4</v>
      </c>
      <c r="C156" s="211">
        <v>4243</v>
      </c>
      <c r="D156" s="211" t="s">
        <v>141</v>
      </c>
      <c r="E156" s="211" t="s">
        <v>25</v>
      </c>
      <c r="F156" s="211" t="s">
        <v>7</v>
      </c>
      <c r="G156" s="211" t="s">
        <v>123</v>
      </c>
      <c r="H156" s="211"/>
    </row>
    <row r="157" spans="1:8" s="212" customFormat="1">
      <c r="A157" s="210">
        <v>43310</v>
      </c>
      <c r="B157" s="211" t="s">
        <v>7</v>
      </c>
      <c r="C157" s="211">
        <v>57480</v>
      </c>
      <c r="D157" s="211" t="s">
        <v>2140</v>
      </c>
      <c r="E157" s="211" t="s">
        <v>5</v>
      </c>
      <c r="F157" s="211" t="s">
        <v>7</v>
      </c>
      <c r="G157" s="211" t="s">
        <v>1250</v>
      </c>
      <c r="H157" s="211"/>
    </row>
    <row r="158" spans="1:8" s="212" customFormat="1">
      <c r="A158" s="210">
        <v>43310</v>
      </c>
      <c r="B158" s="211" t="s">
        <v>4</v>
      </c>
      <c r="C158" s="211">
        <v>8020</v>
      </c>
      <c r="D158" s="211" t="s">
        <v>135</v>
      </c>
      <c r="E158" s="211" t="s">
        <v>7</v>
      </c>
      <c r="F158" s="211" t="s">
        <v>7</v>
      </c>
      <c r="G158" s="211" t="s">
        <v>389</v>
      </c>
      <c r="H158" s="211"/>
    </row>
    <row r="159" spans="1:8" s="212" customFormat="1">
      <c r="A159" s="210">
        <v>43310</v>
      </c>
      <c r="B159" s="211" t="s">
        <v>1219</v>
      </c>
      <c r="C159" s="211">
        <v>9143</v>
      </c>
      <c r="D159" s="211" t="s">
        <v>1219</v>
      </c>
      <c r="E159" s="211" t="s">
        <v>489</v>
      </c>
      <c r="F159" s="211" t="s">
        <v>6</v>
      </c>
      <c r="G159" s="211" t="s">
        <v>2141</v>
      </c>
      <c r="H159" s="211"/>
    </row>
    <row r="160" spans="1:8" s="212" customFormat="1">
      <c r="A160" s="210">
        <v>43310</v>
      </c>
      <c r="B160" s="211" t="s">
        <v>4</v>
      </c>
      <c r="C160" s="211">
        <v>4981</v>
      </c>
      <c r="D160" s="211" t="s">
        <v>2079</v>
      </c>
      <c r="E160" s="211" t="s">
        <v>5</v>
      </c>
      <c r="F160" s="211" t="s">
        <v>5</v>
      </c>
      <c r="G160" s="211" t="s">
        <v>389</v>
      </c>
      <c r="H160" s="211"/>
    </row>
    <row r="161" spans="1:8" s="212" customFormat="1">
      <c r="A161" s="210">
        <v>43310</v>
      </c>
      <c r="B161" s="211" t="s">
        <v>4</v>
      </c>
      <c r="C161" s="211">
        <v>4476</v>
      </c>
      <c r="D161" s="211" t="s">
        <v>2142</v>
      </c>
      <c r="E161" s="211" t="s">
        <v>5</v>
      </c>
      <c r="F161" s="211" t="s">
        <v>7</v>
      </c>
      <c r="G161" s="211" t="s">
        <v>548</v>
      </c>
      <c r="H161" s="211"/>
    </row>
    <row r="162" spans="1:8" s="212" customFormat="1">
      <c r="A162" s="210">
        <v>43310</v>
      </c>
      <c r="B162" s="211" t="s">
        <v>4</v>
      </c>
      <c r="C162" s="211">
        <v>9029</v>
      </c>
      <c r="D162" s="211" t="s">
        <v>2143</v>
      </c>
      <c r="E162" s="211" t="s">
        <v>5</v>
      </c>
      <c r="F162" s="211" t="s">
        <v>5</v>
      </c>
      <c r="G162" s="211" t="s">
        <v>609</v>
      </c>
      <c r="H162" s="211"/>
    </row>
    <row r="163" spans="1:8" s="212" customFormat="1">
      <c r="A163" s="210">
        <v>43310</v>
      </c>
      <c r="B163" s="211" t="s">
        <v>7</v>
      </c>
      <c r="C163" s="211">
        <v>57310</v>
      </c>
      <c r="D163" s="211" t="s">
        <v>598</v>
      </c>
      <c r="E163" s="211" t="s">
        <v>7</v>
      </c>
      <c r="F163" s="211" t="s">
        <v>7</v>
      </c>
      <c r="G163" s="211" t="s">
        <v>42</v>
      </c>
      <c r="H163" s="211"/>
    </row>
    <row r="164" spans="1:8" s="212" customFormat="1">
      <c r="A164" s="210">
        <v>43310</v>
      </c>
      <c r="B164" s="211" t="s">
        <v>4</v>
      </c>
      <c r="C164" s="211">
        <v>4980</v>
      </c>
      <c r="D164" s="211" t="s">
        <v>2079</v>
      </c>
      <c r="E164" s="211" t="s">
        <v>5</v>
      </c>
      <c r="F164" s="211" t="s">
        <v>5</v>
      </c>
      <c r="G164" s="211" t="s">
        <v>123</v>
      </c>
      <c r="H164" s="211"/>
    </row>
    <row r="165" spans="1:8" s="212" customFormat="1">
      <c r="A165" s="210">
        <v>43310</v>
      </c>
      <c r="B165" s="211" t="s">
        <v>4</v>
      </c>
      <c r="C165" s="211">
        <v>4670</v>
      </c>
      <c r="D165" s="211" t="s">
        <v>131</v>
      </c>
      <c r="E165" s="211" t="s">
        <v>5</v>
      </c>
      <c r="F165" s="211" t="s">
        <v>5</v>
      </c>
      <c r="G165" s="211" t="s">
        <v>116</v>
      </c>
      <c r="H165" s="211"/>
    </row>
    <row r="166" spans="1:8" s="212" customFormat="1">
      <c r="A166" s="210">
        <v>43311</v>
      </c>
      <c r="B166" s="211" t="s">
        <v>2146</v>
      </c>
      <c r="C166" s="211">
        <v>6515</v>
      </c>
      <c r="D166" s="211" t="s">
        <v>2147</v>
      </c>
      <c r="E166" s="211" t="s">
        <v>984</v>
      </c>
      <c r="F166" s="211" t="s">
        <v>2148</v>
      </c>
      <c r="G166" s="211" t="s">
        <v>2149</v>
      </c>
      <c r="H166" s="211"/>
    </row>
    <row r="167" spans="1:8" s="212" customFormat="1">
      <c r="A167" s="210">
        <v>43311</v>
      </c>
      <c r="B167" s="211" t="s">
        <v>4</v>
      </c>
      <c r="C167" s="211">
        <v>4470</v>
      </c>
      <c r="D167" s="211" t="s">
        <v>139</v>
      </c>
      <c r="E167" s="211" t="s">
        <v>5</v>
      </c>
      <c r="F167" s="211" t="s">
        <v>5</v>
      </c>
      <c r="G167" s="211" t="s">
        <v>123</v>
      </c>
      <c r="H167" s="211"/>
    </row>
    <row r="168" spans="1:8" s="212" customFormat="1">
      <c r="A168" s="210">
        <v>43311</v>
      </c>
      <c r="B168" s="211" t="s">
        <v>4</v>
      </c>
      <c r="C168" s="211">
        <v>8355</v>
      </c>
      <c r="D168" s="211" t="s">
        <v>295</v>
      </c>
      <c r="E168" s="211" t="s">
        <v>5</v>
      </c>
      <c r="F168" s="211" t="s">
        <v>5</v>
      </c>
      <c r="G168" s="211" t="s">
        <v>116</v>
      </c>
      <c r="H168" s="211"/>
    </row>
    <row r="169" spans="1:8" s="212" customFormat="1">
      <c r="A169" s="210">
        <v>43311</v>
      </c>
      <c r="B169" s="211" t="s">
        <v>4</v>
      </c>
      <c r="C169" s="211">
        <v>8356</v>
      </c>
      <c r="D169" s="211" t="s">
        <v>295</v>
      </c>
      <c r="E169" s="211" t="s">
        <v>5</v>
      </c>
      <c r="F169" s="211" t="s">
        <v>5</v>
      </c>
      <c r="G169" s="211" t="s">
        <v>116</v>
      </c>
      <c r="H169" s="211"/>
    </row>
    <row r="170" spans="1:8" s="212" customFormat="1">
      <c r="A170" s="210">
        <v>43311</v>
      </c>
      <c r="B170" s="211" t="s">
        <v>4</v>
      </c>
      <c r="C170" s="211">
        <v>4976</v>
      </c>
      <c r="D170" s="211" t="s">
        <v>340</v>
      </c>
      <c r="E170" s="211" t="s">
        <v>7</v>
      </c>
      <c r="F170" s="211" t="s">
        <v>7</v>
      </c>
      <c r="G170" s="211" t="s">
        <v>1208</v>
      </c>
      <c r="H170" s="211"/>
    </row>
    <row r="171" spans="1:8" s="212" customFormat="1">
      <c r="A171" s="210">
        <v>43311</v>
      </c>
      <c r="B171" s="211" t="s">
        <v>4</v>
      </c>
      <c r="C171" s="211">
        <v>6165</v>
      </c>
      <c r="D171" s="211" t="s">
        <v>177</v>
      </c>
      <c r="E171" s="211" t="s">
        <v>5</v>
      </c>
      <c r="F171" s="211" t="s">
        <v>5</v>
      </c>
      <c r="G171" s="211" t="s">
        <v>389</v>
      </c>
      <c r="H171" s="211"/>
    </row>
    <row r="172" spans="1:8" s="212" customFormat="1">
      <c r="A172" s="210">
        <v>43312</v>
      </c>
      <c r="B172" s="211" t="s">
        <v>4</v>
      </c>
      <c r="C172" s="211">
        <v>4599</v>
      </c>
      <c r="D172" s="211" t="s">
        <v>131</v>
      </c>
      <c r="E172" s="211" t="s">
        <v>5</v>
      </c>
      <c r="F172" s="211" t="s">
        <v>5</v>
      </c>
      <c r="G172" s="211" t="s">
        <v>470</v>
      </c>
      <c r="H172" s="211"/>
    </row>
    <row r="173" spans="1:8" s="212" customFormat="1">
      <c r="A173" s="210">
        <v>43312</v>
      </c>
      <c r="B173" s="211" t="s">
        <v>4</v>
      </c>
      <c r="C173" s="211">
        <v>2319</v>
      </c>
      <c r="D173" s="211" t="s">
        <v>136</v>
      </c>
      <c r="E173" s="211" t="s">
        <v>6</v>
      </c>
      <c r="F173" s="211" t="s">
        <v>5</v>
      </c>
      <c r="G173" s="211" t="s">
        <v>260</v>
      </c>
      <c r="H173" s="211"/>
    </row>
    <row r="174" spans="1:8" s="212" customFormat="1">
      <c r="A174" s="210">
        <v>43312</v>
      </c>
      <c r="B174" s="211" t="s">
        <v>22</v>
      </c>
      <c r="C174" s="211">
        <v>6750</v>
      </c>
      <c r="D174" s="211" t="s">
        <v>2150</v>
      </c>
      <c r="E174" s="211" t="s">
        <v>7</v>
      </c>
      <c r="F174" s="211" t="s">
        <v>24</v>
      </c>
      <c r="G174" s="211" t="s">
        <v>2151</v>
      </c>
      <c r="H174" s="211"/>
    </row>
    <row r="175" spans="1:8" s="212" customFormat="1">
      <c r="A175" s="210">
        <v>43312</v>
      </c>
      <c r="B175" s="211" t="s">
        <v>4</v>
      </c>
      <c r="C175" s="211">
        <v>57970</v>
      </c>
      <c r="D175" s="211" t="s">
        <v>739</v>
      </c>
      <c r="E175" s="211" t="s">
        <v>7</v>
      </c>
      <c r="F175" s="211" t="s">
        <v>7</v>
      </c>
      <c r="G175" s="211" t="s">
        <v>116</v>
      </c>
      <c r="H175" s="211"/>
    </row>
    <row r="176" spans="1:8" s="212" customFormat="1">
      <c r="A176" s="210">
        <v>43312</v>
      </c>
      <c r="B176" s="211" t="s">
        <v>7</v>
      </c>
      <c r="C176" s="211">
        <v>57940</v>
      </c>
      <c r="D176" s="211" t="s">
        <v>2153</v>
      </c>
      <c r="E176" s="211" t="s">
        <v>7</v>
      </c>
      <c r="F176" s="211" t="s">
        <v>7</v>
      </c>
      <c r="G176" s="211" t="s">
        <v>548</v>
      </c>
      <c r="H176" s="211"/>
    </row>
    <row r="177" spans="1:8" s="212" customFormat="1">
      <c r="A177" s="210">
        <v>43312</v>
      </c>
      <c r="B177" s="211" t="s">
        <v>4</v>
      </c>
      <c r="C177" s="211">
        <v>3332</v>
      </c>
      <c r="D177" s="211" t="s">
        <v>303</v>
      </c>
      <c r="E177" s="211" t="s">
        <v>25</v>
      </c>
      <c r="F177" s="211" t="s">
        <v>7</v>
      </c>
      <c r="G177" s="211" t="s">
        <v>98</v>
      </c>
      <c r="H177" s="2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J368"/>
  <sheetViews>
    <sheetView topLeftCell="A347" workbookViewId="0">
      <selection activeCell="H368" sqref="H6:H368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>
      <c r="A6" s="210">
        <v>43313</v>
      </c>
      <c r="B6" s="211" t="s">
        <v>7</v>
      </c>
      <c r="C6" s="211">
        <v>54770</v>
      </c>
      <c r="D6" s="211" t="s">
        <v>750</v>
      </c>
      <c r="E6" s="211" t="s">
        <v>7</v>
      </c>
      <c r="F6" s="211" t="s">
        <v>7</v>
      </c>
      <c r="G6" s="211" t="s">
        <v>98</v>
      </c>
      <c r="H6" s="211"/>
    </row>
    <row r="7" spans="1:10" s="212" customFormat="1">
      <c r="A7" s="210">
        <v>43313</v>
      </c>
      <c r="B7" s="211" t="s">
        <v>4</v>
      </c>
      <c r="C7" s="211">
        <v>3925</v>
      </c>
      <c r="D7" s="211" t="s">
        <v>175</v>
      </c>
      <c r="E7" s="211" t="s">
        <v>5</v>
      </c>
      <c r="F7" s="211" t="s">
        <v>7</v>
      </c>
      <c r="G7" s="211" t="s">
        <v>2156</v>
      </c>
      <c r="H7" s="211"/>
    </row>
    <row r="8" spans="1:10" s="212" customFormat="1">
      <c r="A8" s="210">
        <v>43313</v>
      </c>
      <c r="B8" s="211" t="s">
        <v>6</v>
      </c>
      <c r="C8" s="211">
        <v>25746</v>
      </c>
      <c r="D8" s="211" t="s">
        <v>2158</v>
      </c>
      <c r="E8" s="211" t="s">
        <v>6</v>
      </c>
      <c r="F8" s="211" t="s">
        <v>6</v>
      </c>
      <c r="G8" s="211" t="s">
        <v>2159</v>
      </c>
      <c r="H8" s="211"/>
    </row>
    <row r="9" spans="1:10" s="212" customFormat="1">
      <c r="A9" s="210">
        <v>43313</v>
      </c>
      <c r="B9" s="211" t="s">
        <v>4</v>
      </c>
      <c r="C9" s="211">
        <v>8042</v>
      </c>
      <c r="D9" s="211" t="s">
        <v>135</v>
      </c>
      <c r="E9" s="211" t="s">
        <v>25</v>
      </c>
      <c r="F9" s="211" t="s">
        <v>7</v>
      </c>
      <c r="G9" s="211" t="s">
        <v>389</v>
      </c>
      <c r="H9" s="211"/>
    </row>
    <row r="10" spans="1:10" s="212" customFormat="1">
      <c r="A10" s="210">
        <v>43313</v>
      </c>
      <c r="B10" s="211" t="s">
        <v>4</v>
      </c>
      <c r="C10" s="211">
        <v>1344</v>
      </c>
      <c r="D10" s="211" t="s">
        <v>205</v>
      </c>
      <c r="E10" s="211" t="s">
        <v>7</v>
      </c>
      <c r="F10" s="211" t="s">
        <v>5</v>
      </c>
      <c r="G10" s="211" t="s">
        <v>2160</v>
      </c>
      <c r="H10" s="211"/>
    </row>
    <row r="11" spans="1:10" s="212" customFormat="1">
      <c r="A11" s="210">
        <v>43313</v>
      </c>
      <c r="B11" s="211" t="s">
        <v>7</v>
      </c>
      <c r="C11" s="211">
        <v>37550</v>
      </c>
      <c r="D11" s="211" t="s">
        <v>571</v>
      </c>
      <c r="E11" s="211" t="s">
        <v>7</v>
      </c>
      <c r="F11" s="211" t="s">
        <v>7</v>
      </c>
      <c r="G11" s="211" t="s">
        <v>116</v>
      </c>
      <c r="H11" s="211"/>
    </row>
    <row r="12" spans="1:10" s="212" customFormat="1">
      <c r="A12" s="210">
        <v>43313</v>
      </c>
      <c r="B12" s="211" t="s">
        <v>6</v>
      </c>
      <c r="C12" s="211">
        <v>54329</v>
      </c>
      <c r="D12" s="211" t="s">
        <v>868</v>
      </c>
      <c r="E12" s="211" t="s">
        <v>6</v>
      </c>
      <c r="F12" s="211" t="s">
        <v>24</v>
      </c>
      <c r="G12" s="211" t="s">
        <v>2163</v>
      </c>
      <c r="H12" s="211"/>
    </row>
    <row r="13" spans="1:10" s="212" customFormat="1">
      <c r="A13" s="210">
        <v>43313</v>
      </c>
      <c r="B13" s="211" t="s">
        <v>4</v>
      </c>
      <c r="C13" s="211">
        <v>3542</v>
      </c>
      <c r="D13" s="211" t="s">
        <v>168</v>
      </c>
      <c r="E13" s="211" t="s">
        <v>5</v>
      </c>
      <c r="F13" s="211" t="s">
        <v>5</v>
      </c>
      <c r="G13" s="211" t="s">
        <v>123</v>
      </c>
      <c r="H13" s="211"/>
    </row>
    <row r="14" spans="1:10" s="212" customFormat="1">
      <c r="A14" s="210">
        <v>43313</v>
      </c>
      <c r="B14" s="211" t="s">
        <v>4</v>
      </c>
      <c r="C14" s="211">
        <v>9132</v>
      </c>
      <c r="D14" s="211" t="s">
        <v>313</v>
      </c>
      <c r="E14" s="211" t="s">
        <v>5</v>
      </c>
      <c r="F14" s="211" t="s">
        <v>5</v>
      </c>
      <c r="G14" s="211" t="s">
        <v>389</v>
      </c>
      <c r="H14" s="211"/>
    </row>
    <row r="15" spans="1:10" s="212" customFormat="1">
      <c r="A15" s="210">
        <v>43313</v>
      </c>
      <c r="B15" s="211" t="s">
        <v>4</v>
      </c>
      <c r="C15" s="211">
        <v>4524</v>
      </c>
      <c r="D15" s="211" t="s">
        <v>131</v>
      </c>
      <c r="E15" s="211" t="s">
        <v>24</v>
      </c>
      <c r="F15" s="211" t="s">
        <v>24</v>
      </c>
      <c r="G15" s="211" t="s">
        <v>2165</v>
      </c>
      <c r="H15" s="211"/>
    </row>
    <row r="16" spans="1:10" s="212" customFormat="1">
      <c r="A16" s="210">
        <v>43313</v>
      </c>
      <c r="B16" s="211" t="s">
        <v>4</v>
      </c>
      <c r="C16" s="211">
        <v>4613</v>
      </c>
      <c r="D16" s="211" t="s">
        <v>207</v>
      </c>
      <c r="E16" s="211" t="s">
        <v>24</v>
      </c>
      <c r="F16" s="211" t="s">
        <v>7</v>
      </c>
      <c r="G16" s="211" t="s">
        <v>1763</v>
      </c>
      <c r="H16" s="211"/>
    </row>
    <row r="17" spans="1:8" s="212" customFormat="1">
      <c r="A17" s="210">
        <v>43313</v>
      </c>
      <c r="B17" s="211" t="s">
        <v>4</v>
      </c>
      <c r="C17" s="211">
        <v>2630</v>
      </c>
      <c r="D17" s="211" t="s">
        <v>205</v>
      </c>
      <c r="E17" s="211" t="s">
        <v>5</v>
      </c>
      <c r="F17" s="211" t="s">
        <v>2167</v>
      </c>
      <c r="G17" s="211" t="s">
        <v>2168</v>
      </c>
      <c r="H17" s="211"/>
    </row>
    <row r="18" spans="1:8" s="212" customFormat="1">
      <c r="A18" s="210">
        <v>43313</v>
      </c>
      <c r="B18" s="211" t="s">
        <v>4</v>
      </c>
      <c r="C18" s="211">
        <v>8076</v>
      </c>
      <c r="D18" s="211" t="s">
        <v>133</v>
      </c>
      <c r="E18" s="211" t="s">
        <v>5</v>
      </c>
      <c r="F18" s="211" t="s">
        <v>2170</v>
      </c>
      <c r="G18" s="211" t="s">
        <v>478</v>
      </c>
      <c r="H18" s="211"/>
    </row>
    <row r="19" spans="1:8" s="212" customFormat="1">
      <c r="A19" s="210">
        <v>43313</v>
      </c>
      <c r="B19" s="211" t="s">
        <v>4</v>
      </c>
      <c r="C19" s="211">
        <v>4610</v>
      </c>
      <c r="D19" s="211" t="s">
        <v>206</v>
      </c>
      <c r="E19" s="211" t="s">
        <v>7</v>
      </c>
      <c r="F19" s="211" t="s">
        <v>5</v>
      </c>
      <c r="G19" s="211" t="s">
        <v>389</v>
      </c>
      <c r="H19" s="211"/>
    </row>
    <row r="20" spans="1:8" s="212" customFormat="1">
      <c r="A20" s="210">
        <v>43313</v>
      </c>
      <c r="B20" s="211" t="s">
        <v>4</v>
      </c>
      <c r="C20" s="211">
        <v>4174</v>
      </c>
      <c r="D20" s="211" t="s">
        <v>141</v>
      </c>
      <c r="E20" s="211" t="s">
        <v>5</v>
      </c>
      <c r="F20" s="211" t="s">
        <v>5</v>
      </c>
      <c r="G20" s="211" t="s">
        <v>2172</v>
      </c>
      <c r="H20" s="211"/>
    </row>
    <row r="21" spans="1:8" s="212" customFormat="1">
      <c r="A21" s="210">
        <v>43313</v>
      </c>
      <c r="B21" s="211" t="s">
        <v>7</v>
      </c>
      <c r="C21" s="211">
        <v>571100</v>
      </c>
      <c r="D21" s="211" t="s">
        <v>369</v>
      </c>
      <c r="E21" s="211" t="s">
        <v>7</v>
      </c>
      <c r="F21" s="211" t="s">
        <v>7</v>
      </c>
      <c r="G21" s="211" t="s">
        <v>2173</v>
      </c>
      <c r="H21" s="211"/>
    </row>
    <row r="22" spans="1:8" s="212" customFormat="1">
      <c r="A22" s="210">
        <v>43313</v>
      </c>
      <c r="B22" s="211" t="s">
        <v>4</v>
      </c>
      <c r="C22" s="211">
        <v>3280</v>
      </c>
      <c r="D22" s="211" t="s">
        <v>333</v>
      </c>
      <c r="E22" s="211" t="s">
        <v>5</v>
      </c>
      <c r="F22" s="211" t="s">
        <v>87</v>
      </c>
      <c r="G22" s="211" t="s">
        <v>807</v>
      </c>
      <c r="H22" s="211"/>
    </row>
    <row r="23" spans="1:8" s="212" customFormat="1">
      <c r="A23" s="210">
        <v>43313</v>
      </c>
      <c r="B23" s="211" t="s">
        <v>4</v>
      </c>
      <c r="C23" s="211">
        <v>4916</v>
      </c>
      <c r="D23" s="211" t="s">
        <v>152</v>
      </c>
      <c r="E23" s="211" t="s">
        <v>7</v>
      </c>
      <c r="F23" s="211" t="s">
        <v>6</v>
      </c>
      <c r="G23" s="211" t="s">
        <v>116</v>
      </c>
      <c r="H23" s="211"/>
    </row>
    <row r="24" spans="1:8" s="212" customFormat="1">
      <c r="A24" s="210">
        <v>43313</v>
      </c>
      <c r="B24" s="211" t="s">
        <v>4</v>
      </c>
      <c r="C24" s="211">
        <v>4343</v>
      </c>
      <c r="D24" s="211" t="s">
        <v>131</v>
      </c>
      <c r="E24" s="211" t="s">
        <v>25</v>
      </c>
      <c r="F24" s="211" t="s">
        <v>7</v>
      </c>
      <c r="G24" s="211" t="s">
        <v>470</v>
      </c>
      <c r="H24" s="211"/>
    </row>
    <row r="25" spans="1:8" s="212" customFormat="1">
      <c r="A25" s="210">
        <v>43313</v>
      </c>
      <c r="B25" s="211" t="s">
        <v>4</v>
      </c>
      <c r="C25" s="211">
        <v>4534</v>
      </c>
      <c r="D25" s="211" t="s">
        <v>131</v>
      </c>
      <c r="E25" s="211" t="s">
        <v>6</v>
      </c>
      <c r="F25" s="211" t="s">
        <v>5</v>
      </c>
      <c r="G25" s="211" t="s">
        <v>2176</v>
      </c>
      <c r="H25" s="211"/>
    </row>
    <row r="26" spans="1:8" s="212" customFormat="1">
      <c r="A26" s="210">
        <v>43313</v>
      </c>
      <c r="B26" s="211" t="s">
        <v>4</v>
      </c>
      <c r="C26" s="211">
        <v>2665</v>
      </c>
      <c r="D26" s="211" t="s">
        <v>205</v>
      </c>
      <c r="E26" s="211" t="s">
        <v>24</v>
      </c>
      <c r="F26" s="211" t="s">
        <v>7</v>
      </c>
      <c r="G26" s="211" t="s">
        <v>514</v>
      </c>
      <c r="H26" s="211"/>
    </row>
    <row r="27" spans="1:8" s="212" customFormat="1">
      <c r="A27" s="210">
        <v>43313</v>
      </c>
      <c r="B27" s="211" t="s">
        <v>7</v>
      </c>
      <c r="C27" s="211">
        <v>31400</v>
      </c>
      <c r="D27" s="211" t="s">
        <v>2178</v>
      </c>
      <c r="E27" s="211" t="s">
        <v>7</v>
      </c>
      <c r="F27" s="211" t="s">
        <v>7</v>
      </c>
      <c r="G27" s="211" t="s">
        <v>2179</v>
      </c>
      <c r="H27" s="211"/>
    </row>
    <row r="28" spans="1:8" s="212" customFormat="1">
      <c r="A28" s="210">
        <v>43314</v>
      </c>
      <c r="B28" s="211" t="s">
        <v>4</v>
      </c>
      <c r="C28" s="211">
        <v>2714</v>
      </c>
      <c r="D28" s="211" t="s">
        <v>205</v>
      </c>
      <c r="E28" s="211" t="s">
        <v>25</v>
      </c>
      <c r="F28" s="211" t="s">
        <v>7</v>
      </c>
      <c r="G28" s="211" t="s">
        <v>2180</v>
      </c>
      <c r="H28" s="211"/>
    </row>
    <row r="29" spans="1:8" s="212" customFormat="1">
      <c r="A29" s="210">
        <v>43314</v>
      </c>
      <c r="B29" s="211" t="s">
        <v>7</v>
      </c>
      <c r="C29" s="211">
        <v>57365</v>
      </c>
      <c r="D29" s="211" t="s">
        <v>2182</v>
      </c>
      <c r="E29" s="211" t="s">
        <v>7</v>
      </c>
      <c r="F29" s="211" t="s">
        <v>24</v>
      </c>
      <c r="G29" s="211" t="s">
        <v>2183</v>
      </c>
      <c r="H29" s="211"/>
    </row>
    <row r="30" spans="1:8" s="212" customFormat="1">
      <c r="A30" s="210">
        <v>43314</v>
      </c>
      <c r="B30" s="211" t="s">
        <v>4</v>
      </c>
      <c r="C30" s="211">
        <v>8035</v>
      </c>
      <c r="D30" s="211" t="s">
        <v>135</v>
      </c>
      <c r="E30" s="211" t="s">
        <v>25</v>
      </c>
      <c r="F30" s="211" t="s">
        <v>24</v>
      </c>
      <c r="G30" s="211" t="s">
        <v>548</v>
      </c>
      <c r="H30" s="211"/>
    </row>
    <row r="31" spans="1:8" s="212" customFormat="1">
      <c r="A31" s="210">
        <v>43314</v>
      </c>
      <c r="B31" s="211" t="s">
        <v>7</v>
      </c>
      <c r="C31" s="211">
        <v>57480</v>
      </c>
      <c r="D31" s="211" t="s">
        <v>2186</v>
      </c>
      <c r="E31" s="211" t="s">
        <v>7</v>
      </c>
      <c r="F31" s="211" t="s">
        <v>24</v>
      </c>
      <c r="G31" s="211" t="s">
        <v>2187</v>
      </c>
      <c r="H31" s="211"/>
    </row>
    <row r="32" spans="1:8" s="212" customFormat="1">
      <c r="A32" s="210">
        <v>43314</v>
      </c>
      <c r="B32" s="211" t="s">
        <v>7</v>
      </c>
      <c r="C32" s="211">
        <v>57100</v>
      </c>
      <c r="D32" s="211" t="s">
        <v>369</v>
      </c>
      <c r="E32" s="211" t="s">
        <v>7</v>
      </c>
      <c r="F32" s="211" t="s">
        <v>24</v>
      </c>
      <c r="G32" s="211" t="s">
        <v>2187</v>
      </c>
      <c r="H32" s="211"/>
    </row>
    <row r="33" spans="1:8" s="212" customFormat="1">
      <c r="A33" s="210">
        <v>43314</v>
      </c>
      <c r="B33" s="211" t="s">
        <v>4</v>
      </c>
      <c r="C33" s="211">
        <v>8379</v>
      </c>
      <c r="D33" s="211" t="s">
        <v>300</v>
      </c>
      <c r="E33" s="211" t="s">
        <v>7</v>
      </c>
      <c r="F33" s="211" t="s">
        <v>24</v>
      </c>
      <c r="G33" s="211" t="s">
        <v>659</v>
      </c>
      <c r="H33" s="211"/>
    </row>
    <row r="34" spans="1:8" s="212" customFormat="1">
      <c r="A34" s="210">
        <v>43314</v>
      </c>
      <c r="B34" s="211" t="s">
        <v>4</v>
      </c>
      <c r="C34" s="211">
        <v>7260</v>
      </c>
      <c r="D34" s="211" t="s">
        <v>153</v>
      </c>
      <c r="E34" s="211" t="s">
        <v>7</v>
      </c>
      <c r="F34" s="211" t="s">
        <v>7</v>
      </c>
      <c r="G34" s="211" t="s">
        <v>42</v>
      </c>
      <c r="H34" s="211"/>
    </row>
    <row r="35" spans="1:8" s="212" customFormat="1">
      <c r="A35" s="210">
        <v>43314</v>
      </c>
      <c r="B35" s="211" t="s">
        <v>4</v>
      </c>
      <c r="C35" s="211">
        <v>4434</v>
      </c>
      <c r="D35" s="211" t="s">
        <v>139</v>
      </c>
      <c r="E35" s="211" t="s">
        <v>25</v>
      </c>
      <c r="F35" s="211" t="s">
        <v>4</v>
      </c>
      <c r="G35" s="211" t="s">
        <v>123</v>
      </c>
      <c r="H35" s="211"/>
    </row>
    <row r="36" spans="1:8" s="212" customFormat="1">
      <c r="A36" s="210">
        <v>43315</v>
      </c>
      <c r="B36" s="211" t="s">
        <v>4</v>
      </c>
      <c r="C36" s="211">
        <v>8021</v>
      </c>
      <c r="D36" s="211" t="s">
        <v>135</v>
      </c>
      <c r="E36" s="211" t="s">
        <v>7</v>
      </c>
      <c r="F36" s="211" t="s">
        <v>7</v>
      </c>
      <c r="G36" s="211" t="s">
        <v>123</v>
      </c>
      <c r="H36" s="211"/>
    </row>
    <row r="37" spans="1:8" s="212" customFormat="1">
      <c r="A37" s="210">
        <v>43315</v>
      </c>
      <c r="B37" s="211" t="s">
        <v>6</v>
      </c>
      <c r="C37" s="211">
        <v>546310</v>
      </c>
      <c r="D37" s="211" t="s">
        <v>2194</v>
      </c>
      <c r="E37" s="211" t="s">
        <v>24</v>
      </c>
      <c r="F37" s="211" t="s">
        <v>24</v>
      </c>
      <c r="G37" s="211" t="s">
        <v>123</v>
      </c>
      <c r="H37" s="211"/>
    </row>
    <row r="38" spans="1:8" s="212" customFormat="1">
      <c r="A38" s="210">
        <v>43315</v>
      </c>
      <c r="B38" s="211" t="s">
        <v>7</v>
      </c>
      <c r="C38" s="211">
        <v>54720</v>
      </c>
      <c r="D38" s="211" t="s">
        <v>538</v>
      </c>
      <c r="E38" s="211" t="s">
        <v>7</v>
      </c>
      <c r="F38" s="211" t="s">
        <v>24</v>
      </c>
      <c r="G38" s="211" t="s">
        <v>548</v>
      </c>
      <c r="H38" s="211"/>
    </row>
    <row r="39" spans="1:8" s="212" customFormat="1">
      <c r="A39" s="210">
        <v>43316</v>
      </c>
      <c r="B39" s="211" t="s">
        <v>2197</v>
      </c>
      <c r="C39" s="211" t="s">
        <v>2198</v>
      </c>
      <c r="D39" s="211" t="s">
        <v>24</v>
      </c>
      <c r="E39" s="211" t="s">
        <v>24</v>
      </c>
      <c r="F39" s="211" t="s">
        <v>24</v>
      </c>
      <c r="G39" s="211" t="s">
        <v>1240</v>
      </c>
      <c r="H39" s="211"/>
    </row>
    <row r="40" spans="1:8" s="212" customFormat="1">
      <c r="A40" s="210">
        <v>43316</v>
      </c>
      <c r="B40" s="211" t="s">
        <v>4</v>
      </c>
      <c r="C40" s="211">
        <v>4052</v>
      </c>
      <c r="D40" s="211" t="s">
        <v>141</v>
      </c>
      <c r="E40" s="211" t="s">
        <v>24</v>
      </c>
      <c r="F40" s="211" t="s">
        <v>1826</v>
      </c>
      <c r="G40" s="211" t="s">
        <v>389</v>
      </c>
      <c r="H40" s="211"/>
    </row>
    <row r="41" spans="1:8" s="212" customFormat="1">
      <c r="A41" s="210">
        <v>43316</v>
      </c>
      <c r="B41" s="211" t="s">
        <v>4</v>
      </c>
      <c r="C41" s="211">
        <v>6831</v>
      </c>
      <c r="D41" s="211" t="s">
        <v>308</v>
      </c>
      <c r="E41" s="211" t="s">
        <v>5</v>
      </c>
      <c r="F41" s="211" t="s">
        <v>6</v>
      </c>
      <c r="G41" s="211" t="s">
        <v>2199</v>
      </c>
      <c r="H41" s="211"/>
    </row>
    <row r="42" spans="1:8" s="212" customFormat="1">
      <c r="A42" s="210">
        <v>43316</v>
      </c>
      <c r="B42" s="211" t="s">
        <v>1125</v>
      </c>
      <c r="C42" s="211">
        <v>4576</v>
      </c>
      <c r="D42" s="211" t="s">
        <v>2200</v>
      </c>
      <c r="E42" s="211" t="s">
        <v>984</v>
      </c>
      <c r="F42" s="211" t="s">
        <v>7</v>
      </c>
      <c r="G42" s="211" t="s">
        <v>794</v>
      </c>
      <c r="H42" s="211"/>
    </row>
    <row r="43" spans="1:8" s="212" customFormat="1">
      <c r="A43" s="210">
        <v>43316</v>
      </c>
      <c r="B43" s="211" t="s">
        <v>1125</v>
      </c>
      <c r="C43" s="211" t="s">
        <v>2202</v>
      </c>
      <c r="D43" s="211" t="s">
        <v>2203</v>
      </c>
      <c r="E43" s="211" t="s">
        <v>24</v>
      </c>
      <c r="F43" s="211" t="s">
        <v>7</v>
      </c>
      <c r="G43" s="211" t="s">
        <v>514</v>
      </c>
      <c r="H43" s="211"/>
    </row>
    <row r="44" spans="1:8" s="212" customFormat="1">
      <c r="A44" s="210">
        <v>43316</v>
      </c>
      <c r="B44" s="211" t="s">
        <v>4</v>
      </c>
      <c r="C44" s="211">
        <v>1134</v>
      </c>
      <c r="D44" s="211" t="s">
        <v>205</v>
      </c>
      <c r="E44" s="211" t="s">
        <v>5</v>
      </c>
      <c r="F44" s="211" t="s">
        <v>5</v>
      </c>
      <c r="G44" s="211" t="s">
        <v>2062</v>
      </c>
      <c r="H44" s="211"/>
    </row>
    <row r="45" spans="1:8" s="212" customFormat="1">
      <c r="A45" s="210">
        <v>43316</v>
      </c>
      <c r="B45" s="210" t="s">
        <v>4</v>
      </c>
      <c r="C45" s="211">
        <v>7570</v>
      </c>
      <c r="D45" s="211" t="s">
        <v>468</v>
      </c>
      <c r="E45" s="211" t="s">
        <v>6</v>
      </c>
      <c r="F45" s="211" t="s">
        <v>6</v>
      </c>
      <c r="G45" s="211" t="s">
        <v>116</v>
      </c>
      <c r="H45" s="211"/>
    </row>
    <row r="46" spans="1:8" s="212" customFormat="1">
      <c r="A46" s="210">
        <v>43316</v>
      </c>
      <c r="B46" s="211" t="s">
        <v>7</v>
      </c>
      <c r="C46" s="211">
        <v>57330</v>
      </c>
      <c r="D46" s="211" t="s">
        <v>413</v>
      </c>
      <c r="E46" s="211" t="s">
        <v>18</v>
      </c>
      <c r="F46" s="211" t="s">
        <v>2205</v>
      </c>
      <c r="G46" s="211" t="s">
        <v>2066</v>
      </c>
      <c r="H46" s="211"/>
    </row>
    <row r="47" spans="1:8" s="212" customFormat="1">
      <c r="A47" s="210">
        <v>43316</v>
      </c>
      <c r="B47" s="211" t="s">
        <v>4</v>
      </c>
      <c r="C47" s="211">
        <v>4217</v>
      </c>
      <c r="D47" s="211" t="s">
        <v>141</v>
      </c>
      <c r="E47" s="211" t="s">
        <v>25</v>
      </c>
      <c r="F47" s="211" t="s">
        <v>7</v>
      </c>
      <c r="G47" s="211" t="s">
        <v>235</v>
      </c>
      <c r="H47" s="211"/>
    </row>
    <row r="48" spans="1:8" s="212" customFormat="1">
      <c r="A48" s="210">
        <v>43316</v>
      </c>
      <c r="B48" s="211" t="s">
        <v>4</v>
      </c>
      <c r="C48" s="211">
        <v>4217</v>
      </c>
      <c r="D48" s="211" t="s">
        <v>141</v>
      </c>
      <c r="E48" s="211" t="s">
        <v>7</v>
      </c>
      <c r="F48" s="211" t="s">
        <v>2208</v>
      </c>
      <c r="G48" s="211" t="s">
        <v>2209</v>
      </c>
      <c r="H48" s="211"/>
    </row>
    <row r="49" spans="1:8" s="212" customFormat="1">
      <c r="A49" s="210">
        <v>43316</v>
      </c>
      <c r="B49" s="211" t="s">
        <v>7</v>
      </c>
      <c r="C49" s="211">
        <v>39570</v>
      </c>
      <c r="D49" s="211" t="s">
        <v>2211</v>
      </c>
      <c r="E49" s="211" t="s">
        <v>7</v>
      </c>
      <c r="F49" s="211" t="s">
        <v>9</v>
      </c>
      <c r="G49" s="211" t="s">
        <v>609</v>
      </c>
      <c r="H49" s="211"/>
    </row>
    <row r="50" spans="1:8" s="212" customFormat="1">
      <c r="A50" s="210">
        <v>43316</v>
      </c>
      <c r="B50" s="211" t="s">
        <v>7</v>
      </c>
      <c r="C50" s="211">
        <v>57390</v>
      </c>
      <c r="D50" s="211" t="s">
        <v>350</v>
      </c>
      <c r="E50" s="211" t="s">
        <v>7</v>
      </c>
      <c r="F50" s="211" t="s">
        <v>24</v>
      </c>
      <c r="G50" s="211" t="s">
        <v>609</v>
      </c>
      <c r="H50" s="211"/>
    </row>
    <row r="51" spans="1:8" s="212" customFormat="1">
      <c r="A51" s="210">
        <v>43316</v>
      </c>
      <c r="B51" s="211" t="s">
        <v>7</v>
      </c>
      <c r="C51" s="211">
        <v>57330</v>
      </c>
      <c r="D51" s="211" t="s">
        <v>413</v>
      </c>
      <c r="E51" s="211" t="s">
        <v>7</v>
      </c>
      <c r="F51" s="211" t="s">
        <v>7</v>
      </c>
      <c r="G51" s="211" t="s">
        <v>116</v>
      </c>
      <c r="H51" s="211"/>
    </row>
    <row r="52" spans="1:8" s="212" customFormat="1">
      <c r="A52" s="210">
        <v>43316</v>
      </c>
      <c r="B52" s="211" t="s">
        <v>4</v>
      </c>
      <c r="C52" s="211">
        <v>7620</v>
      </c>
      <c r="D52" s="211" t="s">
        <v>153</v>
      </c>
      <c r="E52" s="211" t="s">
        <v>24</v>
      </c>
      <c r="F52" s="211" t="s">
        <v>24</v>
      </c>
      <c r="G52" s="211" t="s">
        <v>123</v>
      </c>
      <c r="H52" s="211"/>
    </row>
    <row r="53" spans="1:8" s="212" customFormat="1">
      <c r="A53" s="210">
        <v>43316</v>
      </c>
      <c r="B53" s="211" t="s">
        <v>4</v>
      </c>
      <c r="C53" s="211">
        <v>5884</v>
      </c>
      <c r="D53" s="211" t="s">
        <v>136</v>
      </c>
      <c r="E53" s="211" t="s">
        <v>7</v>
      </c>
      <c r="F53" s="211" t="s">
        <v>7</v>
      </c>
      <c r="G53" s="211" t="s">
        <v>388</v>
      </c>
      <c r="H53" s="211"/>
    </row>
    <row r="54" spans="1:8" s="212" customFormat="1">
      <c r="A54" s="210">
        <v>43316</v>
      </c>
      <c r="B54" s="211" t="s">
        <v>7</v>
      </c>
      <c r="C54" s="211">
        <v>57190</v>
      </c>
      <c r="D54" s="211" t="s">
        <v>515</v>
      </c>
      <c r="E54" s="211" t="s">
        <v>2217</v>
      </c>
      <c r="F54" s="211" t="s">
        <v>7</v>
      </c>
      <c r="G54" s="211" t="s">
        <v>98</v>
      </c>
      <c r="H54" s="211"/>
    </row>
    <row r="55" spans="1:8" s="212" customFormat="1">
      <c r="A55" s="210">
        <v>43316</v>
      </c>
      <c r="B55" s="211" t="s">
        <v>4</v>
      </c>
      <c r="C55" s="211">
        <v>7260</v>
      </c>
      <c r="D55" s="211" t="s">
        <v>2219</v>
      </c>
      <c r="E55" s="211" t="s">
        <v>7</v>
      </c>
      <c r="F55" s="211" t="s">
        <v>5</v>
      </c>
      <c r="G55" s="211" t="s">
        <v>492</v>
      </c>
      <c r="H55" s="211"/>
    </row>
    <row r="56" spans="1:8" s="212" customFormat="1">
      <c r="A56" s="210">
        <v>43316</v>
      </c>
      <c r="B56" s="211" t="s">
        <v>22</v>
      </c>
      <c r="C56" s="211">
        <v>4250</v>
      </c>
      <c r="D56" s="211" t="s">
        <v>2221</v>
      </c>
      <c r="E56" s="211" t="s">
        <v>7</v>
      </c>
      <c r="F56" s="211" t="s">
        <v>984</v>
      </c>
      <c r="G56" s="211" t="s">
        <v>116</v>
      </c>
      <c r="H56" s="211"/>
    </row>
    <row r="57" spans="1:8" s="212" customFormat="1">
      <c r="A57" s="210">
        <v>43317</v>
      </c>
      <c r="B57" s="211" t="s">
        <v>4</v>
      </c>
      <c r="C57" s="211">
        <v>3273</v>
      </c>
      <c r="D57" s="211" t="s">
        <v>333</v>
      </c>
      <c r="E57" s="211" t="s">
        <v>5</v>
      </c>
      <c r="F57" s="211" t="s">
        <v>5</v>
      </c>
      <c r="G57" s="211" t="s">
        <v>123</v>
      </c>
      <c r="H57" s="211"/>
    </row>
    <row r="58" spans="1:8" s="212" customFormat="1">
      <c r="A58" s="210">
        <v>43317</v>
      </c>
      <c r="B58" s="211" t="s">
        <v>4</v>
      </c>
      <c r="C58" s="211">
        <v>4351</v>
      </c>
      <c r="D58" s="211" t="s">
        <v>141</v>
      </c>
      <c r="E58" s="211" t="s">
        <v>5</v>
      </c>
      <c r="F58" s="211" t="s">
        <v>5</v>
      </c>
      <c r="G58" s="211" t="s">
        <v>116</v>
      </c>
      <c r="H58" s="211"/>
    </row>
    <row r="59" spans="1:8" s="212" customFormat="1">
      <c r="A59" s="210">
        <v>43317</v>
      </c>
      <c r="B59" s="211" t="s">
        <v>604</v>
      </c>
      <c r="C59" s="211">
        <v>84005</v>
      </c>
      <c r="D59" s="211" t="s">
        <v>947</v>
      </c>
      <c r="E59" s="211" t="s">
        <v>24</v>
      </c>
      <c r="F59" s="211" t="s">
        <v>24</v>
      </c>
      <c r="G59" s="211" t="s">
        <v>2151</v>
      </c>
      <c r="H59" s="211"/>
    </row>
    <row r="60" spans="1:8" s="212" customFormat="1">
      <c r="A60" s="210">
        <v>43317</v>
      </c>
      <c r="B60" s="211" t="s">
        <v>4</v>
      </c>
      <c r="C60" s="211">
        <v>3394</v>
      </c>
      <c r="D60" s="211" t="s">
        <v>446</v>
      </c>
      <c r="E60" s="211" t="s">
        <v>5</v>
      </c>
      <c r="F60" s="211" t="s">
        <v>7</v>
      </c>
      <c r="G60" s="211" t="s">
        <v>951</v>
      </c>
      <c r="H60" s="211"/>
    </row>
    <row r="61" spans="1:8" s="212" customFormat="1">
      <c r="A61" s="210">
        <v>43317</v>
      </c>
      <c r="B61" s="211" t="s">
        <v>7</v>
      </c>
      <c r="C61" s="211">
        <v>54800</v>
      </c>
      <c r="D61" s="211" t="s">
        <v>2227</v>
      </c>
      <c r="E61" s="211" t="s">
        <v>7</v>
      </c>
      <c r="F61" s="211" t="s">
        <v>24</v>
      </c>
      <c r="G61" s="211" t="s">
        <v>1763</v>
      </c>
      <c r="H61" s="211"/>
    </row>
    <row r="62" spans="1:8" s="212" customFormat="1">
      <c r="A62" s="210">
        <v>43317</v>
      </c>
      <c r="B62" s="211" t="s">
        <v>4</v>
      </c>
      <c r="C62" s="211">
        <v>4419</v>
      </c>
      <c r="D62" s="211" t="s">
        <v>145</v>
      </c>
      <c r="E62" s="211" t="s">
        <v>9</v>
      </c>
      <c r="F62" s="211" t="s">
        <v>5</v>
      </c>
      <c r="G62" s="211" t="s">
        <v>548</v>
      </c>
      <c r="H62" s="211"/>
    </row>
    <row r="63" spans="1:8" s="212" customFormat="1">
      <c r="A63" s="210">
        <v>43317</v>
      </c>
      <c r="B63" s="211" t="s">
        <v>4</v>
      </c>
      <c r="C63" s="211">
        <v>1451</v>
      </c>
      <c r="D63" s="211" t="s">
        <v>205</v>
      </c>
      <c r="E63" s="211" t="s">
        <v>18</v>
      </c>
      <c r="F63" s="211" t="s">
        <v>7</v>
      </c>
      <c r="G63" s="211" t="s">
        <v>794</v>
      </c>
      <c r="H63" s="211"/>
    </row>
    <row r="64" spans="1:8" s="212" customFormat="1">
      <c r="A64" s="210">
        <v>43317</v>
      </c>
      <c r="B64" s="211" t="s">
        <v>4</v>
      </c>
      <c r="C64" s="211">
        <v>3583</v>
      </c>
      <c r="D64" s="211" t="s">
        <v>168</v>
      </c>
      <c r="E64" s="211" t="s">
        <v>5</v>
      </c>
      <c r="F64" s="211" t="s">
        <v>25</v>
      </c>
      <c r="G64" s="211" t="s">
        <v>1848</v>
      </c>
      <c r="H64" s="211"/>
    </row>
    <row r="65" spans="1:8" s="212" customFormat="1">
      <c r="A65" s="210">
        <v>43317</v>
      </c>
      <c r="B65" s="211" t="s">
        <v>4</v>
      </c>
      <c r="C65" s="211">
        <v>1550</v>
      </c>
      <c r="D65" s="211" t="s">
        <v>205</v>
      </c>
      <c r="E65" s="211" t="s">
        <v>5</v>
      </c>
      <c r="F65" s="211" t="s">
        <v>5</v>
      </c>
      <c r="G65" s="211" t="s">
        <v>2230</v>
      </c>
      <c r="H65" s="211"/>
    </row>
    <row r="66" spans="1:8" s="212" customFormat="1">
      <c r="A66" s="210">
        <v>43317</v>
      </c>
      <c r="B66" s="211" t="s">
        <v>4</v>
      </c>
      <c r="C66" s="211">
        <v>8021</v>
      </c>
      <c r="D66" s="211" t="s">
        <v>135</v>
      </c>
      <c r="E66" s="211" t="s">
        <v>489</v>
      </c>
      <c r="F66" s="211" t="s">
        <v>7</v>
      </c>
      <c r="G66" s="211" t="s">
        <v>116</v>
      </c>
      <c r="H66" s="211"/>
    </row>
    <row r="67" spans="1:8" s="212" customFormat="1">
      <c r="A67" s="210">
        <v>43317</v>
      </c>
      <c r="B67" s="211" t="s">
        <v>4</v>
      </c>
      <c r="C67" s="211">
        <v>4716</v>
      </c>
      <c r="D67" s="211" t="s">
        <v>180</v>
      </c>
      <c r="E67" s="211" t="s">
        <v>25</v>
      </c>
      <c r="F67" s="211" t="s">
        <v>71</v>
      </c>
      <c r="G67" s="211" t="s">
        <v>123</v>
      </c>
      <c r="H67" s="211"/>
    </row>
    <row r="68" spans="1:8" s="212" customFormat="1">
      <c r="A68" s="210">
        <v>43317</v>
      </c>
      <c r="B68" s="211" t="s">
        <v>4</v>
      </c>
      <c r="C68" s="211">
        <v>2342</v>
      </c>
      <c r="D68" s="211" t="s">
        <v>205</v>
      </c>
      <c r="E68" s="211" t="s">
        <v>6</v>
      </c>
      <c r="F68" s="211" t="s">
        <v>5</v>
      </c>
      <c r="G68" s="211" t="s">
        <v>2232</v>
      </c>
      <c r="H68" s="211"/>
    </row>
    <row r="69" spans="1:8" s="212" customFormat="1">
      <c r="A69" s="210">
        <v>43317</v>
      </c>
      <c r="B69" s="211" t="s">
        <v>4</v>
      </c>
      <c r="C69" s="211">
        <v>3429</v>
      </c>
      <c r="D69" s="211" t="s">
        <v>168</v>
      </c>
      <c r="E69" s="211" t="s">
        <v>7</v>
      </c>
      <c r="F69" s="211" t="s">
        <v>7</v>
      </c>
      <c r="G69" s="211" t="s">
        <v>116</v>
      </c>
      <c r="H69" s="211"/>
    </row>
    <row r="70" spans="1:8" s="212" customFormat="1">
      <c r="A70" s="210">
        <v>43318</v>
      </c>
      <c r="B70" s="211" t="s">
        <v>7</v>
      </c>
      <c r="C70" s="211">
        <v>63000</v>
      </c>
      <c r="D70" s="211" t="s">
        <v>2235</v>
      </c>
      <c r="E70" s="211" t="s">
        <v>7</v>
      </c>
      <c r="F70" s="211" t="s">
        <v>7</v>
      </c>
      <c r="G70" s="211" t="s">
        <v>2236</v>
      </c>
      <c r="H70" s="211"/>
    </row>
    <row r="71" spans="1:8" s="212" customFormat="1">
      <c r="A71" s="210">
        <v>43318</v>
      </c>
      <c r="B71" s="211" t="s">
        <v>4</v>
      </c>
      <c r="C71" s="211">
        <v>3922</v>
      </c>
      <c r="D71" s="211" t="s">
        <v>175</v>
      </c>
      <c r="E71" s="211" t="s">
        <v>25</v>
      </c>
      <c r="F71" s="211" t="s">
        <v>7</v>
      </c>
      <c r="G71" s="211" t="s">
        <v>123</v>
      </c>
      <c r="H71" s="211"/>
    </row>
    <row r="72" spans="1:8" s="212" customFormat="1">
      <c r="A72" s="210">
        <v>43318</v>
      </c>
      <c r="B72" s="211" t="s">
        <v>583</v>
      </c>
      <c r="C72" s="211">
        <v>106100</v>
      </c>
      <c r="D72" s="211" t="s">
        <v>2238</v>
      </c>
      <c r="E72" s="211" t="s">
        <v>18</v>
      </c>
      <c r="F72" s="211" t="s">
        <v>24</v>
      </c>
      <c r="G72" s="211" t="s">
        <v>1240</v>
      </c>
      <c r="H72" s="211"/>
    </row>
    <row r="73" spans="1:8" s="212" customFormat="1">
      <c r="A73" s="210">
        <v>43318</v>
      </c>
      <c r="B73" s="211" t="s">
        <v>4</v>
      </c>
      <c r="C73" s="211">
        <v>1865</v>
      </c>
      <c r="D73" s="211" t="s">
        <v>205</v>
      </c>
      <c r="E73" s="211" t="s">
        <v>28</v>
      </c>
      <c r="F73" s="211" t="s">
        <v>7</v>
      </c>
      <c r="G73" s="211" t="s">
        <v>609</v>
      </c>
      <c r="H73" s="211"/>
    </row>
    <row r="74" spans="1:8" s="212" customFormat="1">
      <c r="A74" s="210">
        <v>43318</v>
      </c>
      <c r="B74" s="211" t="s">
        <v>7</v>
      </c>
      <c r="C74" s="211">
        <v>57970</v>
      </c>
      <c r="D74" s="211" t="s">
        <v>739</v>
      </c>
      <c r="E74" s="211" t="s">
        <v>7</v>
      </c>
      <c r="F74" s="211" t="s">
        <v>6</v>
      </c>
      <c r="G74" s="211" t="s">
        <v>2240</v>
      </c>
      <c r="H74" s="211"/>
    </row>
    <row r="75" spans="1:8" s="212" customFormat="1">
      <c r="A75" s="210">
        <v>43318</v>
      </c>
      <c r="B75" s="211" t="s">
        <v>4</v>
      </c>
      <c r="C75" s="211">
        <v>1355</v>
      </c>
      <c r="D75" s="211" t="s">
        <v>205</v>
      </c>
      <c r="E75" s="211" t="s">
        <v>5</v>
      </c>
      <c r="F75" s="211" t="s">
        <v>5</v>
      </c>
      <c r="G75" s="211" t="s">
        <v>123</v>
      </c>
      <c r="H75" s="211"/>
    </row>
    <row r="76" spans="1:8" s="212" customFormat="1">
      <c r="A76" s="210">
        <v>43318</v>
      </c>
      <c r="B76" s="211" t="s">
        <v>7</v>
      </c>
      <c r="C76" s="211">
        <v>54150</v>
      </c>
      <c r="D76" s="211" t="s">
        <v>2243</v>
      </c>
      <c r="E76" s="211" t="s">
        <v>7</v>
      </c>
      <c r="F76" s="211" t="s">
        <v>7</v>
      </c>
      <c r="G76" s="211" t="s">
        <v>2244</v>
      </c>
      <c r="H76" s="211"/>
    </row>
    <row r="77" spans="1:8" s="212" customFormat="1">
      <c r="A77" s="210">
        <v>43318</v>
      </c>
      <c r="B77" s="211" t="s">
        <v>4</v>
      </c>
      <c r="C77" s="211">
        <v>8245</v>
      </c>
      <c r="D77" s="211" t="s">
        <v>162</v>
      </c>
      <c r="E77" s="211" t="s">
        <v>5</v>
      </c>
      <c r="F77" s="211" t="s">
        <v>5</v>
      </c>
      <c r="G77" s="211" t="s">
        <v>123</v>
      </c>
      <c r="H77" s="211"/>
    </row>
    <row r="78" spans="1:8" s="212" customFormat="1">
      <c r="A78" s="210">
        <v>43318</v>
      </c>
      <c r="B78" s="211" t="s">
        <v>4</v>
      </c>
      <c r="C78" s="211">
        <v>9834</v>
      </c>
      <c r="D78" s="211" t="s">
        <v>2247</v>
      </c>
      <c r="E78" s="211" t="s">
        <v>5</v>
      </c>
      <c r="F78" s="211" t="s">
        <v>5</v>
      </c>
      <c r="G78" s="211" t="s">
        <v>98</v>
      </c>
      <c r="H78" s="211"/>
    </row>
    <row r="79" spans="1:8" s="212" customFormat="1">
      <c r="A79" s="210">
        <v>43318</v>
      </c>
      <c r="B79" s="211" t="s">
        <v>7</v>
      </c>
      <c r="C79" s="211">
        <v>57970</v>
      </c>
      <c r="D79" s="211" t="s">
        <v>739</v>
      </c>
      <c r="E79" s="211" t="s">
        <v>7</v>
      </c>
      <c r="F79" s="211" t="s">
        <v>7</v>
      </c>
      <c r="G79" s="211" t="s">
        <v>116</v>
      </c>
      <c r="H79" s="211"/>
    </row>
    <row r="80" spans="1:8" s="212" customFormat="1">
      <c r="A80" s="210">
        <v>43319</v>
      </c>
      <c r="B80" s="211" t="s">
        <v>4</v>
      </c>
      <c r="C80" s="211">
        <v>6139</v>
      </c>
      <c r="D80" s="211" t="s">
        <v>142</v>
      </c>
      <c r="E80" s="211" t="s">
        <v>5</v>
      </c>
      <c r="F80" s="211" t="s">
        <v>6</v>
      </c>
      <c r="G80" s="211" t="s">
        <v>123</v>
      </c>
      <c r="H80" s="211"/>
    </row>
    <row r="81" spans="1:8" s="212" customFormat="1">
      <c r="A81" s="210">
        <v>43319</v>
      </c>
      <c r="B81" s="211" t="s">
        <v>7</v>
      </c>
      <c r="C81" s="211">
        <v>57300</v>
      </c>
      <c r="D81" s="211" t="s">
        <v>2251</v>
      </c>
      <c r="E81" s="211" t="s">
        <v>7</v>
      </c>
      <c r="F81" s="211" t="s">
        <v>24</v>
      </c>
      <c r="G81" s="211" t="s">
        <v>2252</v>
      </c>
      <c r="H81" s="211"/>
    </row>
    <row r="82" spans="1:8" s="212" customFormat="1">
      <c r="A82" s="210">
        <v>43319</v>
      </c>
      <c r="B82" s="211" t="s">
        <v>984</v>
      </c>
      <c r="C82" s="211">
        <v>5591</v>
      </c>
      <c r="D82" s="211" t="s">
        <v>2253</v>
      </c>
      <c r="E82" s="211" t="s">
        <v>984</v>
      </c>
      <c r="F82" s="211" t="s">
        <v>6</v>
      </c>
      <c r="G82" s="211" t="s">
        <v>1777</v>
      </c>
      <c r="H82" s="211"/>
    </row>
    <row r="83" spans="1:8" s="212" customFormat="1">
      <c r="A83" s="210">
        <v>43319</v>
      </c>
      <c r="B83" s="211" t="s">
        <v>4</v>
      </c>
      <c r="C83" s="211">
        <v>1550</v>
      </c>
      <c r="D83" s="211" t="s">
        <v>205</v>
      </c>
      <c r="E83" s="211" t="s">
        <v>5</v>
      </c>
      <c r="F83" s="211" t="s">
        <v>5</v>
      </c>
      <c r="G83" s="211" t="s">
        <v>116</v>
      </c>
      <c r="H83" s="211"/>
    </row>
    <row r="84" spans="1:8" s="212" customFormat="1">
      <c r="A84" s="210">
        <v>43319</v>
      </c>
      <c r="B84" s="211" t="s">
        <v>7</v>
      </c>
      <c r="C84" s="211">
        <v>57330</v>
      </c>
      <c r="D84" s="211" t="s">
        <v>602</v>
      </c>
      <c r="E84" s="211" t="s">
        <v>7</v>
      </c>
      <c r="F84" s="211" t="s">
        <v>122</v>
      </c>
      <c r="G84" s="211"/>
      <c r="H84" s="211"/>
    </row>
    <row r="85" spans="1:8" s="212" customFormat="1">
      <c r="A85" s="210">
        <v>43319</v>
      </c>
      <c r="B85" s="211" t="s">
        <v>4</v>
      </c>
      <c r="C85" s="211">
        <v>4925</v>
      </c>
      <c r="D85" s="211" t="s">
        <v>152</v>
      </c>
      <c r="E85" s="211" t="s">
        <v>25</v>
      </c>
      <c r="F85" s="211" t="s">
        <v>5</v>
      </c>
      <c r="G85" s="211" t="s">
        <v>123</v>
      </c>
      <c r="H85" s="211"/>
    </row>
    <row r="86" spans="1:8" s="212" customFormat="1">
      <c r="A86" s="210">
        <v>43319</v>
      </c>
      <c r="B86" s="211" t="s">
        <v>4</v>
      </c>
      <c r="C86" s="211">
        <v>4988</v>
      </c>
      <c r="D86" s="211" t="s">
        <v>158</v>
      </c>
      <c r="E86" s="211" t="s">
        <v>25</v>
      </c>
      <c r="F86" s="211" t="s">
        <v>7</v>
      </c>
      <c r="G86" s="211" t="s">
        <v>1208</v>
      </c>
      <c r="H86" s="211"/>
    </row>
    <row r="87" spans="1:8" s="212" customFormat="1">
      <c r="A87" s="210">
        <v>43319</v>
      </c>
      <c r="B87" s="211" t="s">
        <v>6</v>
      </c>
      <c r="C87" s="211">
        <v>63785</v>
      </c>
      <c r="D87" s="211" t="s">
        <v>426</v>
      </c>
      <c r="E87" s="211" t="s">
        <v>6</v>
      </c>
      <c r="F87" s="211" t="s">
        <v>6</v>
      </c>
      <c r="G87" s="211" t="s">
        <v>2151</v>
      </c>
      <c r="H87" s="211"/>
    </row>
    <row r="88" spans="1:8" s="212" customFormat="1">
      <c r="A88" s="210">
        <v>43319</v>
      </c>
      <c r="B88" s="211" t="s">
        <v>4</v>
      </c>
      <c r="C88" s="211">
        <v>3843</v>
      </c>
      <c r="D88" s="211" t="s">
        <v>304</v>
      </c>
      <c r="E88" s="211" t="s">
        <v>24</v>
      </c>
      <c r="F88" s="211" t="s">
        <v>24</v>
      </c>
      <c r="G88" s="211" t="s">
        <v>891</v>
      </c>
      <c r="H88" s="211"/>
    </row>
    <row r="89" spans="1:8" s="212" customFormat="1">
      <c r="A89" s="210">
        <v>43319</v>
      </c>
      <c r="B89" s="211" t="s">
        <v>22</v>
      </c>
      <c r="C89" s="211">
        <v>6780</v>
      </c>
      <c r="D89" s="211" t="s">
        <v>628</v>
      </c>
      <c r="E89" s="211" t="s">
        <v>7</v>
      </c>
      <c r="F89" s="211" t="s">
        <v>9</v>
      </c>
      <c r="G89" s="211" t="s">
        <v>1208</v>
      </c>
      <c r="H89" s="211"/>
    </row>
    <row r="90" spans="1:8" s="212" customFormat="1">
      <c r="A90" s="210">
        <v>43320</v>
      </c>
      <c r="B90" s="211" t="s">
        <v>4</v>
      </c>
      <c r="C90" s="211">
        <v>3945</v>
      </c>
      <c r="D90" s="211" t="s">
        <v>175</v>
      </c>
      <c r="E90" s="211" t="s">
        <v>5</v>
      </c>
      <c r="F90" s="211" t="s">
        <v>127</v>
      </c>
      <c r="G90" s="211" t="s">
        <v>2258</v>
      </c>
      <c r="H90" s="211"/>
    </row>
    <row r="91" spans="1:8" s="212" customFormat="1">
      <c r="A91" s="210">
        <v>43320</v>
      </c>
      <c r="B91" s="211" t="s">
        <v>4</v>
      </c>
      <c r="C91" s="211">
        <v>8379</v>
      </c>
      <c r="D91" s="211" t="s">
        <v>300</v>
      </c>
      <c r="E91" s="211" t="s">
        <v>7</v>
      </c>
      <c r="F91" s="211" t="s">
        <v>5</v>
      </c>
      <c r="G91" s="211" t="s">
        <v>794</v>
      </c>
      <c r="H91" s="211"/>
    </row>
    <row r="92" spans="1:8" s="212" customFormat="1">
      <c r="A92" s="210">
        <v>43320</v>
      </c>
      <c r="B92" s="211" t="s">
        <v>4</v>
      </c>
      <c r="C92" s="211">
        <v>4540</v>
      </c>
      <c r="D92" s="211" t="s">
        <v>131</v>
      </c>
      <c r="E92" s="211" t="s">
        <v>25</v>
      </c>
      <c r="F92" s="211" t="s">
        <v>5</v>
      </c>
      <c r="G92" s="211" t="s">
        <v>260</v>
      </c>
      <c r="H92" s="211"/>
    </row>
    <row r="93" spans="1:8" s="212" customFormat="1">
      <c r="A93" s="210">
        <v>43320</v>
      </c>
      <c r="B93" s="211" t="s">
        <v>4</v>
      </c>
      <c r="C93" s="211">
        <v>4961</v>
      </c>
      <c r="D93" s="211" t="s">
        <v>2262</v>
      </c>
      <c r="E93" s="211" t="s">
        <v>7</v>
      </c>
      <c r="F93" s="211" t="s">
        <v>5</v>
      </c>
      <c r="G93" s="211" t="s">
        <v>123</v>
      </c>
      <c r="H93" s="211"/>
    </row>
    <row r="94" spans="1:8" s="212" customFormat="1">
      <c r="A94" s="211" t="s">
        <v>2264</v>
      </c>
      <c r="B94" s="211" t="s">
        <v>4</v>
      </c>
      <c r="C94" s="211">
        <v>5670</v>
      </c>
      <c r="D94" s="211" t="s">
        <v>291</v>
      </c>
      <c r="E94" s="211" t="s">
        <v>5</v>
      </c>
      <c r="F94" s="211" t="s">
        <v>5</v>
      </c>
      <c r="G94" s="211" t="s">
        <v>391</v>
      </c>
      <c r="H94" s="211"/>
    </row>
    <row r="95" spans="1:8" s="212" customFormat="1">
      <c r="A95" s="210">
        <v>43320</v>
      </c>
      <c r="B95" s="211" t="s">
        <v>4</v>
      </c>
      <c r="C95" s="211">
        <v>4662</v>
      </c>
      <c r="D95" s="211" t="s">
        <v>131</v>
      </c>
      <c r="E95" s="211" t="s">
        <v>5</v>
      </c>
      <c r="F95" s="211" t="s">
        <v>5</v>
      </c>
      <c r="G95" s="211" t="s">
        <v>2062</v>
      </c>
      <c r="H95" s="211"/>
    </row>
    <row r="96" spans="1:8" s="212" customFormat="1">
      <c r="A96" s="210">
        <v>43320</v>
      </c>
      <c r="B96" s="211" t="s">
        <v>4</v>
      </c>
      <c r="C96" s="211">
        <v>4341</v>
      </c>
      <c r="D96" s="211" t="s">
        <v>141</v>
      </c>
      <c r="E96" s="211" t="s">
        <v>7</v>
      </c>
      <c r="F96" s="211" t="s">
        <v>7</v>
      </c>
      <c r="G96" s="211" t="s">
        <v>470</v>
      </c>
      <c r="H96" s="211"/>
    </row>
    <row r="97" spans="1:8" s="212" customFormat="1">
      <c r="A97" s="210">
        <v>43320</v>
      </c>
      <c r="B97" s="211" t="s">
        <v>4</v>
      </c>
      <c r="C97" s="211">
        <v>1220</v>
      </c>
      <c r="D97" s="211" t="s">
        <v>205</v>
      </c>
      <c r="E97" s="211" t="s">
        <v>18</v>
      </c>
      <c r="F97" s="211" t="s">
        <v>1826</v>
      </c>
      <c r="G97" s="211" t="s">
        <v>794</v>
      </c>
      <c r="H97" s="211"/>
    </row>
    <row r="98" spans="1:8" s="212" customFormat="1">
      <c r="A98" s="210">
        <v>43320</v>
      </c>
      <c r="B98" s="211" t="s">
        <v>4</v>
      </c>
      <c r="C98" s="211">
        <v>5837</v>
      </c>
      <c r="D98" s="211" t="s">
        <v>184</v>
      </c>
      <c r="E98" s="211" t="s">
        <v>7</v>
      </c>
      <c r="F98" s="211" t="s">
        <v>82</v>
      </c>
      <c r="G98" s="211" t="s">
        <v>2269</v>
      </c>
      <c r="H98" s="211"/>
    </row>
    <row r="99" spans="1:8" s="212" customFormat="1">
      <c r="A99" s="210">
        <v>43320</v>
      </c>
      <c r="B99" s="211" t="s">
        <v>4</v>
      </c>
      <c r="C99" s="211">
        <v>4545</v>
      </c>
      <c r="D99" s="211" t="s">
        <v>131</v>
      </c>
      <c r="E99" s="211" t="s">
        <v>5</v>
      </c>
      <c r="F99" s="211" t="s">
        <v>5</v>
      </c>
      <c r="G99" s="211" t="s">
        <v>260</v>
      </c>
      <c r="H99" s="211"/>
    </row>
    <row r="100" spans="1:8" s="212" customFormat="1">
      <c r="A100" s="210">
        <v>43320</v>
      </c>
      <c r="B100" s="211" t="s">
        <v>4</v>
      </c>
      <c r="C100" s="211">
        <v>9459</v>
      </c>
      <c r="D100" s="211" t="s">
        <v>2272</v>
      </c>
      <c r="E100" s="211" t="s">
        <v>5</v>
      </c>
      <c r="F100" s="211" t="s">
        <v>5</v>
      </c>
      <c r="G100" s="211" t="s">
        <v>116</v>
      </c>
      <c r="H100" s="211"/>
    </row>
    <row r="101" spans="1:8" s="212" customFormat="1">
      <c r="A101" s="210">
        <v>43320</v>
      </c>
      <c r="B101" s="211" t="s">
        <v>4</v>
      </c>
      <c r="C101" s="211">
        <v>4882</v>
      </c>
      <c r="D101" s="211" t="s">
        <v>317</v>
      </c>
      <c r="E101" s="211" t="s">
        <v>7</v>
      </c>
      <c r="F101" s="211" t="s">
        <v>7</v>
      </c>
      <c r="G101" s="211" t="s">
        <v>470</v>
      </c>
      <c r="H101" s="211"/>
    </row>
    <row r="102" spans="1:8" s="212" customFormat="1">
      <c r="A102" s="210">
        <v>43320</v>
      </c>
      <c r="B102" s="211" t="s">
        <v>7</v>
      </c>
      <c r="C102" s="211">
        <v>57970</v>
      </c>
      <c r="D102" s="211" t="s">
        <v>739</v>
      </c>
      <c r="E102" s="211" t="s">
        <v>7</v>
      </c>
      <c r="F102" s="211" t="s">
        <v>7</v>
      </c>
      <c r="G102" s="211" t="s">
        <v>2273</v>
      </c>
      <c r="H102" s="211"/>
    </row>
    <row r="103" spans="1:8" s="212" customFormat="1">
      <c r="A103" s="210">
        <v>43320</v>
      </c>
      <c r="B103" s="211" t="s">
        <v>4</v>
      </c>
      <c r="C103" s="211">
        <v>1837</v>
      </c>
      <c r="D103" s="211" t="s">
        <v>205</v>
      </c>
      <c r="E103" s="211" t="s">
        <v>7</v>
      </c>
      <c r="F103" s="211" t="s">
        <v>7</v>
      </c>
      <c r="G103" s="211" t="s">
        <v>2275</v>
      </c>
      <c r="H103" s="211"/>
    </row>
    <row r="104" spans="1:8" s="212" customFormat="1">
      <c r="A104" s="210">
        <v>43320</v>
      </c>
      <c r="B104" s="211" t="s">
        <v>1219</v>
      </c>
      <c r="C104" s="211">
        <v>3491</v>
      </c>
      <c r="D104" s="211" t="s">
        <v>2277</v>
      </c>
      <c r="E104" s="211" t="s">
        <v>5</v>
      </c>
      <c r="F104" s="211" t="s">
        <v>5</v>
      </c>
      <c r="G104" s="211" t="s">
        <v>1763</v>
      </c>
      <c r="H104" s="211"/>
    </row>
    <row r="105" spans="1:8" s="212" customFormat="1">
      <c r="A105" s="210">
        <v>43320</v>
      </c>
      <c r="B105" s="211" t="s">
        <v>7</v>
      </c>
      <c r="C105" s="211">
        <v>13480</v>
      </c>
      <c r="D105" s="211" t="s">
        <v>2278</v>
      </c>
      <c r="E105" s="211" t="s">
        <v>7</v>
      </c>
      <c r="F105" s="211" t="s">
        <v>7</v>
      </c>
      <c r="G105" s="211" t="s">
        <v>1240</v>
      </c>
      <c r="H105" s="211"/>
    </row>
    <row r="106" spans="1:8" s="212" customFormat="1">
      <c r="A106" s="210">
        <v>43321</v>
      </c>
      <c r="B106" s="211" t="s">
        <v>263</v>
      </c>
      <c r="C106" s="211" t="s">
        <v>2279</v>
      </c>
      <c r="D106" s="211" t="s">
        <v>2280</v>
      </c>
      <c r="E106" s="211" t="s">
        <v>984</v>
      </c>
      <c r="F106" s="211" t="s">
        <v>984</v>
      </c>
      <c r="G106" s="211" t="s">
        <v>1240</v>
      </c>
      <c r="H106" s="211"/>
    </row>
    <row r="107" spans="1:8" s="212" customFormat="1">
      <c r="A107" s="210">
        <v>43321</v>
      </c>
      <c r="B107" s="211" t="s">
        <v>7</v>
      </c>
      <c r="C107" s="211">
        <v>57330</v>
      </c>
      <c r="D107" s="211" t="s">
        <v>2281</v>
      </c>
      <c r="E107" s="211" t="s">
        <v>7</v>
      </c>
      <c r="F107" s="211" t="s">
        <v>2282</v>
      </c>
      <c r="G107" s="211" t="s">
        <v>548</v>
      </c>
      <c r="H107" s="211"/>
    </row>
    <row r="108" spans="1:8" s="212" customFormat="1">
      <c r="A108" s="210">
        <v>43321</v>
      </c>
      <c r="B108" s="211" t="s">
        <v>7</v>
      </c>
      <c r="C108" s="211">
        <v>17250</v>
      </c>
      <c r="D108" s="211" t="s">
        <v>2284</v>
      </c>
      <c r="E108" s="211" t="s">
        <v>7</v>
      </c>
      <c r="F108" s="211" t="s">
        <v>7</v>
      </c>
      <c r="G108" s="211" t="s">
        <v>548</v>
      </c>
      <c r="H108" s="211"/>
    </row>
    <row r="109" spans="1:8" s="212" customFormat="1">
      <c r="A109" s="210">
        <v>43321</v>
      </c>
      <c r="B109" s="211" t="s">
        <v>984</v>
      </c>
      <c r="C109" s="211" t="s">
        <v>2285</v>
      </c>
      <c r="D109" s="211" t="s">
        <v>2286</v>
      </c>
      <c r="E109" s="211" t="s">
        <v>984</v>
      </c>
      <c r="F109" s="211" t="s">
        <v>6</v>
      </c>
      <c r="G109" s="211" t="s">
        <v>514</v>
      </c>
      <c r="H109" s="211"/>
    </row>
    <row r="110" spans="1:8" s="212" customFormat="1">
      <c r="A110" s="210">
        <v>43321</v>
      </c>
      <c r="B110" s="211" t="s">
        <v>984</v>
      </c>
      <c r="C110" s="211" t="s">
        <v>2287</v>
      </c>
      <c r="D110" s="211" t="s">
        <v>2288</v>
      </c>
      <c r="E110" s="211" t="s">
        <v>24</v>
      </c>
      <c r="F110" s="211" t="s">
        <v>24</v>
      </c>
      <c r="G110" s="211" t="s">
        <v>514</v>
      </c>
      <c r="H110" s="211"/>
    </row>
    <row r="111" spans="1:8" s="212" customFormat="1">
      <c r="A111" s="210">
        <v>43321</v>
      </c>
      <c r="B111" s="211" t="s">
        <v>4</v>
      </c>
      <c r="C111" s="211">
        <v>5808</v>
      </c>
      <c r="D111" s="211" t="s">
        <v>184</v>
      </c>
      <c r="E111" s="211" t="s">
        <v>5</v>
      </c>
      <c r="F111" s="211" t="s">
        <v>6</v>
      </c>
      <c r="G111" s="211" t="s">
        <v>123</v>
      </c>
      <c r="H111" s="211"/>
    </row>
    <row r="112" spans="1:8" s="212" customFormat="1">
      <c r="A112" s="210">
        <v>43321</v>
      </c>
      <c r="B112" s="211" t="s">
        <v>4</v>
      </c>
      <c r="C112" s="211">
        <v>5808</v>
      </c>
      <c r="D112" s="211" t="s">
        <v>184</v>
      </c>
      <c r="E112" s="211" t="s">
        <v>5</v>
      </c>
      <c r="F112" s="211" t="s">
        <v>6</v>
      </c>
      <c r="G112" s="211" t="s">
        <v>548</v>
      </c>
      <c r="H112" s="211"/>
    </row>
    <row r="113" spans="1:8" s="212" customFormat="1">
      <c r="A113" s="210">
        <v>43321</v>
      </c>
      <c r="B113" s="211" t="s">
        <v>4</v>
      </c>
      <c r="C113" s="211">
        <v>8478</v>
      </c>
      <c r="D113" s="211" t="s">
        <v>1655</v>
      </c>
      <c r="E113" s="211" t="s">
        <v>24</v>
      </c>
      <c r="F113" s="211" t="s">
        <v>230</v>
      </c>
      <c r="G113" s="211" t="s">
        <v>116</v>
      </c>
      <c r="H113" s="211"/>
    </row>
    <row r="114" spans="1:8" s="212" customFormat="1">
      <c r="A114" s="210">
        <v>43321</v>
      </c>
      <c r="B114" s="211" t="s">
        <v>22</v>
      </c>
      <c r="C114" s="211">
        <v>6810</v>
      </c>
      <c r="D114" s="211" t="s">
        <v>2293</v>
      </c>
      <c r="E114" s="211" t="s">
        <v>7</v>
      </c>
      <c r="F114" s="211" t="s">
        <v>56</v>
      </c>
      <c r="G114" s="211" t="s">
        <v>65</v>
      </c>
      <c r="H114" s="211"/>
    </row>
    <row r="115" spans="1:8" s="212" customFormat="1">
      <c r="A115" s="210">
        <v>43321</v>
      </c>
      <c r="B115" s="211" t="s">
        <v>263</v>
      </c>
      <c r="C115" s="211">
        <v>5143</v>
      </c>
      <c r="D115" s="211" t="s">
        <v>2295</v>
      </c>
      <c r="E115" s="211" t="s">
        <v>984</v>
      </c>
      <c r="F115" s="211" t="s">
        <v>24</v>
      </c>
      <c r="G115" s="211" t="s">
        <v>65</v>
      </c>
      <c r="H115" s="211"/>
    </row>
    <row r="116" spans="1:8" s="212" customFormat="1">
      <c r="A116" s="210">
        <v>43321</v>
      </c>
      <c r="B116" s="211" t="s">
        <v>7</v>
      </c>
      <c r="C116" s="211">
        <v>54790</v>
      </c>
      <c r="D116" s="211" t="s">
        <v>2296</v>
      </c>
      <c r="E116" s="211" t="s">
        <v>7</v>
      </c>
      <c r="F116" s="211" t="s">
        <v>7</v>
      </c>
      <c r="G116" s="211" t="s">
        <v>65</v>
      </c>
      <c r="H116" s="211"/>
    </row>
    <row r="117" spans="1:8" s="212" customFormat="1">
      <c r="A117" s="210">
        <v>43321</v>
      </c>
      <c r="B117" s="211" t="s">
        <v>4</v>
      </c>
      <c r="C117" s="211">
        <v>3326</v>
      </c>
      <c r="D117" s="211" t="s">
        <v>185</v>
      </c>
      <c r="E117" s="211" t="s">
        <v>5</v>
      </c>
      <c r="F117" s="211" t="s">
        <v>2298</v>
      </c>
      <c r="G117" s="211" t="s">
        <v>2299</v>
      </c>
      <c r="H117" s="211"/>
    </row>
    <row r="118" spans="1:8" s="212" customFormat="1">
      <c r="A118" s="210">
        <v>43321</v>
      </c>
      <c r="B118" s="211" t="s">
        <v>4</v>
      </c>
      <c r="C118" s="211">
        <v>2429</v>
      </c>
      <c r="D118" s="211" t="s">
        <v>619</v>
      </c>
      <c r="E118" s="211" t="s">
        <v>5</v>
      </c>
      <c r="F118" s="211" t="s">
        <v>2300</v>
      </c>
      <c r="G118" s="211" t="s">
        <v>391</v>
      </c>
      <c r="H118" s="211"/>
    </row>
    <row r="119" spans="1:8" s="212" customFormat="1">
      <c r="A119" s="210">
        <v>43321</v>
      </c>
      <c r="B119" s="211" t="s">
        <v>4</v>
      </c>
      <c r="C119" s="211">
        <v>8448</v>
      </c>
      <c r="D119" s="211" t="s">
        <v>385</v>
      </c>
      <c r="E119" s="211" t="s">
        <v>5</v>
      </c>
      <c r="F119" s="211" t="s">
        <v>2301</v>
      </c>
      <c r="G119" s="211" t="s">
        <v>65</v>
      </c>
      <c r="H119" s="211"/>
    </row>
    <row r="120" spans="1:8" s="212" customFormat="1">
      <c r="A120" s="210">
        <v>43321</v>
      </c>
      <c r="B120" s="211" t="s">
        <v>7</v>
      </c>
      <c r="C120" s="211">
        <v>54730</v>
      </c>
      <c r="D120" s="211" t="s">
        <v>2302</v>
      </c>
      <c r="E120" s="211" t="s">
        <v>7</v>
      </c>
      <c r="F120" s="211" t="s">
        <v>24</v>
      </c>
      <c r="G120" s="211" t="s">
        <v>65</v>
      </c>
      <c r="H120" s="211"/>
    </row>
    <row r="121" spans="1:8" s="212" customFormat="1">
      <c r="A121" s="210">
        <v>43321</v>
      </c>
      <c r="B121" s="211" t="s">
        <v>7</v>
      </c>
      <c r="C121" s="211">
        <v>54730</v>
      </c>
      <c r="D121" s="211" t="s">
        <v>2302</v>
      </c>
      <c r="E121" s="211" t="s">
        <v>7</v>
      </c>
      <c r="F121" s="211" t="s">
        <v>7</v>
      </c>
      <c r="G121" s="211" t="s">
        <v>2304</v>
      </c>
      <c r="H121" s="211"/>
    </row>
    <row r="122" spans="1:8" s="212" customFormat="1">
      <c r="A122" s="210">
        <v>43321</v>
      </c>
      <c r="B122" s="211" t="s">
        <v>22</v>
      </c>
      <c r="C122" s="211">
        <v>6700</v>
      </c>
      <c r="D122" s="211" t="s">
        <v>326</v>
      </c>
      <c r="E122" s="211" t="s">
        <v>7</v>
      </c>
      <c r="F122" s="211" t="s">
        <v>59</v>
      </c>
      <c r="G122" s="211" t="s">
        <v>548</v>
      </c>
      <c r="H122" s="211"/>
    </row>
    <row r="123" spans="1:8" s="212" customFormat="1">
      <c r="A123" s="210">
        <v>43321</v>
      </c>
      <c r="B123" s="211" t="s">
        <v>24</v>
      </c>
      <c r="C123" s="211" t="s">
        <v>2306</v>
      </c>
      <c r="D123" s="211" t="s">
        <v>2307</v>
      </c>
      <c r="E123" s="211" t="s">
        <v>24</v>
      </c>
      <c r="F123" s="211" t="s">
        <v>2308</v>
      </c>
      <c r="G123" s="211" t="s">
        <v>2309</v>
      </c>
      <c r="H123" s="211"/>
    </row>
    <row r="124" spans="1:8" s="212" customFormat="1">
      <c r="A124" s="210">
        <v>43323</v>
      </c>
      <c r="B124" s="211" t="s">
        <v>6</v>
      </c>
      <c r="C124" s="211">
        <v>66763</v>
      </c>
      <c r="D124" s="211" t="s">
        <v>2311</v>
      </c>
      <c r="E124" s="211" t="s">
        <v>6</v>
      </c>
      <c r="F124" s="211" t="s">
        <v>24</v>
      </c>
      <c r="G124" s="211" t="s">
        <v>2312</v>
      </c>
      <c r="H124" s="211"/>
    </row>
    <row r="125" spans="1:8" s="212" customFormat="1">
      <c r="A125" s="210">
        <v>43323</v>
      </c>
      <c r="B125" s="211" t="s">
        <v>4</v>
      </c>
      <c r="C125" s="211">
        <v>3419</v>
      </c>
      <c r="D125" s="211" t="s">
        <v>168</v>
      </c>
      <c r="E125" s="211" t="s">
        <v>5</v>
      </c>
      <c r="F125" s="211" t="s">
        <v>5</v>
      </c>
      <c r="G125" s="211" t="s">
        <v>389</v>
      </c>
      <c r="H125" s="211"/>
    </row>
    <row r="126" spans="1:8" s="212" customFormat="1">
      <c r="A126" s="210">
        <v>43323</v>
      </c>
      <c r="B126" s="211" t="s">
        <v>4</v>
      </c>
      <c r="C126" s="211">
        <v>2626</v>
      </c>
      <c r="D126" s="211" t="s">
        <v>205</v>
      </c>
      <c r="E126" s="211" t="s">
        <v>347</v>
      </c>
      <c r="F126" s="211" t="s">
        <v>7</v>
      </c>
      <c r="G126" s="211" t="s">
        <v>2314</v>
      </c>
      <c r="H126" s="211"/>
    </row>
    <row r="127" spans="1:8" s="212" customFormat="1">
      <c r="A127" s="210">
        <v>43323</v>
      </c>
      <c r="B127" s="211" t="s">
        <v>4</v>
      </c>
      <c r="C127" s="211">
        <v>1845</v>
      </c>
      <c r="D127" s="211" t="s">
        <v>205</v>
      </c>
      <c r="E127" s="211" t="s">
        <v>7</v>
      </c>
      <c r="F127" s="211" t="s">
        <v>7</v>
      </c>
      <c r="G127" s="211" t="s">
        <v>2315</v>
      </c>
      <c r="H127" s="211"/>
    </row>
    <row r="128" spans="1:8" s="212" customFormat="1">
      <c r="A128" s="210">
        <v>43323</v>
      </c>
      <c r="B128" s="211" t="s">
        <v>4</v>
      </c>
      <c r="C128" s="211">
        <v>1448</v>
      </c>
      <c r="D128" s="211" t="s">
        <v>205</v>
      </c>
      <c r="E128" s="211" t="s">
        <v>7</v>
      </c>
      <c r="F128" s="211" t="s">
        <v>7</v>
      </c>
      <c r="G128" s="211" t="s">
        <v>548</v>
      </c>
      <c r="H128" s="211"/>
    </row>
    <row r="129" spans="1:8" s="212" customFormat="1">
      <c r="A129" s="210">
        <v>43323</v>
      </c>
      <c r="B129" s="211" t="s">
        <v>22</v>
      </c>
      <c r="C129" s="211">
        <v>6890</v>
      </c>
      <c r="D129" s="211" t="s">
        <v>2316</v>
      </c>
      <c r="E129" s="211" t="s">
        <v>7</v>
      </c>
      <c r="F129" s="211" t="s">
        <v>7</v>
      </c>
      <c r="G129" s="211" t="s">
        <v>514</v>
      </c>
      <c r="H129" s="211"/>
    </row>
    <row r="130" spans="1:8" s="212" customFormat="1">
      <c r="A130" s="210">
        <v>43323</v>
      </c>
      <c r="B130" s="211" t="s">
        <v>22</v>
      </c>
      <c r="C130" s="211">
        <v>6760</v>
      </c>
      <c r="D130" s="211" t="s">
        <v>1306</v>
      </c>
      <c r="E130" s="211" t="s">
        <v>7</v>
      </c>
      <c r="F130" s="211" t="s">
        <v>7</v>
      </c>
      <c r="G130" s="211" t="s">
        <v>2006</v>
      </c>
      <c r="H130" s="211"/>
    </row>
    <row r="131" spans="1:8" s="212" customFormat="1">
      <c r="A131" s="210">
        <v>43323</v>
      </c>
      <c r="B131" s="211" t="s">
        <v>4</v>
      </c>
      <c r="C131" s="211">
        <v>1482</v>
      </c>
      <c r="D131" s="211" t="s">
        <v>205</v>
      </c>
      <c r="E131" s="211" t="s">
        <v>7</v>
      </c>
      <c r="F131" s="211" t="s">
        <v>24</v>
      </c>
      <c r="G131" s="211" t="s">
        <v>243</v>
      </c>
      <c r="H131" s="211"/>
    </row>
    <row r="132" spans="1:8" s="212" customFormat="1">
      <c r="A132" s="210">
        <v>43324</v>
      </c>
      <c r="B132" s="211" t="s">
        <v>22</v>
      </c>
      <c r="C132" s="211">
        <v>9300</v>
      </c>
      <c r="D132" s="211" t="s">
        <v>2320</v>
      </c>
      <c r="E132" s="211" t="s">
        <v>984</v>
      </c>
      <c r="F132" s="211" t="s">
        <v>7</v>
      </c>
      <c r="G132" s="211" t="s">
        <v>2151</v>
      </c>
      <c r="H132" s="211"/>
    </row>
    <row r="133" spans="1:8" s="212" customFormat="1">
      <c r="A133" s="210">
        <v>43324</v>
      </c>
      <c r="B133" s="211" t="s">
        <v>4</v>
      </c>
      <c r="C133" s="211">
        <v>4580</v>
      </c>
      <c r="D133" s="211" t="s">
        <v>131</v>
      </c>
      <c r="E133" s="211" t="s">
        <v>5</v>
      </c>
      <c r="F133" s="211" t="s">
        <v>7</v>
      </c>
      <c r="G133" s="211" t="s">
        <v>260</v>
      </c>
      <c r="H133" s="211"/>
    </row>
    <row r="134" spans="1:8" s="212" customFormat="1">
      <c r="A134" s="210">
        <v>43324</v>
      </c>
      <c r="B134" s="211" t="s">
        <v>22</v>
      </c>
      <c r="C134" s="211">
        <v>2470</v>
      </c>
      <c r="D134" s="211" t="s">
        <v>2322</v>
      </c>
      <c r="E134" s="211" t="s">
        <v>984</v>
      </c>
      <c r="F134" s="211" t="s">
        <v>984</v>
      </c>
      <c r="G134" s="211" t="s">
        <v>1848</v>
      </c>
      <c r="H134" s="211"/>
    </row>
    <row r="135" spans="1:8" s="212" customFormat="1">
      <c r="A135" s="210">
        <v>43324</v>
      </c>
      <c r="B135" s="211" t="s">
        <v>4</v>
      </c>
      <c r="C135" s="211">
        <v>9956</v>
      </c>
      <c r="D135" s="211" t="s">
        <v>2323</v>
      </c>
      <c r="E135" s="211" t="s">
        <v>5</v>
      </c>
      <c r="F135" s="211" t="s">
        <v>5</v>
      </c>
      <c r="G135" s="211" t="s">
        <v>2062</v>
      </c>
      <c r="H135" s="211"/>
    </row>
    <row r="136" spans="1:8" s="212" customFormat="1">
      <c r="A136" s="210">
        <v>43324</v>
      </c>
      <c r="B136" s="211" t="s">
        <v>22</v>
      </c>
      <c r="C136" s="211">
        <v>6700</v>
      </c>
      <c r="D136" s="211" t="s">
        <v>326</v>
      </c>
      <c r="E136" s="211" t="s">
        <v>28</v>
      </c>
      <c r="F136" s="211" t="s">
        <v>7</v>
      </c>
      <c r="G136" s="211" t="s">
        <v>116</v>
      </c>
      <c r="H136" s="211"/>
    </row>
    <row r="137" spans="1:8" s="212" customFormat="1">
      <c r="A137" s="210">
        <v>43324</v>
      </c>
      <c r="B137" s="211" t="s">
        <v>7</v>
      </c>
      <c r="C137" s="211">
        <v>25210</v>
      </c>
      <c r="D137" s="211" t="s">
        <v>2326</v>
      </c>
      <c r="E137" s="211" t="s">
        <v>7</v>
      </c>
      <c r="F137" s="211" t="s">
        <v>7</v>
      </c>
      <c r="G137" s="211" t="s">
        <v>65</v>
      </c>
      <c r="H137" s="211"/>
    </row>
    <row r="138" spans="1:8" s="212" customFormat="1">
      <c r="A138" s="210">
        <v>43324</v>
      </c>
      <c r="B138" s="211" t="s">
        <v>4</v>
      </c>
      <c r="C138" s="211">
        <v>4916</v>
      </c>
      <c r="D138" s="211" t="s">
        <v>152</v>
      </c>
      <c r="E138" s="211" t="s">
        <v>7</v>
      </c>
      <c r="F138" s="211" t="s">
        <v>24</v>
      </c>
      <c r="G138" s="211" t="s">
        <v>65</v>
      </c>
      <c r="H138" s="211"/>
    </row>
    <row r="139" spans="1:8" s="212" customFormat="1">
      <c r="A139" s="210">
        <v>43324</v>
      </c>
      <c r="B139" s="211" t="s">
        <v>22</v>
      </c>
      <c r="C139" s="211">
        <v>6769</v>
      </c>
      <c r="D139" s="211" t="s">
        <v>1985</v>
      </c>
      <c r="E139" s="211" t="s">
        <v>7</v>
      </c>
      <c r="F139" s="211" t="s">
        <v>7</v>
      </c>
      <c r="G139" s="211" t="s">
        <v>123</v>
      </c>
      <c r="H139" s="211"/>
    </row>
    <row r="140" spans="1:8" s="212" customFormat="1">
      <c r="A140" s="210">
        <v>43324</v>
      </c>
      <c r="B140" s="211" t="s">
        <v>4</v>
      </c>
      <c r="C140" s="211">
        <v>4411</v>
      </c>
      <c r="D140" s="211" t="s">
        <v>139</v>
      </c>
      <c r="E140" s="211" t="s">
        <v>5</v>
      </c>
      <c r="F140" s="211" t="s">
        <v>5</v>
      </c>
      <c r="G140" s="211" t="s">
        <v>2066</v>
      </c>
      <c r="H140" s="211"/>
    </row>
    <row r="141" spans="1:8" s="212" customFormat="1">
      <c r="A141" s="210">
        <v>43324</v>
      </c>
      <c r="B141" s="211" t="s">
        <v>22</v>
      </c>
      <c r="C141" s="211">
        <v>6790</v>
      </c>
      <c r="D141" s="211" t="s">
        <v>479</v>
      </c>
      <c r="E141" s="211" t="s">
        <v>7</v>
      </c>
      <c r="F141" s="211" t="s">
        <v>7</v>
      </c>
      <c r="G141" s="211" t="s">
        <v>1224</v>
      </c>
      <c r="H141" s="211"/>
    </row>
    <row r="142" spans="1:8" s="212" customFormat="1">
      <c r="A142" s="210">
        <v>43324</v>
      </c>
      <c r="B142" s="211" t="s">
        <v>4</v>
      </c>
      <c r="C142" s="211">
        <v>4490</v>
      </c>
      <c r="D142" s="211" t="s">
        <v>145</v>
      </c>
      <c r="E142" s="211" t="s">
        <v>7</v>
      </c>
      <c r="F142" s="211" t="s">
        <v>7</v>
      </c>
      <c r="G142" s="211" t="s">
        <v>123</v>
      </c>
      <c r="H142" s="211"/>
    </row>
    <row r="143" spans="1:8" s="212" customFormat="1">
      <c r="A143" s="210">
        <v>43324</v>
      </c>
      <c r="B143" s="211" t="s">
        <v>7</v>
      </c>
      <c r="C143" s="211">
        <v>57330</v>
      </c>
      <c r="D143" s="211" t="s">
        <v>2281</v>
      </c>
      <c r="E143" s="211" t="s">
        <v>7</v>
      </c>
      <c r="F143" s="211" t="s">
        <v>5</v>
      </c>
      <c r="G143" s="211" t="s">
        <v>98</v>
      </c>
      <c r="H143" s="211"/>
    </row>
    <row r="144" spans="1:8" s="212" customFormat="1">
      <c r="A144" s="210">
        <v>43324</v>
      </c>
      <c r="B144" s="211" t="s">
        <v>4</v>
      </c>
      <c r="C144" s="211">
        <v>3330</v>
      </c>
      <c r="D144" s="211" t="s">
        <v>185</v>
      </c>
      <c r="E144" s="211" t="s">
        <v>5</v>
      </c>
      <c r="F144" s="211" t="s">
        <v>5</v>
      </c>
      <c r="G144" s="211" t="s">
        <v>389</v>
      </c>
      <c r="H144" s="211"/>
    </row>
    <row r="145" spans="1:8" s="212" customFormat="1">
      <c r="A145" s="210">
        <v>43324</v>
      </c>
      <c r="B145" s="211" t="s">
        <v>4</v>
      </c>
      <c r="C145" s="211">
        <v>4490</v>
      </c>
      <c r="D145" s="211" t="s">
        <v>145</v>
      </c>
      <c r="E145" s="211" t="s">
        <v>5</v>
      </c>
      <c r="F145" s="211" t="s">
        <v>5</v>
      </c>
      <c r="G145" s="211" t="s">
        <v>800</v>
      </c>
      <c r="H145" s="211"/>
    </row>
    <row r="146" spans="1:8" s="212" customFormat="1">
      <c r="A146" s="210">
        <v>43325</v>
      </c>
      <c r="B146" s="211" t="s">
        <v>4</v>
      </c>
      <c r="C146" s="211">
        <v>4569</v>
      </c>
      <c r="D146" s="211" t="s">
        <v>207</v>
      </c>
      <c r="E146" s="211" t="s">
        <v>5</v>
      </c>
      <c r="F146" s="211" t="s">
        <v>5</v>
      </c>
      <c r="G146" s="211" t="s">
        <v>470</v>
      </c>
      <c r="H146" s="211"/>
    </row>
    <row r="147" spans="1:8" s="212" customFormat="1">
      <c r="A147" s="210">
        <v>43325</v>
      </c>
      <c r="B147" s="211" t="s">
        <v>4</v>
      </c>
      <c r="C147" s="211">
        <v>8086</v>
      </c>
      <c r="D147" s="211" t="s">
        <v>133</v>
      </c>
      <c r="E147" s="211" t="s">
        <v>5</v>
      </c>
      <c r="F147" s="211" t="s">
        <v>5</v>
      </c>
      <c r="G147" s="211" t="s">
        <v>482</v>
      </c>
      <c r="H147" s="211"/>
    </row>
    <row r="148" spans="1:8" s="212" customFormat="1">
      <c r="A148" s="210">
        <v>43325</v>
      </c>
      <c r="B148" s="211" t="s">
        <v>4</v>
      </c>
      <c r="C148" s="211">
        <v>8234</v>
      </c>
      <c r="D148" s="211" t="s">
        <v>162</v>
      </c>
      <c r="E148" s="211" t="s">
        <v>2334</v>
      </c>
      <c r="F148" s="211" t="s">
        <v>7</v>
      </c>
      <c r="G148" s="211" t="s">
        <v>116</v>
      </c>
      <c r="H148" s="211"/>
    </row>
    <row r="149" spans="1:8" s="212" customFormat="1">
      <c r="A149" s="645">
        <v>43325</v>
      </c>
      <c r="B149" s="211" t="s">
        <v>4</v>
      </c>
      <c r="C149" s="211">
        <v>4970</v>
      </c>
      <c r="D149" s="211" t="s">
        <v>133</v>
      </c>
      <c r="E149" s="211" t="s">
        <v>5</v>
      </c>
      <c r="F149" s="211" t="s">
        <v>5</v>
      </c>
      <c r="G149" s="211" t="s">
        <v>2336</v>
      </c>
      <c r="H149" s="211"/>
    </row>
    <row r="150" spans="1:8" s="212" customFormat="1">
      <c r="A150" s="210">
        <v>43325</v>
      </c>
      <c r="B150" s="211" t="s">
        <v>4</v>
      </c>
      <c r="C150" s="211">
        <v>8258</v>
      </c>
      <c r="D150" s="211" t="s">
        <v>162</v>
      </c>
      <c r="E150" s="211" t="s">
        <v>24</v>
      </c>
      <c r="F150" s="211" t="s">
        <v>7</v>
      </c>
      <c r="G150" s="211" t="s">
        <v>2337</v>
      </c>
      <c r="H150" s="211"/>
    </row>
    <row r="151" spans="1:8" s="212" customFormat="1">
      <c r="A151" s="210">
        <v>43325</v>
      </c>
      <c r="B151" s="211" t="s">
        <v>4</v>
      </c>
      <c r="C151" s="211">
        <v>4670</v>
      </c>
      <c r="D151" s="211" t="s">
        <v>139</v>
      </c>
      <c r="E151" s="211" t="s">
        <v>5</v>
      </c>
      <c r="F151" s="211" t="s">
        <v>7</v>
      </c>
      <c r="G151" s="211" t="s">
        <v>116</v>
      </c>
      <c r="H151" s="211"/>
    </row>
    <row r="152" spans="1:8" s="212" customFormat="1">
      <c r="A152" s="210">
        <v>43325</v>
      </c>
      <c r="B152" s="211" t="s">
        <v>7</v>
      </c>
      <c r="C152" s="211">
        <v>54580</v>
      </c>
      <c r="D152" s="211" t="s">
        <v>2339</v>
      </c>
      <c r="E152" s="211" t="s">
        <v>7</v>
      </c>
      <c r="F152" s="211" t="s">
        <v>7</v>
      </c>
      <c r="G152" s="211" t="s">
        <v>548</v>
      </c>
      <c r="H152" s="211"/>
    </row>
    <row r="153" spans="1:8" s="212" customFormat="1">
      <c r="A153" s="210">
        <v>43325</v>
      </c>
      <c r="B153" s="211" t="s">
        <v>7</v>
      </c>
      <c r="C153" s="211">
        <v>54580</v>
      </c>
      <c r="D153" s="211" t="s">
        <v>2339</v>
      </c>
      <c r="E153" s="211" t="s">
        <v>7</v>
      </c>
      <c r="F153" s="211" t="s">
        <v>7</v>
      </c>
      <c r="G153" s="211" t="s">
        <v>548</v>
      </c>
      <c r="H153" s="211"/>
    </row>
    <row r="154" spans="1:8" s="212" customFormat="1">
      <c r="A154" s="210">
        <v>43325</v>
      </c>
      <c r="B154" s="211" t="s">
        <v>4</v>
      </c>
      <c r="C154" s="211">
        <v>1263</v>
      </c>
      <c r="D154" s="211" t="s">
        <v>205</v>
      </c>
      <c r="E154" s="211" t="s">
        <v>451</v>
      </c>
      <c r="F154" s="211" t="s">
        <v>7</v>
      </c>
      <c r="G154" s="211" t="s">
        <v>1779</v>
      </c>
      <c r="H154" s="211"/>
    </row>
    <row r="155" spans="1:8" s="212" customFormat="1">
      <c r="A155" s="210">
        <v>43325</v>
      </c>
      <c r="B155" s="211" t="s">
        <v>7</v>
      </c>
      <c r="C155" s="211">
        <v>57940</v>
      </c>
      <c r="D155" s="211" t="s">
        <v>847</v>
      </c>
      <c r="E155" s="211" t="s">
        <v>7</v>
      </c>
      <c r="F155" s="211" t="s">
        <v>7</v>
      </c>
      <c r="G155" s="211" t="s">
        <v>98</v>
      </c>
      <c r="H155" s="211"/>
    </row>
    <row r="156" spans="1:8" s="212" customFormat="1">
      <c r="A156" s="210">
        <v>43325</v>
      </c>
      <c r="B156" s="211" t="s">
        <v>4</v>
      </c>
      <c r="C156" s="211">
        <v>3322</v>
      </c>
      <c r="D156" s="211" t="s">
        <v>183</v>
      </c>
      <c r="E156" s="211" t="s">
        <v>5</v>
      </c>
      <c r="F156" s="211" t="s">
        <v>5</v>
      </c>
      <c r="G156" s="211" t="s">
        <v>794</v>
      </c>
      <c r="H156" s="211"/>
    </row>
    <row r="157" spans="1:8" s="212" customFormat="1">
      <c r="A157" s="210">
        <v>43325</v>
      </c>
      <c r="B157" s="211" t="s">
        <v>4</v>
      </c>
      <c r="C157" s="211">
        <v>8455</v>
      </c>
      <c r="D157" s="211" t="s">
        <v>2345</v>
      </c>
      <c r="E157" s="211" t="s">
        <v>24</v>
      </c>
      <c r="F157" s="211" t="s">
        <v>7</v>
      </c>
      <c r="G157" s="211" t="s">
        <v>98</v>
      </c>
      <c r="H157" s="211"/>
    </row>
    <row r="158" spans="1:8" s="212" customFormat="1">
      <c r="A158" s="210">
        <v>43325</v>
      </c>
      <c r="B158" s="211" t="s">
        <v>984</v>
      </c>
      <c r="C158" s="211">
        <v>1705</v>
      </c>
      <c r="D158" s="211" t="s">
        <v>2347</v>
      </c>
      <c r="E158" s="211" t="s">
        <v>984</v>
      </c>
      <c r="F158" s="211" t="s">
        <v>24</v>
      </c>
      <c r="G158" s="211" t="s">
        <v>1848</v>
      </c>
      <c r="H158" s="211"/>
    </row>
    <row r="159" spans="1:8" s="212" customFormat="1">
      <c r="A159" s="210">
        <v>43325</v>
      </c>
      <c r="B159" s="211" t="s">
        <v>984</v>
      </c>
      <c r="C159" s="211">
        <v>3286</v>
      </c>
      <c r="D159" s="211" t="s">
        <v>2349</v>
      </c>
      <c r="E159" s="211" t="s">
        <v>984</v>
      </c>
      <c r="F159" s="211" t="s">
        <v>24</v>
      </c>
      <c r="G159" s="211" t="s">
        <v>1612</v>
      </c>
      <c r="H159" s="211"/>
    </row>
    <row r="160" spans="1:8" s="212" customFormat="1">
      <c r="A160" s="210">
        <v>43325</v>
      </c>
      <c r="B160" s="211" t="s">
        <v>4</v>
      </c>
      <c r="C160" s="211">
        <v>2518</v>
      </c>
      <c r="D160" s="211" t="s">
        <v>205</v>
      </c>
      <c r="E160" s="211" t="s">
        <v>7</v>
      </c>
      <c r="F160" s="211" t="s">
        <v>7</v>
      </c>
      <c r="G160" s="211" t="s">
        <v>98</v>
      </c>
      <c r="H160" s="211"/>
    </row>
    <row r="161" spans="1:8" s="212" customFormat="1">
      <c r="A161" s="210">
        <v>43325</v>
      </c>
      <c r="B161" s="211" t="s">
        <v>4</v>
      </c>
      <c r="C161" s="211">
        <v>8385</v>
      </c>
      <c r="D161" s="211" t="s">
        <v>305</v>
      </c>
      <c r="E161" s="211" t="s">
        <v>24</v>
      </c>
      <c r="F161" s="211" t="s">
        <v>24</v>
      </c>
      <c r="G161" s="211" t="s">
        <v>548</v>
      </c>
      <c r="H161" s="211"/>
    </row>
    <row r="162" spans="1:8" s="212" customFormat="1">
      <c r="A162" s="210">
        <v>43325</v>
      </c>
      <c r="B162" s="211" t="s">
        <v>4</v>
      </c>
      <c r="C162" s="211">
        <v>8242</v>
      </c>
      <c r="D162" s="211" t="s">
        <v>162</v>
      </c>
      <c r="E162" s="211" t="s">
        <v>5</v>
      </c>
      <c r="F162" s="211" t="s">
        <v>5</v>
      </c>
      <c r="G162" s="211" t="s">
        <v>243</v>
      </c>
      <c r="H162" s="211"/>
    </row>
    <row r="163" spans="1:8" s="212" customFormat="1">
      <c r="A163" s="210">
        <v>43325</v>
      </c>
      <c r="B163" s="211" t="s">
        <v>250</v>
      </c>
      <c r="C163" s="211" t="s">
        <v>2352</v>
      </c>
      <c r="D163" s="211" t="s">
        <v>250</v>
      </c>
      <c r="E163" s="211" t="s">
        <v>24</v>
      </c>
      <c r="F163" s="211" t="s">
        <v>24</v>
      </c>
      <c r="G163" s="211" t="s">
        <v>65</v>
      </c>
      <c r="H163" s="211"/>
    </row>
    <row r="164" spans="1:8" s="212" customFormat="1">
      <c r="A164" s="210">
        <v>43325</v>
      </c>
      <c r="B164" s="211" t="s">
        <v>4</v>
      </c>
      <c r="C164" s="211">
        <v>7270</v>
      </c>
      <c r="D164" s="211" t="s">
        <v>156</v>
      </c>
      <c r="E164" s="211" t="s">
        <v>5</v>
      </c>
      <c r="F164" s="211" t="s">
        <v>5</v>
      </c>
      <c r="G164" s="211" t="s">
        <v>514</v>
      </c>
      <c r="H164" s="211"/>
    </row>
    <row r="165" spans="1:8" s="212" customFormat="1">
      <c r="A165" s="210">
        <v>43325</v>
      </c>
      <c r="B165" s="211" t="s">
        <v>22</v>
      </c>
      <c r="C165" s="211">
        <v>9190</v>
      </c>
      <c r="D165" s="211" t="s">
        <v>2355</v>
      </c>
      <c r="E165" s="211" t="s">
        <v>984</v>
      </c>
      <c r="F165" s="211" t="s">
        <v>984</v>
      </c>
      <c r="G165" s="211" t="s">
        <v>1612</v>
      </c>
      <c r="H165" s="211"/>
    </row>
    <row r="166" spans="1:8" s="212" customFormat="1">
      <c r="A166" s="210">
        <v>43325</v>
      </c>
      <c r="B166" s="211" t="s">
        <v>4</v>
      </c>
      <c r="C166" s="211">
        <v>7232</v>
      </c>
      <c r="D166" s="211" t="s">
        <v>153</v>
      </c>
      <c r="E166" s="211" t="s">
        <v>5</v>
      </c>
      <c r="F166" s="211" t="s">
        <v>5</v>
      </c>
      <c r="G166" s="211" t="s">
        <v>123</v>
      </c>
      <c r="H166" s="211"/>
    </row>
    <row r="167" spans="1:8" s="212" customFormat="1">
      <c r="A167" s="210">
        <v>43325</v>
      </c>
      <c r="B167" s="211" t="s">
        <v>4</v>
      </c>
      <c r="C167" s="211">
        <v>8277</v>
      </c>
      <c r="D167" s="211" t="s">
        <v>2358</v>
      </c>
      <c r="E167" s="211" t="s">
        <v>7</v>
      </c>
      <c r="F167" s="211" t="s">
        <v>24</v>
      </c>
      <c r="G167" s="211" t="s">
        <v>548</v>
      </c>
      <c r="H167" s="211"/>
    </row>
    <row r="168" spans="1:8" s="212" customFormat="1">
      <c r="A168" s="210">
        <v>43325</v>
      </c>
      <c r="B168" s="211" t="s">
        <v>4</v>
      </c>
      <c r="C168" s="211">
        <v>1651</v>
      </c>
      <c r="D168" s="211" t="s">
        <v>205</v>
      </c>
      <c r="E168" s="211" t="s">
        <v>5</v>
      </c>
      <c r="F168" s="211" t="s">
        <v>7</v>
      </c>
      <c r="G168" s="211" t="s">
        <v>243</v>
      </c>
      <c r="H168" s="211"/>
    </row>
    <row r="169" spans="1:8" s="212" customFormat="1">
      <c r="A169" s="210">
        <v>43325</v>
      </c>
      <c r="B169" s="211" t="s">
        <v>4</v>
      </c>
      <c r="C169" s="211">
        <v>3216</v>
      </c>
      <c r="D169" s="211" t="s">
        <v>333</v>
      </c>
      <c r="E169" s="211" t="s">
        <v>5</v>
      </c>
      <c r="F169" s="211" t="s">
        <v>5</v>
      </c>
      <c r="G169" s="211" t="s">
        <v>2244</v>
      </c>
      <c r="H169" s="211"/>
    </row>
    <row r="170" spans="1:8" s="212" customFormat="1">
      <c r="A170" s="210">
        <v>43326</v>
      </c>
      <c r="B170" s="211" t="s">
        <v>4</v>
      </c>
      <c r="C170" s="211">
        <v>3314</v>
      </c>
      <c r="D170" s="211" t="s">
        <v>333</v>
      </c>
      <c r="E170" s="211" t="s">
        <v>7</v>
      </c>
      <c r="F170" s="211" t="s">
        <v>7</v>
      </c>
      <c r="G170" s="211" t="s">
        <v>391</v>
      </c>
      <c r="H170" s="211"/>
    </row>
    <row r="171" spans="1:8" s="212" customFormat="1">
      <c r="A171" s="210">
        <v>43326</v>
      </c>
      <c r="B171" s="211" t="s">
        <v>984</v>
      </c>
      <c r="C171" s="211" t="s">
        <v>2362</v>
      </c>
      <c r="D171" s="211" t="s">
        <v>2363</v>
      </c>
      <c r="E171" s="211" t="s">
        <v>984</v>
      </c>
      <c r="F171" s="211" t="s">
        <v>984</v>
      </c>
      <c r="G171" s="211" t="s">
        <v>1833</v>
      </c>
      <c r="H171" s="211"/>
    </row>
    <row r="172" spans="1:8" s="212" customFormat="1">
      <c r="A172" s="210">
        <v>43326</v>
      </c>
      <c r="B172" s="211" t="s">
        <v>984</v>
      </c>
      <c r="C172" s="211" t="s">
        <v>2364</v>
      </c>
      <c r="D172" s="211" t="s">
        <v>2365</v>
      </c>
      <c r="E172" s="211" t="s">
        <v>984</v>
      </c>
      <c r="F172" s="211" t="s">
        <v>984</v>
      </c>
      <c r="G172" s="211" t="s">
        <v>1833</v>
      </c>
      <c r="H172" s="211"/>
    </row>
    <row r="173" spans="1:8" s="212" customFormat="1">
      <c r="A173" s="210">
        <v>43326</v>
      </c>
      <c r="B173" s="211" t="s">
        <v>4</v>
      </c>
      <c r="C173" s="211">
        <v>8242</v>
      </c>
      <c r="D173" s="211" t="s">
        <v>162</v>
      </c>
      <c r="E173" s="211" t="s">
        <v>7</v>
      </c>
      <c r="F173" s="211" t="s">
        <v>5</v>
      </c>
      <c r="G173" s="211" t="s">
        <v>2366</v>
      </c>
      <c r="H173" s="211"/>
    </row>
    <row r="174" spans="1:8" s="212" customFormat="1">
      <c r="A174" s="210">
        <v>43326</v>
      </c>
      <c r="B174" s="211" t="s">
        <v>7</v>
      </c>
      <c r="C174" s="211">
        <v>71290</v>
      </c>
      <c r="D174" s="211" t="s">
        <v>2368</v>
      </c>
      <c r="E174" s="211" t="s">
        <v>7</v>
      </c>
      <c r="F174" s="211" t="s">
        <v>7</v>
      </c>
      <c r="G174" s="211" t="s">
        <v>514</v>
      </c>
      <c r="H174" s="211"/>
    </row>
    <row r="175" spans="1:8" s="212" customFormat="1">
      <c r="A175" s="210">
        <v>43326</v>
      </c>
      <c r="B175" s="211" t="s">
        <v>4</v>
      </c>
      <c r="C175" s="211">
        <v>8415</v>
      </c>
      <c r="D175" s="211" t="s">
        <v>385</v>
      </c>
      <c r="E175" s="211" t="s">
        <v>5</v>
      </c>
      <c r="F175" s="211" t="s">
        <v>5</v>
      </c>
      <c r="G175" s="211" t="s">
        <v>123</v>
      </c>
      <c r="H175" s="211"/>
    </row>
    <row r="176" spans="1:8" s="212" customFormat="1">
      <c r="A176" s="210">
        <v>43326</v>
      </c>
      <c r="B176" s="211" t="s">
        <v>22</v>
      </c>
      <c r="C176" s="211">
        <v>6730</v>
      </c>
      <c r="D176" s="211" t="s">
        <v>1524</v>
      </c>
      <c r="E176" s="211" t="s">
        <v>7</v>
      </c>
      <c r="F176" s="211" t="s">
        <v>7</v>
      </c>
      <c r="G176" s="211" t="s">
        <v>514</v>
      </c>
      <c r="H176" s="211"/>
    </row>
    <row r="177" spans="1:8" s="212" customFormat="1">
      <c r="A177" s="211" t="s">
        <v>2371</v>
      </c>
      <c r="B177" s="211" t="s">
        <v>4</v>
      </c>
      <c r="C177" s="211">
        <v>2271</v>
      </c>
      <c r="D177" s="211" t="s">
        <v>205</v>
      </c>
      <c r="E177" s="211" t="s">
        <v>79</v>
      </c>
      <c r="F177" s="211" t="s">
        <v>7</v>
      </c>
      <c r="G177" s="211" t="s">
        <v>123</v>
      </c>
      <c r="H177" s="211"/>
    </row>
    <row r="178" spans="1:8" s="212" customFormat="1">
      <c r="A178" s="210">
        <v>43326</v>
      </c>
      <c r="B178" s="211" t="s">
        <v>7</v>
      </c>
      <c r="C178" s="211">
        <v>57100</v>
      </c>
      <c r="D178" s="211" t="s">
        <v>369</v>
      </c>
      <c r="E178" s="211" t="s">
        <v>7</v>
      </c>
      <c r="F178" s="211" t="s">
        <v>9</v>
      </c>
      <c r="G178" s="211" t="s">
        <v>520</v>
      </c>
      <c r="H178" s="211"/>
    </row>
    <row r="179" spans="1:8" s="212" customFormat="1">
      <c r="A179" s="210">
        <v>43326</v>
      </c>
      <c r="B179" s="211" t="s">
        <v>4</v>
      </c>
      <c r="C179" s="211">
        <v>5328</v>
      </c>
      <c r="D179" s="211" t="s">
        <v>1820</v>
      </c>
      <c r="E179" s="211" t="s">
        <v>5</v>
      </c>
      <c r="F179" s="211" t="s">
        <v>7</v>
      </c>
      <c r="G179" s="211" t="s">
        <v>123</v>
      </c>
      <c r="H179" s="211"/>
    </row>
    <row r="180" spans="1:8" s="212" customFormat="1">
      <c r="A180" s="210">
        <v>43326</v>
      </c>
      <c r="B180" s="211" t="s">
        <v>4</v>
      </c>
      <c r="C180" s="211">
        <v>8041</v>
      </c>
      <c r="D180" s="211" t="s">
        <v>135</v>
      </c>
      <c r="E180" s="211" t="s">
        <v>5</v>
      </c>
      <c r="F180" s="211" t="s">
        <v>7</v>
      </c>
      <c r="G180" s="211" t="s">
        <v>514</v>
      </c>
      <c r="H180" s="211"/>
    </row>
    <row r="181" spans="1:8" s="212" customFormat="1">
      <c r="A181" s="210">
        <v>43326</v>
      </c>
      <c r="B181" s="211" t="s">
        <v>4</v>
      </c>
      <c r="C181" s="211">
        <v>5812</v>
      </c>
      <c r="D181" s="211" t="s">
        <v>307</v>
      </c>
      <c r="E181" s="211" t="s">
        <v>5</v>
      </c>
      <c r="F181" s="211" t="s">
        <v>79</v>
      </c>
      <c r="G181" s="211" t="s">
        <v>1208</v>
      </c>
      <c r="H181" s="211"/>
    </row>
    <row r="182" spans="1:8" s="212" customFormat="1">
      <c r="A182" s="210">
        <v>43326</v>
      </c>
      <c r="B182" s="211" t="s">
        <v>7</v>
      </c>
      <c r="C182" s="211">
        <v>57970</v>
      </c>
      <c r="D182" s="211" t="s">
        <v>739</v>
      </c>
      <c r="E182" s="211" t="s">
        <v>7</v>
      </c>
      <c r="F182" s="211" t="s">
        <v>7</v>
      </c>
      <c r="G182" s="211" t="s">
        <v>243</v>
      </c>
      <c r="H182" s="211"/>
    </row>
    <row r="183" spans="1:8" s="212" customFormat="1">
      <c r="A183" s="210">
        <v>43327</v>
      </c>
      <c r="B183" s="211" t="s">
        <v>4</v>
      </c>
      <c r="C183" s="211">
        <v>4545</v>
      </c>
      <c r="D183" s="211" t="s">
        <v>131</v>
      </c>
      <c r="E183" s="211" t="s">
        <v>5</v>
      </c>
      <c r="F183" s="211" t="s">
        <v>7</v>
      </c>
      <c r="G183" s="211" t="s">
        <v>42</v>
      </c>
      <c r="H183" s="211"/>
    </row>
    <row r="184" spans="1:8" s="212" customFormat="1">
      <c r="A184" s="210">
        <v>43327</v>
      </c>
      <c r="B184" s="211" t="s">
        <v>7</v>
      </c>
      <c r="C184" s="211">
        <v>44110</v>
      </c>
      <c r="D184" s="211" t="s">
        <v>2377</v>
      </c>
      <c r="E184" s="211" t="s">
        <v>7</v>
      </c>
      <c r="F184" s="211" t="s">
        <v>24</v>
      </c>
      <c r="G184" s="211" t="s">
        <v>1833</v>
      </c>
      <c r="H184" s="211"/>
    </row>
    <row r="185" spans="1:8" s="212" customFormat="1">
      <c r="A185" s="210">
        <v>43327</v>
      </c>
      <c r="B185" s="211" t="s">
        <v>4</v>
      </c>
      <c r="C185" s="211">
        <v>4540</v>
      </c>
      <c r="D185" s="211" t="s">
        <v>131</v>
      </c>
      <c r="E185" s="211" t="s">
        <v>5</v>
      </c>
      <c r="F185" s="211" t="s">
        <v>7</v>
      </c>
      <c r="G185" s="211" t="s">
        <v>260</v>
      </c>
      <c r="H185" s="211"/>
    </row>
    <row r="186" spans="1:8" s="212" customFormat="1">
      <c r="A186" s="210">
        <v>43327</v>
      </c>
      <c r="B186" s="211" t="s">
        <v>2379</v>
      </c>
      <c r="C186" s="211">
        <v>71296</v>
      </c>
      <c r="D186" s="211" t="s">
        <v>2380</v>
      </c>
      <c r="E186" s="211" t="s">
        <v>79</v>
      </c>
      <c r="F186" s="211" t="s">
        <v>24</v>
      </c>
      <c r="G186" s="211" t="s">
        <v>1833</v>
      </c>
      <c r="H186" s="211"/>
    </row>
    <row r="187" spans="1:8" s="212" customFormat="1">
      <c r="A187" s="210">
        <v>43327</v>
      </c>
      <c r="B187" s="211" t="s">
        <v>250</v>
      </c>
      <c r="C187" s="211" t="s">
        <v>2381</v>
      </c>
      <c r="D187" s="211" t="s">
        <v>2382</v>
      </c>
      <c r="E187" s="211" t="s">
        <v>24</v>
      </c>
      <c r="F187" s="211" t="s">
        <v>2383</v>
      </c>
      <c r="G187" s="211" t="s">
        <v>514</v>
      </c>
      <c r="H187" s="211"/>
    </row>
    <row r="188" spans="1:8" s="212" customFormat="1">
      <c r="A188" s="210">
        <v>43327</v>
      </c>
      <c r="B188" s="211" t="s">
        <v>7</v>
      </c>
      <c r="C188" s="211">
        <v>54260</v>
      </c>
      <c r="D188" s="211" t="s">
        <v>2384</v>
      </c>
      <c r="E188" s="211" t="s">
        <v>7</v>
      </c>
      <c r="F188" s="211" t="s">
        <v>24</v>
      </c>
      <c r="G188" s="211" t="s">
        <v>2385</v>
      </c>
      <c r="H188" s="211"/>
    </row>
    <row r="189" spans="1:8" s="212" customFormat="1">
      <c r="A189" s="210">
        <v>43327</v>
      </c>
      <c r="B189" s="211" t="s">
        <v>4</v>
      </c>
      <c r="C189" s="211">
        <v>5328</v>
      </c>
      <c r="D189" s="211" t="s">
        <v>1820</v>
      </c>
      <c r="E189" s="211" t="s">
        <v>14</v>
      </c>
      <c r="F189" s="211" t="s">
        <v>984</v>
      </c>
      <c r="G189" s="211" t="s">
        <v>388</v>
      </c>
      <c r="H189" s="211"/>
    </row>
    <row r="190" spans="1:8" s="212" customFormat="1">
      <c r="A190" s="210">
        <v>43327</v>
      </c>
      <c r="B190" s="211" t="s">
        <v>984</v>
      </c>
      <c r="C190" s="211">
        <v>7606</v>
      </c>
      <c r="D190" s="211" t="s">
        <v>2147</v>
      </c>
      <c r="E190" s="211" t="s">
        <v>273</v>
      </c>
      <c r="F190" s="211" t="s">
        <v>24</v>
      </c>
      <c r="G190" s="211" t="s">
        <v>1833</v>
      </c>
      <c r="H190" s="211"/>
    </row>
    <row r="191" spans="1:8" s="212" customFormat="1">
      <c r="A191" s="210">
        <v>43327</v>
      </c>
      <c r="B191" s="211" t="s">
        <v>7</v>
      </c>
      <c r="C191" s="211">
        <v>54350</v>
      </c>
      <c r="D191" s="211" t="s">
        <v>2388</v>
      </c>
      <c r="E191" s="211" t="s">
        <v>7</v>
      </c>
      <c r="F191" s="211" t="s">
        <v>28</v>
      </c>
      <c r="G191" s="211" t="s">
        <v>2389</v>
      </c>
      <c r="H191" s="211"/>
    </row>
    <row r="192" spans="1:8" s="212" customFormat="1">
      <c r="A192" s="210">
        <v>43327</v>
      </c>
      <c r="B192" s="211" t="s">
        <v>4</v>
      </c>
      <c r="C192" s="211">
        <v>3461</v>
      </c>
      <c r="D192" s="211" t="s">
        <v>168</v>
      </c>
      <c r="E192" s="211" t="s">
        <v>25</v>
      </c>
      <c r="F192" s="211" t="s">
        <v>7</v>
      </c>
      <c r="G192" s="211" t="s">
        <v>42</v>
      </c>
      <c r="H192" s="211"/>
    </row>
    <row r="193" spans="1:8" s="212" customFormat="1">
      <c r="A193" s="210">
        <v>43327</v>
      </c>
      <c r="B193" s="211" t="s">
        <v>4</v>
      </c>
      <c r="C193" s="211">
        <v>4810</v>
      </c>
      <c r="D193" s="211" t="s">
        <v>296</v>
      </c>
      <c r="E193" s="211" t="s">
        <v>25</v>
      </c>
      <c r="F193" s="211" t="s">
        <v>7</v>
      </c>
      <c r="G193" s="211" t="s">
        <v>42</v>
      </c>
      <c r="H193" s="211"/>
    </row>
    <row r="194" spans="1:8" s="212" customFormat="1">
      <c r="A194" s="210">
        <v>43327</v>
      </c>
      <c r="B194" s="211" t="s">
        <v>7</v>
      </c>
      <c r="C194" s="211">
        <v>57310</v>
      </c>
      <c r="D194" s="211" t="s">
        <v>833</v>
      </c>
      <c r="E194" s="211" t="s">
        <v>7</v>
      </c>
      <c r="F194" s="211" t="s">
        <v>24</v>
      </c>
      <c r="G194" s="211" t="s">
        <v>2391</v>
      </c>
      <c r="H194" s="211"/>
    </row>
    <row r="195" spans="1:8" s="212" customFormat="1">
      <c r="A195" s="210">
        <v>43327</v>
      </c>
      <c r="B195" s="211" t="s">
        <v>4</v>
      </c>
      <c r="C195" s="211">
        <v>4989</v>
      </c>
      <c r="D195" s="211" t="s">
        <v>158</v>
      </c>
      <c r="E195" s="211" t="s">
        <v>5</v>
      </c>
      <c r="F195" s="211" t="s">
        <v>6</v>
      </c>
      <c r="G195" s="211" t="s">
        <v>388</v>
      </c>
      <c r="H195" s="211"/>
    </row>
    <row r="196" spans="1:8" s="212" customFormat="1">
      <c r="A196" s="210">
        <v>43327</v>
      </c>
      <c r="B196" s="211" t="s">
        <v>4</v>
      </c>
      <c r="C196" s="211">
        <v>7240</v>
      </c>
      <c r="D196" s="211" t="s">
        <v>153</v>
      </c>
      <c r="E196" s="211" t="s">
        <v>24</v>
      </c>
      <c r="F196" s="211" t="s">
        <v>5</v>
      </c>
      <c r="G196" s="211" t="s">
        <v>42</v>
      </c>
      <c r="H196" s="211"/>
    </row>
    <row r="197" spans="1:8" s="212" customFormat="1">
      <c r="A197" s="210">
        <v>43327</v>
      </c>
      <c r="B197" s="211" t="s">
        <v>4</v>
      </c>
      <c r="C197" s="211">
        <v>1270</v>
      </c>
      <c r="D197" s="211" t="s">
        <v>205</v>
      </c>
      <c r="E197" s="211" t="s">
        <v>32</v>
      </c>
      <c r="F197" s="211" t="s">
        <v>24</v>
      </c>
      <c r="G197" s="211" t="s">
        <v>388</v>
      </c>
      <c r="H197" s="211"/>
    </row>
    <row r="198" spans="1:8" s="212" customFormat="1">
      <c r="A198" s="210">
        <v>43328</v>
      </c>
      <c r="B198" s="211" t="s">
        <v>4</v>
      </c>
      <c r="C198" s="211">
        <v>3820</v>
      </c>
      <c r="D198" s="211" t="s">
        <v>304</v>
      </c>
      <c r="E198" s="211" t="s">
        <v>5</v>
      </c>
      <c r="F198" s="211" t="s">
        <v>6</v>
      </c>
      <c r="G198" s="211" t="s">
        <v>2393</v>
      </c>
      <c r="H198" s="211"/>
    </row>
    <row r="199" spans="1:8" s="212" customFormat="1">
      <c r="A199" s="210">
        <v>43328</v>
      </c>
      <c r="B199" s="211" t="s">
        <v>7</v>
      </c>
      <c r="C199" s="211">
        <v>57580</v>
      </c>
      <c r="D199" s="211" t="s">
        <v>858</v>
      </c>
      <c r="E199" s="211" t="s">
        <v>7</v>
      </c>
      <c r="F199" s="211" t="s">
        <v>638</v>
      </c>
      <c r="G199" s="211" t="s">
        <v>123</v>
      </c>
      <c r="H199" s="211"/>
    </row>
    <row r="200" spans="1:8" s="212" customFormat="1">
      <c r="A200" s="210">
        <v>43328</v>
      </c>
      <c r="B200" s="211" t="s">
        <v>7</v>
      </c>
      <c r="C200" s="211">
        <v>57970</v>
      </c>
      <c r="D200" s="211" t="s">
        <v>739</v>
      </c>
      <c r="E200" s="211" t="s">
        <v>7</v>
      </c>
      <c r="F200" s="211" t="s">
        <v>24</v>
      </c>
      <c r="G200" s="211" t="s">
        <v>520</v>
      </c>
      <c r="H200" s="211"/>
    </row>
    <row r="201" spans="1:8" s="212" customFormat="1">
      <c r="A201" s="210">
        <v>43328</v>
      </c>
      <c r="B201" s="211" t="s">
        <v>7</v>
      </c>
      <c r="C201" s="211">
        <v>69380</v>
      </c>
      <c r="D201" s="211" t="s">
        <v>2396</v>
      </c>
      <c r="E201" s="211" t="s">
        <v>7</v>
      </c>
      <c r="F201" s="211" t="s">
        <v>7</v>
      </c>
      <c r="G201" s="211" t="s">
        <v>65</v>
      </c>
      <c r="H201" s="211"/>
    </row>
    <row r="202" spans="1:8" s="212" customFormat="1">
      <c r="A202" s="210">
        <v>43328</v>
      </c>
      <c r="B202" s="211" t="s">
        <v>7</v>
      </c>
      <c r="C202" s="211">
        <v>57570</v>
      </c>
      <c r="D202" s="211" t="s">
        <v>641</v>
      </c>
      <c r="E202" s="211" t="s">
        <v>7</v>
      </c>
      <c r="F202" s="211" t="s">
        <v>24</v>
      </c>
      <c r="G202" s="211" t="s">
        <v>1833</v>
      </c>
      <c r="H202" s="211"/>
    </row>
    <row r="203" spans="1:8" s="212" customFormat="1">
      <c r="A203" s="210">
        <v>43328</v>
      </c>
      <c r="B203" s="211" t="s">
        <v>2399</v>
      </c>
      <c r="C203" s="211">
        <v>626</v>
      </c>
      <c r="D203" s="211" t="s">
        <v>2400</v>
      </c>
      <c r="E203" s="211" t="s">
        <v>24</v>
      </c>
      <c r="F203" s="211" t="s">
        <v>24</v>
      </c>
      <c r="G203" s="211" t="s">
        <v>514</v>
      </c>
      <c r="H203" s="211"/>
    </row>
    <row r="204" spans="1:8" s="212" customFormat="1">
      <c r="A204" s="210">
        <v>43328</v>
      </c>
      <c r="B204" s="211" t="s">
        <v>4</v>
      </c>
      <c r="C204" s="211">
        <v>4810</v>
      </c>
      <c r="D204" s="211" t="s">
        <v>296</v>
      </c>
      <c r="E204" s="211" t="s">
        <v>5</v>
      </c>
      <c r="F204" s="211" t="s">
        <v>9</v>
      </c>
      <c r="G204" s="211" t="s">
        <v>123</v>
      </c>
      <c r="H204" s="211"/>
    </row>
    <row r="205" spans="1:8" s="212" customFormat="1">
      <c r="A205" s="210">
        <v>43328</v>
      </c>
      <c r="B205" s="211" t="s">
        <v>7</v>
      </c>
      <c r="C205" s="211">
        <v>57330</v>
      </c>
      <c r="D205" s="211" t="s">
        <v>413</v>
      </c>
      <c r="E205" s="211" t="s">
        <v>7</v>
      </c>
      <c r="F205" s="211" t="s">
        <v>1171</v>
      </c>
      <c r="G205" s="211" t="s">
        <v>388</v>
      </c>
      <c r="H205" s="211"/>
    </row>
    <row r="206" spans="1:8" s="212" customFormat="1">
      <c r="A206" s="210">
        <v>43328</v>
      </c>
      <c r="B206" s="211" t="s">
        <v>22</v>
      </c>
      <c r="C206" s="211">
        <v>6700</v>
      </c>
      <c r="D206" s="211" t="s">
        <v>326</v>
      </c>
      <c r="E206" s="211" t="s">
        <v>7</v>
      </c>
      <c r="F206" s="211" t="s">
        <v>24</v>
      </c>
      <c r="G206" s="211" t="s">
        <v>388</v>
      </c>
      <c r="H206" s="211"/>
    </row>
    <row r="207" spans="1:8" s="212" customFormat="1">
      <c r="A207" s="210">
        <v>43328</v>
      </c>
      <c r="B207" s="211" t="s">
        <v>4</v>
      </c>
      <c r="C207" s="211">
        <v>8084</v>
      </c>
      <c r="D207" s="211" t="s">
        <v>133</v>
      </c>
      <c r="E207" s="211" t="s">
        <v>24</v>
      </c>
      <c r="F207" s="211" t="s">
        <v>6</v>
      </c>
      <c r="G207" s="211" t="s">
        <v>2404</v>
      </c>
      <c r="H207" s="211"/>
    </row>
    <row r="208" spans="1:8" s="212" customFormat="1">
      <c r="A208" s="210">
        <v>43329</v>
      </c>
      <c r="B208" s="211" t="s">
        <v>4</v>
      </c>
      <c r="C208" s="211">
        <v>6161</v>
      </c>
      <c r="D208" s="211" t="s">
        <v>452</v>
      </c>
      <c r="E208" s="211" t="s">
        <v>5</v>
      </c>
      <c r="F208" s="211" t="s">
        <v>6</v>
      </c>
      <c r="G208" s="211" t="s">
        <v>2406</v>
      </c>
      <c r="H208" s="211"/>
    </row>
    <row r="209" spans="1:8" s="212" customFormat="1">
      <c r="A209" s="210">
        <v>43329</v>
      </c>
      <c r="B209" s="211" t="s">
        <v>7</v>
      </c>
      <c r="C209" s="211">
        <v>57970</v>
      </c>
      <c r="D209" s="211" t="s">
        <v>739</v>
      </c>
      <c r="E209" s="211" t="s">
        <v>7</v>
      </c>
      <c r="F209" s="211" t="s">
        <v>7</v>
      </c>
      <c r="G209" s="211" t="s">
        <v>520</v>
      </c>
      <c r="H209" s="211"/>
    </row>
    <row r="210" spans="1:8" s="212" customFormat="1">
      <c r="A210" s="210">
        <v>43329</v>
      </c>
      <c r="B210" s="211" t="s">
        <v>22</v>
      </c>
      <c r="C210" s="211">
        <v>6791</v>
      </c>
      <c r="D210" s="211" t="s">
        <v>348</v>
      </c>
      <c r="E210" s="211" t="s">
        <v>7</v>
      </c>
      <c r="F210" s="211" t="s">
        <v>7</v>
      </c>
      <c r="G210" s="211" t="s">
        <v>2408</v>
      </c>
      <c r="H210" s="211"/>
    </row>
    <row r="211" spans="1:8" s="212" customFormat="1">
      <c r="A211" s="210">
        <v>43329</v>
      </c>
      <c r="B211" s="211" t="s">
        <v>7</v>
      </c>
      <c r="C211" s="211">
        <v>8110</v>
      </c>
      <c r="D211" s="211" t="s">
        <v>2409</v>
      </c>
      <c r="E211" s="211" t="s">
        <v>7</v>
      </c>
      <c r="F211" s="211" t="s">
        <v>7</v>
      </c>
      <c r="G211" s="211" t="s">
        <v>510</v>
      </c>
      <c r="H211" s="211"/>
    </row>
    <row r="212" spans="1:8" s="212" customFormat="1">
      <c r="A212" s="210">
        <v>43329</v>
      </c>
      <c r="B212" s="211" t="s">
        <v>4</v>
      </c>
      <c r="C212" s="211">
        <v>5340</v>
      </c>
      <c r="D212" s="211" t="s">
        <v>314</v>
      </c>
      <c r="E212" s="211" t="s">
        <v>5</v>
      </c>
      <c r="F212" s="211" t="s">
        <v>6</v>
      </c>
      <c r="G212" s="211" t="s">
        <v>2410</v>
      </c>
      <c r="H212" s="211"/>
    </row>
    <row r="213" spans="1:8" s="212" customFormat="1">
      <c r="A213" s="210">
        <v>43329</v>
      </c>
      <c r="B213" s="211" t="s">
        <v>4</v>
      </c>
      <c r="C213" s="211">
        <v>5335</v>
      </c>
      <c r="D213" s="211" t="s">
        <v>314</v>
      </c>
      <c r="E213" s="211" t="s">
        <v>5</v>
      </c>
      <c r="F213" s="211" t="s">
        <v>24</v>
      </c>
      <c r="G213" s="211" t="s">
        <v>2411</v>
      </c>
      <c r="H213" s="211"/>
    </row>
    <row r="214" spans="1:8" s="212" customFormat="1">
      <c r="A214" s="210">
        <v>43329</v>
      </c>
      <c r="B214" s="211" t="s">
        <v>4</v>
      </c>
      <c r="C214" s="211">
        <v>1354</v>
      </c>
      <c r="D214" s="211" t="s">
        <v>205</v>
      </c>
      <c r="E214" s="211" t="s">
        <v>28</v>
      </c>
      <c r="F214" s="211" t="s">
        <v>2412</v>
      </c>
      <c r="G214" s="211" t="s">
        <v>42</v>
      </c>
      <c r="H214" s="211"/>
    </row>
    <row r="215" spans="1:8" s="212" customFormat="1">
      <c r="A215" s="210">
        <v>43329</v>
      </c>
      <c r="B215" s="211" t="s">
        <v>4</v>
      </c>
      <c r="C215" s="211">
        <v>1545</v>
      </c>
      <c r="D215" s="211" t="s">
        <v>205</v>
      </c>
      <c r="E215" s="211" t="s">
        <v>25</v>
      </c>
      <c r="F215" s="211" t="s">
        <v>7</v>
      </c>
      <c r="G215" s="211" t="s">
        <v>2414</v>
      </c>
      <c r="H215" s="211"/>
    </row>
    <row r="216" spans="1:8" s="212" customFormat="1">
      <c r="A216" s="210">
        <v>43329</v>
      </c>
      <c r="B216" s="211" t="s">
        <v>4</v>
      </c>
      <c r="C216" s="211">
        <v>8089</v>
      </c>
      <c r="D216" s="211" t="s">
        <v>133</v>
      </c>
      <c r="E216" s="211" t="s">
        <v>5</v>
      </c>
      <c r="F216" s="211" t="s">
        <v>7</v>
      </c>
      <c r="G216" s="211" t="s">
        <v>2415</v>
      </c>
      <c r="H216" s="211"/>
    </row>
    <row r="217" spans="1:8" s="212" customFormat="1">
      <c r="A217" s="210">
        <v>43330</v>
      </c>
      <c r="B217" s="211" t="s">
        <v>4</v>
      </c>
      <c r="C217" s="211">
        <v>9184</v>
      </c>
      <c r="D217" s="211" t="s">
        <v>313</v>
      </c>
      <c r="E217" s="211" t="s">
        <v>5</v>
      </c>
      <c r="F217" s="211" t="s">
        <v>7</v>
      </c>
      <c r="G217" s="211" t="s">
        <v>388</v>
      </c>
      <c r="H217" s="211"/>
    </row>
    <row r="218" spans="1:8" s="212" customFormat="1">
      <c r="A218" s="210">
        <v>43330</v>
      </c>
      <c r="B218" s="211" t="s">
        <v>6</v>
      </c>
      <c r="C218" s="211">
        <v>89077</v>
      </c>
      <c r="D218" s="211" t="s">
        <v>2416</v>
      </c>
      <c r="E218" s="211" t="s">
        <v>6</v>
      </c>
      <c r="F218" s="211" t="s">
        <v>24</v>
      </c>
      <c r="G218" s="211" t="s">
        <v>1833</v>
      </c>
      <c r="H218" s="211"/>
    </row>
    <row r="219" spans="1:8" s="212" customFormat="1">
      <c r="A219" s="210">
        <v>43330</v>
      </c>
      <c r="B219" s="211" t="s">
        <v>6</v>
      </c>
      <c r="C219" s="211">
        <v>44225</v>
      </c>
      <c r="D219" s="211" t="s">
        <v>2417</v>
      </c>
      <c r="E219" s="211" t="s">
        <v>6</v>
      </c>
      <c r="F219" s="211" t="s">
        <v>24</v>
      </c>
      <c r="G219" s="211" t="s">
        <v>1833</v>
      </c>
      <c r="H219" s="211"/>
    </row>
    <row r="220" spans="1:8" s="212" customFormat="1">
      <c r="A220" s="210">
        <v>43330</v>
      </c>
      <c r="B220" s="211" t="s">
        <v>4</v>
      </c>
      <c r="C220" s="211">
        <v>5762</v>
      </c>
      <c r="D220" s="211" t="s">
        <v>338</v>
      </c>
      <c r="E220" s="211" t="s">
        <v>5</v>
      </c>
      <c r="F220" s="211" t="s">
        <v>6</v>
      </c>
      <c r="G220" s="211" t="s">
        <v>466</v>
      </c>
      <c r="H220" s="211"/>
    </row>
    <row r="221" spans="1:8" s="212" customFormat="1">
      <c r="A221" s="210">
        <v>43330</v>
      </c>
      <c r="B221" s="211" t="s">
        <v>4</v>
      </c>
      <c r="C221" s="211">
        <v>1228</v>
      </c>
      <c r="D221" s="211" t="s">
        <v>205</v>
      </c>
      <c r="E221" s="211" t="s">
        <v>28</v>
      </c>
      <c r="F221" s="211" t="s">
        <v>24</v>
      </c>
      <c r="G221" s="211" t="s">
        <v>1633</v>
      </c>
      <c r="H221" s="211"/>
    </row>
    <row r="222" spans="1:8" s="212" customFormat="1">
      <c r="A222" s="210">
        <v>43330</v>
      </c>
      <c r="B222" s="211" t="s">
        <v>4</v>
      </c>
      <c r="C222" s="211">
        <v>1452</v>
      </c>
      <c r="D222" s="211" t="s">
        <v>205</v>
      </c>
      <c r="E222" s="211" t="s">
        <v>7</v>
      </c>
      <c r="F222" s="211" t="s">
        <v>24</v>
      </c>
      <c r="G222" s="211" t="s">
        <v>388</v>
      </c>
      <c r="H222" s="211"/>
    </row>
    <row r="223" spans="1:8" s="212" customFormat="1">
      <c r="A223" s="210">
        <v>43330</v>
      </c>
      <c r="B223" s="211" t="s">
        <v>7</v>
      </c>
      <c r="C223" s="211">
        <v>57240</v>
      </c>
      <c r="D223" s="211" t="s">
        <v>352</v>
      </c>
      <c r="E223" s="211" t="s">
        <v>7</v>
      </c>
      <c r="F223" s="211" t="s">
        <v>24</v>
      </c>
      <c r="G223" s="211" t="s">
        <v>42</v>
      </c>
      <c r="H223" s="211"/>
    </row>
    <row r="224" spans="1:8" s="212" customFormat="1">
      <c r="A224" s="210">
        <v>43331</v>
      </c>
      <c r="B224" s="211" t="s">
        <v>984</v>
      </c>
      <c r="C224" s="211" t="s">
        <v>2422</v>
      </c>
      <c r="D224" s="211" t="s">
        <v>2423</v>
      </c>
      <c r="E224" s="211" t="s">
        <v>984</v>
      </c>
      <c r="F224" s="211" t="s">
        <v>24</v>
      </c>
      <c r="G224" s="211" t="s">
        <v>1833</v>
      </c>
      <c r="H224" s="211"/>
    </row>
    <row r="225" spans="1:8" s="212" customFormat="1">
      <c r="A225" s="210">
        <v>43331</v>
      </c>
      <c r="B225" s="211" t="s">
        <v>4</v>
      </c>
      <c r="C225" s="211">
        <v>1713</v>
      </c>
      <c r="D225" s="211" t="s">
        <v>205</v>
      </c>
      <c r="E225" s="211" t="s">
        <v>24</v>
      </c>
      <c r="F225" s="211" t="s">
        <v>2424</v>
      </c>
      <c r="G225" s="211" t="s">
        <v>1833</v>
      </c>
      <c r="H225" s="211"/>
    </row>
    <row r="226" spans="1:8" s="212" customFormat="1">
      <c r="A226" s="210">
        <v>43331</v>
      </c>
      <c r="B226" s="211" t="s">
        <v>22</v>
      </c>
      <c r="C226" s="211">
        <v>4790</v>
      </c>
      <c r="D226" s="211" t="s">
        <v>2426</v>
      </c>
      <c r="E226" s="211" t="s">
        <v>6</v>
      </c>
      <c r="F226" s="211" t="s">
        <v>7</v>
      </c>
      <c r="G226" s="211" t="s">
        <v>1133</v>
      </c>
      <c r="H226" s="211"/>
    </row>
    <row r="227" spans="1:8" s="212" customFormat="1">
      <c r="A227" s="210">
        <v>43331</v>
      </c>
      <c r="B227" s="211" t="s">
        <v>7</v>
      </c>
      <c r="C227" s="211">
        <v>57330</v>
      </c>
      <c r="D227" s="211" t="s">
        <v>413</v>
      </c>
      <c r="E227" s="211" t="s">
        <v>7</v>
      </c>
      <c r="F227" s="211" t="s">
        <v>24</v>
      </c>
      <c r="G227" s="211" t="s">
        <v>520</v>
      </c>
      <c r="H227" s="211"/>
    </row>
    <row r="228" spans="1:8" s="212" customFormat="1">
      <c r="A228" s="210">
        <v>43331</v>
      </c>
      <c r="B228" s="211" t="s">
        <v>4</v>
      </c>
      <c r="C228" s="211">
        <v>8035</v>
      </c>
      <c r="D228" s="211" t="s">
        <v>135</v>
      </c>
      <c r="E228" s="211" t="s">
        <v>25</v>
      </c>
      <c r="F228" s="211" t="s">
        <v>7</v>
      </c>
      <c r="G228" s="211" t="s">
        <v>42</v>
      </c>
      <c r="H228" s="211"/>
    </row>
    <row r="229" spans="1:8" s="212" customFormat="1">
      <c r="A229" s="210">
        <v>43331</v>
      </c>
      <c r="B229" s="211" t="s">
        <v>4</v>
      </c>
      <c r="C229" s="211">
        <v>1727</v>
      </c>
      <c r="D229" s="211" t="s">
        <v>205</v>
      </c>
      <c r="E229" s="211" t="s">
        <v>212</v>
      </c>
      <c r="F229" s="211" t="s">
        <v>24</v>
      </c>
      <c r="G229" s="211" t="s">
        <v>2430</v>
      </c>
      <c r="H229" s="211"/>
    </row>
    <row r="230" spans="1:8" s="212" customFormat="1">
      <c r="A230" s="210">
        <v>43331</v>
      </c>
      <c r="B230" s="211" t="s">
        <v>4</v>
      </c>
      <c r="C230" s="211">
        <v>6315</v>
      </c>
      <c r="D230" s="211" t="s">
        <v>469</v>
      </c>
      <c r="E230" s="211" t="s">
        <v>5</v>
      </c>
      <c r="F230" s="211" t="s">
        <v>7</v>
      </c>
      <c r="G230" s="211" t="s">
        <v>72</v>
      </c>
      <c r="H230" s="211"/>
    </row>
    <row r="231" spans="1:8" s="212" customFormat="1">
      <c r="A231" s="210">
        <v>43331</v>
      </c>
      <c r="B231" s="211" t="s">
        <v>4</v>
      </c>
      <c r="C231" s="211">
        <v>4670</v>
      </c>
      <c r="D231" s="211" t="s">
        <v>131</v>
      </c>
      <c r="E231" s="211" t="s">
        <v>5</v>
      </c>
      <c r="F231" s="211" t="s">
        <v>7</v>
      </c>
      <c r="G231" s="211" t="s">
        <v>2431</v>
      </c>
      <c r="H231" s="211"/>
    </row>
    <row r="232" spans="1:8" s="212" customFormat="1">
      <c r="A232" s="210">
        <v>43332</v>
      </c>
      <c r="B232" s="211" t="s">
        <v>7</v>
      </c>
      <c r="C232" s="211">
        <v>54620</v>
      </c>
      <c r="D232" s="211" t="s">
        <v>845</v>
      </c>
      <c r="E232" s="211" t="s">
        <v>7</v>
      </c>
      <c r="F232" s="211" t="s">
        <v>7</v>
      </c>
      <c r="G232" s="211" t="s">
        <v>2432</v>
      </c>
      <c r="H232" s="211"/>
    </row>
    <row r="233" spans="1:8" s="212" customFormat="1">
      <c r="A233" s="210">
        <v>43332</v>
      </c>
      <c r="B233" s="211" t="s">
        <v>4</v>
      </c>
      <c r="C233" s="211">
        <v>5551</v>
      </c>
      <c r="D233" s="211" t="s">
        <v>1858</v>
      </c>
      <c r="E233" s="211" t="s">
        <v>7</v>
      </c>
      <c r="F233" s="211" t="s">
        <v>5</v>
      </c>
      <c r="G233" s="211" t="s">
        <v>65</v>
      </c>
      <c r="H233" s="211"/>
    </row>
    <row r="234" spans="1:8" s="212" customFormat="1">
      <c r="A234" s="210">
        <v>43332</v>
      </c>
      <c r="B234" s="211" t="s">
        <v>4</v>
      </c>
      <c r="C234" s="211">
        <v>6783</v>
      </c>
      <c r="D234" s="211" t="s">
        <v>144</v>
      </c>
      <c r="E234" s="211" t="s">
        <v>12</v>
      </c>
      <c r="F234" s="211" t="s">
        <v>6</v>
      </c>
      <c r="G234" s="211" t="s">
        <v>123</v>
      </c>
      <c r="H234" s="211"/>
    </row>
    <row r="235" spans="1:8" s="212" customFormat="1">
      <c r="A235" s="210">
        <v>43332</v>
      </c>
      <c r="B235" s="211" t="s">
        <v>4</v>
      </c>
      <c r="C235" s="211">
        <v>2335</v>
      </c>
      <c r="D235" s="211" t="s">
        <v>205</v>
      </c>
      <c r="E235" s="211" t="s">
        <v>79</v>
      </c>
      <c r="F235" s="211" t="s">
        <v>24</v>
      </c>
      <c r="G235" s="211" t="s">
        <v>2433</v>
      </c>
      <c r="H235" s="211"/>
    </row>
    <row r="236" spans="1:8" s="212" customFormat="1">
      <c r="A236" s="210">
        <v>43332</v>
      </c>
      <c r="B236" s="211" t="s">
        <v>4</v>
      </c>
      <c r="C236" s="211">
        <v>8030</v>
      </c>
      <c r="D236" s="211" t="s">
        <v>135</v>
      </c>
      <c r="E236" s="211" t="s">
        <v>24</v>
      </c>
      <c r="F236" s="211" t="s">
        <v>9</v>
      </c>
      <c r="G236" s="211" t="s">
        <v>42</v>
      </c>
      <c r="H236" s="211"/>
    </row>
    <row r="237" spans="1:8" s="212" customFormat="1">
      <c r="A237" s="210">
        <v>43332</v>
      </c>
      <c r="B237" s="211" t="s">
        <v>6</v>
      </c>
      <c r="C237" s="211">
        <v>54457</v>
      </c>
      <c r="D237" s="211" t="s">
        <v>473</v>
      </c>
      <c r="E237" s="211" t="s">
        <v>30</v>
      </c>
      <c r="F237" s="211" t="s">
        <v>7</v>
      </c>
      <c r="G237" s="211" t="s">
        <v>123</v>
      </c>
      <c r="H237" s="211"/>
    </row>
    <row r="238" spans="1:8" s="212" customFormat="1">
      <c r="A238" s="210">
        <v>43332</v>
      </c>
      <c r="B238" s="211" t="s">
        <v>22</v>
      </c>
      <c r="C238" s="211">
        <v>6800</v>
      </c>
      <c r="D238" s="211" t="s">
        <v>1963</v>
      </c>
      <c r="E238" s="211" t="s">
        <v>7</v>
      </c>
      <c r="F238" s="211" t="s">
        <v>24</v>
      </c>
      <c r="G238" s="211" t="s">
        <v>941</v>
      </c>
      <c r="H238" s="211"/>
    </row>
    <row r="239" spans="1:8" s="212" customFormat="1">
      <c r="A239" s="210">
        <v>43332</v>
      </c>
      <c r="B239" s="211" t="s">
        <v>4</v>
      </c>
      <c r="C239" s="211">
        <v>5825</v>
      </c>
      <c r="D239" s="211" t="s">
        <v>184</v>
      </c>
      <c r="E239" s="211" t="s">
        <v>28</v>
      </c>
      <c r="F239" s="211" t="s">
        <v>7</v>
      </c>
      <c r="G239" s="211" t="s">
        <v>388</v>
      </c>
      <c r="H239" s="211"/>
    </row>
    <row r="240" spans="1:8" s="212" customFormat="1">
      <c r="A240" s="210">
        <v>43332</v>
      </c>
      <c r="B240" s="211" t="s">
        <v>22</v>
      </c>
      <c r="C240" s="211">
        <v>1640</v>
      </c>
      <c r="D240" s="211" t="s">
        <v>205</v>
      </c>
      <c r="E240" s="211" t="s">
        <v>7</v>
      </c>
      <c r="F240" s="211" t="s">
        <v>24</v>
      </c>
      <c r="G240" s="211" t="s">
        <v>941</v>
      </c>
      <c r="H240" s="211"/>
    </row>
    <row r="241" spans="1:8" s="212" customFormat="1">
      <c r="A241" s="210">
        <v>43332</v>
      </c>
      <c r="B241" s="211" t="s">
        <v>4</v>
      </c>
      <c r="C241" s="211">
        <v>5322</v>
      </c>
      <c r="D241" s="211" t="s">
        <v>1820</v>
      </c>
      <c r="E241" s="211" t="s">
        <v>5</v>
      </c>
      <c r="F241" s="211" t="s">
        <v>7</v>
      </c>
      <c r="G241" s="211" t="s">
        <v>1833</v>
      </c>
      <c r="H241" s="211"/>
    </row>
    <row r="242" spans="1:8" s="212" customFormat="1">
      <c r="A242" s="210">
        <v>43332</v>
      </c>
      <c r="B242" s="211" t="s">
        <v>4</v>
      </c>
      <c r="C242" s="211">
        <v>2430</v>
      </c>
      <c r="D242" s="211" t="s">
        <v>205</v>
      </c>
      <c r="E242" s="211" t="s">
        <v>24</v>
      </c>
      <c r="F242" s="211" t="s">
        <v>7</v>
      </c>
      <c r="G242" s="211" t="s">
        <v>1833</v>
      </c>
      <c r="H242" s="211"/>
    </row>
    <row r="243" spans="1:8" s="212" customFormat="1">
      <c r="A243" s="210">
        <v>43332</v>
      </c>
      <c r="B243" s="211" t="s">
        <v>4</v>
      </c>
      <c r="C243" s="211">
        <v>8111</v>
      </c>
      <c r="D243" s="211" t="s">
        <v>135</v>
      </c>
      <c r="E243" s="211" t="s">
        <v>7</v>
      </c>
      <c r="F243" s="211" t="s">
        <v>24</v>
      </c>
      <c r="G243" s="211" t="s">
        <v>2439</v>
      </c>
      <c r="H243" s="211"/>
    </row>
    <row r="244" spans="1:8" s="212" customFormat="1">
      <c r="A244" s="210">
        <v>43332</v>
      </c>
      <c r="B244" s="211" t="s">
        <v>7</v>
      </c>
      <c r="C244" s="211">
        <v>54650</v>
      </c>
      <c r="D244" s="211" t="s">
        <v>393</v>
      </c>
      <c r="E244" s="211" t="s">
        <v>225</v>
      </c>
      <c r="F244" s="211" t="s">
        <v>848</v>
      </c>
      <c r="G244" s="211" t="s">
        <v>123</v>
      </c>
      <c r="H244" s="211"/>
    </row>
    <row r="245" spans="1:8" s="212" customFormat="1">
      <c r="A245" s="210">
        <v>43332</v>
      </c>
      <c r="B245" s="211" t="s">
        <v>4</v>
      </c>
      <c r="C245" s="211">
        <v>1550</v>
      </c>
      <c r="D245" s="211" t="s">
        <v>205</v>
      </c>
      <c r="E245" s="211" t="s">
        <v>78</v>
      </c>
      <c r="F245" s="211" t="s">
        <v>7</v>
      </c>
      <c r="G245" s="211" t="s">
        <v>663</v>
      </c>
      <c r="H245" s="211"/>
    </row>
    <row r="246" spans="1:8" s="212" customFormat="1">
      <c r="A246" s="210">
        <v>43332</v>
      </c>
      <c r="B246" s="211" t="s">
        <v>22</v>
      </c>
      <c r="C246" s="211">
        <v>6780</v>
      </c>
      <c r="D246" s="211" t="s">
        <v>628</v>
      </c>
      <c r="E246" s="211" t="s">
        <v>7</v>
      </c>
      <c r="F246" s="211" t="s">
        <v>24</v>
      </c>
      <c r="G246" s="211" t="s">
        <v>1133</v>
      </c>
      <c r="H246" s="211"/>
    </row>
    <row r="247" spans="1:8" s="212" customFormat="1">
      <c r="A247" s="210">
        <v>43333</v>
      </c>
      <c r="B247" s="211" t="s">
        <v>4</v>
      </c>
      <c r="C247" s="211">
        <v>1130</v>
      </c>
      <c r="D247" s="211" t="s">
        <v>205</v>
      </c>
      <c r="E247" s="211" t="s">
        <v>5</v>
      </c>
      <c r="F247" s="211" t="s">
        <v>7</v>
      </c>
      <c r="G247" s="211" t="s">
        <v>65</v>
      </c>
      <c r="H247" s="211"/>
    </row>
    <row r="248" spans="1:8" s="212" customFormat="1">
      <c r="A248" s="210">
        <v>43333</v>
      </c>
      <c r="B248" s="211" t="s">
        <v>7</v>
      </c>
      <c r="C248" s="211">
        <v>57000</v>
      </c>
      <c r="D248" s="211" t="s">
        <v>785</v>
      </c>
      <c r="E248" s="211" t="s">
        <v>7</v>
      </c>
      <c r="F248" s="211" t="s">
        <v>113</v>
      </c>
      <c r="G248" s="211" t="s">
        <v>1133</v>
      </c>
      <c r="H248" s="211"/>
    </row>
    <row r="249" spans="1:8" s="212" customFormat="1">
      <c r="A249" s="210">
        <v>43333</v>
      </c>
      <c r="B249" s="211" t="s">
        <v>4</v>
      </c>
      <c r="C249" s="211">
        <v>1220</v>
      </c>
      <c r="D249" s="211" t="s">
        <v>205</v>
      </c>
      <c r="E249" s="211" t="s">
        <v>2443</v>
      </c>
      <c r="F249" s="211"/>
      <c r="G249" s="211" t="s">
        <v>42</v>
      </c>
      <c r="H249" s="211"/>
    </row>
    <row r="250" spans="1:8" s="212" customFormat="1">
      <c r="A250" s="210">
        <v>43333</v>
      </c>
      <c r="B250" s="211" t="s">
        <v>7</v>
      </c>
      <c r="C250" s="211">
        <v>6700</v>
      </c>
      <c r="D250" s="211" t="s">
        <v>2444</v>
      </c>
      <c r="E250" s="211" t="s">
        <v>7</v>
      </c>
      <c r="F250" s="211" t="s">
        <v>28</v>
      </c>
      <c r="G250" s="211" t="s">
        <v>388</v>
      </c>
      <c r="H250" s="211"/>
    </row>
    <row r="251" spans="1:8" s="212" customFormat="1">
      <c r="A251" s="210">
        <v>43333</v>
      </c>
      <c r="B251" s="211" t="s">
        <v>7</v>
      </c>
      <c r="C251" s="211">
        <v>54720</v>
      </c>
      <c r="D251" s="211" t="s">
        <v>538</v>
      </c>
      <c r="E251" s="211" t="s">
        <v>7</v>
      </c>
      <c r="F251" s="211" t="s">
        <v>24</v>
      </c>
      <c r="G251" s="211" t="s">
        <v>388</v>
      </c>
      <c r="H251" s="211"/>
    </row>
    <row r="252" spans="1:8" s="212" customFormat="1">
      <c r="A252" s="210">
        <v>43333</v>
      </c>
      <c r="B252" s="211" t="s">
        <v>4</v>
      </c>
      <c r="C252" s="211">
        <v>8053</v>
      </c>
      <c r="D252" s="211" t="s">
        <v>133</v>
      </c>
      <c r="E252" s="211" t="s">
        <v>7</v>
      </c>
      <c r="F252" s="211" t="s">
        <v>24</v>
      </c>
      <c r="G252" s="211" t="s">
        <v>388</v>
      </c>
      <c r="H252" s="211"/>
    </row>
    <row r="253" spans="1:8" s="212" customFormat="1">
      <c r="A253" s="210">
        <v>43333</v>
      </c>
      <c r="B253" s="211" t="s">
        <v>4</v>
      </c>
      <c r="C253" s="211">
        <v>3715</v>
      </c>
      <c r="D253" s="211" t="s">
        <v>192</v>
      </c>
      <c r="E253" s="211" t="s">
        <v>18</v>
      </c>
      <c r="F253" s="211" t="s">
        <v>24</v>
      </c>
      <c r="G253" s="211" t="s">
        <v>663</v>
      </c>
      <c r="H253" s="211"/>
    </row>
    <row r="254" spans="1:8" s="212" customFormat="1">
      <c r="A254" s="210">
        <v>43333</v>
      </c>
      <c r="B254" s="211" t="s">
        <v>250</v>
      </c>
      <c r="C254" s="211" t="s">
        <v>2446</v>
      </c>
      <c r="D254" s="211" t="s">
        <v>2447</v>
      </c>
      <c r="E254" s="211" t="s">
        <v>24</v>
      </c>
      <c r="F254" s="211" t="s">
        <v>6</v>
      </c>
      <c r="G254" s="211" t="s">
        <v>388</v>
      </c>
      <c r="H254" s="211"/>
    </row>
    <row r="255" spans="1:8" s="212" customFormat="1">
      <c r="A255" s="210">
        <v>43333</v>
      </c>
      <c r="B255" s="211" t="s">
        <v>7</v>
      </c>
      <c r="C255" s="211">
        <v>57300</v>
      </c>
      <c r="D255" s="211" t="s">
        <v>671</v>
      </c>
      <c r="E255" s="211" t="s">
        <v>7</v>
      </c>
      <c r="F255" s="211" t="s">
        <v>6</v>
      </c>
      <c r="G255" s="211" t="s">
        <v>1133</v>
      </c>
      <c r="H255" s="211"/>
    </row>
    <row r="256" spans="1:8" s="212" customFormat="1">
      <c r="A256" s="210">
        <v>43333</v>
      </c>
      <c r="B256" s="211" t="s">
        <v>4</v>
      </c>
      <c r="C256" s="211">
        <v>2560</v>
      </c>
      <c r="D256" s="211" t="s">
        <v>205</v>
      </c>
      <c r="E256" s="211" t="s">
        <v>7</v>
      </c>
      <c r="F256" s="211" t="s">
        <v>6</v>
      </c>
      <c r="G256" s="211" t="s">
        <v>2449</v>
      </c>
      <c r="H256" s="211"/>
    </row>
    <row r="257" spans="1:8" s="212" customFormat="1">
      <c r="A257" s="210">
        <v>43333</v>
      </c>
      <c r="B257" s="211" t="s">
        <v>4</v>
      </c>
      <c r="C257" s="211">
        <v>1234</v>
      </c>
      <c r="D257" s="211" t="s">
        <v>205</v>
      </c>
      <c r="E257" s="211" t="s">
        <v>5</v>
      </c>
      <c r="F257" s="211" t="s">
        <v>7</v>
      </c>
      <c r="G257" s="211" t="s">
        <v>248</v>
      </c>
      <c r="H257" s="211"/>
    </row>
    <row r="258" spans="1:8" s="212" customFormat="1">
      <c r="A258" s="210">
        <v>43333</v>
      </c>
      <c r="B258" s="211" t="s">
        <v>4</v>
      </c>
      <c r="C258" s="211">
        <v>6922</v>
      </c>
      <c r="D258" s="211" t="s">
        <v>2451</v>
      </c>
      <c r="E258" s="211" t="s">
        <v>5</v>
      </c>
      <c r="F258" s="211" t="s">
        <v>25</v>
      </c>
      <c r="G258" s="211" t="s">
        <v>1833</v>
      </c>
      <c r="H258" s="211"/>
    </row>
    <row r="259" spans="1:8" s="212" customFormat="1">
      <c r="A259" s="210">
        <v>43333</v>
      </c>
      <c r="B259" s="211" t="s">
        <v>4</v>
      </c>
      <c r="C259" s="211">
        <v>4634</v>
      </c>
      <c r="D259" s="211" t="s">
        <v>131</v>
      </c>
      <c r="E259" s="211" t="s">
        <v>5</v>
      </c>
      <c r="F259" s="211" t="s">
        <v>7</v>
      </c>
      <c r="G259" s="211" t="s">
        <v>388</v>
      </c>
      <c r="H259" s="211"/>
    </row>
    <row r="260" spans="1:8" s="212" customFormat="1">
      <c r="A260" s="210">
        <v>43333</v>
      </c>
      <c r="B260" s="211" t="s">
        <v>7</v>
      </c>
      <c r="C260" s="211">
        <v>57140</v>
      </c>
      <c r="D260" s="211" t="s">
        <v>2454</v>
      </c>
      <c r="E260" s="211" t="s">
        <v>7</v>
      </c>
      <c r="F260" s="211" t="s">
        <v>24</v>
      </c>
      <c r="G260" s="211" t="s">
        <v>617</v>
      </c>
      <c r="H260" s="211"/>
    </row>
    <row r="261" spans="1:8" s="212" customFormat="1">
      <c r="A261" s="210">
        <v>43333</v>
      </c>
      <c r="B261" s="211" t="s">
        <v>4</v>
      </c>
      <c r="C261" s="211">
        <v>3332</v>
      </c>
      <c r="D261" s="211" t="s">
        <v>303</v>
      </c>
      <c r="E261" s="211" t="s">
        <v>5</v>
      </c>
      <c r="F261" s="211" t="s">
        <v>363</v>
      </c>
      <c r="G261" s="211" t="s">
        <v>388</v>
      </c>
      <c r="H261" s="211"/>
    </row>
    <row r="262" spans="1:8" s="212" customFormat="1">
      <c r="A262" s="210">
        <v>43334</v>
      </c>
      <c r="B262" s="211" t="s">
        <v>4</v>
      </c>
      <c r="C262" s="211">
        <v>2132</v>
      </c>
      <c r="D262" s="211" t="s">
        <v>205</v>
      </c>
      <c r="E262" s="211" t="s">
        <v>5</v>
      </c>
      <c r="F262" s="211" t="s">
        <v>2456</v>
      </c>
      <c r="G262" s="211" t="s">
        <v>2457</v>
      </c>
      <c r="H262" s="211"/>
    </row>
    <row r="263" spans="1:8" s="212" customFormat="1">
      <c r="A263" s="210">
        <v>43334</v>
      </c>
      <c r="B263" s="211" t="s">
        <v>7</v>
      </c>
      <c r="C263" s="211">
        <v>57330</v>
      </c>
      <c r="D263" s="211" t="s">
        <v>2459</v>
      </c>
      <c r="E263" s="211" t="s">
        <v>7</v>
      </c>
      <c r="F263" s="211" t="s">
        <v>24</v>
      </c>
      <c r="G263" s="211" t="s">
        <v>548</v>
      </c>
      <c r="H263" s="211"/>
    </row>
    <row r="264" spans="1:8" s="212" customFormat="1">
      <c r="A264" s="210">
        <v>43334</v>
      </c>
      <c r="B264" s="211" t="s">
        <v>4</v>
      </c>
      <c r="C264" s="211">
        <v>2317</v>
      </c>
      <c r="D264" s="211" t="s">
        <v>136</v>
      </c>
      <c r="E264" s="211" t="s">
        <v>24</v>
      </c>
      <c r="F264" s="211" t="s">
        <v>7</v>
      </c>
      <c r="G264" s="211" t="s">
        <v>548</v>
      </c>
      <c r="H264" s="211"/>
    </row>
    <row r="265" spans="1:8" s="212" customFormat="1">
      <c r="A265" s="210">
        <v>43334</v>
      </c>
      <c r="B265" s="211" t="s">
        <v>7</v>
      </c>
      <c r="C265" s="211">
        <v>71400</v>
      </c>
      <c r="D265" s="211" t="s">
        <v>2462</v>
      </c>
      <c r="E265" s="211" t="s">
        <v>7</v>
      </c>
      <c r="F265" s="211" t="s">
        <v>2463</v>
      </c>
      <c r="G265" s="211" t="s">
        <v>548</v>
      </c>
      <c r="H265" s="211"/>
    </row>
    <row r="266" spans="1:8" s="212" customFormat="1">
      <c r="A266" s="210">
        <v>43334</v>
      </c>
      <c r="B266" s="211" t="s">
        <v>4</v>
      </c>
      <c r="C266" s="211">
        <v>5408</v>
      </c>
      <c r="D266" s="211" t="s">
        <v>833</v>
      </c>
      <c r="E266" s="211" t="s">
        <v>24</v>
      </c>
      <c r="F266" s="211" t="s">
        <v>7</v>
      </c>
      <c r="G266" s="211" t="s">
        <v>548</v>
      </c>
      <c r="H266" s="211"/>
    </row>
    <row r="267" spans="1:8" s="212" customFormat="1">
      <c r="A267" s="210">
        <v>43334</v>
      </c>
      <c r="B267" s="211" t="s">
        <v>4</v>
      </c>
      <c r="C267" s="211">
        <v>4874</v>
      </c>
      <c r="D267" s="211" t="s">
        <v>317</v>
      </c>
      <c r="E267" s="211" t="s">
        <v>24</v>
      </c>
      <c r="F267" s="211" t="s">
        <v>2466</v>
      </c>
      <c r="G267" s="211" t="s">
        <v>243</v>
      </c>
      <c r="H267" s="211"/>
    </row>
    <row r="268" spans="1:8" s="212" customFormat="1">
      <c r="A268" s="210">
        <v>43334</v>
      </c>
      <c r="B268" s="211" t="s">
        <v>4</v>
      </c>
      <c r="C268" s="211">
        <v>3833</v>
      </c>
      <c r="D268" s="211" t="s">
        <v>304</v>
      </c>
      <c r="E268" s="211" t="s">
        <v>27</v>
      </c>
      <c r="F268" s="211" t="s">
        <v>27</v>
      </c>
      <c r="G268" s="211" t="s">
        <v>548</v>
      </c>
      <c r="H268" s="211"/>
    </row>
    <row r="269" spans="1:8" s="212" customFormat="1">
      <c r="A269" s="210">
        <v>43335</v>
      </c>
      <c r="B269" s="211" t="s">
        <v>4</v>
      </c>
      <c r="C269" s="211">
        <v>1912</v>
      </c>
      <c r="D269" s="211" t="s">
        <v>623</v>
      </c>
      <c r="E269" s="211" t="s">
        <v>7</v>
      </c>
      <c r="F269" s="211" t="s">
        <v>7</v>
      </c>
      <c r="G269" s="211" t="s">
        <v>548</v>
      </c>
      <c r="H269" s="211"/>
    </row>
    <row r="270" spans="1:8" s="212" customFormat="1">
      <c r="A270" s="210">
        <v>43335</v>
      </c>
      <c r="B270" s="211" t="s">
        <v>4</v>
      </c>
      <c r="C270" s="211">
        <v>4039</v>
      </c>
      <c r="D270" s="211" t="s">
        <v>141</v>
      </c>
      <c r="E270" s="211" t="s">
        <v>2470</v>
      </c>
      <c r="F270" s="211" t="s">
        <v>35</v>
      </c>
      <c r="G270" s="211" t="s">
        <v>2471</v>
      </c>
      <c r="H270" s="211"/>
    </row>
    <row r="271" spans="1:8" s="212" customFormat="1">
      <c r="A271" s="210">
        <v>43335</v>
      </c>
      <c r="B271" s="211" t="s">
        <v>4</v>
      </c>
      <c r="C271" s="211">
        <v>6434</v>
      </c>
      <c r="D271" s="211" t="s">
        <v>2472</v>
      </c>
      <c r="E271" s="211" t="s">
        <v>6</v>
      </c>
      <c r="F271" s="211" t="s">
        <v>4</v>
      </c>
      <c r="G271" s="211" t="s">
        <v>243</v>
      </c>
      <c r="H271" s="211"/>
    </row>
    <row r="272" spans="1:8" s="212" customFormat="1">
      <c r="A272" s="210">
        <v>43335</v>
      </c>
      <c r="B272" s="211" t="s">
        <v>620</v>
      </c>
      <c r="C272" s="211">
        <v>66119</v>
      </c>
      <c r="D272" s="211" t="s">
        <v>2473</v>
      </c>
      <c r="E272" s="211" t="s">
        <v>6</v>
      </c>
      <c r="F272" s="211" t="s">
        <v>7</v>
      </c>
      <c r="G272" s="211" t="s">
        <v>2474</v>
      </c>
      <c r="H272" s="211"/>
    </row>
    <row r="273" spans="1:8" s="212" customFormat="1">
      <c r="A273" s="210">
        <v>43335</v>
      </c>
      <c r="B273" s="211" t="s">
        <v>4</v>
      </c>
      <c r="C273" s="211">
        <v>4964</v>
      </c>
      <c r="D273" s="211" t="s">
        <v>1657</v>
      </c>
      <c r="E273" s="211" t="s">
        <v>7</v>
      </c>
      <c r="F273" s="211" t="s">
        <v>4</v>
      </c>
      <c r="G273" s="211" t="s">
        <v>123</v>
      </c>
      <c r="H273" s="211"/>
    </row>
    <row r="274" spans="1:8" s="212" customFormat="1">
      <c r="A274" s="210">
        <v>43335</v>
      </c>
      <c r="B274" s="211" t="s">
        <v>4</v>
      </c>
      <c r="C274" s="211">
        <v>2112</v>
      </c>
      <c r="D274" s="211" t="s">
        <v>205</v>
      </c>
      <c r="E274" s="211" t="s">
        <v>7</v>
      </c>
      <c r="F274" s="211" t="s">
        <v>620</v>
      </c>
      <c r="G274" s="211" t="s">
        <v>65</v>
      </c>
      <c r="H274" s="211"/>
    </row>
    <row r="275" spans="1:8" s="212" customFormat="1">
      <c r="A275" s="210">
        <v>43335</v>
      </c>
      <c r="B275" s="211" t="s">
        <v>4</v>
      </c>
      <c r="C275" s="211">
        <v>9696</v>
      </c>
      <c r="D275" s="211" t="s">
        <v>147</v>
      </c>
      <c r="E275" s="211" t="s">
        <v>5</v>
      </c>
      <c r="F275" s="211" t="s">
        <v>2476</v>
      </c>
      <c r="G275" s="211" t="s">
        <v>548</v>
      </c>
      <c r="H275" s="211"/>
    </row>
    <row r="276" spans="1:8" s="212" customFormat="1">
      <c r="A276" s="210">
        <v>43335</v>
      </c>
      <c r="B276" s="211" t="s">
        <v>7</v>
      </c>
      <c r="C276" s="211">
        <v>51200</v>
      </c>
      <c r="D276" s="211" t="s">
        <v>2478</v>
      </c>
      <c r="E276" s="211" t="s">
        <v>7</v>
      </c>
      <c r="F276" s="211" t="s">
        <v>24</v>
      </c>
      <c r="G276" s="211" t="s">
        <v>65</v>
      </c>
      <c r="H276" s="211"/>
    </row>
    <row r="277" spans="1:8" s="212" customFormat="1">
      <c r="A277" s="210">
        <v>43335</v>
      </c>
      <c r="B277" s="211" t="s">
        <v>4</v>
      </c>
      <c r="C277" s="211">
        <v>4782</v>
      </c>
      <c r="D277" s="211" t="s">
        <v>180</v>
      </c>
      <c r="E277" s="211" t="s">
        <v>5</v>
      </c>
      <c r="F277" s="211" t="s">
        <v>2480</v>
      </c>
      <c r="G277" s="211" t="s">
        <v>260</v>
      </c>
      <c r="H277" s="211"/>
    </row>
    <row r="278" spans="1:8" s="212" customFormat="1">
      <c r="A278" s="210">
        <v>43335</v>
      </c>
      <c r="B278" s="211" t="s">
        <v>4</v>
      </c>
      <c r="C278" s="211">
        <v>4991</v>
      </c>
      <c r="D278" s="211" t="s">
        <v>158</v>
      </c>
      <c r="E278" s="211" t="s">
        <v>5</v>
      </c>
      <c r="F278" s="211" t="s">
        <v>2476</v>
      </c>
      <c r="G278" s="211" t="s">
        <v>663</v>
      </c>
      <c r="H278" s="211"/>
    </row>
    <row r="279" spans="1:8" s="212" customFormat="1">
      <c r="A279" s="210">
        <v>43336</v>
      </c>
      <c r="B279" s="211" t="s">
        <v>4</v>
      </c>
      <c r="C279" s="211">
        <v>4601</v>
      </c>
      <c r="D279" s="211" t="s">
        <v>131</v>
      </c>
      <c r="E279" s="211" t="s">
        <v>5</v>
      </c>
      <c r="F279" s="211" t="s">
        <v>7</v>
      </c>
      <c r="G279" s="211" t="s">
        <v>2482</v>
      </c>
      <c r="H279" s="211"/>
    </row>
    <row r="280" spans="1:8" s="212" customFormat="1">
      <c r="A280" s="210">
        <v>43336</v>
      </c>
      <c r="B280" s="211" t="s">
        <v>4</v>
      </c>
      <c r="C280" s="211">
        <v>1520</v>
      </c>
      <c r="D280" s="211" t="s">
        <v>205</v>
      </c>
      <c r="E280" s="211" t="s">
        <v>12</v>
      </c>
      <c r="F280" s="211" t="s">
        <v>24</v>
      </c>
      <c r="G280" s="211" t="s">
        <v>42</v>
      </c>
      <c r="H280" s="211"/>
    </row>
    <row r="281" spans="1:8" s="212" customFormat="1">
      <c r="A281" s="210">
        <v>43336</v>
      </c>
      <c r="B281" s="211" t="s">
        <v>22</v>
      </c>
      <c r="C281" s="627">
        <v>6780</v>
      </c>
      <c r="D281" s="211" t="s">
        <v>628</v>
      </c>
      <c r="E281" s="211" t="s">
        <v>24</v>
      </c>
      <c r="F281" s="211" t="s">
        <v>7</v>
      </c>
      <c r="G281" s="211" t="s">
        <v>123</v>
      </c>
      <c r="H281" s="211"/>
    </row>
    <row r="282" spans="1:8" s="212" customFormat="1">
      <c r="A282" s="210">
        <v>43336</v>
      </c>
      <c r="B282" s="211" t="s">
        <v>6</v>
      </c>
      <c r="C282" s="211">
        <v>74081</v>
      </c>
      <c r="D282" s="211" t="s">
        <v>2484</v>
      </c>
      <c r="E282" s="211" t="s">
        <v>6</v>
      </c>
      <c r="F282" s="211" t="s">
        <v>24</v>
      </c>
      <c r="G282" s="211" t="s">
        <v>1833</v>
      </c>
      <c r="H282" s="211"/>
    </row>
    <row r="283" spans="1:8" s="212" customFormat="1">
      <c r="A283" s="210">
        <v>43336</v>
      </c>
      <c r="B283" s="211" t="s">
        <v>7</v>
      </c>
      <c r="C283" s="211">
        <v>14350</v>
      </c>
      <c r="D283" s="211" t="s">
        <v>2485</v>
      </c>
      <c r="E283" s="211" t="s">
        <v>7</v>
      </c>
      <c r="F283" s="211" t="s">
        <v>7</v>
      </c>
      <c r="G283" s="211" t="s">
        <v>1833</v>
      </c>
      <c r="H283" s="211"/>
    </row>
    <row r="284" spans="1:8" s="212" customFormat="1">
      <c r="A284" s="210">
        <v>43336</v>
      </c>
      <c r="B284" s="211" t="s">
        <v>7</v>
      </c>
      <c r="C284" s="211">
        <v>57000</v>
      </c>
      <c r="D284" s="211" t="s">
        <v>785</v>
      </c>
      <c r="E284" s="211" t="s">
        <v>7</v>
      </c>
      <c r="F284" s="211" t="s">
        <v>848</v>
      </c>
      <c r="G284" s="211" t="s">
        <v>42</v>
      </c>
      <c r="H284" s="211"/>
    </row>
    <row r="285" spans="1:8" s="212" customFormat="1">
      <c r="A285" s="210">
        <v>43336</v>
      </c>
      <c r="B285" s="211" t="s">
        <v>7</v>
      </c>
      <c r="C285" s="211">
        <v>28000</v>
      </c>
      <c r="D285" s="211" t="s">
        <v>2487</v>
      </c>
      <c r="E285" s="211" t="s">
        <v>7</v>
      </c>
      <c r="F285" s="211" t="s">
        <v>24</v>
      </c>
      <c r="G285" s="211" t="s">
        <v>388</v>
      </c>
      <c r="H285" s="211"/>
    </row>
    <row r="286" spans="1:8" s="212" customFormat="1">
      <c r="A286" s="210">
        <v>43336</v>
      </c>
      <c r="B286" s="211" t="s">
        <v>7</v>
      </c>
      <c r="C286" s="211">
        <v>57290</v>
      </c>
      <c r="D286" s="211" t="s">
        <v>356</v>
      </c>
      <c r="E286" s="211" t="s">
        <v>14</v>
      </c>
      <c r="F286" s="211" t="s">
        <v>7</v>
      </c>
      <c r="G286" s="211" t="s">
        <v>123</v>
      </c>
      <c r="H286" s="211"/>
    </row>
    <row r="287" spans="1:8" s="212" customFormat="1">
      <c r="A287" s="210">
        <v>43336</v>
      </c>
      <c r="B287" s="211" t="s">
        <v>7</v>
      </c>
      <c r="C287" s="211">
        <v>57120</v>
      </c>
      <c r="D287" s="211" t="s">
        <v>1288</v>
      </c>
      <c r="E287" s="211" t="s">
        <v>7</v>
      </c>
      <c r="F287" s="211" t="s">
        <v>7</v>
      </c>
      <c r="G287" s="211" t="s">
        <v>2489</v>
      </c>
      <c r="H287" s="211"/>
    </row>
    <row r="288" spans="1:8" s="212" customFormat="1">
      <c r="A288" s="210">
        <v>43336</v>
      </c>
      <c r="B288" s="211" t="s">
        <v>7</v>
      </c>
      <c r="C288" s="211">
        <v>54730</v>
      </c>
      <c r="D288" s="211" t="s">
        <v>2491</v>
      </c>
      <c r="E288" s="211" t="s">
        <v>25</v>
      </c>
      <c r="F288" s="211" t="s">
        <v>35</v>
      </c>
      <c r="G288" s="211" t="s">
        <v>2492</v>
      </c>
      <c r="H288" s="211"/>
    </row>
    <row r="289" spans="1:8" s="212" customFormat="1">
      <c r="A289" s="210">
        <v>43336</v>
      </c>
      <c r="B289" s="211" t="s">
        <v>4</v>
      </c>
      <c r="C289" s="211">
        <v>8356</v>
      </c>
      <c r="D289" s="211" t="s">
        <v>295</v>
      </c>
      <c r="E289" s="211" t="s">
        <v>5</v>
      </c>
      <c r="F289" s="211" t="s">
        <v>7</v>
      </c>
      <c r="G289" s="211" t="s">
        <v>123</v>
      </c>
      <c r="H289" s="211"/>
    </row>
    <row r="290" spans="1:8" s="212" customFormat="1">
      <c r="A290" s="210">
        <v>43336</v>
      </c>
      <c r="B290" s="211" t="s">
        <v>22</v>
      </c>
      <c r="C290" s="211">
        <v>1440</v>
      </c>
      <c r="D290" s="211" t="s">
        <v>432</v>
      </c>
      <c r="E290" s="211" t="s">
        <v>7</v>
      </c>
      <c r="F290" s="211" t="s">
        <v>24</v>
      </c>
      <c r="G290" s="211" t="s">
        <v>388</v>
      </c>
      <c r="H290" s="211"/>
    </row>
    <row r="291" spans="1:8" s="212" customFormat="1">
      <c r="A291" s="210">
        <v>43337</v>
      </c>
      <c r="B291" s="211" t="s">
        <v>4</v>
      </c>
      <c r="C291" s="211">
        <v>1329</v>
      </c>
      <c r="D291" s="211" t="s">
        <v>205</v>
      </c>
      <c r="E291" s="211" t="s">
        <v>7</v>
      </c>
      <c r="F291" s="211" t="s">
        <v>24</v>
      </c>
      <c r="G291" s="211" t="s">
        <v>388</v>
      </c>
      <c r="H291" s="211"/>
    </row>
    <row r="292" spans="1:8" s="212" customFormat="1">
      <c r="A292" s="210">
        <v>43337</v>
      </c>
      <c r="B292" s="211" t="s">
        <v>4</v>
      </c>
      <c r="C292" s="211">
        <v>3279</v>
      </c>
      <c r="D292" s="211" t="s">
        <v>333</v>
      </c>
      <c r="E292" s="211" t="s">
        <v>6</v>
      </c>
      <c r="F292" s="211" t="s">
        <v>7</v>
      </c>
      <c r="G292" s="211" t="s">
        <v>65</v>
      </c>
      <c r="H292" s="211"/>
    </row>
    <row r="293" spans="1:8" s="212" customFormat="1">
      <c r="A293" s="210">
        <v>43337</v>
      </c>
      <c r="B293" s="211" t="s">
        <v>4</v>
      </c>
      <c r="C293" s="211">
        <v>7219</v>
      </c>
      <c r="D293" s="211" t="s">
        <v>156</v>
      </c>
      <c r="E293" s="211" t="s">
        <v>35</v>
      </c>
      <c r="F293" s="211" t="s">
        <v>6</v>
      </c>
      <c r="G293" s="211" t="s">
        <v>123</v>
      </c>
      <c r="H293" s="211"/>
    </row>
    <row r="294" spans="1:8" s="212" customFormat="1">
      <c r="A294" s="210">
        <v>43337</v>
      </c>
      <c r="B294" s="211" t="s">
        <v>22</v>
      </c>
      <c r="C294" s="211">
        <v>6769</v>
      </c>
      <c r="D294" s="211" t="s">
        <v>2497</v>
      </c>
      <c r="E294" s="211" t="s">
        <v>7</v>
      </c>
      <c r="F294" s="211" t="s">
        <v>24</v>
      </c>
      <c r="G294" s="211" t="s">
        <v>388</v>
      </c>
      <c r="H294" s="211"/>
    </row>
    <row r="295" spans="1:8" s="212" customFormat="1">
      <c r="A295" s="210">
        <v>43337</v>
      </c>
      <c r="B295" s="211" t="s">
        <v>22</v>
      </c>
      <c r="C295" s="211">
        <v>6860</v>
      </c>
      <c r="D295" s="211" t="s">
        <v>550</v>
      </c>
      <c r="E295" s="211" t="s">
        <v>7</v>
      </c>
      <c r="F295" s="211" t="s">
        <v>24</v>
      </c>
      <c r="G295" s="211" t="s">
        <v>388</v>
      </c>
      <c r="H295" s="211"/>
    </row>
    <row r="296" spans="1:8" s="212" customFormat="1">
      <c r="A296" s="210">
        <v>43337</v>
      </c>
      <c r="B296" s="211" t="s">
        <v>22</v>
      </c>
      <c r="C296" s="211">
        <v>6730</v>
      </c>
      <c r="D296" s="211" t="s">
        <v>1524</v>
      </c>
      <c r="E296" s="211" t="s">
        <v>7</v>
      </c>
      <c r="F296" s="211" t="s">
        <v>24</v>
      </c>
      <c r="G296" s="211" t="s">
        <v>65</v>
      </c>
      <c r="H296" s="211"/>
    </row>
    <row r="297" spans="1:8" s="212" customFormat="1">
      <c r="A297" s="210">
        <v>43337</v>
      </c>
      <c r="B297" s="211" t="s">
        <v>984</v>
      </c>
      <c r="C297" s="211">
        <v>8332</v>
      </c>
      <c r="D297" s="211" t="s">
        <v>2501</v>
      </c>
      <c r="E297" s="211" t="s">
        <v>264</v>
      </c>
      <c r="F297" s="211" t="s">
        <v>24</v>
      </c>
      <c r="G297" s="211" t="s">
        <v>2502</v>
      </c>
      <c r="H297" s="211"/>
    </row>
    <row r="298" spans="1:8" s="212" customFormat="1">
      <c r="A298" s="210">
        <v>43337</v>
      </c>
      <c r="B298" s="211" t="s">
        <v>104</v>
      </c>
      <c r="C298" s="211">
        <v>8004</v>
      </c>
      <c r="D298" s="211" t="s">
        <v>2503</v>
      </c>
      <c r="E298" s="211" t="s">
        <v>7</v>
      </c>
      <c r="F298" s="211" t="s">
        <v>6</v>
      </c>
      <c r="G298" s="211" t="s">
        <v>388</v>
      </c>
      <c r="H298" s="211"/>
    </row>
    <row r="299" spans="1:8" s="212" customFormat="1">
      <c r="A299" s="210">
        <v>43337</v>
      </c>
      <c r="B299" s="211" t="s">
        <v>6</v>
      </c>
      <c r="C299" s="211">
        <v>67661</v>
      </c>
      <c r="D299" s="211" t="s">
        <v>425</v>
      </c>
      <c r="E299" s="211" t="s">
        <v>6</v>
      </c>
      <c r="F299" s="211" t="s">
        <v>24</v>
      </c>
      <c r="G299" s="211" t="s">
        <v>514</v>
      </c>
      <c r="H299" s="211"/>
    </row>
    <row r="300" spans="1:8" s="212" customFormat="1">
      <c r="A300" s="210">
        <v>43337</v>
      </c>
      <c r="B300" s="211" t="s">
        <v>4</v>
      </c>
      <c r="C300" s="211">
        <v>75015</v>
      </c>
      <c r="D300" s="211" t="s">
        <v>716</v>
      </c>
      <c r="E300" s="211" t="s">
        <v>7</v>
      </c>
      <c r="F300" s="211" t="s">
        <v>24</v>
      </c>
      <c r="G300" s="211" t="s">
        <v>388</v>
      </c>
      <c r="H300" s="211"/>
    </row>
    <row r="301" spans="1:8" s="212" customFormat="1">
      <c r="A301" s="210">
        <v>43337</v>
      </c>
      <c r="B301" s="211" t="s">
        <v>4</v>
      </c>
      <c r="C301" s="211">
        <v>1130</v>
      </c>
      <c r="D301" s="211" t="s">
        <v>205</v>
      </c>
      <c r="E301" s="211" t="s">
        <v>5</v>
      </c>
      <c r="F301" s="211" t="s">
        <v>7</v>
      </c>
      <c r="G301" s="211" t="s">
        <v>663</v>
      </c>
      <c r="H301" s="211"/>
    </row>
    <row r="302" spans="1:8" s="212" customFormat="1">
      <c r="A302" s="210">
        <v>43337</v>
      </c>
      <c r="B302" s="211" t="s">
        <v>4</v>
      </c>
      <c r="C302" s="211">
        <v>3734</v>
      </c>
      <c r="D302" s="211" t="s">
        <v>192</v>
      </c>
      <c r="E302" s="211" t="s">
        <v>2504</v>
      </c>
      <c r="F302" s="211" t="s">
        <v>7</v>
      </c>
      <c r="G302" s="211" t="s">
        <v>2505</v>
      </c>
      <c r="H302" s="211"/>
    </row>
    <row r="303" spans="1:8" s="212" customFormat="1">
      <c r="A303" s="210">
        <v>43337</v>
      </c>
      <c r="B303" s="211" t="s">
        <v>22</v>
      </c>
      <c r="C303" s="211">
        <v>6700</v>
      </c>
      <c r="D303" s="211" t="s">
        <v>326</v>
      </c>
      <c r="E303" s="211" t="s">
        <v>24</v>
      </c>
      <c r="F303" s="211" t="s">
        <v>24</v>
      </c>
      <c r="G303" s="211" t="s">
        <v>2507</v>
      </c>
      <c r="H303" s="211"/>
    </row>
    <row r="304" spans="1:8" s="212" customFormat="1">
      <c r="A304" s="210">
        <v>43337</v>
      </c>
      <c r="B304" s="211" t="s">
        <v>4</v>
      </c>
      <c r="C304" s="211">
        <v>4102</v>
      </c>
      <c r="D304" s="211" t="s">
        <v>141</v>
      </c>
      <c r="E304" s="211" t="s">
        <v>5</v>
      </c>
      <c r="F304" s="211" t="s">
        <v>7</v>
      </c>
      <c r="G304" s="211" t="s">
        <v>388</v>
      </c>
      <c r="H304" s="211"/>
    </row>
    <row r="305" spans="1:8" s="212" customFormat="1">
      <c r="A305" s="210">
        <v>43337</v>
      </c>
      <c r="B305" s="211" t="s">
        <v>4</v>
      </c>
      <c r="C305" s="211">
        <v>4152</v>
      </c>
      <c r="D305" s="211" t="s">
        <v>141</v>
      </c>
      <c r="E305" s="211" t="s">
        <v>5</v>
      </c>
      <c r="F305" s="211" t="s">
        <v>7</v>
      </c>
      <c r="G305" s="211" t="s">
        <v>388</v>
      </c>
      <c r="H305" s="211"/>
    </row>
    <row r="306" spans="1:8" s="212" customFormat="1">
      <c r="A306" s="210">
        <v>43337</v>
      </c>
      <c r="B306" s="211" t="s">
        <v>4</v>
      </c>
      <c r="C306" s="211">
        <v>5720</v>
      </c>
      <c r="D306" s="211" t="s">
        <v>341</v>
      </c>
      <c r="E306" s="211" t="s">
        <v>5</v>
      </c>
      <c r="F306" s="211" t="s">
        <v>24</v>
      </c>
      <c r="G306" s="211" t="s">
        <v>2508</v>
      </c>
      <c r="H306" s="211"/>
    </row>
    <row r="307" spans="1:8" s="212" customFormat="1">
      <c r="A307" s="210">
        <v>43337</v>
      </c>
      <c r="B307" s="211" t="s">
        <v>4</v>
      </c>
      <c r="C307" s="211">
        <v>1452</v>
      </c>
      <c r="D307" s="211" t="s">
        <v>205</v>
      </c>
      <c r="E307" s="211" t="s">
        <v>28</v>
      </c>
      <c r="F307" s="211" t="s">
        <v>7</v>
      </c>
      <c r="G307" s="211" t="s">
        <v>388</v>
      </c>
      <c r="H307" s="211"/>
    </row>
    <row r="308" spans="1:8" s="212" customFormat="1">
      <c r="A308" s="210">
        <v>43337</v>
      </c>
      <c r="B308" s="211" t="s">
        <v>4</v>
      </c>
      <c r="C308" s="211">
        <v>1309</v>
      </c>
      <c r="D308" s="211" t="s">
        <v>205</v>
      </c>
      <c r="E308" s="211" t="s">
        <v>28</v>
      </c>
      <c r="F308" s="211" t="s">
        <v>7</v>
      </c>
      <c r="G308" s="211" t="s">
        <v>123</v>
      </c>
      <c r="H308" s="211"/>
    </row>
    <row r="309" spans="1:8" s="212" customFormat="1">
      <c r="A309" s="210">
        <v>43337</v>
      </c>
      <c r="B309" s="211" t="s">
        <v>4</v>
      </c>
      <c r="C309" s="211">
        <v>4490</v>
      </c>
      <c r="D309" s="211" t="s">
        <v>158</v>
      </c>
      <c r="E309" s="211" t="s">
        <v>2511</v>
      </c>
      <c r="F309" s="211" t="s">
        <v>7</v>
      </c>
      <c r="G309" s="211" t="s">
        <v>2090</v>
      </c>
      <c r="H309" s="211"/>
    </row>
    <row r="310" spans="1:8" s="212" customFormat="1">
      <c r="A310" s="210">
        <v>43338</v>
      </c>
      <c r="B310" s="211" t="s">
        <v>7</v>
      </c>
      <c r="C310" s="211">
        <v>57330</v>
      </c>
      <c r="D310" s="211" t="s">
        <v>413</v>
      </c>
      <c r="E310" s="211" t="s">
        <v>18</v>
      </c>
      <c r="F310" s="211" t="s">
        <v>7</v>
      </c>
      <c r="G310" s="211" t="s">
        <v>663</v>
      </c>
      <c r="H310" s="211"/>
    </row>
    <row r="311" spans="1:8" s="212" customFormat="1">
      <c r="A311" s="210">
        <v>43338</v>
      </c>
      <c r="B311" s="211" t="s">
        <v>250</v>
      </c>
      <c r="C311" s="211" t="s">
        <v>2512</v>
      </c>
      <c r="D311" s="211" t="s">
        <v>1896</v>
      </c>
      <c r="E311" s="211" t="s">
        <v>24</v>
      </c>
      <c r="F311" s="211" t="s">
        <v>7</v>
      </c>
      <c r="G311" s="211" t="s">
        <v>1167</v>
      </c>
      <c r="H311" s="211"/>
    </row>
    <row r="312" spans="1:8" s="212" customFormat="1">
      <c r="A312" s="210">
        <v>43338</v>
      </c>
      <c r="B312" s="211" t="s">
        <v>250</v>
      </c>
      <c r="C312" s="211" t="s">
        <v>2513</v>
      </c>
      <c r="D312" s="211" t="s">
        <v>2514</v>
      </c>
      <c r="E312" s="211" t="s">
        <v>24</v>
      </c>
      <c r="F312" s="211" t="s">
        <v>24</v>
      </c>
      <c r="G312" s="211" t="s">
        <v>510</v>
      </c>
      <c r="H312" s="211"/>
    </row>
    <row r="313" spans="1:8" s="212" customFormat="1">
      <c r="A313" s="210">
        <v>43338</v>
      </c>
      <c r="B313" s="211" t="s">
        <v>4</v>
      </c>
      <c r="C313" s="211">
        <v>1279</v>
      </c>
      <c r="D313" s="211" t="s">
        <v>205</v>
      </c>
      <c r="E313" s="211" t="s">
        <v>984</v>
      </c>
      <c r="F313" s="211" t="s">
        <v>7</v>
      </c>
      <c r="G313" s="211" t="s">
        <v>65</v>
      </c>
      <c r="H313" s="211"/>
    </row>
    <row r="314" spans="1:8" s="212" customFormat="1">
      <c r="A314" s="210">
        <v>43338</v>
      </c>
      <c r="B314" s="211" t="s">
        <v>4</v>
      </c>
      <c r="C314" s="211">
        <v>8119</v>
      </c>
      <c r="D314" s="211" t="s">
        <v>148</v>
      </c>
      <c r="E314" s="211" t="s">
        <v>7</v>
      </c>
      <c r="F314" s="211" t="s">
        <v>7</v>
      </c>
      <c r="G314" s="211" t="s">
        <v>1833</v>
      </c>
      <c r="H314" s="211"/>
    </row>
    <row r="315" spans="1:8" s="212" customFormat="1">
      <c r="A315" s="210">
        <v>43338</v>
      </c>
      <c r="B315" s="211" t="s">
        <v>4</v>
      </c>
      <c r="C315" s="211">
        <v>5372</v>
      </c>
      <c r="D315" s="211" t="s">
        <v>155</v>
      </c>
      <c r="E315" s="211" t="s">
        <v>984</v>
      </c>
      <c r="F315" s="211" t="s">
        <v>6</v>
      </c>
      <c r="G315" s="211" t="s">
        <v>1833</v>
      </c>
      <c r="H315" s="211"/>
    </row>
    <row r="316" spans="1:8" s="212" customFormat="1">
      <c r="A316" s="210">
        <v>43338</v>
      </c>
      <c r="B316" s="211" t="s">
        <v>4</v>
      </c>
      <c r="C316" s="211">
        <v>8081</v>
      </c>
      <c r="D316" s="211" t="s">
        <v>133</v>
      </c>
      <c r="E316" s="211" t="s">
        <v>24</v>
      </c>
      <c r="F316" s="211" t="s">
        <v>28</v>
      </c>
      <c r="G316" s="211" t="s">
        <v>2518</v>
      </c>
      <c r="H316" s="211"/>
    </row>
    <row r="317" spans="1:8" s="212" customFormat="1">
      <c r="A317" s="210">
        <v>43339</v>
      </c>
      <c r="B317" s="211" t="s">
        <v>4</v>
      </c>
      <c r="C317" s="211">
        <v>8352</v>
      </c>
      <c r="D317" s="211" t="s">
        <v>149</v>
      </c>
      <c r="E317" s="211" t="s">
        <v>5</v>
      </c>
      <c r="F317" s="211" t="s">
        <v>7</v>
      </c>
      <c r="G317" s="211" t="s">
        <v>123</v>
      </c>
      <c r="H317" s="211"/>
    </row>
    <row r="318" spans="1:8" s="212" customFormat="1">
      <c r="A318" s="210">
        <v>43339</v>
      </c>
      <c r="B318" s="211" t="s">
        <v>22</v>
      </c>
      <c r="C318" s="211">
        <v>1300</v>
      </c>
      <c r="D318" s="211" t="s">
        <v>2520</v>
      </c>
      <c r="E318" s="211" t="s">
        <v>5</v>
      </c>
      <c r="F318" s="211" t="s">
        <v>7</v>
      </c>
      <c r="G318" s="211" t="s">
        <v>663</v>
      </c>
      <c r="H318" s="211"/>
    </row>
    <row r="319" spans="1:8" s="212" customFormat="1">
      <c r="A319" s="210">
        <v>43339</v>
      </c>
      <c r="B319" s="211" t="s">
        <v>7</v>
      </c>
      <c r="C319" s="211">
        <v>57920</v>
      </c>
      <c r="D319" s="211" t="s">
        <v>2521</v>
      </c>
      <c r="E319" s="211" t="s">
        <v>24</v>
      </c>
      <c r="F319" s="211" t="s">
        <v>7</v>
      </c>
      <c r="G319" s="211" t="s">
        <v>388</v>
      </c>
      <c r="H319" s="211"/>
    </row>
    <row r="320" spans="1:8" s="212" customFormat="1">
      <c r="A320" s="210">
        <v>43339</v>
      </c>
      <c r="B320" s="211" t="s">
        <v>250</v>
      </c>
      <c r="C320" s="211" t="s">
        <v>2523</v>
      </c>
      <c r="D320" s="211" t="s">
        <v>2524</v>
      </c>
      <c r="E320" s="211" t="s">
        <v>24</v>
      </c>
      <c r="F320" s="211" t="s">
        <v>7</v>
      </c>
      <c r="G320" s="211" t="s">
        <v>510</v>
      </c>
      <c r="H320" s="211"/>
    </row>
    <row r="321" spans="1:8" s="212" customFormat="1">
      <c r="A321" s="210">
        <v>43339</v>
      </c>
      <c r="B321" s="211" t="s">
        <v>4</v>
      </c>
      <c r="C321" s="211">
        <v>8352</v>
      </c>
      <c r="D321" s="211" t="s">
        <v>149</v>
      </c>
      <c r="E321" s="211" t="s">
        <v>2525</v>
      </c>
      <c r="F321" s="211" t="s">
        <v>24</v>
      </c>
      <c r="G321" s="211" t="s">
        <v>2526</v>
      </c>
      <c r="H321" s="211"/>
    </row>
    <row r="322" spans="1:8" s="212" customFormat="1">
      <c r="A322" s="210">
        <v>43339</v>
      </c>
      <c r="B322" s="211" t="s">
        <v>7</v>
      </c>
      <c r="C322" s="211">
        <v>87170</v>
      </c>
      <c r="D322" s="211" t="s">
        <v>2528</v>
      </c>
      <c r="E322" s="211" t="s">
        <v>7</v>
      </c>
      <c r="F322" s="211" t="s">
        <v>24</v>
      </c>
      <c r="G322" s="211" t="s">
        <v>2529</v>
      </c>
      <c r="H322" s="211"/>
    </row>
    <row r="323" spans="1:8" s="212" customFormat="1">
      <c r="A323" s="210">
        <v>43339</v>
      </c>
      <c r="B323" s="211" t="s">
        <v>4</v>
      </c>
      <c r="C323" s="211">
        <v>6839</v>
      </c>
      <c r="D323" s="211" t="s">
        <v>167</v>
      </c>
      <c r="E323" s="211" t="s">
        <v>5</v>
      </c>
      <c r="F323" s="211" t="s">
        <v>6</v>
      </c>
      <c r="G323" s="211" t="s">
        <v>2531</v>
      </c>
      <c r="H323" s="211"/>
    </row>
    <row r="324" spans="1:8" s="212" customFormat="1">
      <c r="A324" s="210">
        <v>43339</v>
      </c>
      <c r="B324" s="211" t="s">
        <v>7</v>
      </c>
      <c r="C324" s="211">
        <v>67110</v>
      </c>
      <c r="D324" s="211" t="s">
        <v>2532</v>
      </c>
      <c r="E324" s="211" t="s">
        <v>2476</v>
      </c>
      <c r="F324" s="211" t="s">
        <v>2476</v>
      </c>
      <c r="G324" s="211" t="s">
        <v>2533</v>
      </c>
      <c r="H324" s="211"/>
    </row>
    <row r="325" spans="1:8" s="212" customFormat="1">
      <c r="A325" s="210">
        <v>43339</v>
      </c>
      <c r="B325" s="211" t="s">
        <v>4</v>
      </c>
      <c r="C325" s="211">
        <v>5368</v>
      </c>
      <c r="D325" s="211" t="s">
        <v>155</v>
      </c>
      <c r="E325" s="211" t="s">
        <v>24</v>
      </c>
      <c r="F325" s="211" t="s">
        <v>24</v>
      </c>
      <c r="G325" s="211" t="s">
        <v>388</v>
      </c>
      <c r="H325" s="211"/>
    </row>
    <row r="326" spans="1:8" s="212" customFormat="1">
      <c r="A326" s="210">
        <v>43339</v>
      </c>
      <c r="B326" s="211" t="s">
        <v>22</v>
      </c>
      <c r="C326" s="211">
        <v>6760</v>
      </c>
      <c r="D326" s="211" t="s">
        <v>1306</v>
      </c>
      <c r="E326" s="211" t="s">
        <v>7</v>
      </c>
      <c r="F326" s="211" t="s">
        <v>24</v>
      </c>
      <c r="G326" s="211" t="s">
        <v>663</v>
      </c>
      <c r="H326" s="211"/>
    </row>
    <row r="327" spans="1:8" s="212" customFormat="1">
      <c r="A327" s="210">
        <v>43339</v>
      </c>
      <c r="B327" s="211" t="s">
        <v>7</v>
      </c>
      <c r="C327" s="211">
        <v>57390</v>
      </c>
      <c r="D327" s="211" t="s">
        <v>669</v>
      </c>
      <c r="E327" s="211" t="s">
        <v>2536</v>
      </c>
      <c r="F327" s="211" t="s">
        <v>24</v>
      </c>
      <c r="G327" s="211" t="s">
        <v>388</v>
      </c>
      <c r="H327" s="211"/>
    </row>
    <row r="328" spans="1:8" s="212" customFormat="1">
      <c r="A328" s="210">
        <v>43339</v>
      </c>
      <c r="B328" s="211" t="s">
        <v>4</v>
      </c>
      <c r="C328" s="211">
        <v>4826</v>
      </c>
      <c r="D328" s="211" t="s">
        <v>296</v>
      </c>
      <c r="E328" s="211" t="s">
        <v>5</v>
      </c>
      <c r="F328" s="211" t="s">
        <v>7</v>
      </c>
      <c r="G328" s="211" t="s">
        <v>2538</v>
      </c>
      <c r="H328" s="211"/>
    </row>
    <row r="329" spans="1:8" s="212" customFormat="1">
      <c r="A329" s="210">
        <v>43339</v>
      </c>
      <c r="B329" s="211" t="s">
        <v>4</v>
      </c>
      <c r="C329" s="211">
        <v>1518</v>
      </c>
      <c r="D329" s="211" t="s">
        <v>205</v>
      </c>
      <c r="E329" s="211" t="s">
        <v>24</v>
      </c>
      <c r="F329" s="211" t="s">
        <v>7</v>
      </c>
      <c r="G329" s="211" t="s">
        <v>388</v>
      </c>
      <c r="H329" s="211"/>
    </row>
    <row r="330" spans="1:8" s="212" customFormat="1">
      <c r="A330" s="210">
        <v>43339</v>
      </c>
      <c r="B330" s="211" t="s">
        <v>4</v>
      </c>
      <c r="C330" s="211">
        <v>8242</v>
      </c>
      <c r="D330" s="211" t="s">
        <v>162</v>
      </c>
      <c r="E330" s="211" t="s">
        <v>5</v>
      </c>
      <c r="F330" s="211" t="s">
        <v>363</v>
      </c>
      <c r="G330" s="211" t="s">
        <v>2540</v>
      </c>
      <c r="H330" s="211"/>
    </row>
    <row r="331" spans="1:8" s="212" customFormat="1">
      <c r="A331" s="210">
        <v>43339</v>
      </c>
      <c r="B331" s="211" t="s">
        <v>7</v>
      </c>
      <c r="C331" s="211">
        <v>54190</v>
      </c>
      <c r="D331" s="211" t="s">
        <v>791</v>
      </c>
      <c r="E331" s="211" t="s">
        <v>7</v>
      </c>
      <c r="F331" s="211" t="s">
        <v>24</v>
      </c>
      <c r="G331" s="211" t="s">
        <v>2541</v>
      </c>
      <c r="H331" s="211"/>
    </row>
    <row r="332" spans="1:8" s="212" customFormat="1">
      <c r="A332" s="210">
        <v>43339</v>
      </c>
      <c r="B332" s="211" t="s">
        <v>4</v>
      </c>
      <c r="C332" s="211">
        <v>8370</v>
      </c>
      <c r="D332" s="211" t="s">
        <v>154</v>
      </c>
      <c r="E332" s="211" t="s">
        <v>24</v>
      </c>
      <c r="F332" s="211" t="s">
        <v>2542</v>
      </c>
      <c r="G332" s="211" t="s">
        <v>2543</v>
      </c>
      <c r="H332" s="211"/>
    </row>
    <row r="333" spans="1:8" s="212" customFormat="1">
      <c r="A333" s="210">
        <v>43339</v>
      </c>
      <c r="B333" s="211" t="s">
        <v>6</v>
      </c>
      <c r="C333" s="211">
        <v>87547</v>
      </c>
      <c r="D333" s="211" t="s">
        <v>2544</v>
      </c>
      <c r="E333" s="211" t="s">
        <v>6</v>
      </c>
      <c r="F333" s="211" t="s">
        <v>25</v>
      </c>
      <c r="G333" s="211" t="s">
        <v>2545</v>
      </c>
      <c r="H333" s="211"/>
    </row>
    <row r="334" spans="1:8" s="212" customFormat="1">
      <c r="A334" s="210">
        <v>43339</v>
      </c>
      <c r="B334" s="211" t="s">
        <v>4</v>
      </c>
      <c r="C334" s="211">
        <v>7480</v>
      </c>
      <c r="D334" s="211" t="s">
        <v>373</v>
      </c>
      <c r="E334" s="211" t="s">
        <v>5</v>
      </c>
      <c r="F334" s="211" t="s">
        <v>6</v>
      </c>
      <c r="G334" s="211" t="s">
        <v>2546</v>
      </c>
      <c r="H334" s="211"/>
    </row>
    <row r="335" spans="1:8" s="212" customFormat="1">
      <c r="A335" s="210">
        <v>43339</v>
      </c>
      <c r="B335" s="211" t="s">
        <v>4</v>
      </c>
      <c r="C335" s="211">
        <v>1851</v>
      </c>
      <c r="D335" s="211" t="s">
        <v>205</v>
      </c>
      <c r="E335" s="211" t="s">
        <v>5</v>
      </c>
      <c r="F335" s="211" t="s">
        <v>6</v>
      </c>
      <c r="G335" s="211" t="s">
        <v>123</v>
      </c>
      <c r="H335" s="211"/>
    </row>
    <row r="336" spans="1:8" s="212" customFormat="1">
      <c r="A336" s="210">
        <v>43339</v>
      </c>
      <c r="B336" s="211" t="s">
        <v>4</v>
      </c>
      <c r="C336" s="211">
        <v>4514</v>
      </c>
      <c r="D336" s="211" t="s">
        <v>131</v>
      </c>
      <c r="E336" s="211" t="s">
        <v>24</v>
      </c>
      <c r="F336" s="211" t="s">
        <v>6</v>
      </c>
      <c r="G336" s="211" t="s">
        <v>2543</v>
      </c>
      <c r="H336" s="211"/>
    </row>
    <row r="337" spans="1:8" s="212" customFormat="1">
      <c r="A337" s="210">
        <v>43340</v>
      </c>
      <c r="B337" s="211" t="s">
        <v>4</v>
      </c>
      <c r="C337" s="211">
        <v>8077</v>
      </c>
      <c r="D337" s="211" t="s">
        <v>133</v>
      </c>
      <c r="E337" s="211" t="s">
        <v>7</v>
      </c>
      <c r="F337" s="211" t="s">
        <v>24</v>
      </c>
      <c r="G337" s="211" t="s">
        <v>577</v>
      </c>
      <c r="H337" s="211"/>
    </row>
    <row r="338" spans="1:8" s="212" customFormat="1">
      <c r="A338" s="210">
        <v>43340</v>
      </c>
      <c r="B338" s="211" t="s">
        <v>4</v>
      </c>
      <c r="C338" s="211">
        <v>1934</v>
      </c>
      <c r="D338" s="211" t="s">
        <v>205</v>
      </c>
      <c r="E338" s="211" t="s">
        <v>7</v>
      </c>
      <c r="F338" s="211" t="s">
        <v>620</v>
      </c>
      <c r="G338" s="211" t="s">
        <v>2550</v>
      </c>
      <c r="H338" s="211"/>
    </row>
    <row r="339" spans="1:8" s="212" customFormat="1">
      <c r="A339" s="210">
        <v>43340</v>
      </c>
      <c r="B339" s="211" t="s">
        <v>7</v>
      </c>
      <c r="C339" s="211">
        <v>67490</v>
      </c>
      <c r="D339" s="211" t="s">
        <v>2551</v>
      </c>
      <c r="E339" s="211" t="s">
        <v>7</v>
      </c>
      <c r="F339" s="211" t="s">
        <v>620</v>
      </c>
      <c r="G339" s="211" t="s">
        <v>548</v>
      </c>
      <c r="H339" s="211"/>
    </row>
    <row r="340" spans="1:8" s="212" customFormat="1">
      <c r="A340" s="210">
        <v>43340</v>
      </c>
      <c r="B340" s="211" t="s">
        <v>4</v>
      </c>
      <c r="C340" s="211">
        <v>8361</v>
      </c>
      <c r="D340" s="211" t="s">
        <v>172</v>
      </c>
      <c r="E340" s="211" t="s">
        <v>5</v>
      </c>
      <c r="F340" s="211" t="s">
        <v>2476</v>
      </c>
      <c r="G340" s="211" t="s">
        <v>2552</v>
      </c>
      <c r="H340" s="211"/>
    </row>
    <row r="341" spans="1:8" s="212" customFormat="1">
      <c r="A341" s="210">
        <v>43340</v>
      </c>
      <c r="B341" s="211" t="s">
        <v>4</v>
      </c>
      <c r="C341" s="211">
        <v>8387</v>
      </c>
      <c r="D341" s="211" t="s">
        <v>305</v>
      </c>
      <c r="E341" s="211" t="s">
        <v>5</v>
      </c>
      <c r="F341" s="211" t="s">
        <v>2554</v>
      </c>
      <c r="G341" s="211" t="s">
        <v>548</v>
      </c>
      <c r="H341" s="211"/>
    </row>
    <row r="342" spans="1:8" s="212" customFormat="1">
      <c r="A342" s="210">
        <v>43340</v>
      </c>
      <c r="B342" s="211" t="s">
        <v>4</v>
      </c>
      <c r="C342" s="211">
        <v>7324</v>
      </c>
      <c r="D342" s="211" t="s">
        <v>2556</v>
      </c>
      <c r="E342" s="211" t="s">
        <v>5</v>
      </c>
      <c r="F342" s="211" t="s">
        <v>7</v>
      </c>
      <c r="G342" s="211" t="s">
        <v>2550</v>
      </c>
      <c r="H342" s="211"/>
    </row>
    <row r="343" spans="1:8" s="212" customFormat="1">
      <c r="A343" s="210">
        <v>43340</v>
      </c>
      <c r="B343" s="211" t="s">
        <v>620</v>
      </c>
      <c r="C343" s="211">
        <v>81737</v>
      </c>
      <c r="D343" s="211" t="s">
        <v>2558</v>
      </c>
      <c r="E343" s="211" t="s">
        <v>5</v>
      </c>
      <c r="F343" s="211" t="s">
        <v>2476</v>
      </c>
      <c r="G343" s="211" t="s">
        <v>548</v>
      </c>
      <c r="H343" s="211"/>
    </row>
    <row r="344" spans="1:8" s="212" customFormat="1">
      <c r="A344" s="210">
        <v>43340</v>
      </c>
      <c r="B344" s="211" t="s">
        <v>7</v>
      </c>
      <c r="C344" s="211">
        <v>54190</v>
      </c>
      <c r="D344" s="211" t="s">
        <v>1725</v>
      </c>
      <c r="E344" s="211" t="s">
        <v>7</v>
      </c>
      <c r="F344" s="211" t="s">
        <v>24</v>
      </c>
      <c r="G344" s="211" t="s">
        <v>65</v>
      </c>
      <c r="H344" s="211"/>
    </row>
    <row r="345" spans="1:8" s="212" customFormat="1">
      <c r="A345" s="210">
        <v>43340</v>
      </c>
      <c r="B345" s="211" t="s">
        <v>7</v>
      </c>
      <c r="C345" s="211">
        <v>57100</v>
      </c>
      <c r="D345" s="211" t="s">
        <v>369</v>
      </c>
      <c r="E345" s="211" t="s">
        <v>7</v>
      </c>
      <c r="F345" s="211" t="s">
        <v>2560</v>
      </c>
      <c r="G345" s="211" t="s">
        <v>548</v>
      </c>
      <c r="H345" s="211"/>
    </row>
    <row r="346" spans="1:8" s="212" customFormat="1">
      <c r="A346" s="210">
        <v>43340</v>
      </c>
      <c r="B346" s="211" t="s">
        <v>4</v>
      </c>
      <c r="C346" s="211">
        <v>3398</v>
      </c>
      <c r="D346" s="211" t="s">
        <v>446</v>
      </c>
      <c r="E346" s="211" t="s">
        <v>9</v>
      </c>
      <c r="F346" s="211" t="s">
        <v>27</v>
      </c>
      <c r="G346" s="211" t="s">
        <v>2457</v>
      </c>
      <c r="H346" s="211"/>
    </row>
    <row r="347" spans="1:8" s="212" customFormat="1">
      <c r="A347" s="210">
        <v>43340</v>
      </c>
      <c r="B347" s="211" t="s">
        <v>4</v>
      </c>
      <c r="C347" s="211">
        <v>3861</v>
      </c>
      <c r="D347" s="211" t="s">
        <v>304</v>
      </c>
      <c r="E347" s="211" t="s">
        <v>5</v>
      </c>
      <c r="F347" s="211" t="s">
        <v>2554</v>
      </c>
      <c r="G347" s="211" t="s">
        <v>2563</v>
      </c>
      <c r="H347" s="211"/>
    </row>
    <row r="348" spans="1:8" s="212" customFormat="1">
      <c r="A348" s="210">
        <v>43340</v>
      </c>
      <c r="B348" s="211" t="s">
        <v>7</v>
      </c>
      <c r="C348" s="211">
        <v>57980</v>
      </c>
      <c r="D348" s="211" t="s">
        <v>2565</v>
      </c>
      <c r="E348" s="211" t="s">
        <v>7</v>
      </c>
      <c r="F348" s="211" t="s">
        <v>620</v>
      </c>
      <c r="G348" s="211" t="s">
        <v>98</v>
      </c>
      <c r="H348" s="211"/>
    </row>
    <row r="349" spans="1:8" s="212" customFormat="1">
      <c r="A349" s="210">
        <v>43342</v>
      </c>
      <c r="B349" s="211" t="s">
        <v>7</v>
      </c>
      <c r="C349" s="211">
        <v>57535</v>
      </c>
      <c r="D349" s="211" t="s">
        <v>2567</v>
      </c>
      <c r="E349" s="211" t="s">
        <v>7</v>
      </c>
      <c r="F349" s="211" t="s">
        <v>24</v>
      </c>
      <c r="G349" s="211" t="s">
        <v>98</v>
      </c>
      <c r="H349" s="211"/>
    </row>
    <row r="350" spans="1:8" s="212" customFormat="1">
      <c r="A350" s="210">
        <v>43342</v>
      </c>
      <c r="B350" s="211" t="s">
        <v>22</v>
      </c>
      <c r="C350" s="211">
        <v>1348</v>
      </c>
      <c r="D350" s="211" t="s">
        <v>2569</v>
      </c>
      <c r="E350" s="211" t="s">
        <v>7</v>
      </c>
      <c r="F350" s="211" t="s">
        <v>2570</v>
      </c>
      <c r="G350" s="211" t="s">
        <v>65</v>
      </c>
      <c r="H350" s="211"/>
    </row>
    <row r="351" spans="1:8" s="212" customFormat="1">
      <c r="A351" s="210">
        <v>43342</v>
      </c>
      <c r="B351" s="211" t="s">
        <v>4</v>
      </c>
      <c r="C351" s="211">
        <v>4052</v>
      </c>
      <c r="D351" s="211" t="s">
        <v>141</v>
      </c>
      <c r="E351" s="211" t="s">
        <v>5</v>
      </c>
      <c r="F351" s="211" t="s">
        <v>2456</v>
      </c>
      <c r="G351" s="211" t="s">
        <v>123</v>
      </c>
      <c r="H351" s="211"/>
    </row>
    <row r="352" spans="1:8" s="212" customFormat="1">
      <c r="A352" s="210">
        <v>43342</v>
      </c>
      <c r="B352" s="211" t="s">
        <v>7</v>
      </c>
      <c r="C352" s="211">
        <v>57180</v>
      </c>
      <c r="D352" s="211" t="s">
        <v>823</v>
      </c>
      <c r="E352" s="211" t="s">
        <v>7</v>
      </c>
      <c r="F352" s="211" t="s">
        <v>2466</v>
      </c>
      <c r="G352" s="211" t="s">
        <v>2457</v>
      </c>
      <c r="H352" s="211"/>
    </row>
    <row r="353" spans="1:8" s="212" customFormat="1">
      <c r="A353" s="210">
        <v>43342</v>
      </c>
      <c r="B353" s="211" t="s">
        <v>4</v>
      </c>
      <c r="C353" s="211">
        <v>4405</v>
      </c>
      <c r="D353" s="211" t="s">
        <v>131</v>
      </c>
      <c r="E353" s="211" t="s">
        <v>5</v>
      </c>
      <c r="F353" s="211" t="s">
        <v>2476</v>
      </c>
      <c r="G353" s="211" t="s">
        <v>2457</v>
      </c>
      <c r="H353" s="211"/>
    </row>
    <row r="354" spans="1:8" s="212" customFormat="1">
      <c r="A354" s="210">
        <v>43342</v>
      </c>
      <c r="B354" s="211" t="s">
        <v>4</v>
      </c>
      <c r="C354" s="211">
        <v>4798</v>
      </c>
      <c r="D354" s="211" t="s">
        <v>1225</v>
      </c>
      <c r="E354" s="211" t="s">
        <v>5</v>
      </c>
      <c r="F354" s="211" t="s">
        <v>2574</v>
      </c>
      <c r="G354" s="211" t="s">
        <v>2575</v>
      </c>
      <c r="H354" s="211"/>
    </row>
    <row r="355" spans="1:8" s="212" customFormat="1">
      <c r="A355" s="210">
        <v>43342</v>
      </c>
      <c r="B355" s="211" t="s">
        <v>7</v>
      </c>
      <c r="C355" s="211">
        <v>54430</v>
      </c>
      <c r="D355" s="211" t="s">
        <v>842</v>
      </c>
      <c r="E355" s="211" t="s">
        <v>7</v>
      </c>
      <c r="F355" s="211" t="s">
        <v>7</v>
      </c>
      <c r="G355" s="211" t="s">
        <v>243</v>
      </c>
      <c r="H355" s="211"/>
    </row>
    <row r="356" spans="1:8" s="212" customFormat="1">
      <c r="A356" s="210">
        <v>43342</v>
      </c>
      <c r="B356" s="211" t="s">
        <v>4</v>
      </c>
      <c r="C356" s="211">
        <v>2542</v>
      </c>
      <c r="D356" s="211" t="s">
        <v>205</v>
      </c>
      <c r="E356" s="211" t="s">
        <v>2576</v>
      </c>
      <c r="F356" s="211" t="s">
        <v>24</v>
      </c>
      <c r="G356" s="211" t="s">
        <v>65</v>
      </c>
      <c r="H356" s="211"/>
    </row>
    <row r="357" spans="1:8" s="212" customFormat="1">
      <c r="A357" s="210">
        <v>43342</v>
      </c>
      <c r="B357" s="211" t="s">
        <v>7</v>
      </c>
      <c r="C357" s="211">
        <v>54400</v>
      </c>
      <c r="D357" s="211" t="s">
        <v>408</v>
      </c>
      <c r="E357" s="211" t="s">
        <v>7</v>
      </c>
      <c r="F357" s="211" t="s">
        <v>7</v>
      </c>
      <c r="G357" s="211" t="s">
        <v>65</v>
      </c>
      <c r="H357" s="211"/>
    </row>
    <row r="358" spans="1:8" s="212" customFormat="1">
      <c r="A358" s="210">
        <v>43342</v>
      </c>
      <c r="B358" s="211" t="s">
        <v>4</v>
      </c>
      <c r="C358" s="211">
        <v>5232</v>
      </c>
      <c r="D358" s="211" t="s">
        <v>2579</v>
      </c>
      <c r="E358" s="211" t="s">
        <v>5</v>
      </c>
      <c r="F358" s="211" t="s">
        <v>2554</v>
      </c>
      <c r="G358" s="211" t="s">
        <v>243</v>
      </c>
      <c r="H358" s="211"/>
    </row>
    <row r="359" spans="1:8" s="212" customFormat="1">
      <c r="A359" s="210">
        <v>43342</v>
      </c>
      <c r="B359" s="211" t="s">
        <v>4</v>
      </c>
      <c r="C359" s="211">
        <v>8364</v>
      </c>
      <c r="D359" s="211" t="s">
        <v>176</v>
      </c>
      <c r="E359" s="211" t="s">
        <v>5</v>
      </c>
      <c r="F359" s="211" t="s">
        <v>2554</v>
      </c>
      <c r="G359" s="211" t="s">
        <v>2457</v>
      </c>
      <c r="H359" s="211"/>
    </row>
    <row r="360" spans="1:8" s="212" customFormat="1">
      <c r="A360" s="210">
        <v>43342</v>
      </c>
      <c r="B360" s="211" t="s">
        <v>7</v>
      </c>
      <c r="C360" s="211">
        <v>49240</v>
      </c>
      <c r="D360" s="211" t="s">
        <v>2580</v>
      </c>
      <c r="E360" s="211" t="s">
        <v>7</v>
      </c>
      <c r="F360" s="211" t="s">
        <v>2581</v>
      </c>
      <c r="G360" s="211" t="s">
        <v>548</v>
      </c>
      <c r="H360" s="211"/>
    </row>
    <row r="361" spans="1:8" s="212" customFormat="1">
      <c r="A361" s="210">
        <v>43342</v>
      </c>
      <c r="B361" s="211" t="s">
        <v>7</v>
      </c>
      <c r="C361" s="211">
        <v>67230</v>
      </c>
      <c r="D361" s="211" t="s">
        <v>2582</v>
      </c>
      <c r="E361" s="211" t="s">
        <v>7</v>
      </c>
      <c r="F361" s="211" t="s">
        <v>2466</v>
      </c>
      <c r="G361" s="211" t="s">
        <v>548</v>
      </c>
      <c r="H361" s="211"/>
    </row>
    <row r="362" spans="1:8" s="212" customFormat="1">
      <c r="A362" s="210">
        <v>43342</v>
      </c>
      <c r="B362" s="211" t="s">
        <v>4</v>
      </c>
      <c r="C362" s="211">
        <v>4570</v>
      </c>
      <c r="D362" s="211" t="s">
        <v>206</v>
      </c>
      <c r="E362" s="211" t="s">
        <v>5</v>
      </c>
      <c r="F362" s="211" t="s">
        <v>2456</v>
      </c>
      <c r="G362" s="211" t="s">
        <v>1124</v>
      </c>
      <c r="H362" s="211"/>
    </row>
    <row r="363" spans="1:8" s="212" customFormat="1">
      <c r="A363" s="210">
        <v>43343</v>
      </c>
      <c r="B363" s="211" t="s">
        <v>4</v>
      </c>
      <c r="C363" s="211">
        <v>5310</v>
      </c>
      <c r="D363" s="211" t="s">
        <v>1820</v>
      </c>
      <c r="E363" s="211" t="s">
        <v>5</v>
      </c>
      <c r="F363" s="211" t="s">
        <v>620</v>
      </c>
      <c r="G363" s="211" t="s">
        <v>2550</v>
      </c>
      <c r="H363" s="211"/>
    </row>
    <row r="364" spans="1:8" s="212" customFormat="1">
      <c r="A364" s="210">
        <v>43343</v>
      </c>
      <c r="B364" s="211" t="s">
        <v>4</v>
      </c>
      <c r="C364" s="211">
        <v>1477</v>
      </c>
      <c r="D364" s="211" t="s">
        <v>205</v>
      </c>
      <c r="E364" s="211" t="s">
        <v>24</v>
      </c>
      <c r="F364" s="211" t="s">
        <v>1679</v>
      </c>
      <c r="G364" s="211" t="s">
        <v>388</v>
      </c>
      <c r="H364" s="211"/>
    </row>
    <row r="365" spans="1:8" s="212" customFormat="1">
      <c r="A365" s="210">
        <v>43343</v>
      </c>
      <c r="B365" s="211" t="s">
        <v>7</v>
      </c>
      <c r="C365" s="211">
        <v>54400</v>
      </c>
      <c r="D365" s="211" t="s">
        <v>408</v>
      </c>
      <c r="E365" s="211" t="s">
        <v>7</v>
      </c>
      <c r="F365" s="211" t="s">
        <v>9</v>
      </c>
      <c r="G365" s="211" t="s">
        <v>388</v>
      </c>
      <c r="H365" s="211"/>
    </row>
    <row r="366" spans="1:8" s="212" customFormat="1">
      <c r="A366" s="210">
        <v>43343</v>
      </c>
      <c r="B366" s="211" t="s">
        <v>4</v>
      </c>
      <c r="C366" s="211">
        <v>4575</v>
      </c>
      <c r="D366" s="211" t="s">
        <v>131</v>
      </c>
      <c r="E366" s="211" t="s">
        <v>5</v>
      </c>
      <c r="F366" s="211" t="s">
        <v>7</v>
      </c>
      <c r="G366" s="211" t="s">
        <v>2457</v>
      </c>
      <c r="H366" s="211"/>
    </row>
    <row r="367" spans="1:8" s="212" customFormat="1">
      <c r="A367" s="210">
        <v>43343</v>
      </c>
      <c r="B367" s="211" t="s">
        <v>4</v>
      </c>
      <c r="C367" s="211">
        <v>3820</v>
      </c>
      <c r="D367" s="211" t="s">
        <v>304</v>
      </c>
      <c r="E367" s="211" t="s">
        <v>5</v>
      </c>
      <c r="F367" s="211" t="s">
        <v>2480</v>
      </c>
      <c r="G367" s="211" t="s">
        <v>470</v>
      </c>
      <c r="H367" s="211"/>
    </row>
    <row r="368" spans="1:8" s="212" customFormat="1">
      <c r="A368" s="210">
        <v>43343</v>
      </c>
      <c r="B368" s="211" t="s">
        <v>4</v>
      </c>
      <c r="C368" s="211">
        <v>5411</v>
      </c>
      <c r="D368" s="211" t="s">
        <v>1820</v>
      </c>
      <c r="E368" s="211" t="s">
        <v>5</v>
      </c>
      <c r="F368" s="211" t="s">
        <v>2480</v>
      </c>
      <c r="G368" s="211" t="s">
        <v>388</v>
      </c>
      <c r="H368" s="2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J127"/>
  <sheetViews>
    <sheetView topLeftCell="A106" workbookViewId="0">
      <selection activeCell="H127" sqref="H6:H127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>
      <c r="A6" s="210">
        <v>43344</v>
      </c>
      <c r="B6" s="211" t="s">
        <v>250</v>
      </c>
      <c r="C6" s="211" t="s">
        <v>2587</v>
      </c>
      <c r="D6" s="211" t="s">
        <v>2588</v>
      </c>
      <c r="E6" s="211" t="s">
        <v>24</v>
      </c>
      <c r="F6" s="211" t="s">
        <v>28</v>
      </c>
      <c r="G6" s="211" t="s">
        <v>2430</v>
      </c>
      <c r="H6" s="211"/>
    </row>
    <row r="7" spans="1:10" s="212" customFormat="1">
      <c r="A7" s="210">
        <v>43344</v>
      </c>
      <c r="B7" s="211" t="s">
        <v>4</v>
      </c>
      <c r="C7" s="211">
        <v>6962</v>
      </c>
      <c r="D7" s="211" t="s">
        <v>177</v>
      </c>
      <c r="E7" s="211" t="s">
        <v>24</v>
      </c>
      <c r="F7" s="211" t="s">
        <v>7</v>
      </c>
      <c r="G7" s="211" t="s">
        <v>388</v>
      </c>
      <c r="H7" s="211"/>
    </row>
    <row r="8" spans="1:10" s="212" customFormat="1">
      <c r="A8" s="210">
        <v>43344</v>
      </c>
      <c r="B8" s="211" t="s">
        <v>7</v>
      </c>
      <c r="C8" s="211">
        <v>54590</v>
      </c>
      <c r="D8" s="211" t="s">
        <v>849</v>
      </c>
      <c r="E8" s="211" t="s">
        <v>7</v>
      </c>
      <c r="F8" s="211" t="s">
        <v>24</v>
      </c>
      <c r="G8" s="211" t="s">
        <v>2590</v>
      </c>
      <c r="H8" s="211"/>
    </row>
    <row r="9" spans="1:10" s="212" customFormat="1">
      <c r="A9" s="210">
        <v>43344</v>
      </c>
      <c r="B9" s="211" t="s">
        <v>4</v>
      </c>
      <c r="C9" s="211">
        <v>1530</v>
      </c>
      <c r="D9" s="211" t="s">
        <v>205</v>
      </c>
      <c r="E9" s="211" t="s">
        <v>5</v>
      </c>
      <c r="F9" s="211" t="s">
        <v>6</v>
      </c>
      <c r="G9" s="211" t="s">
        <v>2592</v>
      </c>
      <c r="H9" s="211"/>
    </row>
    <row r="10" spans="1:10" s="212" customFormat="1">
      <c r="A10" s="210">
        <v>43345</v>
      </c>
      <c r="B10" s="211" t="s">
        <v>4</v>
      </c>
      <c r="C10" s="211">
        <v>2636</v>
      </c>
      <c r="D10" s="211" t="s">
        <v>205</v>
      </c>
      <c r="E10" s="211" t="s">
        <v>2480</v>
      </c>
      <c r="F10" s="211" t="s">
        <v>24</v>
      </c>
      <c r="G10" s="211" t="s">
        <v>663</v>
      </c>
      <c r="H10" s="211"/>
    </row>
    <row r="11" spans="1:10" s="212" customFormat="1">
      <c r="A11" s="210">
        <v>43345</v>
      </c>
      <c r="B11" s="211" t="s">
        <v>22</v>
      </c>
      <c r="C11" s="211">
        <v>9660</v>
      </c>
      <c r="D11" s="211" t="s">
        <v>2594</v>
      </c>
      <c r="E11" s="211" t="s">
        <v>984</v>
      </c>
      <c r="F11" s="211" t="s">
        <v>24</v>
      </c>
      <c r="G11" s="211" t="s">
        <v>65</v>
      </c>
      <c r="H11" s="211"/>
    </row>
    <row r="12" spans="1:10" s="212" customFormat="1">
      <c r="A12" s="210">
        <v>43345</v>
      </c>
      <c r="B12" s="211" t="s">
        <v>6</v>
      </c>
      <c r="C12" s="211">
        <v>66706</v>
      </c>
      <c r="D12" s="211" t="s">
        <v>219</v>
      </c>
      <c r="E12" s="211" t="s">
        <v>620</v>
      </c>
      <c r="F12" s="211" t="s">
        <v>7</v>
      </c>
      <c r="G12" s="211" t="s">
        <v>1833</v>
      </c>
      <c r="H12" s="211"/>
    </row>
    <row r="13" spans="1:10" s="212" customFormat="1">
      <c r="A13" s="210">
        <v>43345</v>
      </c>
      <c r="B13" s="211" t="s">
        <v>4</v>
      </c>
      <c r="C13" s="211">
        <v>4520</v>
      </c>
      <c r="D13" s="211" t="s">
        <v>131</v>
      </c>
      <c r="E13" s="211" t="s">
        <v>5</v>
      </c>
      <c r="F13" s="211" t="s">
        <v>24</v>
      </c>
      <c r="G13" s="211" t="s">
        <v>2596</v>
      </c>
      <c r="H13" s="211"/>
    </row>
    <row r="14" spans="1:10" s="212" customFormat="1">
      <c r="A14" s="210">
        <v>43346</v>
      </c>
      <c r="B14" s="211" t="s">
        <v>6</v>
      </c>
      <c r="C14" s="211">
        <v>35578</v>
      </c>
      <c r="D14" s="211" t="s">
        <v>2598</v>
      </c>
      <c r="E14" s="211" t="s">
        <v>620</v>
      </c>
      <c r="F14" s="211" t="s">
        <v>24</v>
      </c>
      <c r="G14" s="211" t="s">
        <v>388</v>
      </c>
      <c r="H14" s="211"/>
    </row>
    <row r="15" spans="1:10" s="212" customFormat="1">
      <c r="A15" s="210">
        <v>43346</v>
      </c>
      <c r="B15" s="211" t="s">
        <v>4</v>
      </c>
      <c r="C15" s="211">
        <v>4915</v>
      </c>
      <c r="D15" s="211" t="s">
        <v>386</v>
      </c>
      <c r="E15" s="211" t="s">
        <v>5</v>
      </c>
      <c r="F15" s="211" t="s">
        <v>7</v>
      </c>
      <c r="G15" s="211" t="s">
        <v>2599</v>
      </c>
      <c r="H15" s="211"/>
    </row>
    <row r="16" spans="1:10" s="212" customFormat="1">
      <c r="A16" s="210">
        <v>43346</v>
      </c>
      <c r="B16" s="211" t="s">
        <v>4</v>
      </c>
      <c r="C16" s="211">
        <v>2156</v>
      </c>
      <c r="D16" s="211" t="s">
        <v>205</v>
      </c>
      <c r="E16" s="211" t="s">
        <v>7</v>
      </c>
      <c r="F16" s="211" t="s">
        <v>2601</v>
      </c>
      <c r="G16" s="211" t="s">
        <v>65</v>
      </c>
      <c r="H16" s="211"/>
    </row>
    <row r="17" spans="1:8" s="212" customFormat="1">
      <c r="A17" s="210">
        <v>43346</v>
      </c>
      <c r="B17" s="211" t="s">
        <v>4</v>
      </c>
      <c r="C17" s="211">
        <v>3670</v>
      </c>
      <c r="D17" s="211" t="s">
        <v>181</v>
      </c>
      <c r="E17" s="211" t="s">
        <v>79</v>
      </c>
      <c r="F17" s="211" t="s">
        <v>35</v>
      </c>
      <c r="G17" s="211" t="s">
        <v>388</v>
      </c>
      <c r="H17" s="211"/>
    </row>
    <row r="18" spans="1:8" s="212" customFormat="1">
      <c r="A18" s="210">
        <v>43346</v>
      </c>
      <c r="B18" s="211" t="s">
        <v>6</v>
      </c>
      <c r="C18" s="211">
        <v>82178</v>
      </c>
      <c r="D18" s="211" t="s">
        <v>2602</v>
      </c>
      <c r="E18" s="211" t="s">
        <v>6</v>
      </c>
      <c r="F18" s="211" t="s">
        <v>24</v>
      </c>
      <c r="G18" s="211" t="s">
        <v>1167</v>
      </c>
      <c r="H18" s="211"/>
    </row>
    <row r="19" spans="1:8" s="212" customFormat="1">
      <c r="A19" s="210">
        <v>43346</v>
      </c>
      <c r="B19" s="211" t="s">
        <v>4</v>
      </c>
      <c r="C19" s="211">
        <v>2125</v>
      </c>
      <c r="D19" s="211" t="s">
        <v>205</v>
      </c>
      <c r="E19" s="211" t="s">
        <v>79</v>
      </c>
      <c r="F19" s="211" t="s">
        <v>24</v>
      </c>
      <c r="G19" s="211" t="s">
        <v>391</v>
      </c>
      <c r="H19" s="211"/>
    </row>
    <row r="20" spans="1:8" s="212" customFormat="1">
      <c r="A20" s="210">
        <v>43346</v>
      </c>
      <c r="B20" s="211" t="s">
        <v>4</v>
      </c>
      <c r="C20" s="211">
        <v>5617</v>
      </c>
      <c r="D20" s="211" t="s">
        <v>196</v>
      </c>
      <c r="E20" s="211" t="s">
        <v>7</v>
      </c>
      <c r="F20" s="211" t="s">
        <v>28</v>
      </c>
      <c r="G20" s="211" t="s">
        <v>1833</v>
      </c>
      <c r="H20" s="211"/>
    </row>
    <row r="21" spans="1:8" s="212" customFormat="1">
      <c r="A21" s="210">
        <v>43346</v>
      </c>
      <c r="B21" s="211" t="s">
        <v>4</v>
      </c>
      <c r="C21" s="211">
        <v>4715</v>
      </c>
      <c r="D21" s="211" t="s">
        <v>180</v>
      </c>
      <c r="E21" s="211" t="s">
        <v>5</v>
      </c>
      <c r="F21" s="211" t="s">
        <v>620</v>
      </c>
      <c r="G21" s="211" t="s">
        <v>388</v>
      </c>
      <c r="H21" s="211"/>
    </row>
    <row r="22" spans="1:8" s="212" customFormat="1">
      <c r="A22" s="210">
        <v>43347</v>
      </c>
      <c r="B22" s="211" t="s">
        <v>4</v>
      </c>
      <c r="C22" s="211">
        <v>3885</v>
      </c>
      <c r="D22" s="211" t="s">
        <v>306</v>
      </c>
      <c r="E22" s="211" t="s">
        <v>24</v>
      </c>
      <c r="F22" s="211" t="s">
        <v>28</v>
      </c>
      <c r="G22" s="211" t="s">
        <v>48</v>
      </c>
      <c r="H22" s="211"/>
    </row>
    <row r="23" spans="1:8" s="212" customFormat="1">
      <c r="A23" s="210">
        <v>43347</v>
      </c>
      <c r="B23" s="211" t="s">
        <v>4</v>
      </c>
      <c r="C23" s="211">
        <v>8374</v>
      </c>
      <c r="D23" s="211" t="s">
        <v>154</v>
      </c>
      <c r="E23" s="211" t="s">
        <v>5</v>
      </c>
      <c r="F23" s="211" t="s">
        <v>7</v>
      </c>
      <c r="G23" s="211" t="s">
        <v>2606</v>
      </c>
      <c r="H23" s="211"/>
    </row>
    <row r="24" spans="1:8" s="212" customFormat="1">
      <c r="A24" s="210">
        <v>43347</v>
      </c>
      <c r="B24" s="211" t="s">
        <v>4</v>
      </c>
      <c r="C24" s="211">
        <v>8096</v>
      </c>
      <c r="D24" s="211" t="s">
        <v>133</v>
      </c>
      <c r="E24" s="211" t="s">
        <v>12</v>
      </c>
      <c r="F24" s="211" t="s">
        <v>24</v>
      </c>
      <c r="G24" s="211" t="s">
        <v>946</v>
      </c>
      <c r="H24" s="211"/>
    </row>
    <row r="25" spans="1:8" s="212" customFormat="1">
      <c r="A25" s="210">
        <v>43348</v>
      </c>
      <c r="B25" s="211" t="s">
        <v>22</v>
      </c>
      <c r="C25" s="211">
        <v>6031</v>
      </c>
      <c r="D25" s="211" t="s">
        <v>2608</v>
      </c>
      <c r="E25" s="211" t="s">
        <v>7</v>
      </c>
      <c r="F25" s="211" t="s">
        <v>24</v>
      </c>
      <c r="G25" s="211" t="s">
        <v>65</v>
      </c>
      <c r="H25" s="211"/>
    </row>
    <row r="26" spans="1:8" s="212" customFormat="1">
      <c r="A26" s="210">
        <v>43348</v>
      </c>
      <c r="B26" s="211" t="s">
        <v>4</v>
      </c>
      <c r="C26" s="211">
        <v>4782</v>
      </c>
      <c r="D26" s="211" t="s">
        <v>180</v>
      </c>
      <c r="E26" s="211" t="s">
        <v>5</v>
      </c>
      <c r="F26" s="211" t="s">
        <v>620</v>
      </c>
      <c r="G26" s="211" t="s">
        <v>663</v>
      </c>
      <c r="H26" s="211"/>
    </row>
    <row r="27" spans="1:8" s="212" customFormat="1">
      <c r="A27" s="210">
        <v>43348</v>
      </c>
      <c r="B27" s="211" t="s">
        <v>4</v>
      </c>
      <c r="C27" s="211">
        <v>7381</v>
      </c>
      <c r="D27" s="211" t="s">
        <v>1107</v>
      </c>
      <c r="E27" s="211" t="s">
        <v>5</v>
      </c>
      <c r="F27" s="211" t="s">
        <v>7</v>
      </c>
      <c r="G27" s="211" t="s">
        <v>2609</v>
      </c>
      <c r="H27" s="211"/>
    </row>
    <row r="28" spans="1:8" s="212" customFormat="1">
      <c r="A28" s="210">
        <v>43349</v>
      </c>
      <c r="B28" s="211" t="s">
        <v>4</v>
      </c>
      <c r="C28" s="211">
        <v>4536</v>
      </c>
      <c r="D28" s="211" t="s">
        <v>131</v>
      </c>
      <c r="E28" s="211" t="s">
        <v>5</v>
      </c>
      <c r="F28" s="211" t="s">
        <v>4</v>
      </c>
      <c r="G28" s="211" t="s">
        <v>388</v>
      </c>
      <c r="H28" s="211"/>
    </row>
    <row r="29" spans="1:8" s="212" customFormat="1">
      <c r="A29" s="210">
        <v>43349</v>
      </c>
      <c r="B29" s="211" t="s">
        <v>4</v>
      </c>
      <c r="C29" s="211">
        <v>9170</v>
      </c>
      <c r="D29" s="211" t="s">
        <v>650</v>
      </c>
      <c r="E29" s="211" t="s">
        <v>5</v>
      </c>
      <c r="F29" s="211" t="s">
        <v>7</v>
      </c>
      <c r="G29" s="211" t="s">
        <v>1833</v>
      </c>
      <c r="H29" s="211"/>
    </row>
    <row r="30" spans="1:8" s="212" customFormat="1">
      <c r="A30" s="210">
        <v>43349</v>
      </c>
      <c r="B30" s="211" t="s">
        <v>4</v>
      </c>
      <c r="C30" s="211">
        <v>8523</v>
      </c>
      <c r="D30" s="211" t="s">
        <v>1196</v>
      </c>
      <c r="E30" s="211" t="s">
        <v>5</v>
      </c>
      <c r="F30" s="211" t="s">
        <v>7</v>
      </c>
      <c r="G30" s="211" t="s">
        <v>2612</v>
      </c>
      <c r="H30" s="211"/>
    </row>
    <row r="31" spans="1:8" s="212" customFormat="1">
      <c r="A31" s="210">
        <v>43349</v>
      </c>
      <c r="B31" s="211" t="s">
        <v>4</v>
      </c>
      <c r="C31" s="211">
        <v>2626</v>
      </c>
      <c r="D31" s="211" t="s">
        <v>205</v>
      </c>
      <c r="E31" s="211" t="s">
        <v>28</v>
      </c>
      <c r="F31" s="211" t="s">
        <v>7</v>
      </c>
      <c r="G31" s="211" t="s">
        <v>388</v>
      </c>
      <c r="H31" s="211"/>
    </row>
    <row r="32" spans="1:8" s="212" customFormat="1">
      <c r="A32" s="210">
        <v>43349</v>
      </c>
      <c r="B32" s="211" t="s">
        <v>22</v>
      </c>
      <c r="C32" s="211">
        <v>6700</v>
      </c>
      <c r="D32" s="211" t="s">
        <v>326</v>
      </c>
      <c r="E32" s="211" t="s">
        <v>7</v>
      </c>
      <c r="F32" s="211" t="s">
        <v>5</v>
      </c>
      <c r="G32" s="211" t="s">
        <v>2615</v>
      </c>
      <c r="H32" s="211"/>
    </row>
    <row r="33" spans="1:8" s="212" customFormat="1">
      <c r="A33" s="210">
        <v>43349</v>
      </c>
      <c r="B33" s="211" t="s">
        <v>4</v>
      </c>
      <c r="C33" s="211">
        <v>1254</v>
      </c>
      <c r="D33" s="211" t="s">
        <v>205</v>
      </c>
      <c r="E33" s="211" t="s">
        <v>7</v>
      </c>
      <c r="F33" s="211" t="s">
        <v>28</v>
      </c>
      <c r="G33" s="211" t="s">
        <v>65</v>
      </c>
      <c r="H33" s="211"/>
    </row>
    <row r="34" spans="1:8" s="212" customFormat="1">
      <c r="A34" s="210">
        <v>43349</v>
      </c>
      <c r="B34" s="211" t="s">
        <v>4</v>
      </c>
      <c r="C34" s="211">
        <v>8213</v>
      </c>
      <c r="D34" s="211" t="s">
        <v>162</v>
      </c>
      <c r="E34" s="211" t="s">
        <v>5</v>
      </c>
      <c r="F34" s="211" t="s">
        <v>620</v>
      </c>
      <c r="G34" s="211" t="s">
        <v>123</v>
      </c>
      <c r="H34" s="211"/>
    </row>
    <row r="35" spans="1:8" s="212" customFormat="1">
      <c r="A35" s="210">
        <v>43349</v>
      </c>
      <c r="B35" s="211" t="s">
        <v>7</v>
      </c>
      <c r="C35" s="211">
        <v>42000</v>
      </c>
      <c r="D35" s="211" t="s">
        <v>2619</v>
      </c>
      <c r="E35" s="211" t="s">
        <v>7</v>
      </c>
      <c r="F35" s="211" t="s">
        <v>60</v>
      </c>
      <c r="G35" s="211" t="s">
        <v>65</v>
      </c>
      <c r="H35" s="211"/>
    </row>
    <row r="36" spans="1:8" s="212" customFormat="1">
      <c r="A36" s="210">
        <v>43350</v>
      </c>
      <c r="B36" s="211" t="s">
        <v>4</v>
      </c>
      <c r="C36" s="211">
        <v>4668</v>
      </c>
      <c r="D36" s="211" t="s">
        <v>131</v>
      </c>
      <c r="E36" s="211" t="s">
        <v>5</v>
      </c>
      <c r="F36" s="211" t="s">
        <v>2620</v>
      </c>
      <c r="G36" s="211" t="s">
        <v>93</v>
      </c>
      <c r="H36" s="211"/>
    </row>
    <row r="37" spans="1:8" s="212" customFormat="1">
      <c r="A37" s="210">
        <v>43350</v>
      </c>
      <c r="B37" s="211" t="s">
        <v>7</v>
      </c>
      <c r="C37" s="211">
        <v>5490</v>
      </c>
      <c r="D37" s="211" t="s">
        <v>1725</v>
      </c>
      <c r="E37" s="211" t="s">
        <v>7</v>
      </c>
      <c r="F37" s="211" t="s">
        <v>2622</v>
      </c>
      <c r="G37" s="211" t="s">
        <v>65</v>
      </c>
      <c r="H37" s="211"/>
    </row>
    <row r="38" spans="1:8" s="212" customFormat="1">
      <c r="A38" s="210">
        <v>43350</v>
      </c>
      <c r="B38" s="211" t="s">
        <v>4</v>
      </c>
      <c r="C38" s="211">
        <v>8351</v>
      </c>
      <c r="D38" s="211" t="s">
        <v>149</v>
      </c>
      <c r="E38" s="211" t="s">
        <v>5</v>
      </c>
      <c r="F38" s="211" t="s">
        <v>2624</v>
      </c>
      <c r="G38" s="211" t="s">
        <v>243</v>
      </c>
      <c r="H38" s="211"/>
    </row>
    <row r="39" spans="1:8" s="212" customFormat="1">
      <c r="A39" s="210">
        <v>43351</v>
      </c>
      <c r="B39" s="211" t="s">
        <v>4</v>
      </c>
      <c r="C39" s="211">
        <v>8560</v>
      </c>
      <c r="D39" s="211" t="s">
        <v>286</v>
      </c>
      <c r="E39" s="211" t="s">
        <v>7</v>
      </c>
      <c r="F39" s="211" t="s">
        <v>5</v>
      </c>
      <c r="G39" s="211" t="s">
        <v>65</v>
      </c>
      <c r="H39" s="211"/>
    </row>
    <row r="40" spans="1:8" s="212" customFormat="1">
      <c r="A40" s="210">
        <v>43351</v>
      </c>
      <c r="B40" s="211" t="s">
        <v>22</v>
      </c>
      <c r="C40" s="211">
        <v>4790</v>
      </c>
      <c r="D40" s="211" t="s">
        <v>2626</v>
      </c>
      <c r="E40" s="211" t="s">
        <v>24</v>
      </c>
      <c r="F40" s="211" t="s">
        <v>6</v>
      </c>
      <c r="G40" s="211" t="s">
        <v>1189</v>
      </c>
      <c r="H40" s="211"/>
    </row>
    <row r="41" spans="1:8" s="212" customFormat="1">
      <c r="A41" s="210">
        <v>43351</v>
      </c>
      <c r="B41" s="211" t="s">
        <v>4</v>
      </c>
      <c r="C41" s="211">
        <v>9366</v>
      </c>
      <c r="D41" s="211" t="s">
        <v>2627</v>
      </c>
      <c r="E41" s="211" t="s">
        <v>5</v>
      </c>
      <c r="F41" s="211" t="s">
        <v>7</v>
      </c>
      <c r="G41" s="211" t="s">
        <v>388</v>
      </c>
      <c r="H41" s="211"/>
    </row>
    <row r="42" spans="1:8" s="212" customFormat="1">
      <c r="A42" s="210">
        <v>43351</v>
      </c>
      <c r="B42" s="211" t="s">
        <v>4</v>
      </c>
      <c r="C42" s="211">
        <v>9278</v>
      </c>
      <c r="D42" s="211" t="s">
        <v>200</v>
      </c>
      <c r="E42" s="211" t="s">
        <v>5</v>
      </c>
      <c r="F42" s="211" t="s">
        <v>7</v>
      </c>
      <c r="G42" s="211" t="s">
        <v>42</v>
      </c>
      <c r="H42" s="211"/>
    </row>
    <row r="43" spans="1:8" s="212" customFormat="1">
      <c r="A43" s="210">
        <v>43351</v>
      </c>
      <c r="B43" s="211" t="s">
        <v>4</v>
      </c>
      <c r="C43" s="211">
        <v>1511</v>
      </c>
      <c r="D43" s="211" t="s">
        <v>205</v>
      </c>
      <c r="E43" s="211" t="s">
        <v>5</v>
      </c>
      <c r="F43" s="211" t="s">
        <v>7</v>
      </c>
      <c r="G43" s="211" t="s">
        <v>51</v>
      </c>
      <c r="H43" s="211"/>
    </row>
    <row r="44" spans="1:8" s="212" customFormat="1">
      <c r="A44" s="210">
        <v>43351</v>
      </c>
      <c r="B44" s="211" t="s">
        <v>4</v>
      </c>
      <c r="C44" s="211">
        <v>7230</v>
      </c>
      <c r="D44" s="211" t="s">
        <v>156</v>
      </c>
      <c r="E44" s="211" t="s">
        <v>451</v>
      </c>
      <c r="F44" s="211" t="s">
        <v>27</v>
      </c>
      <c r="G44" s="211" t="s">
        <v>21</v>
      </c>
      <c r="H44" s="211"/>
    </row>
    <row r="45" spans="1:8" s="212" customFormat="1">
      <c r="A45" s="210">
        <v>43351</v>
      </c>
      <c r="B45" s="211" t="s">
        <v>4</v>
      </c>
      <c r="C45" s="211">
        <v>3931</v>
      </c>
      <c r="D45" s="211" t="s">
        <v>175</v>
      </c>
      <c r="E45" s="211" t="s">
        <v>5</v>
      </c>
      <c r="F45" s="211" t="s">
        <v>7</v>
      </c>
      <c r="G45" s="211" t="s">
        <v>123</v>
      </c>
      <c r="H45" s="211"/>
    </row>
    <row r="46" spans="1:8" s="212" customFormat="1">
      <c r="A46" s="210">
        <v>43351</v>
      </c>
      <c r="B46" s="211" t="s">
        <v>4</v>
      </c>
      <c r="C46" s="211">
        <v>3270</v>
      </c>
      <c r="D46" s="211" t="s">
        <v>333</v>
      </c>
      <c r="E46" s="211" t="s">
        <v>888</v>
      </c>
      <c r="F46" s="211" t="s">
        <v>7</v>
      </c>
      <c r="G46" s="211" t="s">
        <v>514</v>
      </c>
      <c r="H46" s="211"/>
    </row>
    <row r="47" spans="1:8" s="212" customFormat="1">
      <c r="A47" s="210">
        <v>43352</v>
      </c>
      <c r="B47" s="211" t="s">
        <v>4</v>
      </c>
      <c r="C47" s="211">
        <v>3429</v>
      </c>
      <c r="D47" s="211" t="s">
        <v>168</v>
      </c>
      <c r="E47" s="211" t="s">
        <v>5</v>
      </c>
      <c r="F47" s="211" t="s">
        <v>6</v>
      </c>
      <c r="G47" s="211" t="s">
        <v>388</v>
      </c>
      <c r="H47" s="211"/>
    </row>
    <row r="48" spans="1:8" s="212" customFormat="1">
      <c r="A48" s="210">
        <v>43352</v>
      </c>
      <c r="B48" s="211" t="s">
        <v>4</v>
      </c>
      <c r="C48" s="211">
        <v>8004</v>
      </c>
      <c r="D48" s="211" t="s">
        <v>162</v>
      </c>
      <c r="E48" s="211" t="s">
        <v>18</v>
      </c>
      <c r="F48" s="211" t="s">
        <v>100</v>
      </c>
      <c r="G48" s="211" t="s">
        <v>514</v>
      </c>
      <c r="H48" s="211"/>
    </row>
    <row r="49" spans="1:8" s="212" customFormat="1">
      <c r="A49" s="210">
        <v>43352</v>
      </c>
      <c r="B49" s="211" t="s">
        <v>4</v>
      </c>
      <c r="C49" s="211">
        <v>4597</v>
      </c>
      <c r="D49" s="211" t="s">
        <v>131</v>
      </c>
      <c r="E49" s="211" t="s">
        <v>14</v>
      </c>
      <c r="F49" s="211" t="s">
        <v>24</v>
      </c>
      <c r="G49" s="211" t="s">
        <v>392</v>
      </c>
      <c r="H49" s="211"/>
    </row>
    <row r="50" spans="1:8" s="212" customFormat="1">
      <c r="A50" s="210">
        <v>43352</v>
      </c>
      <c r="B50" s="211" t="s">
        <v>4</v>
      </c>
      <c r="C50" s="211">
        <v>7635</v>
      </c>
      <c r="D50" s="211" t="s">
        <v>2635</v>
      </c>
      <c r="E50" s="211" t="s">
        <v>5</v>
      </c>
      <c r="F50" s="211" t="s">
        <v>7</v>
      </c>
      <c r="G50" s="211" t="s">
        <v>42</v>
      </c>
      <c r="H50" s="211"/>
    </row>
    <row r="51" spans="1:8" s="212" customFormat="1">
      <c r="A51" s="210">
        <v>43352</v>
      </c>
      <c r="B51" s="211" t="s">
        <v>4</v>
      </c>
      <c r="C51" s="211">
        <v>4053</v>
      </c>
      <c r="D51" s="211" t="s">
        <v>141</v>
      </c>
      <c r="E51" s="211" t="s">
        <v>7</v>
      </c>
      <c r="F51" s="211" t="s">
        <v>9</v>
      </c>
      <c r="G51" s="211" t="s">
        <v>2637</v>
      </c>
      <c r="H51" s="211"/>
    </row>
    <row r="52" spans="1:8" s="212" customFormat="1">
      <c r="A52" s="210">
        <v>43352</v>
      </c>
      <c r="B52" s="211" t="s">
        <v>7</v>
      </c>
      <c r="C52" s="211">
        <v>57100</v>
      </c>
      <c r="D52" s="211" t="s">
        <v>369</v>
      </c>
      <c r="E52" s="211" t="s">
        <v>7</v>
      </c>
      <c r="F52" s="211" t="s">
        <v>7</v>
      </c>
      <c r="G52" s="211" t="s">
        <v>520</v>
      </c>
      <c r="H52" s="211"/>
    </row>
    <row r="53" spans="1:8" s="212" customFormat="1">
      <c r="A53" s="210">
        <v>43353</v>
      </c>
      <c r="B53" s="211" t="s">
        <v>4</v>
      </c>
      <c r="C53" s="211">
        <v>2980</v>
      </c>
      <c r="D53" s="211" t="s">
        <v>205</v>
      </c>
      <c r="E53" s="211" t="s">
        <v>28</v>
      </c>
      <c r="F53" s="211" t="s">
        <v>24</v>
      </c>
      <c r="G53" s="211" t="s">
        <v>548</v>
      </c>
      <c r="H53" s="211"/>
    </row>
    <row r="54" spans="1:8" s="212" customFormat="1">
      <c r="A54" s="210">
        <v>43353</v>
      </c>
      <c r="B54" s="211" t="s">
        <v>4</v>
      </c>
      <c r="C54" s="211">
        <v>2167</v>
      </c>
      <c r="D54" s="211" t="s">
        <v>205</v>
      </c>
      <c r="E54" s="211" t="s">
        <v>2639</v>
      </c>
      <c r="F54" s="211" t="s">
        <v>24</v>
      </c>
      <c r="G54" s="211" t="s">
        <v>116</v>
      </c>
      <c r="H54" s="211"/>
    </row>
    <row r="55" spans="1:8" s="212" customFormat="1">
      <c r="A55" s="210">
        <v>43353</v>
      </c>
      <c r="B55" s="211" t="s">
        <v>4</v>
      </c>
      <c r="C55" s="211">
        <v>1232</v>
      </c>
      <c r="D55" s="211" t="s">
        <v>205</v>
      </c>
      <c r="E55" s="211" t="s">
        <v>5</v>
      </c>
      <c r="F55" s="211" t="s">
        <v>5</v>
      </c>
      <c r="G55" s="211" t="s">
        <v>2640</v>
      </c>
      <c r="H55" s="211"/>
    </row>
    <row r="56" spans="1:8" s="212" customFormat="1">
      <c r="A56" s="210">
        <v>43354</v>
      </c>
      <c r="B56" s="211" t="s">
        <v>4</v>
      </c>
      <c r="C56" s="211">
        <v>2451</v>
      </c>
      <c r="D56" s="211" t="s">
        <v>205</v>
      </c>
      <c r="E56" s="211" t="s">
        <v>9</v>
      </c>
      <c r="F56" s="211" t="s">
        <v>7</v>
      </c>
      <c r="G56" s="211" t="s">
        <v>123</v>
      </c>
      <c r="H56" s="211"/>
    </row>
    <row r="57" spans="1:8" s="212" customFormat="1">
      <c r="A57" s="210">
        <v>43354</v>
      </c>
      <c r="B57" s="211" t="s">
        <v>4</v>
      </c>
      <c r="C57" s="211">
        <v>8086</v>
      </c>
      <c r="D57" s="211" t="s">
        <v>133</v>
      </c>
      <c r="E57" s="211" t="s">
        <v>24</v>
      </c>
      <c r="F57" s="211" t="s">
        <v>28</v>
      </c>
      <c r="G57" s="211" t="s">
        <v>794</v>
      </c>
      <c r="H57" s="211"/>
    </row>
    <row r="58" spans="1:8" s="212" customFormat="1">
      <c r="A58" s="210">
        <v>43354</v>
      </c>
      <c r="B58" s="211" t="s">
        <v>4</v>
      </c>
      <c r="C58" s="211">
        <v>2317</v>
      </c>
      <c r="D58" s="211" t="s">
        <v>205</v>
      </c>
      <c r="E58" s="211" t="s">
        <v>24</v>
      </c>
      <c r="F58" s="211" t="s">
        <v>24</v>
      </c>
      <c r="G58" s="211" t="s">
        <v>116</v>
      </c>
      <c r="H58" s="211"/>
    </row>
    <row r="59" spans="1:8" s="212" customFormat="1">
      <c r="A59" s="210">
        <v>43354</v>
      </c>
      <c r="B59" s="211" t="s">
        <v>4</v>
      </c>
      <c r="C59" s="211">
        <v>4712</v>
      </c>
      <c r="D59" s="211" t="s">
        <v>180</v>
      </c>
      <c r="E59" s="211" t="s">
        <v>5</v>
      </c>
      <c r="F59" s="211" t="s">
        <v>7</v>
      </c>
      <c r="G59" s="211" t="s">
        <v>2644</v>
      </c>
      <c r="H59" s="211"/>
    </row>
    <row r="60" spans="1:8" s="212" customFormat="1">
      <c r="A60" s="210">
        <v>43354</v>
      </c>
      <c r="B60" s="211" t="s">
        <v>4</v>
      </c>
      <c r="C60" s="211">
        <v>8081</v>
      </c>
      <c r="D60" s="211" t="s">
        <v>133</v>
      </c>
      <c r="E60" s="211" t="s">
        <v>7</v>
      </c>
      <c r="F60" s="211" t="s">
        <v>7</v>
      </c>
      <c r="G60" s="211" t="s">
        <v>548</v>
      </c>
      <c r="H60" s="211"/>
    </row>
    <row r="61" spans="1:8" s="212" customFormat="1">
      <c r="A61" s="210">
        <v>43355</v>
      </c>
      <c r="B61" s="211" t="s">
        <v>4</v>
      </c>
      <c r="C61" s="211">
        <v>5516</v>
      </c>
      <c r="D61" s="211" t="s">
        <v>1858</v>
      </c>
      <c r="E61" s="211" t="s">
        <v>5</v>
      </c>
      <c r="F61" s="211" t="s">
        <v>5</v>
      </c>
      <c r="G61" s="211" t="s">
        <v>123</v>
      </c>
      <c r="H61" s="211"/>
    </row>
    <row r="62" spans="1:8" s="212" customFormat="1">
      <c r="A62" s="210">
        <v>43356</v>
      </c>
      <c r="B62" s="211" t="s">
        <v>1344</v>
      </c>
      <c r="C62" s="627">
        <v>122500</v>
      </c>
      <c r="D62" s="211" t="s">
        <v>2648</v>
      </c>
      <c r="E62" s="211" t="s">
        <v>2649</v>
      </c>
      <c r="F62" s="211" t="s">
        <v>24</v>
      </c>
      <c r="G62" s="211" t="s">
        <v>2012</v>
      </c>
      <c r="H62" s="211"/>
    </row>
    <row r="63" spans="1:8" s="212" customFormat="1">
      <c r="A63" s="210">
        <v>43356</v>
      </c>
      <c r="B63" s="211" t="s">
        <v>4</v>
      </c>
      <c r="C63" s="211">
        <v>7313</v>
      </c>
      <c r="D63" s="211" t="s">
        <v>163</v>
      </c>
      <c r="E63" s="211" t="s">
        <v>5</v>
      </c>
      <c r="F63" s="211" t="s">
        <v>363</v>
      </c>
      <c r="G63" s="211" t="s">
        <v>388</v>
      </c>
      <c r="H63" s="211"/>
    </row>
    <row r="64" spans="1:8" s="212" customFormat="1">
      <c r="A64" s="210">
        <v>43356</v>
      </c>
      <c r="B64" s="211" t="s">
        <v>4</v>
      </c>
      <c r="C64" s="211">
        <v>4564</v>
      </c>
      <c r="D64" s="211" t="s">
        <v>139</v>
      </c>
      <c r="E64" s="211" t="s">
        <v>5</v>
      </c>
      <c r="F64" s="211" t="s">
        <v>7</v>
      </c>
      <c r="G64" s="211" t="s">
        <v>946</v>
      </c>
      <c r="H64" s="211"/>
    </row>
    <row r="65" spans="1:8" s="212" customFormat="1">
      <c r="A65" s="210">
        <v>43356</v>
      </c>
      <c r="B65" s="211" t="s">
        <v>4</v>
      </c>
      <c r="C65" s="211">
        <v>3554</v>
      </c>
      <c r="D65" s="211" t="s">
        <v>168</v>
      </c>
      <c r="E65" s="211" t="s">
        <v>5</v>
      </c>
      <c r="F65" s="211" t="s">
        <v>7</v>
      </c>
      <c r="G65" s="211" t="s">
        <v>388</v>
      </c>
      <c r="H65" s="211"/>
    </row>
    <row r="66" spans="1:8" s="212" customFormat="1">
      <c r="A66" s="210">
        <v>43356</v>
      </c>
      <c r="B66" s="211" t="s">
        <v>4</v>
      </c>
      <c r="C66" s="211">
        <v>4970</v>
      </c>
      <c r="D66" s="211" t="s">
        <v>199</v>
      </c>
      <c r="E66" s="211" t="s">
        <v>5</v>
      </c>
      <c r="F66" s="211" t="s">
        <v>7</v>
      </c>
      <c r="G66" s="211" t="s">
        <v>65</v>
      </c>
      <c r="H66" s="211"/>
    </row>
    <row r="67" spans="1:8" s="212" customFormat="1">
      <c r="A67" s="210">
        <v>43356</v>
      </c>
      <c r="B67" s="211" t="s">
        <v>4</v>
      </c>
      <c r="C67" s="211">
        <v>4514</v>
      </c>
      <c r="D67" s="211" t="s">
        <v>131</v>
      </c>
      <c r="E67" s="211" t="s">
        <v>12</v>
      </c>
      <c r="F67" s="211" t="s">
        <v>24</v>
      </c>
      <c r="G67" s="211" t="s">
        <v>1133</v>
      </c>
      <c r="H67" s="211"/>
    </row>
    <row r="68" spans="1:8" s="212" customFormat="1">
      <c r="A68" s="210">
        <v>43357</v>
      </c>
      <c r="B68" s="211" t="s">
        <v>4</v>
      </c>
      <c r="C68" s="211">
        <v>2128</v>
      </c>
      <c r="D68" s="211" t="s">
        <v>205</v>
      </c>
      <c r="E68" s="211" t="s">
        <v>7</v>
      </c>
      <c r="F68" s="211" t="s">
        <v>24</v>
      </c>
      <c r="G68" s="211" t="s">
        <v>388</v>
      </c>
      <c r="H68" s="211"/>
    </row>
    <row r="69" spans="1:8" s="212" customFormat="1">
      <c r="A69" s="210">
        <v>43357</v>
      </c>
      <c r="B69" s="211" t="s">
        <v>4</v>
      </c>
      <c r="C69" s="211">
        <v>3427</v>
      </c>
      <c r="D69" s="211" t="s">
        <v>168</v>
      </c>
      <c r="E69" s="211" t="s">
        <v>5</v>
      </c>
      <c r="F69" s="211" t="s">
        <v>7</v>
      </c>
      <c r="G69" s="211" t="s">
        <v>21</v>
      </c>
      <c r="H69" s="211"/>
    </row>
    <row r="70" spans="1:8" s="212" customFormat="1">
      <c r="A70" s="210">
        <v>43357</v>
      </c>
      <c r="B70" s="211" t="s">
        <v>4</v>
      </c>
      <c r="C70" s="211">
        <v>6783</v>
      </c>
      <c r="D70" s="211" t="s">
        <v>144</v>
      </c>
      <c r="E70" s="211" t="s">
        <v>12</v>
      </c>
      <c r="F70" s="211" t="s">
        <v>2542</v>
      </c>
      <c r="G70" s="211" t="s">
        <v>123</v>
      </c>
      <c r="H70" s="211"/>
    </row>
    <row r="71" spans="1:8" s="212" customFormat="1">
      <c r="A71" s="210">
        <v>43357</v>
      </c>
      <c r="B71" s="211" t="s">
        <v>4</v>
      </c>
      <c r="C71" s="211">
        <v>4631</v>
      </c>
      <c r="D71" s="211" t="s">
        <v>207</v>
      </c>
      <c r="E71" s="211" t="s">
        <v>24</v>
      </c>
      <c r="F71" s="211" t="s">
        <v>7</v>
      </c>
      <c r="G71" s="211" t="s">
        <v>946</v>
      </c>
      <c r="H71" s="211"/>
    </row>
    <row r="72" spans="1:8" s="212" customFormat="1">
      <c r="A72" s="210">
        <v>43357</v>
      </c>
      <c r="B72" s="211" t="s">
        <v>4</v>
      </c>
      <c r="C72" s="211">
        <v>4527</v>
      </c>
      <c r="D72" s="211" t="s">
        <v>207</v>
      </c>
      <c r="E72" s="211" t="s">
        <v>5</v>
      </c>
      <c r="F72" s="211" t="s">
        <v>6</v>
      </c>
      <c r="G72" s="211" t="s">
        <v>1373</v>
      </c>
      <c r="H72" s="211"/>
    </row>
    <row r="73" spans="1:8" s="212" customFormat="1">
      <c r="A73" s="210">
        <v>43357</v>
      </c>
      <c r="B73" s="211" t="s">
        <v>4</v>
      </c>
      <c r="C73" s="211">
        <v>4482</v>
      </c>
      <c r="D73" s="211" t="s">
        <v>145</v>
      </c>
      <c r="E73" s="211" t="s">
        <v>5</v>
      </c>
      <c r="F73" s="211" t="s">
        <v>7</v>
      </c>
      <c r="G73" s="211" t="s">
        <v>388</v>
      </c>
      <c r="H73" s="211"/>
    </row>
    <row r="74" spans="1:8" s="212" customFormat="1">
      <c r="A74" s="210">
        <v>43357</v>
      </c>
      <c r="B74" s="211" t="s">
        <v>4</v>
      </c>
      <c r="C74" s="211">
        <v>4677</v>
      </c>
      <c r="D74" s="211" t="s">
        <v>131</v>
      </c>
      <c r="E74" s="211" t="s">
        <v>5</v>
      </c>
      <c r="F74" s="211" t="s">
        <v>6</v>
      </c>
      <c r="G74" s="211" t="s">
        <v>2655</v>
      </c>
      <c r="H74" s="211"/>
    </row>
    <row r="75" spans="1:8" s="212" customFormat="1">
      <c r="A75" s="210">
        <v>43358</v>
      </c>
      <c r="B75" s="211" t="s">
        <v>6</v>
      </c>
      <c r="C75" s="211">
        <v>53577</v>
      </c>
      <c r="D75" s="211" t="s">
        <v>2656</v>
      </c>
      <c r="E75" s="211" t="s">
        <v>6</v>
      </c>
      <c r="F75" s="211" t="s">
        <v>24</v>
      </c>
      <c r="G75" s="211" t="s">
        <v>609</v>
      </c>
      <c r="H75" s="211"/>
    </row>
    <row r="76" spans="1:8" s="212" customFormat="1">
      <c r="A76" s="210">
        <v>43358</v>
      </c>
      <c r="B76" s="211" t="s">
        <v>4</v>
      </c>
      <c r="C76" s="211">
        <v>1635</v>
      </c>
      <c r="D76" s="211" t="s">
        <v>205</v>
      </c>
      <c r="E76" s="211" t="s">
        <v>5</v>
      </c>
      <c r="F76" s="211" t="s">
        <v>6</v>
      </c>
      <c r="G76" s="211" t="s">
        <v>2658</v>
      </c>
      <c r="H76" s="211"/>
    </row>
    <row r="77" spans="1:8" s="212" customFormat="1">
      <c r="A77" s="210">
        <v>43358</v>
      </c>
      <c r="B77" s="211" t="s">
        <v>7</v>
      </c>
      <c r="C77" s="211">
        <v>57710</v>
      </c>
      <c r="D77" s="211" t="s">
        <v>1918</v>
      </c>
      <c r="E77" s="211" t="s">
        <v>7</v>
      </c>
      <c r="F77" s="211" t="s">
        <v>24</v>
      </c>
      <c r="G77" s="211" t="s">
        <v>609</v>
      </c>
      <c r="H77" s="211"/>
    </row>
    <row r="78" spans="1:8" s="212" customFormat="1">
      <c r="A78" s="210">
        <v>43358</v>
      </c>
      <c r="B78" s="211" t="s">
        <v>22</v>
      </c>
      <c r="C78" s="211">
        <v>6782</v>
      </c>
      <c r="D78" s="211" t="s">
        <v>2661</v>
      </c>
      <c r="E78" s="211" t="s">
        <v>7</v>
      </c>
      <c r="F78" s="211" t="s">
        <v>7</v>
      </c>
      <c r="G78" s="211" t="s">
        <v>116</v>
      </c>
      <c r="H78" s="211"/>
    </row>
    <row r="79" spans="1:8" s="212" customFormat="1">
      <c r="A79" s="210">
        <v>43358</v>
      </c>
      <c r="B79" s="211" t="s">
        <v>4</v>
      </c>
      <c r="C79" s="211">
        <v>8086</v>
      </c>
      <c r="D79" s="211" t="s">
        <v>133</v>
      </c>
      <c r="E79" s="211" t="s">
        <v>7</v>
      </c>
      <c r="F79" s="211" t="s">
        <v>7</v>
      </c>
      <c r="G79" s="211" t="s">
        <v>116</v>
      </c>
      <c r="H79" s="211"/>
    </row>
    <row r="80" spans="1:8" s="212" customFormat="1">
      <c r="A80" s="210">
        <v>43359</v>
      </c>
      <c r="B80" s="211" t="s">
        <v>7</v>
      </c>
      <c r="C80" s="211">
        <v>57480</v>
      </c>
      <c r="D80" s="211" t="s">
        <v>2140</v>
      </c>
      <c r="E80" s="211" t="s">
        <v>7</v>
      </c>
      <c r="F80" s="211" t="s">
        <v>6</v>
      </c>
      <c r="G80" s="211" t="s">
        <v>116</v>
      </c>
      <c r="H80" s="211"/>
    </row>
    <row r="81" spans="1:8" s="212" customFormat="1">
      <c r="A81" s="210">
        <v>43359</v>
      </c>
      <c r="B81" s="211" t="s">
        <v>6</v>
      </c>
      <c r="C81" s="211">
        <v>10855</v>
      </c>
      <c r="D81" s="211" t="s">
        <v>433</v>
      </c>
      <c r="E81" s="211" t="s">
        <v>6</v>
      </c>
      <c r="F81" s="211" t="s">
        <v>28</v>
      </c>
      <c r="G81" s="211" t="s">
        <v>116</v>
      </c>
      <c r="H81" s="211"/>
    </row>
    <row r="82" spans="1:8" s="212" customFormat="1">
      <c r="A82" s="210">
        <v>43359</v>
      </c>
      <c r="B82" s="211" t="s">
        <v>4</v>
      </c>
      <c r="C82" s="211">
        <v>4830</v>
      </c>
      <c r="D82" s="211" t="s">
        <v>296</v>
      </c>
      <c r="E82" s="211" t="s">
        <v>7</v>
      </c>
      <c r="F82" s="211" t="s">
        <v>24</v>
      </c>
      <c r="G82" s="211" t="s">
        <v>123</v>
      </c>
      <c r="H82" s="211"/>
    </row>
    <row r="83" spans="1:8" s="212" customFormat="1">
      <c r="A83" s="210">
        <v>43359</v>
      </c>
      <c r="B83" s="211" t="s">
        <v>4</v>
      </c>
      <c r="C83" s="211">
        <v>4581</v>
      </c>
      <c r="D83" s="211" t="s">
        <v>131</v>
      </c>
      <c r="E83" s="211" t="s">
        <v>24</v>
      </c>
      <c r="F83" s="211" t="s">
        <v>24</v>
      </c>
      <c r="G83" s="211" t="s">
        <v>609</v>
      </c>
      <c r="H83" s="211"/>
    </row>
    <row r="84" spans="1:8" s="212" customFormat="1">
      <c r="A84" s="210">
        <v>43359</v>
      </c>
      <c r="B84" s="211" t="s">
        <v>7</v>
      </c>
      <c r="C84" s="211">
        <v>54490</v>
      </c>
      <c r="D84" s="211" t="s">
        <v>817</v>
      </c>
      <c r="E84" s="211" t="s">
        <v>7</v>
      </c>
      <c r="F84" s="211" t="s">
        <v>7</v>
      </c>
      <c r="G84" s="211" t="s">
        <v>1833</v>
      </c>
      <c r="H84" s="211"/>
    </row>
    <row r="85" spans="1:8" s="212" customFormat="1">
      <c r="A85" s="210">
        <v>43359</v>
      </c>
      <c r="B85" s="211" t="s">
        <v>4</v>
      </c>
      <c r="C85" s="211">
        <v>6616</v>
      </c>
      <c r="D85" s="211" t="s">
        <v>1084</v>
      </c>
      <c r="E85" s="211" t="s">
        <v>24</v>
      </c>
      <c r="F85" s="211" t="s">
        <v>7</v>
      </c>
      <c r="G85" s="211" t="s">
        <v>65</v>
      </c>
      <c r="H85" s="211"/>
    </row>
    <row r="86" spans="1:8" s="212" customFormat="1">
      <c r="A86" s="210">
        <v>43359</v>
      </c>
      <c r="B86" s="211" t="s">
        <v>4</v>
      </c>
      <c r="C86" s="211">
        <v>4411</v>
      </c>
      <c r="D86" s="211" t="s">
        <v>139</v>
      </c>
      <c r="E86" s="211" t="s">
        <v>5</v>
      </c>
      <c r="F86" s="211" t="s">
        <v>119</v>
      </c>
      <c r="G86" s="211" t="s">
        <v>2062</v>
      </c>
      <c r="H86" s="211"/>
    </row>
    <row r="87" spans="1:8" s="212" customFormat="1">
      <c r="A87" s="210">
        <v>43359</v>
      </c>
      <c r="B87" s="211" t="s">
        <v>4</v>
      </c>
      <c r="C87" s="211">
        <v>5817</v>
      </c>
      <c r="D87" s="211" t="s">
        <v>2668</v>
      </c>
      <c r="E87" s="211" t="s">
        <v>5</v>
      </c>
      <c r="F87" s="211" t="s">
        <v>70</v>
      </c>
      <c r="G87" s="211" t="s">
        <v>1208</v>
      </c>
      <c r="H87" s="211"/>
    </row>
    <row r="88" spans="1:8" s="212" customFormat="1">
      <c r="A88" s="210">
        <v>43360</v>
      </c>
      <c r="B88" s="211" t="s">
        <v>4</v>
      </c>
      <c r="C88" s="211">
        <v>8096</v>
      </c>
      <c r="D88" s="211" t="s">
        <v>133</v>
      </c>
      <c r="E88" s="211" t="s">
        <v>12</v>
      </c>
      <c r="F88" s="211" t="s">
        <v>24</v>
      </c>
      <c r="G88" s="211" t="s">
        <v>2669</v>
      </c>
      <c r="H88" s="211"/>
    </row>
    <row r="89" spans="1:8" s="212" customFormat="1">
      <c r="A89" s="210">
        <v>43360</v>
      </c>
      <c r="B89" s="211" t="s">
        <v>4</v>
      </c>
      <c r="C89" s="211">
        <v>2212</v>
      </c>
      <c r="D89" s="211" t="s">
        <v>205</v>
      </c>
      <c r="E89" s="211" t="s">
        <v>12</v>
      </c>
      <c r="F89" s="211" t="s">
        <v>24</v>
      </c>
      <c r="G89" s="211" t="s">
        <v>388</v>
      </c>
      <c r="H89" s="211"/>
    </row>
    <row r="90" spans="1:8" s="212" customFormat="1">
      <c r="A90" s="210">
        <v>43362</v>
      </c>
      <c r="B90" s="211" t="s">
        <v>22</v>
      </c>
      <c r="C90" s="211">
        <v>8000</v>
      </c>
      <c r="D90" s="211" t="s">
        <v>2670</v>
      </c>
      <c r="E90" s="211" t="s">
        <v>984</v>
      </c>
      <c r="F90" s="211" t="s">
        <v>35</v>
      </c>
      <c r="G90" s="211" t="s">
        <v>1833</v>
      </c>
      <c r="H90" s="211"/>
    </row>
    <row r="91" spans="1:8" s="212" customFormat="1">
      <c r="A91" s="210">
        <v>43362</v>
      </c>
      <c r="B91" s="211" t="s">
        <v>4</v>
      </c>
      <c r="C91" s="211">
        <v>2125</v>
      </c>
      <c r="D91" s="211" t="s">
        <v>205</v>
      </c>
      <c r="E91" s="211" t="s">
        <v>5</v>
      </c>
      <c r="F91" s="211" t="s">
        <v>228</v>
      </c>
      <c r="G91" s="211" t="s">
        <v>248</v>
      </c>
      <c r="H91" s="211"/>
    </row>
    <row r="92" spans="1:8" s="212" customFormat="1">
      <c r="A92" s="210">
        <v>43363</v>
      </c>
      <c r="B92" s="211" t="s">
        <v>719</v>
      </c>
      <c r="C92" s="211">
        <v>15150</v>
      </c>
      <c r="D92" s="211" t="s">
        <v>2672</v>
      </c>
      <c r="E92" s="211" t="s">
        <v>2673</v>
      </c>
      <c r="F92" s="211" t="s">
        <v>24</v>
      </c>
      <c r="G92" s="211" t="s">
        <v>388</v>
      </c>
      <c r="H92" s="211"/>
    </row>
    <row r="93" spans="1:8" s="212" customFormat="1">
      <c r="A93" s="210">
        <v>43363</v>
      </c>
      <c r="B93" s="211" t="s">
        <v>7</v>
      </c>
      <c r="C93" s="211">
        <v>66000</v>
      </c>
      <c r="D93" s="211" t="s">
        <v>2674</v>
      </c>
      <c r="E93" s="211" t="s">
        <v>28</v>
      </c>
      <c r="F93" s="211" t="s">
        <v>2675</v>
      </c>
      <c r="G93" s="211" t="s">
        <v>65</v>
      </c>
      <c r="H93" s="211"/>
    </row>
    <row r="94" spans="1:8" s="212" customFormat="1">
      <c r="A94" s="210">
        <v>43364</v>
      </c>
      <c r="B94" s="211" t="s">
        <v>7</v>
      </c>
      <c r="C94" s="211">
        <v>57500</v>
      </c>
      <c r="D94" s="211" t="s">
        <v>329</v>
      </c>
      <c r="E94" s="211" t="s">
        <v>7</v>
      </c>
      <c r="F94" s="211" t="s">
        <v>6</v>
      </c>
      <c r="G94" s="211" t="s">
        <v>514</v>
      </c>
      <c r="H94" s="211"/>
    </row>
    <row r="95" spans="1:8" s="212" customFormat="1">
      <c r="A95" s="210">
        <v>43364</v>
      </c>
      <c r="B95" s="211" t="s">
        <v>4</v>
      </c>
      <c r="C95" s="211">
        <v>2273</v>
      </c>
      <c r="D95" s="211" t="s">
        <v>205</v>
      </c>
      <c r="E95" s="211" t="s">
        <v>4</v>
      </c>
      <c r="F95" s="211" t="s">
        <v>6</v>
      </c>
      <c r="G95" s="211" t="s">
        <v>388</v>
      </c>
      <c r="H95" s="211"/>
    </row>
    <row r="96" spans="1:8" s="212" customFormat="1">
      <c r="A96" s="210">
        <v>43365</v>
      </c>
      <c r="B96" s="211" t="s">
        <v>4</v>
      </c>
      <c r="C96" s="211">
        <v>2156</v>
      </c>
      <c r="D96" s="211" t="s">
        <v>205</v>
      </c>
      <c r="E96" s="211" t="s">
        <v>1841</v>
      </c>
      <c r="F96" s="211" t="s">
        <v>1931</v>
      </c>
      <c r="G96" s="211" t="s">
        <v>389</v>
      </c>
      <c r="H96" s="211"/>
    </row>
    <row r="97" spans="1:8" s="212" customFormat="1">
      <c r="A97" s="210">
        <v>43365</v>
      </c>
      <c r="B97" s="211" t="s">
        <v>4</v>
      </c>
      <c r="C97" s="211">
        <v>4487</v>
      </c>
      <c r="D97" s="211" t="s">
        <v>145</v>
      </c>
      <c r="E97" s="211" t="s">
        <v>5</v>
      </c>
      <c r="F97" s="211" t="s">
        <v>5</v>
      </c>
      <c r="G97" s="211" t="s">
        <v>1208</v>
      </c>
      <c r="H97" s="211"/>
    </row>
    <row r="98" spans="1:8" s="212" customFormat="1">
      <c r="A98" s="210">
        <v>43365</v>
      </c>
      <c r="B98" s="211" t="s">
        <v>4</v>
      </c>
      <c r="C98" s="211">
        <v>3674</v>
      </c>
      <c r="D98" s="211" t="s">
        <v>181</v>
      </c>
      <c r="E98" s="211" t="s">
        <v>5</v>
      </c>
      <c r="F98" s="211" t="s">
        <v>122</v>
      </c>
      <c r="G98" s="211" t="s">
        <v>2679</v>
      </c>
      <c r="H98" s="211"/>
    </row>
    <row r="99" spans="1:8" s="212" customFormat="1">
      <c r="A99" s="210">
        <v>43365</v>
      </c>
      <c r="B99" s="211" t="s">
        <v>4</v>
      </c>
      <c r="C99" s="211">
        <v>2222</v>
      </c>
      <c r="D99" s="211" t="s">
        <v>205</v>
      </c>
      <c r="E99" s="211" t="s">
        <v>693</v>
      </c>
      <c r="F99" s="211" t="s">
        <v>79</v>
      </c>
      <c r="G99" s="211" t="s">
        <v>65</v>
      </c>
      <c r="H99" s="211"/>
    </row>
    <row r="100" spans="1:8" s="212" customFormat="1">
      <c r="A100" s="210">
        <v>43365</v>
      </c>
      <c r="B100" s="211" t="s">
        <v>7</v>
      </c>
      <c r="C100" s="211">
        <v>57000</v>
      </c>
      <c r="D100" s="211" t="s">
        <v>785</v>
      </c>
      <c r="E100" s="211" t="s">
        <v>7</v>
      </c>
      <c r="F100" s="211" t="s">
        <v>6</v>
      </c>
      <c r="G100" s="211" t="s">
        <v>548</v>
      </c>
      <c r="H100" s="211"/>
    </row>
    <row r="101" spans="1:8" s="212" customFormat="1">
      <c r="A101" s="210">
        <v>43365</v>
      </c>
      <c r="B101" s="211" t="s">
        <v>4</v>
      </c>
      <c r="C101" s="211">
        <v>7412</v>
      </c>
      <c r="D101" s="211" t="s">
        <v>373</v>
      </c>
      <c r="E101" s="211" t="s">
        <v>5</v>
      </c>
      <c r="F101" s="211" t="s">
        <v>7</v>
      </c>
      <c r="G101" s="211" t="s">
        <v>510</v>
      </c>
      <c r="H101" s="211"/>
    </row>
    <row r="102" spans="1:8" s="212" customFormat="1">
      <c r="A102" s="210">
        <v>43366</v>
      </c>
      <c r="B102" s="211" t="s">
        <v>6</v>
      </c>
      <c r="C102" s="211">
        <v>54338</v>
      </c>
      <c r="D102" s="211" t="s">
        <v>400</v>
      </c>
      <c r="E102" s="211" t="s">
        <v>6</v>
      </c>
      <c r="F102" s="211" t="s">
        <v>6</v>
      </c>
      <c r="G102" s="211" t="s">
        <v>388</v>
      </c>
      <c r="H102" s="211"/>
    </row>
    <row r="103" spans="1:8" s="212" customFormat="1">
      <c r="A103" s="210">
        <v>43366</v>
      </c>
      <c r="B103" s="211" t="s">
        <v>4</v>
      </c>
      <c r="C103" s="211">
        <v>1862</v>
      </c>
      <c r="D103" s="211" t="s">
        <v>205</v>
      </c>
      <c r="E103" s="211" t="s">
        <v>5</v>
      </c>
      <c r="F103" s="211" t="s">
        <v>5</v>
      </c>
      <c r="G103" s="211" t="s">
        <v>65</v>
      </c>
      <c r="H103" s="211"/>
    </row>
    <row r="104" spans="1:8" s="212" customFormat="1">
      <c r="A104" s="210">
        <v>43366</v>
      </c>
      <c r="B104" s="211" t="s">
        <v>22</v>
      </c>
      <c r="C104" s="211">
        <v>7790</v>
      </c>
      <c r="D104" s="211" t="s">
        <v>479</v>
      </c>
      <c r="E104" s="211" t="s">
        <v>7</v>
      </c>
      <c r="F104" s="211" t="s">
        <v>7</v>
      </c>
      <c r="G104" s="211" t="s">
        <v>2684</v>
      </c>
      <c r="H104" s="211"/>
    </row>
    <row r="105" spans="1:8" s="212" customFormat="1">
      <c r="A105" s="210">
        <v>43366</v>
      </c>
      <c r="B105" s="211" t="s">
        <v>4</v>
      </c>
      <c r="C105" s="211">
        <v>1449</v>
      </c>
      <c r="D105" s="211" t="s">
        <v>205</v>
      </c>
      <c r="E105" s="211" t="s">
        <v>25</v>
      </c>
      <c r="F105" s="211" t="s">
        <v>1541</v>
      </c>
      <c r="G105" s="211" t="s">
        <v>65</v>
      </c>
      <c r="H105" s="211"/>
    </row>
    <row r="106" spans="1:8" s="212" customFormat="1">
      <c r="A106" s="210">
        <v>43366</v>
      </c>
      <c r="B106" s="211" t="s">
        <v>6</v>
      </c>
      <c r="C106" s="211">
        <v>51069</v>
      </c>
      <c r="D106" s="211" t="s">
        <v>465</v>
      </c>
      <c r="E106" s="211" t="s">
        <v>2686</v>
      </c>
      <c r="F106" s="211" t="s">
        <v>24</v>
      </c>
      <c r="G106" s="211" t="s">
        <v>65</v>
      </c>
      <c r="H106" s="211"/>
    </row>
    <row r="107" spans="1:8" s="212" customFormat="1">
      <c r="A107" s="210">
        <v>43366</v>
      </c>
      <c r="B107" s="211" t="s">
        <v>6</v>
      </c>
      <c r="C107" s="211">
        <v>66806</v>
      </c>
      <c r="D107" s="211" t="s">
        <v>1191</v>
      </c>
      <c r="E107" s="211" t="s">
        <v>6</v>
      </c>
      <c r="F107" s="211" t="s">
        <v>6</v>
      </c>
      <c r="G107" s="211" t="s">
        <v>65</v>
      </c>
      <c r="H107" s="211"/>
    </row>
    <row r="108" spans="1:8" s="212" customFormat="1">
      <c r="A108" s="210">
        <v>43366</v>
      </c>
      <c r="B108" s="211" t="s">
        <v>4</v>
      </c>
      <c r="C108" s="211">
        <v>6450</v>
      </c>
      <c r="D108" s="211" t="s">
        <v>157</v>
      </c>
      <c r="E108" s="211" t="s">
        <v>5</v>
      </c>
      <c r="F108" s="211" t="s">
        <v>6</v>
      </c>
      <c r="G108" s="211" t="s">
        <v>116</v>
      </c>
      <c r="H108" s="211"/>
    </row>
    <row r="109" spans="1:8" s="212" customFormat="1">
      <c r="A109" s="210">
        <v>43366</v>
      </c>
      <c r="B109" s="211" t="s">
        <v>4</v>
      </c>
      <c r="C109" s="211">
        <v>3468</v>
      </c>
      <c r="D109" s="211" t="s">
        <v>168</v>
      </c>
      <c r="E109" s="211" t="s">
        <v>5</v>
      </c>
      <c r="F109" s="211" t="s">
        <v>7</v>
      </c>
      <c r="G109" s="211" t="s">
        <v>116</v>
      </c>
      <c r="H109" s="211"/>
    </row>
    <row r="110" spans="1:8" s="212" customFormat="1">
      <c r="A110" s="210">
        <v>43366</v>
      </c>
      <c r="B110" s="211" t="s">
        <v>6</v>
      </c>
      <c r="C110" s="211">
        <v>54763</v>
      </c>
      <c r="D110" s="211" t="s">
        <v>2688</v>
      </c>
      <c r="E110" s="211" t="s">
        <v>6</v>
      </c>
      <c r="F110" s="211" t="s">
        <v>6</v>
      </c>
      <c r="G110" s="211" t="s">
        <v>65</v>
      </c>
      <c r="H110" s="211"/>
    </row>
    <row r="111" spans="1:8" s="212" customFormat="1">
      <c r="A111" s="210">
        <v>43366</v>
      </c>
      <c r="B111" s="211" t="s">
        <v>4</v>
      </c>
      <c r="C111" s="211">
        <v>4946</v>
      </c>
      <c r="D111" s="211" t="s">
        <v>152</v>
      </c>
      <c r="E111" s="211" t="s">
        <v>5</v>
      </c>
      <c r="F111" s="211" t="s">
        <v>5</v>
      </c>
      <c r="G111" s="211" t="s">
        <v>470</v>
      </c>
      <c r="H111" s="211"/>
    </row>
    <row r="112" spans="1:8" s="212" customFormat="1">
      <c r="A112" s="210">
        <v>43366</v>
      </c>
      <c r="B112" s="211" t="s">
        <v>4</v>
      </c>
      <c r="C112" s="211">
        <v>4940</v>
      </c>
      <c r="D112" s="211" t="s">
        <v>152</v>
      </c>
      <c r="E112" s="211" t="s">
        <v>5</v>
      </c>
      <c r="F112" s="211" t="s">
        <v>5</v>
      </c>
      <c r="G112" s="211" t="s">
        <v>794</v>
      </c>
      <c r="H112" s="211"/>
    </row>
    <row r="113" spans="1:8" s="212" customFormat="1">
      <c r="A113" s="210">
        <v>43366</v>
      </c>
      <c r="B113" s="211" t="s">
        <v>4</v>
      </c>
      <c r="C113" s="211">
        <v>4912</v>
      </c>
      <c r="D113" s="211" t="s">
        <v>152</v>
      </c>
      <c r="E113" s="211" t="s">
        <v>5</v>
      </c>
      <c r="F113" s="211" t="s">
        <v>5</v>
      </c>
      <c r="G113" s="211" t="s">
        <v>470</v>
      </c>
      <c r="H113" s="211"/>
    </row>
    <row r="114" spans="1:8" s="212" customFormat="1">
      <c r="A114" s="210">
        <v>43366</v>
      </c>
      <c r="B114" s="211" t="s">
        <v>4</v>
      </c>
      <c r="C114" s="211">
        <v>7213</v>
      </c>
      <c r="D114" s="211" t="s">
        <v>153</v>
      </c>
      <c r="E114" s="211" t="s">
        <v>5</v>
      </c>
      <c r="F114" s="211" t="s">
        <v>25</v>
      </c>
      <c r="G114" s="211" t="s">
        <v>2689</v>
      </c>
      <c r="H114" s="211"/>
    </row>
    <row r="115" spans="1:8" s="212" customFormat="1">
      <c r="A115" s="210">
        <v>43366</v>
      </c>
      <c r="B115" s="211" t="s">
        <v>4</v>
      </c>
      <c r="C115" s="211">
        <v>1309</v>
      </c>
      <c r="D115" s="211" t="s">
        <v>205</v>
      </c>
      <c r="E115" s="211" t="s">
        <v>5</v>
      </c>
      <c r="F115" s="211" t="s">
        <v>5</v>
      </c>
      <c r="G115" s="211" t="s">
        <v>2691</v>
      </c>
      <c r="H115" s="211"/>
    </row>
    <row r="116" spans="1:8" s="212" customFormat="1">
      <c r="A116" s="210">
        <v>43366</v>
      </c>
      <c r="B116" s="211" t="s">
        <v>7</v>
      </c>
      <c r="C116" s="211">
        <v>54400</v>
      </c>
      <c r="D116" s="211" t="s">
        <v>408</v>
      </c>
      <c r="E116" s="211" t="s">
        <v>7</v>
      </c>
      <c r="F116" s="211" t="s">
        <v>7</v>
      </c>
      <c r="G116" s="211" t="s">
        <v>116</v>
      </c>
      <c r="H116" s="211"/>
    </row>
    <row r="117" spans="1:8" s="212" customFormat="1">
      <c r="A117" s="210">
        <v>43366</v>
      </c>
      <c r="B117" s="211" t="s">
        <v>4</v>
      </c>
      <c r="C117" s="211">
        <v>3385</v>
      </c>
      <c r="D117" s="211" t="s">
        <v>665</v>
      </c>
      <c r="E117" s="211" t="s">
        <v>5</v>
      </c>
      <c r="F117" s="211" t="s">
        <v>5</v>
      </c>
      <c r="G117" s="211" t="s">
        <v>609</v>
      </c>
      <c r="H117" s="211"/>
    </row>
    <row r="118" spans="1:8" s="212" customFormat="1">
      <c r="A118" s="210">
        <v>43366</v>
      </c>
      <c r="B118" s="211" t="s">
        <v>4</v>
      </c>
      <c r="C118" s="211">
        <v>6690</v>
      </c>
      <c r="D118" s="211" t="s">
        <v>2692</v>
      </c>
      <c r="E118" s="211" t="s">
        <v>7</v>
      </c>
      <c r="F118" s="211" t="s">
        <v>7</v>
      </c>
      <c r="G118" s="211" t="s">
        <v>548</v>
      </c>
      <c r="H118" s="211"/>
    </row>
    <row r="119" spans="1:8" s="212" customFormat="1">
      <c r="A119" s="210">
        <v>43366</v>
      </c>
      <c r="B119" s="211" t="s">
        <v>4</v>
      </c>
      <c r="C119" s="211">
        <v>6700</v>
      </c>
      <c r="D119" s="211" t="s">
        <v>326</v>
      </c>
      <c r="E119" s="211" t="s">
        <v>18</v>
      </c>
      <c r="F119" s="211" t="s">
        <v>7</v>
      </c>
      <c r="G119" s="211" t="s">
        <v>65</v>
      </c>
      <c r="H119" s="211"/>
    </row>
    <row r="120" spans="1:8" s="212" customFormat="1">
      <c r="A120" s="210">
        <v>43366</v>
      </c>
      <c r="B120" s="211" t="s">
        <v>4</v>
      </c>
      <c r="C120" s="211">
        <v>1948</v>
      </c>
      <c r="D120" s="211" t="s">
        <v>205</v>
      </c>
      <c r="E120" s="211" t="s">
        <v>489</v>
      </c>
      <c r="F120" s="211" t="s">
        <v>7</v>
      </c>
      <c r="G120" s="211" t="s">
        <v>283</v>
      </c>
      <c r="H120" s="211"/>
    </row>
    <row r="121" spans="1:8" s="212" customFormat="1">
      <c r="A121" s="210">
        <v>43366</v>
      </c>
      <c r="B121" s="211" t="s">
        <v>4</v>
      </c>
      <c r="C121" s="211">
        <v>7713</v>
      </c>
      <c r="D121" s="211" t="s">
        <v>138</v>
      </c>
      <c r="E121" s="211" t="s">
        <v>5</v>
      </c>
      <c r="F121" s="211" t="s">
        <v>5</v>
      </c>
      <c r="G121" s="211" t="s">
        <v>2694</v>
      </c>
      <c r="H121" s="211"/>
    </row>
    <row r="122" spans="1:8" s="212" customFormat="1">
      <c r="A122" s="210">
        <v>43366</v>
      </c>
      <c r="B122" s="211" t="s">
        <v>4</v>
      </c>
      <c r="C122" s="211">
        <v>2981</v>
      </c>
      <c r="D122" s="211" t="s">
        <v>205</v>
      </c>
      <c r="E122" s="211" t="s">
        <v>376</v>
      </c>
      <c r="F122" s="211" t="s">
        <v>5</v>
      </c>
      <c r="G122" s="211" t="s">
        <v>389</v>
      </c>
      <c r="H122" s="211"/>
    </row>
    <row r="123" spans="1:8" s="212" customFormat="1">
      <c r="A123" s="210">
        <v>43366</v>
      </c>
      <c r="B123" s="211" t="s">
        <v>4</v>
      </c>
      <c r="C123" s="211">
        <v>6450</v>
      </c>
      <c r="D123" s="211" t="s">
        <v>157</v>
      </c>
      <c r="E123" s="211" t="s">
        <v>5</v>
      </c>
      <c r="F123" s="211" t="s">
        <v>5</v>
      </c>
      <c r="G123" s="211" t="s">
        <v>1848</v>
      </c>
      <c r="H123" s="211"/>
    </row>
    <row r="124" spans="1:8" s="212" customFormat="1">
      <c r="A124" s="210">
        <v>43368</v>
      </c>
      <c r="B124" s="211" t="s">
        <v>6</v>
      </c>
      <c r="C124" s="211">
        <v>76131</v>
      </c>
      <c r="D124" s="211" t="s">
        <v>2696</v>
      </c>
      <c r="E124" s="211" t="s">
        <v>6</v>
      </c>
      <c r="F124" s="211" t="s">
        <v>6</v>
      </c>
      <c r="G124" s="211" t="s">
        <v>1777</v>
      </c>
      <c r="H124" s="211"/>
    </row>
    <row r="125" spans="1:8" s="212" customFormat="1">
      <c r="A125" s="210">
        <v>43370</v>
      </c>
      <c r="B125" s="211" t="s">
        <v>22</v>
      </c>
      <c r="C125" s="211">
        <v>6850</v>
      </c>
      <c r="D125" s="211" t="s">
        <v>2698</v>
      </c>
      <c r="E125" s="211" t="s">
        <v>7</v>
      </c>
      <c r="F125" s="211" t="s">
        <v>7</v>
      </c>
      <c r="G125" s="211" t="s">
        <v>2689</v>
      </c>
      <c r="H125" s="211"/>
    </row>
    <row r="126" spans="1:8" s="212" customFormat="1">
      <c r="A126" s="210">
        <v>43370</v>
      </c>
      <c r="B126" s="211" t="s">
        <v>22</v>
      </c>
      <c r="C126" s="211">
        <v>6767</v>
      </c>
      <c r="D126" s="211" t="s">
        <v>2700</v>
      </c>
      <c r="E126" s="211" t="s">
        <v>7</v>
      </c>
      <c r="F126" s="211" t="s">
        <v>24</v>
      </c>
      <c r="G126" s="211" t="s">
        <v>548</v>
      </c>
      <c r="H126" s="211"/>
    </row>
    <row r="127" spans="1:8" s="212" customFormat="1">
      <c r="A127" s="210">
        <v>43370</v>
      </c>
      <c r="B127" s="211" t="s">
        <v>22</v>
      </c>
      <c r="C127" s="211">
        <v>6700</v>
      </c>
      <c r="D127" s="211" t="s">
        <v>326</v>
      </c>
      <c r="E127" s="211" t="s">
        <v>7</v>
      </c>
      <c r="F127" s="211" t="s">
        <v>7</v>
      </c>
      <c r="G127" s="211" t="s">
        <v>2701</v>
      </c>
      <c r="H127" s="2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4:H279"/>
  <sheetViews>
    <sheetView workbookViewId="0">
      <selection activeCell="H4" sqref="H4:H279"/>
    </sheetView>
  </sheetViews>
  <sheetFormatPr baseColWidth="10" defaultRowHeight="15"/>
  <cols>
    <col min="4" max="4" width="22.33203125" customWidth="1"/>
    <col min="7" max="7" width="35.83203125" customWidth="1"/>
    <col min="8" max="8" width="27.5" customWidth="1"/>
  </cols>
  <sheetData>
    <row r="4" spans="1:8">
      <c r="A4" s="210">
        <v>43374</v>
      </c>
      <c r="B4" s="211" t="s">
        <v>4</v>
      </c>
      <c r="C4" s="211">
        <v>4918</v>
      </c>
      <c r="D4" s="211" t="s">
        <v>152</v>
      </c>
      <c r="E4" s="211" t="s">
        <v>18</v>
      </c>
      <c r="F4" s="211" t="s">
        <v>56</v>
      </c>
      <c r="G4" s="211" t="s">
        <v>2833</v>
      </c>
      <c r="H4" s="211"/>
    </row>
    <row r="5" spans="1:8">
      <c r="A5" s="210">
        <v>43374</v>
      </c>
      <c r="B5" s="211" t="s">
        <v>6</v>
      </c>
      <c r="C5" s="211">
        <v>30629</v>
      </c>
      <c r="D5" s="211" t="s">
        <v>2834</v>
      </c>
      <c r="E5" s="211" t="s">
        <v>6</v>
      </c>
      <c r="F5" s="211" t="s">
        <v>6</v>
      </c>
      <c r="G5" s="211" t="s">
        <v>1848</v>
      </c>
      <c r="H5" s="211"/>
    </row>
    <row r="6" spans="1:8">
      <c r="A6" s="210">
        <v>43375</v>
      </c>
      <c r="B6" s="211" t="s">
        <v>4</v>
      </c>
      <c r="C6" s="211">
        <v>4946</v>
      </c>
      <c r="D6" s="211" t="s">
        <v>152</v>
      </c>
      <c r="E6" s="211" t="s">
        <v>5</v>
      </c>
      <c r="F6" s="211" t="s">
        <v>5</v>
      </c>
      <c r="G6" s="211" t="s">
        <v>1996</v>
      </c>
      <c r="H6" s="211"/>
    </row>
    <row r="7" spans="1:8">
      <c r="A7" s="210">
        <v>43375</v>
      </c>
      <c r="B7" s="211" t="s">
        <v>4</v>
      </c>
      <c r="C7" s="211">
        <v>8026</v>
      </c>
      <c r="D7" s="211" t="s">
        <v>135</v>
      </c>
      <c r="E7" s="211" t="s">
        <v>5</v>
      </c>
      <c r="F7" s="211" t="s">
        <v>5</v>
      </c>
      <c r="G7" s="211" t="s">
        <v>2835</v>
      </c>
      <c r="H7" s="211"/>
    </row>
    <row r="8" spans="1:8">
      <c r="A8" s="210">
        <v>43375</v>
      </c>
      <c r="B8" s="211" t="s">
        <v>4</v>
      </c>
      <c r="C8" s="211">
        <v>1145</v>
      </c>
      <c r="D8" s="211" t="s">
        <v>205</v>
      </c>
      <c r="E8" s="211" t="s">
        <v>5</v>
      </c>
      <c r="F8" s="211" t="s">
        <v>5</v>
      </c>
      <c r="G8" s="211" t="s">
        <v>548</v>
      </c>
      <c r="H8" s="211"/>
    </row>
    <row r="9" spans="1:8">
      <c r="A9" s="210">
        <v>43376</v>
      </c>
      <c r="B9" s="211" t="s">
        <v>4</v>
      </c>
      <c r="C9" s="211">
        <v>8240</v>
      </c>
      <c r="D9" s="211" t="s">
        <v>162</v>
      </c>
      <c r="E9" s="211" t="s">
        <v>24</v>
      </c>
      <c r="F9" s="211" t="s">
        <v>7</v>
      </c>
      <c r="G9" s="211" t="s">
        <v>98</v>
      </c>
      <c r="H9" s="211"/>
    </row>
    <row r="10" spans="1:8">
      <c r="A10" s="210">
        <v>43376</v>
      </c>
      <c r="B10" s="211" t="s">
        <v>6</v>
      </c>
      <c r="C10" s="211">
        <v>54293</v>
      </c>
      <c r="D10" s="211" t="s">
        <v>434</v>
      </c>
      <c r="E10" s="211" t="s">
        <v>6</v>
      </c>
      <c r="F10" s="211" t="s">
        <v>6</v>
      </c>
      <c r="G10" s="211" t="s">
        <v>1779</v>
      </c>
      <c r="H10" s="211"/>
    </row>
    <row r="11" spans="1:8">
      <c r="A11" s="210">
        <v>43376</v>
      </c>
      <c r="B11" s="211" t="s">
        <v>6</v>
      </c>
      <c r="C11" s="649" t="s">
        <v>2836</v>
      </c>
      <c r="D11" s="211" t="s">
        <v>2837</v>
      </c>
      <c r="E11" s="211" t="s">
        <v>6</v>
      </c>
      <c r="F11" s="211" t="s">
        <v>6</v>
      </c>
      <c r="G11" s="211" t="s">
        <v>2838</v>
      </c>
      <c r="H11" s="211"/>
    </row>
    <row r="12" spans="1:8">
      <c r="A12" s="210">
        <v>43376</v>
      </c>
      <c r="B12" s="211" t="s">
        <v>6</v>
      </c>
      <c r="C12" s="211">
        <v>54293</v>
      </c>
      <c r="D12" s="211" t="s">
        <v>434</v>
      </c>
      <c r="E12" s="211" t="s">
        <v>6</v>
      </c>
      <c r="F12" s="211" t="s">
        <v>6</v>
      </c>
      <c r="G12" s="211" t="s">
        <v>2840</v>
      </c>
      <c r="H12" s="211"/>
    </row>
    <row r="13" spans="1:8">
      <c r="A13" s="210">
        <v>43376</v>
      </c>
      <c r="B13" s="211" t="s">
        <v>6</v>
      </c>
      <c r="C13" s="211">
        <v>54453</v>
      </c>
      <c r="D13" s="211" t="s">
        <v>431</v>
      </c>
      <c r="E13" s="211" t="s">
        <v>6</v>
      </c>
      <c r="F13" s="211" t="s">
        <v>6</v>
      </c>
      <c r="G13" s="211" t="s">
        <v>1833</v>
      </c>
      <c r="H13" s="211"/>
    </row>
    <row r="14" spans="1:8">
      <c r="A14" s="210">
        <v>43376</v>
      </c>
      <c r="B14" s="211" t="s">
        <v>4</v>
      </c>
      <c r="C14" s="211">
        <v>4549</v>
      </c>
      <c r="D14" s="211" t="s">
        <v>131</v>
      </c>
      <c r="E14" s="211" t="s">
        <v>7</v>
      </c>
      <c r="F14" s="211" t="s">
        <v>7</v>
      </c>
      <c r="G14" s="211" t="s">
        <v>2842</v>
      </c>
      <c r="H14" s="211"/>
    </row>
    <row r="15" spans="1:8">
      <c r="A15" s="210">
        <v>43377</v>
      </c>
      <c r="B15" s="211" t="s">
        <v>4</v>
      </c>
      <c r="C15" s="211">
        <v>7790</v>
      </c>
      <c r="D15" s="211" t="s">
        <v>2843</v>
      </c>
      <c r="E15" s="211" t="s">
        <v>5</v>
      </c>
      <c r="F15" s="211" t="s">
        <v>5</v>
      </c>
      <c r="G15" s="211" t="s">
        <v>2232</v>
      </c>
      <c r="H15" s="211"/>
    </row>
    <row r="16" spans="1:8">
      <c r="A16" s="210">
        <v>43377</v>
      </c>
      <c r="B16" s="211" t="s">
        <v>4</v>
      </c>
      <c r="C16" s="211">
        <v>1635</v>
      </c>
      <c r="D16" s="211" t="s">
        <v>205</v>
      </c>
      <c r="E16" s="211" t="s">
        <v>5</v>
      </c>
      <c r="F16" s="211" t="s">
        <v>5</v>
      </c>
      <c r="G16" s="211" t="s">
        <v>2232</v>
      </c>
      <c r="H16" s="211"/>
    </row>
    <row r="17" spans="1:8">
      <c r="A17" s="210">
        <v>43377</v>
      </c>
      <c r="B17" s="211" t="s">
        <v>4</v>
      </c>
      <c r="C17" s="211">
        <v>5405</v>
      </c>
      <c r="D17" s="211" t="s">
        <v>194</v>
      </c>
      <c r="E17" s="211" t="s">
        <v>5</v>
      </c>
      <c r="F17" s="211" t="s">
        <v>5</v>
      </c>
      <c r="G17" s="211" t="s">
        <v>2232</v>
      </c>
      <c r="H17" s="211"/>
    </row>
    <row r="18" spans="1:8">
      <c r="A18" s="210">
        <v>43377</v>
      </c>
      <c r="B18" s="211" t="s">
        <v>4</v>
      </c>
      <c r="C18" s="211">
        <v>2329</v>
      </c>
      <c r="D18" s="211" t="s">
        <v>136</v>
      </c>
      <c r="E18" s="211" t="s">
        <v>66</v>
      </c>
      <c r="F18" s="211" t="s">
        <v>5</v>
      </c>
      <c r="G18" s="211" t="s">
        <v>2232</v>
      </c>
      <c r="H18" s="211"/>
    </row>
    <row r="19" spans="1:8">
      <c r="A19" s="210">
        <v>43377</v>
      </c>
      <c r="B19" s="211" t="s">
        <v>4</v>
      </c>
      <c r="C19" s="211">
        <v>4480</v>
      </c>
      <c r="D19" s="211" t="s">
        <v>145</v>
      </c>
      <c r="E19" s="211" t="s">
        <v>5</v>
      </c>
      <c r="F19" s="211" t="s">
        <v>5</v>
      </c>
      <c r="G19" s="211" t="s">
        <v>744</v>
      </c>
      <c r="H19" s="211"/>
    </row>
    <row r="20" spans="1:8">
      <c r="A20" s="210">
        <v>43377</v>
      </c>
      <c r="B20" s="211" t="s">
        <v>4</v>
      </c>
      <c r="C20" s="211">
        <v>8356</v>
      </c>
      <c r="D20" s="211" t="s">
        <v>295</v>
      </c>
      <c r="E20" s="211" t="s">
        <v>6</v>
      </c>
      <c r="F20" s="211" t="s">
        <v>6</v>
      </c>
      <c r="G20" s="211" t="s">
        <v>2232</v>
      </c>
      <c r="H20" s="211"/>
    </row>
    <row r="21" spans="1:8">
      <c r="A21" s="210">
        <v>43379</v>
      </c>
      <c r="B21" s="211" t="s">
        <v>7</v>
      </c>
      <c r="C21" s="211">
        <v>57710</v>
      </c>
      <c r="D21" s="211" t="s">
        <v>1525</v>
      </c>
      <c r="E21" s="211" t="s">
        <v>7</v>
      </c>
      <c r="F21" s="211" t="s">
        <v>984</v>
      </c>
      <c r="G21" s="211" t="s">
        <v>2844</v>
      </c>
      <c r="H21" s="211"/>
    </row>
    <row r="22" spans="1:8">
      <c r="A22" s="210">
        <v>43379</v>
      </c>
      <c r="B22" s="211" t="s">
        <v>4</v>
      </c>
      <c r="C22" s="211">
        <v>1372</v>
      </c>
      <c r="D22" s="211" t="s">
        <v>205</v>
      </c>
      <c r="E22" s="211" t="s">
        <v>14</v>
      </c>
      <c r="F22" s="211" t="s">
        <v>27</v>
      </c>
      <c r="G22" s="211" t="s">
        <v>388</v>
      </c>
      <c r="H22" s="211"/>
    </row>
    <row r="23" spans="1:8">
      <c r="A23" s="210">
        <v>43379</v>
      </c>
      <c r="B23" s="211" t="s">
        <v>4</v>
      </c>
      <c r="C23" s="211">
        <v>6572</v>
      </c>
      <c r="D23" s="211" t="s">
        <v>157</v>
      </c>
      <c r="E23" s="211" t="s">
        <v>5</v>
      </c>
      <c r="F23" s="211" t="s">
        <v>24</v>
      </c>
      <c r="G23" s="211" t="s">
        <v>2845</v>
      </c>
      <c r="H23" s="211"/>
    </row>
    <row r="24" spans="1:8">
      <c r="A24" s="210">
        <v>43379</v>
      </c>
      <c r="B24" s="211" t="s">
        <v>9</v>
      </c>
      <c r="C24" s="211">
        <v>47922</v>
      </c>
      <c r="D24" s="211" t="s">
        <v>2846</v>
      </c>
      <c r="E24" s="211" t="s">
        <v>9</v>
      </c>
      <c r="F24" s="211" t="s">
        <v>79</v>
      </c>
      <c r="G24" s="211" t="s">
        <v>1833</v>
      </c>
      <c r="H24" s="211"/>
    </row>
    <row r="25" spans="1:8">
      <c r="A25" s="210">
        <v>43379</v>
      </c>
      <c r="B25" s="211" t="s">
        <v>6</v>
      </c>
      <c r="C25" s="211">
        <v>67657</v>
      </c>
      <c r="D25" s="211" t="s">
        <v>1019</v>
      </c>
      <c r="E25" s="211" t="s">
        <v>6</v>
      </c>
      <c r="F25" s="211" t="s">
        <v>24</v>
      </c>
      <c r="G25" s="211" t="s">
        <v>1133</v>
      </c>
      <c r="H25" s="211"/>
    </row>
    <row r="26" spans="1:8">
      <c r="A26" s="210">
        <v>43379</v>
      </c>
      <c r="B26" s="211" t="s">
        <v>604</v>
      </c>
      <c r="C26" s="246" t="s">
        <v>2847</v>
      </c>
      <c r="D26" s="211" t="s">
        <v>2848</v>
      </c>
      <c r="E26" s="211" t="s">
        <v>633</v>
      </c>
      <c r="F26" s="211" t="s">
        <v>2849</v>
      </c>
      <c r="G26" s="211" t="s">
        <v>388</v>
      </c>
      <c r="H26" s="211"/>
    </row>
    <row r="27" spans="1:8">
      <c r="A27" s="210">
        <v>43379</v>
      </c>
      <c r="B27" s="211" t="s">
        <v>6</v>
      </c>
      <c r="C27" s="211">
        <v>54662</v>
      </c>
      <c r="D27" s="211" t="s">
        <v>2850</v>
      </c>
      <c r="E27" s="211" t="s">
        <v>24</v>
      </c>
      <c r="F27" s="211" t="s">
        <v>24</v>
      </c>
      <c r="G27" s="211" t="s">
        <v>388</v>
      </c>
      <c r="H27" s="211"/>
    </row>
    <row r="28" spans="1:8">
      <c r="A28" s="210">
        <v>43380</v>
      </c>
      <c r="B28" s="211" t="s">
        <v>4</v>
      </c>
      <c r="C28" s="211">
        <v>8067</v>
      </c>
      <c r="D28" s="211" t="s">
        <v>133</v>
      </c>
      <c r="E28" s="211" t="s">
        <v>7</v>
      </c>
      <c r="F28" s="211" t="s">
        <v>24</v>
      </c>
      <c r="G28" s="211" t="s">
        <v>663</v>
      </c>
      <c r="H28" s="211"/>
    </row>
    <row r="29" spans="1:8">
      <c r="A29" s="210">
        <v>43380</v>
      </c>
      <c r="B29" s="211" t="s">
        <v>4</v>
      </c>
      <c r="C29" s="211">
        <v>8042</v>
      </c>
      <c r="D29" s="211" t="s">
        <v>135</v>
      </c>
      <c r="E29" s="211" t="s">
        <v>24</v>
      </c>
      <c r="F29" s="211" t="s">
        <v>639</v>
      </c>
      <c r="G29" s="211" t="s">
        <v>51</v>
      </c>
      <c r="H29" s="211"/>
    </row>
    <row r="30" spans="1:8">
      <c r="A30" s="210">
        <v>43380</v>
      </c>
      <c r="B30" s="211" t="s">
        <v>7</v>
      </c>
      <c r="C30" s="211">
        <v>54590</v>
      </c>
      <c r="D30" s="211" t="s">
        <v>849</v>
      </c>
      <c r="E30" s="211" t="s">
        <v>7</v>
      </c>
      <c r="F30" s="211" t="s">
        <v>24</v>
      </c>
      <c r="G30" s="211" t="s">
        <v>2851</v>
      </c>
      <c r="H30" s="211"/>
    </row>
    <row r="31" spans="1:8">
      <c r="A31" s="210">
        <v>43380</v>
      </c>
      <c r="B31" s="211" t="s">
        <v>6</v>
      </c>
      <c r="C31" s="211">
        <v>66706</v>
      </c>
      <c r="D31" s="211" t="s">
        <v>219</v>
      </c>
      <c r="E31" s="211" t="s">
        <v>6</v>
      </c>
      <c r="F31" s="211" t="s">
        <v>28</v>
      </c>
      <c r="G31" s="211" t="s">
        <v>939</v>
      </c>
      <c r="H31" s="211"/>
    </row>
    <row r="32" spans="1:8">
      <c r="A32" s="210">
        <v>43380</v>
      </c>
      <c r="B32" s="211" t="s">
        <v>4</v>
      </c>
      <c r="C32" s="211">
        <v>4418</v>
      </c>
      <c r="D32" s="211" t="s">
        <v>158</v>
      </c>
      <c r="E32" s="211" t="s">
        <v>5</v>
      </c>
      <c r="F32" s="211" t="s">
        <v>6</v>
      </c>
      <c r="G32" s="211" t="s">
        <v>2852</v>
      </c>
      <c r="H32" s="211"/>
    </row>
    <row r="33" spans="1:8">
      <c r="A33" s="210">
        <v>43380</v>
      </c>
      <c r="B33" s="211" t="s">
        <v>4</v>
      </c>
      <c r="C33" s="211">
        <v>8562</v>
      </c>
      <c r="D33" s="211" t="s">
        <v>400</v>
      </c>
      <c r="E33" s="211" t="s">
        <v>5</v>
      </c>
      <c r="F33" s="211" t="s">
        <v>7</v>
      </c>
      <c r="G33" s="211" t="s">
        <v>123</v>
      </c>
      <c r="H33" s="211"/>
    </row>
    <row r="34" spans="1:8">
      <c r="A34" s="210">
        <v>43380</v>
      </c>
      <c r="B34" s="211" t="s">
        <v>22</v>
      </c>
      <c r="C34" s="211">
        <v>6740</v>
      </c>
      <c r="D34" s="211" t="s">
        <v>2853</v>
      </c>
      <c r="E34" s="211" t="s">
        <v>7</v>
      </c>
      <c r="F34" s="211" t="s">
        <v>24</v>
      </c>
      <c r="G34" s="211" t="s">
        <v>1178</v>
      </c>
      <c r="H34" s="211"/>
    </row>
    <row r="35" spans="1:8">
      <c r="A35" s="210">
        <v>43380</v>
      </c>
      <c r="B35" s="211" t="s">
        <v>4</v>
      </c>
      <c r="C35" s="211">
        <v>6250</v>
      </c>
      <c r="D35" s="211" t="s">
        <v>2854</v>
      </c>
      <c r="E35" s="211" t="s">
        <v>814</v>
      </c>
      <c r="F35" s="211" t="s">
        <v>7</v>
      </c>
      <c r="G35" s="211" t="s">
        <v>123</v>
      </c>
      <c r="H35" s="211"/>
    </row>
    <row r="36" spans="1:8">
      <c r="A36" s="210">
        <v>43380</v>
      </c>
      <c r="B36" s="211" t="s">
        <v>4</v>
      </c>
      <c r="C36" s="211">
        <v>1638</v>
      </c>
      <c r="D36" s="211" t="s">
        <v>648</v>
      </c>
      <c r="E36" s="211" t="s">
        <v>24</v>
      </c>
      <c r="F36" s="211" t="s">
        <v>363</v>
      </c>
      <c r="G36" s="211" t="s">
        <v>388</v>
      </c>
      <c r="H36" s="211"/>
    </row>
    <row r="37" spans="1:8">
      <c r="A37" s="210">
        <v>43380</v>
      </c>
      <c r="B37" s="211" t="s">
        <v>22</v>
      </c>
      <c r="C37" s="211">
        <v>6730</v>
      </c>
      <c r="D37" s="211" t="s">
        <v>144</v>
      </c>
      <c r="E37" s="211" t="s">
        <v>7</v>
      </c>
      <c r="F37" s="211" t="s">
        <v>24</v>
      </c>
      <c r="G37" s="211" t="s">
        <v>2856</v>
      </c>
      <c r="H37" s="211"/>
    </row>
    <row r="38" spans="1:8">
      <c r="A38" s="210">
        <v>43380</v>
      </c>
      <c r="B38" s="211" t="s">
        <v>4</v>
      </c>
      <c r="C38" s="211">
        <v>8378</v>
      </c>
      <c r="D38" s="211" t="s">
        <v>300</v>
      </c>
      <c r="E38" s="211" t="s">
        <v>6</v>
      </c>
      <c r="F38" s="211" t="s">
        <v>79</v>
      </c>
      <c r="G38" s="211" t="s">
        <v>123</v>
      </c>
      <c r="H38" s="211"/>
    </row>
    <row r="39" spans="1:8">
      <c r="A39" s="210">
        <v>43382</v>
      </c>
      <c r="B39" s="211" t="s">
        <v>6</v>
      </c>
      <c r="C39" s="211">
        <v>66798</v>
      </c>
      <c r="D39" s="211" t="s">
        <v>2857</v>
      </c>
      <c r="E39" s="211" t="s">
        <v>6</v>
      </c>
      <c r="F39" s="211" t="s">
        <v>211</v>
      </c>
      <c r="G39" s="211" t="s">
        <v>1833</v>
      </c>
      <c r="H39" s="211"/>
    </row>
    <row r="40" spans="1:8">
      <c r="A40" s="210">
        <v>43382</v>
      </c>
      <c r="B40" s="211" t="s">
        <v>6</v>
      </c>
      <c r="C40" s="211">
        <v>57629</v>
      </c>
      <c r="D40" s="211" t="s">
        <v>2858</v>
      </c>
      <c r="E40" s="211" t="s">
        <v>6</v>
      </c>
      <c r="F40" s="211" t="s">
        <v>24</v>
      </c>
      <c r="G40" s="211" t="s">
        <v>2859</v>
      </c>
      <c r="H40" s="211"/>
    </row>
    <row r="41" spans="1:8">
      <c r="A41" s="210">
        <v>43382</v>
      </c>
      <c r="B41" s="211" t="s">
        <v>6</v>
      </c>
      <c r="C41" s="211">
        <v>65232</v>
      </c>
      <c r="D41" s="211" t="s">
        <v>2860</v>
      </c>
      <c r="E41" s="211" t="s">
        <v>6</v>
      </c>
      <c r="F41" s="211" t="s">
        <v>6</v>
      </c>
      <c r="G41" s="211" t="s">
        <v>2861</v>
      </c>
      <c r="H41" s="211"/>
    </row>
    <row r="42" spans="1:8">
      <c r="A42" s="210">
        <v>43382</v>
      </c>
      <c r="B42" s="211" t="s">
        <v>4</v>
      </c>
      <c r="C42" s="211">
        <v>4808</v>
      </c>
      <c r="D42" s="211" t="s">
        <v>296</v>
      </c>
      <c r="E42" s="211" t="s">
        <v>5</v>
      </c>
      <c r="F42" s="211" t="s">
        <v>5</v>
      </c>
      <c r="G42" s="211" t="s">
        <v>470</v>
      </c>
      <c r="H42" s="211"/>
    </row>
    <row r="43" spans="1:8">
      <c r="A43" s="210">
        <v>43384</v>
      </c>
      <c r="B43" s="211" t="s">
        <v>104</v>
      </c>
      <c r="C43" s="211">
        <v>9500</v>
      </c>
      <c r="D43" s="211" t="s">
        <v>2862</v>
      </c>
      <c r="E43" s="211" t="s">
        <v>6</v>
      </c>
      <c r="F43" s="211" t="s">
        <v>2863</v>
      </c>
      <c r="G43" s="211" t="s">
        <v>2864</v>
      </c>
      <c r="H43" s="211"/>
    </row>
    <row r="44" spans="1:8">
      <c r="A44" s="210">
        <v>43384</v>
      </c>
      <c r="B44" s="211" t="s">
        <v>6</v>
      </c>
      <c r="C44" s="211">
        <v>63105</v>
      </c>
      <c r="D44" s="211" t="s">
        <v>2865</v>
      </c>
      <c r="E44" s="211" t="s">
        <v>6</v>
      </c>
      <c r="F44" s="211" t="s">
        <v>24</v>
      </c>
      <c r="G44" s="211" t="s">
        <v>2866</v>
      </c>
      <c r="H44" s="211"/>
    </row>
    <row r="45" spans="1:8">
      <c r="A45" s="210">
        <v>43384</v>
      </c>
      <c r="B45" s="211" t="s">
        <v>4</v>
      </c>
      <c r="C45" s="211">
        <v>4440</v>
      </c>
      <c r="D45" s="211" t="s">
        <v>158</v>
      </c>
      <c r="E45" s="211" t="s">
        <v>5</v>
      </c>
      <c r="F45" s="211" t="s">
        <v>6</v>
      </c>
      <c r="G45" s="211" t="s">
        <v>939</v>
      </c>
      <c r="H45" s="211"/>
    </row>
    <row r="46" spans="1:8">
      <c r="A46" s="210">
        <v>43384</v>
      </c>
      <c r="B46" s="211" t="s">
        <v>4</v>
      </c>
      <c r="C46" s="211">
        <v>1457</v>
      </c>
      <c r="D46" s="211" t="s">
        <v>205</v>
      </c>
      <c r="E46" s="211" t="s">
        <v>5</v>
      </c>
      <c r="F46" s="211" t="s">
        <v>7</v>
      </c>
      <c r="G46" s="211" t="s">
        <v>2868</v>
      </c>
      <c r="H46" s="211"/>
    </row>
    <row r="47" spans="1:8">
      <c r="A47" s="210">
        <v>43385</v>
      </c>
      <c r="B47" s="211" t="s">
        <v>4</v>
      </c>
      <c r="C47" s="211">
        <v>3280</v>
      </c>
      <c r="D47" s="211" t="s">
        <v>333</v>
      </c>
      <c r="E47" s="211" t="s">
        <v>7</v>
      </c>
      <c r="F47" s="211" t="s">
        <v>814</v>
      </c>
      <c r="G47" s="211" t="s">
        <v>2869</v>
      </c>
      <c r="H47" s="211"/>
    </row>
    <row r="48" spans="1:8">
      <c r="A48" s="210">
        <v>43386</v>
      </c>
      <c r="B48" s="211" t="s">
        <v>4</v>
      </c>
      <c r="C48" s="211">
        <v>1550</v>
      </c>
      <c r="D48" s="211" t="s">
        <v>205</v>
      </c>
      <c r="E48" s="211" t="s">
        <v>6</v>
      </c>
      <c r="F48" s="211" t="s">
        <v>6</v>
      </c>
      <c r="G48" s="211" t="s">
        <v>2870</v>
      </c>
      <c r="H48" s="211"/>
    </row>
    <row r="49" spans="1:8">
      <c r="A49" s="210">
        <v>43386</v>
      </c>
      <c r="B49" s="211" t="s">
        <v>4</v>
      </c>
      <c r="C49" s="211">
        <v>8041</v>
      </c>
      <c r="D49" s="211" t="s">
        <v>205</v>
      </c>
      <c r="E49" s="211" t="s">
        <v>7</v>
      </c>
      <c r="F49" s="211" t="s">
        <v>24</v>
      </c>
      <c r="G49" s="211" t="s">
        <v>794</v>
      </c>
      <c r="H49" s="211"/>
    </row>
    <row r="50" spans="1:8">
      <c r="A50" s="210">
        <v>43386</v>
      </c>
      <c r="B50" s="211" t="s">
        <v>4</v>
      </c>
      <c r="C50" s="211">
        <v>2734</v>
      </c>
      <c r="D50" s="211" t="s">
        <v>205</v>
      </c>
      <c r="E50" s="211" t="s">
        <v>5</v>
      </c>
      <c r="F50" s="211" t="s">
        <v>5</v>
      </c>
      <c r="G50" s="211" t="s">
        <v>2612</v>
      </c>
      <c r="H50" s="211"/>
    </row>
    <row r="51" spans="1:8">
      <c r="A51" s="210">
        <v>43386</v>
      </c>
      <c r="B51" s="211" t="s">
        <v>4</v>
      </c>
      <c r="C51" s="211">
        <v>1644</v>
      </c>
      <c r="D51" s="211" t="s">
        <v>205</v>
      </c>
      <c r="E51" s="211" t="s">
        <v>28</v>
      </c>
      <c r="F51" s="211" t="s">
        <v>7</v>
      </c>
      <c r="G51" s="211" t="s">
        <v>2871</v>
      </c>
      <c r="H51" s="211"/>
    </row>
    <row r="52" spans="1:8">
      <c r="A52" s="210">
        <v>43386</v>
      </c>
      <c r="B52" s="211" t="s">
        <v>22</v>
      </c>
      <c r="C52" s="211">
        <v>6860</v>
      </c>
      <c r="D52" s="211" t="s">
        <v>550</v>
      </c>
      <c r="E52" s="211" t="s">
        <v>7</v>
      </c>
      <c r="F52" s="211" t="s">
        <v>7</v>
      </c>
      <c r="G52" s="211" t="s">
        <v>2872</v>
      </c>
      <c r="H52" s="211"/>
    </row>
    <row r="53" spans="1:8">
      <c r="A53" s="210">
        <v>43386</v>
      </c>
      <c r="B53" s="211" t="s">
        <v>22</v>
      </c>
      <c r="C53" s="211">
        <v>6860</v>
      </c>
      <c r="D53" s="211" t="s">
        <v>550</v>
      </c>
      <c r="E53" s="211" t="s">
        <v>7</v>
      </c>
      <c r="F53" s="211" t="s">
        <v>7</v>
      </c>
      <c r="G53" s="211" t="s">
        <v>1208</v>
      </c>
      <c r="H53" s="211"/>
    </row>
    <row r="54" spans="1:8">
      <c r="A54" s="210">
        <v>43386</v>
      </c>
      <c r="B54" s="211" t="s">
        <v>4</v>
      </c>
      <c r="C54" s="211">
        <v>4039</v>
      </c>
      <c r="D54" s="211" t="s">
        <v>141</v>
      </c>
      <c r="E54" s="211" t="s">
        <v>7</v>
      </c>
      <c r="F54" s="211" t="s">
        <v>7</v>
      </c>
      <c r="G54" s="211" t="s">
        <v>2873</v>
      </c>
      <c r="H54" s="211"/>
    </row>
    <row r="55" spans="1:8">
      <c r="A55" s="210">
        <v>43387</v>
      </c>
      <c r="B55" s="211" t="s">
        <v>4</v>
      </c>
      <c r="C55" s="211">
        <v>4053</v>
      </c>
      <c r="D55" s="211" t="s">
        <v>141</v>
      </c>
      <c r="E55" s="211" t="s">
        <v>7</v>
      </c>
      <c r="F55" s="211" t="s">
        <v>7</v>
      </c>
      <c r="G55" s="211" t="s">
        <v>2871</v>
      </c>
      <c r="H55" s="211"/>
    </row>
    <row r="56" spans="1:8">
      <c r="A56" s="210">
        <v>43387</v>
      </c>
      <c r="B56" s="211" t="s">
        <v>4</v>
      </c>
      <c r="C56" s="211">
        <v>4671</v>
      </c>
      <c r="D56" s="211" t="s">
        <v>131</v>
      </c>
      <c r="E56" s="211" t="s">
        <v>7</v>
      </c>
      <c r="F56" s="211" t="s">
        <v>5</v>
      </c>
      <c r="G56" s="211" t="s">
        <v>470</v>
      </c>
      <c r="H56" s="211"/>
    </row>
    <row r="57" spans="1:8">
      <c r="A57" s="210">
        <v>43387</v>
      </c>
      <c r="B57" s="211" t="s">
        <v>4</v>
      </c>
      <c r="C57" s="211">
        <v>6830</v>
      </c>
      <c r="D57" s="211" t="s">
        <v>308</v>
      </c>
      <c r="E57" s="211" t="s">
        <v>5</v>
      </c>
      <c r="F57" s="211" t="s">
        <v>5</v>
      </c>
      <c r="G57" s="211" t="s">
        <v>514</v>
      </c>
      <c r="H57" s="211"/>
    </row>
    <row r="58" spans="1:8">
      <c r="A58" s="210">
        <v>43387</v>
      </c>
      <c r="B58" s="211" t="s">
        <v>4</v>
      </c>
      <c r="C58" s="211">
        <v>9068</v>
      </c>
      <c r="D58" s="211" t="s">
        <v>161</v>
      </c>
      <c r="E58" s="211" t="s">
        <v>25</v>
      </c>
      <c r="F58" s="211" t="s">
        <v>82</v>
      </c>
      <c r="G58" s="211" t="s">
        <v>98</v>
      </c>
      <c r="H58" s="211"/>
    </row>
    <row r="59" spans="1:8">
      <c r="A59" s="210">
        <v>43387</v>
      </c>
      <c r="B59" s="211" t="s">
        <v>4</v>
      </c>
      <c r="C59" s="211">
        <v>4041</v>
      </c>
      <c r="D59" s="211" t="s">
        <v>141</v>
      </c>
      <c r="E59" s="211" t="s">
        <v>9</v>
      </c>
      <c r="F59" s="211" t="s">
        <v>71</v>
      </c>
      <c r="G59" s="211" t="s">
        <v>2874</v>
      </c>
      <c r="H59" s="211"/>
    </row>
    <row r="60" spans="1:8">
      <c r="A60" s="210">
        <v>43387</v>
      </c>
      <c r="B60" s="211" t="s">
        <v>4</v>
      </c>
      <c r="C60" s="211">
        <v>8274</v>
      </c>
      <c r="D60" s="211" t="s">
        <v>916</v>
      </c>
      <c r="E60" s="211" t="s">
        <v>5</v>
      </c>
      <c r="F60" s="211" t="s">
        <v>5</v>
      </c>
      <c r="G60" s="211" t="s">
        <v>2840</v>
      </c>
      <c r="H60" s="211"/>
    </row>
    <row r="61" spans="1:8">
      <c r="A61" s="210">
        <v>43387</v>
      </c>
      <c r="B61" s="211" t="s">
        <v>4</v>
      </c>
      <c r="C61" s="211">
        <v>8039</v>
      </c>
      <c r="D61" s="211" t="s">
        <v>135</v>
      </c>
      <c r="E61" s="211" t="s">
        <v>5</v>
      </c>
      <c r="F61" s="211" t="s">
        <v>5</v>
      </c>
      <c r="G61" s="211" t="s">
        <v>2861</v>
      </c>
      <c r="H61" s="211"/>
    </row>
    <row r="62" spans="1:8">
      <c r="A62" s="210">
        <v>43387</v>
      </c>
      <c r="B62" s="211" t="s">
        <v>7</v>
      </c>
      <c r="C62" s="211">
        <v>57655</v>
      </c>
      <c r="D62" s="211" t="s">
        <v>1508</v>
      </c>
      <c r="E62" s="211" t="s">
        <v>7</v>
      </c>
      <c r="F62" s="211" t="s">
        <v>7</v>
      </c>
      <c r="G62" s="211" t="s">
        <v>2840</v>
      </c>
      <c r="H62" s="211"/>
    </row>
    <row r="63" spans="1:8">
      <c r="A63" s="210">
        <v>43388</v>
      </c>
      <c r="B63" s="211" t="s">
        <v>4</v>
      </c>
      <c r="C63" s="211">
        <v>6835</v>
      </c>
      <c r="D63" s="211" t="s">
        <v>2875</v>
      </c>
      <c r="E63" s="211" t="s">
        <v>2542</v>
      </c>
      <c r="F63" s="211" t="s">
        <v>24</v>
      </c>
      <c r="G63" s="211" t="s">
        <v>42</v>
      </c>
      <c r="H63" s="211"/>
    </row>
    <row r="64" spans="1:8">
      <c r="A64" s="210">
        <v>43388</v>
      </c>
      <c r="B64" s="211" t="s">
        <v>620</v>
      </c>
      <c r="C64" s="211">
        <v>54329</v>
      </c>
      <c r="D64" s="211" t="s">
        <v>868</v>
      </c>
      <c r="E64" s="211" t="s">
        <v>620</v>
      </c>
      <c r="F64" s="211" t="s">
        <v>24</v>
      </c>
      <c r="G64" s="211" t="s">
        <v>37</v>
      </c>
      <c r="H64" s="211"/>
    </row>
    <row r="65" spans="1:8">
      <c r="A65" s="210">
        <v>43389</v>
      </c>
      <c r="B65" s="211" t="s">
        <v>4</v>
      </c>
      <c r="C65" s="211">
        <v>3317</v>
      </c>
      <c r="D65" s="211" t="s">
        <v>137</v>
      </c>
      <c r="E65" s="211" t="s">
        <v>1227</v>
      </c>
      <c r="F65" s="211" t="s">
        <v>122</v>
      </c>
      <c r="G65" s="211" t="s">
        <v>514</v>
      </c>
      <c r="H65" s="211"/>
    </row>
    <row r="66" spans="1:8">
      <c r="A66" s="210">
        <v>43389</v>
      </c>
      <c r="B66" s="211" t="s">
        <v>4</v>
      </c>
      <c r="C66" s="211">
        <v>6941</v>
      </c>
      <c r="D66" s="211" t="s">
        <v>177</v>
      </c>
      <c r="E66" s="211" t="s">
        <v>1227</v>
      </c>
      <c r="F66" s="211" t="s">
        <v>2876</v>
      </c>
      <c r="G66" s="211" t="s">
        <v>516</v>
      </c>
      <c r="H66" s="211"/>
    </row>
    <row r="67" spans="1:8">
      <c r="A67" s="210">
        <v>43389</v>
      </c>
      <c r="B67" s="211" t="s">
        <v>4</v>
      </c>
      <c r="C67" s="211">
        <v>1145</v>
      </c>
      <c r="D67" s="211" t="s">
        <v>205</v>
      </c>
      <c r="E67" s="211" t="s">
        <v>1227</v>
      </c>
      <c r="F67" s="211" t="s">
        <v>2877</v>
      </c>
      <c r="G67" s="211" t="s">
        <v>116</v>
      </c>
      <c r="H67" s="211"/>
    </row>
    <row r="68" spans="1:8">
      <c r="A68" s="210">
        <v>43389</v>
      </c>
      <c r="B68" s="211" t="s">
        <v>4</v>
      </c>
      <c r="C68" s="211">
        <v>6140</v>
      </c>
      <c r="D68" s="211" t="s">
        <v>142</v>
      </c>
      <c r="E68" s="211" t="s">
        <v>34</v>
      </c>
      <c r="F68" s="211" t="s">
        <v>2878</v>
      </c>
      <c r="G68" s="211" t="s">
        <v>116</v>
      </c>
      <c r="H68" s="211"/>
    </row>
    <row r="69" spans="1:8">
      <c r="A69" s="210">
        <v>43390</v>
      </c>
      <c r="B69" s="211" t="s">
        <v>6</v>
      </c>
      <c r="C69" s="211">
        <v>24106</v>
      </c>
      <c r="D69" s="211" t="s">
        <v>2879</v>
      </c>
      <c r="E69" s="211" t="s">
        <v>6</v>
      </c>
      <c r="F69" s="211" t="s">
        <v>24</v>
      </c>
      <c r="G69" s="211" t="s">
        <v>1833</v>
      </c>
      <c r="H69" s="211"/>
    </row>
    <row r="70" spans="1:8">
      <c r="A70" s="210">
        <v>43390</v>
      </c>
      <c r="B70" s="211" t="s">
        <v>4</v>
      </c>
      <c r="C70" s="211">
        <v>5612</v>
      </c>
      <c r="D70" s="211" t="s">
        <v>196</v>
      </c>
      <c r="E70" s="211" t="s">
        <v>633</v>
      </c>
      <c r="F70" s="211" t="s">
        <v>24</v>
      </c>
      <c r="G70" s="211" t="s">
        <v>388</v>
      </c>
      <c r="H70" s="211"/>
    </row>
    <row r="71" spans="1:8">
      <c r="A71" s="210">
        <v>43391</v>
      </c>
      <c r="B71" s="211" t="s">
        <v>4</v>
      </c>
      <c r="C71" s="211">
        <v>4642</v>
      </c>
      <c r="D71" s="211" t="s">
        <v>131</v>
      </c>
      <c r="E71" s="211" t="s">
        <v>5</v>
      </c>
      <c r="F71" s="211" t="s">
        <v>7</v>
      </c>
      <c r="G71" s="211" t="s">
        <v>2881</v>
      </c>
      <c r="H71" s="211"/>
    </row>
    <row r="72" spans="1:8">
      <c r="A72" s="210">
        <v>43391</v>
      </c>
      <c r="B72" s="211" t="s">
        <v>4</v>
      </c>
      <c r="C72" s="211">
        <v>3270</v>
      </c>
      <c r="D72" s="211" t="s">
        <v>333</v>
      </c>
      <c r="E72" s="211" t="s">
        <v>5</v>
      </c>
      <c r="F72" s="211" t="s">
        <v>6</v>
      </c>
      <c r="G72" s="211" t="s">
        <v>388</v>
      </c>
      <c r="H72" s="211"/>
    </row>
    <row r="73" spans="1:8">
      <c r="A73" s="210">
        <v>43391</v>
      </c>
      <c r="B73" s="211" t="s">
        <v>4</v>
      </c>
      <c r="C73" s="211">
        <v>3762</v>
      </c>
      <c r="D73" s="211" t="s">
        <v>189</v>
      </c>
      <c r="E73" s="211" t="s">
        <v>5</v>
      </c>
      <c r="F73" s="211" t="s">
        <v>7</v>
      </c>
      <c r="G73" s="211" t="s">
        <v>235</v>
      </c>
      <c r="H73" s="211"/>
    </row>
    <row r="74" spans="1:8">
      <c r="A74" s="210">
        <v>43392</v>
      </c>
      <c r="B74" s="211" t="s">
        <v>22</v>
      </c>
      <c r="C74" s="211">
        <v>6717</v>
      </c>
      <c r="D74" s="211" t="s">
        <v>670</v>
      </c>
      <c r="E74" s="211" t="s">
        <v>7</v>
      </c>
      <c r="F74" s="211" t="s">
        <v>7</v>
      </c>
      <c r="G74" s="211" t="s">
        <v>116</v>
      </c>
      <c r="H74" s="211"/>
    </row>
    <row r="75" spans="1:8">
      <c r="A75" s="210">
        <v>43392</v>
      </c>
      <c r="B75" s="211" t="s">
        <v>4</v>
      </c>
      <c r="C75" s="211">
        <v>8808</v>
      </c>
      <c r="D75" s="211" t="s">
        <v>2883</v>
      </c>
      <c r="E75" s="211" t="s">
        <v>4</v>
      </c>
      <c r="F75" s="211" t="s">
        <v>127</v>
      </c>
      <c r="G75" s="211" t="s">
        <v>2884</v>
      </c>
      <c r="H75" s="211"/>
    </row>
    <row r="76" spans="1:8">
      <c r="A76" s="210">
        <v>43393</v>
      </c>
      <c r="B76" s="211" t="s">
        <v>4</v>
      </c>
      <c r="C76" s="211">
        <v>4640</v>
      </c>
      <c r="D76" s="211" t="s">
        <v>131</v>
      </c>
      <c r="E76" s="211" t="s">
        <v>25</v>
      </c>
      <c r="F76" s="211" t="s">
        <v>225</v>
      </c>
      <c r="G76" s="211" t="s">
        <v>123</v>
      </c>
      <c r="H76" s="211"/>
    </row>
    <row r="77" spans="1:8">
      <c r="A77" s="210">
        <v>43393</v>
      </c>
      <c r="B77" s="211" t="s">
        <v>7</v>
      </c>
      <c r="C77" s="211">
        <v>57300</v>
      </c>
      <c r="D77" s="211" t="s">
        <v>671</v>
      </c>
      <c r="E77" s="211" t="s">
        <v>7</v>
      </c>
      <c r="F77" s="211" t="s">
        <v>24</v>
      </c>
      <c r="G77" s="211" t="s">
        <v>663</v>
      </c>
      <c r="H77" s="211"/>
    </row>
    <row r="78" spans="1:8">
      <c r="A78" s="210">
        <v>43393</v>
      </c>
      <c r="B78" s="211" t="s">
        <v>4</v>
      </c>
      <c r="C78" s="211">
        <v>8352</v>
      </c>
      <c r="D78" s="211" t="s">
        <v>149</v>
      </c>
      <c r="E78" s="211" t="s">
        <v>4</v>
      </c>
      <c r="F78" s="211" t="s">
        <v>7</v>
      </c>
      <c r="G78" s="211" t="s">
        <v>388</v>
      </c>
      <c r="H78" s="211"/>
    </row>
    <row r="79" spans="1:8">
      <c r="A79" s="210">
        <v>43393</v>
      </c>
      <c r="B79" s="211" t="s">
        <v>4</v>
      </c>
      <c r="C79" s="211">
        <v>4540</v>
      </c>
      <c r="D79" s="211" t="s">
        <v>131</v>
      </c>
      <c r="E79" s="211" t="s">
        <v>25</v>
      </c>
      <c r="F79" s="211" t="s">
        <v>4</v>
      </c>
      <c r="G79" s="211" t="s">
        <v>2886</v>
      </c>
      <c r="H79" s="211"/>
    </row>
    <row r="80" spans="1:8">
      <c r="A80" s="210">
        <v>43393</v>
      </c>
      <c r="B80" s="211" t="s">
        <v>7</v>
      </c>
      <c r="C80" s="211">
        <v>33600</v>
      </c>
      <c r="D80" s="211" t="s">
        <v>2887</v>
      </c>
      <c r="E80" s="211" t="s">
        <v>7</v>
      </c>
      <c r="F80" s="211" t="s">
        <v>24</v>
      </c>
      <c r="G80" s="211" t="s">
        <v>388</v>
      </c>
      <c r="H80" s="211"/>
    </row>
    <row r="81" spans="1:8">
      <c r="A81" s="210">
        <v>43393</v>
      </c>
      <c r="B81" s="211" t="s">
        <v>7</v>
      </c>
      <c r="C81" s="211">
        <v>54190</v>
      </c>
      <c r="D81" s="211" t="s">
        <v>791</v>
      </c>
      <c r="E81" s="211" t="s">
        <v>7</v>
      </c>
      <c r="F81" s="211" t="s">
        <v>9</v>
      </c>
      <c r="G81" s="211" t="s">
        <v>388</v>
      </c>
      <c r="H81" s="211"/>
    </row>
    <row r="82" spans="1:8">
      <c r="A82" s="210">
        <v>43393</v>
      </c>
      <c r="B82" s="211" t="s">
        <v>7</v>
      </c>
      <c r="C82" s="211">
        <v>57970</v>
      </c>
      <c r="D82" s="211" t="s">
        <v>739</v>
      </c>
      <c r="E82" s="211" t="s">
        <v>7</v>
      </c>
      <c r="F82" s="211" t="s">
        <v>7</v>
      </c>
      <c r="G82" s="211" t="s">
        <v>37</v>
      </c>
      <c r="H82" s="211"/>
    </row>
    <row r="83" spans="1:8">
      <c r="A83" s="210">
        <v>43394</v>
      </c>
      <c r="B83" s="211" t="s">
        <v>6</v>
      </c>
      <c r="C83" s="211">
        <v>70192</v>
      </c>
      <c r="D83" s="211" t="s">
        <v>1064</v>
      </c>
      <c r="E83" s="211" t="s">
        <v>6</v>
      </c>
      <c r="F83" s="211" t="s">
        <v>24</v>
      </c>
      <c r="G83" s="211" t="s">
        <v>1833</v>
      </c>
      <c r="H83" s="211"/>
    </row>
    <row r="84" spans="1:8">
      <c r="A84" s="210">
        <v>43394</v>
      </c>
      <c r="B84" s="211" t="s">
        <v>984</v>
      </c>
      <c r="C84" s="211" t="s">
        <v>2889</v>
      </c>
      <c r="D84" s="211" t="s">
        <v>2890</v>
      </c>
      <c r="E84" s="211" t="s">
        <v>984</v>
      </c>
      <c r="F84" s="211" t="s">
        <v>24</v>
      </c>
      <c r="G84" s="211" t="s">
        <v>1833</v>
      </c>
      <c r="H84" s="211"/>
    </row>
    <row r="85" spans="1:8">
      <c r="A85" s="210">
        <v>43394</v>
      </c>
      <c r="B85" s="211" t="s">
        <v>7</v>
      </c>
      <c r="C85" s="211">
        <v>54730</v>
      </c>
      <c r="D85" s="211" t="s">
        <v>2491</v>
      </c>
      <c r="E85" s="211" t="s">
        <v>7</v>
      </c>
      <c r="F85" s="211" t="s">
        <v>6</v>
      </c>
      <c r="G85" s="211" t="s">
        <v>388</v>
      </c>
      <c r="H85" s="211"/>
    </row>
    <row r="86" spans="1:8">
      <c r="A86" s="210">
        <v>43394</v>
      </c>
      <c r="B86" s="211" t="s">
        <v>7</v>
      </c>
      <c r="C86" s="211">
        <v>57940</v>
      </c>
      <c r="D86" s="211" t="s">
        <v>847</v>
      </c>
      <c r="E86" s="211" t="s">
        <v>7</v>
      </c>
      <c r="F86" s="211" t="s">
        <v>24</v>
      </c>
      <c r="G86" s="211" t="s">
        <v>42</v>
      </c>
      <c r="H86" s="211"/>
    </row>
    <row r="87" spans="1:8">
      <c r="A87" s="210">
        <v>43394</v>
      </c>
      <c r="B87" s="211" t="s">
        <v>7</v>
      </c>
      <c r="C87" s="211">
        <v>57000</v>
      </c>
      <c r="D87" s="211" t="s">
        <v>785</v>
      </c>
      <c r="E87" s="211" t="s">
        <v>7</v>
      </c>
      <c r="F87" s="211" t="s">
        <v>693</v>
      </c>
      <c r="G87" s="211" t="s">
        <v>2891</v>
      </c>
      <c r="H87" s="211"/>
    </row>
    <row r="88" spans="1:8">
      <c r="A88" s="210">
        <v>43394</v>
      </c>
      <c r="B88" s="211" t="s">
        <v>984</v>
      </c>
      <c r="C88" s="211" t="s">
        <v>2892</v>
      </c>
      <c r="D88" s="211" t="s">
        <v>1147</v>
      </c>
      <c r="E88" s="211" t="s">
        <v>984</v>
      </c>
      <c r="F88" s="211" t="s">
        <v>24</v>
      </c>
      <c r="G88" s="211" t="s">
        <v>1833</v>
      </c>
      <c r="H88" s="211"/>
    </row>
    <row r="89" spans="1:8">
      <c r="A89" s="210">
        <v>43394</v>
      </c>
      <c r="B89" s="211" t="s">
        <v>984</v>
      </c>
      <c r="C89" s="211" t="s">
        <v>2893</v>
      </c>
      <c r="D89" s="211" t="s">
        <v>2894</v>
      </c>
      <c r="E89" s="211" t="s">
        <v>18</v>
      </c>
      <c r="F89" s="211" t="s">
        <v>24</v>
      </c>
      <c r="G89" s="211" t="s">
        <v>1833</v>
      </c>
      <c r="H89" s="627"/>
    </row>
    <row r="90" spans="1:8">
      <c r="A90" s="210">
        <v>43394</v>
      </c>
      <c r="B90" s="211" t="s">
        <v>22</v>
      </c>
      <c r="C90" s="211">
        <v>6780</v>
      </c>
      <c r="D90" s="211" t="s">
        <v>628</v>
      </c>
      <c r="E90" s="211" t="s">
        <v>984</v>
      </c>
      <c r="F90" s="211" t="s">
        <v>7</v>
      </c>
      <c r="G90" s="211" t="s">
        <v>1833</v>
      </c>
      <c r="H90" s="211"/>
    </row>
    <row r="91" spans="1:8">
      <c r="A91" s="210">
        <v>43394</v>
      </c>
      <c r="B91" s="211" t="s">
        <v>4</v>
      </c>
      <c r="C91" s="211">
        <v>9753</v>
      </c>
      <c r="D91" s="211" t="s">
        <v>2027</v>
      </c>
      <c r="E91" s="211" t="s">
        <v>24</v>
      </c>
      <c r="F91" s="211" t="s">
        <v>2895</v>
      </c>
      <c r="G91" s="211" t="s">
        <v>42</v>
      </c>
      <c r="H91" s="211"/>
    </row>
    <row r="92" spans="1:8">
      <c r="A92" s="210">
        <v>43394</v>
      </c>
      <c r="B92" s="211" t="s">
        <v>7</v>
      </c>
      <c r="C92" s="211">
        <v>57330</v>
      </c>
      <c r="D92" s="211" t="s">
        <v>413</v>
      </c>
      <c r="E92" s="211" t="s">
        <v>7</v>
      </c>
      <c r="F92" s="211" t="s">
        <v>24</v>
      </c>
      <c r="G92" s="211" t="s">
        <v>388</v>
      </c>
      <c r="H92" s="211"/>
    </row>
    <row r="93" spans="1:8">
      <c r="A93" s="210">
        <v>43394</v>
      </c>
      <c r="B93" s="211" t="s">
        <v>7</v>
      </c>
      <c r="C93" s="211">
        <v>8000</v>
      </c>
      <c r="D93" s="211" t="s">
        <v>1348</v>
      </c>
      <c r="E93" s="211" t="s">
        <v>7</v>
      </c>
      <c r="F93" s="211" t="s">
        <v>24</v>
      </c>
      <c r="G93" s="211" t="s">
        <v>1833</v>
      </c>
      <c r="H93" s="211"/>
    </row>
    <row r="94" spans="1:8">
      <c r="A94" s="210">
        <v>43394</v>
      </c>
      <c r="B94" s="211" t="s">
        <v>7</v>
      </c>
      <c r="C94" s="211">
        <v>57100</v>
      </c>
      <c r="D94" s="211" t="s">
        <v>369</v>
      </c>
      <c r="E94" s="211" t="s">
        <v>7</v>
      </c>
      <c r="F94" s="211" t="s">
        <v>6</v>
      </c>
      <c r="G94" s="211" t="s">
        <v>388</v>
      </c>
      <c r="H94" s="211"/>
    </row>
    <row r="95" spans="1:8">
      <c r="A95" s="210">
        <v>43394</v>
      </c>
      <c r="B95" s="211" t="s">
        <v>4</v>
      </c>
      <c r="C95" s="211">
        <v>6870</v>
      </c>
      <c r="D95" s="211" t="s">
        <v>2896</v>
      </c>
      <c r="E95" s="211" t="s">
        <v>5</v>
      </c>
      <c r="F95" s="211" t="s">
        <v>7</v>
      </c>
      <c r="G95" s="211" t="s">
        <v>2897</v>
      </c>
      <c r="H95" s="211"/>
    </row>
    <row r="96" spans="1:8">
      <c r="A96" s="210">
        <v>43394</v>
      </c>
      <c r="B96" s="211" t="s">
        <v>4</v>
      </c>
      <c r="C96" s="211">
        <v>57100</v>
      </c>
      <c r="D96" s="211" t="s">
        <v>369</v>
      </c>
      <c r="E96" s="211" t="s">
        <v>7</v>
      </c>
      <c r="F96" s="211" t="s">
        <v>7</v>
      </c>
      <c r="G96" s="211" t="s">
        <v>42</v>
      </c>
      <c r="H96" s="211"/>
    </row>
    <row r="97" spans="1:8">
      <c r="A97" s="210">
        <v>43394</v>
      </c>
      <c r="B97" s="211" t="s">
        <v>4</v>
      </c>
      <c r="C97" s="211">
        <v>4985</v>
      </c>
      <c r="D97" s="211" t="s">
        <v>158</v>
      </c>
      <c r="E97" s="211" t="s">
        <v>25</v>
      </c>
      <c r="F97" s="211" t="s">
        <v>82</v>
      </c>
      <c r="G97" s="211" t="s">
        <v>123</v>
      </c>
      <c r="H97" s="211"/>
    </row>
    <row r="98" spans="1:8">
      <c r="A98" s="210">
        <v>43396</v>
      </c>
      <c r="B98" s="211" t="s">
        <v>2899</v>
      </c>
      <c r="C98" s="211">
        <v>64735</v>
      </c>
      <c r="D98" s="211" t="s">
        <v>2900</v>
      </c>
      <c r="E98" s="211" t="s">
        <v>24</v>
      </c>
      <c r="F98" s="211" t="s">
        <v>24</v>
      </c>
      <c r="G98" s="211" t="s">
        <v>1612</v>
      </c>
      <c r="H98" s="211"/>
    </row>
    <row r="99" spans="1:8">
      <c r="A99" s="210">
        <v>43396</v>
      </c>
      <c r="B99" s="211" t="s">
        <v>7</v>
      </c>
      <c r="C99" s="211">
        <v>54580</v>
      </c>
      <c r="D99" s="211" t="s">
        <v>2901</v>
      </c>
      <c r="E99" s="211" t="s">
        <v>7</v>
      </c>
      <c r="F99" s="211" t="s">
        <v>7</v>
      </c>
      <c r="G99" s="211" t="s">
        <v>116</v>
      </c>
      <c r="H99" s="211"/>
    </row>
    <row r="100" spans="1:8">
      <c r="A100" s="210">
        <v>43396</v>
      </c>
      <c r="B100" s="211" t="s">
        <v>7</v>
      </c>
      <c r="C100" s="211">
        <v>57925</v>
      </c>
      <c r="D100" s="211" t="s">
        <v>936</v>
      </c>
      <c r="E100" s="211" t="s">
        <v>7</v>
      </c>
      <c r="F100" s="211" t="s">
        <v>7</v>
      </c>
      <c r="G100" s="211" t="s">
        <v>116</v>
      </c>
      <c r="H100" s="211"/>
    </row>
    <row r="101" spans="1:8">
      <c r="A101" s="210">
        <v>43396</v>
      </c>
      <c r="B101" s="211" t="s">
        <v>4</v>
      </c>
      <c r="C101" s="211">
        <v>6975</v>
      </c>
      <c r="D101" s="211" t="s">
        <v>197</v>
      </c>
      <c r="E101" s="211" t="s">
        <v>6</v>
      </c>
      <c r="F101" s="211" t="s">
        <v>24</v>
      </c>
      <c r="G101" s="211" t="s">
        <v>548</v>
      </c>
      <c r="H101" s="211"/>
    </row>
    <row r="102" spans="1:8">
      <c r="A102" s="210">
        <v>43396</v>
      </c>
      <c r="B102" s="211" t="s">
        <v>4</v>
      </c>
      <c r="C102" s="211">
        <v>4069</v>
      </c>
      <c r="D102" s="211" t="s">
        <v>141</v>
      </c>
      <c r="E102" s="211" t="s">
        <v>5</v>
      </c>
      <c r="F102" s="211" t="s">
        <v>5</v>
      </c>
      <c r="G102" s="211" t="s">
        <v>2904</v>
      </c>
      <c r="H102" s="211"/>
    </row>
    <row r="103" spans="1:8">
      <c r="A103" s="210">
        <v>43396</v>
      </c>
      <c r="B103" s="211" t="s">
        <v>7</v>
      </c>
      <c r="C103" s="211">
        <v>54580</v>
      </c>
      <c r="D103" s="211" t="s">
        <v>2901</v>
      </c>
      <c r="E103" s="211" t="s">
        <v>7</v>
      </c>
      <c r="F103" s="211" t="s">
        <v>7</v>
      </c>
      <c r="G103" s="211" t="s">
        <v>116</v>
      </c>
      <c r="H103" s="211"/>
    </row>
    <row r="104" spans="1:8">
      <c r="A104" s="210">
        <v>43396</v>
      </c>
      <c r="B104" s="211" t="s">
        <v>4</v>
      </c>
      <c r="C104" s="211">
        <v>4622</v>
      </c>
      <c r="D104" s="211" t="s">
        <v>207</v>
      </c>
      <c r="E104" s="211" t="s">
        <v>5</v>
      </c>
      <c r="F104" s="211" t="s">
        <v>5</v>
      </c>
      <c r="G104" s="211" t="s">
        <v>548</v>
      </c>
      <c r="H104" s="211"/>
    </row>
    <row r="105" spans="1:8">
      <c r="A105" s="210">
        <v>43397</v>
      </c>
      <c r="B105" s="211" t="s">
        <v>7</v>
      </c>
      <c r="C105" s="211">
        <v>57970</v>
      </c>
      <c r="D105" s="211" t="s">
        <v>2905</v>
      </c>
      <c r="E105" s="211" t="s">
        <v>7</v>
      </c>
      <c r="F105" s="211" t="s">
        <v>7</v>
      </c>
      <c r="G105" s="211" t="s">
        <v>514</v>
      </c>
      <c r="H105" s="211"/>
    </row>
    <row r="106" spans="1:8">
      <c r="A106" s="210">
        <v>43397</v>
      </c>
      <c r="B106" s="211" t="s">
        <v>4</v>
      </c>
      <c r="C106" s="211">
        <v>7260</v>
      </c>
      <c r="D106" s="211" t="s">
        <v>153</v>
      </c>
      <c r="E106" s="211" t="s">
        <v>7</v>
      </c>
      <c r="F106" s="211" t="s">
        <v>7</v>
      </c>
      <c r="G106" s="211" t="s">
        <v>1777</v>
      </c>
      <c r="H106" s="211"/>
    </row>
    <row r="107" spans="1:8">
      <c r="A107" s="210">
        <v>43397</v>
      </c>
      <c r="B107" s="211" t="s">
        <v>7</v>
      </c>
      <c r="C107" s="211">
        <v>57290</v>
      </c>
      <c r="D107" s="211" t="s">
        <v>356</v>
      </c>
      <c r="E107" s="211" t="s">
        <v>7</v>
      </c>
      <c r="F107" s="211" t="s">
        <v>7</v>
      </c>
      <c r="G107" s="211" t="s">
        <v>520</v>
      </c>
      <c r="H107" s="211"/>
    </row>
    <row r="108" spans="1:8">
      <c r="A108" s="210">
        <v>43397</v>
      </c>
      <c r="B108" s="211" t="s">
        <v>7</v>
      </c>
      <c r="C108" s="211">
        <v>55150</v>
      </c>
      <c r="D108" s="211" t="s">
        <v>2906</v>
      </c>
      <c r="E108" s="211" t="s">
        <v>7</v>
      </c>
      <c r="F108" s="211" t="s">
        <v>7</v>
      </c>
      <c r="G108" s="211" t="s">
        <v>810</v>
      </c>
      <c r="H108" s="211"/>
    </row>
    <row r="109" spans="1:8">
      <c r="A109" s="210">
        <v>43397</v>
      </c>
      <c r="B109" s="211" t="s">
        <v>7</v>
      </c>
      <c r="C109" s="211">
        <v>57100</v>
      </c>
      <c r="D109" s="211" t="s">
        <v>369</v>
      </c>
      <c r="E109" s="211" t="s">
        <v>7</v>
      </c>
      <c r="F109" s="211" t="s">
        <v>7</v>
      </c>
      <c r="G109" s="211" t="s">
        <v>2701</v>
      </c>
      <c r="H109" s="211"/>
    </row>
    <row r="110" spans="1:8">
      <c r="A110" s="210">
        <v>43397</v>
      </c>
      <c r="B110" s="211" t="s">
        <v>4</v>
      </c>
      <c r="C110" s="211">
        <v>4275</v>
      </c>
      <c r="D110" s="211" t="s">
        <v>141</v>
      </c>
      <c r="E110" s="211" t="s">
        <v>7</v>
      </c>
      <c r="F110" s="211" t="s">
        <v>7</v>
      </c>
      <c r="G110" s="211" t="s">
        <v>269</v>
      </c>
      <c r="H110" s="211"/>
    </row>
    <row r="111" spans="1:8">
      <c r="A111" s="210">
        <v>43397</v>
      </c>
      <c r="B111" s="211" t="s">
        <v>7</v>
      </c>
      <c r="C111" s="211">
        <v>68460</v>
      </c>
      <c r="D111" s="211" t="s">
        <v>2907</v>
      </c>
      <c r="E111" s="211" t="s">
        <v>7</v>
      </c>
      <c r="F111" s="211" t="s">
        <v>7</v>
      </c>
      <c r="G111" s="211" t="s">
        <v>2861</v>
      </c>
      <c r="H111" s="211"/>
    </row>
    <row r="112" spans="1:8">
      <c r="A112" s="210">
        <v>43397</v>
      </c>
      <c r="B112" s="211" t="s">
        <v>7</v>
      </c>
      <c r="C112" s="211">
        <v>57255</v>
      </c>
      <c r="D112" s="211" t="s">
        <v>2908</v>
      </c>
      <c r="E112" s="211" t="s">
        <v>7</v>
      </c>
      <c r="F112" s="211" t="s">
        <v>7</v>
      </c>
      <c r="G112" s="211" t="s">
        <v>1763</v>
      </c>
      <c r="H112" s="211"/>
    </row>
    <row r="113" spans="1:8">
      <c r="A113" s="210">
        <v>43398</v>
      </c>
      <c r="B113" s="211" t="s">
        <v>7</v>
      </c>
      <c r="C113" s="211">
        <v>57700</v>
      </c>
      <c r="D113" s="211" t="s">
        <v>1425</v>
      </c>
      <c r="E113" s="211" t="s">
        <v>7</v>
      </c>
      <c r="F113" s="211" t="s">
        <v>24</v>
      </c>
      <c r="G113" s="211" t="s">
        <v>1178</v>
      </c>
      <c r="H113" s="211"/>
    </row>
    <row r="114" spans="1:8">
      <c r="A114" s="210">
        <v>43398</v>
      </c>
      <c r="B114" s="211" t="s">
        <v>7</v>
      </c>
      <c r="C114" s="211">
        <v>55400</v>
      </c>
      <c r="D114" s="211" t="s">
        <v>2909</v>
      </c>
      <c r="E114" s="211" t="s">
        <v>7</v>
      </c>
      <c r="F114" s="211" t="s">
        <v>24</v>
      </c>
      <c r="G114" s="211" t="s">
        <v>388</v>
      </c>
      <c r="H114" s="211"/>
    </row>
    <row r="115" spans="1:8">
      <c r="A115" s="210">
        <v>43398</v>
      </c>
      <c r="B115" s="211" t="s">
        <v>7</v>
      </c>
      <c r="C115" s="211">
        <v>57640</v>
      </c>
      <c r="D115" s="211" t="s">
        <v>2911</v>
      </c>
      <c r="E115" s="211" t="s">
        <v>7</v>
      </c>
      <c r="F115" s="211" t="s">
        <v>24</v>
      </c>
      <c r="G115" s="211" t="s">
        <v>42</v>
      </c>
      <c r="H115" s="211"/>
    </row>
    <row r="116" spans="1:8">
      <c r="A116" s="210">
        <v>43398</v>
      </c>
      <c r="B116" s="211" t="s">
        <v>7</v>
      </c>
      <c r="C116" s="211">
        <v>57185</v>
      </c>
      <c r="D116" s="211" t="s">
        <v>549</v>
      </c>
      <c r="E116" s="211" t="s">
        <v>9</v>
      </c>
      <c r="F116" s="211" t="s">
        <v>7</v>
      </c>
      <c r="G116" s="211" t="s">
        <v>2913</v>
      </c>
      <c r="H116" s="211"/>
    </row>
    <row r="117" spans="1:8">
      <c r="A117" s="210">
        <v>43398</v>
      </c>
      <c r="B117" s="211" t="s">
        <v>7</v>
      </c>
      <c r="C117" s="211">
        <v>60510</v>
      </c>
      <c r="D117" s="211" t="s">
        <v>2915</v>
      </c>
      <c r="E117" s="211" t="s">
        <v>7</v>
      </c>
      <c r="F117" s="211" t="s">
        <v>7</v>
      </c>
      <c r="G117" s="211" t="s">
        <v>2916</v>
      </c>
      <c r="H117" s="211"/>
    </row>
    <row r="118" spans="1:8">
      <c r="A118" s="210">
        <v>43398</v>
      </c>
      <c r="B118" s="211" t="s">
        <v>7</v>
      </c>
      <c r="C118" s="211">
        <v>54400</v>
      </c>
      <c r="D118" s="211" t="s">
        <v>815</v>
      </c>
      <c r="E118" s="211" t="s">
        <v>7</v>
      </c>
      <c r="F118" s="211" t="s">
        <v>7</v>
      </c>
      <c r="G118" s="211" t="s">
        <v>388</v>
      </c>
      <c r="H118" s="211"/>
    </row>
    <row r="119" spans="1:8">
      <c r="A119" s="210">
        <v>43398</v>
      </c>
      <c r="B119" s="211" t="s">
        <v>7</v>
      </c>
      <c r="C119" s="211">
        <v>54720</v>
      </c>
      <c r="D119" s="211" t="s">
        <v>2918</v>
      </c>
      <c r="E119" s="211" t="s">
        <v>7</v>
      </c>
      <c r="F119" s="211" t="s">
        <v>24</v>
      </c>
      <c r="G119" s="211" t="s">
        <v>388</v>
      </c>
      <c r="H119" s="211"/>
    </row>
    <row r="120" spans="1:8">
      <c r="A120" s="210">
        <v>43398</v>
      </c>
      <c r="B120" s="211" t="s">
        <v>7</v>
      </c>
      <c r="C120" s="211">
        <v>54400</v>
      </c>
      <c r="D120" s="211" t="s">
        <v>815</v>
      </c>
      <c r="E120" s="211" t="s">
        <v>7</v>
      </c>
      <c r="F120" s="211" t="s">
        <v>620</v>
      </c>
      <c r="G120" s="211" t="s">
        <v>1178</v>
      </c>
      <c r="H120" s="211"/>
    </row>
    <row r="121" spans="1:8">
      <c r="A121" s="210">
        <v>43398</v>
      </c>
      <c r="B121" s="211" t="s">
        <v>7</v>
      </c>
      <c r="C121" s="211">
        <v>54700</v>
      </c>
      <c r="D121" s="211" t="s">
        <v>834</v>
      </c>
      <c r="E121" s="211" t="s">
        <v>7</v>
      </c>
      <c r="F121" s="211" t="s">
        <v>24</v>
      </c>
      <c r="G121" s="211" t="s">
        <v>42</v>
      </c>
      <c r="H121" s="211"/>
    </row>
    <row r="122" spans="1:8">
      <c r="A122" s="210">
        <v>43398</v>
      </c>
      <c r="B122" s="211" t="s">
        <v>250</v>
      </c>
      <c r="C122" s="211" t="s">
        <v>2919</v>
      </c>
      <c r="D122" s="211" t="s">
        <v>2920</v>
      </c>
      <c r="E122" s="211" t="s">
        <v>24</v>
      </c>
      <c r="F122" s="211" t="s">
        <v>620</v>
      </c>
      <c r="G122" s="211" t="s">
        <v>388</v>
      </c>
      <c r="H122" s="211"/>
    </row>
    <row r="123" spans="1:8">
      <c r="A123" s="210">
        <v>43398</v>
      </c>
      <c r="B123" s="211" t="s">
        <v>4</v>
      </c>
      <c r="C123" s="211">
        <v>8311</v>
      </c>
      <c r="D123" s="211" t="s">
        <v>668</v>
      </c>
      <c r="E123" s="211" t="s">
        <v>2921</v>
      </c>
      <c r="F123" s="211" t="s">
        <v>32</v>
      </c>
      <c r="G123" s="211" t="s">
        <v>1178</v>
      </c>
      <c r="H123" s="211"/>
    </row>
    <row r="124" spans="1:8">
      <c r="A124" s="210">
        <v>43398</v>
      </c>
      <c r="B124" s="211" t="s">
        <v>7</v>
      </c>
      <c r="C124" s="211">
        <v>57160</v>
      </c>
      <c r="D124" s="211" t="s">
        <v>2922</v>
      </c>
      <c r="E124" s="211" t="s">
        <v>7</v>
      </c>
      <c r="F124" s="211" t="s">
        <v>18</v>
      </c>
      <c r="G124" s="211" t="s">
        <v>2923</v>
      </c>
      <c r="H124" s="211"/>
    </row>
    <row r="125" spans="1:8">
      <c r="A125" s="210">
        <v>43398</v>
      </c>
      <c r="B125" s="211" t="s">
        <v>7</v>
      </c>
      <c r="C125" s="211">
        <v>57330</v>
      </c>
      <c r="D125" s="211" t="s">
        <v>2925</v>
      </c>
      <c r="E125" s="211" t="s">
        <v>7</v>
      </c>
      <c r="F125" s="211" t="s">
        <v>620</v>
      </c>
      <c r="G125" s="211" t="s">
        <v>663</v>
      </c>
      <c r="H125" s="211"/>
    </row>
    <row r="126" spans="1:8">
      <c r="A126" s="210">
        <v>43398</v>
      </c>
      <c r="B126" s="211" t="s">
        <v>7</v>
      </c>
      <c r="C126" s="211">
        <v>57970</v>
      </c>
      <c r="D126" s="211" t="s">
        <v>2926</v>
      </c>
      <c r="E126" s="211" t="s">
        <v>7</v>
      </c>
      <c r="F126" s="211" t="s">
        <v>24</v>
      </c>
      <c r="G126" s="211" t="s">
        <v>388</v>
      </c>
      <c r="H126" s="211"/>
    </row>
    <row r="127" spans="1:8">
      <c r="A127" s="210">
        <v>43398</v>
      </c>
      <c r="B127" s="211" t="s">
        <v>7</v>
      </c>
      <c r="C127" s="211">
        <v>57970</v>
      </c>
      <c r="D127" s="211" t="s">
        <v>2926</v>
      </c>
      <c r="E127" s="211" t="s">
        <v>7</v>
      </c>
      <c r="F127" s="211" t="s">
        <v>25</v>
      </c>
      <c r="G127" s="211" t="s">
        <v>388</v>
      </c>
      <c r="H127" s="211"/>
    </row>
    <row r="128" spans="1:8">
      <c r="A128" s="210">
        <v>43398</v>
      </c>
      <c r="B128" s="211" t="s">
        <v>7</v>
      </c>
      <c r="C128" s="211">
        <v>57840</v>
      </c>
      <c r="D128" s="211" t="s">
        <v>2073</v>
      </c>
      <c r="E128" s="211" t="s">
        <v>7</v>
      </c>
      <c r="F128" s="211" t="s">
        <v>2927</v>
      </c>
      <c r="G128" s="211" t="s">
        <v>388</v>
      </c>
      <c r="H128" s="211"/>
    </row>
    <row r="129" spans="1:8">
      <c r="A129" s="210">
        <v>43399</v>
      </c>
      <c r="B129" s="211" t="s">
        <v>7</v>
      </c>
      <c r="C129" s="211">
        <v>54620</v>
      </c>
      <c r="D129" s="211" t="s">
        <v>2928</v>
      </c>
      <c r="E129" s="211" t="s">
        <v>7</v>
      </c>
      <c r="F129" s="211" t="s">
        <v>24</v>
      </c>
      <c r="G129" s="211" t="s">
        <v>2929</v>
      </c>
      <c r="H129" s="211"/>
    </row>
    <row r="130" spans="1:8">
      <c r="A130" s="210">
        <v>43399</v>
      </c>
      <c r="B130" s="211" t="s">
        <v>7</v>
      </c>
      <c r="C130" s="211">
        <v>54150</v>
      </c>
      <c r="D130" s="211" t="s">
        <v>2931</v>
      </c>
      <c r="E130" s="211" t="s">
        <v>7</v>
      </c>
      <c r="F130" s="211" t="s">
        <v>24</v>
      </c>
      <c r="G130" s="211" t="s">
        <v>388</v>
      </c>
      <c r="H130" s="211"/>
    </row>
    <row r="131" spans="1:8">
      <c r="A131" s="210">
        <v>43399</v>
      </c>
      <c r="B131" s="211" t="s">
        <v>6</v>
      </c>
      <c r="C131" s="211">
        <v>52146</v>
      </c>
      <c r="D131" s="211" t="s">
        <v>2933</v>
      </c>
      <c r="E131" s="211" t="s">
        <v>6</v>
      </c>
      <c r="F131" s="211" t="s">
        <v>24</v>
      </c>
      <c r="G131" s="211" t="s">
        <v>1833</v>
      </c>
      <c r="H131" s="211"/>
    </row>
    <row r="132" spans="1:8">
      <c r="A132" s="210">
        <v>43399</v>
      </c>
      <c r="B132" s="211" t="s">
        <v>4</v>
      </c>
      <c r="C132" s="211">
        <v>2326</v>
      </c>
      <c r="D132" s="211" t="s">
        <v>205</v>
      </c>
      <c r="E132" s="211" t="s">
        <v>237</v>
      </c>
      <c r="F132" s="211" t="s">
        <v>35</v>
      </c>
      <c r="G132" s="211" t="s">
        <v>2935</v>
      </c>
      <c r="H132" s="627"/>
    </row>
    <row r="133" spans="1:8">
      <c r="A133" s="210">
        <v>43399</v>
      </c>
      <c r="B133" s="211" t="s">
        <v>4</v>
      </c>
      <c r="C133" s="211">
        <v>2156</v>
      </c>
      <c r="D133" s="211" t="s">
        <v>205</v>
      </c>
      <c r="E133" s="211" t="s">
        <v>9</v>
      </c>
      <c r="F133" s="211" t="s">
        <v>35</v>
      </c>
      <c r="G133" s="211" t="s">
        <v>123</v>
      </c>
      <c r="H133" s="211"/>
    </row>
    <row r="134" spans="1:8">
      <c r="A134" s="210">
        <v>43399</v>
      </c>
      <c r="B134" s="211" t="s">
        <v>7</v>
      </c>
      <c r="C134" s="211">
        <v>57330</v>
      </c>
      <c r="D134" s="211" t="s">
        <v>2925</v>
      </c>
      <c r="E134" s="211" t="s">
        <v>28</v>
      </c>
      <c r="F134" s="211" t="s">
        <v>7</v>
      </c>
      <c r="G134" s="211" t="s">
        <v>1633</v>
      </c>
      <c r="H134" s="211"/>
    </row>
    <row r="135" spans="1:8">
      <c r="A135" s="210">
        <v>43399</v>
      </c>
      <c r="B135" s="211" t="s">
        <v>984</v>
      </c>
      <c r="C135" s="211" t="s">
        <v>2936</v>
      </c>
      <c r="D135" s="211" t="s">
        <v>2937</v>
      </c>
      <c r="E135" s="211" t="s">
        <v>984</v>
      </c>
      <c r="F135" s="211" t="s">
        <v>2601</v>
      </c>
      <c r="G135" s="211" t="s">
        <v>514</v>
      </c>
      <c r="H135" s="211"/>
    </row>
    <row r="136" spans="1:8">
      <c r="A136" s="210">
        <v>43399</v>
      </c>
      <c r="B136" s="211" t="s">
        <v>6</v>
      </c>
      <c r="C136" s="211">
        <v>54309</v>
      </c>
      <c r="D136" s="211" t="s">
        <v>2939</v>
      </c>
      <c r="E136" s="211" t="s">
        <v>6</v>
      </c>
      <c r="F136" s="211" t="s">
        <v>24</v>
      </c>
      <c r="G136" s="211" t="s">
        <v>388</v>
      </c>
      <c r="H136" s="211"/>
    </row>
    <row r="137" spans="1:8">
      <c r="A137" s="210">
        <v>43399</v>
      </c>
      <c r="B137" s="211" t="s">
        <v>7</v>
      </c>
      <c r="C137" s="211">
        <v>54190</v>
      </c>
      <c r="D137" s="211" t="s">
        <v>1725</v>
      </c>
      <c r="E137" s="211" t="s">
        <v>7</v>
      </c>
      <c r="F137" s="211" t="s">
        <v>2601</v>
      </c>
      <c r="G137" s="211" t="s">
        <v>946</v>
      </c>
      <c r="H137" s="211"/>
    </row>
    <row r="138" spans="1:8">
      <c r="A138" s="210">
        <v>43399</v>
      </c>
      <c r="B138" s="211" t="s">
        <v>4</v>
      </c>
      <c r="C138" s="211">
        <v>2310</v>
      </c>
      <c r="D138" s="211" t="s">
        <v>205</v>
      </c>
      <c r="E138" s="211" t="s">
        <v>7</v>
      </c>
      <c r="F138" s="211" t="s">
        <v>9</v>
      </c>
      <c r="G138" s="211" t="s">
        <v>1302</v>
      </c>
      <c r="H138" s="211"/>
    </row>
    <row r="139" spans="1:8">
      <c r="A139" s="210">
        <v>43399</v>
      </c>
      <c r="B139" s="211" t="s">
        <v>7</v>
      </c>
      <c r="C139" s="211">
        <v>57100</v>
      </c>
      <c r="D139" s="211" t="s">
        <v>369</v>
      </c>
      <c r="E139" s="211" t="s">
        <v>7</v>
      </c>
      <c r="F139" s="211" t="s">
        <v>24</v>
      </c>
      <c r="G139" s="211" t="s">
        <v>2940</v>
      </c>
      <c r="H139" s="211"/>
    </row>
    <row r="140" spans="1:8">
      <c r="A140" s="210">
        <v>43400</v>
      </c>
      <c r="B140" s="211" t="s">
        <v>4</v>
      </c>
      <c r="C140" s="211">
        <v>3257</v>
      </c>
      <c r="D140" s="211" t="s">
        <v>333</v>
      </c>
      <c r="E140" s="211" t="s">
        <v>7</v>
      </c>
      <c r="F140" s="211" t="s">
        <v>7</v>
      </c>
      <c r="G140" s="211" t="s">
        <v>2941</v>
      </c>
      <c r="H140" s="211"/>
    </row>
    <row r="141" spans="1:8">
      <c r="A141" s="210">
        <v>43400</v>
      </c>
      <c r="B141" s="211" t="s">
        <v>7</v>
      </c>
      <c r="C141" s="211">
        <v>57570</v>
      </c>
      <c r="D141" s="211" t="s">
        <v>1535</v>
      </c>
      <c r="E141" s="211" t="s">
        <v>7</v>
      </c>
      <c r="F141" s="211" t="s">
        <v>7</v>
      </c>
      <c r="G141" s="211" t="s">
        <v>548</v>
      </c>
      <c r="H141" s="211"/>
    </row>
    <row r="142" spans="1:8">
      <c r="A142" s="210">
        <v>43400</v>
      </c>
      <c r="B142" s="211" t="s">
        <v>4</v>
      </c>
      <c r="C142" s="211">
        <v>8052</v>
      </c>
      <c r="D142" s="211" t="s">
        <v>133</v>
      </c>
      <c r="E142" s="211" t="s">
        <v>2942</v>
      </c>
      <c r="F142" s="211" t="s">
        <v>105</v>
      </c>
      <c r="G142" s="211" t="s">
        <v>807</v>
      </c>
      <c r="H142" s="211"/>
    </row>
    <row r="143" spans="1:8">
      <c r="A143" s="210">
        <v>43400</v>
      </c>
      <c r="B143" s="211" t="s">
        <v>4</v>
      </c>
      <c r="C143" s="211">
        <v>8052</v>
      </c>
      <c r="D143" s="211" t="s">
        <v>133</v>
      </c>
      <c r="E143" s="211" t="s">
        <v>24</v>
      </c>
      <c r="F143" s="211" t="s">
        <v>24</v>
      </c>
      <c r="G143" s="211" t="s">
        <v>548</v>
      </c>
      <c r="H143" s="211"/>
    </row>
    <row r="144" spans="1:8">
      <c r="A144" s="210">
        <v>43400</v>
      </c>
      <c r="B144" s="211" t="s">
        <v>22</v>
      </c>
      <c r="C144" s="211">
        <v>6700</v>
      </c>
      <c r="D144" s="211" t="s">
        <v>326</v>
      </c>
      <c r="E144" s="211" t="s">
        <v>7</v>
      </c>
      <c r="F144" s="211" t="s">
        <v>7</v>
      </c>
      <c r="G144" s="211" t="s">
        <v>548</v>
      </c>
      <c r="H144" s="211"/>
    </row>
    <row r="145" spans="1:8">
      <c r="A145" s="210">
        <v>43400</v>
      </c>
      <c r="B145" s="211" t="s">
        <v>4</v>
      </c>
      <c r="C145" s="211">
        <v>8392</v>
      </c>
      <c r="D145" s="211" t="s">
        <v>186</v>
      </c>
      <c r="E145" s="211" t="s">
        <v>5</v>
      </c>
      <c r="F145" s="211" t="s">
        <v>9</v>
      </c>
      <c r="G145" s="211" t="s">
        <v>2689</v>
      </c>
      <c r="H145" s="211"/>
    </row>
    <row r="146" spans="1:8">
      <c r="A146" s="210">
        <v>43400</v>
      </c>
      <c r="B146" s="211" t="s">
        <v>7</v>
      </c>
      <c r="C146" s="211">
        <v>57190</v>
      </c>
      <c r="D146" s="211" t="s">
        <v>515</v>
      </c>
      <c r="E146" s="211" t="s">
        <v>7</v>
      </c>
      <c r="F146" s="211" t="s">
        <v>7</v>
      </c>
      <c r="G146" s="211" t="s">
        <v>123</v>
      </c>
      <c r="H146" s="211"/>
    </row>
    <row r="147" spans="1:8">
      <c r="A147" s="210">
        <v>43400</v>
      </c>
      <c r="B147" s="211" t="s">
        <v>7</v>
      </c>
      <c r="C147" s="211">
        <v>57070</v>
      </c>
      <c r="D147" s="211" t="s">
        <v>785</v>
      </c>
      <c r="E147" s="211" t="s">
        <v>7</v>
      </c>
      <c r="F147" s="211" t="s">
        <v>7</v>
      </c>
      <c r="G147" s="211" t="s">
        <v>514</v>
      </c>
      <c r="H147" s="211"/>
    </row>
    <row r="148" spans="1:8">
      <c r="A148" s="210">
        <v>43400</v>
      </c>
      <c r="B148" s="211" t="s">
        <v>4</v>
      </c>
      <c r="C148" s="211">
        <v>8022</v>
      </c>
      <c r="D148" s="211" t="s">
        <v>135</v>
      </c>
      <c r="E148" s="211" t="s">
        <v>1134</v>
      </c>
      <c r="F148" s="211" t="s">
        <v>7</v>
      </c>
      <c r="G148" s="211" t="s">
        <v>2943</v>
      </c>
      <c r="H148" s="211"/>
    </row>
    <row r="149" spans="1:8">
      <c r="A149" s="210">
        <v>43400</v>
      </c>
      <c r="B149" s="211" t="s">
        <v>7</v>
      </c>
      <c r="C149" s="211">
        <v>8000</v>
      </c>
      <c r="D149" s="211" t="s">
        <v>2944</v>
      </c>
      <c r="E149" s="211" t="s">
        <v>7</v>
      </c>
      <c r="F149" s="211" t="s">
        <v>7</v>
      </c>
      <c r="G149" s="211" t="s">
        <v>514</v>
      </c>
      <c r="H149" s="211"/>
    </row>
    <row r="150" spans="1:8">
      <c r="A150" s="210">
        <v>43400</v>
      </c>
      <c r="B150" s="211" t="s">
        <v>4</v>
      </c>
      <c r="C150" s="211">
        <v>4241</v>
      </c>
      <c r="D150" s="211" t="s">
        <v>141</v>
      </c>
      <c r="E150" s="211" t="s">
        <v>7</v>
      </c>
      <c r="F150" s="211" t="s">
        <v>5</v>
      </c>
      <c r="G150" s="211" t="s">
        <v>2689</v>
      </c>
      <c r="H150" s="211"/>
    </row>
    <row r="151" spans="1:8">
      <c r="A151" s="210">
        <v>43400</v>
      </c>
      <c r="B151" s="211" t="s">
        <v>4</v>
      </c>
      <c r="C151" s="211">
        <v>4435</v>
      </c>
      <c r="D151" s="211" t="s">
        <v>139</v>
      </c>
      <c r="E151" s="211" t="s">
        <v>5</v>
      </c>
      <c r="F151" s="211" t="s">
        <v>5</v>
      </c>
      <c r="G151" s="211" t="s">
        <v>2945</v>
      </c>
      <c r="H151" s="211"/>
    </row>
    <row r="152" spans="1:8">
      <c r="A152" s="210">
        <v>43400</v>
      </c>
      <c r="B152" s="211" t="s">
        <v>4</v>
      </c>
      <c r="C152" s="211">
        <v>1471</v>
      </c>
      <c r="D152" s="211" t="s">
        <v>205</v>
      </c>
      <c r="E152" s="211" t="s">
        <v>82</v>
      </c>
      <c r="F152" s="211" t="s">
        <v>7</v>
      </c>
      <c r="G152" s="211" t="s">
        <v>2946</v>
      </c>
      <c r="H152" s="211"/>
    </row>
    <row r="153" spans="1:8">
      <c r="A153" s="210">
        <v>43400</v>
      </c>
      <c r="B153" s="211" t="s">
        <v>7</v>
      </c>
      <c r="C153" s="211">
        <v>88140</v>
      </c>
      <c r="D153" s="211" t="s">
        <v>2947</v>
      </c>
      <c r="E153" s="211" t="s">
        <v>7</v>
      </c>
      <c r="F153" s="211" t="s">
        <v>7</v>
      </c>
      <c r="G153" s="211" t="s">
        <v>2948</v>
      </c>
      <c r="H153" s="211"/>
    </row>
    <row r="154" spans="1:8">
      <c r="A154" s="211" t="s">
        <v>2949</v>
      </c>
      <c r="B154" s="211" t="s">
        <v>4</v>
      </c>
      <c r="C154" s="211">
        <v>1456</v>
      </c>
      <c r="D154" s="211" t="s">
        <v>132</v>
      </c>
      <c r="E154" s="211" t="s">
        <v>25</v>
      </c>
      <c r="F154" s="211" t="s">
        <v>7</v>
      </c>
      <c r="G154" s="211" t="s">
        <v>1996</v>
      </c>
      <c r="H154" s="211"/>
    </row>
    <row r="155" spans="1:8">
      <c r="A155" s="210">
        <v>43400</v>
      </c>
      <c r="B155" s="211" t="s">
        <v>4</v>
      </c>
      <c r="C155" s="211">
        <v>4657</v>
      </c>
      <c r="D155" s="211" t="s">
        <v>131</v>
      </c>
      <c r="E155" s="211" t="s">
        <v>7</v>
      </c>
      <c r="F155" s="211" t="s">
        <v>7</v>
      </c>
      <c r="G155" s="211" t="s">
        <v>548</v>
      </c>
      <c r="H155" s="211"/>
    </row>
    <row r="156" spans="1:8">
      <c r="A156" s="210">
        <v>43400</v>
      </c>
      <c r="B156" s="211" t="s">
        <v>4</v>
      </c>
      <c r="C156" s="211">
        <v>3718</v>
      </c>
      <c r="D156" s="211" t="s">
        <v>192</v>
      </c>
      <c r="E156" s="211" t="s">
        <v>5</v>
      </c>
      <c r="F156" s="211" t="s">
        <v>5</v>
      </c>
      <c r="G156" s="211" t="s">
        <v>1208</v>
      </c>
      <c r="H156" s="211"/>
    </row>
    <row r="157" spans="1:8">
      <c r="A157" s="210">
        <v>43400</v>
      </c>
      <c r="B157" s="211" t="s">
        <v>7</v>
      </c>
      <c r="C157" s="211">
        <v>57365</v>
      </c>
      <c r="D157" s="211" t="s">
        <v>2950</v>
      </c>
      <c r="E157" s="211" t="s">
        <v>7</v>
      </c>
      <c r="F157" s="211" t="s">
        <v>7</v>
      </c>
      <c r="G157" s="211" t="s">
        <v>388</v>
      </c>
      <c r="H157" s="211"/>
    </row>
    <row r="158" spans="1:8">
      <c r="A158" s="210">
        <v>43400</v>
      </c>
      <c r="B158" s="211" t="s">
        <v>4</v>
      </c>
      <c r="C158" s="211">
        <v>3765</v>
      </c>
      <c r="D158" s="211" t="s">
        <v>192</v>
      </c>
      <c r="E158" s="211" t="s">
        <v>7</v>
      </c>
      <c r="F158" s="211" t="s">
        <v>7</v>
      </c>
      <c r="G158" s="211" t="s">
        <v>2275</v>
      </c>
      <c r="H158" s="211"/>
    </row>
    <row r="159" spans="1:8">
      <c r="A159" s="210">
        <v>43400</v>
      </c>
      <c r="B159" s="211" t="s">
        <v>4</v>
      </c>
      <c r="C159" s="211">
        <v>4991</v>
      </c>
      <c r="D159" s="211" t="s">
        <v>158</v>
      </c>
      <c r="E159" s="211" t="s">
        <v>2951</v>
      </c>
      <c r="F159" s="211" t="s">
        <v>1931</v>
      </c>
      <c r="G159" s="211" t="s">
        <v>478</v>
      </c>
      <c r="H159" s="211"/>
    </row>
    <row r="160" spans="1:8">
      <c r="A160" s="210">
        <v>43401</v>
      </c>
      <c r="B160" s="211" t="s">
        <v>4</v>
      </c>
      <c r="C160" s="211">
        <v>4980</v>
      </c>
      <c r="D160" s="211" t="s">
        <v>2079</v>
      </c>
      <c r="E160" s="211" t="s">
        <v>5</v>
      </c>
      <c r="F160" s="211" t="s">
        <v>5</v>
      </c>
      <c r="G160" s="211" t="s">
        <v>2952</v>
      </c>
      <c r="H160" s="211"/>
    </row>
    <row r="161" spans="1:8">
      <c r="A161" s="210">
        <v>43401</v>
      </c>
      <c r="B161" s="211" t="s">
        <v>4</v>
      </c>
      <c r="C161" s="211">
        <v>1940</v>
      </c>
      <c r="D161" s="211" t="s">
        <v>205</v>
      </c>
      <c r="E161" s="211" t="s">
        <v>7</v>
      </c>
      <c r="F161" s="211" t="s">
        <v>56</v>
      </c>
      <c r="G161" s="211" t="s">
        <v>548</v>
      </c>
      <c r="H161" s="211"/>
    </row>
    <row r="162" spans="1:8">
      <c r="A162" s="210">
        <v>43401</v>
      </c>
      <c r="B162" s="211" t="s">
        <v>4</v>
      </c>
      <c r="C162" s="211">
        <v>1924</v>
      </c>
      <c r="D162" s="211" t="s">
        <v>205</v>
      </c>
      <c r="E162" s="211" t="s">
        <v>5</v>
      </c>
      <c r="F162" s="211" t="s">
        <v>5</v>
      </c>
      <c r="G162" s="211" t="s">
        <v>548</v>
      </c>
      <c r="H162" s="211"/>
    </row>
    <row r="163" spans="1:8">
      <c r="A163" s="210">
        <v>43401</v>
      </c>
      <c r="B163" s="211" t="s">
        <v>7</v>
      </c>
      <c r="C163" s="211">
        <v>57530</v>
      </c>
      <c r="D163" s="211" t="s">
        <v>2953</v>
      </c>
      <c r="E163" s="211" t="s">
        <v>7</v>
      </c>
      <c r="F163" s="211" t="s">
        <v>7</v>
      </c>
      <c r="G163" s="211" t="s">
        <v>123</v>
      </c>
      <c r="H163" s="211"/>
    </row>
    <row r="164" spans="1:8">
      <c r="A164" s="210">
        <v>43401</v>
      </c>
      <c r="B164" s="211" t="s">
        <v>7</v>
      </c>
      <c r="C164" s="211">
        <v>92140</v>
      </c>
      <c r="D164" s="211" t="s">
        <v>716</v>
      </c>
      <c r="E164" s="211" t="s">
        <v>7</v>
      </c>
      <c r="F164" s="211" t="s">
        <v>7</v>
      </c>
      <c r="G164" s="211" t="s">
        <v>2955</v>
      </c>
      <c r="H164" s="211"/>
    </row>
    <row r="165" spans="1:8">
      <c r="A165" s="210">
        <v>43401</v>
      </c>
      <c r="B165" s="211" t="s">
        <v>7</v>
      </c>
      <c r="C165" s="211">
        <v>54270</v>
      </c>
      <c r="D165" s="211" t="s">
        <v>2956</v>
      </c>
      <c r="E165" s="211" t="s">
        <v>7</v>
      </c>
      <c r="F165" s="211" t="s">
        <v>7</v>
      </c>
      <c r="G165" s="211" t="s">
        <v>1763</v>
      </c>
      <c r="H165" s="211"/>
    </row>
    <row r="166" spans="1:8">
      <c r="A166" s="210">
        <v>43401</v>
      </c>
      <c r="B166" s="211" t="s">
        <v>4</v>
      </c>
      <c r="C166" s="211">
        <v>2539</v>
      </c>
      <c r="D166" s="211" t="s">
        <v>205</v>
      </c>
      <c r="E166" s="211" t="s">
        <v>5</v>
      </c>
      <c r="F166" s="211" t="s">
        <v>5</v>
      </c>
      <c r="G166" s="211" t="s">
        <v>116</v>
      </c>
      <c r="H166" s="211"/>
    </row>
    <row r="167" spans="1:8">
      <c r="A167" s="210">
        <v>43401</v>
      </c>
      <c r="B167" s="211" t="s">
        <v>6</v>
      </c>
      <c r="C167" s="211">
        <v>66701</v>
      </c>
      <c r="D167" s="211" t="s">
        <v>2958</v>
      </c>
      <c r="E167" s="211" t="s">
        <v>6</v>
      </c>
      <c r="F167" s="211" t="s">
        <v>6</v>
      </c>
      <c r="G167" s="211" t="s">
        <v>98</v>
      </c>
      <c r="H167" s="211"/>
    </row>
    <row r="168" spans="1:8">
      <c r="A168" s="210">
        <v>43401</v>
      </c>
      <c r="B168" s="211" t="s">
        <v>7</v>
      </c>
      <c r="C168" s="211">
        <v>57970</v>
      </c>
      <c r="D168" s="211" t="s">
        <v>2960</v>
      </c>
      <c r="E168" s="211" t="s">
        <v>7</v>
      </c>
      <c r="F168" s="211" t="s">
        <v>7</v>
      </c>
      <c r="G168" s="211" t="s">
        <v>116</v>
      </c>
      <c r="H168" s="211"/>
    </row>
    <row r="169" spans="1:8">
      <c r="A169" s="210">
        <v>43401</v>
      </c>
      <c r="B169" s="211" t="s">
        <v>4</v>
      </c>
      <c r="C169" s="211">
        <v>2551</v>
      </c>
      <c r="D169" s="211" t="s">
        <v>205</v>
      </c>
      <c r="E169" s="211" t="s">
        <v>2961</v>
      </c>
      <c r="F169" s="211" t="s">
        <v>24</v>
      </c>
      <c r="G169" s="211" t="s">
        <v>98</v>
      </c>
      <c r="H169" s="211"/>
    </row>
    <row r="170" spans="1:8">
      <c r="A170" s="210">
        <v>43401</v>
      </c>
      <c r="B170" s="211" t="s">
        <v>4</v>
      </c>
      <c r="C170" s="211">
        <v>5671</v>
      </c>
      <c r="D170" s="211" t="s">
        <v>291</v>
      </c>
      <c r="E170" s="211" t="s">
        <v>5</v>
      </c>
      <c r="F170" s="211" t="s">
        <v>6</v>
      </c>
      <c r="G170" s="211" t="s">
        <v>2113</v>
      </c>
      <c r="H170" s="211"/>
    </row>
    <row r="171" spans="1:8">
      <c r="A171" s="210">
        <v>43401</v>
      </c>
      <c r="B171" s="211" t="s">
        <v>4</v>
      </c>
      <c r="C171" s="211">
        <v>1650</v>
      </c>
      <c r="D171" s="211" t="s">
        <v>205</v>
      </c>
      <c r="E171" s="211" t="s">
        <v>24</v>
      </c>
      <c r="F171" s="211" t="s">
        <v>24</v>
      </c>
      <c r="G171" s="211" t="s">
        <v>2962</v>
      </c>
      <c r="H171" s="211"/>
    </row>
    <row r="172" spans="1:8">
      <c r="A172" s="210">
        <v>43401</v>
      </c>
      <c r="B172" s="211" t="s">
        <v>4</v>
      </c>
      <c r="C172" s="211">
        <v>8808</v>
      </c>
      <c r="D172" s="211" t="s">
        <v>2963</v>
      </c>
      <c r="E172" s="211" t="s">
        <v>24</v>
      </c>
      <c r="F172" s="211" t="s">
        <v>7</v>
      </c>
      <c r="G172" s="211" t="s">
        <v>65</v>
      </c>
      <c r="H172" s="211"/>
    </row>
    <row r="173" spans="1:8">
      <c r="A173" s="210">
        <v>43401</v>
      </c>
      <c r="B173" s="211" t="s">
        <v>4</v>
      </c>
      <c r="C173" s="211">
        <v>7475</v>
      </c>
      <c r="D173" s="211" t="s">
        <v>2964</v>
      </c>
      <c r="E173" s="211" t="s">
        <v>6</v>
      </c>
      <c r="F173" s="211" t="s">
        <v>5</v>
      </c>
      <c r="G173" s="211" t="s">
        <v>2965</v>
      </c>
      <c r="H173" s="211"/>
    </row>
    <row r="174" spans="1:8">
      <c r="A174" s="210">
        <v>43401</v>
      </c>
      <c r="B174" s="211" t="s">
        <v>4</v>
      </c>
      <c r="C174" s="211">
        <v>4956</v>
      </c>
      <c r="D174" s="211" t="s">
        <v>1644</v>
      </c>
      <c r="E174" s="211" t="s">
        <v>534</v>
      </c>
      <c r="F174" s="211" t="s">
        <v>5</v>
      </c>
      <c r="G174" s="211" t="s">
        <v>123</v>
      </c>
      <c r="H174" s="211"/>
    </row>
    <row r="175" spans="1:8">
      <c r="A175" s="210">
        <v>43401</v>
      </c>
      <c r="B175" s="211" t="s">
        <v>7</v>
      </c>
      <c r="C175" s="211">
        <v>57390</v>
      </c>
      <c r="D175" s="211" t="s">
        <v>350</v>
      </c>
      <c r="E175" s="211" t="s">
        <v>7</v>
      </c>
      <c r="F175" s="211" t="s">
        <v>7</v>
      </c>
      <c r="G175" s="211" t="s">
        <v>548</v>
      </c>
      <c r="H175" s="211"/>
    </row>
    <row r="176" spans="1:8">
      <c r="A176" s="210">
        <v>43401</v>
      </c>
      <c r="B176" s="211" t="s">
        <v>7</v>
      </c>
      <c r="C176" s="211">
        <v>54810</v>
      </c>
      <c r="D176" s="211" t="s">
        <v>394</v>
      </c>
      <c r="E176" s="211" t="s">
        <v>7</v>
      </c>
      <c r="F176" s="211" t="s">
        <v>7</v>
      </c>
      <c r="G176" s="211" t="s">
        <v>379</v>
      </c>
      <c r="H176" s="211"/>
    </row>
    <row r="177" spans="1:8">
      <c r="A177" s="210">
        <v>43401</v>
      </c>
      <c r="B177" s="211" t="s">
        <v>4</v>
      </c>
      <c r="C177" s="211">
        <v>4773</v>
      </c>
      <c r="D177" s="211" t="s">
        <v>180</v>
      </c>
      <c r="E177" s="211" t="s">
        <v>5</v>
      </c>
      <c r="F177" s="211" t="s">
        <v>5</v>
      </c>
      <c r="G177" s="211" t="s">
        <v>470</v>
      </c>
      <c r="H177" s="211"/>
    </row>
    <row r="178" spans="1:8">
      <c r="A178" s="210">
        <v>43401</v>
      </c>
      <c r="B178" s="211" t="s">
        <v>4</v>
      </c>
      <c r="C178" s="211">
        <v>1208</v>
      </c>
      <c r="D178" s="211" t="s">
        <v>205</v>
      </c>
      <c r="E178" s="211" t="s">
        <v>5</v>
      </c>
      <c r="F178" s="211" t="s">
        <v>5</v>
      </c>
      <c r="G178" s="211" t="s">
        <v>548</v>
      </c>
      <c r="H178" s="211"/>
    </row>
    <row r="179" spans="1:8">
      <c r="A179" s="210">
        <v>43401</v>
      </c>
      <c r="B179" s="211" t="s">
        <v>4</v>
      </c>
      <c r="C179" s="211">
        <v>7430</v>
      </c>
      <c r="D179" s="211" t="s">
        <v>467</v>
      </c>
      <c r="E179" s="211" t="s">
        <v>6</v>
      </c>
      <c r="F179" s="211" t="s">
        <v>5</v>
      </c>
      <c r="G179" s="211" t="s">
        <v>2137</v>
      </c>
      <c r="H179" s="211"/>
    </row>
    <row r="180" spans="1:8">
      <c r="A180" s="210">
        <v>43401</v>
      </c>
      <c r="B180" s="211" t="s">
        <v>4</v>
      </c>
      <c r="C180" s="211">
        <v>7740</v>
      </c>
      <c r="D180" s="211" t="s">
        <v>138</v>
      </c>
      <c r="E180" s="211" t="s">
        <v>79</v>
      </c>
      <c r="F180" s="211" t="s">
        <v>56</v>
      </c>
      <c r="G180" s="211" t="s">
        <v>98</v>
      </c>
      <c r="H180" s="211"/>
    </row>
    <row r="181" spans="1:8">
      <c r="A181" s="210">
        <v>43401</v>
      </c>
      <c r="B181" s="211" t="s">
        <v>4</v>
      </c>
      <c r="C181" s="211">
        <v>5433</v>
      </c>
      <c r="D181" s="211" t="s">
        <v>177</v>
      </c>
      <c r="E181" s="211" t="s">
        <v>7</v>
      </c>
      <c r="F181" s="211" t="s">
        <v>7</v>
      </c>
      <c r="G181" s="211" t="s">
        <v>116</v>
      </c>
      <c r="H181" s="211"/>
    </row>
    <row r="182" spans="1:8">
      <c r="A182" s="210">
        <v>43401</v>
      </c>
      <c r="B182" s="211" t="s">
        <v>4</v>
      </c>
      <c r="C182" s="211">
        <v>7372</v>
      </c>
      <c r="D182" s="211" t="s">
        <v>631</v>
      </c>
      <c r="E182" s="211" t="s">
        <v>7</v>
      </c>
      <c r="F182" s="211" t="s">
        <v>7</v>
      </c>
      <c r="G182" s="211" t="s">
        <v>2861</v>
      </c>
      <c r="H182" s="211"/>
    </row>
    <row r="183" spans="1:8">
      <c r="A183" s="210">
        <v>43402</v>
      </c>
      <c r="B183" s="211" t="s">
        <v>4</v>
      </c>
      <c r="C183" s="211">
        <v>1231</v>
      </c>
      <c r="D183" s="211" t="s">
        <v>136</v>
      </c>
      <c r="E183" s="211" t="s">
        <v>24</v>
      </c>
      <c r="F183" s="211" t="s">
        <v>7</v>
      </c>
      <c r="G183" s="211" t="s">
        <v>1833</v>
      </c>
      <c r="H183" s="211"/>
    </row>
    <row r="184" spans="1:8">
      <c r="A184" s="210">
        <v>43402</v>
      </c>
      <c r="B184" s="211" t="s">
        <v>4</v>
      </c>
      <c r="C184" s="211">
        <v>9124</v>
      </c>
      <c r="D184" s="211" t="s">
        <v>313</v>
      </c>
      <c r="E184" s="211" t="s">
        <v>5</v>
      </c>
      <c r="F184" s="211" t="s">
        <v>25</v>
      </c>
      <c r="G184" s="211" t="s">
        <v>2968</v>
      </c>
      <c r="H184" s="211"/>
    </row>
    <row r="185" spans="1:8">
      <c r="A185" s="210">
        <v>43402</v>
      </c>
      <c r="B185" s="211" t="s">
        <v>4</v>
      </c>
      <c r="C185" s="211">
        <v>3327</v>
      </c>
      <c r="D185" s="211" t="s">
        <v>185</v>
      </c>
      <c r="E185" s="211" t="s">
        <v>5</v>
      </c>
      <c r="F185" s="211" t="s">
        <v>7</v>
      </c>
      <c r="G185" s="211" t="s">
        <v>388</v>
      </c>
      <c r="H185" s="211"/>
    </row>
    <row r="186" spans="1:8">
      <c r="A186" s="210">
        <v>43402</v>
      </c>
      <c r="B186" s="211" t="s">
        <v>4</v>
      </c>
      <c r="C186" s="211">
        <v>1146</v>
      </c>
      <c r="D186" s="211" t="s">
        <v>205</v>
      </c>
      <c r="E186" s="211" t="s">
        <v>633</v>
      </c>
      <c r="F186" s="211" t="s">
        <v>24</v>
      </c>
      <c r="G186" s="211" t="s">
        <v>946</v>
      </c>
      <c r="H186" s="211"/>
    </row>
    <row r="187" spans="1:8">
      <c r="A187" s="210">
        <v>43402</v>
      </c>
      <c r="B187" s="211" t="s">
        <v>4</v>
      </c>
      <c r="C187" s="211">
        <v>1650</v>
      </c>
      <c r="D187" s="211" t="s">
        <v>205</v>
      </c>
      <c r="E187" s="211" t="s">
        <v>814</v>
      </c>
      <c r="F187" s="211" t="s">
        <v>6</v>
      </c>
      <c r="G187" s="211" t="s">
        <v>634</v>
      </c>
      <c r="H187" s="211"/>
    </row>
    <row r="188" spans="1:8">
      <c r="A188" s="210">
        <v>43402</v>
      </c>
      <c r="B188" s="211" t="s">
        <v>6</v>
      </c>
      <c r="C188" s="211">
        <v>13086</v>
      </c>
      <c r="D188" s="211" t="s">
        <v>433</v>
      </c>
      <c r="E188" s="211" t="s">
        <v>28</v>
      </c>
      <c r="F188" s="211" t="s">
        <v>1171</v>
      </c>
      <c r="G188" s="211" t="s">
        <v>1833</v>
      </c>
      <c r="H188" s="211"/>
    </row>
    <row r="189" spans="1:8">
      <c r="A189" s="210">
        <v>43402</v>
      </c>
      <c r="B189" s="211" t="s">
        <v>2969</v>
      </c>
      <c r="C189" s="211" t="s">
        <v>2970</v>
      </c>
      <c r="D189" s="211" t="s">
        <v>2971</v>
      </c>
      <c r="E189" s="211" t="s">
        <v>32</v>
      </c>
      <c r="F189" s="211" t="s">
        <v>24</v>
      </c>
      <c r="G189" s="211" t="s">
        <v>1833</v>
      </c>
      <c r="H189" s="211"/>
    </row>
    <row r="190" spans="1:8">
      <c r="A190" s="210">
        <v>43402</v>
      </c>
      <c r="B190" s="211" t="s">
        <v>4</v>
      </c>
      <c r="C190" s="211">
        <v>1530</v>
      </c>
      <c r="D190" s="211" t="s">
        <v>205</v>
      </c>
      <c r="E190" s="211" t="s">
        <v>7</v>
      </c>
      <c r="F190" s="211" t="s">
        <v>24</v>
      </c>
      <c r="G190" s="211" t="s">
        <v>123</v>
      </c>
      <c r="H190" s="211"/>
    </row>
    <row r="191" spans="1:8">
      <c r="A191" s="210">
        <v>43402</v>
      </c>
      <c r="B191" s="211" t="s">
        <v>4</v>
      </c>
      <c r="C191" s="211">
        <v>2273</v>
      </c>
      <c r="D191" s="211" t="s">
        <v>205</v>
      </c>
      <c r="E191" s="211" t="s">
        <v>18</v>
      </c>
      <c r="F191" s="211" t="s">
        <v>35</v>
      </c>
      <c r="G191" s="211" t="s">
        <v>42</v>
      </c>
      <c r="H191" s="211"/>
    </row>
    <row r="192" spans="1:8">
      <c r="A192" s="210">
        <v>43402</v>
      </c>
      <c r="B192" s="211" t="s">
        <v>4</v>
      </c>
      <c r="C192" s="211">
        <v>1159</v>
      </c>
      <c r="D192" s="211" t="s">
        <v>205</v>
      </c>
      <c r="E192" s="211" t="s">
        <v>79</v>
      </c>
      <c r="F192" s="211" t="s">
        <v>100</v>
      </c>
      <c r="G192" s="211" t="s">
        <v>1633</v>
      </c>
      <c r="H192" s="211"/>
    </row>
    <row r="193" spans="1:8">
      <c r="A193" s="210">
        <v>43402</v>
      </c>
      <c r="B193" s="211" t="s">
        <v>4</v>
      </c>
      <c r="C193" s="211">
        <v>8223</v>
      </c>
      <c r="D193" s="211" t="s">
        <v>162</v>
      </c>
      <c r="E193" s="211" t="s">
        <v>451</v>
      </c>
      <c r="F193" s="211" t="s">
        <v>24</v>
      </c>
      <c r="G193" s="211" t="s">
        <v>65</v>
      </c>
      <c r="H193" s="211"/>
    </row>
    <row r="194" spans="1:8">
      <c r="A194" s="210">
        <v>43402</v>
      </c>
      <c r="B194" s="211" t="s">
        <v>7</v>
      </c>
      <c r="C194" s="211">
        <v>57655</v>
      </c>
      <c r="D194" s="211" t="s">
        <v>1508</v>
      </c>
      <c r="E194" s="211" t="s">
        <v>7</v>
      </c>
      <c r="F194" s="211" t="s">
        <v>24</v>
      </c>
      <c r="G194" s="211" t="s">
        <v>388</v>
      </c>
      <c r="H194" s="211"/>
    </row>
    <row r="195" spans="1:8">
      <c r="A195" s="210">
        <v>43402</v>
      </c>
      <c r="B195" s="211" t="s">
        <v>4</v>
      </c>
      <c r="C195" s="211">
        <v>1330</v>
      </c>
      <c r="D195" s="211" t="s">
        <v>205</v>
      </c>
      <c r="E195" s="211" t="s">
        <v>2972</v>
      </c>
      <c r="F195" s="211" t="s">
        <v>620</v>
      </c>
      <c r="G195" s="211" t="s">
        <v>663</v>
      </c>
      <c r="H195" s="211"/>
    </row>
    <row r="196" spans="1:8">
      <c r="A196" s="210">
        <v>43402</v>
      </c>
      <c r="B196" s="211" t="s">
        <v>4</v>
      </c>
      <c r="C196" s="211">
        <v>6832</v>
      </c>
      <c r="D196" s="211" t="s">
        <v>933</v>
      </c>
      <c r="E196" s="211" t="s">
        <v>5</v>
      </c>
      <c r="F196" s="211" t="s">
        <v>7</v>
      </c>
      <c r="G196" s="211" t="s">
        <v>2835</v>
      </c>
      <c r="H196" s="211"/>
    </row>
    <row r="197" spans="1:8">
      <c r="A197" s="210">
        <v>43402</v>
      </c>
      <c r="B197" s="211" t="s">
        <v>4</v>
      </c>
      <c r="C197" s="211">
        <v>9154</v>
      </c>
      <c r="D197" s="211" t="s">
        <v>487</v>
      </c>
      <c r="E197" s="211" t="s">
        <v>7</v>
      </c>
      <c r="F197" s="211" t="s">
        <v>24</v>
      </c>
      <c r="G197" s="211" t="s">
        <v>946</v>
      </c>
      <c r="H197" s="211"/>
    </row>
    <row r="198" spans="1:8">
      <c r="A198" s="210">
        <v>43402</v>
      </c>
      <c r="B198" s="211" t="s">
        <v>7</v>
      </c>
      <c r="C198" s="211">
        <v>57925</v>
      </c>
      <c r="D198" s="211" t="s">
        <v>936</v>
      </c>
      <c r="E198" s="211" t="s">
        <v>7</v>
      </c>
      <c r="F198" s="211" t="s">
        <v>2601</v>
      </c>
      <c r="G198" s="211" t="s">
        <v>388</v>
      </c>
      <c r="H198" s="211"/>
    </row>
    <row r="199" spans="1:8">
      <c r="A199" s="210">
        <v>43402</v>
      </c>
      <c r="B199" s="211" t="s">
        <v>4</v>
      </c>
      <c r="C199" s="211">
        <v>4446</v>
      </c>
      <c r="D199" s="211" t="s">
        <v>145</v>
      </c>
      <c r="E199" s="211" t="s">
        <v>4</v>
      </c>
      <c r="F199" s="211" t="s">
        <v>2554</v>
      </c>
      <c r="G199" s="211" t="s">
        <v>65</v>
      </c>
      <c r="H199" s="211"/>
    </row>
    <row r="200" spans="1:8">
      <c r="A200" s="210">
        <v>43402</v>
      </c>
      <c r="B200" s="211" t="s">
        <v>22</v>
      </c>
      <c r="C200" s="211">
        <v>2880</v>
      </c>
      <c r="D200" s="211" t="s">
        <v>2974</v>
      </c>
      <c r="E200" s="211" t="s">
        <v>984</v>
      </c>
      <c r="F200" s="211" t="s">
        <v>24</v>
      </c>
      <c r="G200" s="211" t="s">
        <v>1633</v>
      </c>
      <c r="H200" s="211"/>
    </row>
    <row r="201" spans="1:8">
      <c r="A201" s="210">
        <v>43402</v>
      </c>
      <c r="B201" s="211" t="s">
        <v>4</v>
      </c>
      <c r="C201" s="211">
        <v>9142</v>
      </c>
      <c r="D201" s="211" t="s">
        <v>2975</v>
      </c>
      <c r="E201" s="211" t="s">
        <v>24</v>
      </c>
      <c r="F201" s="211" t="s">
        <v>5</v>
      </c>
      <c r="G201" s="211" t="s">
        <v>123</v>
      </c>
      <c r="H201" s="211"/>
    </row>
    <row r="202" spans="1:8">
      <c r="A202" s="210">
        <v>43402</v>
      </c>
      <c r="B202" s="211" t="s">
        <v>4</v>
      </c>
      <c r="C202" s="211">
        <v>3347</v>
      </c>
      <c r="D202" s="211" t="s">
        <v>151</v>
      </c>
      <c r="E202" s="211" t="s">
        <v>12</v>
      </c>
      <c r="F202" s="211" t="s">
        <v>653</v>
      </c>
      <c r="G202" s="211" t="s">
        <v>2929</v>
      </c>
      <c r="H202" s="211"/>
    </row>
    <row r="203" spans="1:8">
      <c r="A203" s="210">
        <v>43402</v>
      </c>
      <c r="B203" s="211" t="s">
        <v>4</v>
      </c>
      <c r="C203" s="211">
        <v>1540</v>
      </c>
      <c r="D203" s="211" t="s">
        <v>205</v>
      </c>
      <c r="E203" s="211" t="s">
        <v>7</v>
      </c>
      <c r="F203" s="211" t="s">
        <v>24</v>
      </c>
      <c r="G203" s="211" t="s">
        <v>388</v>
      </c>
      <c r="H203" s="211"/>
    </row>
    <row r="204" spans="1:8">
      <c r="A204" s="210">
        <v>43402</v>
      </c>
      <c r="B204" s="211" t="s">
        <v>7</v>
      </c>
      <c r="C204" s="211">
        <v>54260</v>
      </c>
      <c r="D204" s="211" t="s">
        <v>2977</v>
      </c>
      <c r="E204" s="211" t="s">
        <v>7</v>
      </c>
      <c r="F204" s="211" t="s">
        <v>24</v>
      </c>
      <c r="G204" s="211" t="s">
        <v>2978</v>
      </c>
      <c r="H204" s="211"/>
    </row>
    <row r="205" spans="1:8">
      <c r="A205" s="210">
        <v>43402</v>
      </c>
      <c r="B205" s="211" t="s">
        <v>4</v>
      </c>
      <c r="C205" s="211">
        <v>1718</v>
      </c>
      <c r="D205" s="211" t="s">
        <v>205</v>
      </c>
      <c r="E205" s="211" t="s">
        <v>7</v>
      </c>
      <c r="F205" s="211" t="s">
        <v>7</v>
      </c>
      <c r="G205" s="211" t="s">
        <v>388</v>
      </c>
      <c r="H205" s="211"/>
    </row>
    <row r="206" spans="1:8">
      <c r="A206" s="210">
        <v>43402</v>
      </c>
      <c r="B206" s="211" t="s">
        <v>4</v>
      </c>
      <c r="C206" s="211">
        <v>8053</v>
      </c>
      <c r="D206" s="211" t="s">
        <v>133</v>
      </c>
      <c r="E206" s="211" t="s">
        <v>7</v>
      </c>
      <c r="F206" s="211" t="s">
        <v>7</v>
      </c>
      <c r="G206" s="211" t="s">
        <v>946</v>
      </c>
      <c r="H206" s="211"/>
    </row>
    <row r="207" spans="1:8">
      <c r="A207" s="210">
        <v>43402</v>
      </c>
      <c r="B207" s="211" t="s">
        <v>4</v>
      </c>
      <c r="C207" s="211">
        <v>1220</v>
      </c>
      <c r="D207" s="211" t="s">
        <v>205</v>
      </c>
      <c r="E207" s="211" t="s">
        <v>7</v>
      </c>
      <c r="F207" s="211" t="s">
        <v>7</v>
      </c>
      <c r="G207" s="211" t="s">
        <v>388</v>
      </c>
      <c r="H207" s="211"/>
    </row>
    <row r="208" spans="1:8">
      <c r="A208" s="210">
        <v>43402</v>
      </c>
      <c r="B208" s="211" t="s">
        <v>7</v>
      </c>
      <c r="C208" s="211">
        <v>57710</v>
      </c>
      <c r="D208" s="211" t="s">
        <v>383</v>
      </c>
      <c r="E208" s="211" t="s">
        <v>7</v>
      </c>
      <c r="F208" s="211" t="s">
        <v>24</v>
      </c>
      <c r="G208" s="211" t="s">
        <v>42</v>
      </c>
      <c r="H208" s="211"/>
    </row>
    <row r="209" spans="1:8">
      <c r="A209" s="210">
        <v>43402</v>
      </c>
      <c r="B209" s="211" t="s">
        <v>4</v>
      </c>
      <c r="C209" s="211">
        <v>4031</v>
      </c>
      <c r="D209" s="211" t="s">
        <v>141</v>
      </c>
      <c r="E209" s="211" t="s">
        <v>7</v>
      </c>
      <c r="F209" s="211" t="s">
        <v>24</v>
      </c>
      <c r="G209" s="211" t="s">
        <v>42</v>
      </c>
      <c r="H209" s="211"/>
    </row>
    <row r="210" spans="1:8">
      <c r="A210" s="210">
        <v>43402</v>
      </c>
      <c r="B210" s="211" t="s">
        <v>4</v>
      </c>
      <c r="C210" s="211">
        <v>9188</v>
      </c>
      <c r="D210" s="211" t="s">
        <v>146</v>
      </c>
      <c r="E210" s="211" t="s">
        <v>5</v>
      </c>
      <c r="F210" s="211" t="s">
        <v>7</v>
      </c>
      <c r="G210" s="211" t="s">
        <v>123</v>
      </c>
      <c r="H210" s="211"/>
    </row>
    <row r="211" spans="1:8">
      <c r="A211" s="210">
        <v>43402</v>
      </c>
      <c r="B211" s="211" t="s">
        <v>7</v>
      </c>
      <c r="C211" s="211">
        <v>57100</v>
      </c>
      <c r="D211" s="211" t="s">
        <v>369</v>
      </c>
      <c r="E211" s="211" t="s">
        <v>7</v>
      </c>
      <c r="F211" s="211" t="s">
        <v>24</v>
      </c>
      <c r="G211" s="211" t="s">
        <v>2979</v>
      </c>
      <c r="H211" s="211"/>
    </row>
    <row r="212" spans="1:8">
      <c r="A212" s="210">
        <v>43402</v>
      </c>
      <c r="B212" s="211" t="s">
        <v>4</v>
      </c>
      <c r="C212" s="211">
        <v>4390</v>
      </c>
      <c r="D212" s="211" t="s">
        <v>173</v>
      </c>
      <c r="E212" s="211" t="s">
        <v>4</v>
      </c>
      <c r="F212" s="211" t="s">
        <v>7</v>
      </c>
      <c r="G212" s="211" t="s">
        <v>2546</v>
      </c>
      <c r="H212" s="211"/>
    </row>
    <row r="213" spans="1:8">
      <c r="A213" s="210">
        <v>43402</v>
      </c>
      <c r="B213" s="211" t="s">
        <v>4</v>
      </c>
      <c r="C213" s="211">
        <v>4569</v>
      </c>
      <c r="D213" s="211" t="s">
        <v>131</v>
      </c>
      <c r="E213" s="211" t="s">
        <v>1882</v>
      </c>
      <c r="F213" s="211" t="s">
        <v>5</v>
      </c>
      <c r="G213" s="211" t="s">
        <v>2980</v>
      </c>
      <c r="H213" s="211"/>
    </row>
    <row r="214" spans="1:8">
      <c r="A214" s="210">
        <v>43402</v>
      </c>
      <c r="B214" s="211" t="s">
        <v>7</v>
      </c>
      <c r="C214" s="211">
        <v>57570</v>
      </c>
      <c r="D214" s="211" t="s">
        <v>176</v>
      </c>
      <c r="E214" s="211" t="s">
        <v>7</v>
      </c>
      <c r="F214" s="211" t="s">
        <v>24</v>
      </c>
      <c r="G214" s="211" t="s">
        <v>2891</v>
      </c>
      <c r="H214" s="211"/>
    </row>
    <row r="215" spans="1:8">
      <c r="A215" s="210">
        <v>43402</v>
      </c>
      <c r="B215" s="211" t="s">
        <v>22</v>
      </c>
      <c r="C215" s="211">
        <v>8300</v>
      </c>
      <c r="D215" s="211" t="s">
        <v>2981</v>
      </c>
      <c r="E215" s="211" t="s">
        <v>9</v>
      </c>
      <c r="F215" s="211" t="s">
        <v>24</v>
      </c>
      <c r="G215" s="211" t="s">
        <v>514</v>
      </c>
      <c r="H215" s="211"/>
    </row>
    <row r="216" spans="1:8">
      <c r="A216" s="210">
        <v>43402</v>
      </c>
      <c r="B216" s="211" t="s">
        <v>4</v>
      </c>
      <c r="C216" s="211">
        <v>7597</v>
      </c>
      <c r="D216" s="211" t="s">
        <v>2982</v>
      </c>
      <c r="E216" s="211" t="s">
        <v>25</v>
      </c>
      <c r="F216" s="211" t="s">
        <v>5</v>
      </c>
      <c r="G216" s="211" t="s">
        <v>1833</v>
      </c>
      <c r="H216" s="211"/>
    </row>
    <row r="217" spans="1:8">
      <c r="A217" s="210">
        <v>43402</v>
      </c>
      <c r="B217" s="211" t="s">
        <v>4</v>
      </c>
      <c r="C217" s="211">
        <v>2511</v>
      </c>
      <c r="D217" s="211" t="s">
        <v>205</v>
      </c>
      <c r="E217" s="211" t="s">
        <v>14</v>
      </c>
      <c r="F217" s="211" t="s">
        <v>24</v>
      </c>
      <c r="G217" s="211" t="s">
        <v>388</v>
      </c>
      <c r="H217" s="211"/>
    </row>
    <row r="218" spans="1:8">
      <c r="A218" s="210">
        <v>43403</v>
      </c>
      <c r="B218" s="211" t="s">
        <v>4</v>
      </c>
      <c r="C218" s="211">
        <v>1853</v>
      </c>
      <c r="D218" s="211" t="s">
        <v>205</v>
      </c>
      <c r="E218" s="211" t="s">
        <v>7</v>
      </c>
      <c r="F218" s="211" t="s">
        <v>24</v>
      </c>
      <c r="G218" s="211" t="s">
        <v>2984</v>
      </c>
      <c r="H218" s="211"/>
    </row>
    <row r="219" spans="1:8">
      <c r="A219" s="210">
        <v>43403</v>
      </c>
      <c r="B219" s="211" t="s">
        <v>4</v>
      </c>
      <c r="C219" s="211">
        <v>1412</v>
      </c>
      <c r="D219" s="211" t="s">
        <v>205</v>
      </c>
      <c r="E219" s="211" t="s">
        <v>5</v>
      </c>
      <c r="F219" s="211" t="s">
        <v>7</v>
      </c>
      <c r="G219" s="211" t="s">
        <v>388</v>
      </c>
      <c r="H219" s="211"/>
    </row>
    <row r="220" spans="1:8">
      <c r="A220" s="210">
        <v>43403</v>
      </c>
      <c r="B220" s="211" t="s">
        <v>4</v>
      </c>
      <c r="C220" s="211">
        <v>6796</v>
      </c>
      <c r="D220" s="211" t="s">
        <v>144</v>
      </c>
      <c r="E220" s="211" t="s">
        <v>5</v>
      </c>
      <c r="F220" s="211" t="s">
        <v>7</v>
      </c>
      <c r="G220" s="211" t="s">
        <v>2985</v>
      </c>
      <c r="H220" s="211"/>
    </row>
    <row r="221" spans="1:8">
      <c r="A221" s="210">
        <v>43403</v>
      </c>
      <c r="B221" s="211" t="s">
        <v>4</v>
      </c>
      <c r="C221" s="211">
        <v>7263</v>
      </c>
      <c r="D221" s="211" t="s">
        <v>156</v>
      </c>
      <c r="E221" s="211" t="s">
        <v>29</v>
      </c>
      <c r="F221" s="211" t="s">
        <v>24</v>
      </c>
      <c r="G221" s="211" t="s">
        <v>514</v>
      </c>
      <c r="H221" s="211"/>
    </row>
    <row r="222" spans="1:8">
      <c r="A222" s="210">
        <v>43403</v>
      </c>
      <c r="B222" s="211" t="s">
        <v>7</v>
      </c>
      <c r="C222" s="211">
        <v>77550</v>
      </c>
      <c r="D222" s="211" t="s">
        <v>2986</v>
      </c>
      <c r="E222" s="211" t="s">
        <v>7</v>
      </c>
      <c r="F222" s="211" t="s">
        <v>7</v>
      </c>
      <c r="G222" s="211" t="s">
        <v>1833</v>
      </c>
      <c r="H222" s="211"/>
    </row>
    <row r="223" spans="1:8">
      <c r="A223" s="210">
        <v>43403</v>
      </c>
      <c r="B223" s="211" t="s">
        <v>4</v>
      </c>
      <c r="C223" s="211">
        <v>1452</v>
      </c>
      <c r="D223" s="211" t="s">
        <v>205</v>
      </c>
      <c r="E223" s="211" t="s">
        <v>7</v>
      </c>
      <c r="F223" s="211" t="s">
        <v>24</v>
      </c>
      <c r="G223" s="211" t="s">
        <v>2988</v>
      </c>
      <c r="H223" s="211"/>
    </row>
    <row r="224" spans="1:8">
      <c r="A224" s="210">
        <v>43403</v>
      </c>
      <c r="B224" s="211" t="s">
        <v>7</v>
      </c>
      <c r="C224" s="211">
        <v>57480</v>
      </c>
      <c r="D224" s="211" t="s">
        <v>2989</v>
      </c>
      <c r="E224" s="211" t="s">
        <v>7</v>
      </c>
      <c r="F224" s="211" t="s">
        <v>6</v>
      </c>
      <c r="G224" s="211" t="s">
        <v>2923</v>
      </c>
      <c r="H224" s="211"/>
    </row>
    <row r="225" spans="1:8">
      <c r="A225" s="210">
        <v>43403</v>
      </c>
      <c r="B225" s="211" t="s">
        <v>7</v>
      </c>
      <c r="C225" s="211">
        <v>92190</v>
      </c>
      <c r="D225" s="211" t="s">
        <v>2990</v>
      </c>
      <c r="E225" s="211" t="s">
        <v>7</v>
      </c>
      <c r="F225" s="211" t="s">
        <v>24</v>
      </c>
      <c r="G225" s="211" t="s">
        <v>1833</v>
      </c>
      <c r="H225" s="211"/>
    </row>
    <row r="226" spans="1:8">
      <c r="A226" s="210">
        <v>43403</v>
      </c>
      <c r="B226" s="211" t="s">
        <v>4</v>
      </c>
      <c r="C226" s="211">
        <v>1321</v>
      </c>
      <c r="D226" s="211" t="s">
        <v>205</v>
      </c>
      <c r="E226" s="211" t="s">
        <v>12</v>
      </c>
      <c r="F226" s="211" t="s">
        <v>24</v>
      </c>
      <c r="G226" s="211" t="s">
        <v>42</v>
      </c>
      <c r="H226" s="211"/>
    </row>
    <row r="227" spans="1:8">
      <c r="A227" s="210">
        <v>43403</v>
      </c>
      <c r="B227" s="211" t="s">
        <v>7</v>
      </c>
      <c r="C227" s="211">
        <v>54920</v>
      </c>
      <c r="D227" s="211" t="s">
        <v>2992</v>
      </c>
      <c r="E227" s="211" t="s">
        <v>7</v>
      </c>
      <c r="F227" s="211" t="s">
        <v>24</v>
      </c>
      <c r="G227" s="211" t="s">
        <v>663</v>
      </c>
      <c r="H227" s="211"/>
    </row>
    <row r="228" spans="1:8">
      <c r="A228" s="210">
        <v>43403</v>
      </c>
      <c r="B228" s="211" t="s">
        <v>7</v>
      </c>
      <c r="C228" s="211">
        <v>93000</v>
      </c>
      <c r="D228" s="211" t="s">
        <v>2993</v>
      </c>
      <c r="E228" s="211" t="s">
        <v>7</v>
      </c>
      <c r="F228" s="211" t="s">
        <v>848</v>
      </c>
      <c r="G228" s="211" t="s">
        <v>388</v>
      </c>
      <c r="H228" s="211"/>
    </row>
    <row r="229" spans="1:8">
      <c r="A229" s="210">
        <v>43403</v>
      </c>
      <c r="B229" s="211" t="s">
        <v>7</v>
      </c>
      <c r="C229" s="211">
        <v>57950</v>
      </c>
      <c r="D229" s="211" t="s">
        <v>2995</v>
      </c>
      <c r="E229" s="211" t="s">
        <v>7</v>
      </c>
      <c r="F229" s="211" t="s">
        <v>7</v>
      </c>
      <c r="G229" s="211" t="s">
        <v>65</v>
      </c>
      <c r="H229" s="211"/>
    </row>
    <row r="230" spans="1:8">
      <c r="A230" s="210">
        <v>43403</v>
      </c>
      <c r="B230" s="211" t="s">
        <v>7</v>
      </c>
      <c r="C230" s="211">
        <v>75020</v>
      </c>
      <c r="D230" s="211" t="s">
        <v>716</v>
      </c>
      <c r="E230" s="211" t="s">
        <v>7</v>
      </c>
      <c r="F230" s="211" t="s">
        <v>27</v>
      </c>
      <c r="G230" s="211" t="s">
        <v>388</v>
      </c>
      <c r="H230" s="211"/>
    </row>
    <row r="231" spans="1:8">
      <c r="A231" s="210">
        <v>43403</v>
      </c>
      <c r="B231" s="211" t="s">
        <v>7</v>
      </c>
      <c r="C231" s="211">
        <v>54310</v>
      </c>
      <c r="D231" s="211" t="s">
        <v>2997</v>
      </c>
      <c r="E231" s="211" t="s">
        <v>7</v>
      </c>
      <c r="F231" s="211" t="s">
        <v>6</v>
      </c>
      <c r="G231" s="211" t="s">
        <v>388</v>
      </c>
      <c r="H231" s="211"/>
    </row>
    <row r="232" spans="1:8">
      <c r="A232" s="210">
        <v>43403</v>
      </c>
      <c r="B232" s="211" t="s">
        <v>4</v>
      </c>
      <c r="C232" s="211">
        <v>8225</v>
      </c>
      <c r="D232" s="211" t="s">
        <v>162</v>
      </c>
      <c r="E232" s="211" t="s">
        <v>25</v>
      </c>
      <c r="F232" s="211" t="s">
        <v>24</v>
      </c>
      <c r="G232" s="211" t="s">
        <v>2923</v>
      </c>
      <c r="H232" s="211"/>
    </row>
    <row r="233" spans="1:8">
      <c r="A233" s="210">
        <v>43403</v>
      </c>
      <c r="B233" s="211" t="s">
        <v>7</v>
      </c>
      <c r="C233" s="211">
        <v>54860</v>
      </c>
      <c r="D233" s="211" t="s">
        <v>2999</v>
      </c>
      <c r="E233" s="211" t="s">
        <v>7</v>
      </c>
      <c r="F233" s="211" t="s">
        <v>24</v>
      </c>
      <c r="G233" s="211" t="s">
        <v>37</v>
      </c>
      <c r="H233" s="211"/>
    </row>
    <row r="234" spans="1:8">
      <c r="A234" s="210">
        <v>43403</v>
      </c>
      <c r="B234" s="211" t="s">
        <v>22</v>
      </c>
      <c r="C234" s="211">
        <v>6791</v>
      </c>
      <c r="D234" s="211" t="s">
        <v>479</v>
      </c>
      <c r="E234" s="211" t="s">
        <v>12</v>
      </c>
      <c r="F234" s="211" t="s">
        <v>7</v>
      </c>
      <c r="G234" s="211" t="s">
        <v>388</v>
      </c>
      <c r="H234" s="211"/>
    </row>
    <row r="235" spans="1:8">
      <c r="A235" s="210">
        <v>43403</v>
      </c>
      <c r="B235" s="211" t="s">
        <v>7</v>
      </c>
      <c r="C235" s="211">
        <v>57710</v>
      </c>
      <c r="D235" s="211" t="s">
        <v>383</v>
      </c>
      <c r="E235" s="211" t="s">
        <v>12</v>
      </c>
      <c r="F235" s="211" t="s">
        <v>7</v>
      </c>
      <c r="G235" s="211" t="s">
        <v>388</v>
      </c>
      <c r="H235" s="211"/>
    </row>
    <row r="236" spans="1:8">
      <c r="A236" s="210">
        <v>43403</v>
      </c>
      <c r="B236" s="211" t="s">
        <v>4</v>
      </c>
      <c r="C236" s="211">
        <v>9769</v>
      </c>
      <c r="D236" s="211" t="s">
        <v>3000</v>
      </c>
      <c r="E236" s="211" t="s">
        <v>5</v>
      </c>
      <c r="F236" s="211" t="s">
        <v>6</v>
      </c>
      <c r="G236" s="211" t="s">
        <v>1833</v>
      </c>
      <c r="H236" s="211"/>
    </row>
    <row r="237" spans="1:8">
      <c r="A237" s="210">
        <v>43403</v>
      </c>
      <c r="B237" s="211" t="s">
        <v>4</v>
      </c>
      <c r="C237" s="211">
        <v>1420</v>
      </c>
      <c r="D237" s="211" t="s">
        <v>205</v>
      </c>
      <c r="E237" s="211" t="s">
        <v>35</v>
      </c>
      <c r="F237" s="211" t="s">
        <v>6</v>
      </c>
      <c r="G237" s="211" t="s">
        <v>388</v>
      </c>
      <c r="H237" s="211"/>
    </row>
    <row r="238" spans="1:8">
      <c r="A238" s="210">
        <v>43403</v>
      </c>
      <c r="B238" s="211" t="s">
        <v>4</v>
      </c>
      <c r="C238" s="211">
        <v>9253</v>
      </c>
      <c r="D238" s="211" t="s">
        <v>200</v>
      </c>
      <c r="E238" s="211" t="s">
        <v>5</v>
      </c>
      <c r="F238" s="211" t="s">
        <v>6</v>
      </c>
      <c r="G238" s="211" t="s">
        <v>388</v>
      </c>
      <c r="H238" s="211"/>
    </row>
    <row r="239" spans="1:8">
      <c r="A239" s="210">
        <v>43403</v>
      </c>
      <c r="B239" s="211" t="s">
        <v>4</v>
      </c>
      <c r="C239" s="211">
        <v>9186</v>
      </c>
      <c r="D239" s="211" t="s">
        <v>3002</v>
      </c>
      <c r="E239" s="211" t="s">
        <v>5</v>
      </c>
      <c r="F239" s="211" t="s">
        <v>6</v>
      </c>
      <c r="G239" s="211" t="s">
        <v>3003</v>
      </c>
      <c r="H239" s="211"/>
    </row>
    <row r="240" spans="1:8">
      <c r="A240" s="210">
        <v>43403</v>
      </c>
      <c r="B240" s="211" t="s">
        <v>4</v>
      </c>
      <c r="C240" s="211">
        <v>8814</v>
      </c>
      <c r="D240" s="211" t="s">
        <v>339</v>
      </c>
      <c r="E240" s="211" t="s">
        <v>5</v>
      </c>
      <c r="F240" s="211" t="s">
        <v>6</v>
      </c>
      <c r="G240" s="211" t="s">
        <v>235</v>
      </c>
      <c r="H240" s="211"/>
    </row>
    <row r="241" spans="1:8">
      <c r="A241" s="210">
        <v>43403</v>
      </c>
      <c r="B241" s="211" t="s">
        <v>4</v>
      </c>
      <c r="C241" s="211">
        <v>8891</v>
      </c>
      <c r="D241" s="211" t="s">
        <v>184</v>
      </c>
      <c r="E241" s="211" t="s">
        <v>5</v>
      </c>
      <c r="F241" s="211" t="s">
        <v>3006</v>
      </c>
      <c r="G241" s="211" t="s">
        <v>946</v>
      </c>
      <c r="H241" s="211"/>
    </row>
    <row r="242" spans="1:8">
      <c r="A242" s="210">
        <v>43403</v>
      </c>
      <c r="B242" s="211" t="s">
        <v>4</v>
      </c>
      <c r="C242" s="211">
        <v>7247</v>
      </c>
      <c r="D242" s="211" t="s">
        <v>156</v>
      </c>
      <c r="E242" s="211" t="s">
        <v>5</v>
      </c>
      <c r="F242" s="211" t="s">
        <v>7</v>
      </c>
      <c r="G242" s="211" t="s">
        <v>51</v>
      </c>
      <c r="H242" s="211"/>
    </row>
    <row r="243" spans="1:8">
      <c r="A243" s="210">
        <v>43403</v>
      </c>
      <c r="B243" s="211" t="s">
        <v>4</v>
      </c>
      <c r="C243" s="211">
        <v>8551</v>
      </c>
      <c r="D243" s="211" t="s">
        <v>505</v>
      </c>
      <c r="E243" s="211" t="s">
        <v>7</v>
      </c>
      <c r="F243" s="211" t="s">
        <v>7</v>
      </c>
      <c r="G243" s="211" t="s">
        <v>3007</v>
      </c>
      <c r="H243" s="211"/>
    </row>
    <row r="244" spans="1:8">
      <c r="A244" s="210">
        <v>43403</v>
      </c>
      <c r="B244" s="211" t="s">
        <v>4</v>
      </c>
      <c r="C244" s="211">
        <v>3222</v>
      </c>
      <c r="D244" s="211" t="s">
        <v>333</v>
      </c>
      <c r="E244" s="211" t="s">
        <v>7</v>
      </c>
      <c r="F244" s="211" t="s">
        <v>24</v>
      </c>
      <c r="G244" s="211" t="s">
        <v>1224</v>
      </c>
      <c r="H244" s="211"/>
    </row>
    <row r="245" spans="1:8">
      <c r="A245" s="210">
        <v>43403</v>
      </c>
      <c r="B245" s="211" t="s">
        <v>4</v>
      </c>
      <c r="C245" s="211">
        <v>6831</v>
      </c>
      <c r="D245" s="211" t="s">
        <v>308</v>
      </c>
      <c r="E245" s="211" t="s">
        <v>5</v>
      </c>
      <c r="F245" s="211" t="s">
        <v>6</v>
      </c>
      <c r="G245" s="211" t="s">
        <v>3008</v>
      </c>
      <c r="H245" s="211"/>
    </row>
    <row r="246" spans="1:8">
      <c r="A246" s="210">
        <v>43403</v>
      </c>
      <c r="B246" s="211" t="s">
        <v>4</v>
      </c>
      <c r="C246" s="211">
        <v>4642</v>
      </c>
      <c r="D246" s="211" t="s">
        <v>131</v>
      </c>
      <c r="E246" s="211" t="s">
        <v>5</v>
      </c>
      <c r="F246" s="211" t="s">
        <v>7</v>
      </c>
      <c r="G246" s="211" t="s">
        <v>1302</v>
      </c>
      <c r="H246" s="211"/>
    </row>
    <row r="247" spans="1:8">
      <c r="A247" s="210">
        <v>43403</v>
      </c>
      <c r="B247" s="211" t="s">
        <v>4</v>
      </c>
      <c r="C247" s="211">
        <v>4407</v>
      </c>
      <c r="D247" s="211" t="s">
        <v>158</v>
      </c>
      <c r="E247" s="211" t="s">
        <v>5</v>
      </c>
      <c r="F247" s="211" t="s">
        <v>7</v>
      </c>
      <c r="G247" s="211" t="s">
        <v>3009</v>
      </c>
      <c r="H247" s="211"/>
    </row>
    <row r="248" spans="1:8">
      <c r="A248" s="210">
        <v>43403</v>
      </c>
      <c r="B248" s="211" t="s">
        <v>4</v>
      </c>
      <c r="C248" s="211">
        <v>4739</v>
      </c>
      <c r="D248" s="211" t="s">
        <v>180</v>
      </c>
      <c r="E248" s="211" t="s">
        <v>7</v>
      </c>
      <c r="F248" s="211" t="s">
        <v>24</v>
      </c>
      <c r="G248" s="211" t="s">
        <v>946</v>
      </c>
      <c r="H248" s="211"/>
    </row>
    <row r="249" spans="1:8">
      <c r="A249" s="210">
        <v>43403</v>
      </c>
      <c r="B249" s="211" t="s">
        <v>4</v>
      </c>
      <c r="C249" s="211">
        <v>4570</v>
      </c>
      <c r="D249" s="211" t="s">
        <v>131</v>
      </c>
      <c r="E249" s="211" t="s">
        <v>1679</v>
      </c>
      <c r="F249" s="211" t="s">
        <v>12</v>
      </c>
      <c r="G249" s="211" t="s">
        <v>3010</v>
      </c>
      <c r="H249" s="211"/>
    </row>
    <row r="250" spans="1:8">
      <c r="A250" s="210">
        <v>43404</v>
      </c>
      <c r="B250" s="211" t="s">
        <v>4</v>
      </c>
      <c r="C250" s="211">
        <v>6943</v>
      </c>
      <c r="D250" s="211" t="s">
        <v>177</v>
      </c>
      <c r="E250" s="211" t="s">
        <v>7</v>
      </c>
      <c r="F250" s="211" t="s">
        <v>5</v>
      </c>
      <c r="G250" s="211" t="s">
        <v>663</v>
      </c>
      <c r="H250" s="211"/>
    </row>
    <row r="251" spans="1:8">
      <c r="A251" s="210">
        <v>43404</v>
      </c>
      <c r="B251" s="211" t="s">
        <v>7</v>
      </c>
      <c r="C251" s="211">
        <v>57940</v>
      </c>
      <c r="D251" s="211" t="s">
        <v>899</v>
      </c>
      <c r="E251" s="211" t="s">
        <v>7</v>
      </c>
      <c r="F251" s="211" t="s">
        <v>6</v>
      </c>
      <c r="G251" s="211" t="s">
        <v>946</v>
      </c>
      <c r="H251" s="211"/>
    </row>
    <row r="252" spans="1:8">
      <c r="A252" s="210">
        <v>43404</v>
      </c>
      <c r="B252" s="211" t="s">
        <v>7</v>
      </c>
      <c r="C252" s="211">
        <v>57570</v>
      </c>
      <c r="D252" s="211" t="s">
        <v>176</v>
      </c>
      <c r="E252" s="211" t="s">
        <v>7</v>
      </c>
      <c r="F252" s="211" t="s">
        <v>24</v>
      </c>
      <c r="G252" s="211" t="s">
        <v>495</v>
      </c>
      <c r="H252" s="211"/>
    </row>
    <row r="253" spans="1:8">
      <c r="A253" s="210">
        <v>43404</v>
      </c>
      <c r="B253" s="211" t="s">
        <v>7</v>
      </c>
      <c r="C253" s="211">
        <v>57660</v>
      </c>
      <c r="D253" s="211" t="s">
        <v>3011</v>
      </c>
      <c r="E253" s="211" t="s">
        <v>7</v>
      </c>
      <c r="F253" s="211" t="s">
        <v>24</v>
      </c>
      <c r="G253" s="211" t="s">
        <v>388</v>
      </c>
      <c r="H253" s="211"/>
    </row>
    <row r="254" spans="1:8">
      <c r="A254" s="210">
        <v>43404</v>
      </c>
      <c r="B254" s="211" t="s">
        <v>7</v>
      </c>
      <c r="C254" s="211">
        <v>57680</v>
      </c>
      <c r="D254" s="211" t="s">
        <v>3013</v>
      </c>
      <c r="E254" s="211" t="s">
        <v>7</v>
      </c>
      <c r="F254" s="211" t="s">
        <v>24</v>
      </c>
      <c r="G254" s="211" t="s">
        <v>388</v>
      </c>
      <c r="H254" s="211"/>
    </row>
    <row r="255" spans="1:8">
      <c r="A255" s="210">
        <v>43404</v>
      </c>
      <c r="B255" s="211" t="s">
        <v>22</v>
      </c>
      <c r="C255" s="211">
        <v>6791</v>
      </c>
      <c r="D255" s="211" t="s">
        <v>479</v>
      </c>
      <c r="E255" s="211" t="s">
        <v>7</v>
      </c>
      <c r="F255" s="211" t="s">
        <v>7</v>
      </c>
      <c r="G255" s="211" t="s">
        <v>3015</v>
      </c>
      <c r="H255" s="211"/>
    </row>
    <row r="256" spans="1:8">
      <c r="A256" s="210">
        <v>43404</v>
      </c>
      <c r="B256" s="211" t="s">
        <v>4</v>
      </c>
      <c r="C256" s="211">
        <v>7307</v>
      </c>
      <c r="D256" s="211" t="s">
        <v>130</v>
      </c>
      <c r="E256" s="211" t="s">
        <v>6</v>
      </c>
      <c r="F256" s="211" t="s">
        <v>7</v>
      </c>
      <c r="G256" s="211" t="s">
        <v>42</v>
      </c>
      <c r="H256" s="211"/>
    </row>
    <row r="257" spans="1:8">
      <c r="A257" s="210">
        <v>43404</v>
      </c>
      <c r="B257" s="211" t="s">
        <v>4</v>
      </c>
      <c r="C257" s="211">
        <v>5480</v>
      </c>
      <c r="D257" s="211" t="s">
        <v>330</v>
      </c>
      <c r="E257" s="211" t="s">
        <v>4</v>
      </c>
      <c r="F257" s="211" t="s">
        <v>6</v>
      </c>
      <c r="G257" s="211" t="s">
        <v>388</v>
      </c>
      <c r="H257" s="211"/>
    </row>
    <row r="258" spans="1:8">
      <c r="A258" s="210">
        <v>43404</v>
      </c>
      <c r="B258" s="211" t="s">
        <v>4</v>
      </c>
      <c r="C258" s="211">
        <v>6412</v>
      </c>
      <c r="D258" s="211" t="s">
        <v>168</v>
      </c>
      <c r="E258" s="211" t="s">
        <v>5</v>
      </c>
      <c r="F258" s="211" t="s">
        <v>6</v>
      </c>
      <c r="G258" s="211" t="s">
        <v>388</v>
      </c>
      <c r="H258" s="211"/>
    </row>
    <row r="259" spans="1:8">
      <c r="A259" s="210">
        <v>43404</v>
      </c>
      <c r="B259" s="211" t="s">
        <v>4</v>
      </c>
      <c r="C259" s="211">
        <v>5374</v>
      </c>
      <c r="D259" s="211" t="s">
        <v>343</v>
      </c>
      <c r="E259" s="211" t="s">
        <v>7</v>
      </c>
      <c r="F259" s="211" t="s">
        <v>5</v>
      </c>
      <c r="G259" s="211" t="s">
        <v>37</v>
      </c>
      <c r="H259" s="211"/>
    </row>
    <row r="260" spans="1:8">
      <c r="A260" s="210">
        <v>43404</v>
      </c>
      <c r="B260" s="211" t="s">
        <v>4</v>
      </c>
      <c r="C260" s="211">
        <v>7432</v>
      </c>
      <c r="D260" s="211" t="s">
        <v>3017</v>
      </c>
      <c r="E260" s="211" t="s">
        <v>79</v>
      </c>
      <c r="F260" s="211" t="s">
        <v>24</v>
      </c>
      <c r="G260" s="211" t="s">
        <v>388</v>
      </c>
      <c r="H260" s="211"/>
    </row>
    <row r="261" spans="1:8">
      <c r="A261" s="210">
        <v>43404</v>
      </c>
      <c r="B261" s="211" t="s">
        <v>4</v>
      </c>
      <c r="C261" s="211">
        <v>6133</v>
      </c>
      <c r="D261" s="211" t="s">
        <v>142</v>
      </c>
      <c r="E261" s="211" t="s">
        <v>79</v>
      </c>
      <c r="F261" s="211" t="s">
        <v>7</v>
      </c>
      <c r="G261" s="211" t="s">
        <v>663</v>
      </c>
      <c r="H261" s="211"/>
    </row>
    <row r="262" spans="1:8">
      <c r="A262" s="210">
        <v>43404</v>
      </c>
      <c r="B262" s="211" t="s">
        <v>6</v>
      </c>
      <c r="C262" s="211">
        <v>97670</v>
      </c>
      <c r="D262" s="211" t="s">
        <v>3018</v>
      </c>
      <c r="E262" s="211" t="s">
        <v>6</v>
      </c>
      <c r="F262" s="211" t="s">
        <v>28</v>
      </c>
      <c r="G262" s="211" t="s">
        <v>3019</v>
      </c>
      <c r="H262" s="211"/>
    </row>
    <row r="263" spans="1:8">
      <c r="A263" s="210">
        <v>43404</v>
      </c>
      <c r="B263" s="211" t="s">
        <v>4</v>
      </c>
      <c r="C263" s="211">
        <v>7373</v>
      </c>
      <c r="D263" s="211" t="s">
        <v>631</v>
      </c>
      <c r="E263" s="211" t="s">
        <v>984</v>
      </c>
      <c r="F263" s="211" t="s">
        <v>24</v>
      </c>
      <c r="G263" s="211" t="s">
        <v>3020</v>
      </c>
      <c r="H263" s="211"/>
    </row>
    <row r="264" spans="1:8">
      <c r="A264" s="210">
        <v>43404</v>
      </c>
      <c r="B264" s="211" t="s">
        <v>4</v>
      </c>
      <c r="C264" s="211">
        <v>4154</v>
      </c>
      <c r="D264" s="211" t="s">
        <v>141</v>
      </c>
      <c r="E264" s="211" t="s">
        <v>7</v>
      </c>
      <c r="F264" s="211" t="s">
        <v>5</v>
      </c>
      <c r="G264" s="211" t="s">
        <v>42</v>
      </c>
      <c r="H264" s="211"/>
    </row>
    <row r="265" spans="1:8">
      <c r="A265" s="210">
        <v>43404</v>
      </c>
      <c r="B265" s="211" t="s">
        <v>7</v>
      </c>
      <c r="C265" s="211">
        <v>57050</v>
      </c>
      <c r="D265" s="211" t="s">
        <v>3021</v>
      </c>
      <c r="E265" s="211" t="s">
        <v>7</v>
      </c>
      <c r="F265" s="211" t="s">
        <v>24</v>
      </c>
      <c r="G265" s="211" t="s">
        <v>388</v>
      </c>
      <c r="H265" s="211"/>
    </row>
    <row r="266" spans="1:8">
      <c r="A266" s="210">
        <v>43404</v>
      </c>
      <c r="B266" s="211" t="s">
        <v>4</v>
      </c>
      <c r="C266" s="211">
        <v>8811</v>
      </c>
      <c r="D266" s="211" t="s">
        <v>3023</v>
      </c>
      <c r="E266" s="211" t="s">
        <v>984</v>
      </c>
      <c r="F266" s="211" t="s">
        <v>7</v>
      </c>
      <c r="G266" s="211" t="s">
        <v>1833</v>
      </c>
      <c r="H266" s="211"/>
    </row>
    <row r="267" spans="1:8">
      <c r="A267" s="210">
        <v>43404</v>
      </c>
      <c r="B267" s="211" t="s">
        <v>4</v>
      </c>
      <c r="C267" s="211">
        <v>4499</v>
      </c>
      <c r="D267" s="211" t="s">
        <v>731</v>
      </c>
      <c r="E267" s="211" t="s">
        <v>5</v>
      </c>
      <c r="F267" s="211" t="s">
        <v>7</v>
      </c>
      <c r="G267" s="211" t="s">
        <v>123</v>
      </c>
      <c r="H267" s="211"/>
    </row>
    <row r="268" spans="1:8">
      <c r="A268" s="210">
        <v>43404</v>
      </c>
      <c r="B268" s="211" t="s">
        <v>4</v>
      </c>
      <c r="C268" s="211">
        <v>1749</v>
      </c>
      <c r="D268" s="211" t="s">
        <v>136</v>
      </c>
      <c r="E268" s="211" t="s">
        <v>79</v>
      </c>
      <c r="F268" s="211" t="s">
        <v>24</v>
      </c>
      <c r="G268" s="211" t="s">
        <v>42</v>
      </c>
      <c r="H268" s="211"/>
    </row>
    <row r="269" spans="1:8">
      <c r="A269" s="210">
        <v>43404</v>
      </c>
      <c r="B269" s="211" t="s">
        <v>4</v>
      </c>
      <c r="C269" s="211">
        <v>4994</v>
      </c>
      <c r="D269" s="211" t="s">
        <v>673</v>
      </c>
      <c r="E269" s="211" t="s">
        <v>5</v>
      </c>
      <c r="F269" s="211" t="s">
        <v>7</v>
      </c>
      <c r="G269" s="211" t="s">
        <v>40</v>
      </c>
      <c r="H269" s="211"/>
    </row>
    <row r="270" spans="1:8">
      <c r="A270" s="210">
        <v>43404</v>
      </c>
      <c r="B270" s="211" t="s">
        <v>4</v>
      </c>
      <c r="C270" s="211">
        <v>7554</v>
      </c>
      <c r="D270" s="211" t="s">
        <v>468</v>
      </c>
      <c r="E270" s="211" t="s">
        <v>6</v>
      </c>
      <c r="F270" s="211" t="s">
        <v>7</v>
      </c>
      <c r="G270" s="211" t="s">
        <v>1833</v>
      </c>
      <c r="H270" s="211"/>
    </row>
    <row r="271" spans="1:8">
      <c r="A271" s="210">
        <v>43404</v>
      </c>
      <c r="B271" s="211" t="s">
        <v>4</v>
      </c>
      <c r="C271" s="211">
        <v>7501</v>
      </c>
      <c r="D271" s="211" t="s">
        <v>468</v>
      </c>
      <c r="E271" s="211" t="s">
        <v>5</v>
      </c>
      <c r="F271" s="211" t="s">
        <v>7</v>
      </c>
      <c r="G271" s="211" t="s">
        <v>1833</v>
      </c>
      <c r="H271" s="211"/>
    </row>
    <row r="272" spans="1:8">
      <c r="A272" s="210">
        <v>43404</v>
      </c>
      <c r="B272" s="211" t="s">
        <v>4</v>
      </c>
      <c r="C272" s="211">
        <v>54850</v>
      </c>
      <c r="D272" s="211" t="s">
        <v>3025</v>
      </c>
      <c r="E272" s="211" t="s">
        <v>7</v>
      </c>
      <c r="F272" s="211" t="s">
        <v>24</v>
      </c>
      <c r="G272" s="211" t="s">
        <v>388</v>
      </c>
      <c r="H272" s="211"/>
    </row>
    <row r="273" spans="1:8">
      <c r="A273" s="210">
        <v>43404</v>
      </c>
      <c r="B273" s="211" t="s">
        <v>4</v>
      </c>
      <c r="C273" s="211">
        <v>1146</v>
      </c>
      <c r="D273" s="211" t="s">
        <v>205</v>
      </c>
      <c r="E273" s="211" t="s">
        <v>7</v>
      </c>
      <c r="F273" s="211" t="s">
        <v>1171</v>
      </c>
      <c r="G273" s="211" t="s">
        <v>388</v>
      </c>
      <c r="H273" s="211"/>
    </row>
    <row r="274" spans="1:8">
      <c r="A274" s="210">
        <v>43404</v>
      </c>
      <c r="B274" s="211" t="s">
        <v>4</v>
      </c>
      <c r="C274" s="211">
        <v>9153</v>
      </c>
      <c r="D274" s="211" t="s">
        <v>3027</v>
      </c>
      <c r="E274" s="211" t="s">
        <v>5</v>
      </c>
      <c r="F274" s="211" t="s">
        <v>25</v>
      </c>
      <c r="G274" s="211" t="s">
        <v>42</v>
      </c>
      <c r="H274" s="211"/>
    </row>
    <row r="275" spans="1:8">
      <c r="A275" s="210">
        <v>43404</v>
      </c>
      <c r="B275" s="211" t="s">
        <v>4</v>
      </c>
      <c r="C275" s="211">
        <v>4627</v>
      </c>
      <c r="D275" s="211" t="s">
        <v>131</v>
      </c>
      <c r="E275" s="211" t="s">
        <v>5</v>
      </c>
      <c r="F275" s="211" t="s">
        <v>7</v>
      </c>
      <c r="G275" s="211" t="s">
        <v>37</v>
      </c>
      <c r="H275" s="211"/>
    </row>
    <row r="276" spans="1:8">
      <c r="A276" s="210">
        <v>43404</v>
      </c>
      <c r="B276" s="211" t="s">
        <v>4</v>
      </c>
      <c r="C276" s="211">
        <v>5426</v>
      </c>
      <c r="D276" s="211" t="s">
        <v>190</v>
      </c>
      <c r="E276" s="211" t="s">
        <v>5</v>
      </c>
      <c r="F276" s="211" t="s">
        <v>24</v>
      </c>
      <c r="G276" s="211" t="s">
        <v>3029</v>
      </c>
      <c r="H276" s="211"/>
    </row>
    <row r="277" spans="1:8">
      <c r="A277" s="210">
        <v>43404</v>
      </c>
      <c r="B277" s="211" t="s">
        <v>4</v>
      </c>
      <c r="C277" s="211">
        <v>4482</v>
      </c>
      <c r="D277" s="211" t="s">
        <v>158</v>
      </c>
      <c r="E277" s="211" t="s">
        <v>225</v>
      </c>
      <c r="F277" s="211" t="s">
        <v>6</v>
      </c>
      <c r="G277" s="211" t="s">
        <v>3030</v>
      </c>
      <c r="H277" s="211"/>
    </row>
    <row r="278" spans="1:8">
      <c r="A278" s="210">
        <v>43404</v>
      </c>
      <c r="B278" s="211" t="s">
        <v>4</v>
      </c>
      <c r="C278" s="211">
        <v>8326</v>
      </c>
      <c r="D278" s="211" t="s">
        <v>162</v>
      </c>
      <c r="E278" s="211" t="s">
        <v>4</v>
      </c>
      <c r="F278" s="211" t="s">
        <v>6</v>
      </c>
      <c r="G278" s="211" t="s">
        <v>2410</v>
      </c>
      <c r="H278" s="211"/>
    </row>
    <row r="279" spans="1:8">
      <c r="A279" s="210">
        <v>43404</v>
      </c>
      <c r="B279" s="211" t="s">
        <v>22</v>
      </c>
      <c r="C279" s="211">
        <v>6700</v>
      </c>
      <c r="D279" s="211" t="s">
        <v>326</v>
      </c>
      <c r="E279" s="211" t="s">
        <v>7</v>
      </c>
      <c r="F279" s="211" t="s">
        <v>24</v>
      </c>
      <c r="G279" s="211" t="s">
        <v>3031</v>
      </c>
      <c r="H279" s="2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2:H345"/>
  <sheetViews>
    <sheetView workbookViewId="0">
      <selection activeCell="H2" sqref="H2:H346"/>
    </sheetView>
  </sheetViews>
  <sheetFormatPr baseColWidth="10" defaultRowHeight="15"/>
  <cols>
    <col min="4" max="4" width="23.1640625" customWidth="1"/>
    <col min="5" max="5" width="12.6640625" customWidth="1"/>
    <col min="7" max="7" width="33.6640625" customWidth="1"/>
    <col min="8" max="8" width="26.33203125" customWidth="1"/>
  </cols>
  <sheetData>
    <row r="2" spans="1:8">
      <c r="A2" s="210">
        <v>43405</v>
      </c>
      <c r="B2" s="211" t="s">
        <v>4</v>
      </c>
      <c r="C2" s="211">
        <v>1473</v>
      </c>
      <c r="D2" s="211" t="s">
        <v>141</v>
      </c>
      <c r="E2" s="211" t="s">
        <v>24</v>
      </c>
      <c r="F2" s="211" t="s">
        <v>653</v>
      </c>
      <c r="G2" s="211" t="s">
        <v>2923</v>
      </c>
      <c r="H2" s="211"/>
    </row>
    <row r="3" spans="1:8">
      <c r="A3" s="210">
        <v>43405</v>
      </c>
      <c r="B3" s="211" t="s">
        <v>4</v>
      </c>
      <c r="C3" s="211">
        <v>7333</v>
      </c>
      <c r="D3" s="211" t="s">
        <v>130</v>
      </c>
      <c r="E3" s="211" t="s">
        <v>5</v>
      </c>
      <c r="F3" s="211" t="s">
        <v>7</v>
      </c>
      <c r="G3" s="211" t="s">
        <v>663</v>
      </c>
      <c r="H3" s="211"/>
    </row>
    <row r="4" spans="1:8">
      <c r="A4" s="210">
        <v>43405</v>
      </c>
      <c r="B4" s="211" t="s">
        <v>4</v>
      </c>
      <c r="C4" s="211">
        <v>1430</v>
      </c>
      <c r="D4" s="211" t="s">
        <v>205</v>
      </c>
      <c r="E4" s="211" t="s">
        <v>7</v>
      </c>
      <c r="F4" s="211" t="s">
        <v>29</v>
      </c>
      <c r="G4" s="211" t="s">
        <v>2275</v>
      </c>
      <c r="H4" s="211"/>
    </row>
    <row r="5" spans="1:8">
      <c r="A5" s="210">
        <v>43405</v>
      </c>
      <c r="B5" s="211" t="s">
        <v>4</v>
      </c>
      <c r="C5" s="211">
        <v>1372</v>
      </c>
      <c r="D5" s="211" t="s">
        <v>205</v>
      </c>
      <c r="E5" s="211" t="s">
        <v>14</v>
      </c>
      <c r="F5" s="211" t="s">
        <v>814</v>
      </c>
      <c r="G5" s="211" t="s">
        <v>3033</v>
      </c>
      <c r="H5" s="211"/>
    </row>
    <row r="6" spans="1:8">
      <c r="A6" s="210">
        <v>43405</v>
      </c>
      <c r="B6" s="211" t="s">
        <v>4</v>
      </c>
      <c r="C6" s="211">
        <v>6962</v>
      </c>
      <c r="D6" s="211" t="s">
        <v>177</v>
      </c>
      <c r="E6" s="211" t="s">
        <v>79</v>
      </c>
      <c r="F6" s="211" t="s">
        <v>24</v>
      </c>
      <c r="G6" s="211" t="s">
        <v>388</v>
      </c>
      <c r="H6" s="211"/>
    </row>
    <row r="7" spans="1:8">
      <c r="A7" s="210">
        <v>43405</v>
      </c>
      <c r="B7" s="211" t="s">
        <v>4</v>
      </c>
      <c r="C7" s="211">
        <v>7232</v>
      </c>
      <c r="D7" s="211" t="s">
        <v>153</v>
      </c>
      <c r="E7" s="211" t="s">
        <v>29</v>
      </c>
      <c r="F7" s="211" t="s">
        <v>24</v>
      </c>
      <c r="G7" s="211" t="s">
        <v>42</v>
      </c>
      <c r="H7" s="211"/>
    </row>
    <row r="8" spans="1:8">
      <c r="A8" s="210">
        <v>43405</v>
      </c>
      <c r="B8" s="211" t="s">
        <v>6</v>
      </c>
      <c r="C8" s="211">
        <v>86462</v>
      </c>
      <c r="D8" s="211" t="s">
        <v>3036</v>
      </c>
      <c r="E8" s="211" t="s">
        <v>6</v>
      </c>
      <c r="F8" s="211" t="s">
        <v>24</v>
      </c>
      <c r="G8" s="211" t="s">
        <v>1833</v>
      </c>
      <c r="H8" s="211"/>
    </row>
    <row r="9" spans="1:8">
      <c r="A9" s="210">
        <v>43405</v>
      </c>
      <c r="B9" s="211" t="s">
        <v>4</v>
      </c>
      <c r="C9" s="211">
        <v>8092</v>
      </c>
      <c r="D9" s="211" t="s">
        <v>133</v>
      </c>
      <c r="E9" s="211" t="s">
        <v>18</v>
      </c>
      <c r="F9" s="211" t="s">
        <v>7</v>
      </c>
      <c r="G9" s="211" t="s">
        <v>3037</v>
      </c>
      <c r="H9" s="211"/>
    </row>
    <row r="10" spans="1:8">
      <c r="A10" s="210">
        <v>43405</v>
      </c>
      <c r="B10" s="211" t="s">
        <v>4</v>
      </c>
      <c r="C10" s="211">
        <v>5834</v>
      </c>
      <c r="D10" s="211" t="s">
        <v>307</v>
      </c>
      <c r="E10" s="211" t="s">
        <v>646</v>
      </c>
      <c r="F10" s="211" t="s">
        <v>24</v>
      </c>
      <c r="G10" s="211" t="s">
        <v>663</v>
      </c>
      <c r="H10" s="211"/>
    </row>
    <row r="11" spans="1:8">
      <c r="A11" s="210">
        <v>43405</v>
      </c>
      <c r="B11" s="211" t="s">
        <v>4</v>
      </c>
      <c r="C11" s="211">
        <v>1420</v>
      </c>
      <c r="D11" s="211" t="s">
        <v>205</v>
      </c>
      <c r="E11" s="211" t="s">
        <v>7</v>
      </c>
      <c r="F11" s="211" t="s">
        <v>7</v>
      </c>
      <c r="G11" s="211" t="s">
        <v>388</v>
      </c>
      <c r="H11" s="211"/>
    </row>
    <row r="12" spans="1:8">
      <c r="A12" s="210">
        <v>43405</v>
      </c>
      <c r="B12" s="211" t="s">
        <v>4</v>
      </c>
      <c r="C12" s="211">
        <v>6931</v>
      </c>
      <c r="D12" s="211" t="s">
        <v>801</v>
      </c>
      <c r="E12" s="211" t="s">
        <v>5</v>
      </c>
      <c r="F12" s="211" t="s">
        <v>24</v>
      </c>
      <c r="G12" s="211" t="s">
        <v>123</v>
      </c>
      <c r="H12" s="211"/>
    </row>
    <row r="13" spans="1:8">
      <c r="A13" s="210">
        <v>43405</v>
      </c>
      <c r="B13" s="211" t="s">
        <v>4</v>
      </c>
      <c r="C13" s="211">
        <v>5853</v>
      </c>
      <c r="D13" s="211" t="s">
        <v>184</v>
      </c>
      <c r="E13" s="211" t="s">
        <v>633</v>
      </c>
      <c r="F13" s="211" t="s">
        <v>24</v>
      </c>
      <c r="G13" s="211" t="s">
        <v>1833</v>
      </c>
      <c r="H13" s="211"/>
    </row>
    <row r="14" spans="1:8">
      <c r="A14" s="210">
        <v>43405</v>
      </c>
      <c r="B14" s="211" t="s">
        <v>4</v>
      </c>
      <c r="C14" s="211">
        <v>4367</v>
      </c>
      <c r="D14" s="211" t="s">
        <v>145</v>
      </c>
      <c r="E14" s="211" t="s">
        <v>14</v>
      </c>
      <c r="F14" s="211" t="s">
        <v>24</v>
      </c>
      <c r="G14" s="211" t="s">
        <v>123</v>
      </c>
      <c r="H14" s="211"/>
    </row>
    <row r="15" spans="1:8">
      <c r="A15" s="210">
        <v>43405</v>
      </c>
      <c r="B15" s="211" t="s">
        <v>7</v>
      </c>
      <c r="C15" s="211">
        <v>54800</v>
      </c>
      <c r="D15" s="211" t="s">
        <v>1393</v>
      </c>
      <c r="E15" s="211" t="s">
        <v>7</v>
      </c>
      <c r="F15" s="211" t="s">
        <v>24</v>
      </c>
      <c r="G15" s="211" t="s">
        <v>388</v>
      </c>
      <c r="H15" s="211"/>
    </row>
    <row r="16" spans="1:8">
      <c r="A16" s="210">
        <v>43405</v>
      </c>
      <c r="B16" s="211" t="s">
        <v>4</v>
      </c>
      <c r="C16" s="211">
        <v>8223</v>
      </c>
      <c r="D16" s="211" t="s">
        <v>162</v>
      </c>
      <c r="E16" s="211" t="s">
        <v>638</v>
      </c>
      <c r="F16" s="211" t="s">
        <v>24</v>
      </c>
      <c r="G16" s="211" t="s">
        <v>42</v>
      </c>
      <c r="H16" s="211"/>
    </row>
    <row r="17" spans="1:8">
      <c r="A17" s="210">
        <v>43405</v>
      </c>
      <c r="B17" s="211" t="s">
        <v>4</v>
      </c>
      <c r="C17" s="211">
        <v>8313</v>
      </c>
      <c r="D17" s="211" t="s">
        <v>1820</v>
      </c>
      <c r="E17" s="211" t="s">
        <v>18</v>
      </c>
      <c r="F17" s="211" t="s">
        <v>7</v>
      </c>
      <c r="G17" s="211" t="s">
        <v>3043</v>
      </c>
      <c r="H17" s="211"/>
    </row>
    <row r="18" spans="1:8">
      <c r="A18" s="210">
        <v>43405</v>
      </c>
      <c r="B18" s="211" t="s">
        <v>4</v>
      </c>
      <c r="C18" s="211">
        <v>5441</v>
      </c>
      <c r="D18" s="211" t="s">
        <v>3045</v>
      </c>
      <c r="E18" s="211" t="s">
        <v>79</v>
      </c>
      <c r="F18" s="211" t="s">
        <v>6</v>
      </c>
      <c r="G18" s="211" t="s">
        <v>42</v>
      </c>
      <c r="H18" s="211"/>
    </row>
    <row r="19" spans="1:8">
      <c r="A19" s="210">
        <v>43405</v>
      </c>
      <c r="B19" s="211" t="s">
        <v>4</v>
      </c>
      <c r="C19" s="211">
        <v>5405</v>
      </c>
      <c r="D19" s="211" t="s">
        <v>194</v>
      </c>
      <c r="E19" s="211" t="s">
        <v>24</v>
      </c>
      <c r="F19" s="211" t="s">
        <v>24</v>
      </c>
      <c r="G19" s="211" t="s">
        <v>663</v>
      </c>
      <c r="H19" s="211"/>
    </row>
    <row r="20" spans="1:8">
      <c r="A20" s="210">
        <v>43405</v>
      </c>
      <c r="B20" s="211" t="s">
        <v>4</v>
      </c>
      <c r="C20" s="211">
        <v>1923</v>
      </c>
      <c r="D20" s="211" t="s">
        <v>205</v>
      </c>
      <c r="E20" s="211" t="s">
        <v>79</v>
      </c>
      <c r="F20" s="211" t="s">
        <v>35</v>
      </c>
      <c r="G20" s="211" t="s">
        <v>42</v>
      </c>
      <c r="H20" s="211"/>
    </row>
    <row r="21" spans="1:8">
      <c r="A21" s="210">
        <v>43405</v>
      </c>
      <c r="B21" s="211" t="s">
        <v>4</v>
      </c>
      <c r="C21" s="211">
        <v>8359</v>
      </c>
      <c r="D21" s="211" t="s">
        <v>3046</v>
      </c>
      <c r="E21" s="211" t="s">
        <v>66</v>
      </c>
      <c r="F21" s="211" t="s">
        <v>24</v>
      </c>
      <c r="G21" s="211" t="s">
        <v>42</v>
      </c>
      <c r="H21" s="211"/>
    </row>
    <row r="22" spans="1:8">
      <c r="A22" s="210">
        <v>43405</v>
      </c>
      <c r="B22" s="211" t="s">
        <v>4</v>
      </c>
      <c r="C22" s="211">
        <v>8258</v>
      </c>
      <c r="D22" s="211" t="s">
        <v>162</v>
      </c>
      <c r="E22" s="211" t="s">
        <v>66</v>
      </c>
      <c r="F22" s="211" t="s">
        <v>24</v>
      </c>
      <c r="G22" s="211" t="s">
        <v>42</v>
      </c>
      <c r="H22" s="211"/>
    </row>
    <row r="23" spans="1:8">
      <c r="A23" s="210">
        <v>43405</v>
      </c>
      <c r="B23" s="211" t="s">
        <v>22</v>
      </c>
      <c r="C23" s="211">
        <v>6700</v>
      </c>
      <c r="D23" s="211" t="s">
        <v>326</v>
      </c>
      <c r="E23" s="211" t="s">
        <v>7</v>
      </c>
      <c r="F23" s="211" t="s">
        <v>6</v>
      </c>
      <c r="G23" s="211" t="s">
        <v>42</v>
      </c>
      <c r="H23" s="211"/>
    </row>
    <row r="24" spans="1:8">
      <c r="A24" s="210">
        <v>43405</v>
      </c>
      <c r="B24" s="211" t="s">
        <v>4</v>
      </c>
      <c r="C24" s="211">
        <v>6140</v>
      </c>
      <c r="D24" s="211" t="s">
        <v>142</v>
      </c>
      <c r="E24" s="211" t="s">
        <v>66</v>
      </c>
      <c r="F24" s="211" t="s">
        <v>24</v>
      </c>
      <c r="G24" s="211" t="s">
        <v>388</v>
      </c>
      <c r="H24" s="211"/>
    </row>
    <row r="25" spans="1:8">
      <c r="A25" s="210">
        <v>43405</v>
      </c>
      <c r="B25" s="211" t="s">
        <v>7</v>
      </c>
      <c r="C25" s="211">
        <v>54440</v>
      </c>
      <c r="D25" s="211" t="s">
        <v>522</v>
      </c>
      <c r="E25" s="211" t="s">
        <v>7</v>
      </c>
      <c r="F25" s="211" t="s">
        <v>7</v>
      </c>
      <c r="G25" s="211" t="s">
        <v>946</v>
      </c>
      <c r="H25" s="211"/>
    </row>
    <row r="26" spans="1:8">
      <c r="A26" s="210">
        <v>43405</v>
      </c>
      <c r="B26" s="211" t="s">
        <v>4</v>
      </c>
      <c r="C26" s="211">
        <v>8080</v>
      </c>
      <c r="D26" s="211" t="s">
        <v>133</v>
      </c>
      <c r="E26" s="211" t="s">
        <v>24</v>
      </c>
      <c r="F26" s="211" t="s">
        <v>7</v>
      </c>
      <c r="G26" s="211" t="s">
        <v>388</v>
      </c>
      <c r="H26" s="211"/>
    </row>
    <row r="27" spans="1:8">
      <c r="A27" s="210">
        <v>43405</v>
      </c>
      <c r="B27" s="211" t="s">
        <v>4</v>
      </c>
      <c r="C27" s="211">
        <v>2440</v>
      </c>
      <c r="D27" s="211" t="s">
        <v>3049</v>
      </c>
      <c r="E27" s="211" t="s">
        <v>24</v>
      </c>
      <c r="F27" s="211" t="s">
        <v>7</v>
      </c>
      <c r="G27" s="211" t="s">
        <v>388</v>
      </c>
      <c r="H27" s="211"/>
    </row>
    <row r="28" spans="1:8">
      <c r="A28" s="210">
        <v>43405</v>
      </c>
      <c r="B28" s="211" t="s">
        <v>4</v>
      </c>
      <c r="C28" s="211">
        <v>3330</v>
      </c>
      <c r="D28" s="211" t="s">
        <v>185</v>
      </c>
      <c r="E28" s="211" t="s">
        <v>7</v>
      </c>
      <c r="F28" s="211" t="s">
        <v>24</v>
      </c>
      <c r="G28" s="211" t="s">
        <v>123</v>
      </c>
      <c r="H28" s="211"/>
    </row>
    <row r="29" spans="1:8">
      <c r="A29" s="210">
        <v>43405</v>
      </c>
      <c r="B29" s="211" t="s">
        <v>4</v>
      </c>
      <c r="C29" s="211">
        <v>3985</v>
      </c>
      <c r="D29" s="211" t="s">
        <v>3050</v>
      </c>
      <c r="E29" s="211" t="s">
        <v>4</v>
      </c>
      <c r="F29" s="211" t="s">
        <v>7</v>
      </c>
      <c r="G29" s="211" t="s">
        <v>42</v>
      </c>
      <c r="H29" s="211"/>
    </row>
    <row r="30" spans="1:8">
      <c r="A30" s="210">
        <v>43405</v>
      </c>
      <c r="B30" s="211" t="s">
        <v>4</v>
      </c>
      <c r="C30" s="211">
        <v>2538</v>
      </c>
      <c r="D30" s="211" t="s">
        <v>205</v>
      </c>
      <c r="E30" s="211" t="s">
        <v>7</v>
      </c>
      <c r="F30" s="211" t="s">
        <v>24</v>
      </c>
      <c r="G30" s="211" t="s">
        <v>3052</v>
      </c>
      <c r="H30" s="211"/>
    </row>
    <row r="31" spans="1:8">
      <c r="A31" s="210">
        <v>43405</v>
      </c>
      <c r="B31" s="211" t="s">
        <v>4</v>
      </c>
      <c r="C31" s="211">
        <v>2168</v>
      </c>
      <c r="D31" s="211" t="s">
        <v>205</v>
      </c>
      <c r="E31" s="211" t="s">
        <v>7</v>
      </c>
      <c r="F31" s="211" t="s">
        <v>24</v>
      </c>
      <c r="G31" s="211" t="s">
        <v>1833</v>
      </c>
      <c r="H31" s="211"/>
    </row>
    <row r="32" spans="1:8">
      <c r="A32" s="210">
        <v>43405</v>
      </c>
      <c r="B32" s="211" t="s">
        <v>7</v>
      </c>
      <c r="C32" s="211">
        <v>54410</v>
      </c>
      <c r="D32" s="211" t="s">
        <v>3053</v>
      </c>
      <c r="E32" s="211" t="s">
        <v>7</v>
      </c>
      <c r="F32" s="211" t="s">
        <v>24</v>
      </c>
      <c r="G32" s="211" t="s">
        <v>2240</v>
      </c>
      <c r="H32" s="211"/>
    </row>
    <row r="33" spans="1:8">
      <c r="A33" s="210">
        <v>43405</v>
      </c>
      <c r="B33" s="211" t="s">
        <v>4</v>
      </c>
      <c r="C33" s="211">
        <v>7539</v>
      </c>
      <c r="D33" s="211" t="s">
        <v>1215</v>
      </c>
      <c r="E33" s="211" t="s">
        <v>4</v>
      </c>
      <c r="F33" s="211" t="s">
        <v>7</v>
      </c>
      <c r="G33" s="211" t="s">
        <v>388</v>
      </c>
      <c r="H33" s="211"/>
    </row>
    <row r="34" spans="1:8">
      <c r="A34" s="210">
        <v>43405</v>
      </c>
      <c r="B34" s="211" t="s">
        <v>4</v>
      </c>
      <c r="C34" s="211">
        <v>4991</v>
      </c>
      <c r="D34" s="211" t="s">
        <v>158</v>
      </c>
      <c r="E34" s="211" t="s">
        <v>4</v>
      </c>
      <c r="F34" s="211" t="s">
        <v>7</v>
      </c>
      <c r="G34" s="211" t="s">
        <v>123</v>
      </c>
      <c r="H34" s="211"/>
    </row>
    <row r="35" spans="1:8">
      <c r="A35" s="210">
        <v>43405</v>
      </c>
      <c r="B35" s="211" t="s">
        <v>7</v>
      </c>
      <c r="C35" s="211">
        <v>67750</v>
      </c>
      <c r="D35" s="211" t="s">
        <v>3057</v>
      </c>
      <c r="E35" s="211" t="s">
        <v>7</v>
      </c>
      <c r="F35" s="211" t="s">
        <v>6</v>
      </c>
      <c r="G35" s="211" t="s">
        <v>663</v>
      </c>
      <c r="H35" s="211"/>
    </row>
    <row r="36" spans="1:8">
      <c r="A36" s="210">
        <v>43405</v>
      </c>
      <c r="B36" s="211" t="s">
        <v>4</v>
      </c>
      <c r="C36" s="211">
        <v>8010</v>
      </c>
      <c r="D36" s="211" t="s">
        <v>135</v>
      </c>
      <c r="E36" s="211" t="s">
        <v>1134</v>
      </c>
      <c r="F36" s="211" t="s">
        <v>7</v>
      </c>
      <c r="G36" s="211" t="s">
        <v>1833</v>
      </c>
      <c r="H36" s="211"/>
    </row>
    <row r="37" spans="1:8">
      <c r="A37" s="210">
        <v>43405</v>
      </c>
      <c r="B37" s="211" t="s">
        <v>7</v>
      </c>
      <c r="C37" s="211">
        <v>54150</v>
      </c>
      <c r="D37" s="211" t="s">
        <v>2243</v>
      </c>
      <c r="E37" s="211" t="s">
        <v>79</v>
      </c>
      <c r="F37" s="211" t="s">
        <v>7</v>
      </c>
      <c r="G37" s="211" t="s">
        <v>2923</v>
      </c>
      <c r="H37" s="211"/>
    </row>
    <row r="38" spans="1:8">
      <c r="A38" s="210">
        <v>43405</v>
      </c>
      <c r="B38" s="211" t="s">
        <v>7</v>
      </c>
      <c r="C38" s="211">
        <v>21130</v>
      </c>
      <c r="D38" s="211" t="s">
        <v>3058</v>
      </c>
      <c r="E38" s="211" t="s">
        <v>7</v>
      </c>
      <c r="F38" s="211" t="s">
        <v>7</v>
      </c>
      <c r="G38" s="211" t="s">
        <v>3059</v>
      </c>
      <c r="H38" s="211"/>
    </row>
    <row r="39" spans="1:8">
      <c r="A39" s="210">
        <v>43405</v>
      </c>
      <c r="B39" s="211" t="s">
        <v>7</v>
      </c>
      <c r="C39" s="211">
        <v>57330</v>
      </c>
      <c r="D39" s="211" t="s">
        <v>413</v>
      </c>
      <c r="E39" s="211" t="s">
        <v>7</v>
      </c>
      <c r="F39" s="211" t="s">
        <v>24</v>
      </c>
      <c r="G39" s="211" t="s">
        <v>3015</v>
      </c>
      <c r="H39" s="211"/>
    </row>
    <row r="40" spans="1:8">
      <c r="A40" s="210">
        <v>43405</v>
      </c>
      <c r="B40" s="211" t="s">
        <v>4</v>
      </c>
      <c r="C40" s="211">
        <v>2723</v>
      </c>
      <c r="D40" s="211" t="s">
        <v>205</v>
      </c>
      <c r="E40" s="211" t="s">
        <v>9</v>
      </c>
      <c r="F40" s="211" t="s">
        <v>24</v>
      </c>
      <c r="G40" s="211" t="s">
        <v>388</v>
      </c>
      <c r="H40" s="211"/>
    </row>
    <row r="41" spans="1:8">
      <c r="A41" s="210">
        <v>43405</v>
      </c>
      <c r="B41" s="211" t="s">
        <v>4</v>
      </c>
      <c r="C41" s="211">
        <v>8436</v>
      </c>
      <c r="D41" s="211" t="s">
        <v>385</v>
      </c>
      <c r="E41" s="211" t="s">
        <v>18</v>
      </c>
      <c r="F41" s="211" t="s">
        <v>7</v>
      </c>
      <c r="G41" s="211" t="s">
        <v>42</v>
      </c>
      <c r="H41" s="211"/>
    </row>
    <row r="42" spans="1:8">
      <c r="A42" s="210">
        <v>43405</v>
      </c>
      <c r="B42" s="211" t="s">
        <v>4</v>
      </c>
      <c r="C42" s="211">
        <v>4672</v>
      </c>
      <c r="D42" s="211" t="s">
        <v>987</v>
      </c>
      <c r="E42" s="211" t="s">
        <v>5</v>
      </c>
      <c r="F42" s="211" t="s">
        <v>6</v>
      </c>
      <c r="G42" s="211" t="s">
        <v>663</v>
      </c>
      <c r="H42" s="211"/>
    </row>
    <row r="43" spans="1:8">
      <c r="A43" s="210">
        <v>43405</v>
      </c>
      <c r="B43" s="211" t="s">
        <v>7</v>
      </c>
      <c r="C43" s="211">
        <v>57390</v>
      </c>
      <c r="D43" s="211" t="s">
        <v>350</v>
      </c>
      <c r="E43" s="211" t="s">
        <v>7</v>
      </c>
      <c r="F43" s="211" t="s">
        <v>24</v>
      </c>
      <c r="G43" s="211" t="s">
        <v>388</v>
      </c>
      <c r="H43" s="211"/>
    </row>
    <row r="44" spans="1:8">
      <c r="A44" s="210">
        <v>43405</v>
      </c>
      <c r="B44" s="211" t="s">
        <v>4</v>
      </c>
      <c r="C44" s="211">
        <v>7663</v>
      </c>
      <c r="D44" s="211" t="s">
        <v>310</v>
      </c>
      <c r="E44" s="211" t="s">
        <v>25</v>
      </c>
      <c r="F44" s="211" t="s">
        <v>7</v>
      </c>
      <c r="G44" s="211" t="s">
        <v>42</v>
      </c>
      <c r="H44" s="211"/>
    </row>
    <row r="45" spans="1:8">
      <c r="A45" s="210">
        <v>43405</v>
      </c>
      <c r="B45" s="211" t="s">
        <v>4</v>
      </c>
      <c r="C45" s="211">
        <v>6916</v>
      </c>
      <c r="D45" s="211" t="s">
        <v>286</v>
      </c>
      <c r="E45" s="211" t="s">
        <v>25</v>
      </c>
      <c r="F45" s="211" t="s">
        <v>7</v>
      </c>
      <c r="G45" s="211" t="s">
        <v>42</v>
      </c>
      <c r="H45" s="211"/>
    </row>
    <row r="46" spans="1:8">
      <c r="A46" s="210">
        <v>43405</v>
      </c>
      <c r="B46" s="211" t="s">
        <v>4</v>
      </c>
      <c r="C46" s="211">
        <v>6587</v>
      </c>
      <c r="D46" s="211" t="s">
        <v>3067</v>
      </c>
      <c r="E46" s="211" t="s">
        <v>5</v>
      </c>
      <c r="F46" s="211" t="s">
        <v>35</v>
      </c>
      <c r="G46" s="211" t="s">
        <v>2410</v>
      </c>
      <c r="H46" s="211"/>
    </row>
    <row r="47" spans="1:8">
      <c r="A47" s="210">
        <v>43405</v>
      </c>
      <c r="B47" s="211" t="s">
        <v>4</v>
      </c>
      <c r="C47" s="211">
        <v>6250</v>
      </c>
      <c r="D47" s="211" t="s">
        <v>3068</v>
      </c>
      <c r="E47" s="211" t="s">
        <v>5</v>
      </c>
      <c r="F47" s="211" t="s">
        <v>6</v>
      </c>
      <c r="G47" s="211" t="s">
        <v>123</v>
      </c>
      <c r="H47" s="211"/>
    </row>
    <row r="48" spans="1:8">
      <c r="A48" s="210">
        <v>43405</v>
      </c>
      <c r="B48" s="211" t="s">
        <v>4</v>
      </c>
      <c r="C48" s="211">
        <v>3566</v>
      </c>
      <c r="D48" s="211" t="s">
        <v>168</v>
      </c>
      <c r="E48" s="211" t="s">
        <v>24</v>
      </c>
      <c r="F48" s="211" t="s">
        <v>3070</v>
      </c>
      <c r="G48" s="211" t="s">
        <v>42</v>
      </c>
      <c r="H48" s="211"/>
    </row>
    <row r="49" spans="1:8">
      <c r="A49" s="210">
        <v>43405</v>
      </c>
      <c r="B49" s="211" t="s">
        <v>4</v>
      </c>
      <c r="C49" s="211">
        <v>4977</v>
      </c>
      <c r="D49" s="211" t="s">
        <v>199</v>
      </c>
      <c r="E49" s="211" t="s">
        <v>5</v>
      </c>
      <c r="F49" s="211" t="s">
        <v>7</v>
      </c>
      <c r="G49" s="211" t="s">
        <v>123</v>
      </c>
      <c r="H49" s="211"/>
    </row>
    <row r="50" spans="1:8">
      <c r="A50" s="210">
        <v>43405</v>
      </c>
      <c r="B50" s="211" t="s">
        <v>4</v>
      </c>
      <c r="C50" s="211">
        <v>1526</v>
      </c>
      <c r="D50" s="211" t="s">
        <v>205</v>
      </c>
      <c r="E50" s="211" t="s">
        <v>638</v>
      </c>
      <c r="F50" s="211" t="s">
        <v>489</v>
      </c>
      <c r="G50" s="211" t="s">
        <v>1833</v>
      </c>
      <c r="H50" s="211"/>
    </row>
    <row r="51" spans="1:8">
      <c r="A51" s="210">
        <v>43405</v>
      </c>
      <c r="B51" s="211" t="s">
        <v>9</v>
      </c>
      <c r="C51" s="211">
        <v>20020</v>
      </c>
      <c r="D51" s="211" t="s">
        <v>1083</v>
      </c>
      <c r="E51" s="211" t="s">
        <v>3071</v>
      </c>
      <c r="F51" s="211" t="s">
        <v>24</v>
      </c>
      <c r="G51" s="211" t="s">
        <v>939</v>
      </c>
      <c r="H51" s="211"/>
    </row>
    <row r="52" spans="1:8">
      <c r="A52" s="210">
        <v>43405</v>
      </c>
      <c r="B52" s="211" t="s">
        <v>6</v>
      </c>
      <c r="C52" s="211">
        <v>54453</v>
      </c>
      <c r="D52" s="211" t="s">
        <v>3072</v>
      </c>
      <c r="E52" s="211" t="s">
        <v>363</v>
      </c>
      <c r="F52" s="211" t="s">
        <v>24</v>
      </c>
      <c r="G52" s="211" t="s">
        <v>235</v>
      </c>
      <c r="H52" s="211"/>
    </row>
    <row r="53" spans="1:8">
      <c r="A53" s="210">
        <v>43405</v>
      </c>
      <c r="B53" s="211" t="s">
        <v>7</v>
      </c>
      <c r="C53" s="211">
        <v>76133</v>
      </c>
      <c r="D53" s="211" t="s">
        <v>3073</v>
      </c>
      <c r="E53" s="211" t="s">
        <v>7</v>
      </c>
      <c r="F53" s="211" t="s">
        <v>7</v>
      </c>
      <c r="G53" s="211" t="s">
        <v>1833</v>
      </c>
      <c r="H53" s="211"/>
    </row>
    <row r="54" spans="1:8">
      <c r="A54" s="210">
        <v>43405</v>
      </c>
      <c r="B54" s="211" t="s">
        <v>4</v>
      </c>
      <c r="C54" s="211">
        <v>2680</v>
      </c>
      <c r="D54" s="211" t="s">
        <v>205</v>
      </c>
      <c r="E54" s="211" t="s">
        <v>18</v>
      </c>
      <c r="F54" s="211" t="s">
        <v>7</v>
      </c>
      <c r="G54" s="211" t="s">
        <v>663</v>
      </c>
      <c r="H54" s="211"/>
    </row>
    <row r="55" spans="1:8">
      <c r="A55" s="210">
        <v>43405</v>
      </c>
      <c r="B55" s="211" t="s">
        <v>4</v>
      </c>
      <c r="C55" s="211">
        <v>5371</v>
      </c>
      <c r="D55" s="211" t="s">
        <v>155</v>
      </c>
      <c r="E55" s="211" t="s">
        <v>3075</v>
      </c>
      <c r="F55" s="211" t="s">
        <v>7</v>
      </c>
      <c r="G55" s="211" t="s">
        <v>42</v>
      </c>
      <c r="H55" s="211"/>
    </row>
    <row r="56" spans="1:8">
      <c r="A56" s="210">
        <v>43405</v>
      </c>
      <c r="B56" s="211" t="s">
        <v>4</v>
      </c>
      <c r="C56" s="211">
        <v>7212</v>
      </c>
      <c r="D56" s="211" t="s">
        <v>153</v>
      </c>
      <c r="E56" s="211" t="s">
        <v>79</v>
      </c>
      <c r="F56" s="211" t="s">
        <v>7</v>
      </c>
      <c r="G56" s="211" t="s">
        <v>42</v>
      </c>
      <c r="H56" s="211"/>
    </row>
    <row r="57" spans="1:8">
      <c r="A57" s="210">
        <v>43405</v>
      </c>
      <c r="B57" s="211" t="s">
        <v>4</v>
      </c>
      <c r="C57" s="211">
        <v>4579</v>
      </c>
      <c r="D57" s="211" t="s">
        <v>1119</v>
      </c>
      <c r="E57" s="211" t="s">
        <v>5</v>
      </c>
      <c r="F57" s="211" t="s">
        <v>7</v>
      </c>
      <c r="G57" s="211" t="s">
        <v>663</v>
      </c>
      <c r="H57" s="211"/>
    </row>
    <row r="58" spans="1:8">
      <c r="A58" s="210">
        <v>43405</v>
      </c>
      <c r="B58" s="211" t="s">
        <v>4</v>
      </c>
      <c r="C58" s="211">
        <v>4346</v>
      </c>
      <c r="D58" s="211" t="s">
        <v>141</v>
      </c>
      <c r="E58" s="211" t="s">
        <v>7</v>
      </c>
      <c r="F58" s="211" t="s">
        <v>7</v>
      </c>
      <c r="G58" s="211" t="s">
        <v>123</v>
      </c>
      <c r="H58" s="211"/>
    </row>
    <row r="59" spans="1:8">
      <c r="A59" s="210">
        <v>43405</v>
      </c>
      <c r="B59" s="211" t="s">
        <v>4</v>
      </c>
      <c r="C59" s="211">
        <v>1434</v>
      </c>
      <c r="D59" s="211" t="s">
        <v>205</v>
      </c>
      <c r="E59" s="211" t="s">
        <v>112</v>
      </c>
      <c r="F59" s="211" t="s">
        <v>7</v>
      </c>
      <c r="G59" s="211" t="s">
        <v>2923</v>
      </c>
      <c r="H59" s="211"/>
    </row>
    <row r="60" spans="1:8">
      <c r="A60" s="210">
        <v>43405</v>
      </c>
      <c r="B60" s="211" t="s">
        <v>4</v>
      </c>
      <c r="C60" s="211">
        <v>3944</v>
      </c>
      <c r="D60" s="211" t="s">
        <v>175</v>
      </c>
      <c r="E60" s="211" t="s">
        <v>5</v>
      </c>
      <c r="F60" s="211" t="s">
        <v>228</v>
      </c>
      <c r="G60" s="211" t="s">
        <v>663</v>
      </c>
      <c r="H60" s="211"/>
    </row>
    <row r="61" spans="1:8">
      <c r="A61" s="210">
        <v>43405</v>
      </c>
      <c r="B61" s="211" t="s">
        <v>7</v>
      </c>
      <c r="C61" s="211">
        <v>95250</v>
      </c>
      <c r="D61" s="211" t="s">
        <v>3078</v>
      </c>
      <c r="E61" s="211" t="s">
        <v>10</v>
      </c>
      <c r="F61" s="211" t="s">
        <v>7</v>
      </c>
      <c r="G61" s="211" t="s">
        <v>388</v>
      </c>
      <c r="H61" s="211"/>
    </row>
    <row r="62" spans="1:8">
      <c r="A62" s="210">
        <v>43405</v>
      </c>
      <c r="B62" s="211" t="s">
        <v>7</v>
      </c>
      <c r="C62" s="211">
        <v>57970</v>
      </c>
      <c r="D62" s="211" t="s">
        <v>739</v>
      </c>
      <c r="E62" s="211" t="s">
        <v>7</v>
      </c>
      <c r="F62" s="211" t="s">
        <v>24</v>
      </c>
      <c r="G62" s="211" t="s">
        <v>2923</v>
      </c>
      <c r="H62" s="211"/>
    </row>
    <row r="63" spans="1:8">
      <c r="A63" s="210">
        <v>43405</v>
      </c>
      <c r="B63" s="211" t="s">
        <v>4</v>
      </c>
      <c r="C63" s="211">
        <v>1354</v>
      </c>
      <c r="D63" s="211" t="s">
        <v>205</v>
      </c>
      <c r="E63" s="211" t="s">
        <v>9</v>
      </c>
      <c r="F63" s="211" t="s">
        <v>7</v>
      </c>
      <c r="G63" s="211" t="s">
        <v>42</v>
      </c>
      <c r="H63" s="211"/>
    </row>
    <row r="64" spans="1:8">
      <c r="A64" s="210">
        <v>43405</v>
      </c>
      <c r="B64" s="211" t="s">
        <v>4</v>
      </c>
      <c r="C64" s="211">
        <v>4360</v>
      </c>
      <c r="D64" s="211" t="s">
        <v>141</v>
      </c>
      <c r="E64" s="211" t="s">
        <v>638</v>
      </c>
      <c r="F64" s="211" t="s">
        <v>24</v>
      </c>
      <c r="G64" s="211" t="s">
        <v>42</v>
      </c>
      <c r="H64" s="211"/>
    </row>
    <row r="65" spans="1:8">
      <c r="A65" s="210">
        <v>43405</v>
      </c>
      <c r="B65" s="211" t="s">
        <v>4</v>
      </c>
      <c r="C65" s="211">
        <v>4993</v>
      </c>
      <c r="D65" s="211" t="s">
        <v>158</v>
      </c>
      <c r="E65" s="211" t="s">
        <v>4</v>
      </c>
      <c r="F65" s="211" t="s">
        <v>7</v>
      </c>
      <c r="G65" s="211" t="s">
        <v>3081</v>
      </c>
      <c r="H65" s="211"/>
    </row>
    <row r="66" spans="1:8">
      <c r="A66" s="210">
        <v>43405</v>
      </c>
      <c r="B66" s="211" t="s">
        <v>4</v>
      </c>
      <c r="C66" s="211">
        <v>1898</v>
      </c>
      <c r="D66" s="211" t="s">
        <v>309</v>
      </c>
      <c r="E66" s="211" t="s">
        <v>12</v>
      </c>
      <c r="F66" s="211" t="s">
        <v>24</v>
      </c>
      <c r="G66" s="211" t="s">
        <v>388</v>
      </c>
      <c r="H66" s="211"/>
    </row>
    <row r="67" spans="1:8">
      <c r="A67" s="210">
        <v>43405</v>
      </c>
      <c r="B67" s="211" t="s">
        <v>4</v>
      </c>
      <c r="C67" s="211">
        <v>8029</v>
      </c>
      <c r="D67" s="211" t="s">
        <v>135</v>
      </c>
      <c r="E67" s="211" t="s">
        <v>9</v>
      </c>
      <c r="F67" s="211" t="s">
        <v>7</v>
      </c>
      <c r="G67" s="211" t="s">
        <v>1833</v>
      </c>
      <c r="H67" s="211"/>
    </row>
    <row r="68" spans="1:8">
      <c r="A68" s="210">
        <v>43406</v>
      </c>
      <c r="B68" s="211" t="s">
        <v>4</v>
      </c>
      <c r="C68" s="211">
        <v>7260</v>
      </c>
      <c r="D68" s="211" t="s">
        <v>153</v>
      </c>
      <c r="E68" s="211" t="s">
        <v>5</v>
      </c>
      <c r="F68" s="211" t="s">
        <v>7</v>
      </c>
      <c r="G68" s="211" t="s">
        <v>42</v>
      </c>
      <c r="H68" s="211"/>
    </row>
    <row r="69" spans="1:8">
      <c r="A69" s="210">
        <v>43406</v>
      </c>
      <c r="B69" s="211" t="s">
        <v>22</v>
      </c>
      <c r="C69" s="211">
        <v>6700</v>
      </c>
      <c r="D69" s="211" t="s">
        <v>326</v>
      </c>
      <c r="E69" s="211" t="s">
        <v>7</v>
      </c>
      <c r="F69" s="211" t="s">
        <v>24</v>
      </c>
      <c r="G69" s="211" t="s">
        <v>3031</v>
      </c>
      <c r="H69" s="211"/>
    </row>
    <row r="70" spans="1:8">
      <c r="A70" s="210">
        <v>43406</v>
      </c>
      <c r="B70" s="211" t="s">
        <v>4</v>
      </c>
      <c r="C70" s="211">
        <v>4677</v>
      </c>
      <c r="D70" s="211" t="s">
        <v>131</v>
      </c>
      <c r="E70" s="211" t="s">
        <v>5</v>
      </c>
      <c r="F70" s="211" t="s">
        <v>7</v>
      </c>
      <c r="G70" s="211" t="s">
        <v>3010</v>
      </c>
      <c r="H70" s="211"/>
    </row>
    <row r="71" spans="1:8">
      <c r="A71" s="210">
        <v>43406</v>
      </c>
      <c r="B71" s="211" t="s">
        <v>4</v>
      </c>
      <c r="C71" s="211">
        <v>4470</v>
      </c>
      <c r="D71" s="211" t="s">
        <v>139</v>
      </c>
      <c r="E71" s="211" t="s">
        <v>6</v>
      </c>
      <c r="F71" s="211" t="s">
        <v>5</v>
      </c>
      <c r="G71" s="211" t="s">
        <v>42</v>
      </c>
      <c r="H71" s="211"/>
    </row>
    <row r="72" spans="1:8">
      <c r="A72" s="210">
        <v>43406</v>
      </c>
      <c r="B72" s="211" t="s">
        <v>1112</v>
      </c>
      <c r="C72" s="211"/>
      <c r="D72" s="211" t="s">
        <v>3226</v>
      </c>
      <c r="E72" s="211" t="s">
        <v>18</v>
      </c>
      <c r="F72" s="211" t="s">
        <v>24</v>
      </c>
      <c r="G72" s="211" t="s">
        <v>388</v>
      </c>
      <c r="H72" s="211"/>
    </row>
    <row r="73" spans="1:8">
      <c r="A73" s="210">
        <v>43406</v>
      </c>
      <c r="B73" s="211" t="s">
        <v>4</v>
      </c>
      <c r="C73" s="211">
        <v>4613</v>
      </c>
      <c r="D73" s="211" t="s">
        <v>207</v>
      </c>
      <c r="E73" s="211" t="s">
        <v>24</v>
      </c>
      <c r="F73" s="211" t="s">
        <v>7</v>
      </c>
      <c r="G73" s="211" t="s">
        <v>514</v>
      </c>
      <c r="H73" s="211"/>
    </row>
    <row r="74" spans="1:8">
      <c r="A74" s="210">
        <v>43406</v>
      </c>
      <c r="B74" s="211" t="s">
        <v>22</v>
      </c>
      <c r="C74" s="211">
        <v>6700</v>
      </c>
      <c r="D74" s="211" t="s">
        <v>326</v>
      </c>
      <c r="E74" s="211" t="s">
        <v>984</v>
      </c>
      <c r="F74" s="211" t="s">
        <v>7</v>
      </c>
      <c r="G74" s="211" t="s">
        <v>388</v>
      </c>
      <c r="H74" s="211"/>
    </row>
    <row r="75" spans="1:8">
      <c r="A75" s="210">
        <v>43406</v>
      </c>
      <c r="B75" s="211" t="s">
        <v>4</v>
      </c>
      <c r="C75" s="211">
        <v>8480</v>
      </c>
      <c r="D75" s="211" t="s">
        <v>1655</v>
      </c>
      <c r="E75" s="211" t="s">
        <v>30</v>
      </c>
      <c r="F75" s="211" t="s">
        <v>35</v>
      </c>
      <c r="G75" s="211" t="s">
        <v>388</v>
      </c>
      <c r="H75" s="211"/>
    </row>
    <row r="76" spans="1:8">
      <c r="A76" s="210">
        <v>43406</v>
      </c>
      <c r="B76" s="211" t="s">
        <v>4</v>
      </c>
      <c r="C76" s="211">
        <v>8710</v>
      </c>
      <c r="D76" s="211" t="s">
        <v>1405</v>
      </c>
      <c r="E76" s="211" t="s">
        <v>984</v>
      </c>
      <c r="F76" s="211" t="s">
        <v>633</v>
      </c>
      <c r="G76" s="211" t="s">
        <v>388</v>
      </c>
      <c r="H76" s="211"/>
    </row>
    <row r="77" spans="1:8">
      <c r="A77" s="210">
        <v>43406</v>
      </c>
      <c r="B77" s="211" t="s">
        <v>4</v>
      </c>
      <c r="C77" s="211">
        <v>2128</v>
      </c>
      <c r="D77" s="211" t="s">
        <v>205</v>
      </c>
      <c r="E77" s="211" t="s">
        <v>447</v>
      </c>
      <c r="F77" s="211" t="s">
        <v>24</v>
      </c>
      <c r="G77" s="211" t="s">
        <v>42</v>
      </c>
      <c r="H77" s="211"/>
    </row>
    <row r="78" spans="1:8">
      <c r="A78" s="210">
        <v>43406</v>
      </c>
      <c r="B78" s="211" t="s">
        <v>6</v>
      </c>
      <c r="C78" s="211">
        <v>82166</v>
      </c>
      <c r="D78" s="211" t="s">
        <v>3231</v>
      </c>
      <c r="E78" s="211" t="s">
        <v>6</v>
      </c>
      <c r="F78" s="211" t="s">
        <v>7</v>
      </c>
      <c r="G78" s="211" t="s">
        <v>388</v>
      </c>
      <c r="H78" s="211"/>
    </row>
    <row r="79" spans="1:8">
      <c r="A79" s="210">
        <v>43406</v>
      </c>
      <c r="B79" s="211" t="s">
        <v>4</v>
      </c>
      <c r="C79" s="211">
        <v>8140</v>
      </c>
      <c r="D79" s="211" t="s">
        <v>148</v>
      </c>
      <c r="E79" s="211" t="s">
        <v>7</v>
      </c>
      <c r="F79" s="211" t="s">
        <v>24</v>
      </c>
      <c r="G79" s="211" t="s">
        <v>1833</v>
      </c>
      <c r="H79" s="211"/>
    </row>
    <row r="80" spans="1:8">
      <c r="A80" s="210">
        <v>43406</v>
      </c>
      <c r="B80" s="211" t="s">
        <v>7</v>
      </c>
      <c r="C80" s="211">
        <v>91190</v>
      </c>
      <c r="D80" s="211" t="s">
        <v>3233</v>
      </c>
      <c r="E80" s="211" t="s">
        <v>7</v>
      </c>
      <c r="F80" s="211" t="s">
        <v>28</v>
      </c>
      <c r="G80" s="211" t="s">
        <v>1833</v>
      </c>
      <c r="H80" s="211"/>
    </row>
    <row r="81" spans="1:8">
      <c r="A81" s="210">
        <v>43406</v>
      </c>
      <c r="B81" s="211" t="s">
        <v>4</v>
      </c>
      <c r="C81" s="211">
        <v>9633</v>
      </c>
      <c r="D81" s="211" t="s">
        <v>332</v>
      </c>
      <c r="E81" s="211" t="s">
        <v>5</v>
      </c>
      <c r="F81" s="211" t="s">
        <v>7</v>
      </c>
      <c r="G81" s="211" t="s">
        <v>388</v>
      </c>
      <c r="H81" s="211"/>
    </row>
    <row r="82" spans="1:8">
      <c r="A82" s="210">
        <v>43406</v>
      </c>
      <c r="B82" s="211" t="s">
        <v>4</v>
      </c>
      <c r="C82" s="211">
        <v>8029</v>
      </c>
      <c r="D82" s="211" t="s">
        <v>135</v>
      </c>
      <c r="E82" s="211" t="s">
        <v>7</v>
      </c>
      <c r="F82" s="211" t="s">
        <v>24</v>
      </c>
      <c r="G82" s="211" t="s">
        <v>388</v>
      </c>
      <c r="H82" s="211"/>
    </row>
    <row r="83" spans="1:8">
      <c r="A83" s="210">
        <v>43406</v>
      </c>
      <c r="B83" s="211" t="s">
        <v>4</v>
      </c>
      <c r="C83" s="211">
        <v>7219</v>
      </c>
      <c r="D83" s="211" t="s">
        <v>156</v>
      </c>
      <c r="E83" s="211" t="s">
        <v>1171</v>
      </c>
      <c r="F83" s="211" t="s">
        <v>1171</v>
      </c>
      <c r="G83" s="211" t="s">
        <v>663</v>
      </c>
      <c r="H83" s="211"/>
    </row>
    <row r="84" spans="1:8">
      <c r="A84" s="210">
        <v>43406</v>
      </c>
      <c r="B84" s="211" t="s">
        <v>4</v>
      </c>
      <c r="C84" s="211">
        <v>4660</v>
      </c>
      <c r="D84" s="211" t="s">
        <v>296</v>
      </c>
      <c r="E84" s="211" t="s">
        <v>18</v>
      </c>
      <c r="F84" s="211" t="s">
        <v>100</v>
      </c>
      <c r="G84" s="211" t="s">
        <v>123</v>
      </c>
      <c r="H84" s="211"/>
    </row>
    <row r="85" spans="1:8">
      <c r="A85" s="210">
        <v>43406</v>
      </c>
      <c r="B85" s="211" t="s">
        <v>4</v>
      </c>
      <c r="C85" s="211">
        <v>6914</v>
      </c>
      <c r="D85" s="211" t="s">
        <v>286</v>
      </c>
      <c r="E85" s="211" t="s">
        <v>5</v>
      </c>
      <c r="F85" s="211" t="s">
        <v>7</v>
      </c>
      <c r="G85" s="211" t="s">
        <v>1833</v>
      </c>
      <c r="H85" s="211"/>
    </row>
    <row r="86" spans="1:8">
      <c r="A86" s="210">
        <v>43406</v>
      </c>
      <c r="B86" s="211" t="s">
        <v>22</v>
      </c>
      <c r="C86" s="211">
        <v>6700</v>
      </c>
      <c r="D86" s="211" t="s">
        <v>326</v>
      </c>
      <c r="E86" s="211" t="s">
        <v>7</v>
      </c>
      <c r="F86" s="211" t="s">
        <v>24</v>
      </c>
      <c r="G86" s="211" t="s">
        <v>3059</v>
      </c>
      <c r="H86" s="211"/>
    </row>
    <row r="87" spans="1:8">
      <c r="A87" s="210">
        <v>43406</v>
      </c>
      <c r="B87" s="211" t="s">
        <v>4</v>
      </c>
      <c r="C87" s="211">
        <v>7335</v>
      </c>
      <c r="D87" s="211" t="s">
        <v>163</v>
      </c>
      <c r="E87" s="211" t="s">
        <v>7</v>
      </c>
      <c r="F87" s="211" t="s">
        <v>24</v>
      </c>
      <c r="G87" s="211" t="s">
        <v>3003</v>
      </c>
      <c r="H87" s="211"/>
    </row>
    <row r="88" spans="1:8">
      <c r="A88" s="210">
        <v>43406</v>
      </c>
      <c r="B88" s="211" t="s">
        <v>4</v>
      </c>
      <c r="C88" s="211">
        <v>1619</v>
      </c>
      <c r="D88" s="211" t="s">
        <v>205</v>
      </c>
      <c r="E88" s="211" t="s">
        <v>6</v>
      </c>
      <c r="F88" s="211" t="s">
        <v>5</v>
      </c>
      <c r="G88" s="211" t="s">
        <v>663</v>
      </c>
      <c r="H88" s="211"/>
    </row>
    <row r="89" spans="1:8">
      <c r="A89" s="210">
        <v>43406</v>
      </c>
      <c r="B89" s="211" t="s">
        <v>6</v>
      </c>
      <c r="C89" s="211">
        <v>71093</v>
      </c>
      <c r="D89" s="211" t="s">
        <v>3237</v>
      </c>
      <c r="E89" s="211" t="s">
        <v>6</v>
      </c>
      <c r="F89" s="211" t="s">
        <v>24</v>
      </c>
      <c r="G89" s="211" t="s">
        <v>2916</v>
      </c>
      <c r="H89" s="211"/>
    </row>
    <row r="90" spans="1:8">
      <c r="A90" s="210">
        <v>43406</v>
      </c>
      <c r="B90" s="211" t="s">
        <v>6</v>
      </c>
      <c r="C90" s="211">
        <v>83324</v>
      </c>
      <c r="D90" s="211" t="s">
        <v>3238</v>
      </c>
      <c r="E90" s="211" t="s">
        <v>6</v>
      </c>
      <c r="F90" s="211" t="s">
        <v>24</v>
      </c>
      <c r="G90" s="211" t="s">
        <v>3015</v>
      </c>
      <c r="H90" s="211"/>
    </row>
    <row r="91" spans="1:8">
      <c r="A91" s="210">
        <v>43406</v>
      </c>
      <c r="B91" s="211" t="s">
        <v>4</v>
      </c>
      <c r="C91" s="211">
        <v>1116</v>
      </c>
      <c r="D91" s="211" t="s">
        <v>205</v>
      </c>
      <c r="E91" s="211" t="s">
        <v>79</v>
      </c>
      <c r="F91" s="211" t="s">
        <v>24</v>
      </c>
      <c r="G91" s="211" t="s">
        <v>3239</v>
      </c>
      <c r="H91" s="211"/>
    </row>
    <row r="92" spans="1:8">
      <c r="A92" s="210">
        <v>43406</v>
      </c>
      <c r="B92" s="211" t="s">
        <v>4</v>
      </c>
      <c r="C92" s="211">
        <v>4438</v>
      </c>
      <c r="D92" s="211" t="s">
        <v>139</v>
      </c>
      <c r="E92" s="211" t="s">
        <v>9</v>
      </c>
      <c r="F92" s="211" t="s">
        <v>5</v>
      </c>
      <c r="G92" s="211" t="s">
        <v>2541</v>
      </c>
      <c r="H92" s="211"/>
    </row>
    <row r="93" spans="1:8">
      <c r="A93" s="210">
        <v>43406</v>
      </c>
      <c r="B93" s="211" t="s">
        <v>4</v>
      </c>
      <c r="C93" s="211">
        <v>1363</v>
      </c>
      <c r="D93" s="211" t="s">
        <v>136</v>
      </c>
      <c r="E93" s="211" t="s">
        <v>28</v>
      </c>
      <c r="F93" s="211" t="s">
        <v>24</v>
      </c>
      <c r="G93" s="211" t="s">
        <v>42</v>
      </c>
      <c r="H93" s="211"/>
    </row>
    <row r="94" spans="1:8">
      <c r="A94" s="210">
        <v>43406</v>
      </c>
      <c r="B94" s="211" t="s">
        <v>4</v>
      </c>
      <c r="C94" s="211">
        <v>1710</v>
      </c>
      <c r="D94" s="211" t="s">
        <v>205</v>
      </c>
      <c r="E94" s="211" t="s">
        <v>376</v>
      </c>
      <c r="F94" s="211" t="s">
        <v>24</v>
      </c>
      <c r="G94" s="211" t="s">
        <v>123</v>
      </c>
      <c r="H94" s="211"/>
    </row>
    <row r="95" spans="1:8">
      <c r="A95" s="210">
        <v>43406</v>
      </c>
      <c r="B95" s="211" t="s">
        <v>4</v>
      </c>
      <c r="C95" s="211">
        <v>1372</v>
      </c>
      <c r="D95" s="211" t="s">
        <v>205</v>
      </c>
      <c r="E95" s="211" t="s">
        <v>32</v>
      </c>
      <c r="F95" s="211" t="s">
        <v>24</v>
      </c>
      <c r="G95" s="211" t="s">
        <v>42</v>
      </c>
      <c r="H95" s="211"/>
    </row>
    <row r="96" spans="1:8">
      <c r="A96" s="210">
        <v>43406</v>
      </c>
      <c r="B96" s="211" t="s">
        <v>22</v>
      </c>
      <c r="C96" s="211">
        <v>2531</v>
      </c>
      <c r="D96" s="211" t="s">
        <v>205</v>
      </c>
      <c r="E96" s="211" t="s">
        <v>984</v>
      </c>
      <c r="F96" s="211" t="s">
        <v>100</v>
      </c>
      <c r="G96" s="211" t="s">
        <v>3243</v>
      </c>
      <c r="H96" s="211"/>
    </row>
    <row r="97" spans="1:8">
      <c r="A97" s="210">
        <v>43406</v>
      </c>
      <c r="B97" s="211" t="s">
        <v>4</v>
      </c>
      <c r="C97" s="211">
        <v>1937</v>
      </c>
      <c r="D97" s="211" t="s">
        <v>205</v>
      </c>
      <c r="E97" s="211" t="s">
        <v>24</v>
      </c>
      <c r="F97" s="211" t="s">
        <v>7</v>
      </c>
      <c r="G97" s="211" t="s">
        <v>388</v>
      </c>
      <c r="H97" s="211"/>
    </row>
    <row r="98" spans="1:8">
      <c r="A98" s="210">
        <v>43406</v>
      </c>
      <c r="B98" s="211" t="s">
        <v>4</v>
      </c>
      <c r="C98" s="211">
        <v>6910</v>
      </c>
      <c r="D98" s="211" t="s">
        <v>286</v>
      </c>
      <c r="E98" s="211" t="s">
        <v>24</v>
      </c>
      <c r="F98" s="211" t="s">
        <v>7</v>
      </c>
      <c r="G98" s="211" t="s">
        <v>123</v>
      </c>
      <c r="H98" s="211"/>
    </row>
    <row r="99" spans="1:8">
      <c r="A99" s="210">
        <v>43406</v>
      </c>
      <c r="B99" s="211" t="s">
        <v>4</v>
      </c>
      <c r="C99" s="211">
        <v>3374</v>
      </c>
      <c r="D99" s="211" t="s">
        <v>151</v>
      </c>
      <c r="E99" s="211" t="s">
        <v>3070</v>
      </c>
      <c r="F99" s="211" t="s">
        <v>24</v>
      </c>
      <c r="G99" s="211" t="s">
        <v>42</v>
      </c>
      <c r="H99" s="211"/>
    </row>
    <row r="100" spans="1:8">
      <c r="A100" s="210">
        <v>43406</v>
      </c>
      <c r="B100" s="211" t="s">
        <v>7</v>
      </c>
      <c r="C100" s="211">
        <v>54620</v>
      </c>
      <c r="D100" s="211" t="s">
        <v>845</v>
      </c>
      <c r="E100" s="211" t="s">
        <v>7</v>
      </c>
      <c r="F100" s="211" t="s">
        <v>7</v>
      </c>
      <c r="G100" s="211" t="s">
        <v>3059</v>
      </c>
      <c r="H100" s="211"/>
    </row>
    <row r="101" spans="1:8">
      <c r="A101" s="210">
        <v>43406</v>
      </c>
      <c r="B101" s="211" t="s">
        <v>4</v>
      </c>
      <c r="C101" s="211">
        <v>6797</v>
      </c>
      <c r="D101" s="211" t="s">
        <v>1225</v>
      </c>
      <c r="E101" s="211" t="s">
        <v>4</v>
      </c>
      <c r="F101" s="211" t="s">
        <v>7</v>
      </c>
      <c r="G101" s="211" t="s">
        <v>663</v>
      </c>
      <c r="H101" s="211"/>
    </row>
    <row r="102" spans="1:8">
      <c r="A102" s="210">
        <v>43406</v>
      </c>
      <c r="B102" s="211" t="s">
        <v>4</v>
      </c>
      <c r="C102" s="211">
        <v>1520</v>
      </c>
      <c r="D102" s="211" t="s">
        <v>205</v>
      </c>
      <c r="E102" s="211" t="s">
        <v>24</v>
      </c>
      <c r="F102" s="211" t="s">
        <v>5</v>
      </c>
      <c r="G102" s="211" t="s">
        <v>388</v>
      </c>
      <c r="H102" s="211"/>
    </row>
    <row r="103" spans="1:8">
      <c r="A103" s="210">
        <v>43406</v>
      </c>
      <c r="B103" s="211" t="s">
        <v>4</v>
      </c>
      <c r="C103" s="211">
        <v>7740</v>
      </c>
      <c r="D103" s="211" t="s">
        <v>138</v>
      </c>
      <c r="E103" s="211" t="s">
        <v>79</v>
      </c>
      <c r="F103" s="211" t="s">
        <v>35</v>
      </c>
      <c r="G103" s="211" t="s">
        <v>388</v>
      </c>
      <c r="H103" s="211"/>
    </row>
    <row r="104" spans="1:8">
      <c r="A104" s="210">
        <v>43406</v>
      </c>
      <c r="B104" s="211" t="s">
        <v>22</v>
      </c>
      <c r="C104" s="211">
        <v>6769</v>
      </c>
      <c r="D104" s="211" t="s">
        <v>2497</v>
      </c>
      <c r="E104" s="211" t="s">
        <v>7</v>
      </c>
      <c r="F104" s="211" t="s">
        <v>24</v>
      </c>
      <c r="G104" s="211" t="s">
        <v>1833</v>
      </c>
      <c r="H104" s="211"/>
    </row>
    <row r="105" spans="1:8">
      <c r="A105" s="210">
        <v>43406</v>
      </c>
      <c r="B105" s="211" t="s">
        <v>4</v>
      </c>
      <c r="C105" s="211">
        <v>8224</v>
      </c>
      <c r="D105" s="211" t="s">
        <v>162</v>
      </c>
      <c r="E105" s="211" t="s">
        <v>489</v>
      </c>
      <c r="F105" s="211" t="s">
        <v>24</v>
      </c>
      <c r="G105" s="211" t="s">
        <v>42</v>
      </c>
      <c r="H105" s="211"/>
    </row>
    <row r="106" spans="1:8">
      <c r="A106" s="210">
        <v>43406</v>
      </c>
      <c r="B106" s="211" t="s">
        <v>4</v>
      </c>
      <c r="C106" s="211">
        <v>4382</v>
      </c>
      <c r="D106" s="211" t="s">
        <v>160</v>
      </c>
      <c r="E106" s="211" t="s">
        <v>5</v>
      </c>
      <c r="F106" s="211" t="s">
        <v>7</v>
      </c>
      <c r="G106" s="211" t="s">
        <v>123</v>
      </c>
      <c r="H106" s="211"/>
    </row>
    <row r="107" spans="1:8">
      <c r="A107" s="210">
        <v>43406</v>
      </c>
      <c r="B107" s="211" t="s">
        <v>4</v>
      </c>
      <c r="C107" s="211">
        <v>8048</v>
      </c>
      <c r="D107" s="211" t="s">
        <v>135</v>
      </c>
      <c r="E107" s="211" t="s">
        <v>28</v>
      </c>
      <c r="F107" s="211" t="s">
        <v>7</v>
      </c>
      <c r="G107" s="211" t="s">
        <v>1015</v>
      </c>
      <c r="H107" s="211"/>
    </row>
    <row r="108" spans="1:8">
      <c r="A108" s="210">
        <v>43406</v>
      </c>
      <c r="B108" s="211" t="s">
        <v>4</v>
      </c>
      <c r="C108" s="211">
        <v>4033</v>
      </c>
      <c r="D108" s="211" t="s">
        <v>141</v>
      </c>
      <c r="E108" s="211" t="s">
        <v>25</v>
      </c>
      <c r="F108" s="211" t="s">
        <v>3246</v>
      </c>
      <c r="G108" s="211" t="s">
        <v>3247</v>
      </c>
      <c r="H108" s="211"/>
    </row>
    <row r="109" spans="1:8">
      <c r="A109" s="210">
        <v>43406</v>
      </c>
      <c r="B109" s="211" t="s">
        <v>7</v>
      </c>
      <c r="C109" s="211">
        <v>57000</v>
      </c>
      <c r="D109" s="211" t="s">
        <v>785</v>
      </c>
      <c r="E109" s="211" t="s">
        <v>7</v>
      </c>
      <c r="F109" s="211" t="s">
        <v>24</v>
      </c>
      <c r="G109" s="211" t="s">
        <v>3249</v>
      </c>
      <c r="H109" s="211"/>
    </row>
    <row r="110" spans="1:8">
      <c r="A110" s="210">
        <v>43406</v>
      </c>
      <c r="B110" s="211" t="s">
        <v>7</v>
      </c>
      <c r="C110" s="211">
        <v>57070</v>
      </c>
      <c r="D110" s="211" t="s">
        <v>3251</v>
      </c>
      <c r="E110" s="211" t="s">
        <v>7</v>
      </c>
      <c r="F110" s="211" t="s">
        <v>9</v>
      </c>
      <c r="G110" s="211" t="s">
        <v>1833</v>
      </c>
      <c r="H110" s="211"/>
    </row>
    <row r="111" spans="1:8">
      <c r="A111" s="210">
        <v>43406</v>
      </c>
      <c r="B111" s="211" t="s">
        <v>7</v>
      </c>
      <c r="C111" s="211">
        <v>54190</v>
      </c>
      <c r="D111" s="211" t="s">
        <v>1725</v>
      </c>
      <c r="E111" s="211" t="s">
        <v>7</v>
      </c>
      <c r="F111" s="211" t="s">
        <v>24</v>
      </c>
      <c r="G111" s="211" t="s">
        <v>2984</v>
      </c>
      <c r="H111" s="211"/>
    </row>
    <row r="112" spans="1:8">
      <c r="A112" s="210">
        <v>43406</v>
      </c>
      <c r="B112" s="211" t="s">
        <v>4</v>
      </c>
      <c r="C112" s="211">
        <v>4412</v>
      </c>
      <c r="D112" s="211" t="s">
        <v>145</v>
      </c>
      <c r="E112" s="211" t="s">
        <v>24</v>
      </c>
      <c r="F112" s="211" t="s">
        <v>7</v>
      </c>
      <c r="G112" s="211" t="s">
        <v>2541</v>
      </c>
      <c r="H112" s="211"/>
    </row>
    <row r="113" spans="1:8">
      <c r="A113" s="210">
        <v>43406</v>
      </c>
      <c r="B113" s="211" t="s">
        <v>4</v>
      </c>
      <c r="C113" s="211">
        <v>8436</v>
      </c>
      <c r="D113" s="211" t="s">
        <v>385</v>
      </c>
      <c r="E113" s="211" t="s">
        <v>5</v>
      </c>
      <c r="F113" s="211" t="s">
        <v>7</v>
      </c>
      <c r="G113" s="211" t="s">
        <v>388</v>
      </c>
      <c r="H113" s="211"/>
    </row>
    <row r="114" spans="1:8">
      <c r="A114" s="210">
        <v>43406</v>
      </c>
      <c r="B114" s="211" t="s">
        <v>4</v>
      </c>
      <c r="C114" s="211">
        <v>7217</v>
      </c>
      <c r="D114" s="211" t="s">
        <v>153</v>
      </c>
      <c r="E114" s="211" t="s">
        <v>489</v>
      </c>
      <c r="F114" s="211" t="s">
        <v>24</v>
      </c>
      <c r="G114" s="211" t="s">
        <v>3254</v>
      </c>
      <c r="H114" s="211"/>
    </row>
    <row r="115" spans="1:8">
      <c r="A115" s="210">
        <v>43406</v>
      </c>
      <c r="B115" s="211" t="s">
        <v>4</v>
      </c>
      <c r="C115" s="211">
        <v>2336</v>
      </c>
      <c r="D115" s="211" t="s">
        <v>205</v>
      </c>
      <c r="E115" s="211" t="s">
        <v>7</v>
      </c>
      <c r="F115" s="211" t="s">
        <v>2542</v>
      </c>
      <c r="G115" s="211" t="s">
        <v>388</v>
      </c>
      <c r="H115" s="211"/>
    </row>
    <row r="116" spans="1:8">
      <c r="A116" s="210">
        <v>43406</v>
      </c>
      <c r="B116" s="211" t="s">
        <v>4</v>
      </c>
      <c r="C116" s="211">
        <v>1461</v>
      </c>
      <c r="D116" s="211" t="s">
        <v>205</v>
      </c>
      <c r="E116" s="211" t="s">
        <v>7</v>
      </c>
      <c r="F116" s="211" t="s">
        <v>3255</v>
      </c>
      <c r="G116" s="211" t="s">
        <v>42</v>
      </c>
      <c r="H116" s="211"/>
    </row>
    <row r="117" spans="1:8">
      <c r="A117" s="210">
        <v>43406</v>
      </c>
      <c r="B117" s="211" t="s">
        <v>4</v>
      </c>
      <c r="C117" s="211">
        <v>4552</v>
      </c>
      <c r="D117" s="211" t="s">
        <v>206</v>
      </c>
      <c r="E117" s="211" t="s">
        <v>28</v>
      </c>
      <c r="F117" s="211" t="s">
        <v>7</v>
      </c>
      <c r="G117" s="211" t="s">
        <v>123</v>
      </c>
      <c r="H117" s="211"/>
    </row>
    <row r="118" spans="1:8">
      <c r="A118" s="210">
        <v>43406</v>
      </c>
      <c r="B118" s="211" t="s">
        <v>22</v>
      </c>
      <c r="C118" s="211">
        <v>6700</v>
      </c>
      <c r="D118" s="211" t="s">
        <v>326</v>
      </c>
      <c r="E118" s="211" t="s">
        <v>7</v>
      </c>
      <c r="F118" s="211" t="s">
        <v>24</v>
      </c>
      <c r="G118" s="211" t="s">
        <v>1833</v>
      </c>
      <c r="H118" s="211"/>
    </row>
    <row r="119" spans="1:8">
      <c r="A119" s="210">
        <v>43406</v>
      </c>
      <c r="B119" s="211" t="s">
        <v>4</v>
      </c>
      <c r="C119" s="211">
        <v>2624</v>
      </c>
      <c r="D119" s="211" t="s">
        <v>205</v>
      </c>
      <c r="E119" s="211" t="s">
        <v>66</v>
      </c>
      <c r="F119" s="211" t="s">
        <v>6</v>
      </c>
      <c r="G119" s="211" t="s">
        <v>42</v>
      </c>
      <c r="H119" s="211"/>
    </row>
    <row r="120" spans="1:8">
      <c r="A120" s="210">
        <v>43406</v>
      </c>
      <c r="B120" s="211" t="s">
        <v>4</v>
      </c>
      <c r="C120" s="211">
        <v>3910</v>
      </c>
      <c r="D120" s="211" t="s">
        <v>175</v>
      </c>
      <c r="E120" s="211" t="s">
        <v>5</v>
      </c>
      <c r="F120" s="211" t="s">
        <v>6</v>
      </c>
      <c r="G120" s="211" t="s">
        <v>1833</v>
      </c>
      <c r="H120" s="211"/>
    </row>
    <row r="121" spans="1:8">
      <c r="A121" s="210">
        <v>43407</v>
      </c>
      <c r="B121" s="211" t="s">
        <v>4</v>
      </c>
      <c r="C121" s="211">
        <v>8282</v>
      </c>
      <c r="D121" s="211" t="s">
        <v>916</v>
      </c>
      <c r="E121" s="211" t="s">
        <v>9</v>
      </c>
      <c r="F121" s="211" t="s">
        <v>7</v>
      </c>
      <c r="G121" s="211" t="s">
        <v>663</v>
      </c>
      <c r="H121" s="211"/>
    </row>
    <row r="122" spans="1:8">
      <c r="A122" s="210">
        <v>43407</v>
      </c>
      <c r="B122" s="211" t="s">
        <v>4</v>
      </c>
      <c r="C122" s="211">
        <v>4751</v>
      </c>
      <c r="D122" s="211" t="s">
        <v>180</v>
      </c>
      <c r="E122" s="211" t="s">
        <v>4</v>
      </c>
      <c r="F122" s="211" t="s">
        <v>24</v>
      </c>
      <c r="G122" s="211" t="s">
        <v>40</v>
      </c>
      <c r="H122" s="211"/>
    </row>
    <row r="123" spans="1:8">
      <c r="A123" s="210">
        <v>43407</v>
      </c>
      <c r="B123" s="211" t="s">
        <v>22</v>
      </c>
      <c r="C123" s="211">
        <v>1341</v>
      </c>
      <c r="D123" s="211" t="s">
        <v>3320</v>
      </c>
      <c r="E123" s="211" t="s">
        <v>7</v>
      </c>
      <c r="F123" s="211" t="s">
        <v>984</v>
      </c>
      <c r="G123" s="211" t="s">
        <v>388</v>
      </c>
      <c r="H123" s="211"/>
    </row>
    <row r="124" spans="1:8">
      <c r="A124" s="210">
        <v>43407</v>
      </c>
      <c r="B124" s="211" t="s">
        <v>4</v>
      </c>
      <c r="C124" s="211">
        <v>4649</v>
      </c>
      <c r="D124" s="211" t="s">
        <v>131</v>
      </c>
      <c r="E124" s="211" t="s">
        <v>25</v>
      </c>
      <c r="F124" s="211" t="s">
        <v>7</v>
      </c>
      <c r="G124" s="211" t="s">
        <v>123</v>
      </c>
      <c r="H124" s="211"/>
    </row>
    <row r="125" spans="1:8">
      <c r="A125" s="210">
        <v>43407</v>
      </c>
      <c r="B125" s="211" t="s">
        <v>7</v>
      </c>
      <c r="C125" s="211">
        <v>89700</v>
      </c>
      <c r="D125" s="211" t="s">
        <v>3321</v>
      </c>
      <c r="E125" s="211" t="s">
        <v>7</v>
      </c>
      <c r="F125" s="211" t="s">
        <v>24</v>
      </c>
      <c r="G125" s="211" t="s">
        <v>388</v>
      </c>
      <c r="H125" s="211"/>
    </row>
    <row r="126" spans="1:8">
      <c r="A126" s="210">
        <v>43407</v>
      </c>
      <c r="B126" s="211" t="s">
        <v>7</v>
      </c>
      <c r="C126" s="211">
        <v>45700</v>
      </c>
      <c r="D126" s="211" t="s">
        <v>3322</v>
      </c>
      <c r="E126" s="211" t="s">
        <v>2208</v>
      </c>
      <c r="F126" s="211" t="s">
        <v>7</v>
      </c>
      <c r="G126" s="211" t="s">
        <v>388</v>
      </c>
      <c r="H126" s="211"/>
    </row>
    <row r="127" spans="1:8">
      <c r="A127" s="210">
        <v>43407</v>
      </c>
      <c r="B127" s="211" t="s">
        <v>4</v>
      </c>
      <c r="C127" s="211">
        <v>5864</v>
      </c>
      <c r="D127" s="211" t="s">
        <v>184</v>
      </c>
      <c r="E127" s="211" t="s">
        <v>25</v>
      </c>
      <c r="F127" s="211" t="s">
        <v>7</v>
      </c>
      <c r="G127" s="211" t="s">
        <v>235</v>
      </c>
      <c r="H127" s="211"/>
    </row>
    <row r="128" spans="1:8">
      <c r="A128" s="210">
        <v>43407</v>
      </c>
      <c r="B128" s="211" t="s">
        <v>4</v>
      </c>
      <c r="C128" s="211">
        <v>2511</v>
      </c>
      <c r="D128" s="211" t="s">
        <v>205</v>
      </c>
      <c r="E128" s="211" t="s">
        <v>984</v>
      </c>
      <c r="F128" s="211" t="s">
        <v>5</v>
      </c>
      <c r="G128" s="211" t="s">
        <v>388</v>
      </c>
      <c r="H128" s="211"/>
    </row>
    <row r="129" spans="1:8">
      <c r="A129" s="210">
        <v>43407</v>
      </c>
      <c r="B129" s="211" t="s">
        <v>4</v>
      </c>
      <c r="C129" s="211">
        <v>6944</v>
      </c>
      <c r="D129" s="211" t="s">
        <v>177</v>
      </c>
      <c r="E129" s="211" t="s">
        <v>6</v>
      </c>
      <c r="F129" s="211" t="s">
        <v>24</v>
      </c>
      <c r="G129" s="211" t="s">
        <v>3059</v>
      </c>
      <c r="H129" s="211"/>
    </row>
    <row r="130" spans="1:8">
      <c r="A130" s="210">
        <v>43407</v>
      </c>
      <c r="B130" s="211" t="s">
        <v>7</v>
      </c>
      <c r="C130" s="211">
        <v>57000</v>
      </c>
      <c r="D130" s="211" t="s">
        <v>785</v>
      </c>
      <c r="E130" s="211" t="s">
        <v>7</v>
      </c>
      <c r="F130" s="211" t="s">
        <v>7</v>
      </c>
      <c r="G130" s="211" t="s">
        <v>388</v>
      </c>
      <c r="H130" s="211"/>
    </row>
    <row r="131" spans="1:8">
      <c r="A131" s="210">
        <v>43407</v>
      </c>
      <c r="B131" s="211" t="s">
        <v>22</v>
      </c>
      <c r="C131" s="211">
        <v>1200</v>
      </c>
      <c r="D131" s="211" t="s">
        <v>432</v>
      </c>
      <c r="E131" s="211" t="s">
        <v>7</v>
      </c>
      <c r="F131" s="211" t="s">
        <v>24</v>
      </c>
      <c r="G131" s="211" t="s">
        <v>2923</v>
      </c>
      <c r="H131" s="211"/>
    </row>
    <row r="132" spans="1:8">
      <c r="A132" s="210">
        <v>43407</v>
      </c>
      <c r="B132" s="211" t="s">
        <v>7</v>
      </c>
      <c r="C132" s="211">
        <v>57100</v>
      </c>
      <c r="D132" s="211" t="s">
        <v>369</v>
      </c>
      <c r="E132" s="211" t="s">
        <v>7</v>
      </c>
      <c r="F132" s="211" t="s">
        <v>3255</v>
      </c>
      <c r="G132" s="211" t="s">
        <v>388</v>
      </c>
      <c r="H132" s="211"/>
    </row>
    <row r="133" spans="1:8">
      <c r="A133" s="210">
        <v>43407</v>
      </c>
      <c r="B133" s="211" t="s">
        <v>4</v>
      </c>
      <c r="C133" s="211">
        <v>4536</v>
      </c>
      <c r="D133" s="211" t="s">
        <v>131</v>
      </c>
      <c r="E133" s="211" t="s">
        <v>7</v>
      </c>
      <c r="F133" s="211" t="s">
        <v>4</v>
      </c>
      <c r="G133" s="211" t="s">
        <v>663</v>
      </c>
      <c r="H133" s="211"/>
    </row>
    <row r="134" spans="1:8">
      <c r="A134" s="210">
        <v>43407</v>
      </c>
      <c r="B134" s="211" t="s">
        <v>4</v>
      </c>
      <c r="C134" s="211">
        <v>7670</v>
      </c>
      <c r="D134" s="211" t="s">
        <v>3327</v>
      </c>
      <c r="E134" s="211" t="s">
        <v>5</v>
      </c>
      <c r="F134" s="211" t="s">
        <v>7</v>
      </c>
      <c r="G134" s="211" t="s">
        <v>3328</v>
      </c>
      <c r="H134" s="211"/>
    </row>
    <row r="135" spans="1:8">
      <c r="A135" s="210">
        <v>43407</v>
      </c>
      <c r="B135" s="211" t="s">
        <v>4</v>
      </c>
      <c r="C135" s="211">
        <v>5410</v>
      </c>
      <c r="D135" s="211" t="s">
        <v>1562</v>
      </c>
      <c r="E135" s="211" t="s">
        <v>6</v>
      </c>
      <c r="F135" s="211" t="s">
        <v>24</v>
      </c>
      <c r="G135" s="211" t="s">
        <v>388</v>
      </c>
      <c r="H135" s="211"/>
    </row>
    <row r="136" spans="1:8">
      <c r="A136" s="210">
        <v>43407</v>
      </c>
      <c r="B136" s="211" t="s">
        <v>4</v>
      </c>
      <c r="C136" s="211">
        <v>6926</v>
      </c>
      <c r="D136" s="211" t="s">
        <v>1824</v>
      </c>
      <c r="E136" s="211" t="s">
        <v>5</v>
      </c>
      <c r="F136" s="211" t="s">
        <v>7</v>
      </c>
      <c r="G136" s="211" t="s">
        <v>388</v>
      </c>
      <c r="H136" s="211"/>
    </row>
    <row r="137" spans="1:8">
      <c r="A137" s="210">
        <v>43407</v>
      </c>
      <c r="B137" s="211" t="s">
        <v>4</v>
      </c>
      <c r="C137" s="211">
        <v>7460</v>
      </c>
      <c r="D137" s="211" t="s">
        <v>3330</v>
      </c>
      <c r="E137" s="211" t="s">
        <v>5</v>
      </c>
      <c r="F137" s="211" t="s">
        <v>7</v>
      </c>
      <c r="G137" s="211" t="s">
        <v>388</v>
      </c>
      <c r="H137" s="211"/>
    </row>
    <row r="138" spans="1:8">
      <c r="A138" s="210">
        <v>43407</v>
      </c>
      <c r="B138" s="211" t="s">
        <v>4</v>
      </c>
      <c r="C138" s="211">
        <v>6310</v>
      </c>
      <c r="D138" s="211" t="s">
        <v>469</v>
      </c>
      <c r="E138" s="211" t="s">
        <v>5</v>
      </c>
      <c r="F138" s="211" t="s">
        <v>26</v>
      </c>
      <c r="G138" s="211" t="s">
        <v>388</v>
      </c>
      <c r="H138" s="211"/>
    </row>
    <row r="139" spans="1:8">
      <c r="A139" s="210">
        <v>43407</v>
      </c>
      <c r="B139" s="211" t="s">
        <v>4</v>
      </c>
      <c r="C139" s="211">
        <v>1718</v>
      </c>
      <c r="D139" s="211" t="s">
        <v>205</v>
      </c>
      <c r="E139" s="211" t="s">
        <v>5</v>
      </c>
      <c r="F139" s="211" t="s">
        <v>7</v>
      </c>
      <c r="G139" s="211" t="s">
        <v>2923</v>
      </c>
      <c r="H139" s="211"/>
    </row>
    <row r="140" spans="1:8">
      <c r="A140" s="210">
        <v>43407</v>
      </c>
      <c r="B140" s="211" t="s">
        <v>4</v>
      </c>
      <c r="C140" s="211">
        <v>2523</v>
      </c>
      <c r="D140" s="211" t="s">
        <v>205</v>
      </c>
      <c r="E140" s="211" t="s">
        <v>6</v>
      </c>
      <c r="F140" s="211" t="s">
        <v>5</v>
      </c>
      <c r="G140" s="211" t="s">
        <v>388</v>
      </c>
      <c r="H140" s="211"/>
    </row>
    <row r="141" spans="1:8">
      <c r="A141" s="210">
        <v>43407</v>
      </c>
      <c r="B141" s="211" t="s">
        <v>4</v>
      </c>
      <c r="C141" s="211">
        <v>3721</v>
      </c>
      <c r="D141" s="211" t="s">
        <v>192</v>
      </c>
      <c r="E141" s="211" t="s">
        <v>7</v>
      </c>
      <c r="F141" s="211" t="s">
        <v>24</v>
      </c>
      <c r="G141" s="211" t="s">
        <v>3332</v>
      </c>
      <c r="H141" s="211"/>
    </row>
    <row r="142" spans="1:8">
      <c r="A142" s="210">
        <v>43407</v>
      </c>
      <c r="B142" s="211" t="s">
        <v>4</v>
      </c>
      <c r="C142" s="211">
        <v>4570</v>
      </c>
      <c r="D142" s="211" t="s">
        <v>206</v>
      </c>
      <c r="E142" s="211" t="s">
        <v>5</v>
      </c>
      <c r="F142" s="211" t="s">
        <v>7</v>
      </c>
      <c r="G142" s="211" t="s">
        <v>663</v>
      </c>
      <c r="H142" s="211"/>
    </row>
    <row r="143" spans="1:8">
      <c r="A143" s="210">
        <v>43407</v>
      </c>
      <c r="B143" s="211" t="s">
        <v>7</v>
      </c>
      <c r="C143" s="211">
        <v>54135</v>
      </c>
      <c r="D143" s="211" t="s">
        <v>738</v>
      </c>
      <c r="E143" s="211" t="s">
        <v>7</v>
      </c>
      <c r="F143" s="211" t="s">
        <v>3075</v>
      </c>
      <c r="G143" s="211" t="s">
        <v>3334</v>
      </c>
      <c r="H143" s="211"/>
    </row>
    <row r="144" spans="1:8">
      <c r="A144" s="210">
        <v>43407</v>
      </c>
      <c r="B144" s="211" t="s">
        <v>7</v>
      </c>
      <c r="C144" s="211">
        <v>54720</v>
      </c>
      <c r="D144" s="211" t="s">
        <v>2918</v>
      </c>
      <c r="E144" s="211" t="s">
        <v>7</v>
      </c>
      <c r="F144" s="211" t="s">
        <v>9</v>
      </c>
      <c r="G144" s="211" t="s">
        <v>388</v>
      </c>
      <c r="H144" s="211"/>
    </row>
    <row r="145" spans="1:8">
      <c r="A145" s="210">
        <v>43407</v>
      </c>
      <c r="B145" s="211" t="s">
        <v>7</v>
      </c>
      <c r="C145" s="211">
        <v>57960</v>
      </c>
      <c r="D145" s="211" t="s">
        <v>3337</v>
      </c>
      <c r="E145" s="211" t="s">
        <v>7</v>
      </c>
      <c r="F145" s="211" t="s">
        <v>24</v>
      </c>
      <c r="G145" s="211" t="s">
        <v>3338</v>
      </c>
      <c r="H145" s="211"/>
    </row>
    <row r="146" spans="1:8">
      <c r="A146" s="210">
        <v>43407</v>
      </c>
      <c r="B146" s="211" t="s">
        <v>7</v>
      </c>
      <c r="C146" s="211">
        <v>57700</v>
      </c>
      <c r="D146" s="211" t="s">
        <v>1425</v>
      </c>
      <c r="E146" s="211" t="s">
        <v>7</v>
      </c>
      <c r="F146" s="211" t="s">
        <v>24</v>
      </c>
      <c r="G146" s="211" t="s">
        <v>388</v>
      </c>
      <c r="H146" s="211"/>
    </row>
    <row r="147" spans="1:8">
      <c r="A147" s="210">
        <v>43407</v>
      </c>
      <c r="B147" s="211" t="s">
        <v>4</v>
      </c>
      <c r="C147" s="211">
        <v>9831</v>
      </c>
      <c r="D147" s="211" t="s">
        <v>3339</v>
      </c>
      <c r="E147" s="211" t="s">
        <v>25</v>
      </c>
      <c r="F147" s="211" t="s">
        <v>5</v>
      </c>
      <c r="G147" s="211" t="s">
        <v>42</v>
      </c>
      <c r="H147" s="211"/>
    </row>
    <row r="148" spans="1:8">
      <c r="A148" s="210">
        <v>43407</v>
      </c>
      <c r="B148" s="211" t="s">
        <v>7</v>
      </c>
      <c r="C148" s="211">
        <v>57130</v>
      </c>
      <c r="D148" s="211" t="s">
        <v>3340</v>
      </c>
      <c r="E148" s="211" t="s">
        <v>7</v>
      </c>
      <c r="F148" s="211" t="s">
        <v>24</v>
      </c>
      <c r="G148" s="211" t="s">
        <v>463</v>
      </c>
      <c r="H148" s="211"/>
    </row>
    <row r="149" spans="1:8">
      <c r="A149" s="210">
        <v>43407</v>
      </c>
      <c r="B149" s="211" t="s">
        <v>4</v>
      </c>
      <c r="C149" s="211">
        <v>5811</v>
      </c>
      <c r="D149" s="211" t="s">
        <v>184</v>
      </c>
      <c r="E149" s="211" t="s">
        <v>3342</v>
      </c>
      <c r="F149" s="211" t="s">
        <v>27</v>
      </c>
      <c r="G149" s="211" t="s">
        <v>388</v>
      </c>
      <c r="H149" s="211"/>
    </row>
    <row r="150" spans="1:8">
      <c r="A150" s="210">
        <v>43407</v>
      </c>
      <c r="B150" s="211" t="s">
        <v>7</v>
      </c>
      <c r="C150" s="211">
        <v>57920</v>
      </c>
      <c r="D150" s="211" t="s">
        <v>3344</v>
      </c>
      <c r="E150" s="211" t="s">
        <v>7</v>
      </c>
      <c r="F150" s="211" t="s">
        <v>7</v>
      </c>
      <c r="G150" s="211" t="s">
        <v>388</v>
      </c>
      <c r="H150" s="211"/>
    </row>
    <row r="151" spans="1:8">
      <c r="A151" s="210">
        <v>43407</v>
      </c>
      <c r="B151" s="211" t="s">
        <v>4</v>
      </c>
      <c r="C151" s="211">
        <v>4907</v>
      </c>
      <c r="D151" s="211" t="s">
        <v>152</v>
      </c>
      <c r="E151" s="211" t="s">
        <v>4</v>
      </c>
      <c r="F151" s="211" t="s">
        <v>363</v>
      </c>
      <c r="G151" s="211" t="s">
        <v>2541</v>
      </c>
      <c r="H151" s="211"/>
    </row>
    <row r="152" spans="1:8">
      <c r="A152" s="210">
        <v>43407</v>
      </c>
      <c r="B152" s="211" t="s">
        <v>4</v>
      </c>
      <c r="C152" s="211">
        <v>7260</v>
      </c>
      <c r="D152" s="211" t="s">
        <v>153</v>
      </c>
      <c r="E152" s="211" t="s">
        <v>24</v>
      </c>
      <c r="F152" s="211" t="s">
        <v>7</v>
      </c>
      <c r="G152" s="211" t="s">
        <v>663</v>
      </c>
      <c r="H152" s="211"/>
    </row>
    <row r="153" spans="1:8">
      <c r="A153" s="210">
        <v>43407</v>
      </c>
      <c r="B153" s="211" t="s">
        <v>4</v>
      </c>
      <c r="C153" s="211">
        <v>3419</v>
      </c>
      <c r="D153" s="211" t="s">
        <v>168</v>
      </c>
      <c r="E153" s="211" t="s">
        <v>5</v>
      </c>
      <c r="F153" s="211" t="s">
        <v>7</v>
      </c>
      <c r="G153" s="211" t="s">
        <v>123</v>
      </c>
      <c r="H153" s="211"/>
    </row>
    <row r="154" spans="1:8">
      <c r="A154" s="210">
        <v>43407</v>
      </c>
      <c r="B154" s="211" t="s">
        <v>22</v>
      </c>
      <c r="C154" s="211">
        <v>1050</v>
      </c>
      <c r="D154" s="211" t="s">
        <v>432</v>
      </c>
      <c r="E154" s="211" t="s">
        <v>7</v>
      </c>
      <c r="F154" s="211" t="s">
        <v>3347</v>
      </c>
      <c r="G154" s="211" t="s">
        <v>388</v>
      </c>
      <c r="H154" s="211"/>
    </row>
    <row r="155" spans="1:8">
      <c r="A155" s="210">
        <v>43407</v>
      </c>
      <c r="B155" s="211" t="s">
        <v>7</v>
      </c>
      <c r="C155" s="211">
        <v>54870</v>
      </c>
      <c r="D155" s="211" t="s">
        <v>3348</v>
      </c>
      <c r="E155" s="211" t="s">
        <v>100</v>
      </c>
      <c r="F155" s="211" t="s">
        <v>7</v>
      </c>
      <c r="G155" s="211" t="s">
        <v>37</v>
      </c>
      <c r="H155" s="211"/>
    </row>
    <row r="156" spans="1:8">
      <c r="A156" s="210">
        <v>43407</v>
      </c>
      <c r="B156" s="211" t="s">
        <v>22</v>
      </c>
      <c r="C156" s="211">
        <v>6890</v>
      </c>
      <c r="D156" s="211" t="s">
        <v>2316</v>
      </c>
      <c r="E156" s="211" t="s">
        <v>24</v>
      </c>
      <c r="F156" s="211" t="s">
        <v>7</v>
      </c>
      <c r="G156" s="211" t="s">
        <v>388</v>
      </c>
      <c r="H156" s="211"/>
    </row>
    <row r="157" spans="1:8">
      <c r="A157" s="210">
        <v>43407</v>
      </c>
      <c r="B157" s="211" t="s">
        <v>22</v>
      </c>
      <c r="C157" s="211">
        <v>6762</v>
      </c>
      <c r="D157" s="211" t="s">
        <v>1306</v>
      </c>
      <c r="E157" s="211" t="s">
        <v>7</v>
      </c>
      <c r="F157" s="211" t="s">
        <v>7</v>
      </c>
      <c r="G157" s="211" t="s">
        <v>388</v>
      </c>
      <c r="H157" s="211"/>
    </row>
    <row r="158" spans="1:8">
      <c r="A158" s="210">
        <v>43407</v>
      </c>
      <c r="B158" s="211" t="s">
        <v>4</v>
      </c>
      <c r="C158" s="211">
        <v>1932</v>
      </c>
      <c r="D158" s="211" t="s">
        <v>205</v>
      </c>
      <c r="E158" s="211" t="s">
        <v>7</v>
      </c>
      <c r="F158" s="211" t="s">
        <v>24</v>
      </c>
      <c r="G158" s="211" t="s">
        <v>3015</v>
      </c>
      <c r="H158" s="211"/>
    </row>
    <row r="159" spans="1:8">
      <c r="A159" s="210">
        <v>43407</v>
      </c>
      <c r="B159" s="211" t="s">
        <v>22</v>
      </c>
      <c r="C159" s="211">
        <v>5000</v>
      </c>
      <c r="D159" s="211" t="s">
        <v>427</v>
      </c>
      <c r="E159" s="211" t="s">
        <v>7</v>
      </c>
      <c r="F159" s="211" t="s">
        <v>24</v>
      </c>
      <c r="G159" s="211" t="s">
        <v>1833</v>
      </c>
      <c r="H159" s="211"/>
    </row>
    <row r="160" spans="1:8">
      <c r="A160" s="210">
        <v>43408</v>
      </c>
      <c r="B160" s="211" t="s">
        <v>4</v>
      </c>
      <c r="C160" s="211">
        <v>8079</v>
      </c>
      <c r="D160" s="211" t="s">
        <v>133</v>
      </c>
      <c r="E160" s="211" t="s">
        <v>24</v>
      </c>
      <c r="F160" s="211" t="s">
        <v>7</v>
      </c>
      <c r="G160" s="211" t="s">
        <v>663</v>
      </c>
      <c r="H160" s="211"/>
    </row>
    <row r="161" spans="1:8">
      <c r="A161" s="210">
        <v>43408</v>
      </c>
      <c r="B161" s="211" t="s">
        <v>7</v>
      </c>
      <c r="C161" s="211">
        <v>54320</v>
      </c>
      <c r="D161" s="211" t="s">
        <v>3409</v>
      </c>
      <c r="E161" s="211" t="s">
        <v>7</v>
      </c>
      <c r="F161" s="211" t="s">
        <v>24</v>
      </c>
      <c r="G161" s="211" t="s">
        <v>388</v>
      </c>
      <c r="H161" s="211"/>
    </row>
    <row r="162" spans="1:8">
      <c r="A162" s="210">
        <v>43408</v>
      </c>
      <c r="B162" s="211" t="s">
        <v>7</v>
      </c>
      <c r="C162" s="211">
        <v>57390</v>
      </c>
      <c r="D162" s="211" t="s">
        <v>350</v>
      </c>
      <c r="E162" s="211" t="s">
        <v>7</v>
      </c>
      <c r="F162" s="211" t="s">
        <v>7</v>
      </c>
      <c r="G162" s="211" t="s">
        <v>2929</v>
      </c>
      <c r="H162" s="211"/>
    </row>
    <row r="163" spans="1:8">
      <c r="A163" s="210">
        <v>43408</v>
      </c>
      <c r="B163" s="211" t="s">
        <v>4</v>
      </c>
      <c r="C163" s="211">
        <v>8280</v>
      </c>
      <c r="D163" s="211" t="s">
        <v>916</v>
      </c>
      <c r="E163" s="211" t="s">
        <v>7</v>
      </c>
      <c r="F163" s="211" t="s">
        <v>100</v>
      </c>
      <c r="G163" s="211" t="s">
        <v>123</v>
      </c>
      <c r="H163" s="211"/>
    </row>
    <row r="164" spans="1:8">
      <c r="A164" s="210">
        <v>43408</v>
      </c>
      <c r="B164" s="211" t="s">
        <v>4</v>
      </c>
      <c r="C164" s="211">
        <v>1856</v>
      </c>
      <c r="D164" s="211" t="s">
        <v>205</v>
      </c>
      <c r="E164" s="211" t="s">
        <v>653</v>
      </c>
      <c r="F164" s="211" t="s">
        <v>814</v>
      </c>
      <c r="G164" s="211" t="s">
        <v>42</v>
      </c>
      <c r="H164" s="211"/>
    </row>
    <row r="165" spans="1:8">
      <c r="A165" s="210">
        <v>43408</v>
      </c>
      <c r="B165" s="211" t="s">
        <v>4</v>
      </c>
      <c r="C165" s="211">
        <v>7263</v>
      </c>
      <c r="D165" s="211" t="s">
        <v>156</v>
      </c>
      <c r="E165" s="211" t="s">
        <v>3411</v>
      </c>
      <c r="F165" s="211" t="s">
        <v>6</v>
      </c>
      <c r="G165" s="211" t="s">
        <v>663</v>
      </c>
      <c r="H165" s="211"/>
    </row>
    <row r="166" spans="1:8">
      <c r="A166" s="210">
        <v>43408</v>
      </c>
      <c r="B166" s="211" t="s">
        <v>4</v>
      </c>
      <c r="C166" s="211">
        <v>5331</v>
      </c>
      <c r="D166" s="211" t="s">
        <v>314</v>
      </c>
      <c r="E166" s="211" t="s">
        <v>653</v>
      </c>
      <c r="F166" s="211" t="s">
        <v>24</v>
      </c>
      <c r="G166" s="211" t="s">
        <v>388</v>
      </c>
      <c r="H166" s="211"/>
    </row>
    <row r="167" spans="1:8">
      <c r="A167" s="210">
        <v>43408</v>
      </c>
      <c r="B167" s="211" t="s">
        <v>6</v>
      </c>
      <c r="C167" s="211">
        <v>66119</v>
      </c>
      <c r="D167" s="211" t="s">
        <v>3412</v>
      </c>
      <c r="E167" s="211" t="s">
        <v>6</v>
      </c>
      <c r="F167" s="211" t="s">
        <v>35</v>
      </c>
      <c r="G167" s="211" t="s">
        <v>2923</v>
      </c>
      <c r="H167" s="211"/>
    </row>
    <row r="168" spans="1:8">
      <c r="A168" s="210">
        <v>43408</v>
      </c>
      <c r="B168" s="211" t="s">
        <v>4</v>
      </c>
      <c r="C168" s="211">
        <v>8151</v>
      </c>
      <c r="D168" s="211" t="s">
        <v>148</v>
      </c>
      <c r="E168" s="211" t="s">
        <v>12</v>
      </c>
      <c r="F168" s="211" t="s">
        <v>24</v>
      </c>
      <c r="G168" s="211" t="s">
        <v>42</v>
      </c>
      <c r="H168" s="211"/>
    </row>
    <row r="169" spans="1:8">
      <c r="A169" s="210">
        <v>43408</v>
      </c>
      <c r="B169" s="211" t="s">
        <v>4</v>
      </c>
      <c r="C169" s="211">
        <v>4979</v>
      </c>
      <c r="D169" s="211" t="s">
        <v>1861</v>
      </c>
      <c r="E169" s="211" t="s">
        <v>5</v>
      </c>
      <c r="F169" s="211" t="s">
        <v>6</v>
      </c>
      <c r="G169" s="211" t="s">
        <v>123</v>
      </c>
      <c r="H169" s="211"/>
    </row>
    <row r="170" spans="1:8">
      <c r="A170" s="210">
        <v>43408</v>
      </c>
      <c r="B170" s="211" t="s">
        <v>7</v>
      </c>
      <c r="C170" s="211">
        <v>57310</v>
      </c>
      <c r="D170" s="211" t="s">
        <v>3414</v>
      </c>
      <c r="E170" s="211" t="s">
        <v>3415</v>
      </c>
      <c r="F170" s="211" t="s">
        <v>24</v>
      </c>
      <c r="G170" s="211" t="s">
        <v>388</v>
      </c>
      <c r="H170" s="211"/>
    </row>
    <row r="171" spans="1:8">
      <c r="A171" s="210">
        <v>43408</v>
      </c>
      <c r="B171" s="211" t="s">
        <v>4</v>
      </c>
      <c r="C171" s="211">
        <v>9909</v>
      </c>
      <c r="D171" s="211" t="s">
        <v>3416</v>
      </c>
      <c r="E171" s="211" t="s">
        <v>5</v>
      </c>
      <c r="F171" s="211" t="s">
        <v>363</v>
      </c>
      <c r="G171" s="211" t="s">
        <v>123</v>
      </c>
      <c r="H171" s="211"/>
    </row>
    <row r="172" spans="1:8">
      <c r="A172" s="210">
        <v>43408</v>
      </c>
      <c r="B172" s="211" t="s">
        <v>4</v>
      </c>
      <c r="C172" s="211">
        <v>1363</v>
      </c>
      <c r="D172" s="211" t="s">
        <v>136</v>
      </c>
      <c r="E172" s="211" t="s">
        <v>5</v>
      </c>
      <c r="F172" s="211" t="s">
        <v>7</v>
      </c>
      <c r="G172" s="211" t="s">
        <v>388</v>
      </c>
      <c r="H172" s="211"/>
    </row>
    <row r="173" spans="1:8">
      <c r="A173" s="210">
        <v>43408</v>
      </c>
      <c r="B173" s="211" t="s">
        <v>7</v>
      </c>
      <c r="C173" s="211">
        <v>57940</v>
      </c>
      <c r="D173" s="211" t="s">
        <v>899</v>
      </c>
      <c r="E173" s="211" t="s">
        <v>7</v>
      </c>
      <c r="F173" s="211" t="s">
        <v>24</v>
      </c>
      <c r="G173" s="211" t="s">
        <v>388</v>
      </c>
      <c r="H173" s="211"/>
    </row>
    <row r="174" spans="1:8">
      <c r="A174" s="210">
        <v>43408</v>
      </c>
      <c r="B174" s="211" t="s">
        <v>4</v>
      </c>
      <c r="C174" s="211">
        <v>9142</v>
      </c>
      <c r="D174" s="211" t="s">
        <v>2975</v>
      </c>
      <c r="E174" s="211" t="s">
        <v>5</v>
      </c>
      <c r="F174" s="211" t="s">
        <v>6</v>
      </c>
      <c r="G174" s="211" t="s">
        <v>3059</v>
      </c>
      <c r="H174" s="211"/>
    </row>
    <row r="175" spans="1:8">
      <c r="A175" s="210">
        <v>43408</v>
      </c>
      <c r="B175" s="211" t="s">
        <v>4</v>
      </c>
      <c r="C175" s="211">
        <v>3333</v>
      </c>
      <c r="D175" s="211" t="s">
        <v>3419</v>
      </c>
      <c r="E175" s="211" t="s">
        <v>7</v>
      </c>
      <c r="F175" s="211" t="s">
        <v>7</v>
      </c>
      <c r="G175" s="211" t="s">
        <v>514</v>
      </c>
      <c r="H175" s="211"/>
    </row>
    <row r="176" spans="1:8">
      <c r="A176" s="210">
        <v>43408</v>
      </c>
      <c r="B176" s="211" t="s">
        <v>4</v>
      </c>
      <c r="C176" s="211">
        <v>4601</v>
      </c>
      <c r="D176" s="211" t="s">
        <v>131</v>
      </c>
      <c r="E176" s="211" t="s">
        <v>25</v>
      </c>
      <c r="F176" s="211" t="s">
        <v>24</v>
      </c>
      <c r="G176" s="211" t="s">
        <v>93</v>
      </c>
      <c r="H176" s="211"/>
    </row>
    <row r="177" spans="1:8">
      <c r="A177" s="210">
        <v>43408</v>
      </c>
      <c r="B177" s="211" t="s">
        <v>4</v>
      </c>
      <c r="C177" s="211">
        <v>3550</v>
      </c>
      <c r="D177" s="211" t="s">
        <v>168</v>
      </c>
      <c r="E177" s="211" t="s">
        <v>5</v>
      </c>
      <c r="F177" s="211" t="s">
        <v>7</v>
      </c>
      <c r="G177" s="211" t="s">
        <v>3420</v>
      </c>
      <c r="H177" s="211"/>
    </row>
    <row r="178" spans="1:8">
      <c r="A178" s="210">
        <v>43408</v>
      </c>
      <c r="B178" s="211" t="s">
        <v>4</v>
      </c>
      <c r="C178" s="211">
        <v>4544</v>
      </c>
      <c r="D178" s="211" t="s">
        <v>131</v>
      </c>
      <c r="E178" s="211" t="s">
        <v>25</v>
      </c>
      <c r="F178" s="211" t="s">
        <v>7</v>
      </c>
      <c r="G178" s="211" t="s">
        <v>93</v>
      </c>
      <c r="H178" s="211"/>
    </row>
    <row r="179" spans="1:8">
      <c r="A179" s="210">
        <v>43408</v>
      </c>
      <c r="B179" s="211" t="s">
        <v>4</v>
      </c>
      <c r="C179" s="211">
        <v>7526</v>
      </c>
      <c r="D179" s="211" t="s">
        <v>468</v>
      </c>
      <c r="E179" s="211" t="s">
        <v>112</v>
      </c>
      <c r="F179" s="211" t="s">
        <v>7</v>
      </c>
      <c r="G179" s="211" t="s">
        <v>388</v>
      </c>
      <c r="H179" s="211"/>
    </row>
    <row r="180" spans="1:8">
      <c r="A180" s="210">
        <v>43409</v>
      </c>
      <c r="B180" s="211" t="s">
        <v>4</v>
      </c>
      <c r="C180" s="211">
        <v>2680</v>
      </c>
      <c r="D180" s="211" t="s">
        <v>205</v>
      </c>
      <c r="E180" s="211" t="s">
        <v>451</v>
      </c>
      <c r="F180" s="211" t="s">
        <v>7</v>
      </c>
      <c r="G180" s="211" t="s">
        <v>514</v>
      </c>
      <c r="H180" s="674"/>
    </row>
    <row r="181" spans="1:8">
      <c r="A181" s="210">
        <v>43410</v>
      </c>
      <c r="B181" s="211" t="s">
        <v>4</v>
      </c>
      <c r="C181" s="211">
        <v>4642</v>
      </c>
      <c r="D181" s="211" t="s">
        <v>131</v>
      </c>
      <c r="E181" s="211" t="s">
        <v>5</v>
      </c>
      <c r="F181" s="211" t="s">
        <v>7</v>
      </c>
      <c r="G181" s="211" t="s">
        <v>3440</v>
      </c>
      <c r="H181" s="674"/>
    </row>
    <row r="182" spans="1:8">
      <c r="A182" s="210">
        <v>43410</v>
      </c>
      <c r="B182" s="211" t="s">
        <v>4</v>
      </c>
      <c r="C182" s="211">
        <v>8399</v>
      </c>
      <c r="D182" s="211" t="s">
        <v>328</v>
      </c>
      <c r="E182" s="211" t="s">
        <v>7</v>
      </c>
      <c r="F182" s="211" t="s">
        <v>7</v>
      </c>
      <c r="G182" s="211" t="s">
        <v>388</v>
      </c>
      <c r="H182" s="674"/>
    </row>
    <row r="183" spans="1:8">
      <c r="A183" s="210">
        <v>43412</v>
      </c>
      <c r="B183" s="211" t="s">
        <v>604</v>
      </c>
      <c r="C183" s="211">
        <v>80453</v>
      </c>
      <c r="D183" s="211" t="s">
        <v>3441</v>
      </c>
      <c r="E183" s="211" t="s">
        <v>24</v>
      </c>
      <c r="F183" s="211" t="s">
        <v>28</v>
      </c>
      <c r="G183" s="211" t="s">
        <v>388</v>
      </c>
      <c r="H183" s="674"/>
    </row>
    <row r="184" spans="1:8">
      <c r="A184" s="210">
        <v>43412</v>
      </c>
      <c r="B184" s="211" t="s">
        <v>4</v>
      </c>
      <c r="C184" s="211">
        <v>4916</v>
      </c>
      <c r="D184" s="211" t="s">
        <v>152</v>
      </c>
      <c r="E184" s="211" t="s">
        <v>4</v>
      </c>
      <c r="F184" s="211" t="s">
        <v>363</v>
      </c>
      <c r="G184" s="211" t="s">
        <v>3442</v>
      </c>
      <c r="H184" s="674"/>
    </row>
    <row r="185" spans="1:8">
      <c r="A185" s="210">
        <v>43412</v>
      </c>
      <c r="B185" s="211" t="s">
        <v>4</v>
      </c>
      <c r="C185" s="211">
        <v>5240</v>
      </c>
      <c r="D185" s="211" t="s">
        <v>166</v>
      </c>
      <c r="E185" s="211" t="s">
        <v>4</v>
      </c>
      <c r="F185" s="211" t="s">
        <v>7</v>
      </c>
      <c r="G185" s="211" t="s">
        <v>663</v>
      </c>
      <c r="H185" s="674"/>
    </row>
    <row r="186" spans="1:8">
      <c r="A186" s="210">
        <v>43413</v>
      </c>
      <c r="B186" s="211" t="s">
        <v>4</v>
      </c>
      <c r="C186" s="211">
        <v>4818</v>
      </c>
      <c r="D186" s="211" t="s">
        <v>296</v>
      </c>
      <c r="E186" s="211" t="s">
        <v>18</v>
      </c>
      <c r="F186" s="211" t="s">
        <v>24</v>
      </c>
      <c r="G186" s="211" t="s">
        <v>1833</v>
      </c>
      <c r="H186" s="674"/>
    </row>
    <row r="187" spans="1:8">
      <c r="A187" s="210">
        <v>43413</v>
      </c>
      <c r="B187" s="211" t="s">
        <v>4</v>
      </c>
      <c r="C187" s="211">
        <v>8335</v>
      </c>
      <c r="D187" s="211" t="s">
        <v>3443</v>
      </c>
      <c r="E187" s="211" t="s">
        <v>7</v>
      </c>
      <c r="F187" s="211" t="s">
        <v>24</v>
      </c>
      <c r="G187" s="211" t="s">
        <v>946</v>
      </c>
      <c r="H187" s="674"/>
    </row>
    <row r="188" spans="1:8">
      <c r="A188" s="210">
        <v>43413</v>
      </c>
      <c r="B188" s="211" t="s">
        <v>4</v>
      </c>
      <c r="C188" s="211">
        <v>9265</v>
      </c>
      <c r="D188" s="211" t="s">
        <v>200</v>
      </c>
      <c r="E188" s="211" t="s">
        <v>5</v>
      </c>
      <c r="F188" s="211" t="s">
        <v>24</v>
      </c>
      <c r="G188" s="211" t="s">
        <v>248</v>
      </c>
      <c r="H188" s="674"/>
    </row>
    <row r="189" spans="1:8">
      <c r="A189" s="210">
        <v>43413</v>
      </c>
      <c r="B189" s="211" t="s">
        <v>4</v>
      </c>
      <c r="C189" s="211">
        <v>3390</v>
      </c>
      <c r="D189" s="211" t="s">
        <v>159</v>
      </c>
      <c r="E189" s="211" t="s">
        <v>5</v>
      </c>
      <c r="F189" s="211" t="s">
        <v>7</v>
      </c>
      <c r="G189" s="211" t="s">
        <v>388</v>
      </c>
      <c r="H189" s="674"/>
    </row>
    <row r="190" spans="1:8">
      <c r="A190" s="210">
        <v>43414</v>
      </c>
      <c r="B190" s="211" t="s">
        <v>4</v>
      </c>
      <c r="C190" s="211">
        <v>1261</v>
      </c>
      <c r="D190" s="211" t="s">
        <v>205</v>
      </c>
      <c r="E190" s="211" t="s">
        <v>18</v>
      </c>
      <c r="F190" s="211" t="s">
        <v>7</v>
      </c>
      <c r="G190" s="211" t="s">
        <v>609</v>
      </c>
      <c r="H190" s="674"/>
    </row>
    <row r="191" spans="1:8">
      <c r="A191" s="210">
        <v>43414</v>
      </c>
      <c r="B191" s="211" t="s">
        <v>4</v>
      </c>
      <c r="C191" s="211">
        <v>2537</v>
      </c>
      <c r="D191" s="211" t="s">
        <v>205</v>
      </c>
      <c r="E191" s="211" t="s">
        <v>18</v>
      </c>
      <c r="F191" s="211" t="s">
        <v>7</v>
      </c>
      <c r="G191" s="211" t="s">
        <v>98</v>
      </c>
      <c r="H191" s="674"/>
    </row>
    <row r="192" spans="1:8">
      <c r="A192" s="210">
        <v>43414</v>
      </c>
      <c r="B192" s="211" t="s">
        <v>4</v>
      </c>
      <c r="C192" s="211">
        <v>5750</v>
      </c>
      <c r="D192" s="211" t="s">
        <v>329</v>
      </c>
      <c r="E192" s="211" t="s">
        <v>25</v>
      </c>
      <c r="F192" s="211" t="s">
        <v>5</v>
      </c>
      <c r="G192" s="211" t="s">
        <v>3444</v>
      </c>
      <c r="H192" s="674"/>
    </row>
    <row r="193" spans="1:8">
      <c r="A193" s="210">
        <v>43414</v>
      </c>
      <c r="B193" s="211" t="s">
        <v>4</v>
      </c>
      <c r="C193" s="211">
        <v>1521</v>
      </c>
      <c r="D193" s="211" t="s">
        <v>205</v>
      </c>
      <c r="E193" s="211" t="s">
        <v>18</v>
      </c>
      <c r="F193" s="211" t="s">
        <v>9</v>
      </c>
      <c r="G193" s="211" t="s">
        <v>98</v>
      </c>
      <c r="H193" s="674"/>
    </row>
    <row r="194" spans="1:8">
      <c r="A194" s="210">
        <v>43414</v>
      </c>
      <c r="B194" s="211" t="s">
        <v>7</v>
      </c>
      <c r="C194" s="211">
        <v>57070</v>
      </c>
      <c r="D194" s="211" t="s">
        <v>3445</v>
      </c>
      <c r="E194" s="211" t="s">
        <v>7</v>
      </c>
      <c r="F194" s="211" t="s">
        <v>24</v>
      </c>
      <c r="G194" s="211" t="s">
        <v>514</v>
      </c>
      <c r="H194" s="674"/>
    </row>
    <row r="195" spans="1:8">
      <c r="A195" s="210">
        <v>43414</v>
      </c>
      <c r="B195" s="211" t="s">
        <v>4</v>
      </c>
      <c r="C195" s="211">
        <v>5339</v>
      </c>
      <c r="D195" s="211" t="s">
        <v>314</v>
      </c>
      <c r="E195" s="211" t="s">
        <v>1841</v>
      </c>
      <c r="F195" s="211" t="s">
        <v>1841</v>
      </c>
      <c r="G195" s="211" t="s">
        <v>1224</v>
      </c>
      <c r="H195" s="674"/>
    </row>
    <row r="196" spans="1:8">
      <c r="A196" s="210">
        <v>43414</v>
      </c>
      <c r="B196" s="211" t="s">
        <v>4</v>
      </c>
      <c r="C196" s="211">
        <v>8392</v>
      </c>
      <c r="D196" s="211" t="s">
        <v>186</v>
      </c>
      <c r="E196" s="211" t="s">
        <v>24</v>
      </c>
      <c r="F196" s="211" t="s">
        <v>7</v>
      </c>
      <c r="G196" s="211" t="s">
        <v>123</v>
      </c>
      <c r="H196" s="674"/>
    </row>
    <row r="197" spans="1:8">
      <c r="A197" s="210">
        <v>43414</v>
      </c>
      <c r="B197" s="211" t="s">
        <v>4</v>
      </c>
      <c r="C197" s="211">
        <v>8258</v>
      </c>
      <c r="D197" s="211" t="s">
        <v>162</v>
      </c>
      <c r="E197" s="211" t="s">
        <v>489</v>
      </c>
      <c r="F197" s="211" t="s">
        <v>24</v>
      </c>
      <c r="G197" s="211" t="s">
        <v>65</v>
      </c>
      <c r="H197" s="674"/>
    </row>
    <row r="198" spans="1:8">
      <c r="A198" s="210">
        <v>43414</v>
      </c>
      <c r="B198" s="211" t="s">
        <v>4</v>
      </c>
      <c r="C198" s="211">
        <v>1221</v>
      </c>
      <c r="D198" s="211" t="s">
        <v>205</v>
      </c>
      <c r="E198" s="211" t="s">
        <v>14</v>
      </c>
      <c r="F198" s="211" t="s">
        <v>56</v>
      </c>
      <c r="G198" s="211" t="s">
        <v>1208</v>
      </c>
      <c r="H198" s="674"/>
    </row>
    <row r="199" spans="1:8">
      <c r="A199" s="210">
        <v>43414</v>
      </c>
      <c r="B199" s="211" t="s">
        <v>4</v>
      </c>
      <c r="C199" s="211">
        <v>1858</v>
      </c>
      <c r="D199" s="211" t="s">
        <v>205</v>
      </c>
      <c r="E199" s="211" t="s">
        <v>66</v>
      </c>
      <c r="F199" s="211" t="s">
        <v>7</v>
      </c>
      <c r="G199" s="211" t="s">
        <v>65</v>
      </c>
      <c r="H199" s="674"/>
    </row>
    <row r="200" spans="1:8">
      <c r="A200" s="210">
        <v>43414</v>
      </c>
      <c r="B200" s="211" t="s">
        <v>4</v>
      </c>
      <c r="C200" s="211">
        <v>4408</v>
      </c>
      <c r="D200" s="211" t="s">
        <v>145</v>
      </c>
      <c r="E200" s="211" t="s">
        <v>5</v>
      </c>
      <c r="F200" s="211" t="s">
        <v>610</v>
      </c>
      <c r="G200" s="211" t="s">
        <v>388</v>
      </c>
      <c r="H200" s="674"/>
    </row>
    <row r="201" spans="1:8">
      <c r="A201" s="210">
        <v>43414</v>
      </c>
      <c r="B201" s="211" t="s">
        <v>4</v>
      </c>
      <c r="C201" s="211">
        <v>2167</v>
      </c>
      <c r="D201" s="211" t="s">
        <v>205</v>
      </c>
      <c r="E201" s="211" t="s">
        <v>79</v>
      </c>
      <c r="F201" s="211" t="s">
        <v>211</v>
      </c>
      <c r="G201" s="211" t="s">
        <v>37</v>
      </c>
      <c r="H201" s="674"/>
    </row>
    <row r="202" spans="1:8">
      <c r="A202" s="210">
        <v>43414</v>
      </c>
      <c r="B202" s="211" t="s">
        <v>4</v>
      </c>
      <c r="C202" s="211">
        <v>1242</v>
      </c>
      <c r="D202" s="211" t="s">
        <v>205</v>
      </c>
      <c r="E202" s="211" t="s">
        <v>79</v>
      </c>
      <c r="F202" s="211" t="s">
        <v>211</v>
      </c>
      <c r="G202" s="211" t="s">
        <v>65</v>
      </c>
      <c r="H202" s="674"/>
    </row>
    <row r="203" spans="1:8">
      <c r="A203" s="210">
        <v>43414</v>
      </c>
      <c r="B203" s="211" t="s">
        <v>4</v>
      </c>
      <c r="C203" s="211">
        <v>5244</v>
      </c>
      <c r="D203" s="211" t="s">
        <v>166</v>
      </c>
      <c r="E203" s="211" t="s">
        <v>6</v>
      </c>
      <c r="F203" s="211" t="s">
        <v>5</v>
      </c>
      <c r="G203" s="211" t="s">
        <v>391</v>
      </c>
      <c r="H203" s="674"/>
    </row>
    <row r="204" spans="1:8">
      <c r="A204" s="210">
        <v>43414</v>
      </c>
      <c r="B204" s="211" t="s">
        <v>4</v>
      </c>
      <c r="C204" s="211">
        <v>5852</v>
      </c>
      <c r="D204" s="211" t="s">
        <v>307</v>
      </c>
      <c r="E204" s="211" t="s">
        <v>25</v>
      </c>
      <c r="F204" s="211" t="s">
        <v>7</v>
      </c>
      <c r="G204" s="211" t="s">
        <v>514</v>
      </c>
      <c r="H204" s="674"/>
    </row>
    <row r="205" spans="1:8">
      <c r="A205" s="210">
        <v>43414</v>
      </c>
      <c r="B205" s="211" t="s">
        <v>4</v>
      </c>
      <c r="C205" s="211">
        <v>4531</v>
      </c>
      <c r="D205" s="211" t="s">
        <v>207</v>
      </c>
      <c r="E205" s="211" t="s">
        <v>5</v>
      </c>
      <c r="F205" s="211" t="s">
        <v>5</v>
      </c>
      <c r="G205" s="211" t="s">
        <v>389</v>
      </c>
      <c r="H205" s="674"/>
    </row>
    <row r="206" spans="1:8">
      <c r="A206" s="210">
        <v>43415</v>
      </c>
      <c r="B206" s="211" t="s">
        <v>7</v>
      </c>
      <c r="C206" s="211">
        <v>57840</v>
      </c>
      <c r="D206" s="211" t="s">
        <v>3446</v>
      </c>
      <c r="E206" s="211" t="s">
        <v>7</v>
      </c>
      <c r="F206" s="211" t="s">
        <v>7</v>
      </c>
      <c r="G206" s="211" t="s">
        <v>1208</v>
      </c>
      <c r="H206" s="674"/>
    </row>
    <row r="207" spans="1:8">
      <c r="A207" s="210">
        <v>43415</v>
      </c>
      <c r="B207" s="211" t="s">
        <v>4</v>
      </c>
      <c r="C207" s="211">
        <v>4991</v>
      </c>
      <c r="D207" s="211" t="s">
        <v>158</v>
      </c>
      <c r="E207" s="211" t="s">
        <v>5</v>
      </c>
      <c r="F207" s="211" t="s">
        <v>5</v>
      </c>
      <c r="G207" s="211" t="s">
        <v>123</v>
      </c>
      <c r="H207" s="674"/>
    </row>
    <row r="208" spans="1:8">
      <c r="A208" s="210">
        <v>43415</v>
      </c>
      <c r="B208" s="211" t="s">
        <v>4</v>
      </c>
      <c r="C208" s="211">
        <v>3934</v>
      </c>
      <c r="D208" s="211" t="s">
        <v>175</v>
      </c>
      <c r="E208" s="211" t="s">
        <v>5</v>
      </c>
      <c r="F208" s="211" t="s">
        <v>5</v>
      </c>
      <c r="G208" s="211" t="s">
        <v>123</v>
      </c>
      <c r="H208" s="674"/>
    </row>
    <row r="209" spans="1:8">
      <c r="A209" s="210">
        <v>43415</v>
      </c>
      <c r="B209" s="211" t="s">
        <v>4</v>
      </c>
      <c r="C209" s="211">
        <v>4994</v>
      </c>
      <c r="D209" s="211" t="s">
        <v>335</v>
      </c>
      <c r="E209" s="211" t="s">
        <v>5</v>
      </c>
      <c r="F209" s="211" t="s">
        <v>5</v>
      </c>
      <c r="G209" s="211" t="s">
        <v>116</v>
      </c>
      <c r="H209" s="674"/>
    </row>
    <row r="210" spans="1:8">
      <c r="A210" s="210">
        <v>43415</v>
      </c>
      <c r="B210" s="211" t="s">
        <v>4</v>
      </c>
      <c r="C210" s="211">
        <v>8509</v>
      </c>
      <c r="D210" s="211" t="s">
        <v>3447</v>
      </c>
      <c r="E210" s="211" t="s">
        <v>5</v>
      </c>
      <c r="F210" s="211" t="s">
        <v>5</v>
      </c>
      <c r="G210" s="211" t="s">
        <v>116</v>
      </c>
      <c r="H210" s="674"/>
    </row>
    <row r="211" spans="1:8">
      <c r="A211" s="210">
        <v>43415</v>
      </c>
      <c r="B211" s="211" t="s">
        <v>6</v>
      </c>
      <c r="C211" s="211">
        <v>6123</v>
      </c>
      <c r="D211" s="211" t="s">
        <v>3448</v>
      </c>
      <c r="E211" s="211" t="s">
        <v>6</v>
      </c>
      <c r="F211" s="211" t="s">
        <v>6</v>
      </c>
      <c r="G211" s="211" t="s">
        <v>116</v>
      </c>
      <c r="H211" s="674"/>
    </row>
    <row r="212" spans="1:8">
      <c r="A212" s="210">
        <v>43415</v>
      </c>
      <c r="B212" s="211" t="s">
        <v>4</v>
      </c>
      <c r="C212" s="211">
        <v>4243</v>
      </c>
      <c r="D212" s="211" t="s">
        <v>141</v>
      </c>
      <c r="E212" s="211" t="s">
        <v>25</v>
      </c>
      <c r="F212" s="211" t="s">
        <v>5</v>
      </c>
      <c r="G212" s="211" t="s">
        <v>657</v>
      </c>
      <c r="H212" s="674"/>
    </row>
    <row r="213" spans="1:8">
      <c r="A213" s="210">
        <v>43415</v>
      </c>
      <c r="B213" s="211" t="s">
        <v>4</v>
      </c>
      <c r="C213" s="211">
        <v>1718</v>
      </c>
      <c r="D213" s="211" t="s">
        <v>205</v>
      </c>
      <c r="E213" s="211" t="s">
        <v>24</v>
      </c>
      <c r="F213" s="211" t="s">
        <v>28</v>
      </c>
      <c r="G213" s="211" t="s">
        <v>3449</v>
      </c>
      <c r="H213" s="674"/>
    </row>
    <row r="214" spans="1:8">
      <c r="A214" s="210">
        <v>43415</v>
      </c>
      <c r="B214" s="211" t="s">
        <v>4</v>
      </c>
      <c r="C214" s="211">
        <v>3352</v>
      </c>
      <c r="D214" s="211" t="s">
        <v>151</v>
      </c>
      <c r="E214" s="211" t="s">
        <v>7</v>
      </c>
      <c r="F214" s="211" t="s">
        <v>7</v>
      </c>
      <c r="G214" s="211" t="s">
        <v>1784</v>
      </c>
      <c r="H214" s="674"/>
    </row>
    <row r="215" spans="1:8">
      <c r="A215" s="210">
        <v>43415</v>
      </c>
      <c r="B215" s="211" t="s">
        <v>7</v>
      </c>
      <c r="C215" s="211">
        <v>25000</v>
      </c>
      <c r="D215" s="211" t="s">
        <v>3450</v>
      </c>
      <c r="E215" s="211" t="s">
        <v>7</v>
      </c>
      <c r="F215" s="211" t="s">
        <v>7</v>
      </c>
      <c r="G215" s="211" t="s">
        <v>1784</v>
      </c>
      <c r="H215" s="674"/>
    </row>
    <row r="216" spans="1:8">
      <c r="A216" s="210">
        <v>43415</v>
      </c>
      <c r="B216" s="211" t="s">
        <v>7</v>
      </c>
      <c r="C216" s="211">
        <v>25115</v>
      </c>
      <c r="D216" s="211" t="s">
        <v>3451</v>
      </c>
      <c r="E216" s="211" t="s">
        <v>7</v>
      </c>
      <c r="F216" s="211" t="s">
        <v>7</v>
      </c>
      <c r="G216" s="211" t="s">
        <v>1208</v>
      </c>
      <c r="H216" s="674"/>
    </row>
    <row r="217" spans="1:8">
      <c r="A217" s="210">
        <v>43415</v>
      </c>
      <c r="B217" s="211" t="s">
        <v>7</v>
      </c>
      <c r="C217" s="211">
        <v>25610</v>
      </c>
      <c r="D217" s="211" t="s">
        <v>3452</v>
      </c>
      <c r="E217" s="211" t="s">
        <v>7</v>
      </c>
      <c r="F217" s="211" t="s">
        <v>7</v>
      </c>
      <c r="G217" s="211" t="s">
        <v>1208</v>
      </c>
      <c r="H217" s="674"/>
    </row>
    <row r="218" spans="1:8">
      <c r="A218" s="210">
        <v>43415</v>
      </c>
      <c r="B218" s="211" t="s">
        <v>7</v>
      </c>
      <c r="C218" s="211">
        <v>54180</v>
      </c>
      <c r="D218" s="211" t="s">
        <v>1482</v>
      </c>
      <c r="E218" s="211" t="s">
        <v>7</v>
      </c>
      <c r="F218" s="211" t="s">
        <v>7</v>
      </c>
      <c r="G218" s="211" t="s">
        <v>514</v>
      </c>
      <c r="H218" s="674"/>
    </row>
    <row r="219" spans="1:8">
      <c r="A219" s="210">
        <v>43415</v>
      </c>
      <c r="B219" s="211" t="s">
        <v>6</v>
      </c>
      <c r="C219" s="211">
        <v>54311</v>
      </c>
      <c r="D219" s="211" t="s">
        <v>1235</v>
      </c>
      <c r="E219" s="211" t="s">
        <v>6</v>
      </c>
      <c r="F219" s="211" t="s">
        <v>6</v>
      </c>
      <c r="G219" s="211" t="s">
        <v>514</v>
      </c>
      <c r="H219" s="674"/>
    </row>
    <row r="220" spans="1:8">
      <c r="A220" s="210">
        <v>43415</v>
      </c>
      <c r="B220" s="211" t="s">
        <v>4</v>
      </c>
      <c r="C220" s="211">
        <v>5370</v>
      </c>
      <c r="D220" s="211" t="s">
        <v>155</v>
      </c>
      <c r="E220" s="211" t="s">
        <v>12</v>
      </c>
      <c r="F220" s="211" t="s">
        <v>7</v>
      </c>
      <c r="G220" s="211" t="s">
        <v>514</v>
      </c>
      <c r="H220" s="674"/>
    </row>
    <row r="221" spans="1:8">
      <c r="A221" s="210">
        <v>43415</v>
      </c>
      <c r="B221" s="211" t="s">
        <v>4</v>
      </c>
      <c r="C221" s="211">
        <v>5867</v>
      </c>
      <c r="D221" s="211" t="s">
        <v>184</v>
      </c>
      <c r="E221" s="211" t="s">
        <v>7</v>
      </c>
      <c r="F221" s="211" t="s">
        <v>7</v>
      </c>
      <c r="G221" s="211" t="s">
        <v>1224</v>
      </c>
      <c r="H221" s="674"/>
    </row>
    <row r="222" spans="1:8">
      <c r="A222" s="210">
        <v>43415</v>
      </c>
      <c r="B222" s="211" t="s">
        <v>4</v>
      </c>
      <c r="C222" s="211">
        <v>5373</v>
      </c>
      <c r="D222" s="211" t="s">
        <v>155</v>
      </c>
      <c r="E222" s="211" t="s">
        <v>5</v>
      </c>
      <c r="F222" s="211" t="s">
        <v>5</v>
      </c>
      <c r="G222" s="211" t="s">
        <v>391</v>
      </c>
      <c r="H222" s="674"/>
    </row>
    <row r="223" spans="1:8">
      <c r="A223" s="210">
        <v>43415</v>
      </c>
      <c r="B223" s="211" t="s">
        <v>7</v>
      </c>
      <c r="C223" s="211">
        <v>54870</v>
      </c>
      <c r="D223" s="211" t="s">
        <v>3453</v>
      </c>
      <c r="E223" s="211" t="s">
        <v>7</v>
      </c>
      <c r="F223" s="211" t="s">
        <v>7</v>
      </c>
      <c r="G223" s="211" t="s">
        <v>98</v>
      </c>
      <c r="H223" s="674"/>
    </row>
    <row r="224" spans="1:8">
      <c r="A224" s="210">
        <v>43415</v>
      </c>
      <c r="B224" s="211" t="s">
        <v>4</v>
      </c>
      <c r="C224" s="211">
        <v>4689</v>
      </c>
      <c r="D224" s="211" t="s">
        <v>131</v>
      </c>
      <c r="E224" s="211" t="s">
        <v>5</v>
      </c>
      <c r="F224" s="211" t="s">
        <v>5</v>
      </c>
      <c r="G224" s="211" t="s">
        <v>3440</v>
      </c>
      <c r="H224" s="674"/>
    </row>
    <row r="225" spans="1:8">
      <c r="A225" s="210">
        <v>43415</v>
      </c>
      <c r="B225" s="211" t="s">
        <v>4</v>
      </c>
      <c r="C225" s="211">
        <v>8041</v>
      </c>
      <c r="D225" s="211" t="s">
        <v>135</v>
      </c>
      <c r="E225" s="211" t="s">
        <v>5</v>
      </c>
      <c r="F225" s="211" t="s">
        <v>5</v>
      </c>
      <c r="G225" s="211" t="s">
        <v>3454</v>
      </c>
      <c r="H225" s="674"/>
    </row>
    <row r="226" spans="1:8">
      <c r="A226" s="210">
        <v>43415</v>
      </c>
      <c r="B226" s="211" t="s">
        <v>4</v>
      </c>
      <c r="C226" s="211">
        <v>4371</v>
      </c>
      <c r="D226" s="211" t="s">
        <v>145</v>
      </c>
      <c r="E226" s="211" t="s">
        <v>5</v>
      </c>
      <c r="F226" s="211" t="s">
        <v>5</v>
      </c>
      <c r="G226" s="211" t="s">
        <v>3455</v>
      </c>
      <c r="H226" s="674"/>
    </row>
    <row r="227" spans="1:8">
      <c r="A227" s="210">
        <v>43415</v>
      </c>
      <c r="B227" s="211" t="s">
        <v>4</v>
      </c>
      <c r="C227" s="211">
        <v>1370</v>
      </c>
      <c r="D227" s="211" t="s">
        <v>205</v>
      </c>
      <c r="E227" s="211" t="s">
        <v>7</v>
      </c>
      <c r="F227" s="211" t="s">
        <v>5</v>
      </c>
      <c r="G227" s="211" t="s">
        <v>116</v>
      </c>
      <c r="H227" s="674"/>
    </row>
    <row r="228" spans="1:8">
      <c r="A228" s="210">
        <v>43415</v>
      </c>
      <c r="B228" s="211" t="s">
        <v>4</v>
      </c>
      <c r="C228" s="211">
        <v>54310</v>
      </c>
      <c r="D228" s="211" t="s">
        <v>3414</v>
      </c>
      <c r="E228" s="211" t="s">
        <v>7</v>
      </c>
      <c r="F228" s="211" t="s">
        <v>7</v>
      </c>
      <c r="G228" s="211" t="s">
        <v>2006</v>
      </c>
      <c r="H228" s="674"/>
    </row>
    <row r="229" spans="1:8">
      <c r="A229" s="210">
        <v>43415</v>
      </c>
      <c r="B229" s="211" t="s">
        <v>4</v>
      </c>
      <c r="C229" s="211">
        <v>4985</v>
      </c>
      <c r="D229" s="211" t="s">
        <v>158</v>
      </c>
      <c r="E229" s="211" t="s">
        <v>7</v>
      </c>
      <c r="F229" s="211" t="s">
        <v>7</v>
      </c>
      <c r="G229" s="211" t="s">
        <v>3456</v>
      </c>
      <c r="H229" s="674"/>
    </row>
    <row r="230" spans="1:8">
      <c r="A230" s="210">
        <v>43415</v>
      </c>
      <c r="B230" s="211" t="s">
        <v>6</v>
      </c>
      <c r="C230" s="211">
        <v>66706</v>
      </c>
      <c r="D230" s="211" t="s">
        <v>3457</v>
      </c>
      <c r="E230" s="211" t="s">
        <v>6</v>
      </c>
      <c r="F230" s="211" t="s">
        <v>6</v>
      </c>
      <c r="G230" s="211" t="s">
        <v>116</v>
      </c>
      <c r="H230" s="674"/>
    </row>
    <row r="231" spans="1:8">
      <c r="A231" s="210">
        <v>43415</v>
      </c>
      <c r="B231" s="211" t="s">
        <v>7</v>
      </c>
      <c r="C231" s="211">
        <v>57170</v>
      </c>
      <c r="D231" s="211" t="s">
        <v>3458</v>
      </c>
      <c r="E231" s="211" t="s">
        <v>7</v>
      </c>
      <c r="F231" s="211" t="s">
        <v>7</v>
      </c>
      <c r="G231" s="211" t="s">
        <v>2590</v>
      </c>
      <c r="H231" s="674"/>
    </row>
    <row r="232" spans="1:8">
      <c r="A232" s="210">
        <v>43415</v>
      </c>
      <c r="B232" s="211" t="s">
        <v>7</v>
      </c>
      <c r="C232" s="211">
        <v>57070</v>
      </c>
      <c r="D232" s="211" t="s">
        <v>785</v>
      </c>
      <c r="E232" s="211" t="s">
        <v>7</v>
      </c>
      <c r="F232" s="211" t="s">
        <v>24</v>
      </c>
      <c r="G232" s="211" t="s">
        <v>548</v>
      </c>
      <c r="H232" s="674"/>
    </row>
    <row r="233" spans="1:8">
      <c r="A233" s="210">
        <v>43415</v>
      </c>
      <c r="B233" s="211" t="s">
        <v>4</v>
      </c>
      <c r="C233" s="211">
        <v>8042</v>
      </c>
      <c r="D233" s="211" t="s">
        <v>135</v>
      </c>
      <c r="E233" s="211" t="s">
        <v>24</v>
      </c>
      <c r="F233" s="211" t="s">
        <v>24</v>
      </c>
      <c r="G233" s="211" t="s">
        <v>548</v>
      </c>
      <c r="H233" s="674"/>
    </row>
    <row r="234" spans="1:8">
      <c r="A234" s="210">
        <v>43415</v>
      </c>
      <c r="B234" s="211" t="s">
        <v>7</v>
      </c>
      <c r="C234" s="211">
        <v>57000</v>
      </c>
      <c r="D234" s="211" t="s">
        <v>785</v>
      </c>
      <c r="E234" s="211" t="s">
        <v>7</v>
      </c>
      <c r="F234" s="211" t="s">
        <v>7</v>
      </c>
      <c r="G234" s="211" t="s">
        <v>116</v>
      </c>
      <c r="H234" s="674"/>
    </row>
    <row r="235" spans="1:8">
      <c r="A235" s="210">
        <v>43415</v>
      </c>
      <c r="B235" s="211" t="s">
        <v>7</v>
      </c>
      <c r="C235" s="211">
        <v>57050</v>
      </c>
      <c r="D235" s="211" t="s">
        <v>3459</v>
      </c>
      <c r="E235" s="211" t="s">
        <v>7</v>
      </c>
      <c r="F235" s="211" t="s">
        <v>7</v>
      </c>
      <c r="G235" s="211" t="s">
        <v>116</v>
      </c>
      <c r="H235" s="674"/>
    </row>
    <row r="236" spans="1:8">
      <c r="A236" s="210">
        <v>43415</v>
      </c>
      <c r="B236" s="211" t="s">
        <v>4</v>
      </c>
      <c r="C236" s="211">
        <v>8245</v>
      </c>
      <c r="D236" s="211" t="s">
        <v>162</v>
      </c>
      <c r="E236" s="211" t="s">
        <v>5</v>
      </c>
      <c r="F236" s="211" t="s">
        <v>6</v>
      </c>
      <c r="G236" s="211" t="s">
        <v>123</v>
      </c>
      <c r="H236" s="674"/>
    </row>
    <row r="237" spans="1:8">
      <c r="A237" s="210">
        <v>43415</v>
      </c>
      <c r="B237" s="211" t="s">
        <v>4</v>
      </c>
      <c r="C237" s="211">
        <v>4953</v>
      </c>
      <c r="D237" s="211" t="s">
        <v>1570</v>
      </c>
      <c r="E237" s="211" t="s">
        <v>9</v>
      </c>
      <c r="F237" s="211" t="s">
        <v>24</v>
      </c>
      <c r="G237" s="211" t="s">
        <v>123</v>
      </c>
      <c r="H237" s="674"/>
    </row>
    <row r="238" spans="1:8">
      <c r="A238" s="210">
        <v>43415</v>
      </c>
      <c r="B238" s="211" t="s">
        <v>4</v>
      </c>
      <c r="C238" s="211">
        <v>8096</v>
      </c>
      <c r="D238" s="211" t="s">
        <v>133</v>
      </c>
      <c r="E238" s="211" t="s">
        <v>5</v>
      </c>
      <c r="F238" s="211" t="s">
        <v>5</v>
      </c>
      <c r="G238" s="211" t="s">
        <v>388</v>
      </c>
      <c r="H238" s="211"/>
    </row>
    <row r="239" spans="1:8">
      <c r="A239" s="210">
        <v>43417</v>
      </c>
      <c r="B239" s="211" t="s">
        <v>4</v>
      </c>
      <c r="C239" s="211">
        <v>8048</v>
      </c>
      <c r="D239" s="211" t="s">
        <v>135</v>
      </c>
      <c r="E239" s="211" t="s">
        <v>24</v>
      </c>
      <c r="F239" s="211" t="s">
        <v>24</v>
      </c>
      <c r="G239" s="211" t="s">
        <v>388</v>
      </c>
      <c r="H239" s="211"/>
    </row>
    <row r="240" spans="1:8">
      <c r="A240" s="210">
        <v>43419</v>
      </c>
      <c r="B240" s="211" t="s">
        <v>4</v>
      </c>
      <c r="C240" s="211">
        <v>2167</v>
      </c>
      <c r="D240" s="211" t="s">
        <v>205</v>
      </c>
      <c r="E240" s="211" t="s">
        <v>24</v>
      </c>
      <c r="F240" s="211" t="s">
        <v>24</v>
      </c>
      <c r="G240" s="211" t="s">
        <v>116</v>
      </c>
      <c r="H240" s="211"/>
    </row>
    <row r="241" spans="1:8">
      <c r="A241" s="210">
        <v>43419</v>
      </c>
      <c r="B241" s="211" t="s">
        <v>4</v>
      </c>
      <c r="C241" s="211">
        <v>5310</v>
      </c>
      <c r="D241" s="211" t="s">
        <v>1820</v>
      </c>
      <c r="E241" s="211" t="s">
        <v>5</v>
      </c>
      <c r="F241" s="211" t="s">
        <v>5</v>
      </c>
      <c r="G241" s="211" t="s">
        <v>391</v>
      </c>
      <c r="H241" s="211"/>
    </row>
    <row r="242" spans="1:8">
      <c r="A242" s="210">
        <v>43419</v>
      </c>
      <c r="B242" s="211" t="s">
        <v>4</v>
      </c>
      <c r="C242" s="211">
        <v>3235</v>
      </c>
      <c r="D242" s="211" t="s">
        <v>333</v>
      </c>
      <c r="E242" s="211" t="s">
        <v>5</v>
      </c>
      <c r="F242" s="211" t="s">
        <v>5</v>
      </c>
      <c r="G242" s="211" t="s">
        <v>116</v>
      </c>
      <c r="H242" s="211"/>
    </row>
    <row r="243" spans="1:8">
      <c r="A243" s="210">
        <v>43420</v>
      </c>
      <c r="B243" s="211" t="s">
        <v>4</v>
      </c>
      <c r="C243" s="211">
        <v>2326</v>
      </c>
      <c r="D243" s="211" t="s">
        <v>205</v>
      </c>
      <c r="E243" s="211" t="s">
        <v>6</v>
      </c>
      <c r="F243" s="211" t="s">
        <v>24</v>
      </c>
      <c r="G243" s="211" t="s">
        <v>3460</v>
      </c>
      <c r="H243" s="211"/>
    </row>
    <row r="244" spans="1:8">
      <c r="A244" s="210">
        <v>43420</v>
      </c>
      <c r="B244" s="211" t="s">
        <v>4</v>
      </c>
      <c r="C244" s="211">
        <v>3257</v>
      </c>
      <c r="D244" s="211" t="s">
        <v>333</v>
      </c>
      <c r="E244" s="211" t="s">
        <v>7</v>
      </c>
      <c r="F244" s="211" t="s">
        <v>7</v>
      </c>
      <c r="G244" s="211" t="s">
        <v>3461</v>
      </c>
      <c r="H244" s="211"/>
    </row>
    <row r="245" spans="1:8">
      <c r="A245" s="210">
        <v>43421</v>
      </c>
      <c r="B245" s="211" t="s">
        <v>7</v>
      </c>
      <c r="C245" s="211">
        <v>54730</v>
      </c>
      <c r="D245" s="211" t="s">
        <v>3462</v>
      </c>
      <c r="E245" s="211" t="s">
        <v>7</v>
      </c>
      <c r="F245" s="211" t="s">
        <v>9</v>
      </c>
      <c r="G245" s="211" t="s">
        <v>388</v>
      </c>
      <c r="H245" s="211"/>
    </row>
    <row r="246" spans="1:8">
      <c r="A246" s="210">
        <v>43421</v>
      </c>
      <c r="B246" s="211" t="s">
        <v>4</v>
      </c>
      <c r="C246" s="211">
        <v>7782</v>
      </c>
      <c r="D246" s="211" t="s">
        <v>140</v>
      </c>
      <c r="E246" s="211" t="s">
        <v>5</v>
      </c>
      <c r="F246" s="211" t="s">
        <v>7</v>
      </c>
      <c r="G246" s="211" t="s">
        <v>663</v>
      </c>
      <c r="H246" s="211"/>
    </row>
    <row r="247" spans="1:8">
      <c r="A247" s="210">
        <v>43421</v>
      </c>
      <c r="B247" s="211" t="s">
        <v>4</v>
      </c>
      <c r="C247" s="211">
        <v>4543</v>
      </c>
      <c r="D247" s="211" t="s">
        <v>131</v>
      </c>
      <c r="E247" s="211" t="s">
        <v>25</v>
      </c>
      <c r="F247" s="211" t="s">
        <v>3463</v>
      </c>
      <c r="G247" s="211" t="s">
        <v>123</v>
      </c>
      <c r="H247" s="211"/>
    </row>
    <row r="248" spans="1:8">
      <c r="A248" s="210">
        <v>43421</v>
      </c>
      <c r="B248" s="211" t="s">
        <v>7</v>
      </c>
      <c r="C248" s="211">
        <v>57300</v>
      </c>
      <c r="D248" s="211" t="s">
        <v>671</v>
      </c>
      <c r="E248" s="211" t="s">
        <v>7</v>
      </c>
      <c r="F248" s="211" t="s">
        <v>24</v>
      </c>
      <c r="G248" s="211" t="s">
        <v>3338</v>
      </c>
      <c r="H248" s="211"/>
    </row>
    <row r="249" spans="1:8">
      <c r="A249" s="210">
        <v>43421</v>
      </c>
      <c r="B249" s="211" t="s">
        <v>4</v>
      </c>
      <c r="C249" s="211">
        <v>4380</v>
      </c>
      <c r="D249" s="211" t="s">
        <v>160</v>
      </c>
      <c r="E249" s="211" t="s">
        <v>7</v>
      </c>
      <c r="F249" s="211" t="s">
        <v>24</v>
      </c>
      <c r="G249" s="211" t="s">
        <v>3464</v>
      </c>
      <c r="H249" s="211"/>
    </row>
    <row r="250" spans="1:8">
      <c r="A250" s="210">
        <v>43421</v>
      </c>
      <c r="B250" s="211" t="s">
        <v>4</v>
      </c>
      <c r="C250" s="211">
        <v>3333</v>
      </c>
      <c r="D250" s="211" t="s">
        <v>3419</v>
      </c>
      <c r="E250" s="211" t="s">
        <v>7</v>
      </c>
      <c r="F250" s="211" t="s">
        <v>7</v>
      </c>
      <c r="G250" s="211" t="s">
        <v>663</v>
      </c>
      <c r="H250" s="211"/>
    </row>
    <row r="251" spans="1:8">
      <c r="A251" s="210">
        <v>43421</v>
      </c>
      <c r="B251" s="211" t="s">
        <v>4</v>
      </c>
      <c r="C251" s="211">
        <v>6315</v>
      </c>
      <c r="D251" s="211" t="s">
        <v>3465</v>
      </c>
      <c r="E251" s="211" t="s">
        <v>24</v>
      </c>
      <c r="F251" s="211" t="s">
        <v>225</v>
      </c>
      <c r="G251" s="211" t="s">
        <v>1302</v>
      </c>
      <c r="H251" s="211"/>
    </row>
    <row r="252" spans="1:8">
      <c r="A252" s="210">
        <v>43421</v>
      </c>
      <c r="B252" s="211" t="s">
        <v>4</v>
      </c>
      <c r="C252" s="211">
        <v>4670</v>
      </c>
      <c r="D252" s="211" t="s">
        <v>131</v>
      </c>
      <c r="E252" s="211" t="s">
        <v>5</v>
      </c>
      <c r="F252" s="211" t="s">
        <v>7</v>
      </c>
      <c r="G252" s="211" t="s">
        <v>93</v>
      </c>
      <c r="H252" s="211"/>
    </row>
    <row r="253" spans="1:8">
      <c r="A253" s="210">
        <v>43421</v>
      </c>
      <c r="B253" s="211" t="s">
        <v>4</v>
      </c>
      <c r="C253" s="211">
        <v>1338</v>
      </c>
      <c r="D253" s="211" t="s">
        <v>205</v>
      </c>
      <c r="E253" s="211" t="s">
        <v>5</v>
      </c>
      <c r="F253" s="211" t="s">
        <v>24</v>
      </c>
      <c r="G253" s="211" t="s">
        <v>663</v>
      </c>
      <c r="H253" s="211"/>
    </row>
    <row r="254" spans="1:8">
      <c r="A254" s="210">
        <v>43421</v>
      </c>
      <c r="B254" s="211" t="s">
        <v>4</v>
      </c>
      <c r="C254" s="211">
        <v>3712</v>
      </c>
      <c r="D254" s="211" t="s">
        <v>192</v>
      </c>
      <c r="E254" s="211" t="s">
        <v>5</v>
      </c>
      <c r="F254" s="211" t="s">
        <v>7</v>
      </c>
      <c r="G254" s="211" t="s">
        <v>40</v>
      </c>
      <c r="H254" s="211"/>
    </row>
    <row r="255" spans="1:8">
      <c r="A255" s="210">
        <v>43421</v>
      </c>
      <c r="B255" s="211" t="s">
        <v>4</v>
      </c>
      <c r="C255" s="211">
        <v>2314</v>
      </c>
      <c r="D255" s="211" t="s">
        <v>205</v>
      </c>
      <c r="E255" s="211" t="s">
        <v>24</v>
      </c>
      <c r="F255" s="211" t="s">
        <v>28</v>
      </c>
      <c r="G255" s="211" t="s">
        <v>388</v>
      </c>
      <c r="H255" s="211"/>
    </row>
    <row r="256" spans="1:8">
      <c r="A256" s="210">
        <v>43422</v>
      </c>
      <c r="B256" s="211" t="s">
        <v>4</v>
      </c>
      <c r="C256" s="211">
        <v>1941</v>
      </c>
      <c r="D256" s="211" t="s">
        <v>619</v>
      </c>
      <c r="E256" s="211" t="s">
        <v>12</v>
      </c>
      <c r="F256" s="211" t="s">
        <v>24</v>
      </c>
      <c r="G256" s="211" t="s">
        <v>123</v>
      </c>
      <c r="H256" s="211"/>
    </row>
    <row r="257" spans="1:8">
      <c r="A257" s="210">
        <v>43422</v>
      </c>
      <c r="B257" s="211" t="s">
        <v>4</v>
      </c>
      <c r="C257" s="211">
        <v>3504</v>
      </c>
      <c r="D257" s="211" t="s">
        <v>168</v>
      </c>
      <c r="E257" s="211" t="s">
        <v>5</v>
      </c>
      <c r="F257" s="211" t="s">
        <v>6</v>
      </c>
      <c r="G257" s="211" t="s">
        <v>2541</v>
      </c>
      <c r="H257" s="211"/>
    </row>
    <row r="258" spans="1:8">
      <c r="A258" s="210">
        <v>43422</v>
      </c>
      <c r="B258" s="211" t="s">
        <v>4</v>
      </c>
      <c r="C258" s="211">
        <v>1627</v>
      </c>
      <c r="D258" s="211" t="s">
        <v>205</v>
      </c>
      <c r="E258" s="211" t="s">
        <v>615</v>
      </c>
      <c r="F258" s="211" t="s">
        <v>24</v>
      </c>
      <c r="G258" s="211" t="s">
        <v>1833</v>
      </c>
      <c r="H258" s="211"/>
    </row>
    <row r="259" spans="1:8">
      <c r="A259" s="210">
        <v>43422</v>
      </c>
      <c r="B259" s="211" t="s">
        <v>6</v>
      </c>
      <c r="C259" s="211">
        <v>54292</v>
      </c>
      <c r="D259" s="211" t="s">
        <v>434</v>
      </c>
      <c r="E259" s="211" t="s">
        <v>12</v>
      </c>
      <c r="F259" s="211" t="s">
        <v>6</v>
      </c>
      <c r="G259" s="211" t="s">
        <v>42</v>
      </c>
      <c r="H259" s="211"/>
    </row>
    <row r="260" spans="1:8">
      <c r="A260" s="210">
        <v>43422</v>
      </c>
      <c r="B260" s="211" t="s">
        <v>4</v>
      </c>
      <c r="C260" s="211">
        <v>5751</v>
      </c>
      <c r="D260" s="211" t="s">
        <v>329</v>
      </c>
      <c r="E260" s="211" t="s">
        <v>9</v>
      </c>
      <c r="F260" s="211" t="s">
        <v>24</v>
      </c>
      <c r="G260" s="211" t="s">
        <v>3466</v>
      </c>
      <c r="H260" s="211"/>
    </row>
    <row r="261" spans="1:8">
      <c r="A261" s="210">
        <v>43422</v>
      </c>
      <c r="B261" s="211" t="s">
        <v>4</v>
      </c>
      <c r="C261" s="211">
        <v>8313</v>
      </c>
      <c r="D261" s="211" t="s">
        <v>3443</v>
      </c>
      <c r="E261" s="211" t="s">
        <v>18</v>
      </c>
      <c r="F261" s="211" t="s">
        <v>7</v>
      </c>
      <c r="G261" s="211" t="s">
        <v>663</v>
      </c>
      <c r="H261" s="211"/>
    </row>
    <row r="262" spans="1:8">
      <c r="A262" s="210">
        <v>43422</v>
      </c>
      <c r="B262" s="211" t="s">
        <v>4</v>
      </c>
      <c r="C262" s="211">
        <v>2112</v>
      </c>
      <c r="D262" s="211" t="s">
        <v>136</v>
      </c>
      <c r="E262" s="211" t="s">
        <v>7</v>
      </c>
      <c r="F262" s="211" t="s">
        <v>24</v>
      </c>
      <c r="G262" s="211" t="s">
        <v>3059</v>
      </c>
      <c r="H262" s="211"/>
    </row>
    <row r="263" spans="1:8">
      <c r="A263" s="210">
        <v>43422</v>
      </c>
      <c r="B263" s="211" t="s">
        <v>4</v>
      </c>
      <c r="C263" s="211">
        <v>4955</v>
      </c>
      <c r="D263" s="211" t="s">
        <v>1657</v>
      </c>
      <c r="E263" s="211" t="s">
        <v>7</v>
      </c>
      <c r="F263" s="211" t="s">
        <v>5</v>
      </c>
      <c r="G263" s="211" t="s">
        <v>3081</v>
      </c>
      <c r="H263" s="211"/>
    </row>
    <row r="264" spans="1:8">
      <c r="A264" s="210">
        <v>43422</v>
      </c>
      <c r="B264" s="211" t="s">
        <v>3467</v>
      </c>
      <c r="C264" s="211" t="s">
        <v>3468</v>
      </c>
      <c r="D264" s="211" t="s">
        <v>2971</v>
      </c>
      <c r="E264" s="211" t="s">
        <v>9</v>
      </c>
      <c r="F264" s="211" t="s">
        <v>24</v>
      </c>
      <c r="G264" s="211" t="s">
        <v>1833</v>
      </c>
      <c r="H264" s="211"/>
    </row>
    <row r="265" spans="1:8">
      <c r="A265" s="210">
        <v>43422</v>
      </c>
      <c r="B265" s="211" t="s">
        <v>4</v>
      </c>
      <c r="C265" s="211">
        <v>8253</v>
      </c>
      <c r="D265" s="211" t="s">
        <v>162</v>
      </c>
      <c r="E265" s="211" t="s">
        <v>25</v>
      </c>
      <c r="F265" s="211" t="s">
        <v>7</v>
      </c>
      <c r="G265" s="211" t="s">
        <v>3469</v>
      </c>
      <c r="H265" s="211"/>
    </row>
    <row r="266" spans="1:8">
      <c r="A266" s="210">
        <v>43422</v>
      </c>
      <c r="B266" s="211" t="s">
        <v>4</v>
      </c>
      <c r="C266" s="211">
        <v>1232</v>
      </c>
      <c r="D266" s="211" t="s">
        <v>136</v>
      </c>
      <c r="E266" s="211" t="s">
        <v>7</v>
      </c>
      <c r="F266" s="211" t="s">
        <v>24</v>
      </c>
      <c r="G266" s="211" t="s">
        <v>1833</v>
      </c>
      <c r="H266" s="211"/>
    </row>
    <row r="267" spans="1:8">
      <c r="A267" s="210">
        <v>43422</v>
      </c>
      <c r="B267" s="211" t="s">
        <v>4</v>
      </c>
      <c r="C267" s="211">
        <v>5241</v>
      </c>
      <c r="D267" s="211" t="s">
        <v>166</v>
      </c>
      <c r="E267" s="211" t="s">
        <v>24</v>
      </c>
      <c r="F267" s="211" t="s">
        <v>5</v>
      </c>
      <c r="G267" s="211" t="s">
        <v>1833</v>
      </c>
      <c r="H267" s="211"/>
    </row>
    <row r="268" spans="1:8">
      <c r="A268" s="210">
        <v>43422</v>
      </c>
      <c r="B268" s="211" t="s">
        <v>22</v>
      </c>
      <c r="C268" s="211">
        <v>6800</v>
      </c>
      <c r="D268" s="211" t="s">
        <v>1963</v>
      </c>
      <c r="E268" s="211" t="s">
        <v>7</v>
      </c>
      <c r="F268" s="211" t="s">
        <v>24</v>
      </c>
      <c r="G268" s="211" t="s">
        <v>663</v>
      </c>
      <c r="H268" s="211"/>
    </row>
    <row r="269" spans="1:8">
      <c r="A269" s="210">
        <v>43422</v>
      </c>
      <c r="B269" s="211" t="s">
        <v>4</v>
      </c>
      <c r="C269" s="211">
        <v>2611</v>
      </c>
      <c r="D269" s="211" t="s">
        <v>136</v>
      </c>
      <c r="E269" s="211" t="s">
        <v>12</v>
      </c>
      <c r="F269" s="211" t="s">
        <v>24</v>
      </c>
      <c r="G269" s="211" t="s">
        <v>42</v>
      </c>
      <c r="H269" s="211"/>
    </row>
    <row r="270" spans="1:8">
      <c r="A270" s="210">
        <v>43422</v>
      </c>
      <c r="B270" s="211" t="s">
        <v>4</v>
      </c>
      <c r="C270" s="211">
        <v>2514</v>
      </c>
      <c r="D270" s="211" t="s">
        <v>205</v>
      </c>
      <c r="E270" s="211" t="s">
        <v>18</v>
      </c>
      <c r="F270" s="211" t="s">
        <v>7</v>
      </c>
      <c r="G270" s="211" t="s">
        <v>1833</v>
      </c>
      <c r="H270" s="211"/>
    </row>
    <row r="271" spans="1:8">
      <c r="A271" s="210">
        <v>43422</v>
      </c>
      <c r="B271" s="211" t="s">
        <v>4</v>
      </c>
      <c r="C271" s="211">
        <v>4360</v>
      </c>
      <c r="D271" s="211" t="s">
        <v>141</v>
      </c>
      <c r="E271" s="211" t="s">
        <v>25</v>
      </c>
      <c r="F271" s="211" t="s">
        <v>24</v>
      </c>
      <c r="G271" s="211" t="s">
        <v>1833</v>
      </c>
      <c r="H271" s="211"/>
    </row>
    <row r="272" spans="1:8">
      <c r="A272" s="210">
        <v>43423</v>
      </c>
      <c r="B272" s="211" t="s">
        <v>4</v>
      </c>
      <c r="C272" s="211">
        <v>1870</v>
      </c>
      <c r="D272" s="211" t="s">
        <v>205</v>
      </c>
      <c r="E272" s="211" t="s">
        <v>5</v>
      </c>
      <c r="F272" s="211" t="s">
        <v>7</v>
      </c>
      <c r="G272" s="211" t="s">
        <v>663</v>
      </c>
      <c r="H272" s="211"/>
    </row>
    <row r="273" spans="1:8">
      <c r="A273" s="210">
        <v>43423</v>
      </c>
      <c r="B273" s="211" t="s">
        <v>4</v>
      </c>
      <c r="C273" s="211">
        <v>8808</v>
      </c>
      <c r="D273" s="211" t="s">
        <v>2963</v>
      </c>
      <c r="E273" s="211" t="s">
        <v>3470</v>
      </c>
      <c r="F273" s="211" t="s">
        <v>7</v>
      </c>
      <c r="G273" s="211" t="s">
        <v>663</v>
      </c>
      <c r="H273" s="211"/>
    </row>
    <row r="274" spans="1:8">
      <c r="A274" s="210">
        <v>43424</v>
      </c>
      <c r="B274" s="211" t="s">
        <v>4</v>
      </c>
      <c r="C274" s="211">
        <v>3843</v>
      </c>
      <c r="D274" s="211" t="s">
        <v>304</v>
      </c>
      <c r="E274" s="211" t="s">
        <v>24</v>
      </c>
      <c r="F274" s="211" t="s">
        <v>27</v>
      </c>
      <c r="G274" s="211" t="s">
        <v>388</v>
      </c>
      <c r="H274" s="211"/>
    </row>
    <row r="275" spans="1:8">
      <c r="A275" s="210">
        <v>43424</v>
      </c>
      <c r="B275" s="211" t="s">
        <v>4</v>
      </c>
      <c r="C275" s="211">
        <v>8279</v>
      </c>
      <c r="D275" s="211" t="s">
        <v>170</v>
      </c>
      <c r="E275" s="211" t="s">
        <v>5</v>
      </c>
      <c r="F275" s="211" t="s">
        <v>5</v>
      </c>
      <c r="G275" s="211" t="s">
        <v>663</v>
      </c>
      <c r="H275" s="211"/>
    </row>
    <row r="276" spans="1:8">
      <c r="A276" s="210">
        <v>43424</v>
      </c>
      <c r="B276" s="211" t="s">
        <v>4</v>
      </c>
      <c r="C276" s="211">
        <v>3853</v>
      </c>
      <c r="D276" s="211" t="s">
        <v>304</v>
      </c>
      <c r="E276" s="211" t="s">
        <v>7</v>
      </c>
      <c r="F276" s="211" t="s">
        <v>24</v>
      </c>
      <c r="G276" s="211" t="s">
        <v>1167</v>
      </c>
      <c r="H276" s="211"/>
    </row>
    <row r="277" spans="1:8">
      <c r="A277" s="210">
        <v>43424</v>
      </c>
      <c r="B277" s="211" t="s">
        <v>4</v>
      </c>
      <c r="C277" s="211">
        <v>4970</v>
      </c>
      <c r="D277" s="211" t="s">
        <v>199</v>
      </c>
      <c r="E277" s="211" t="s">
        <v>5</v>
      </c>
      <c r="F277" s="211" t="s">
        <v>7</v>
      </c>
      <c r="G277" s="211" t="s">
        <v>3471</v>
      </c>
      <c r="H277" s="211"/>
    </row>
    <row r="278" spans="1:8">
      <c r="A278" s="210">
        <v>43425</v>
      </c>
      <c r="B278" s="211" t="s">
        <v>4</v>
      </c>
      <c r="C278" s="211">
        <v>6774</v>
      </c>
      <c r="D278" s="211" t="s">
        <v>144</v>
      </c>
      <c r="E278" s="211" t="s">
        <v>7</v>
      </c>
      <c r="F278" s="211" t="s">
        <v>25</v>
      </c>
      <c r="G278" s="211" t="s">
        <v>3472</v>
      </c>
      <c r="H278" s="211"/>
    </row>
    <row r="279" spans="1:8">
      <c r="A279" s="210">
        <v>43426</v>
      </c>
      <c r="B279" s="211" t="s">
        <v>4</v>
      </c>
      <c r="C279" s="211">
        <v>8077</v>
      </c>
      <c r="D279" s="211" t="s">
        <v>133</v>
      </c>
      <c r="E279" s="211" t="s">
        <v>451</v>
      </c>
      <c r="F279" s="211" t="s">
        <v>24</v>
      </c>
      <c r="G279" s="211" t="s">
        <v>1167</v>
      </c>
      <c r="H279" s="211"/>
    </row>
    <row r="280" spans="1:8">
      <c r="A280" s="210">
        <v>43427</v>
      </c>
      <c r="B280" s="211" t="s">
        <v>4</v>
      </c>
      <c r="C280" s="211">
        <v>95250</v>
      </c>
      <c r="D280" s="211" t="s">
        <v>3473</v>
      </c>
      <c r="E280" s="211" t="s">
        <v>7</v>
      </c>
      <c r="F280" s="211" t="s">
        <v>24</v>
      </c>
      <c r="G280" s="211" t="s">
        <v>388</v>
      </c>
      <c r="H280" s="211"/>
    </row>
    <row r="281" spans="1:8">
      <c r="A281" s="210">
        <v>43427</v>
      </c>
      <c r="B281" s="211" t="s">
        <v>4</v>
      </c>
      <c r="C281" s="211">
        <v>4368</v>
      </c>
      <c r="D281" s="211" t="s">
        <v>2431</v>
      </c>
      <c r="E281" s="211" t="s">
        <v>24</v>
      </c>
      <c r="F281" s="211" t="s">
        <v>12</v>
      </c>
      <c r="G281" s="211" t="s">
        <v>2541</v>
      </c>
      <c r="H281" s="211"/>
    </row>
    <row r="282" spans="1:8">
      <c r="A282" s="210">
        <v>43427</v>
      </c>
      <c r="B282" s="211" t="s">
        <v>4</v>
      </c>
      <c r="C282" s="211">
        <v>6210</v>
      </c>
      <c r="D282" s="211" t="s">
        <v>287</v>
      </c>
      <c r="E282" s="211" t="s">
        <v>7</v>
      </c>
      <c r="F282" s="211" t="s">
        <v>237</v>
      </c>
      <c r="G282" s="211" t="s">
        <v>3474</v>
      </c>
      <c r="H282" s="211"/>
    </row>
    <row r="283" spans="1:8">
      <c r="A283" s="210">
        <v>43428</v>
      </c>
      <c r="B283" s="211" t="s">
        <v>7</v>
      </c>
      <c r="C283" s="211">
        <v>54720</v>
      </c>
      <c r="D283" s="211" t="s">
        <v>1110</v>
      </c>
      <c r="E283" s="211" t="s">
        <v>7</v>
      </c>
      <c r="F283" s="211" t="s">
        <v>7</v>
      </c>
      <c r="G283" s="211" t="s">
        <v>3475</v>
      </c>
      <c r="H283" s="211"/>
    </row>
    <row r="284" spans="1:8">
      <c r="A284" s="210">
        <v>43428</v>
      </c>
      <c r="B284" s="211" t="s">
        <v>7</v>
      </c>
      <c r="C284" s="211">
        <v>54430</v>
      </c>
      <c r="D284" s="211" t="s">
        <v>3476</v>
      </c>
      <c r="E284" s="211" t="s">
        <v>7</v>
      </c>
      <c r="F284" s="211" t="s">
        <v>7</v>
      </c>
      <c r="G284" s="211" t="s">
        <v>116</v>
      </c>
      <c r="H284" s="211"/>
    </row>
    <row r="285" spans="1:8">
      <c r="A285" s="210">
        <v>43428</v>
      </c>
      <c r="B285" s="211" t="s">
        <v>4</v>
      </c>
      <c r="C285" s="211">
        <v>2114</v>
      </c>
      <c r="D285" s="211" t="s">
        <v>205</v>
      </c>
      <c r="E285" s="211" t="s">
        <v>6</v>
      </c>
      <c r="F285" s="211" t="s">
        <v>5</v>
      </c>
      <c r="G285" s="211" t="s">
        <v>3477</v>
      </c>
      <c r="H285" s="211"/>
    </row>
    <row r="286" spans="1:8">
      <c r="A286" s="210">
        <v>43428</v>
      </c>
      <c r="B286" s="211" t="s">
        <v>7</v>
      </c>
      <c r="C286" s="211">
        <v>57000</v>
      </c>
      <c r="D286" s="211" t="s">
        <v>785</v>
      </c>
      <c r="E286" s="211" t="s">
        <v>7</v>
      </c>
      <c r="F286" s="211" t="s">
        <v>7</v>
      </c>
      <c r="G286" s="211" t="s">
        <v>3478</v>
      </c>
      <c r="H286" s="211"/>
    </row>
    <row r="287" spans="1:8">
      <c r="A287" s="210">
        <v>43428</v>
      </c>
      <c r="B287" s="211" t="s">
        <v>4</v>
      </c>
      <c r="C287" s="211">
        <v>4360</v>
      </c>
      <c r="D287" s="211" t="s">
        <v>141</v>
      </c>
      <c r="E287" s="211" t="s">
        <v>24</v>
      </c>
      <c r="F287" s="211" t="s">
        <v>24</v>
      </c>
      <c r="G287" s="211" t="s">
        <v>116</v>
      </c>
      <c r="H287" s="211"/>
    </row>
    <row r="288" spans="1:8">
      <c r="A288" s="210">
        <v>43428</v>
      </c>
      <c r="B288" s="211" t="s">
        <v>4</v>
      </c>
      <c r="C288" s="211">
        <v>5231</v>
      </c>
      <c r="D288" s="211" t="s">
        <v>166</v>
      </c>
      <c r="E288" s="211" t="s">
        <v>28</v>
      </c>
      <c r="F288" s="211" t="s">
        <v>7</v>
      </c>
      <c r="G288" s="211" t="s">
        <v>514</v>
      </c>
      <c r="H288" s="211"/>
    </row>
    <row r="289" spans="1:8">
      <c r="A289" s="210">
        <v>43428</v>
      </c>
      <c r="B289" s="211" t="s">
        <v>4</v>
      </c>
      <c r="C289" s="211">
        <v>4993</v>
      </c>
      <c r="D289" s="211" t="s">
        <v>158</v>
      </c>
      <c r="E289" s="211" t="s">
        <v>5</v>
      </c>
      <c r="F289" s="211" t="s">
        <v>6</v>
      </c>
      <c r="G289" s="211" t="s">
        <v>116</v>
      </c>
      <c r="H289" s="211"/>
    </row>
    <row r="290" spans="1:8">
      <c r="A290" s="210">
        <v>43428</v>
      </c>
      <c r="B290" s="211" t="s">
        <v>4</v>
      </c>
      <c r="C290" s="211">
        <v>2241</v>
      </c>
      <c r="D290" s="211" t="s">
        <v>205</v>
      </c>
      <c r="E290" s="211" t="s">
        <v>5</v>
      </c>
      <c r="F290" s="211" t="s">
        <v>6</v>
      </c>
      <c r="G290" s="211" t="s">
        <v>514</v>
      </c>
      <c r="H290" s="211"/>
    </row>
    <row r="291" spans="1:8">
      <c r="A291" s="210">
        <v>43428</v>
      </c>
      <c r="B291" s="211" t="s">
        <v>7</v>
      </c>
      <c r="C291" s="211">
        <v>78000</v>
      </c>
      <c r="D291" s="211" t="s">
        <v>3479</v>
      </c>
      <c r="E291" s="211" t="s">
        <v>7</v>
      </c>
      <c r="F291" s="211" t="s">
        <v>24</v>
      </c>
      <c r="G291" s="211" t="s">
        <v>1763</v>
      </c>
      <c r="H291" s="211"/>
    </row>
    <row r="292" spans="1:8">
      <c r="A292" s="210">
        <v>43428</v>
      </c>
      <c r="B292" s="211" t="s">
        <v>7</v>
      </c>
      <c r="C292" s="211">
        <v>57100</v>
      </c>
      <c r="D292" s="211" t="s">
        <v>369</v>
      </c>
      <c r="E292" s="211" t="s">
        <v>7</v>
      </c>
      <c r="F292" s="211" t="s">
        <v>24</v>
      </c>
      <c r="G292" s="211" t="s">
        <v>1763</v>
      </c>
      <c r="H292" s="211"/>
    </row>
    <row r="293" spans="1:8">
      <c r="A293" s="210">
        <v>43428</v>
      </c>
      <c r="B293" s="211" t="s">
        <v>4</v>
      </c>
      <c r="C293" s="211">
        <v>8387</v>
      </c>
      <c r="D293" s="211" t="s">
        <v>305</v>
      </c>
      <c r="E293" s="211" t="s">
        <v>18</v>
      </c>
      <c r="F293" s="211" t="s">
        <v>24</v>
      </c>
      <c r="G293" s="211" t="s">
        <v>1763</v>
      </c>
      <c r="H293" s="211"/>
    </row>
    <row r="294" spans="1:8">
      <c r="A294" s="210">
        <v>43428</v>
      </c>
      <c r="B294" s="211" t="s">
        <v>984</v>
      </c>
      <c r="C294" s="211">
        <v>7548</v>
      </c>
      <c r="D294" s="211" t="s">
        <v>3480</v>
      </c>
      <c r="E294" s="211" t="s">
        <v>984</v>
      </c>
      <c r="F294" s="211" t="s">
        <v>5</v>
      </c>
      <c r="G294" s="211" t="s">
        <v>1763</v>
      </c>
      <c r="H294" s="211"/>
    </row>
    <row r="295" spans="1:8">
      <c r="A295" s="210">
        <v>43428</v>
      </c>
      <c r="B295" s="211" t="s">
        <v>7</v>
      </c>
      <c r="C295" s="211">
        <v>57330</v>
      </c>
      <c r="D295" s="211" t="s">
        <v>2459</v>
      </c>
      <c r="E295" s="211" t="s">
        <v>7</v>
      </c>
      <c r="F295" s="211" t="s">
        <v>56</v>
      </c>
      <c r="G295" s="211" t="s">
        <v>3481</v>
      </c>
      <c r="H295" s="211"/>
    </row>
    <row r="296" spans="1:8">
      <c r="A296" s="210">
        <v>43428</v>
      </c>
      <c r="B296" s="211" t="s">
        <v>4</v>
      </c>
      <c r="C296" s="211">
        <v>6858</v>
      </c>
      <c r="D296" s="211" t="s">
        <v>3482</v>
      </c>
      <c r="E296" s="211" t="s">
        <v>5</v>
      </c>
      <c r="F296" s="211" t="s">
        <v>3483</v>
      </c>
      <c r="G296" s="211" t="s">
        <v>3481</v>
      </c>
      <c r="H296" s="211"/>
    </row>
    <row r="297" spans="1:8">
      <c r="A297" s="210">
        <v>43428</v>
      </c>
      <c r="B297" s="211" t="s">
        <v>4</v>
      </c>
      <c r="C297" s="211">
        <v>1358</v>
      </c>
      <c r="D297" s="211" t="s">
        <v>205</v>
      </c>
      <c r="E297" s="211" t="s">
        <v>28</v>
      </c>
      <c r="F297" s="211" t="s">
        <v>7</v>
      </c>
      <c r="G297" s="211" t="s">
        <v>3481</v>
      </c>
      <c r="H297" s="211"/>
    </row>
    <row r="298" spans="1:8">
      <c r="A298" s="210">
        <v>43428</v>
      </c>
      <c r="B298" s="211" t="s">
        <v>4</v>
      </c>
      <c r="C298" s="211">
        <v>1530</v>
      </c>
      <c r="D298" s="211" t="s">
        <v>205</v>
      </c>
      <c r="E298" s="211" t="s">
        <v>7</v>
      </c>
      <c r="F298" s="211" t="s">
        <v>7</v>
      </c>
      <c r="G298" s="211" t="s">
        <v>3481</v>
      </c>
      <c r="H298" s="211"/>
    </row>
    <row r="299" spans="1:8">
      <c r="A299" s="210">
        <v>43428</v>
      </c>
      <c r="B299" s="211" t="s">
        <v>4</v>
      </c>
      <c r="C299" s="211">
        <v>2320</v>
      </c>
      <c r="D299" s="211" t="s">
        <v>205</v>
      </c>
      <c r="E299" s="211" t="s">
        <v>7</v>
      </c>
      <c r="F299" s="211" t="s">
        <v>7</v>
      </c>
      <c r="G299" s="211" t="s">
        <v>3481</v>
      </c>
      <c r="H299" s="211"/>
    </row>
    <row r="300" spans="1:8">
      <c r="A300" s="210">
        <v>43428</v>
      </c>
      <c r="B300" s="211" t="s">
        <v>4</v>
      </c>
      <c r="C300" s="211">
        <v>5231</v>
      </c>
      <c r="D300" s="211" t="s">
        <v>166</v>
      </c>
      <c r="E300" s="211" t="s">
        <v>376</v>
      </c>
      <c r="F300" s="211" t="s">
        <v>24</v>
      </c>
      <c r="G300" s="211" t="s">
        <v>3481</v>
      </c>
      <c r="H300" s="211"/>
    </row>
    <row r="301" spans="1:8">
      <c r="A301" s="210">
        <v>43428</v>
      </c>
      <c r="B301" s="211" t="s">
        <v>4</v>
      </c>
      <c r="C301" s="211">
        <v>7381</v>
      </c>
      <c r="D301" s="211" t="s">
        <v>1107</v>
      </c>
      <c r="E301" s="211" t="s">
        <v>24</v>
      </c>
      <c r="F301" s="211" t="s">
        <v>7</v>
      </c>
      <c r="G301" s="211" t="s">
        <v>3481</v>
      </c>
      <c r="H301" s="211"/>
    </row>
    <row r="302" spans="1:8">
      <c r="A302" s="210">
        <v>43428</v>
      </c>
      <c r="B302" s="211" t="s">
        <v>4</v>
      </c>
      <c r="C302" s="211">
        <v>1354</v>
      </c>
      <c r="D302" s="211" t="s">
        <v>205</v>
      </c>
      <c r="E302" s="211" t="s">
        <v>5</v>
      </c>
      <c r="F302" s="211" t="s">
        <v>5</v>
      </c>
      <c r="G302" s="211" t="s">
        <v>3481</v>
      </c>
      <c r="H302" s="211"/>
    </row>
    <row r="303" spans="1:8">
      <c r="A303" s="210">
        <v>43428</v>
      </c>
      <c r="B303" s="211" t="s">
        <v>7</v>
      </c>
      <c r="C303" s="211">
        <v>57330</v>
      </c>
      <c r="D303" s="211" t="s">
        <v>413</v>
      </c>
      <c r="E303" s="211" t="s">
        <v>7</v>
      </c>
      <c r="F303" s="211" t="s">
        <v>7</v>
      </c>
      <c r="G303" s="211" t="s">
        <v>514</v>
      </c>
      <c r="H303" s="211"/>
    </row>
    <row r="304" spans="1:8">
      <c r="A304" s="210">
        <v>43428</v>
      </c>
      <c r="B304" s="211" t="s">
        <v>7</v>
      </c>
      <c r="C304" s="211">
        <v>54880</v>
      </c>
      <c r="D304" s="211" t="s">
        <v>1482</v>
      </c>
      <c r="E304" s="211" t="s">
        <v>7</v>
      </c>
      <c r="F304" s="211" t="s">
        <v>7</v>
      </c>
      <c r="G304" s="211" t="s">
        <v>389</v>
      </c>
      <c r="H304" s="211"/>
    </row>
    <row r="305" spans="1:8">
      <c r="A305" s="210">
        <v>43428</v>
      </c>
      <c r="B305" s="211" t="s">
        <v>4</v>
      </c>
      <c r="C305" s="211">
        <v>1514</v>
      </c>
      <c r="D305" s="211" t="s">
        <v>205</v>
      </c>
      <c r="E305" s="211" t="s">
        <v>7</v>
      </c>
      <c r="F305" s="211" t="s">
        <v>7</v>
      </c>
      <c r="G305" s="211" t="s">
        <v>3481</v>
      </c>
      <c r="H305" s="211"/>
    </row>
    <row r="306" spans="1:8">
      <c r="A306" s="210">
        <v>43428</v>
      </c>
      <c r="B306" s="211" t="s">
        <v>4</v>
      </c>
      <c r="C306" s="211">
        <v>5355</v>
      </c>
      <c r="D306" s="211" t="s">
        <v>1644</v>
      </c>
      <c r="E306" s="211" t="s">
        <v>7</v>
      </c>
      <c r="F306" s="211" t="s">
        <v>7</v>
      </c>
      <c r="G306" s="211" t="s">
        <v>116</v>
      </c>
      <c r="H306" s="211"/>
    </row>
    <row r="307" spans="1:8">
      <c r="A307" s="210">
        <v>43428</v>
      </c>
      <c r="B307" s="211" t="s">
        <v>4</v>
      </c>
      <c r="C307" s="211">
        <v>3441</v>
      </c>
      <c r="D307" s="211" t="s">
        <v>144</v>
      </c>
      <c r="E307" s="211" t="s">
        <v>7</v>
      </c>
      <c r="F307" s="211" t="s">
        <v>7</v>
      </c>
      <c r="G307" s="211" t="s">
        <v>3481</v>
      </c>
      <c r="H307" s="211"/>
    </row>
    <row r="308" spans="1:8">
      <c r="A308" s="210">
        <v>43428</v>
      </c>
      <c r="B308" s="211" t="s">
        <v>6</v>
      </c>
      <c r="C308" s="211">
        <v>54290</v>
      </c>
      <c r="D308" s="211" t="s">
        <v>434</v>
      </c>
      <c r="E308" s="211" t="s">
        <v>6</v>
      </c>
      <c r="F308" s="211" t="s">
        <v>6</v>
      </c>
      <c r="G308" s="211" t="s">
        <v>3481</v>
      </c>
      <c r="H308" s="211"/>
    </row>
    <row r="309" spans="1:8">
      <c r="A309" s="210">
        <v>43428</v>
      </c>
      <c r="B309" s="211" t="s">
        <v>7</v>
      </c>
      <c r="C309" s="211">
        <v>54860</v>
      </c>
      <c r="D309" s="211" t="s">
        <v>2999</v>
      </c>
      <c r="E309" s="211" t="s">
        <v>7</v>
      </c>
      <c r="F309" s="211" t="s">
        <v>7</v>
      </c>
      <c r="G309" s="211" t="s">
        <v>3484</v>
      </c>
      <c r="H309" s="211"/>
    </row>
    <row r="310" spans="1:8">
      <c r="A310" s="210">
        <v>43428</v>
      </c>
      <c r="B310" s="211" t="s">
        <v>4</v>
      </c>
      <c r="C310" s="211">
        <v>4532</v>
      </c>
      <c r="D310" s="211" t="s">
        <v>131</v>
      </c>
      <c r="E310" s="211" t="s">
        <v>5</v>
      </c>
      <c r="F310" s="211" t="s">
        <v>5</v>
      </c>
      <c r="G310" s="211" t="s">
        <v>3440</v>
      </c>
      <c r="H310" s="211"/>
    </row>
    <row r="311" spans="1:8">
      <c r="A311" s="210">
        <v>43428</v>
      </c>
      <c r="B311" s="211" t="s">
        <v>4</v>
      </c>
      <c r="C311" s="211">
        <v>7624</v>
      </c>
      <c r="D311" s="211" t="s">
        <v>3485</v>
      </c>
      <c r="E311" s="211" t="s">
        <v>7</v>
      </c>
      <c r="F311" s="211" t="s">
        <v>56</v>
      </c>
      <c r="G311" s="211" t="s">
        <v>3486</v>
      </c>
      <c r="H311" s="211"/>
    </row>
    <row r="312" spans="1:8">
      <c r="A312" s="210">
        <v>43428</v>
      </c>
      <c r="B312" s="211" t="s">
        <v>22</v>
      </c>
      <c r="C312" s="211">
        <v>6700</v>
      </c>
      <c r="D312" s="211" t="s">
        <v>326</v>
      </c>
      <c r="E312" s="211" t="s">
        <v>18</v>
      </c>
      <c r="F312" s="211" t="s">
        <v>7</v>
      </c>
      <c r="G312" s="211" t="s">
        <v>116</v>
      </c>
      <c r="H312" s="211"/>
    </row>
    <row r="313" spans="1:8">
      <c r="A313" s="210">
        <v>43428</v>
      </c>
      <c r="B313" s="211" t="s">
        <v>4</v>
      </c>
      <c r="C313" s="211">
        <v>5653</v>
      </c>
      <c r="D313" s="211" t="s">
        <v>196</v>
      </c>
      <c r="E313" s="211" t="s">
        <v>5</v>
      </c>
      <c r="F313" s="211" t="s">
        <v>24</v>
      </c>
      <c r="G313" s="211" t="s">
        <v>657</v>
      </c>
      <c r="H313" s="211"/>
    </row>
    <row r="314" spans="1:8">
      <c r="A314" s="210">
        <v>43428</v>
      </c>
      <c r="B314" s="211" t="s">
        <v>4</v>
      </c>
      <c r="C314" s="211">
        <v>4989</v>
      </c>
      <c r="D314" s="211" t="s">
        <v>158</v>
      </c>
      <c r="E314" s="211" t="s">
        <v>9</v>
      </c>
      <c r="F314" s="211" t="s">
        <v>5</v>
      </c>
      <c r="G314" s="211" t="s">
        <v>3487</v>
      </c>
      <c r="H314" s="211"/>
    </row>
    <row r="315" spans="1:8">
      <c r="A315" s="210">
        <v>43428</v>
      </c>
      <c r="B315" s="211" t="s">
        <v>4</v>
      </c>
      <c r="C315" s="211">
        <v>2537</v>
      </c>
      <c r="D315" s="211" t="s">
        <v>205</v>
      </c>
      <c r="E315" s="211" t="s">
        <v>7</v>
      </c>
      <c r="F315" s="211" t="s">
        <v>7</v>
      </c>
      <c r="G315" s="211" t="s">
        <v>3481</v>
      </c>
      <c r="H315" s="211"/>
    </row>
    <row r="316" spans="1:8">
      <c r="A316" s="210">
        <v>43428</v>
      </c>
      <c r="B316" s="211" t="s">
        <v>4</v>
      </c>
      <c r="C316" s="211">
        <v>4607</v>
      </c>
      <c r="D316" s="211" t="s">
        <v>131</v>
      </c>
      <c r="E316" s="211" t="s">
        <v>5</v>
      </c>
      <c r="F316" s="211" t="s">
        <v>7</v>
      </c>
      <c r="G316" s="211" t="s">
        <v>514</v>
      </c>
      <c r="H316" s="211"/>
    </row>
    <row r="317" spans="1:8">
      <c r="A317" s="210">
        <v>43428</v>
      </c>
      <c r="B317" s="211" t="s">
        <v>4</v>
      </c>
      <c r="C317" s="211">
        <v>8023</v>
      </c>
      <c r="D317" s="211" t="s">
        <v>12</v>
      </c>
      <c r="E317" s="211" t="s">
        <v>12</v>
      </c>
      <c r="F317" s="211" t="s">
        <v>56</v>
      </c>
      <c r="G317" s="211" t="s">
        <v>3488</v>
      </c>
      <c r="H317" s="211"/>
    </row>
    <row r="318" spans="1:8">
      <c r="A318" s="210">
        <v>43429</v>
      </c>
      <c r="B318" s="211" t="s">
        <v>4</v>
      </c>
      <c r="C318" s="211">
        <v>5752</v>
      </c>
      <c r="D318" s="211" t="s">
        <v>329</v>
      </c>
      <c r="E318" s="211" t="s">
        <v>25</v>
      </c>
      <c r="F318" s="211" t="s">
        <v>7</v>
      </c>
      <c r="G318" s="211" t="s">
        <v>116</v>
      </c>
      <c r="H318" s="211"/>
    </row>
    <row r="319" spans="1:8">
      <c r="A319" s="210">
        <v>43429</v>
      </c>
      <c r="B319" s="211" t="s">
        <v>4</v>
      </c>
      <c r="C319" s="211">
        <v>7317</v>
      </c>
      <c r="D319" s="211" t="s">
        <v>302</v>
      </c>
      <c r="E319" s="211" t="s">
        <v>638</v>
      </c>
      <c r="F319" s="211" t="s">
        <v>6</v>
      </c>
      <c r="G319" s="211" t="s">
        <v>3489</v>
      </c>
      <c r="H319" s="211"/>
    </row>
    <row r="320" spans="1:8">
      <c r="A320" s="210">
        <v>43429</v>
      </c>
      <c r="B320" s="211" t="s">
        <v>4</v>
      </c>
      <c r="C320" s="211">
        <v>8077</v>
      </c>
      <c r="D320" s="211" t="s">
        <v>133</v>
      </c>
      <c r="E320" s="211" t="s">
        <v>7</v>
      </c>
      <c r="F320" s="211" t="s">
        <v>24</v>
      </c>
      <c r="G320" s="211" t="s">
        <v>514</v>
      </c>
      <c r="H320" s="211"/>
    </row>
    <row r="321" spans="1:8">
      <c r="A321" s="210">
        <v>43429</v>
      </c>
      <c r="B321" s="211" t="s">
        <v>4</v>
      </c>
      <c r="C321" s="211">
        <v>3385</v>
      </c>
      <c r="D321" s="211" t="s">
        <v>665</v>
      </c>
      <c r="E321" s="211" t="s">
        <v>5</v>
      </c>
      <c r="F321" s="211" t="s">
        <v>5</v>
      </c>
      <c r="G321" s="211" t="s">
        <v>248</v>
      </c>
      <c r="H321" s="211"/>
    </row>
    <row r="322" spans="1:8">
      <c r="A322" s="210">
        <v>43429</v>
      </c>
      <c r="B322" s="211" t="s">
        <v>4</v>
      </c>
      <c r="C322" s="211">
        <v>3384</v>
      </c>
      <c r="D322" s="211" t="s">
        <v>665</v>
      </c>
      <c r="E322" s="211" t="s">
        <v>5</v>
      </c>
      <c r="F322" s="211" t="s">
        <v>5</v>
      </c>
      <c r="G322" s="211" t="s">
        <v>116</v>
      </c>
      <c r="H322" s="211"/>
    </row>
    <row r="323" spans="1:8">
      <c r="A323" s="210">
        <v>43429</v>
      </c>
      <c r="B323" s="211" t="s">
        <v>4</v>
      </c>
      <c r="C323" s="211">
        <v>4489</v>
      </c>
      <c r="D323" s="211" t="s">
        <v>145</v>
      </c>
      <c r="E323" s="211" t="s">
        <v>1523</v>
      </c>
      <c r="F323" s="211" t="s">
        <v>3490</v>
      </c>
      <c r="G323" s="211" t="s">
        <v>3491</v>
      </c>
      <c r="H323" s="211"/>
    </row>
    <row r="324" spans="1:8">
      <c r="A324" s="210">
        <v>43429</v>
      </c>
      <c r="B324" s="211" t="s">
        <v>4</v>
      </c>
      <c r="C324" s="211">
        <v>5483</v>
      </c>
      <c r="D324" s="211" t="s">
        <v>330</v>
      </c>
      <c r="E324" s="211" t="s">
        <v>30</v>
      </c>
      <c r="F324" s="211" t="s">
        <v>6</v>
      </c>
      <c r="G324" s="211" t="s">
        <v>243</v>
      </c>
      <c r="H324" s="211"/>
    </row>
    <row r="325" spans="1:8">
      <c r="A325" s="210">
        <v>43429</v>
      </c>
      <c r="B325" s="211" t="s">
        <v>7</v>
      </c>
      <c r="C325" s="211">
        <v>57100</v>
      </c>
      <c r="D325" s="211" t="s">
        <v>369</v>
      </c>
      <c r="E325" s="211" t="s">
        <v>7</v>
      </c>
      <c r="F325" s="211" t="s">
        <v>7</v>
      </c>
      <c r="G325" s="211" t="s">
        <v>492</v>
      </c>
      <c r="H325" s="211"/>
    </row>
    <row r="326" spans="1:8">
      <c r="A326" s="210">
        <v>43429</v>
      </c>
      <c r="B326" s="211" t="s">
        <v>4</v>
      </c>
      <c r="C326" s="211">
        <v>1870</v>
      </c>
      <c r="D326" s="211" t="s">
        <v>205</v>
      </c>
      <c r="E326" s="211" t="s">
        <v>5</v>
      </c>
      <c r="F326" s="211" t="s">
        <v>5</v>
      </c>
      <c r="G326" s="211" t="s">
        <v>514</v>
      </c>
      <c r="H326" s="211"/>
    </row>
    <row r="327" spans="1:8">
      <c r="A327" s="210">
        <v>43429</v>
      </c>
      <c r="B327" s="211" t="s">
        <v>4</v>
      </c>
      <c r="C327" s="211">
        <v>1513</v>
      </c>
      <c r="D327" s="211" t="s">
        <v>205</v>
      </c>
      <c r="E327" s="211" t="s">
        <v>7</v>
      </c>
      <c r="F327" s="211" t="s">
        <v>24</v>
      </c>
      <c r="G327" s="211" t="s">
        <v>514</v>
      </c>
      <c r="H327" s="211"/>
    </row>
    <row r="328" spans="1:8">
      <c r="A328" s="210">
        <v>43429</v>
      </c>
      <c r="B328" s="211" t="s">
        <v>4</v>
      </c>
      <c r="C328" s="211">
        <v>5856</v>
      </c>
      <c r="D328" s="211" t="s">
        <v>307</v>
      </c>
      <c r="E328" s="211" t="s">
        <v>24</v>
      </c>
      <c r="F328" s="211" t="s">
        <v>24</v>
      </c>
      <c r="G328" s="211" t="s">
        <v>514</v>
      </c>
      <c r="H328" s="211"/>
    </row>
    <row r="329" spans="1:8">
      <c r="A329" s="210">
        <v>43429</v>
      </c>
      <c r="B329" s="211" t="s">
        <v>7</v>
      </c>
      <c r="C329" s="211">
        <v>57710</v>
      </c>
      <c r="D329" s="211" t="s">
        <v>383</v>
      </c>
      <c r="E329" s="211" t="s">
        <v>7</v>
      </c>
      <c r="F329" s="211" t="s">
        <v>7</v>
      </c>
      <c r="G329" s="211" t="s">
        <v>389</v>
      </c>
      <c r="H329" s="211"/>
    </row>
    <row r="330" spans="1:8">
      <c r="A330" s="210">
        <v>43429</v>
      </c>
      <c r="B330" s="211" t="s">
        <v>4</v>
      </c>
      <c r="C330" s="211">
        <v>6796</v>
      </c>
      <c r="D330" s="211" t="s">
        <v>144</v>
      </c>
      <c r="E330" s="211" t="s">
        <v>5</v>
      </c>
      <c r="F330" s="211" t="s">
        <v>5</v>
      </c>
      <c r="G330" s="211" t="s">
        <v>248</v>
      </c>
      <c r="H330" s="211"/>
    </row>
    <row r="331" spans="1:8">
      <c r="A331" s="210">
        <v>43429</v>
      </c>
      <c r="B331" s="211" t="s">
        <v>6</v>
      </c>
      <c r="C331" s="211">
        <v>80803</v>
      </c>
      <c r="D331" s="211" t="s">
        <v>1067</v>
      </c>
      <c r="E331" s="211" t="s">
        <v>6</v>
      </c>
      <c r="F331" s="211" t="s">
        <v>6</v>
      </c>
      <c r="G331" s="211" t="s">
        <v>3492</v>
      </c>
      <c r="H331" s="211"/>
    </row>
    <row r="332" spans="1:8">
      <c r="A332" s="210">
        <v>43429</v>
      </c>
      <c r="B332" s="211" t="s">
        <v>4</v>
      </c>
      <c r="C332" s="211">
        <v>8711</v>
      </c>
      <c r="D332" s="211" t="s">
        <v>1405</v>
      </c>
      <c r="E332" s="211" t="s">
        <v>5</v>
      </c>
      <c r="F332" s="211" t="s">
        <v>5</v>
      </c>
      <c r="G332" s="211" t="s">
        <v>116</v>
      </c>
      <c r="H332" s="211"/>
    </row>
    <row r="333" spans="1:8">
      <c r="A333" s="210">
        <v>43429</v>
      </c>
      <c r="B333" s="211" t="s">
        <v>4</v>
      </c>
      <c r="C333" s="211">
        <v>7764</v>
      </c>
      <c r="D333" s="211" t="s">
        <v>140</v>
      </c>
      <c r="E333" s="211" t="s">
        <v>5</v>
      </c>
      <c r="F333" s="211" t="s">
        <v>5</v>
      </c>
      <c r="G333" s="211" t="s">
        <v>3493</v>
      </c>
      <c r="H333" s="211"/>
    </row>
    <row r="334" spans="1:8">
      <c r="A334" s="210">
        <v>43429</v>
      </c>
      <c r="B334" s="211" t="s">
        <v>4</v>
      </c>
      <c r="C334" s="211">
        <v>4320</v>
      </c>
      <c r="D334" s="211" t="s">
        <v>141</v>
      </c>
      <c r="E334" s="211" t="s">
        <v>25</v>
      </c>
      <c r="F334" s="211" t="s">
        <v>5</v>
      </c>
      <c r="G334" s="211" t="s">
        <v>116</v>
      </c>
      <c r="H334" s="211"/>
    </row>
    <row r="335" spans="1:8">
      <c r="A335" s="210">
        <v>43429</v>
      </c>
      <c r="B335" s="211" t="s">
        <v>4</v>
      </c>
      <c r="C335" s="211">
        <v>1517</v>
      </c>
      <c r="D335" s="211" t="s">
        <v>205</v>
      </c>
      <c r="E335" s="211" t="s">
        <v>615</v>
      </c>
      <c r="F335" s="211" t="s">
        <v>7</v>
      </c>
      <c r="G335" s="211" t="s">
        <v>514</v>
      </c>
      <c r="H335" s="211"/>
    </row>
    <row r="336" spans="1:8">
      <c r="A336" s="210">
        <v>43429</v>
      </c>
      <c r="B336" s="211" t="s">
        <v>4</v>
      </c>
      <c r="C336" s="211">
        <v>4522</v>
      </c>
      <c r="D336" s="211" t="s">
        <v>207</v>
      </c>
      <c r="E336" s="211" t="s">
        <v>5</v>
      </c>
      <c r="F336" s="211" t="s">
        <v>6</v>
      </c>
      <c r="G336" s="211" t="s">
        <v>3440</v>
      </c>
      <c r="H336" s="211"/>
    </row>
    <row r="337" spans="1:8">
      <c r="A337" s="210">
        <v>43429</v>
      </c>
      <c r="B337" s="211" t="s">
        <v>4</v>
      </c>
      <c r="C337" s="211">
        <v>4554</v>
      </c>
      <c r="D337" s="211" t="s">
        <v>207</v>
      </c>
      <c r="E337" s="211" t="s">
        <v>5</v>
      </c>
      <c r="F337" s="211" t="s">
        <v>5</v>
      </c>
      <c r="G337" s="211" t="s">
        <v>123</v>
      </c>
      <c r="H337" s="211"/>
    </row>
    <row r="338" spans="1:8">
      <c r="A338" s="210">
        <v>43429</v>
      </c>
      <c r="B338" s="211" t="s">
        <v>4</v>
      </c>
      <c r="C338" s="211">
        <v>9235</v>
      </c>
      <c r="D338" s="211" t="s">
        <v>200</v>
      </c>
      <c r="E338" s="211" t="s">
        <v>5</v>
      </c>
      <c r="F338" s="211" t="s">
        <v>25</v>
      </c>
      <c r="G338" s="211" t="s">
        <v>3494</v>
      </c>
      <c r="H338" s="211"/>
    </row>
    <row r="339" spans="1:8">
      <c r="A339" s="210">
        <v>43430</v>
      </c>
      <c r="B339" s="211" t="s">
        <v>4</v>
      </c>
      <c r="C339" s="211">
        <v>4622</v>
      </c>
      <c r="D339" s="211" t="s">
        <v>207</v>
      </c>
      <c r="E339" s="211" t="s">
        <v>5</v>
      </c>
      <c r="F339" s="211" t="s">
        <v>5</v>
      </c>
      <c r="G339" s="211" t="s">
        <v>1208</v>
      </c>
      <c r="H339" s="211"/>
    </row>
    <row r="340" spans="1:8">
      <c r="A340" s="210">
        <v>43431</v>
      </c>
      <c r="B340" s="211" t="s">
        <v>4</v>
      </c>
      <c r="C340" s="211">
        <v>57330</v>
      </c>
      <c r="D340" s="211" t="s">
        <v>602</v>
      </c>
      <c r="E340" s="211" t="s">
        <v>7</v>
      </c>
      <c r="F340" s="211" t="s">
        <v>24</v>
      </c>
      <c r="G340" s="211" t="s">
        <v>3495</v>
      </c>
      <c r="H340" s="211"/>
    </row>
    <row r="341" spans="1:8">
      <c r="A341" s="210">
        <v>43431</v>
      </c>
      <c r="B341" s="211" t="s">
        <v>4</v>
      </c>
      <c r="C341" s="211">
        <v>1948</v>
      </c>
      <c r="D341" s="211" t="s">
        <v>205</v>
      </c>
      <c r="E341" s="211" t="s">
        <v>5</v>
      </c>
      <c r="F341" s="211" t="s">
        <v>5</v>
      </c>
      <c r="G341" s="211" t="s">
        <v>3496</v>
      </c>
      <c r="H341" s="211"/>
    </row>
    <row r="342" spans="1:8">
      <c r="A342" s="210">
        <v>43432</v>
      </c>
      <c r="B342" s="211" t="s">
        <v>4</v>
      </c>
      <c r="C342" s="211">
        <v>3641</v>
      </c>
      <c r="D342" s="211" t="s">
        <v>181</v>
      </c>
      <c r="E342" s="211" t="s">
        <v>79</v>
      </c>
      <c r="F342" s="211" t="s">
        <v>7</v>
      </c>
      <c r="G342" s="211" t="s">
        <v>98</v>
      </c>
      <c r="H342" s="211"/>
    </row>
    <row r="343" spans="1:8">
      <c r="A343" s="210">
        <v>43432</v>
      </c>
      <c r="B343" s="211" t="s">
        <v>4</v>
      </c>
      <c r="C343" s="211">
        <v>8244</v>
      </c>
      <c r="D343" s="211" t="s">
        <v>162</v>
      </c>
      <c r="E343" s="211" t="s">
        <v>1852</v>
      </c>
      <c r="F343" s="211" t="s">
        <v>3497</v>
      </c>
      <c r="G343" s="211" t="s">
        <v>514</v>
      </c>
      <c r="H343" s="211"/>
    </row>
    <row r="344" spans="1:8">
      <c r="A344" s="210">
        <v>43434</v>
      </c>
      <c r="B344" s="211" t="s">
        <v>4</v>
      </c>
      <c r="C344" s="211">
        <v>6850</v>
      </c>
      <c r="D344" s="211" t="s">
        <v>310</v>
      </c>
      <c r="E344" s="211" t="s">
        <v>5</v>
      </c>
      <c r="F344" s="211" t="s">
        <v>5</v>
      </c>
      <c r="G344" s="211" t="s">
        <v>3498</v>
      </c>
      <c r="H344" s="211"/>
    </row>
    <row r="345" spans="1:8">
      <c r="A345" s="210">
        <v>43434</v>
      </c>
      <c r="B345" s="211" t="s">
        <v>4</v>
      </c>
      <c r="C345" s="211">
        <v>2514</v>
      </c>
      <c r="D345" s="211" t="s">
        <v>205</v>
      </c>
      <c r="E345" s="211" t="s">
        <v>18</v>
      </c>
      <c r="F345" s="211" t="s">
        <v>56</v>
      </c>
      <c r="G345" s="211" t="s">
        <v>1833</v>
      </c>
      <c r="H345" s="2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FEEC-F273-2944-8574-19A02955CAF8}">
  <sheetPr codeName="Sheet13"/>
  <dimension ref="A3:J307"/>
  <sheetViews>
    <sheetView zoomScale="169" zoomScaleNormal="169" workbookViewId="0">
      <selection activeCell="H3" sqref="H3:H307"/>
    </sheetView>
  </sheetViews>
  <sheetFormatPr baseColWidth="10" defaultRowHeight="15"/>
  <cols>
    <col min="6" max="6" width="17" customWidth="1"/>
    <col min="7" max="7" width="25.33203125" customWidth="1"/>
  </cols>
  <sheetData>
    <row r="3" spans="1:10" s="673" customFormat="1">
      <c r="A3" s="210">
        <v>43435</v>
      </c>
      <c r="B3" s="211" t="s">
        <v>4</v>
      </c>
      <c r="C3" s="211">
        <v>8437</v>
      </c>
      <c r="D3" s="211" t="s">
        <v>385</v>
      </c>
      <c r="E3" s="211" t="s">
        <v>5</v>
      </c>
      <c r="F3" s="211" t="s">
        <v>7</v>
      </c>
      <c r="G3" s="211" t="s">
        <v>123</v>
      </c>
      <c r="H3" s="211"/>
      <c r="I3" s="214">
        <v>26</v>
      </c>
      <c r="J3" s="214" t="s">
        <v>3499</v>
      </c>
    </row>
    <row r="4" spans="1:10" s="673" customFormat="1">
      <c r="A4" s="210">
        <v>43435</v>
      </c>
      <c r="B4" s="211" t="s">
        <v>4</v>
      </c>
      <c r="C4" s="211">
        <v>4482</v>
      </c>
      <c r="D4" s="211" t="s">
        <v>139</v>
      </c>
      <c r="E4" s="211" t="s">
        <v>5</v>
      </c>
      <c r="F4" s="211" t="s">
        <v>363</v>
      </c>
      <c r="G4" s="211" t="s">
        <v>663</v>
      </c>
      <c r="H4" s="211"/>
      <c r="I4" s="214">
        <v>10</v>
      </c>
      <c r="J4" s="214" t="s">
        <v>3500</v>
      </c>
    </row>
    <row r="5" spans="1:10" s="673" customFormat="1">
      <c r="A5" s="210">
        <v>43435</v>
      </c>
      <c r="B5" s="211" t="s">
        <v>4</v>
      </c>
      <c r="C5" s="211">
        <v>1466</v>
      </c>
      <c r="D5" s="211" t="s">
        <v>205</v>
      </c>
      <c r="E5" s="211" t="s">
        <v>79</v>
      </c>
      <c r="F5" s="211" t="s">
        <v>24</v>
      </c>
      <c r="G5" s="211" t="s">
        <v>3015</v>
      </c>
      <c r="H5" s="211"/>
      <c r="I5" s="214">
        <v>30</v>
      </c>
      <c r="J5" s="214" t="s">
        <v>3501</v>
      </c>
    </row>
    <row r="6" spans="1:10" s="673" customFormat="1">
      <c r="A6" s="210">
        <v>43435</v>
      </c>
      <c r="B6" s="211" t="s">
        <v>4</v>
      </c>
      <c r="C6" s="211">
        <v>4390</v>
      </c>
      <c r="D6" s="211" t="s">
        <v>173</v>
      </c>
      <c r="E6" s="211" t="s">
        <v>5</v>
      </c>
      <c r="F6" s="211" t="s">
        <v>7</v>
      </c>
      <c r="G6" s="211" t="s">
        <v>946</v>
      </c>
      <c r="H6" s="211"/>
      <c r="I6" s="214">
        <v>12</v>
      </c>
      <c r="J6" s="214" t="s">
        <v>3502</v>
      </c>
    </row>
    <row r="7" spans="1:10" s="673" customFormat="1">
      <c r="A7" s="210">
        <v>43435</v>
      </c>
      <c r="B7" s="211" t="s">
        <v>4</v>
      </c>
      <c r="C7" s="211">
        <v>5751</v>
      </c>
      <c r="D7" s="211" t="s">
        <v>329</v>
      </c>
      <c r="E7" s="211" t="s">
        <v>9</v>
      </c>
      <c r="F7" s="211" t="s">
        <v>24</v>
      </c>
      <c r="G7" s="211" t="s">
        <v>663</v>
      </c>
      <c r="H7" s="211"/>
      <c r="I7" s="214">
        <v>39</v>
      </c>
      <c r="J7" s="214" t="s">
        <v>3503</v>
      </c>
    </row>
    <row r="8" spans="1:10" s="673" customFormat="1">
      <c r="A8" s="210">
        <v>43435</v>
      </c>
      <c r="B8" s="211" t="s">
        <v>7</v>
      </c>
      <c r="C8" s="211">
        <v>57270</v>
      </c>
      <c r="D8" s="211" t="s">
        <v>460</v>
      </c>
      <c r="E8" s="211" t="s">
        <v>7</v>
      </c>
      <c r="F8" s="211" t="s">
        <v>3504</v>
      </c>
      <c r="G8" s="211" t="s">
        <v>1833</v>
      </c>
      <c r="H8" s="211"/>
      <c r="I8" s="214">
        <v>20</v>
      </c>
      <c r="J8" s="214" t="s">
        <v>3505</v>
      </c>
    </row>
    <row r="9" spans="1:10" s="673" customFormat="1">
      <c r="A9" s="210">
        <v>43436</v>
      </c>
      <c r="B9" s="211" t="s">
        <v>7</v>
      </c>
      <c r="C9" s="211">
        <v>54300</v>
      </c>
      <c r="D9" s="211" t="s">
        <v>3506</v>
      </c>
      <c r="E9" s="211" t="s">
        <v>7</v>
      </c>
      <c r="F9" s="211" t="s">
        <v>7</v>
      </c>
      <c r="G9" s="211" t="s">
        <v>1833</v>
      </c>
      <c r="H9" s="211"/>
      <c r="I9" s="214">
        <v>109</v>
      </c>
      <c r="J9" s="214">
        <v>168</v>
      </c>
    </row>
    <row r="10" spans="1:10" s="673" customFormat="1">
      <c r="A10" s="210">
        <v>43436</v>
      </c>
      <c r="B10" s="211" t="s">
        <v>4</v>
      </c>
      <c r="C10" s="211">
        <v>8077</v>
      </c>
      <c r="D10" s="211" t="s">
        <v>133</v>
      </c>
      <c r="E10" s="211" t="s">
        <v>7</v>
      </c>
      <c r="F10" s="211" t="s">
        <v>24</v>
      </c>
      <c r="G10" s="211" t="s">
        <v>663</v>
      </c>
      <c r="H10" s="211"/>
      <c r="I10" s="214">
        <v>20</v>
      </c>
      <c r="J10" s="214" t="s">
        <v>3507</v>
      </c>
    </row>
    <row r="11" spans="1:10" s="673" customFormat="1">
      <c r="A11" s="210">
        <v>43436</v>
      </c>
      <c r="B11" s="211" t="s">
        <v>4</v>
      </c>
      <c r="C11" s="211">
        <v>5231</v>
      </c>
      <c r="D11" s="211" t="s">
        <v>166</v>
      </c>
      <c r="E11" s="211" t="s">
        <v>7</v>
      </c>
      <c r="F11" s="211" t="s">
        <v>24</v>
      </c>
      <c r="G11" s="211" t="s">
        <v>388</v>
      </c>
      <c r="H11" s="211"/>
      <c r="I11" s="214">
        <v>25</v>
      </c>
      <c r="J11" s="214" t="s">
        <v>3508</v>
      </c>
    </row>
    <row r="12" spans="1:10" s="673" customFormat="1">
      <c r="A12" s="210">
        <v>43436</v>
      </c>
      <c r="B12" s="211" t="s">
        <v>4</v>
      </c>
      <c r="C12" s="211">
        <v>1372</v>
      </c>
      <c r="D12" s="211" t="s">
        <v>205</v>
      </c>
      <c r="E12" s="211" t="s">
        <v>14</v>
      </c>
      <c r="F12" s="211" t="s">
        <v>24</v>
      </c>
      <c r="G12" s="211" t="s">
        <v>1302</v>
      </c>
      <c r="H12" s="211"/>
      <c r="I12" s="214">
        <v>27</v>
      </c>
      <c r="J12" s="214">
        <v>35</v>
      </c>
    </row>
    <row r="13" spans="1:10" s="673" customFormat="1">
      <c r="A13" s="210">
        <v>43436</v>
      </c>
      <c r="B13" s="211" t="s">
        <v>4</v>
      </c>
      <c r="C13" s="211">
        <v>2410</v>
      </c>
      <c r="D13" s="211" t="s">
        <v>135</v>
      </c>
      <c r="E13" s="211" t="s">
        <v>7</v>
      </c>
      <c r="F13" s="211" t="s">
        <v>24</v>
      </c>
      <c r="G13" s="211" t="s">
        <v>123</v>
      </c>
      <c r="H13" s="211"/>
      <c r="I13" s="214">
        <v>22</v>
      </c>
      <c r="J13" s="214" t="s">
        <v>3509</v>
      </c>
    </row>
    <row r="14" spans="1:10" s="673" customFormat="1">
      <c r="A14" s="210">
        <v>43436</v>
      </c>
      <c r="B14" s="211" t="s">
        <v>6</v>
      </c>
      <c r="C14" s="211">
        <v>54293</v>
      </c>
      <c r="D14" s="211" t="s">
        <v>434</v>
      </c>
      <c r="E14" s="211" t="s">
        <v>6</v>
      </c>
      <c r="F14" s="211" t="s">
        <v>24</v>
      </c>
      <c r="G14" s="211" t="s">
        <v>3510</v>
      </c>
      <c r="H14" s="211"/>
      <c r="I14" s="214">
        <v>52</v>
      </c>
      <c r="J14" s="214" t="s">
        <v>3511</v>
      </c>
    </row>
    <row r="15" spans="1:10" s="673" customFormat="1">
      <c r="A15" s="210">
        <v>43436</v>
      </c>
      <c r="B15" s="211" t="s">
        <v>4</v>
      </c>
      <c r="C15" s="211">
        <v>4367</v>
      </c>
      <c r="D15" s="211" t="s">
        <v>145</v>
      </c>
      <c r="E15" s="211" t="s">
        <v>12</v>
      </c>
      <c r="F15" s="211" t="s">
        <v>24</v>
      </c>
      <c r="G15" s="211" t="s">
        <v>388</v>
      </c>
      <c r="H15" s="211"/>
      <c r="I15" s="214">
        <v>8</v>
      </c>
      <c r="J15" s="214" t="s">
        <v>3512</v>
      </c>
    </row>
    <row r="16" spans="1:10" s="673" customFormat="1">
      <c r="A16" s="210">
        <v>43436</v>
      </c>
      <c r="B16" s="211" t="s">
        <v>4</v>
      </c>
      <c r="C16" s="211">
        <v>3816</v>
      </c>
      <c r="D16" s="211" t="s">
        <v>304</v>
      </c>
      <c r="E16" s="211" t="s">
        <v>5</v>
      </c>
      <c r="F16" s="211" t="s">
        <v>7</v>
      </c>
      <c r="G16" s="211" t="s">
        <v>1032</v>
      </c>
      <c r="H16" s="211"/>
      <c r="I16" s="214">
        <v>14</v>
      </c>
      <c r="J16" s="214" t="s">
        <v>3513</v>
      </c>
    </row>
    <row r="17" spans="1:10" s="673" customFormat="1">
      <c r="A17" s="210">
        <v>43436</v>
      </c>
      <c r="B17" s="211" t="s">
        <v>4</v>
      </c>
      <c r="C17" s="211">
        <v>5680</v>
      </c>
      <c r="D17" s="211" t="s">
        <v>193</v>
      </c>
      <c r="E17" s="211" t="s">
        <v>5</v>
      </c>
      <c r="F17" s="211" t="s">
        <v>7</v>
      </c>
      <c r="G17" s="211" t="s">
        <v>3723</v>
      </c>
      <c r="H17" s="211"/>
      <c r="I17" s="214">
        <v>28</v>
      </c>
      <c r="J17" s="214" t="s">
        <v>3514</v>
      </c>
    </row>
    <row r="18" spans="1:10" s="673" customFormat="1">
      <c r="A18" s="210">
        <v>43436</v>
      </c>
      <c r="B18" s="211" t="s">
        <v>6</v>
      </c>
      <c r="C18" s="211">
        <v>54329</v>
      </c>
      <c r="D18" s="211" t="s">
        <v>868</v>
      </c>
      <c r="E18" s="211" t="s">
        <v>6</v>
      </c>
      <c r="F18" s="211" t="s">
        <v>24</v>
      </c>
      <c r="G18" s="211" t="s">
        <v>42</v>
      </c>
      <c r="H18" s="211"/>
      <c r="I18" s="214">
        <v>60</v>
      </c>
      <c r="J18" s="214" t="s">
        <v>3515</v>
      </c>
    </row>
    <row r="19" spans="1:10" s="673" customFormat="1">
      <c r="A19" s="210">
        <v>43436</v>
      </c>
      <c r="B19" s="211" t="s">
        <v>4</v>
      </c>
      <c r="C19" s="211">
        <v>3944</v>
      </c>
      <c r="D19" s="211" t="s">
        <v>175</v>
      </c>
      <c r="E19" s="211" t="s">
        <v>5</v>
      </c>
      <c r="F19" s="211" t="s">
        <v>228</v>
      </c>
      <c r="G19" s="211" t="s">
        <v>123</v>
      </c>
      <c r="H19" s="211"/>
      <c r="I19" s="214">
        <v>16</v>
      </c>
      <c r="J19" s="214" t="s">
        <v>3516</v>
      </c>
    </row>
    <row r="20" spans="1:10" s="673" customFormat="1">
      <c r="A20" s="210">
        <v>43436</v>
      </c>
      <c r="B20" s="211" t="s">
        <v>4</v>
      </c>
      <c r="C20" s="211">
        <v>3943</v>
      </c>
      <c r="D20" s="211" t="s">
        <v>175</v>
      </c>
      <c r="E20" s="211" t="s">
        <v>7</v>
      </c>
      <c r="F20" s="211" t="s">
        <v>10</v>
      </c>
      <c r="G20" s="211" t="s">
        <v>123</v>
      </c>
      <c r="H20" s="211"/>
      <c r="I20" s="214">
        <v>13</v>
      </c>
      <c r="J20" s="214" t="s">
        <v>3517</v>
      </c>
    </row>
    <row r="21" spans="1:10" s="673" customFormat="1">
      <c r="A21" s="210">
        <v>43436</v>
      </c>
      <c r="B21" s="211" t="s">
        <v>4</v>
      </c>
      <c r="C21" s="211">
        <v>3317</v>
      </c>
      <c r="D21" s="211" t="s">
        <v>137</v>
      </c>
      <c r="E21" s="211" t="s">
        <v>5</v>
      </c>
      <c r="F21" s="211" t="s">
        <v>7</v>
      </c>
      <c r="G21" s="211" t="s">
        <v>1047</v>
      </c>
      <c r="H21" s="211"/>
      <c r="I21" s="214">
        <v>16</v>
      </c>
      <c r="J21" s="214" t="s">
        <v>3518</v>
      </c>
    </row>
    <row r="22" spans="1:10" s="673" customFormat="1">
      <c r="A22" s="210">
        <v>43436</v>
      </c>
      <c r="B22" s="211" t="s">
        <v>4</v>
      </c>
      <c r="C22" s="211">
        <v>2141</v>
      </c>
      <c r="D22" s="211" t="s">
        <v>205</v>
      </c>
      <c r="E22" s="211" t="s">
        <v>7</v>
      </c>
      <c r="F22" s="211" t="s">
        <v>24</v>
      </c>
      <c r="G22" s="211" t="s">
        <v>123</v>
      </c>
      <c r="H22" s="211"/>
      <c r="I22" s="214">
        <v>24</v>
      </c>
      <c r="J22" s="214">
        <v>28</v>
      </c>
    </row>
    <row r="23" spans="1:10" s="673" customFormat="1">
      <c r="A23" s="210">
        <v>43436</v>
      </c>
      <c r="B23" s="211" t="s">
        <v>4</v>
      </c>
      <c r="C23" s="211">
        <v>3429</v>
      </c>
      <c r="D23" s="211" t="s">
        <v>168</v>
      </c>
      <c r="E23" s="211" t="s">
        <v>35</v>
      </c>
      <c r="F23" s="211" t="s">
        <v>5</v>
      </c>
      <c r="G23" s="211" t="s">
        <v>123</v>
      </c>
      <c r="H23" s="211"/>
      <c r="I23" s="214">
        <v>17</v>
      </c>
      <c r="J23" s="214" t="s">
        <v>3519</v>
      </c>
    </row>
    <row r="24" spans="1:10" s="673" customFormat="1">
      <c r="A24" s="210">
        <v>43436</v>
      </c>
      <c r="B24" s="211" t="s">
        <v>4</v>
      </c>
      <c r="C24" s="211">
        <v>8017</v>
      </c>
      <c r="D24" s="211" t="s">
        <v>135</v>
      </c>
      <c r="E24" s="211" t="s">
        <v>79</v>
      </c>
      <c r="F24" s="211" t="s">
        <v>24</v>
      </c>
      <c r="G24" s="211" t="s">
        <v>2844</v>
      </c>
      <c r="H24" s="211"/>
      <c r="I24" s="214">
        <v>22</v>
      </c>
      <c r="J24" s="214" t="s">
        <v>3505</v>
      </c>
    </row>
    <row r="25" spans="1:10" s="673" customFormat="1">
      <c r="A25" s="210">
        <v>43436</v>
      </c>
      <c r="B25" s="211" t="s">
        <v>4</v>
      </c>
      <c r="C25" s="211">
        <v>2343</v>
      </c>
      <c r="D25" s="211" t="s">
        <v>205</v>
      </c>
      <c r="E25" s="211" t="s">
        <v>5</v>
      </c>
      <c r="F25" s="211" t="s">
        <v>7</v>
      </c>
      <c r="G25" s="211" t="s">
        <v>3723</v>
      </c>
      <c r="H25" s="211"/>
      <c r="I25" s="214">
        <v>25</v>
      </c>
      <c r="J25" s="214" t="s">
        <v>3520</v>
      </c>
    </row>
    <row r="26" spans="1:10" s="673" customFormat="1">
      <c r="A26" s="210">
        <v>43436</v>
      </c>
      <c r="B26" s="211" t="s">
        <v>4</v>
      </c>
      <c r="C26" s="211">
        <v>4367</v>
      </c>
      <c r="D26" s="211" t="s">
        <v>145</v>
      </c>
      <c r="E26" s="211" t="s">
        <v>6</v>
      </c>
      <c r="F26" s="211" t="s">
        <v>5</v>
      </c>
      <c r="G26" s="211" t="s">
        <v>2844</v>
      </c>
      <c r="H26" s="211"/>
      <c r="I26" s="214">
        <v>8</v>
      </c>
      <c r="J26" s="214" t="s">
        <v>3512</v>
      </c>
    </row>
    <row r="27" spans="1:10" s="673" customFormat="1">
      <c r="A27" s="210">
        <v>43436</v>
      </c>
      <c r="B27" s="211" t="s">
        <v>4</v>
      </c>
      <c r="C27" s="211">
        <v>1511</v>
      </c>
      <c r="D27" s="211" t="s">
        <v>205</v>
      </c>
      <c r="E27" s="211" t="s">
        <v>451</v>
      </c>
      <c r="F27" s="211" t="s">
        <v>24</v>
      </c>
      <c r="G27" s="211" t="s">
        <v>3521</v>
      </c>
      <c r="H27" s="211"/>
      <c r="I27" s="214">
        <v>25</v>
      </c>
      <c r="J27" s="214" t="s">
        <v>3522</v>
      </c>
    </row>
    <row r="28" spans="1:10" s="673" customFormat="1">
      <c r="A28" s="210">
        <v>43436</v>
      </c>
      <c r="B28" s="211" t="s">
        <v>3523</v>
      </c>
      <c r="C28" s="211">
        <v>18100</v>
      </c>
      <c r="D28" s="211" t="s">
        <v>3524</v>
      </c>
      <c r="E28" s="211" t="s">
        <v>451</v>
      </c>
      <c r="F28" s="211" t="s">
        <v>24</v>
      </c>
      <c r="G28" s="211" t="s">
        <v>388</v>
      </c>
      <c r="H28" s="211"/>
    </row>
    <row r="29" spans="1:10" s="673" customFormat="1">
      <c r="A29" s="210">
        <v>43437</v>
      </c>
      <c r="B29" s="211" t="s">
        <v>4</v>
      </c>
      <c r="C29" s="211">
        <v>3879</v>
      </c>
      <c r="D29" s="211" t="s">
        <v>304</v>
      </c>
      <c r="E29" s="211" t="s">
        <v>5</v>
      </c>
      <c r="F29" s="211" t="s">
        <v>7</v>
      </c>
      <c r="G29" s="211" t="s">
        <v>1032</v>
      </c>
      <c r="H29" s="211"/>
      <c r="I29" s="214">
        <v>14</v>
      </c>
      <c r="J29" s="214" t="s">
        <v>3525</v>
      </c>
    </row>
    <row r="30" spans="1:10" s="673" customFormat="1">
      <c r="A30" s="210">
        <v>43437</v>
      </c>
      <c r="B30" s="211" t="s">
        <v>558</v>
      </c>
      <c r="C30" s="211"/>
      <c r="D30" s="211" t="s">
        <v>3526</v>
      </c>
      <c r="E30" s="211" t="s">
        <v>10</v>
      </c>
      <c r="F30" s="211" t="s">
        <v>7</v>
      </c>
      <c r="G30" s="211" t="s">
        <v>388</v>
      </c>
      <c r="H30" s="211"/>
    </row>
    <row r="31" spans="1:10" s="673" customFormat="1">
      <c r="A31" s="210">
        <v>43437</v>
      </c>
      <c r="B31" s="211" t="s">
        <v>22</v>
      </c>
      <c r="C31" s="211">
        <v>7000</v>
      </c>
      <c r="D31" s="211" t="s">
        <v>1193</v>
      </c>
      <c r="E31" s="211" t="s">
        <v>7</v>
      </c>
      <c r="F31" s="211" t="s">
        <v>7</v>
      </c>
      <c r="G31" s="211" t="s">
        <v>42</v>
      </c>
      <c r="H31" s="211"/>
      <c r="I31" s="214">
        <v>142</v>
      </c>
      <c r="J31" s="214">
        <v>222</v>
      </c>
    </row>
    <row r="32" spans="1:10" s="673" customFormat="1">
      <c r="A32" s="210">
        <v>43437</v>
      </c>
      <c r="B32" s="211" t="s">
        <v>7</v>
      </c>
      <c r="C32" s="211">
        <v>65000</v>
      </c>
      <c r="D32" s="211" t="s">
        <v>3527</v>
      </c>
      <c r="E32" s="211" t="s">
        <v>7</v>
      </c>
      <c r="F32" s="211" t="s">
        <v>7</v>
      </c>
      <c r="G32" s="211" t="s">
        <v>514</v>
      </c>
      <c r="H32" s="211"/>
      <c r="I32" s="214"/>
      <c r="J32" s="214"/>
    </row>
    <row r="33" spans="1:10" s="673" customFormat="1">
      <c r="A33" s="210">
        <v>43439</v>
      </c>
      <c r="B33" s="211" t="s">
        <v>4</v>
      </c>
      <c r="C33" s="211">
        <v>8213</v>
      </c>
      <c r="D33" s="211" t="s">
        <v>162</v>
      </c>
      <c r="E33" s="211" t="s">
        <v>7</v>
      </c>
      <c r="F33" s="211" t="s">
        <v>5</v>
      </c>
      <c r="G33" s="211" t="s">
        <v>1224</v>
      </c>
      <c r="H33" s="211"/>
      <c r="I33" s="214">
        <v>26</v>
      </c>
      <c r="J33" s="214" t="s">
        <v>3528</v>
      </c>
    </row>
    <row r="34" spans="1:10" s="673" customFormat="1">
      <c r="A34" s="210">
        <v>43440</v>
      </c>
      <c r="B34" s="211" t="s">
        <v>4</v>
      </c>
      <c r="C34" s="211">
        <v>8121</v>
      </c>
      <c r="D34" s="211" t="s">
        <v>148</v>
      </c>
      <c r="E34" s="211" t="s">
        <v>7</v>
      </c>
      <c r="F34" s="211" t="s">
        <v>5</v>
      </c>
      <c r="G34" s="211" t="s">
        <v>1224</v>
      </c>
      <c r="H34" s="211"/>
      <c r="I34" s="214">
        <v>28</v>
      </c>
      <c r="J34" s="214" t="s">
        <v>3529</v>
      </c>
    </row>
    <row r="35" spans="1:10" s="673" customFormat="1">
      <c r="A35" s="210">
        <v>43440</v>
      </c>
      <c r="B35" s="211" t="s">
        <v>4</v>
      </c>
      <c r="C35" s="211">
        <v>4606</v>
      </c>
      <c r="D35" s="211" t="s">
        <v>207</v>
      </c>
      <c r="E35" s="211" t="s">
        <v>5</v>
      </c>
      <c r="F35" s="211" t="s">
        <v>6</v>
      </c>
      <c r="G35" s="211" t="s">
        <v>123</v>
      </c>
      <c r="H35" s="211"/>
      <c r="I35" s="214">
        <v>7</v>
      </c>
      <c r="J35" s="214" t="s">
        <v>3530</v>
      </c>
    </row>
    <row r="36" spans="1:10" s="673" customFormat="1">
      <c r="A36" s="210">
        <v>43440</v>
      </c>
      <c r="B36" s="211" t="s">
        <v>4</v>
      </c>
      <c r="C36" s="211">
        <v>3853</v>
      </c>
      <c r="D36" s="211" t="s">
        <v>168</v>
      </c>
      <c r="E36" s="211" t="s">
        <v>5</v>
      </c>
      <c r="F36" s="211" t="s">
        <v>24</v>
      </c>
      <c r="G36" s="211" t="s">
        <v>663</v>
      </c>
      <c r="H36" s="211"/>
      <c r="I36" s="214">
        <v>25</v>
      </c>
      <c r="J36" s="214" t="s">
        <v>3531</v>
      </c>
    </row>
    <row r="37" spans="1:10" s="673" customFormat="1">
      <c r="A37" s="210">
        <v>43440</v>
      </c>
      <c r="B37" s="211" t="s">
        <v>4</v>
      </c>
      <c r="C37" s="211">
        <v>6989</v>
      </c>
      <c r="D37" s="211" t="s">
        <v>312</v>
      </c>
      <c r="E37" s="211" t="s">
        <v>6</v>
      </c>
      <c r="F37" s="211" t="s">
        <v>100</v>
      </c>
      <c r="G37" s="211" t="s">
        <v>880</v>
      </c>
      <c r="H37" s="211"/>
      <c r="I37" s="214">
        <v>34</v>
      </c>
      <c r="J37" s="214" t="s">
        <v>3532</v>
      </c>
    </row>
    <row r="38" spans="1:10" s="673" customFormat="1">
      <c r="A38" s="210">
        <v>43441</v>
      </c>
      <c r="B38" s="211" t="s">
        <v>4</v>
      </c>
      <c r="C38" s="211">
        <v>3280</v>
      </c>
      <c r="D38" s="211" t="s">
        <v>333</v>
      </c>
      <c r="E38" s="211" t="s">
        <v>7</v>
      </c>
      <c r="F38" s="211" t="s">
        <v>7</v>
      </c>
      <c r="G38" s="211" t="s">
        <v>3533</v>
      </c>
      <c r="H38" s="211"/>
      <c r="I38" s="214">
        <v>23</v>
      </c>
      <c r="J38" s="214" t="s">
        <v>3534</v>
      </c>
    </row>
    <row r="39" spans="1:10" s="673" customFormat="1">
      <c r="A39" s="210">
        <v>43442</v>
      </c>
      <c r="B39" s="211" t="s">
        <v>4</v>
      </c>
      <c r="C39" s="211">
        <v>4991</v>
      </c>
      <c r="D39" s="211" t="s">
        <v>158</v>
      </c>
      <c r="E39" s="211" t="s">
        <v>5</v>
      </c>
      <c r="F39" s="211" t="s">
        <v>5</v>
      </c>
      <c r="G39" s="211" t="s">
        <v>2066</v>
      </c>
      <c r="H39" s="211"/>
      <c r="I39" s="214">
        <v>9</v>
      </c>
      <c r="J39" s="214" t="s">
        <v>3535</v>
      </c>
    </row>
    <row r="40" spans="1:10" s="673" customFormat="1">
      <c r="A40" s="210">
        <v>43442</v>
      </c>
      <c r="B40" s="211" t="s">
        <v>28</v>
      </c>
      <c r="C40" s="211">
        <v>41089</v>
      </c>
      <c r="D40" s="211" t="s">
        <v>3536</v>
      </c>
      <c r="E40" s="211" t="s">
        <v>28</v>
      </c>
      <c r="F40" s="211" t="s">
        <v>28</v>
      </c>
      <c r="G40" s="211" t="s">
        <v>1848</v>
      </c>
      <c r="H40" s="211"/>
      <c r="I40" s="214"/>
      <c r="J40" s="214">
        <v>1650</v>
      </c>
    </row>
    <row r="41" spans="1:10" s="673" customFormat="1">
      <c r="A41" s="210">
        <v>43442</v>
      </c>
      <c r="B41" s="211" t="s">
        <v>4</v>
      </c>
      <c r="C41" s="211">
        <v>1750</v>
      </c>
      <c r="D41" s="211" t="s">
        <v>205</v>
      </c>
      <c r="E41" s="211" t="s">
        <v>5</v>
      </c>
      <c r="F41" s="211" t="s">
        <v>5</v>
      </c>
      <c r="G41" s="211" t="s">
        <v>514</v>
      </c>
      <c r="H41" s="211"/>
      <c r="I41" s="214">
        <v>25</v>
      </c>
      <c r="J41" s="214" t="s">
        <v>3522</v>
      </c>
    </row>
    <row r="42" spans="1:10" s="673" customFormat="1">
      <c r="A42" s="210">
        <v>43442</v>
      </c>
      <c r="B42" s="211" t="s">
        <v>4</v>
      </c>
      <c r="C42" s="211">
        <v>3377</v>
      </c>
      <c r="D42" s="211" t="s">
        <v>151</v>
      </c>
      <c r="E42" s="211" t="s">
        <v>5</v>
      </c>
      <c r="F42" s="211" t="s">
        <v>3537</v>
      </c>
      <c r="G42" s="211" t="s">
        <v>3538</v>
      </c>
      <c r="H42" s="211"/>
      <c r="I42" s="214">
        <v>15</v>
      </c>
      <c r="J42" s="214">
        <v>18</v>
      </c>
    </row>
    <row r="43" spans="1:10" s="673" customFormat="1">
      <c r="A43" s="210">
        <v>43442</v>
      </c>
      <c r="B43" s="211" t="s">
        <v>4</v>
      </c>
      <c r="C43" s="211">
        <v>1270</v>
      </c>
      <c r="D43" s="211" t="s">
        <v>205</v>
      </c>
      <c r="E43" s="211" t="s">
        <v>5</v>
      </c>
      <c r="F43" s="211" t="s">
        <v>5</v>
      </c>
      <c r="G43" s="211" t="s">
        <v>3118</v>
      </c>
      <c r="H43" s="211"/>
      <c r="I43" s="214">
        <v>25</v>
      </c>
      <c r="J43" s="214" t="s">
        <v>3522</v>
      </c>
    </row>
    <row r="44" spans="1:10" s="673" customFormat="1">
      <c r="A44" s="210">
        <v>43442</v>
      </c>
      <c r="B44" s="211" t="s">
        <v>4</v>
      </c>
      <c r="C44" s="211">
        <v>7538</v>
      </c>
      <c r="D44" s="211" t="s">
        <v>468</v>
      </c>
      <c r="E44" s="211" t="s">
        <v>7</v>
      </c>
      <c r="F44" s="211" t="s">
        <v>5</v>
      </c>
      <c r="G44" s="211" t="s">
        <v>878</v>
      </c>
      <c r="H44" s="211"/>
      <c r="I44" s="214">
        <v>36</v>
      </c>
      <c r="J44" s="214">
        <v>52</v>
      </c>
    </row>
    <row r="45" spans="1:10" s="673" customFormat="1">
      <c r="A45" s="210">
        <v>43442</v>
      </c>
      <c r="B45" s="211" t="s">
        <v>4</v>
      </c>
      <c r="C45" s="211">
        <v>2349</v>
      </c>
      <c r="D45" s="211" t="s">
        <v>205</v>
      </c>
      <c r="E45" s="211" t="s">
        <v>24</v>
      </c>
      <c r="F45" s="211" t="s">
        <v>24</v>
      </c>
      <c r="G45" s="211" t="s">
        <v>42</v>
      </c>
      <c r="H45" s="211"/>
      <c r="I45" s="214">
        <v>25</v>
      </c>
      <c r="J45" s="214" t="s">
        <v>3522</v>
      </c>
    </row>
    <row r="46" spans="1:10" s="673" customFormat="1">
      <c r="A46" s="210">
        <v>43442</v>
      </c>
      <c r="B46" s="211" t="s">
        <v>4</v>
      </c>
      <c r="C46" s="211">
        <v>1254</v>
      </c>
      <c r="D46" s="211" t="s">
        <v>205</v>
      </c>
      <c r="E46" s="211" t="s">
        <v>7</v>
      </c>
      <c r="F46" s="211" t="s">
        <v>7</v>
      </c>
      <c r="G46" s="211" t="s">
        <v>1115</v>
      </c>
      <c r="H46" s="211"/>
      <c r="I46" s="214">
        <v>25</v>
      </c>
      <c r="J46" s="214" t="s">
        <v>3522</v>
      </c>
    </row>
    <row r="47" spans="1:10" s="673" customFormat="1">
      <c r="A47" s="210">
        <v>43442</v>
      </c>
      <c r="B47" s="211" t="s">
        <v>4</v>
      </c>
      <c r="C47" s="211">
        <v>6923</v>
      </c>
      <c r="D47" s="211" t="s">
        <v>933</v>
      </c>
      <c r="E47" s="211" t="s">
        <v>5</v>
      </c>
      <c r="F47" s="211" t="s">
        <v>5</v>
      </c>
      <c r="G47" s="211" t="s">
        <v>1996</v>
      </c>
      <c r="H47" s="211"/>
      <c r="I47" s="214">
        <v>32</v>
      </c>
      <c r="J47" s="214">
        <v>50</v>
      </c>
    </row>
    <row r="48" spans="1:10" s="673" customFormat="1">
      <c r="A48" s="210">
        <v>43442</v>
      </c>
      <c r="B48" s="211" t="s">
        <v>4</v>
      </c>
      <c r="C48" s="211">
        <v>3385</v>
      </c>
      <c r="D48" s="211" t="s">
        <v>650</v>
      </c>
      <c r="E48" s="211" t="s">
        <v>5</v>
      </c>
      <c r="F48" s="211" t="s">
        <v>5</v>
      </c>
      <c r="G48" s="211" t="s">
        <v>1037</v>
      </c>
      <c r="H48" s="211"/>
      <c r="I48" s="214">
        <v>46</v>
      </c>
      <c r="J48" s="214">
        <v>66</v>
      </c>
    </row>
    <row r="49" spans="1:10" s="673" customFormat="1">
      <c r="A49" s="210">
        <v>43442</v>
      </c>
      <c r="B49" s="211" t="s">
        <v>7</v>
      </c>
      <c r="C49" s="211">
        <v>54920</v>
      </c>
      <c r="D49" s="211" t="s">
        <v>742</v>
      </c>
      <c r="E49" s="211" t="s">
        <v>7</v>
      </c>
      <c r="F49" s="211" t="s">
        <v>7</v>
      </c>
      <c r="G49" s="211" t="s">
        <v>1115</v>
      </c>
      <c r="H49" s="211"/>
      <c r="I49" s="214">
        <v>19</v>
      </c>
      <c r="J49" s="214">
        <v>15</v>
      </c>
    </row>
    <row r="50" spans="1:10" s="673" customFormat="1">
      <c r="A50" s="210">
        <v>43442</v>
      </c>
      <c r="B50" s="211" t="s">
        <v>7</v>
      </c>
      <c r="C50" s="211">
        <v>57000</v>
      </c>
      <c r="D50" s="211" t="s">
        <v>785</v>
      </c>
      <c r="E50" s="211" t="s">
        <v>7</v>
      </c>
      <c r="F50" s="211" t="s">
        <v>7</v>
      </c>
      <c r="G50" s="211" t="s">
        <v>514</v>
      </c>
      <c r="H50" s="211"/>
      <c r="I50" s="214">
        <v>48</v>
      </c>
      <c r="J50" s="214">
        <v>70</v>
      </c>
    </row>
    <row r="51" spans="1:10" s="673" customFormat="1">
      <c r="A51" s="210">
        <v>43443</v>
      </c>
      <c r="B51" s="211" t="s">
        <v>7</v>
      </c>
      <c r="C51" s="211">
        <v>54730</v>
      </c>
      <c r="D51" s="211" t="s">
        <v>3462</v>
      </c>
      <c r="E51" s="211" t="s">
        <v>7</v>
      </c>
      <c r="F51" s="211" t="s">
        <v>7</v>
      </c>
      <c r="G51" s="211" t="s">
        <v>548</v>
      </c>
      <c r="H51" s="211"/>
      <c r="I51" s="214">
        <v>26</v>
      </c>
      <c r="J51" s="214">
        <v>24</v>
      </c>
    </row>
    <row r="52" spans="1:10" s="673" customFormat="1">
      <c r="A52" s="210">
        <v>43443</v>
      </c>
      <c r="B52" s="211" t="s">
        <v>4</v>
      </c>
      <c r="C52" s="211">
        <v>2241</v>
      </c>
      <c r="D52" s="211" t="s">
        <v>205</v>
      </c>
      <c r="E52" s="211" t="s">
        <v>5</v>
      </c>
      <c r="F52" s="211" t="s">
        <v>5</v>
      </c>
      <c r="G52" s="211" t="s">
        <v>1244</v>
      </c>
      <c r="H52" s="211"/>
      <c r="I52" s="214">
        <v>25</v>
      </c>
      <c r="J52" s="214" t="s">
        <v>3522</v>
      </c>
    </row>
    <row r="53" spans="1:10" s="673" customFormat="1">
      <c r="A53" s="210">
        <v>43443</v>
      </c>
      <c r="B53" s="211" t="s">
        <v>4</v>
      </c>
      <c r="C53" s="211">
        <v>2139</v>
      </c>
      <c r="D53" s="211" t="s">
        <v>205</v>
      </c>
      <c r="E53" s="211" t="s">
        <v>79</v>
      </c>
      <c r="F53" s="211" t="s">
        <v>24</v>
      </c>
      <c r="G53" s="211" t="s">
        <v>98</v>
      </c>
      <c r="H53" s="211"/>
      <c r="I53" s="214">
        <v>25</v>
      </c>
      <c r="J53" s="214" t="s">
        <v>3522</v>
      </c>
    </row>
    <row r="54" spans="1:10" s="673" customFormat="1">
      <c r="A54" s="210">
        <v>43443</v>
      </c>
      <c r="B54" s="211" t="s">
        <v>4</v>
      </c>
      <c r="C54" s="211">
        <v>3882</v>
      </c>
      <c r="D54" s="211" t="s">
        <v>304</v>
      </c>
      <c r="E54" s="211" t="s">
        <v>5</v>
      </c>
      <c r="F54" s="211" t="s">
        <v>5</v>
      </c>
      <c r="G54" s="211" t="s">
        <v>3724</v>
      </c>
      <c r="H54" s="211"/>
      <c r="I54" s="214">
        <v>14</v>
      </c>
      <c r="J54" s="214" t="s">
        <v>3525</v>
      </c>
    </row>
    <row r="55" spans="1:10" s="673" customFormat="1">
      <c r="A55" s="210">
        <v>43443</v>
      </c>
      <c r="B55" s="211" t="s">
        <v>4</v>
      </c>
      <c r="C55" s="211">
        <v>2730</v>
      </c>
      <c r="D55" s="211" t="s">
        <v>205</v>
      </c>
      <c r="E55" s="211" t="s">
        <v>5</v>
      </c>
      <c r="F55" s="211" t="s">
        <v>5</v>
      </c>
      <c r="G55" s="211" t="s">
        <v>3496</v>
      </c>
      <c r="H55" s="211"/>
      <c r="I55" s="214"/>
      <c r="J55" s="214"/>
    </row>
    <row r="56" spans="1:10" s="673" customFormat="1">
      <c r="A56" s="210">
        <v>43443</v>
      </c>
      <c r="B56" s="211" t="s">
        <v>4</v>
      </c>
      <c r="C56" s="211">
        <v>3921</v>
      </c>
      <c r="D56" s="211" t="s">
        <v>175</v>
      </c>
      <c r="E56" s="211" t="s">
        <v>7</v>
      </c>
      <c r="F56" s="211" t="s">
        <v>7</v>
      </c>
      <c r="G56" s="211" t="s">
        <v>1115</v>
      </c>
      <c r="H56" s="211"/>
      <c r="I56" s="214">
        <v>12</v>
      </c>
      <c r="J56" s="214" t="s">
        <v>3539</v>
      </c>
    </row>
    <row r="57" spans="1:10" s="673" customFormat="1">
      <c r="A57" s="210">
        <v>43443</v>
      </c>
      <c r="B57" s="211" t="s">
        <v>4</v>
      </c>
      <c r="C57" s="211">
        <v>3910</v>
      </c>
      <c r="D57" s="211" t="s">
        <v>175</v>
      </c>
      <c r="E57" s="211" t="s">
        <v>5</v>
      </c>
      <c r="F57" s="211" t="s">
        <v>7</v>
      </c>
      <c r="G57" s="211" t="s">
        <v>3725</v>
      </c>
      <c r="H57" s="211"/>
      <c r="I57" s="214">
        <v>12</v>
      </c>
      <c r="J57" s="214" t="s">
        <v>3539</v>
      </c>
    </row>
    <row r="58" spans="1:10" s="673" customFormat="1">
      <c r="A58" s="210">
        <v>43443</v>
      </c>
      <c r="B58" s="211" t="s">
        <v>4</v>
      </c>
      <c r="C58" s="211">
        <v>8213</v>
      </c>
      <c r="D58" s="211" t="s">
        <v>162</v>
      </c>
      <c r="E58" s="211" t="s">
        <v>7</v>
      </c>
      <c r="F58" s="211" t="s">
        <v>7</v>
      </c>
      <c r="G58" s="211" t="s">
        <v>514</v>
      </c>
      <c r="H58" s="211"/>
      <c r="I58" s="214">
        <v>23</v>
      </c>
      <c r="J58" s="214">
        <v>21</v>
      </c>
    </row>
    <row r="59" spans="1:10" s="673" customFormat="1">
      <c r="A59" s="210">
        <v>43444</v>
      </c>
      <c r="B59" s="211" t="s">
        <v>7</v>
      </c>
      <c r="C59" s="211">
        <v>57310</v>
      </c>
      <c r="D59" s="211" t="s">
        <v>598</v>
      </c>
      <c r="E59" s="211" t="s">
        <v>7</v>
      </c>
      <c r="F59" s="211" t="s">
        <v>7</v>
      </c>
      <c r="G59" s="211" t="s">
        <v>1848</v>
      </c>
      <c r="H59" s="211"/>
      <c r="I59" s="214">
        <v>34</v>
      </c>
      <c r="J59" s="214">
        <v>48</v>
      </c>
    </row>
    <row r="60" spans="1:10" s="673" customFormat="1">
      <c r="A60" s="210">
        <v>43445</v>
      </c>
      <c r="B60" s="211" t="s">
        <v>4</v>
      </c>
      <c r="C60" s="211">
        <v>4981</v>
      </c>
      <c r="D60" s="211" t="s">
        <v>3540</v>
      </c>
      <c r="E60" s="211" t="s">
        <v>5</v>
      </c>
      <c r="F60" s="211" t="s">
        <v>7</v>
      </c>
      <c r="G60" s="211" t="s">
        <v>2684</v>
      </c>
      <c r="H60" s="211"/>
      <c r="I60" s="214">
        <v>19</v>
      </c>
      <c r="J60" s="214">
        <v>17</v>
      </c>
    </row>
    <row r="61" spans="1:10" s="673" customFormat="1">
      <c r="A61" s="210">
        <v>43445</v>
      </c>
      <c r="B61" s="211" t="s">
        <v>4</v>
      </c>
      <c r="C61" s="211">
        <v>8077</v>
      </c>
      <c r="D61" s="211" t="s">
        <v>133</v>
      </c>
      <c r="E61" s="211" t="s">
        <v>451</v>
      </c>
      <c r="F61" s="211" t="s">
        <v>24</v>
      </c>
      <c r="G61" s="211" t="s">
        <v>1996</v>
      </c>
      <c r="H61" s="211"/>
      <c r="I61" s="214">
        <v>25</v>
      </c>
      <c r="J61" s="214">
        <v>26</v>
      </c>
    </row>
    <row r="62" spans="1:10" s="673" customFormat="1">
      <c r="A62" s="210">
        <v>43445</v>
      </c>
      <c r="B62" s="211" t="s">
        <v>4</v>
      </c>
      <c r="C62" s="211">
        <v>6241</v>
      </c>
      <c r="D62" s="211" t="s">
        <v>287</v>
      </c>
      <c r="E62" s="211" t="s">
        <v>451</v>
      </c>
      <c r="F62" s="211" t="s">
        <v>7</v>
      </c>
      <c r="G62" s="211" t="s">
        <v>1115</v>
      </c>
      <c r="H62" s="211"/>
      <c r="I62" s="214">
        <v>50</v>
      </c>
      <c r="J62" s="214">
        <v>56</v>
      </c>
    </row>
    <row r="63" spans="1:10" s="673" customFormat="1">
      <c r="A63" s="210">
        <v>43446</v>
      </c>
      <c r="B63" s="211" t="s">
        <v>7</v>
      </c>
      <c r="C63" s="211">
        <v>54400</v>
      </c>
      <c r="D63" s="211" t="s">
        <v>408</v>
      </c>
      <c r="E63" s="211" t="s">
        <v>7</v>
      </c>
      <c r="F63" s="211" t="s">
        <v>7</v>
      </c>
      <c r="G63" s="211" t="s">
        <v>3541</v>
      </c>
      <c r="H63" s="211"/>
      <c r="I63" s="214">
        <v>21</v>
      </c>
      <c r="J63" s="214">
        <v>18</v>
      </c>
    </row>
    <row r="64" spans="1:10" s="673" customFormat="1">
      <c r="A64" s="210">
        <v>43446</v>
      </c>
      <c r="B64" s="211" t="s">
        <v>4</v>
      </c>
      <c r="C64" s="211">
        <v>1221</v>
      </c>
      <c r="D64" s="211" t="s">
        <v>205</v>
      </c>
      <c r="E64" s="211" t="s">
        <v>12</v>
      </c>
      <c r="F64" s="211" t="s">
        <v>7</v>
      </c>
      <c r="G64" s="211" t="s">
        <v>1115</v>
      </c>
      <c r="H64" s="211"/>
      <c r="I64" s="214">
        <v>25</v>
      </c>
      <c r="J64" s="214" t="s">
        <v>3522</v>
      </c>
    </row>
    <row r="65" spans="1:10" s="673" customFormat="1">
      <c r="A65" s="210">
        <v>43447</v>
      </c>
      <c r="B65" s="211" t="s">
        <v>4</v>
      </c>
      <c r="C65" s="211">
        <v>4524</v>
      </c>
      <c r="D65" s="211" t="s">
        <v>131</v>
      </c>
      <c r="E65" s="211" t="s">
        <v>24</v>
      </c>
      <c r="F65" s="211" t="s">
        <v>24</v>
      </c>
      <c r="G65" s="211" t="s">
        <v>3440</v>
      </c>
      <c r="H65" s="211"/>
      <c r="I65" s="214">
        <v>0</v>
      </c>
      <c r="J65" s="214">
        <v>0</v>
      </c>
    </row>
    <row r="66" spans="1:10" s="673" customFormat="1">
      <c r="A66" s="210">
        <v>43447</v>
      </c>
      <c r="B66" s="211" t="s">
        <v>6</v>
      </c>
      <c r="C66" s="211">
        <v>68766</v>
      </c>
      <c r="D66" s="211" t="s">
        <v>3542</v>
      </c>
      <c r="E66" s="211" t="s">
        <v>6</v>
      </c>
      <c r="F66" s="211" t="s">
        <v>3543</v>
      </c>
      <c r="G66" s="211" t="s">
        <v>3726</v>
      </c>
      <c r="H66" s="211"/>
      <c r="I66" s="214">
        <v>142</v>
      </c>
      <c r="J66" s="214">
        <v>252</v>
      </c>
    </row>
    <row r="67" spans="1:10" s="673" customFormat="1">
      <c r="A67" s="210">
        <v>43448</v>
      </c>
      <c r="B67" s="211" t="s">
        <v>7</v>
      </c>
      <c r="C67" s="211">
        <v>54380</v>
      </c>
      <c r="D67" s="211" t="s">
        <v>528</v>
      </c>
      <c r="E67" s="211" t="s">
        <v>7</v>
      </c>
      <c r="F67" s="211" t="s">
        <v>7</v>
      </c>
      <c r="G67" s="211" t="s">
        <v>3544</v>
      </c>
      <c r="H67" s="211"/>
      <c r="I67" s="214">
        <v>79</v>
      </c>
      <c r="J67" s="214">
        <v>106</v>
      </c>
    </row>
    <row r="68" spans="1:10" s="673" customFormat="1">
      <c r="A68" s="210">
        <v>43448</v>
      </c>
      <c r="B68" s="211" t="s">
        <v>4</v>
      </c>
      <c r="C68" s="211">
        <v>8213</v>
      </c>
      <c r="D68" s="211" t="s">
        <v>162</v>
      </c>
      <c r="E68" s="211" t="s">
        <v>7</v>
      </c>
      <c r="F68" s="211" t="s">
        <v>7</v>
      </c>
      <c r="G68" s="211" t="s">
        <v>514</v>
      </c>
      <c r="H68" s="211"/>
      <c r="I68" s="214">
        <v>23</v>
      </c>
      <c r="J68" s="214">
        <v>21</v>
      </c>
    </row>
    <row r="69" spans="1:10" s="673" customFormat="1">
      <c r="A69" s="210">
        <v>43449</v>
      </c>
      <c r="B69" s="211" t="s">
        <v>4</v>
      </c>
      <c r="C69" s="211">
        <v>3642</v>
      </c>
      <c r="D69" s="211" t="s">
        <v>181</v>
      </c>
      <c r="E69" s="211" t="s">
        <v>24</v>
      </c>
      <c r="F69" s="211" t="s">
        <v>7</v>
      </c>
      <c r="G69" s="211" t="s">
        <v>946</v>
      </c>
      <c r="H69" s="211"/>
      <c r="I69" s="214">
        <v>17</v>
      </c>
      <c r="J69" s="214" t="s">
        <v>3545</v>
      </c>
    </row>
    <row r="70" spans="1:10" s="673" customFormat="1">
      <c r="A70" s="210">
        <v>43449</v>
      </c>
      <c r="B70" s="211" t="s">
        <v>4</v>
      </c>
      <c r="C70" s="211">
        <v>2146</v>
      </c>
      <c r="D70" s="211" t="s">
        <v>205</v>
      </c>
      <c r="E70" s="211" t="s">
        <v>29</v>
      </c>
      <c r="F70" s="211" t="s">
        <v>24</v>
      </c>
      <c r="G70" s="211" t="s">
        <v>663</v>
      </c>
      <c r="H70" s="211"/>
      <c r="I70" s="214">
        <v>20</v>
      </c>
      <c r="J70" s="214" t="s">
        <v>3546</v>
      </c>
    </row>
    <row r="71" spans="1:10" s="673" customFormat="1">
      <c r="A71" s="210">
        <v>43449</v>
      </c>
      <c r="B71" s="211" t="s">
        <v>6</v>
      </c>
      <c r="C71" s="211">
        <v>55218</v>
      </c>
      <c r="D71" s="211" t="s">
        <v>3547</v>
      </c>
      <c r="E71" s="211" t="s">
        <v>6</v>
      </c>
      <c r="F71" s="211" t="s">
        <v>24</v>
      </c>
      <c r="G71" s="211" t="s">
        <v>1833</v>
      </c>
      <c r="H71" s="211"/>
      <c r="I71" s="214">
        <v>144</v>
      </c>
      <c r="J71" s="214">
        <v>245</v>
      </c>
    </row>
    <row r="72" spans="1:10" s="673" customFormat="1">
      <c r="A72" s="210">
        <v>43449</v>
      </c>
      <c r="B72" s="211" t="s">
        <v>4</v>
      </c>
      <c r="C72" s="211">
        <v>8072</v>
      </c>
      <c r="D72" s="211" t="s">
        <v>133</v>
      </c>
      <c r="E72" s="211" t="s">
        <v>5</v>
      </c>
      <c r="F72" s="211" t="s">
        <v>6</v>
      </c>
      <c r="G72" s="211" t="s">
        <v>3727</v>
      </c>
      <c r="H72" s="211"/>
      <c r="I72" s="214">
        <v>23</v>
      </c>
      <c r="J72" s="214" t="s">
        <v>3548</v>
      </c>
    </row>
    <row r="73" spans="1:10" s="673" customFormat="1">
      <c r="A73" s="210">
        <v>43449</v>
      </c>
      <c r="B73" s="211" t="s">
        <v>4</v>
      </c>
      <c r="C73" s="211">
        <v>1940</v>
      </c>
      <c r="D73" s="211" t="s">
        <v>205</v>
      </c>
      <c r="E73" s="211" t="s">
        <v>7</v>
      </c>
      <c r="F73" s="211" t="s">
        <v>24</v>
      </c>
      <c r="G73" s="211" t="s">
        <v>1833</v>
      </c>
      <c r="H73" s="211"/>
      <c r="I73" s="214">
        <v>22</v>
      </c>
      <c r="J73" s="214" t="s">
        <v>3549</v>
      </c>
    </row>
    <row r="74" spans="1:10" s="673" customFormat="1">
      <c r="A74" s="210">
        <v>43449</v>
      </c>
      <c r="B74" s="211" t="s">
        <v>4</v>
      </c>
      <c r="C74" s="211">
        <v>1220</v>
      </c>
      <c r="D74" s="211" t="s">
        <v>205</v>
      </c>
      <c r="E74" s="211" t="s">
        <v>7</v>
      </c>
      <c r="F74" s="211" t="s">
        <v>24</v>
      </c>
      <c r="G74" s="211" t="s">
        <v>1302</v>
      </c>
      <c r="H74" s="211"/>
      <c r="I74" s="214">
        <v>29</v>
      </c>
      <c r="J74" s="214" t="s">
        <v>3550</v>
      </c>
    </row>
    <row r="75" spans="1:10" s="673" customFormat="1">
      <c r="A75" s="210">
        <v>43449</v>
      </c>
      <c r="B75" s="211" t="s">
        <v>7</v>
      </c>
      <c r="C75" s="211">
        <v>54350</v>
      </c>
      <c r="D75" s="211" t="s">
        <v>2388</v>
      </c>
      <c r="E75" s="211" t="s">
        <v>7</v>
      </c>
      <c r="F75" s="211" t="s">
        <v>9</v>
      </c>
      <c r="G75" s="211" t="s">
        <v>3551</v>
      </c>
      <c r="H75" s="211"/>
      <c r="I75" s="214">
        <v>23</v>
      </c>
      <c r="J75" s="214" t="s">
        <v>3552</v>
      </c>
    </row>
    <row r="76" spans="1:10" s="673" customFormat="1">
      <c r="A76" s="210">
        <v>43449</v>
      </c>
      <c r="B76" s="211" t="s">
        <v>7</v>
      </c>
      <c r="C76" s="211">
        <v>74600</v>
      </c>
      <c r="D76" s="211" t="s">
        <v>3553</v>
      </c>
      <c r="E76" s="211" t="s">
        <v>2476</v>
      </c>
      <c r="F76" s="211" t="s">
        <v>24</v>
      </c>
      <c r="G76" s="211" t="s">
        <v>388</v>
      </c>
      <c r="H76" s="211"/>
      <c r="I76" s="214"/>
      <c r="J76" s="214"/>
    </row>
    <row r="77" spans="1:10" s="673" customFormat="1">
      <c r="A77" s="210">
        <v>43449</v>
      </c>
      <c r="B77" s="211" t="s">
        <v>4</v>
      </c>
      <c r="C77" s="211">
        <v>4546</v>
      </c>
      <c r="D77" s="211" t="s">
        <v>131</v>
      </c>
      <c r="E77" s="211" t="s">
        <v>3554</v>
      </c>
      <c r="F77" s="211" t="s">
        <v>24</v>
      </c>
      <c r="G77" s="211" t="s">
        <v>3728</v>
      </c>
      <c r="H77" s="211"/>
      <c r="I77" s="214"/>
      <c r="J77" s="214"/>
    </row>
    <row r="78" spans="1:10" s="673" customFormat="1">
      <c r="A78" s="210">
        <v>43449</v>
      </c>
      <c r="B78" s="211" t="s">
        <v>4</v>
      </c>
      <c r="C78" s="211">
        <v>4987</v>
      </c>
      <c r="D78" s="211" t="s">
        <v>158</v>
      </c>
      <c r="E78" s="211" t="s">
        <v>5</v>
      </c>
      <c r="F78" s="211" t="s">
        <v>7</v>
      </c>
      <c r="G78" s="211" t="s">
        <v>3728</v>
      </c>
      <c r="H78" s="211"/>
      <c r="I78" s="214">
        <v>9</v>
      </c>
      <c r="J78" s="214" t="s">
        <v>3555</v>
      </c>
    </row>
    <row r="79" spans="1:10" s="673" customFormat="1">
      <c r="A79" s="210">
        <v>43449</v>
      </c>
      <c r="B79" s="211" t="s">
        <v>4</v>
      </c>
      <c r="C79" s="211">
        <v>4549</v>
      </c>
      <c r="D79" s="211" t="s">
        <v>131</v>
      </c>
      <c r="E79" s="211" t="s">
        <v>25</v>
      </c>
      <c r="F79" s="211" t="s">
        <v>7</v>
      </c>
      <c r="G79" s="211" t="s">
        <v>3728</v>
      </c>
      <c r="H79" s="211"/>
      <c r="I79" s="214"/>
      <c r="J79" s="214"/>
    </row>
    <row r="80" spans="1:10" s="673" customFormat="1">
      <c r="A80" s="210">
        <v>43449</v>
      </c>
      <c r="B80" s="211" t="s">
        <v>4</v>
      </c>
      <c r="C80" s="211">
        <v>3270</v>
      </c>
      <c r="D80" s="211" t="s">
        <v>333</v>
      </c>
      <c r="E80" s="211" t="s">
        <v>3556</v>
      </c>
      <c r="F80" s="211" t="s">
        <v>24</v>
      </c>
      <c r="G80" s="211" t="s">
        <v>388</v>
      </c>
      <c r="H80" s="211"/>
      <c r="I80" s="214">
        <v>21</v>
      </c>
      <c r="J80" s="214" t="s">
        <v>3557</v>
      </c>
    </row>
    <row r="81" spans="1:10" s="673" customFormat="1">
      <c r="A81" s="210">
        <v>43450</v>
      </c>
      <c r="B81" s="211" t="s">
        <v>4</v>
      </c>
      <c r="C81" s="211">
        <v>3611</v>
      </c>
      <c r="D81" s="211" t="s">
        <v>181</v>
      </c>
      <c r="E81" s="211" t="s">
        <v>5</v>
      </c>
      <c r="F81" s="211" t="s">
        <v>9</v>
      </c>
      <c r="G81" s="211" t="s">
        <v>3727</v>
      </c>
      <c r="H81" s="211"/>
      <c r="I81" s="214">
        <v>17</v>
      </c>
      <c r="J81" s="214" t="s">
        <v>3558</v>
      </c>
    </row>
    <row r="82" spans="1:10" s="673" customFormat="1">
      <c r="A82" s="210">
        <v>43450</v>
      </c>
      <c r="B82" s="211" t="s">
        <v>6</v>
      </c>
      <c r="C82" s="211">
        <v>54329</v>
      </c>
      <c r="D82" s="211" t="s">
        <v>868</v>
      </c>
      <c r="E82" s="211" t="s">
        <v>6</v>
      </c>
      <c r="F82" s="211" t="s">
        <v>24</v>
      </c>
      <c r="G82" s="211" t="s">
        <v>663</v>
      </c>
      <c r="H82" s="211"/>
      <c r="I82" s="214">
        <v>61</v>
      </c>
      <c r="J82" s="214" t="s">
        <v>3515</v>
      </c>
    </row>
    <row r="83" spans="1:10" s="673" customFormat="1">
      <c r="A83" s="210">
        <v>43450</v>
      </c>
      <c r="B83" s="211" t="s">
        <v>4</v>
      </c>
      <c r="C83" s="211">
        <v>1619</v>
      </c>
      <c r="D83" s="211" t="s">
        <v>205</v>
      </c>
      <c r="E83" s="211" t="s">
        <v>6</v>
      </c>
      <c r="F83" s="211" t="s">
        <v>24</v>
      </c>
      <c r="G83" s="211" t="s">
        <v>3559</v>
      </c>
      <c r="H83" s="211"/>
      <c r="I83" s="214">
        <v>24</v>
      </c>
      <c r="J83" s="214" t="s">
        <v>3560</v>
      </c>
    </row>
    <row r="84" spans="1:10" s="673" customFormat="1">
      <c r="A84" s="210">
        <v>43450</v>
      </c>
      <c r="B84" s="211" t="s">
        <v>4</v>
      </c>
      <c r="C84" s="211">
        <v>4206</v>
      </c>
      <c r="D84" s="211" t="s">
        <v>141</v>
      </c>
      <c r="E84" s="211" t="s">
        <v>7</v>
      </c>
      <c r="F84" s="211" t="s">
        <v>5</v>
      </c>
      <c r="G84" s="211" t="s">
        <v>388</v>
      </c>
      <c r="H84" s="211"/>
      <c r="I84" s="214">
        <v>15</v>
      </c>
      <c r="J84" s="214" t="s">
        <v>3561</v>
      </c>
    </row>
    <row r="85" spans="1:10" s="673" customFormat="1">
      <c r="A85" s="210">
        <v>43450</v>
      </c>
      <c r="B85" s="211" t="s">
        <v>4</v>
      </c>
      <c r="C85" s="211">
        <v>8043</v>
      </c>
      <c r="D85" s="211" t="s">
        <v>135</v>
      </c>
      <c r="E85" s="211" t="s">
        <v>24</v>
      </c>
      <c r="F85" s="211" t="s">
        <v>639</v>
      </c>
      <c r="G85" s="211" t="s">
        <v>42</v>
      </c>
      <c r="H85" s="211"/>
      <c r="I85" s="214">
        <v>21</v>
      </c>
      <c r="J85" s="214" t="s">
        <v>3562</v>
      </c>
    </row>
    <row r="86" spans="1:10" s="673" customFormat="1">
      <c r="A86" s="210">
        <v>43451</v>
      </c>
      <c r="B86" s="211" t="s">
        <v>3563</v>
      </c>
      <c r="C86" s="211" t="s">
        <v>3564</v>
      </c>
      <c r="D86" s="211" t="s">
        <v>3565</v>
      </c>
      <c r="E86" s="211" t="s">
        <v>615</v>
      </c>
      <c r="F86" s="211" t="s">
        <v>24</v>
      </c>
      <c r="G86" s="211" t="s">
        <v>3566</v>
      </c>
      <c r="H86" s="211"/>
      <c r="I86" s="214"/>
      <c r="J86" s="214"/>
    </row>
    <row r="87" spans="1:10" s="673" customFormat="1">
      <c r="A87" s="210">
        <v>43452</v>
      </c>
      <c r="B87" s="211" t="s">
        <v>4</v>
      </c>
      <c r="C87" s="211">
        <v>6170</v>
      </c>
      <c r="D87" s="211" t="s">
        <v>443</v>
      </c>
      <c r="E87" s="211" t="s">
        <v>4</v>
      </c>
      <c r="F87" s="211" t="s">
        <v>7</v>
      </c>
      <c r="G87" s="211" t="s">
        <v>3567</v>
      </c>
      <c r="H87" s="211"/>
      <c r="I87" s="214">
        <v>37</v>
      </c>
      <c r="J87" s="214" t="s">
        <v>3568</v>
      </c>
    </row>
    <row r="88" spans="1:10" s="673" customFormat="1">
      <c r="A88" s="210">
        <v>43453</v>
      </c>
      <c r="B88" s="211" t="s">
        <v>604</v>
      </c>
      <c r="C88" s="211">
        <v>80924</v>
      </c>
      <c r="D88" s="211" t="s">
        <v>3441</v>
      </c>
      <c r="E88" s="211" t="s">
        <v>24</v>
      </c>
      <c r="F88" s="211" t="s">
        <v>28</v>
      </c>
      <c r="G88" s="211" t="s">
        <v>2844</v>
      </c>
      <c r="H88" s="211"/>
      <c r="I88" s="214"/>
      <c r="J88" s="214"/>
    </row>
    <row r="89" spans="1:10" s="673" customFormat="1">
      <c r="A89" s="210">
        <v>43453</v>
      </c>
      <c r="B89" s="211" t="s">
        <v>4</v>
      </c>
      <c r="C89" s="211">
        <v>2739</v>
      </c>
      <c r="D89" s="211" t="s">
        <v>205</v>
      </c>
      <c r="E89" s="211" t="s">
        <v>5</v>
      </c>
      <c r="F89" s="211" t="s">
        <v>7</v>
      </c>
      <c r="G89" s="211" t="s">
        <v>235</v>
      </c>
      <c r="H89" s="211"/>
      <c r="I89" s="214">
        <v>25</v>
      </c>
      <c r="J89" s="214">
        <v>27</v>
      </c>
    </row>
    <row r="90" spans="1:10" s="673" customFormat="1">
      <c r="A90" s="210">
        <v>43454</v>
      </c>
      <c r="B90" s="211" t="s">
        <v>22</v>
      </c>
      <c r="C90" s="211">
        <v>6860</v>
      </c>
      <c r="D90" s="211" t="s">
        <v>550</v>
      </c>
      <c r="E90" s="211" t="s">
        <v>7</v>
      </c>
      <c r="F90" s="211" t="s">
        <v>7</v>
      </c>
      <c r="G90" s="211" t="s">
        <v>548</v>
      </c>
      <c r="H90" s="211"/>
      <c r="I90" s="214">
        <v>44</v>
      </c>
      <c r="J90" s="214">
        <v>54</v>
      </c>
    </row>
    <row r="91" spans="1:10" s="673" customFormat="1">
      <c r="A91" s="210">
        <v>43454</v>
      </c>
      <c r="B91" s="211" t="s">
        <v>6</v>
      </c>
      <c r="C91" s="211">
        <v>54441</v>
      </c>
      <c r="D91" s="211" t="s">
        <v>3569</v>
      </c>
      <c r="E91" s="211" t="s">
        <v>6</v>
      </c>
      <c r="F91" s="211" t="s">
        <v>6</v>
      </c>
      <c r="G91" s="211" t="s">
        <v>3111</v>
      </c>
      <c r="H91" s="211"/>
      <c r="I91" s="214">
        <v>52</v>
      </c>
      <c r="J91" s="214">
        <v>67</v>
      </c>
    </row>
    <row r="92" spans="1:10" s="673" customFormat="1">
      <c r="A92" s="210">
        <v>43454</v>
      </c>
      <c r="B92" s="211" t="s">
        <v>604</v>
      </c>
      <c r="C92" s="211">
        <v>32569</v>
      </c>
      <c r="D92" s="676" t="s">
        <v>3570</v>
      </c>
      <c r="E92" s="211" t="s">
        <v>24</v>
      </c>
      <c r="F92" s="211" t="s">
        <v>24</v>
      </c>
      <c r="G92" s="211" t="s">
        <v>1833</v>
      </c>
      <c r="H92" s="211"/>
      <c r="I92" s="214"/>
      <c r="J92" s="214">
        <v>7656</v>
      </c>
    </row>
    <row r="93" spans="1:10" s="673" customFormat="1">
      <c r="A93" s="210">
        <v>43454</v>
      </c>
      <c r="B93" s="211" t="s">
        <v>4</v>
      </c>
      <c r="C93" s="211">
        <v>3324</v>
      </c>
      <c r="D93" s="211" t="s">
        <v>183</v>
      </c>
      <c r="E93" s="211" t="s">
        <v>5</v>
      </c>
      <c r="F93" s="211" t="s">
        <v>5</v>
      </c>
      <c r="G93" s="211" t="s">
        <v>1777</v>
      </c>
      <c r="H93" s="211"/>
      <c r="I93" s="214">
        <v>22</v>
      </c>
      <c r="J93" s="214">
        <v>26</v>
      </c>
    </row>
    <row r="94" spans="1:10" s="673" customFormat="1">
      <c r="A94" s="210">
        <v>43456</v>
      </c>
      <c r="B94" s="211" t="s">
        <v>6</v>
      </c>
      <c r="C94" s="211">
        <v>54329</v>
      </c>
      <c r="D94" s="211" t="s">
        <v>868</v>
      </c>
      <c r="E94" s="211" t="s">
        <v>24</v>
      </c>
      <c r="F94" s="211" t="s">
        <v>639</v>
      </c>
      <c r="G94" s="211" t="s">
        <v>3566</v>
      </c>
      <c r="H94" s="211"/>
      <c r="I94" s="214">
        <v>63</v>
      </c>
      <c r="J94" s="214" t="s">
        <v>3515</v>
      </c>
    </row>
    <row r="95" spans="1:10" s="673" customFormat="1">
      <c r="A95" s="210">
        <v>43456</v>
      </c>
      <c r="B95" s="211" t="s">
        <v>7</v>
      </c>
      <c r="C95" s="211">
        <v>54920</v>
      </c>
      <c r="D95" s="211" t="s">
        <v>372</v>
      </c>
      <c r="E95" s="211" t="s">
        <v>7</v>
      </c>
      <c r="F95" s="211" t="s">
        <v>24</v>
      </c>
      <c r="G95" s="211" t="s">
        <v>388</v>
      </c>
      <c r="H95" s="211"/>
      <c r="I95" s="214">
        <v>20</v>
      </c>
      <c r="J95" s="214" t="s">
        <v>3571</v>
      </c>
    </row>
    <row r="96" spans="1:10" s="673" customFormat="1">
      <c r="A96" s="210">
        <v>43456</v>
      </c>
      <c r="B96" s="211" t="s">
        <v>4</v>
      </c>
      <c r="C96" s="211">
        <v>1372</v>
      </c>
      <c r="D96" s="211" t="s">
        <v>205</v>
      </c>
      <c r="E96" s="211" t="s">
        <v>14</v>
      </c>
      <c r="F96" s="211" t="s">
        <v>24</v>
      </c>
      <c r="G96" s="211" t="s">
        <v>1373</v>
      </c>
      <c r="H96" s="211"/>
      <c r="I96" s="214">
        <v>27</v>
      </c>
      <c r="J96" s="214">
        <v>35</v>
      </c>
    </row>
    <row r="97" spans="1:10" s="673" customFormat="1">
      <c r="A97" s="210">
        <v>43456</v>
      </c>
      <c r="B97" s="211" t="s">
        <v>6</v>
      </c>
      <c r="C97" s="211">
        <v>95478</v>
      </c>
      <c r="D97" s="211" t="s">
        <v>3572</v>
      </c>
      <c r="E97" s="211" t="s">
        <v>24</v>
      </c>
      <c r="F97" s="211" t="s">
        <v>3573</v>
      </c>
      <c r="G97" s="211" t="s">
        <v>2844</v>
      </c>
      <c r="H97" s="211"/>
      <c r="I97" s="214"/>
      <c r="J97" s="214"/>
    </row>
    <row r="98" spans="1:10" s="673" customFormat="1">
      <c r="A98" s="210">
        <v>43456</v>
      </c>
      <c r="B98" s="211" t="s">
        <v>22</v>
      </c>
      <c r="C98" s="211">
        <v>6700</v>
      </c>
      <c r="D98" s="211" t="s">
        <v>326</v>
      </c>
      <c r="E98" s="211" t="s">
        <v>7</v>
      </c>
      <c r="F98" s="211" t="s">
        <v>24</v>
      </c>
      <c r="G98" s="211" t="s">
        <v>388</v>
      </c>
      <c r="H98" s="211"/>
      <c r="I98" s="214">
        <v>32</v>
      </c>
      <c r="J98" s="214" t="s">
        <v>3574</v>
      </c>
    </row>
    <row r="99" spans="1:10" s="673" customFormat="1">
      <c r="A99" s="210">
        <v>43456</v>
      </c>
      <c r="B99" s="211" t="s">
        <v>4</v>
      </c>
      <c r="C99" s="211">
        <v>3653</v>
      </c>
      <c r="D99" s="211" t="s">
        <v>181</v>
      </c>
      <c r="E99" s="211" t="s">
        <v>5</v>
      </c>
      <c r="F99" s="211" t="s">
        <v>6</v>
      </c>
      <c r="G99" s="211" t="s">
        <v>1032</v>
      </c>
      <c r="H99" s="211"/>
      <c r="I99" s="214">
        <v>15</v>
      </c>
      <c r="J99" s="214">
        <v>17</v>
      </c>
    </row>
    <row r="100" spans="1:10" s="673" customFormat="1">
      <c r="A100" s="210">
        <v>43456</v>
      </c>
      <c r="B100" s="211" t="s">
        <v>4</v>
      </c>
      <c r="C100" s="211">
        <v>1726</v>
      </c>
      <c r="D100" s="211" t="s">
        <v>205</v>
      </c>
      <c r="E100" s="211" t="s">
        <v>5</v>
      </c>
      <c r="F100" s="211" t="s">
        <v>6</v>
      </c>
      <c r="G100" s="211" t="s">
        <v>388</v>
      </c>
      <c r="H100" s="211"/>
      <c r="I100" s="214">
        <v>22</v>
      </c>
      <c r="J100" s="214" t="s">
        <v>3560</v>
      </c>
    </row>
    <row r="101" spans="1:10" s="673" customFormat="1">
      <c r="A101" s="210">
        <v>43456</v>
      </c>
      <c r="B101" s="211" t="s">
        <v>4</v>
      </c>
      <c r="C101" s="211">
        <v>3875</v>
      </c>
      <c r="D101" s="211" t="s">
        <v>304</v>
      </c>
      <c r="E101" s="211" t="s">
        <v>5</v>
      </c>
      <c r="F101" s="211" t="s">
        <v>5</v>
      </c>
      <c r="G101" s="211" t="s">
        <v>388</v>
      </c>
      <c r="H101" s="211"/>
      <c r="I101" s="214">
        <v>13</v>
      </c>
      <c r="J101" s="214" t="s">
        <v>3575</v>
      </c>
    </row>
    <row r="102" spans="1:10" s="673" customFormat="1">
      <c r="A102" s="210">
        <v>43456</v>
      </c>
      <c r="B102" s="211" t="s">
        <v>4</v>
      </c>
      <c r="C102" s="211">
        <v>8253</v>
      </c>
      <c r="D102" s="211" t="s">
        <v>162</v>
      </c>
      <c r="E102" s="211" t="s">
        <v>7</v>
      </c>
      <c r="F102" s="211" t="s">
        <v>24</v>
      </c>
      <c r="G102" s="211" t="s">
        <v>1373</v>
      </c>
      <c r="H102" s="211"/>
      <c r="I102" s="214">
        <v>27</v>
      </c>
      <c r="J102" s="214">
        <v>21</v>
      </c>
    </row>
    <row r="103" spans="1:10" s="673" customFormat="1">
      <c r="A103" s="210">
        <v>43456</v>
      </c>
      <c r="B103" s="211" t="s">
        <v>4</v>
      </c>
      <c r="C103" s="211">
        <v>4613</v>
      </c>
      <c r="D103" s="211" t="s">
        <v>131</v>
      </c>
      <c r="E103" s="211" t="s">
        <v>5</v>
      </c>
      <c r="F103" s="211" t="s">
        <v>7</v>
      </c>
      <c r="G103" s="211" t="s">
        <v>123</v>
      </c>
      <c r="H103" s="211"/>
      <c r="I103" s="214"/>
      <c r="J103" s="214"/>
    </row>
    <row r="104" spans="1:10" s="673" customFormat="1">
      <c r="A104" s="210">
        <v>43456</v>
      </c>
      <c r="B104" s="211" t="s">
        <v>4</v>
      </c>
      <c r="C104" s="211">
        <v>4522</v>
      </c>
      <c r="D104" s="211" t="s">
        <v>131</v>
      </c>
      <c r="E104" s="211" t="s">
        <v>5</v>
      </c>
      <c r="F104" s="211" t="s">
        <v>6</v>
      </c>
      <c r="G104" s="211" t="s">
        <v>663</v>
      </c>
      <c r="H104" s="211"/>
      <c r="I104" s="214">
        <v>6</v>
      </c>
      <c r="J104" s="214" t="s">
        <v>3576</v>
      </c>
    </row>
    <row r="105" spans="1:10" s="673" customFormat="1">
      <c r="A105" s="210">
        <v>43456</v>
      </c>
      <c r="B105" s="211" t="s">
        <v>4</v>
      </c>
      <c r="C105" s="211">
        <v>4964</v>
      </c>
      <c r="D105" s="211" t="s">
        <v>1657</v>
      </c>
      <c r="E105" s="211" t="s">
        <v>5</v>
      </c>
      <c r="F105" s="211" t="s">
        <v>6</v>
      </c>
      <c r="G105" s="211" t="s">
        <v>388</v>
      </c>
      <c r="H105" s="211"/>
      <c r="I105" s="214">
        <v>15</v>
      </c>
      <c r="J105" s="214" t="s">
        <v>3516</v>
      </c>
    </row>
    <row r="106" spans="1:10" s="673" customFormat="1">
      <c r="A106" s="210">
        <v>43456</v>
      </c>
      <c r="B106" s="211" t="s">
        <v>984</v>
      </c>
      <c r="C106" s="211" t="s">
        <v>3577</v>
      </c>
      <c r="D106" s="211" t="s">
        <v>1061</v>
      </c>
      <c r="E106" s="211" t="s">
        <v>10</v>
      </c>
      <c r="F106" s="211" t="s">
        <v>24</v>
      </c>
      <c r="G106" s="211" t="s">
        <v>3578</v>
      </c>
      <c r="H106" s="211"/>
      <c r="I106" s="214"/>
      <c r="J106" s="214"/>
    </row>
    <row r="107" spans="1:10" s="673" customFormat="1">
      <c r="A107" s="210">
        <v>43456</v>
      </c>
      <c r="B107" s="211" t="s">
        <v>4</v>
      </c>
      <c r="C107" s="211">
        <v>3383</v>
      </c>
      <c r="D107" s="211" t="s">
        <v>333</v>
      </c>
      <c r="E107" s="211" t="s">
        <v>5</v>
      </c>
      <c r="F107" s="211" t="s">
        <v>6</v>
      </c>
      <c r="G107" s="211" t="s">
        <v>123</v>
      </c>
      <c r="H107" s="211"/>
      <c r="I107" s="214">
        <v>16</v>
      </c>
      <c r="J107" s="214" t="s">
        <v>3579</v>
      </c>
    </row>
    <row r="108" spans="1:10" s="673" customFormat="1">
      <c r="A108" s="210">
        <v>43456</v>
      </c>
      <c r="B108" s="211" t="s">
        <v>4</v>
      </c>
      <c r="C108" s="211">
        <v>6830</v>
      </c>
      <c r="D108" s="211" t="s">
        <v>308</v>
      </c>
      <c r="E108" s="211" t="s">
        <v>5</v>
      </c>
      <c r="F108" s="211" t="s">
        <v>363</v>
      </c>
      <c r="G108" s="211" t="s">
        <v>123</v>
      </c>
      <c r="H108" s="211"/>
      <c r="I108" s="214">
        <v>42</v>
      </c>
      <c r="J108" s="214" t="s">
        <v>3580</v>
      </c>
    </row>
    <row r="109" spans="1:10" s="673" customFormat="1">
      <c r="A109" s="210">
        <v>43457</v>
      </c>
      <c r="B109" s="211" t="s">
        <v>4</v>
      </c>
      <c r="C109" s="211">
        <v>5899</v>
      </c>
      <c r="D109" s="211" t="s">
        <v>3581</v>
      </c>
      <c r="E109" s="211" t="s">
        <v>363</v>
      </c>
      <c r="F109" s="211" t="s">
        <v>24</v>
      </c>
      <c r="G109" s="211" t="s">
        <v>123</v>
      </c>
      <c r="H109" s="211"/>
      <c r="I109" s="214">
        <v>29</v>
      </c>
      <c r="J109" s="214" t="s">
        <v>3582</v>
      </c>
    </row>
    <row r="110" spans="1:10" s="673" customFormat="1">
      <c r="A110" s="210">
        <v>43457</v>
      </c>
      <c r="B110" s="211" t="s">
        <v>4</v>
      </c>
      <c r="C110" s="211">
        <v>5465</v>
      </c>
      <c r="D110" s="211" t="s">
        <v>3583</v>
      </c>
      <c r="E110" s="211" t="s">
        <v>24</v>
      </c>
      <c r="F110" s="211" t="s">
        <v>2542</v>
      </c>
      <c r="G110" s="211" t="s">
        <v>388</v>
      </c>
      <c r="H110" s="211"/>
      <c r="I110" s="214">
        <v>32</v>
      </c>
      <c r="J110" s="214" t="s">
        <v>3584</v>
      </c>
    </row>
    <row r="111" spans="1:10" s="673" customFormat="1">
      <c r="A111" s="210">
        <v>43457</v>
      </c>
      <c r="B111" s="211" t="s">
        <v>4</v>
      </c>
      <c r="C111" s="211">
        <v>4505</v>
      </c>
      <c r="D111" s="211" t="s">
        <v>131</v>
      </c>
      <c r="E111" s="211" t="s">
        <v>7</v>
      </c>
      <c r="F111" s="211" t="s">
        <v>24</v>
      </c>
      <c r="G111" s="211" t="s">
        <v>2707</v>
      </c>
      <c r="H111" s="211"/>
      <c r="I111" s="214">
        <v>3</v>
      </c>
      <c r="J111" s="214" t="s">
        <v>3585</v>
      </c>
    </row>
    <row r="112" spans="1:10" s="673" customFormat="1">
      <c r="A112" s="210">
        <v>43457</v>
      </c>
      <c r="B112" s="211" t="s">
        <v>4</v>
      </c>
      <c r="C112" s="211">
        <v>8350</v>
      </c>
      <c r="D112" s="211" t="s">
        <v>3046</v>
      </c>
      <c r="E112" s="211" t="s">
        <v>3554</v>
      </c>
      <c r="F112" s="211" t="s">
        <v>24</v>
      </c>
      <c r="G112" s="211" t="s">
        <v>2923</v>
      </c>
      <c r="H112" s="211"/>
      <c r="I112" s="214"/>
      <c r="J112" s="214"/>
    </row>
    <row r="113" spans="1:10" s="673" customFormat="1">
      <c r="A113" s="210">
        <v>43457</v>
      </c>
      <c r="B113" s="211" t="s">
        <v>6</v>
      </c>
      <c r="C113" s="211">
        <v>54321</v>
      </c>
      <c r="D113" s="211" t="s">
        <v>868</v>
      </c>
      <c r="E113" s="211" t="s">
        <v>6</v>
      </c>
      <c r="F113" s="211" t="s">
        <v>24</v>
      </c>
      <c r="G113" s="211" t="s">
        <v>388</v>
      </c>
      <c r="H113" s="211"/>
      <c r="I113" s="214">
        <v>48</v>
      </c>
      <c r="J113" s="214" t="s">
        <v>3586</v>
      </c>
    </row>
    <row r="114" spans="1:10" s="673" customFormat="1">
      <c r="A114" s="210">
        <v>43457</v>
      </c>
      <c r="B114" s="211" t="s">
        <v>984</v>
      </c>
      <c r="C114" s="211">
        <v>8043</v>
      </c>
      <c r="D114" s="211" t="s">
        <v>3587</v>
      </c>
      <c r="E114" s="211" t="s">
        <v>984</v>
      </c>
      <c r="F114" s="211" t="s">
        <v>24</v>
      </c>
      <c r="G114" s="211" t="s">
        <v>1833</v>
      </c>
      <c r="H114" s="211"/>
      <c r="I114" s="214"/>
      <c r="J114" s="214"/>
    </row>
    <row r="115" spans="1:10" s="673" customFormat="1">
      <c r="A115" s="210">
        <v>43457</v>
      </c>
      <c r="B115" s="211" t="s">
        <v>4</v>
      </c>
      <c r="C115" s="211">
        <v>8245</v>
      </c>
      <c r="D115" s="211" t="s">
        <v>162</v>
      </c>
      <c r="E115" s="211" t="s">
        <v>5</v>
      </c>
      <c r="F115" s="211" t="s">
        <v>228</v>
      </c>
      <c r="G115" s="211" t="s">
        <v>123</v>
      </c>
      <c r="H115" s="211"/>
      <c r="I115" s="214">
        <v>24</v>
      </c>
      <c r="J115" s="214" t="s">
        <v>3519</v>
      </c>
    </row>
    <row r="116" spans="1:10" s="673" customFormat="1">
      <c r="A116" s="210">
        <v>43457</v>
      </c>
      <c r="B116" s="211" t="s">
        <v>22</v>
      </c>
      <c r="C116" s="211">
        <v>1160</v>
      </c>
      <c r="D116" s="211" t="s">
        <v>432</v>
      </c>
      <c r="E116" s="211" t="s">
        <v>7</v>
      </c>
      <c r="F116" s="211" t="s">
        <v>24</v>
      </c>
      <c r="G116" s="211" t="s">
        <v>3588</v>
      </c>
      <c r="H116" s="211"/>
      <c r="I116" s="214">
        <v>120</v>
      </c>
      <c r="J116" s="214">
        <v>201</v>
      </c>
    </row>
    <row r="117" spans="1:10" s="673" customFormat="1">
      <c r="A117" s="210">
        <v>43457</v>
      </c>
      <c r="B117" s="211" t="s">
        <v>4</v>
      </c>
      <c r="C117" s="211">
        <v>4786</v>
      </c>
      <c r="D117" s="211" t="s">
        <v>180</v>
      </c>
      <c r="E117" s="211" t="s">
        <v>5</v>
      </c>
      <c r="F117" s="211" t="s">
        <v>7</v>
      </c>
      <c r="G117" s="211" t="s">
        <v>1047</v>
      </c>
      <c r="H117" s="211"/>
      <c r="I117" s="214">
        <v>11</v>
      </c>
      <c r="J117" s="214" t="s">
        <v>3589</v>
      </c>
    </row>
    <row r="118" spans="1:10" s="673" customFormat="1">
      <c r="A118" s="210">
        <v>43457</v>
      </c>
      <c r="B118" s="211" t="s">
        <v>4</v>
      </c>
      <c r="C118" s="211">
        <v>7538</v>
      </c>
      <c r="D118" s="211" t="s">
        <v>468</v>
      </c>
      <c r="E118" s="211" t="s">
        <v>3590</v>
      </c>
      <c r="F118" s="211" t="s">
        <v>5</v>
      </c>
      <c r="G118" s="211" t="s">
        <v>663</v>
      </c>
      <c r="H118" s="211"/>
      <c r="I118" s="214"/>
      <c r="J118" s="214"/>
    </row>
    <row r="119" spans="1:10" s="673" customFormat="1">
      <c r="A119" s="210">
        <v>43457</v>
      </c>
      <c r="B119" s="211" t="s">
        <v>4</v>
      </c>
      <c r="C119" s="211">
        <v>8140</v>
      </c>
      <c r="D119" s="211" t="s">
        <v>148</v>
      </c>
      <c r="E119" s="211" t="s">
        <v>5</v>
      </c>
      <c r="F119" s="211" t="s">
        <v>24</v>
      </c>
      <c r="G119" s="211" t="s">
        <v>3729</v>
      </c>
      <c r="H119" s="211"/>
      <c r="I119" s="214">
        <v>25</v>
      </c>
      <c r="J119" s="214" t="s">
        <v>3529</v>
      </c>
    </row>
    <row r="120" spans="1:10" s="673" customFormat="1">
      <c r="A120" s="210">
        <v>43457</v>
      </c>
      <c r="B120" s="211" t="s">
        <v>4</v>
      </c>
      <c r="C120" s="211">
        <v>2522</v>
      </c>
      <c r="D120" s="211" t="s">
        <v>205</v>
      </c>
      <c r="E120" s="211" t="s">
        <v>12</v>
      </c>
      <c r="F120" s="211" t="s">
        <v>24</v>
      </c>
      <c r="G120" s="211" t="s">
        <v>3591</v>
      </c>
      <c r="H120" s="211"/>
      <c r="I120" s="214">
        <v>25</v>
      </c>
      <c r="J120" s="214">
        <v>27</v>
      </c>
    </row>
    <row r="121" spans="1:10" s="673" customFormat="1">
      <c r="A121" s="210">
        <v>43457</v>
      </c>
      <c r="B121" s="211" t="s">
        <v>4</v>
      </c>
      <c r="C121" s="211">
        <v>5753</v>
      </c>
      <c r="D121" s="211" t="s">
        <v>329</v>
      </c>
      <c r="E121" s="211" t="s">
        <v>5</v>
      </c>
      <c r="F121" s="211" t="s">
        <v>24</v>
      </c>
      <c r="G121" s="211" t="s">
        <v>3730</v>
      </c>
      <c r="H121" s="211"/>
      <c r="I121" s="214">
        <v>22</v>
      </c>
      <c r="J121" s="214" t="s">
        <v>3592</v>
      </c>
    </row>
    <row r="122" spans="1:10" s="673" customFormat="1">
      <c r="A122" s="210">
        <v>43457</v>
      </c>
      <c r="B122" s="211" t="s">
        <v>4</v>
      </c>
      <c r="C122" s="211">
        <v>4879</v>
      </c>
      <c r="D122" s="211" t="s">
        <v>317</v>
      </c>
      <c r="E122" s="211" t="s">
        <v>5</v>
      </c>
      <c r="F122" s="211" t="s">
        <v>7</v>
      </c>
      <c r="G122" s="211" t="s">
        <v>123</v>
      </c>
      <c r="H122" s="211"/>
      <c r="I122" s="214">
        <v>12</v>
      </c>
      <c r="J122" s="214" t="s">
        <v>3593</v>
      </c>
    </row>
    <row r="123" spans="1:10" s="673" customFormat="1">
      <c r="A123" s="210">
        <v>43457</v>
      </c>
      <c r="B123" s="211" t="s">
        <v>4</v>
      </c>
      <c r="C123" s="211">
        <v>5243</v>
      </c>
      <c r="D123" s="211" t="s">
        <v>166</v>
      </c>
      <c r="E123" s="211" t="s">
        <v>5</v>
      </c>
      <c r="F123" s="211" t="s">
        <v>7</v>
      </c>
      <c r="G123" s="211" t="s">
        <v>51</v>
      </c>
      <c r="H123" s="211"/>
      <c r="I123" s="214">
        <v>27</v>
      </c>
      <c r="J123" s="214" t="s">
        <v>3582</v>
      </c>
    </row>
    <row r="124" spans="1:10" s="673" customFormat="1">
      <c r="A124" s="210">
        <v>43457</v>
      </c>
      <c r="B124" s="211" t="s">
        <v>4</v>
      </c>
      <c r="C124" s="211">
        <v>3863</v>
      </c>
      <c r="D124" s="211" t="s">
        <v>304</v>
      </c>
      <c r="E124" s="211" t="s">
        <v>5</v>
      </c>
      <c r="F124" s="211" t="s">
        <v>7</v>
      </c>
      <c r="G124" s="211" t="s">
        <v>388</v>
      </c>
      <c r="H124" s="211"/>
      <c r="I124" s="214">
        <v>15</v>
      </c>
      <c r="J124" s="214" t="s">
        <v>3594</v>
      </c>
    </row>
    <row r="125" spans="1:10" s="673" customFormat="1">
      <c r="A125" s="210">
        <v>43457</v>
      </c>
      <c r="B125" s="211" t="s">
        <v>4</v>
      </c>
      <c r="C125" s="211">
        <v>1411</v>
      </c>
      <c r="D125" s="211" t="s">
        <v>205</v>
      </c>
      <c r="E125" s="211" t="s">
        <v>7</v>
      </c>
      <c r="F125" s="211" t="s">
        <v>24</v>
      </c>
      <c r="G125" s="211" t="s">
        <v>3731</v>
      </c>
      <c r="H125" s="211"/>
      <c r="I125" s="214">
        <v>22</v>
      </c>
      <c r="J125" s="214" t="s">
        <v>3507</v>
      </c>
    </row>
    <row r="126" spans="1:10" s="673" customFormat="1">
      <c r="A126" s="210">
        <v>43457</v>
      </c>
      <c r="B126" s="211" t="s">
        <v>4</v>
      </c>
      <c r="C126" s="211">
        <v>3324</v>
      </c>
      <c r="D126" s="211" t="s">
        <v>183</v>
      </c>
      <c r="E126" s="211" t="s">
        <v>5</v>
      </c>
      <c r="F126" s="211" t="s">
        <v>24</v>
      </c>
      <c r="G126" s="211" t="s">
        <v>40</v>
      </c>
      <c r="H126" s="211"/>
      <c r="I126" s="214">
        <v>22</v>
      </c>
      <c r="J126" s="214" t="s">
        <v>3505</v>
      </c>
    </row>
    <row r="127" spans="1:10" s="673" customFormat="1">
      <c r="A127" s="210">
        <v>43457</v>
      </c>
      <c r="B127" s="211" t="s">
        <v>4</v>
      </c>
      <c r="C127" s="211">
        <v>1243</v>
      </c>
      <c r="D127" s="211" t="s">
        <v>205</v>
      </c>
      <c r="E127" s="211" t="s">
        <v>6</v>
      </c>
      <c r="F127" s="211" t="s">
        <v>24</v>
      </c>
      <c r="G127" s="211" t="s">
        <v>388</v>
      </c>
      <c r="H127" s="211"/>
      <c r="I127" s="214">
        <v>23</v>
      </c>
      <c r="J127" s="214" t="s">
        <v>3560</v>
      </c>
    </row>
    <row r="128" spans="1:10" s="673" customFormat="1">
      <c r="A128" s="210">
        <v>43457</v>
      </c>
      <c r="B128" s="211" t="s">
        <v>4</v>
      </c>
      <c r="C128" s="211">
        <v>7317</v>
      </c>
      <c r="D128" s="211" t="s">
        <v>302</v>
      </c>
      <c r="E128" s="211" t="s">
        <v>5</v>
      </c>
      <c r="F128" s="211" t="s">
        <v>7</v>
      </c>
      <c r="G128" s="211" t="s">
        <v>3595</v>
      </c>
      <c r="H128" s="211"/>
      <c r="I128" s="214">
        <v>32</v>
      </c>
      <c r="J128" s="673" t="s">
        <v>3596</v>
      </c>
    </row>
    <row r="129" spans="1:10" s="673" customFormat="1">
      <c r="A129" s="210">
        <v>43457</v>
      </c>
      <c r="B129" s="211" t="s">
        <v>4</v>
      </c>
      <c r="C129" s="211">
        <v>2181</v>
      </c>
      <c r="D129" s="211" t="s">
        <v>205</v>
      </c>
      <c r="E129" s="211" t="s">
        <v>5</v>
      </c>
      <c r="F129" s="211" t="s">
        <v>24</v>
      </c>
      <c r="G129" s="211" t="s">
        <v>42</v>
      </c>
      <c r="H129" s="211"/>
      <c r="I129" s="214">
        <v>29</v>
      </c>
      <c r="J129" s="214" t="s">
        <v>3597</v>
      </c>
    </row>
    <row r="130" spans="1:10" s="673" customFormat="1">
      <c r="A130" s="210">
        <v>43457</v>
      </c>
      <c r="B130" s="211" t="s">
        <v>4</v>
      </c>
      <c r="C130" s="211">
        <v>2440</v>
      </c>
      <c r="D130" s="211" t="s">
        <v>205</v>
      </c>
      <c r="E130" s="211" t="s">
        <v>7</v>
      </c>
      <c r="F130" s="211" t="s">
        <v>24</v>
      </c>
      <c r="G130" s="211" t="s">
        <v>3732</v>
      </c>
      <c r="H130" s="211"/>
      <c r="I130" s="214">
        <v>23</v>
      </c>
      <c r="J130" s="214" t="s">
        <v>3598</v>
      </c>
    </row>
    <row r="131" spans="1:10" s="673" customFormat="1">
      <c r="A131" s="210">
        <v>43457</v>
      </c>
      <c r="B131" s="211" t="s">
        <v>4</v>
      </c>
      <c r="C131" s="211">
        <v>1670</v>
      </c>
      <c r="D131" s="211" t="s">
        <v>648</v>
      </c>
      <c r="E131" s="211" t="s">
        <v>914</v>
      </c>
      <c r="F131" s="211" t="s">
        <v>35</v>
      </c>
      <c r="G131" s="211" t="s">
        <v>1833</v>
      </c>
      <c r="H131" s="211"/>
      <c r="I131" s="214">
        <v>28</v>
      </c>
      <c r="J131" s="214" t="s">
        <v>3599</v>
      </c>
    </row>
    <row r="132" spans="1:10" s="673" customFormat="1">
      <c r="A132" s="210">
        <v>43457</v>
      </c>
      <c r="B132" s="211" t="s">
        <v>4</v>
      </c>
      <c r="C132" s="211">
        <v>3961</v>
      </c>
      <c r="D132" s="211" t="s">
        <v>1942</v>
      </c>
      <c r="E132" s="211" t="s">
        <v>5</v>
      </c>
      <c r="F132" s="211" t="s">
        <v>7</v>
      </c>
      <c r="G132" s="211" t="s">
        <v>3600</v>
      </c>
      <c r="H132" s="211"/>
      <c r="I132" s="214">
        <v>16</v>
      </c>
      <c r="J132" s="214" t="s">
        <v>3601</v>
      </c>
    </row>
    <row r="133" spans="1:10" s="673" customFormat="1">
      <c r="A133" s="210">
        <v>43457</v>
      </c>
      <c r="B133" s="211" t="s">
        <v>4</v>
      </c>
      <c r="C133" s="211">
        <v>3863</v>
      </c>
      <c r="D133" s="211" t="s">
        <v>304</v>
      </c>
      <c r="E133" s="211" t="s">
        <v>5</v>
      </c>
      <c r="F133" s="211" t="s">
        <v>6</v>
      </c>
      <c r="G133" s="211" t="s">
        <v>123</v>
      </c>
      <c r="H133" s="211"/>
      <c r="I133" s="214">
        <v>15</v>
      </c>
      <c r="J133" s="214" t="s">
        <v>3602</v>
      </c>
    </row>
    <row r="134" spans="1:10" s="673" customFormat="1">
      <c r="A134" s="210">
        <v>43457</v>
      </c>
      <c r="B134" s="211" t="s">
        <v>4</v>
      </c>
      <c r="C134" s="211">
        <v>9350</v>
      </c>
      <c r="D134" s="211" t="s">
        <v>3603</v>
      </c>
      <c r="E134" s="211" t="s">
        <v>5</v>
      </c>
      <c r="F134" s="211" t="s">
        <v>6</v>
      </c>
      <c r="G134" s="211" t="s">
        <v>3566</v>
      </c>
      <c r="H134" s="211"/>
      <c r="I134" s="214">
        <v>52</v>
      </c>
      <c r="J134" s="214" t="s">
        <v>3604</v>
      </c>
    </row>
    <row r="135" spans="1:10" s="673" customFormat="1">
      <c r="A135" s="210">
        <v>43457</v>
      </c>
      <c r="B135" s="211" t="s">
        <v>4</v>
      </c>
      <c r="C135" s="211">
        <v>5405</v>
      </c>
      <c r="D135" s="211" t="s">
        <v>194</v>
      </c>
      <c r="E135" s="211" t="s">
        <v>5</v>
      </c>
      <c r="F135" s="211" t="s">
        <v>6</v>
      </c>
      <c r="G135" s="211" t="s">
        <v>880</v>
      </c>
      <c r="H135" s="211"/>
      <c r="I135" s="214">
        <v>30</v>
      </c>
      <c r="J135" s="214" t="s">
        <v>3605</v>
      </c>
    </row>
    <row r="136" spans="1:10" s="673" customFormat="1">
      <c r="A136" s="210">
        <v>43457</v>
      </c>
      <c r="B136" s="211" t="s">
        <v>4</v>
      </c>
      <c r="C136" s="211">
        <v>5471</v>
      </c>
      <c r="D136" s="211" t="s">
        <v>3606</v>
      </c>
      <c r="E136" s="211" t="s">
        <v>25</v>
      </c>
      <c r="F136" s="211" t="s">
        <v>5</v>
      </c>
      <c r="G136" s="211" t="s">
        <v>880</v>
      </c>
      <c r="H136" s="211"/>
      <c r="I136" s="214">
        <v>28</v>
      </c>
      <c r="J136" s="214" t="s">
        <v>3607</v>
      </c>
    </row>
    <row r="137" spans="1:10" s="673" customFormat="1">
      <c r="A137" s="210">
        <v>43457</v>
      </c>
      <c r="B137" s="211" t="s">
        <v>4</v>
      </c>
      <c r="C137" s="211">
        <v>3621</v>
      </c>
      <c r="D137" s="211" t="s">
        <v>181</v>
      </c>
      <c r="E137" s="211" t="s">
        <v>5</v>
      </c>
      <c r="F137" s="211" t="s">
        <v>7</v>
      </c>
      <c r="G137" s="211" t="s">
        <v>388</v>
      </c>
      <c r="H137" s="211"/>
      <c r="I137" s="214">
        <v>16</v>
      </c>
      <c r="J137" s="214" t="s">
        <v>3608</v>
      </c>
    </row>
    <row r="138" spans="1:10" s="673" customFormat="1">
      <c r="A138" s="210">
        <v>43457</v>
      </c>
      <c r="B138" s="211" t="s">
        <v>4</v>
      </c>
      <c r="C138" s="211">
        <v>6933</v>
      </c>
      <c r="D138" s="211" t="s">
        <v>801</v>
      </c>
      <c r="E138" s="211" t="s">
        <v>5</v>
      </c>
      <c r="F138" s="211" t="s">
        <v>24</v>
      </c>
      <c r="G138" s="211" t="s">
        <v>3730</v>
      </c>
      <c r="H138" s="211"/>
      <c r="I138" s="214">
        <v>33</v>
      </c>
      <c r="J138" s="214" t="s">
        <v>3609</v>
      </c>
    </row>
    <row r="139" spans="1:10" s="673" customFormat="1">
      <c r="A139" s="210">
        <v>43457</v>
      </c>
      <c r="B139" s="211" t="s">
        <v>4</v>
      </c>
      <c r="C139" s="211">
        <v>4644</v>
      </c>
      <c r="D139" s="211" t="s">
        <v>206</v>
      </c>
      <c r="E139" s="211" t="s">
        <v>7</v>
      </c>
      <c r="F139" s="211" t="s">
        <v>5</v>
      </c>
      <c r="G139" s="211" t="s">
        <v>663</v>
      </c>
      <c r="H139" s="211"/>
      <c r="I139" s="214">
        <v>5</v>
      </c>
      <c r="J139" s="214" t="s">
        <v>3610</v>
      </c>
    </row>
    <row r="140" spans="1:10" s="673" customFormat="1">
      <c r="A140" s="210">
        <v>43457</v>
      </c>
      <c r="B140" s="211" t="s">
        <v>7</v>
      </c>
      <c r="C140" s="211">
        <v>57420</v>
      </c>
      <c r="D140" s="211" t="s">
        <v>3611</v>
      </c>
      <c r="E140" s="211" t="s">
        <v>7</v>
      </c>
      <c r="F140" s="211" t="s">
        <v>24</v>
      </c>
      <c r="G140" s="211" t="s">
        <v>42</v>
      </c>
      <c r="H140" s="211"/>
      <c r="I140" s="214">
        <v>61</v>
      </c>
      <c r="J140" s="214" t="s">
        <v>3612</v>
      </c>
    </row>
    <row r="141" spans="1:10" s="673" customFormat="1">
      <c r="A141" s="210">
        <v>43458</v>
      </c>
      <c r="B141" s="211" t="s">
        <v>4</v>
      </c>
      <c r="C141" s="211">
        <v>8284</v>
      </c>
      <c r="D141" s="211" t="s">
        <v>916</v>
      </c>
      <c r="E141" s="211" t="s">
        <v>24</v>
      </c>
      <c r="F141" s="211" t="s">
        <v>5</v>
      </c>
      <c r="G141" s="211" t="s">
        <v>123</v>
      </c>
      <c r="H141" s="211"/>
      <c r="I141" s="214">
        <v>27</v>
      </c>
      <c r="J141" s="214" t="s">
        <v>3514</v>
      </c>
    </row>
    <row r="142" spans="1:10" s="673" customFormat="1">
      <c r="A142" s="210">
        <v>43458</v>
      </c>
      <c r="B142" s="211" t="s">
        <v>7</v>
      </c>
      <c r="C142" s="211">
        <v>57525</v>
      </c>
      <c r="D142" s="211" t="s">
        <v>1705</v>
      </c>
      <c r="E142" s="211" t="s">
        <v>7</v>
      </c>
      <c r="F142" s="211" t="s">
        <v>10</v>
      </c>
      <c r="G142" s="211" t="s">
        <v>1833</v>
      </c>
      <c r="H142" s="211"/>
      <c r="I142" s="214">
        <v>39</v>
      </c>
      <c r="J142" s="214">
        <v>55</v>
      </c>
    </row>
    <row r="143" spans="1:10" s="673" customFormat="1">
      <c r="A143" s="210">
        <v>43458</v>
      </c>
      <c r="B143" s="211" t="s">
        <v>4</v>
      </c>
      <c r="C143" s="211">
        <v>2516</v>
      </c>
      <c r="D143" s="211" t="s">
        <v>168</v>
      </c>
      <c r="E143" s="211" t="s">
        <v>5</v>
      </c>
      <c r="F143" s="211" t="s">
        <v>6</v>
      </c>
      <c r="G143" s="211" t="s">
        <v>663</v>
      </c>
      <c r="H143" s="211"/>
      <c r="I143" s="214">
        <v>20</v>
      </c>
      <c r="J143" s="214" t="s">
        <v>3613</v>
      </c>
    </row>
    <row r="144" spans="1:10" s="673" customFormat="1">
      <c r="A144" s="210">
        <v>43458</v>
      </c>
      <c r="B144" s="211" t="s">
        <v>22</v>
      </c>
      <c r="C144" s="211">
        <v>6700</v>
      </c>
      <c r="D144" s="211" t="s">
        <v>326</v>
      </c>
      <c r="E144" s="211" t="s">
        <v>7</v>
      </c>
      <c r="F144" s="211" t="s">
        <v>24</v>
      </c>
      <c r="G144" s="211" t="s">
        <v>880</v>
      </c>
      <c r="H144" s="211"/>
      <c r="I144" s="214">
        <v>32</v>
      </c>
      <c r="J144" s="214" t="s">
        <v>3614</v>
      </c>
    </row>
    <row r="145" spans="1:10" s="673" customFormat="1">
      <c r="A145" s="210">
        <v>43458</v>
      </c>
      <c r="B145" s="211" t="s">
        <v>7</v>
      </c>
      <c r="C145" s="211">
        <v>92800</v>
      </c>
      <c r="D145" s="211" t="s">
        <v>3615</v>
      </c>
      <c r="E145" s="211" t="s">
        <v>7</v>
      </c>
      <c r="F145" s="211" t="s">
        <v>28</v>
      </c>
      <c r="G145" s="211" t="s">
        <v>1833</v>
      </c>
      <c r="H145" s="211"/>
      <c r="I145" s="214">
        <v>235</v>
      </c>
      <c r="J145" s="214">
        <v>361</v>
      </c>
    </row>
    <row r="146" spans="1:10" s="673" customFormat="1">
      <c r="A146" s="210">
        <v>43458</v>
      </c>
      <c r="B146" s="211" t="s">
        <v>4</v>
      </c>
      <c r="C146" s="211">
        <v>3860</v>
      </c>
      <c r="D146" s="211" t="s">
        <v>304</v>
      </c>
      <c r="E146" s="211" t="s">
        <v>5</v>
      </c>
      <c r="F146" s="211" t="s">
        <v>7</v>
      </c>
      <c r="G146" s="211" t="s">
        <v>663</v>
      </c>
      <c r="H146" s="211"/>
      <c r="I146" s="214">
        <v>14</v>
      </c>
      <c r="J146" s="214" t="s">
        <v>3525</v>
      </c>
    </row>
    <row r="147" spans="1:10" s="673" customFormat="1">
      <c r="A147" s="210">
        <v>43458</v>
      </c>
      <c r="B147" s="211" t="s">
        <v>7</v>
      </c>
      <c r="C147" s="211">
        <v>54700</v>
      </c>
      <c r="D147" s="211" t="s">
        <v>3616</v>
      </c>
      <c r="E147" s="211" t="s">
        <v>7</v>
      </c>
      <c r="F147" s="211" t="s">
        <v>24</v>
      </c>
      <c r="G147" s="211" t="s">
        <v>2770</v>
      </c>
      <c r="H147" s="211"/>
      <c r="I147" s="214">
        <v>67</v>
      </c>
      <c r="J147" s="214" t="s">
        <v>3617</v>
      </c>
    </row>
    <row r="148" spans="1:10" s="673" customFormat="1">
      <c r="A148" s="210">
        <v>43458</v>
      </c>
      <c r="B148" s="211" t="s">
        <v>4</v>
      </c>
      <c r="C148" s="211">
        <v>6940</v>
      </c>
      <c r="D148" s="211" t="s">
        <v>177</v>
      </c>
      <c r="E148" s="211" t="s">
        <v>4</v>
      </c>
      <c r="F148" s="211" t="s">
        <v>24</v>
      </c>
      <c r="G148" s="211" t="s">
        <v>3733</v>
      </c>
      <c r="H148" s="211"/>
      <c r="I148" s="214">
        <v>29</v>
      </c>
      <c r="J148" s="214" t="s">
        <v>3618</v>
      </c>
    </row>
    <row r="149" spans="1:10" s="673" customFormat="1">
      <c r="A149" s="210">
        <v>43458</v>
      </c>
      <c r="B149" s="211" t="s">
        <v>7</v>
      </c>
      <c r="C149" s="211">
        <v>54350</v>
      </c>
      <c r="D149" s="211" t="s">
        <v>2388</v>
      </c>
      <c r="E149" s="211" t="s">
        <v>100</v>
      </c>
      <c r="F149" s="211" t="s">
        <v>9</v>
      </c>
      <c r="G149" s="211" t="s">
        <v>1880</v>
      </c>
      <c r="H149" s="211"/>
      <c r="I149" s="214">
        <v>20</v>
      </c>
      <c r="J149" s="214" t="s">
        <v>3619</v>
      </c>
    </row>
    <row r="150" spans="1:10" s="673" customFormat="1">
      <c r="A150" s="210">
        <v>43461</v>
      </c>
      <c r="B150" s="211" t="s">
        <v>4</v>
      </c>
      <c r="C150" s="211">
        <v>1477</v>
      </c>
      <c r="D150" s="211" t="s">
        <v>205</v>
      </c>
      <c r="E150" s="211" t="s">
        <v>5</v>
      </c>
      <c r="F150" s="211" t="s">
        <v>6</v>
      </c>
      <c r="G150" s="211" t="s">
        <v>3729</v>
      </c>
      <c r="H150" s="211"/>
      <c r="I150" s="214">
        <v>21</v>
      </c>
      <c r="J150" s="214">
        <v>25</v>
      </c>
    </row>
    <row r="151" spans="1:10" s="673" customFormat="1">
      <c r="A151" s="210">
        <v>43461</v>
      </c>
      <c r="B151" s="211" t="s">
        <v>4</v>
      </c>
      <c r="C151" s="211">
        <v>9673</v>
      </c>
      <c r="D151" s="211" t="s">
        <v>3620</v>
      </c>
      <c r="E151" s="211" t="s">
        <v>5</v>
      </c>
      <c r="F151" s="211" t="s">
        <v>6</v>
      </c>
      <c r="G151" s="211" t="s">
        <v>388</v>
      </c>
      <c r="H151" s="211"/>
      <c r="I151" s="214">
        <v>69</v>
      </c>
      <c r="J151" s="214" t="s">
        <v>3621</v>
      </c>
    </row>
    <row r="152" spans="1:10" s="673" customFormat="1">
      <c r="A152" s="210">
        <v>43461</v>
      </c>
      <c r="B152" s="211" t="s">
        <v>4</v>
      </c>
      <c r="C152" s="211">
        <v>5433</v>
      </c>
      <c r="D152" s="211" t="s">
        <v>921</v>
      </c>
      <c r="E152" s="211" t="s">
        <v>5</v>
      </c>
      <c r="F152" s="211" t="s">
        <v>6</v>
      </c>
      <c r="G152" s="211" t="s">
        <v>388</v>
      </c>
      <c r="H152" s="211"/>
      <c r="I152" s="214">
        <v>37</v>
      </c>
      <c r="J152" s="214">
        <v>52</v>
      </c>
    </row>
    <row r="153" spans="1:10" s="673" customFormat="1">
      <c r="A153" s="210">
        <v>43461</v>
      </c>
      <c r="B153" s="211" t="s">
        <v>4</v>
      </c>
      <c r="C153" s="211">
        <v>9455</v>
      </c>
      <c r="D153" s="211" t="s">
        <v>867</v>
      </c>
      <c r="E153" s="211" t="s">
        <v>5</v>
      </c>
      <c r="F153" s="211" t="s">
        <v>984</v>
      </c>
      <c r="G153" s="211" t="s">
        <v>1047</v>
      </c>
      <c r="H153" s="211"/>
      <c r="I153" s="214">
        <v>57</v>
      </c>
      <c r="J153" s="214" t="s">
        <v>3622</v>
      </c>
    </row>
    <row r="154" spans="1:10" s="673" customFormat="1">
      <c r="A154" s="210">
        <v>43461</v>
      </c>
      <c r="B154" s="211" t="s">
        <v>4</v>
      </c>
      <c r="C154" s="211">
        <v>5443</v>
      </c>
      <c r="D154" s="211" t="s">
        <v>3623</v>
      </c>
      <c r="E154" s="211" t="s">
        <v>5</v>
      </c>
      <c r="F154" s="211" t="s">
        <v>6</v>
      </c>
      <c r="G154" s="211" t="s">
        <v>1032</v>
      </c>
      <c r="H154" s="211"/>
      <c r="I154" s="214">
        <v>32</v>
      </c>
      <c r="J154" s="214">
        <v>40</v>
      </c>
    </row>
    <row r="155" spans="1:10" s="673" customFormat="1">
      <c r="A155" s="210">
        <v>43461</v>
      </c>
      <c r="B155" s="211" t="s">
        <v>4</v>
      </c>
      <c r="C155" s="211">
        <v>8245</v>
      </c>
      <c r="D155" s="211" t="s">
        <v>162</v>
      </c>
      <c r="E155" s="211" t="s">
        <v>5</v>
      </c>
      <c r="F155" s="211" t="s">
        <v>6</v>
      </c>
      <c r="G155" s="211" t="s">
        <v>388</v>
      </c>
      <c r="H155" s="211"/>
      <c r="I155" s="214">
        <v>26</v>
      </c>
      <c r="J155" s="214" t="s">
        <v>3624</v>
      </c>
    </row>
    <row r="156" spans="1:10" s="673" customFormat="1">
      <c r="A156" s="210">
        <v>43461</v>
      </c>
      <c r="B156" s="211" t="s">
        <v>4</v>
      </c>
      <c r="C156" s="211">
        <v>3882</v>
      </c>
      <c r="D156" s="211" t="s">
        <v>304</v>
      </c>
      <c r="E156" s="211" t="s">
        <v>28</v>
      </c>
      <c r="F156" s="211" t="s">
        <v>5</v>
      </c>
      <c r="G156" s="211" t="s">
        <v>73</v>
      </c>
      <c r="H156" s="211"/>
      <c r="I156" s="214">
        <v>15</v>
      </c>
      <c r="J156" s="214" t="s">
        <v>3625</v>
      </c>
    </row>
    <row r="157" spans="1:10" s="673" customFormat="1">
      <c r="A157" s="210">
        <v>43461</v>
      </c>
      <c r="B157" s="211" t="s">
        <v>4</v>
      </c>
      <c r="C157" s="211">
        <v>5890</v>
      </c>
      <c r="D157" s="211" t="s">
        <v>1365</v>
      </c>
      <c r="E157" s="211" t="s">
        <v>7</v>
      </c>
      <c r="F157" s="211" t="s">
        <v>24</v>
      </c>
      <c r="G157" s="211" t="s">
        <v>514</v>
      </c>
      <c r="H157" s="211"/>
      <c r="I157" s="214">
        <v>25</v>
      </c>
      <c r="J157" s="214" t="s">
        <v>3626</v>
      </c>
    </row>
    <row r="158" spans="1:10" s="673" customFormat="1">
      <c r="A158" s="210">
        <v>43461</v>
      </c>
      <c r="B158" s="211" t="s">
        <v>7</v>
      </c>
      <c r="C158" s="211">
        <v>57100</v>
      </c>
      <c r="D158" s="211" t="s">
        <v>369</v>
      </c>
      <c r="E158" s="211" t="s">
        <v>7</v>
      </c>
      <c r="F158" s="211" t="s">
        <v>24</v>
      </c>
      <c r="G158" s="211" t="s">
        <v>3734</v>
      </c>
      <c r="H158" s="211"/>
      <c r="I158" s="214">
        <v>36</v>
      </c>
      <c r="J158" s="214" t="s">
        <v>3627</v>
      </c>
    </row>
    <row r="159" spans="1:10" s="673" customFormat="1">
      <c r="A159" s="210">
        <v>43461</v>
      </c>
      <c r="B159" s="211" t="s">
        <v>4</v>
      </c>
      <c r="C159" s="211">
        <v>4955</v>
      </c>
      <c r="D159" s="211" t="s">
        <v>152</v>
      </c>
      <c r="E159" s="211" t="s">
        <v>7</v>
      </c>
      <c r="F159" s="211" t="s">
        <v>5</v>
      </c>
      <c r="G159" s="211" t="s">
        <v>123</v>
      </c>
      <c r="H159" s="211"/>
      <c r="I159" s="214">
        <v>13</v>
      </c>
      <c r="J159" s="214">
        <v>7</v>
      </c>
    </row>
    <row r="160" spans="1:10" s="673" customFormat="1">
      <c r="A160" s="210">
        <v>43461</v>
      </c>
      <c r="B160" s="211" t="s">
        <v>4</v>
      </c>
      <c r="C160" s="211">
        <v>3546</v>
      </c>
      <c r="D160" s="211" t="s">
        <v>168</v>
      </c>
      <c r="E160" s="211" t="s">
        <v>5</v>
      </c>
      <c r="F160" s="211" t="s">
        <v>363</v>
      </c>
      <c r="G160" s="211" t="s">
        <v>3628</v>
      </c>
      <c r="H160" s="211"/>
      <c r="I160" s="214">
        <v>19</v>
      </c>
      <c r="J160" s="214" t="s">
        <v>3528</v>
      </c>
    </row>
    <row r="161" spans="1:10" s="673" customFormat="1">
      <c r="A161" s="210">
        <v>43461</v>
      </c>
      <c r="B161" s="211" t="s">
        <v>4</v>
      </c>
      <c r="C161" s="211">
        <v>6419</v>
      </c>
      <c r="D161" s="211" t="s">
        <v>157</v>
      </c>
      <c r="E161" s="211" t="s">
        <v>5</v>
      </c>
      <c r="F161" s="211" t="s">
        <v>24</v>
      </c>
      <c r="G161" s="211" t="s">
        <v>42</v>
      </c>
      <c r="H161" s="211"/>
      <c r="I161" s="214">
        <v>46</v>
      </c>
      <c r="J161" s="214" t="s">
        <v>3629</v>
      </c>
    </row>
    <row r="162" spans="1:10" s="673" customFormat="1">
      <c r="A162" s="210">
        <v>43461</v>
      </c>
      <c r="B162" s="211" t="s">
        <v>7</v>
      </c>
      <c r="C162" s="211">
        <v>37700</v>
      </c>
      <c r="D162" s="211" t="s">
        <v>3630</v>
      </c>
      <c r="E162" s="211" t="s">
        <v>24</v>
      </c>
      <c r="F162" s="211" t="s">
        <v>7</v>
      </c>
      <c r="G162" s="211" t="s">
        <v>1833</v>
      </c>
      <c r="H162" s="211"/>
      <c r="I162" s="214">
        <v>332</v>
      </c>
      <c r="J162" s="214">
        <v>597</v>
      </c>
    </row>
    <row r="163" spans="1:10" s="673" customFormat="1">
      <c r="A163" s="210">
        <v>43461</v>
      </c>
      <c r="B163" s="211" t="s">
        <v>4</v>
      </c>
      <c r="C163" s="211">
        <v>6187</v>
      </c>
      <c r="D163" s="211" t="s">
        <v>298</v>
      </c>
      <c r="E163" s="211" t="s">
        <v>5</v>
      </c>
      <c r="F163" s="211" t="s">
        <v>7</v>
      </c>
      <c r="G163" s="211" t="s">
        <v>3735</v>
      </c>
      <c r="H163" s="211"/>
      <c r="I163" s="214">
        <v>31</v>
      </c>
      <c r="J163" s="214" t="s">
        <v>3631</v>
      </c>
    </row>
    <row r="164" spans="1:10" s="673" customFormat="1">
      <c r="A164" s="210">
        <v>43461</v>
      </c>
      <c r="B164" s="211" t="s">
        <v>6</v>
      </c>
      <c r="C164" s="211">
        <v>66706</v>
      </c>
      <c r="D164" s="211" t="s">
        <v>219</v>
      </c>
      <c r="E164" s="211" t="s">
        <v>3632</v>
      </c>
      <c r="F164" s="211" t="s">
        <v>6</v>
      </c>
      <c r="G164" s="211" t="s">
        <v>1178</v>
      </c>
      <c r="H164" s="211"/>
      <c r="I164" s="214">
        <v>32</v>
      </c>
      <c r="J164" s="214" t="s">
        <v>3633</v>
      </c>
    </row>
    <row r="165" spans="1:10" s="673" customFormat="1">
      <c r="A165" s="210">
        <v>43461</v>
      </c>
      <c r="B165" s="211" t="s">
        <v>6</v>
      </c>
      <c r="C165" s="211">
        <v>54313</v>
      </c>
      <c r="D165" s="211" t="s">
        <v>3634</v>
      </c>
      <c r="E165" s="211" t="s">
        <v>12</v>
      </c>
      <c r="F165" s="211" t="s">
        <v>6</v>
      </c>
      <c r="G165" s="211" t="s">
        <v>388</v>
      </c>
      <c r="H165" s="211"/>
      <c r="I165" s="214">
        <v>62</v>
      </c>
      <c r="J165" s="214" t="s">
        <v>3635</v>
      </c>
    </row>
    <row r="166" spans="1:10" s="673" customFormat="1">
      <c r="A166" s="210">
        <v>43461</v>
      </c>
      <c r="B166" s="211" t="s">
        <v>4</v>
      </c>
      <c r="C166" s="211">
        <v>3863</v>
      </c>
      <c r="D166" s="211" t="s">
        <v>304</v>
      </c>
      <c r="E166" s="211" t="s">
        <v>5</v>
      </c>
      <c r="F166" s="211" t="s">
        <v>7</v>
      </c>
      <c r="G166" s="211" t="s">
        <v>388</v>
      </c>
      <c r="H166" s="211"/>
      <c r="I166" s="214">
        <v>16</v>
      </c>
      <c r="J166" s="214" t="s">
        <v>3602</v>
      </c>
    </row>
    <row r="167" spans="1:10" s="673" customFormat="1">
      <c r="A167" s="210">
        <v>43461</v>
      </c>
      <c r="B167" s="211" t="s">
        <v>4</v>
      </c>
      <c r="C167" s="211">
        <v>6830</v>
      </c>
      <c r="D167" s="211" t="s">
        <v>308</v>
      </c>
      <c r="E167" s="211" t="s">
        <v>5</v>
      </c>
      <c r="F167" s="211" t="s">
        <v>6</v>
      </c>
      <c r="G167" s="211" t="s">
        <v>663</v>
      </c>
      <c r="H167" s="211"/>
      <c r="I167" s="214">
        <v>42</v>
      </c>
      <c r="J167" s="214" t="s">
        <v>3580</v>
      </c>
    </row>
    <row r="168" spans="1:10" s="673" customFormat="1">
      <c r="A168" s="210">
        <v>43461</v>
      </c>
      <c r="B168" s="211" t="s">
        <v>4</v>
      </c>
      <c r="C168" s="211">
        <v>7640</v>
      </c>
      <c r="D168" s="211" t="s">
        <v>903</v>
      </c>
      <c r="E168" s="211" t="s">
        <v>7</v>
      </c>
      <c r="F168" s="211" t="s">
        <v>24</v>
      </c>
      <c r="G168" s="211" t="s">
        <v>388</v>
      </c>
      <c r="H168" s="211"/>
      <c r="I168" s="214">
        <v>44</v>
      </c>
      <c r="J168" s="214" t="s">
        <v>3636</v>
      </c>
    </row>
    <row r="169" spans="1:10" s="673" customFormat="1">
      <c r="A169" s="210">
        <v>43461</v>
      </c>
      <c r="B169" s="211" t="s">
        <v>4</v>
      </c>
      <c r="C169" s="211">
        <v>2241</v>
      </c>
      <c r="D169" s="211" t="s">
        <v>205</v>
      </c>
      <c r="E169" s="211" t="s">
        <v>5</v>
      </c>
      <c r="F169" s="211" t="s">
        <v>7</v>
      </c>
      <c r="G169" s="211" t="s">
        <v>2923</v>
      </c>
      <c r="H169" s="211"/>
      <c r="I169" s="214">
        <v>27</v>
      </c>
      <c r="J169" s="214" t="s">
        <v>3522</v>
      </c>
    </row>
    <row r="170" spans="1:10" s="673" customFormat="1">
      <c r="A170" s="210">
        <v>43461</v>
      </c>
      <c r="B170" s="211" t="s">
        <v>4</v>
      </c>
      <c r="C170" s="211">
        <v>2338</v>
      </c>
      <c r="D170" s="211" t="s">
        <v>205</v>
      </c>
      <c r="E170" s="211" t="s">
        <v>5</v>
      </c>
      <c r="F170" s="211" t="s">
        <v>7</v>
      </c>
      <c r="G170" s="211" t="s">
        <v>1047</v>
      </c>
      <c r="H170" s="211"/>
      <c r="I170" s="214">
        <v>26</v>
      </c>
      <c r="J170" s="214" t="s">
        <v>3637</v>
      </c>
    </row>
    <row r="171" spans="1:10" s="673" customFormat="1">
      <c r="A171" s="210">
        <v>43461</v>
      </c>
      <c r="B171" s="211" t="s">
        <v>4</v>
      </c>
      <c r="C171" s="211">
        <v>4440</v>
      </c>
      <c r="D171" s="211" t="s">
        <v>158</v>
      </c>
      <c r="E171" s="211" t="s">
        <v>5</v>
      </c>
      <c r="F171" s="211" t="s">
        <v>7</v>
      </c>
      <c r="G171" s="211" t="s">
        <v>42</v>
      </c>
      <c r="H171" s="211"/>
      <c r="I171" s="214">
        <v>7</v>
      </c>
      <c r="J171" s="214" t="s">
        <v>3638</v>
      </c>
    </row>
    <row r="172" spans="1:10" s="673" customFormat="1">
      <c r="A172" s="210">
        <v>43461</v>
      </c>
      <c r="B172" s="211" t="s">
        <v>4</v>
      </c>
      <c r="C172" s="211">
        <v>3216</v>
      </c>
      <c r="D172" s="211" t="s">
        <v>333</v>
      </c>
      <c r="E172" s="211" t="s">
        <v>5</v>
      </c>
      <c r="F172" s="211" t="s">
        <v>6</v>
      </c>
      <c r="G172" s="211" t="s">
        <v>388</v>
      </c>
      <c r="H172" s="211"/>
      <c r="I172" s="214">
        <v>20</v>
      </c>
      <c r="J172" s="214" t="s">
        <v>3639</v>
      </c>
    </row>
    <row r="173" spans="1:10" s="673" customFormat="1">
      <c r="A173" s="210">
        <v>43461</v>
      </c>
      <c r="B173" s="211" t="s">
        <v>7</v>
      </c>
      <c r="C173" s="211">
        <v>57330</v>
      </c>
      <c r="D173" s="211" t="s">
        <v>2925</v>
      </c>
      <c r="E173" s="211" t="s">
        <v>7</v>
      </c>
      <c r="F173" s="211" t="s">
        <v>5</v>
      </c>
      <c r="G173" s="211" t="s">
        <v>388</v>
      </c>
      <c r="H173" s="211"/>
      <c r="I173" s="214">
        <v>24</v>
      </c>
      <c r="J173" s="214" t="s">
        <v>3640</v>
      </c>
    </row>
    <row r="174" spans="1:10" s="673" customFormat="1">
      <c r="A174" s="210">
        <v>43461</v>
      </c>
      <c r="B174" s="211" t="s">
        <v>4</v>
      </c>
      <c r="C174" s="211">
        <v>7740</v>
      </c>
      <c r="D174" s="211" t="s">
        <v>138</v>
      </c>
      <c r="E174" s="211" t="s">
        <v>25</v>
      </c>
      <c r="F174" s="211" t="s">
        <v>5</v>
      </c>
      <c r="G174" s="211" t="s">
        <v>3729</v>
      </c>
      <c r="H174" s="211"/>
      <c r="I174" s="214">
        <v>41</v>
      </c>
      <c r="J174" s="214" t="s">
        <v>3641</v>
      </c>
    </row>
    <row r="175" spans="1:10" s="673" customFormat="1">
      <c r="A175" s="210">
        <v>43461</v>
      </c>
      <c r="B175" s="211" t="s">
        <v>4</v>
      </c>
      <c r="C175" s="211">
        <v>8033</v>
      </c>
      <c r="D175" s="211" t="s">
        <v>135</v>
      </c>
      <c r="E175" s="211" t="s">
        <v>5</v>
      </c>
      <c r="F175" s="211" t="s">
        <v>7</v>
      </c>
      <c r="G175" s="211" t="s">
        <v>388</v>
      </c>
      <c r="H175" s="211"/>
      <c r="I175" s="214">
        <v>26</v>
      </c>
      <c r="J175" s="214" t="s">
        <v>3546</v>
      </c>
    </row>
    <row r="176" spans="1:10" s="673" customFormat="1">
      <c r="A176" s="210">
        <v>43461</v>
      </c>
      <c r="B176" s="211" t="s">
        <v>6</v>
      </c>
      <c r="C176" s="211">
        <v>10717</v>
      </c>
      <c r="D176" s="211" t="s">
        <v>433</v>
      </c>
      <c r="E176" s="211" t="s">
        <v>6</v>
      </c>
      <c r="F176" s="211" t="s">
        <v>24</v>
      </c>
      <c r="G176" s="211" t="s">
        <v>123</v>
      </c>
      <c r="H176" s="211"/>
      <c r="I176" s="214"/>
      <c r="J176" s="214"/>
    </row>
    <row r="177" spans="1:10" s="673" customFormat="1">
      <c r="A177" s="210">
        <v>43461</v>
      </c>
      <c r="B177" s="211" t="s">
        <v>22</v>
      </c>
      <c r="C177" s="211">
        <v>6750</v>
      </c>
      <c r="D177" s="211" t="s">
        <v>455</v>
      </c>
      <c r="E177" s="211" t="s">
        <v>7</v>
      </c>
      <c r="F177" s="211" t="s">
        <v>24</v>
      </c>
      <c r="G177" s="211" t="s">
        <v>388</v>
      </c>
      <c r="H177" s="211"/>
      <c r="I177" s="214">
        <v>32</v>
      </c>
      <c r="J177" s="214" t="s">
        <v>3642</v>
      </c>
    </row>
    <row r="178" spans="1:10" s="673" customFormat="1">
      <c r="A178" s="210">
        <v>43461</v>
      </c>
      <c r="B178" s="211" t="s">
        <v>7</v>
      </c>
      <c r="C178" s="211">
        <v>41160</v>
      </c>
      <c r="D178" s="211" t="s">
        <v>3643</v>
      </c>
      <c r="E178" s="211" t="s">
        <v>7</v>
      </c>
      <c r="F178" s="211" t="s">
        <v>35</v>
      </c>
      <c r="G178" s="211" t="s">
        <v>1178</v>
      </c>
      <c r="H178" s="211"/>
      <c r="I178" s="214">
        <v>318</v>
      </c>
      <c r="J178" s="214">
        <v>489</v>
      </c>
    </row>
    <row r="179" spans="1:10" s="673" customFormat="1">
      <c r="A179" s="210">
        <v>43461</v>
      </c>
      <c r="B179" s="211" t="s">
        <v>7</v>
      </c>
      <c r="C179" s="211">
        <v>54920</v>
      </c>
      <c r="D179" s="211" t="s">
        <v>372</v>
      </c>
      <c r="E179" s="211" t="s">
        <v>7</v>
      </c>
      <c r="F179" s="211" t="s">
        <v>24</v>
      </c>
      <c r="G179" s="211" t="s">
        <v>388</v>
      </c>
      <c r="H179" s="211"/>
      <c r="I179" s="214">
        <v>20</v>
      </c>
      <c r="J179" s="214" t="s">
        <v>3571</v>
      </c>
    </row>
    <row r="180" spans="1:10" s="673" customFormat="1">
      <c r="A180" s="210">
        <v>43461</v>
      </c>
      <c r="B180" s="211" t="s">
        <v>22</v>
      </c>
      <c r="C180" s="211">
        <v>6790</v>
      </c>
      <c r="D180" s="211" t="s">
        <v>370</v>
      </c>
      <c r="E180" s="211" t="s">
        <v>7</v>
      </c>
      <c r="F180" s="211" t="s">
        <v>24</v>
      </c>
      <c r="G180" s="211" t="s">
        <v>663</v>
      </c>
      <c r="H180" s="211"/>
      <c r="I180" s="214">
        <v>26</v>
      </c>
      <c r="J180" s="214" t="s">
        <v>3644</v>
      </c>
    </row>
    <row r="181" spans="1:10" s="673" customFormat="1">
      <c r="A181" s="210">
        <v>43461</v>
      </c>
      <c r="B181" s="211" t="s">
        <v>4</v>
      </c>
      <c r="C181" s="211">
        <v>8242</v>
      </c>
      <c r="D181" s="211" t="s">
        <v>162</v>
      </c>
      <c r="E181" s="211" t="s">
        <v>7</v>
      </c>
      <c r="F181" s="211" t="s">
        <v>5</v>
      </c>
      <c r="G181" s="211" t="s">
        <v>123</v>
      </c>
      <c r="H181" s="211"/>
      <c r="I181" s="214">
        <v>24</v>
      </c>
      <c r="J181" s="214" t="s">
        <v>3528</v>
      </c>
    </row>
    <row r="182" spans="1:10" s="673" customFormat="1">
      <c r="A182" s="210">
        <v>43461</v>
      </c>
      <c r="B182" s="211" t="s">
        <v>4</v>
      </c>
      <c r="C182" s="211">
        <v>4440</v>
      </c>
      <c r="D182" s="211" t="s">
        <v>158</v>
      </c>
      <c r="E182" s="211" t="s">
        <v>5</v>
      </c>
      <c r="F182" s="211" t="s">
        <v>6</v>
      </c>
      <c r="G182" s="211" t="s">
        <v>663</v>
      </c>
      <c r="H182" s="211"/>
      <c r="I182" s="214">
        <v>7</v>
      </c>
      <c r="J182" s="214" t="s">
        <v>3638</v>
      </c>
    </row>
    <row r="183" spans="1:10" s="673" customFormat="1">
      <c r="A183" s="210">
        <v>43461</v>
      </c>
      <c r="B183" s="211" t="s">
        <v>22</v>
      </c>
      <c r="C183" s="211">
        <v>6800</v>
      </c>
      <c r="D183" s="211" t="s">
        <v>1963</v>
      </c>
      <c r="E183" s="211" t="s">
        <v>7</v>
      </c>
      <c r="F183" s="211" t="s">
        <v>24</v>
      </c>
      <c r="G183" s="211" t="s">
        <v>946</v>
      </c>
      <c r="H183" s="211"/>
      <c r="I183" s="214">
        <v>54</v>
      </c>
      <c r="J183" s="214" t="s">
        <v>3645</v>
      </c>
    </row>
    <row r="184" spans="1:10" s="673" customFormat="1">
      <c r="A184" s="210">
        <v>43461</v>
      </c>
      <c r="B184" s="211" t="s">
        <v>7</v>
      </c>
      <c r="C184" s="211">
        <v>54560</v>
      </c>
      <c r="D184" s="211" t="s">
        <v>3646</v>
      </c>
      <c r="E184" s="211" t="s">
        <v>7</v>
      </c>
      <c r="F184" s="211" t="s">
        <v>24</v>
      </c>
      <c r="G184" s="211" t="s">
        <v>388</v>
      </c>
      <c r="H184" s="211"/>
      <c r="I184" s="214">
        <v>31</v>
      </c>
      <c r="J184" s="214" t="s">
        <v>3647</v>
      </c>
    </row>
    <row r="185" spans="1:10" s="673" customFormat="1">
      <c r="A185" s="210">
        <v>43461</v>
      </c>
      <c r="B185" s="211" t="s">
        <v>6</v>
      </c>
      <c r="C185" s="211">
        <v>72070</v>
      </c>
      <c r="D185" s="211" t="s">
        <v>3648</v>
      </c>
      <c r="E185" s="211" t="s">
        <v>5</v>
      </c>
      <c r="F185" s="211" t="s">
        <v>6</v>
      </c>
      <c r="G185" s="211" t="s">
        <v>388</v>
      </c>
      <c r="H185" s="211"/>
      <c r="I185" s="214">
        <v>201</v>
      </c>
      <c r="J185" s="214">
        <v>339</v>
      </c>
    </row>
    <row r="186" spans="1:10" s="673" customFormat="1">
      <c r="A186" s="210">
        <v>43461</v>
      </c>
      <c r="B186" s="211" t="s">
        <v>4</v>
      </c>
      <c r="C186" s="211">
        <v>2240</v>
      </c>
      <c r="D186" s="211" t="s">
        <v>205</v>
      </c>
      <c r="E186" s="211" t="s">
        <v>5</v>
      </c>
      <c r="F186" s="211" t="s">
        <v>7</v>
      </c>
      <c r="G186" s="211" t="s">
        <v>3733</v>
      </c>
      <c r="H186" s="211"/>
      <c r="I186" s="214">
        <v>24</v>
      </c>
      <c r="J186" s="214" t="s">
        <v>3574</v>
      </c>
    </row>
    <row r="187" spans="1:10" s="673" customFormat="1">
      <c r="A187" s="210">
        <v>43461</v>
      </c>
      <c r="B187" s="211" t="s">
        <v>4</v>
      </c>
      <c r="C187" s="211">
        <v>8281</v>
      </c>
      <c r="D187" s="211" t="s">
        <v>916</v>
      </c>
      <c r="E187" s="211" t="s">
        <v>5</v>
      </c>
      <c r="F187" s="211" t="s">
        <v>7</v>
      </c>
      <c r="G187" s="211" t="s">
        <v>123</v>
      </c>
      <c r="H187" s="211"/>
      <c r="I187" s="214">
        <v>28</v>
      </c>
      <c r="J187" s="214" t="s">
        <v>3514</v>
      </c>
    </row>
    <row r="188" spans="1:10" s="673" customFormat="1">
      <c r="A188" s="210">
        <v>43461</v>
      </c>
      <c r="B188" s="211" t="s">
        <v>4</v>
      </c>
      <c r="C188" s="211">
        <v>8356</v>
      </c>
      <c r="D188" s="211" t="s">
        <v>295</v>
      </c>
      <c r="E188" s="211" t="s">
        <v>5</v>
      </c>
      <c r="F188" s="211" t="s">
        <v>6</v>
      </c>
      <c r="G188" s="211" t="s">
        <v>388</v>
      </c>
      <c r="H188" s="211"/>
      <c r="I188" s="214">
        <v>21</v>
      </c>
      <c r="J188" s="214" t="s">
        <v>3649</v>
      </c>
    </row>
    <row r="189" spans="1:10" s="673" customFormat="1">
      <c r="A189" s="210">
        <v>43461</v>
      </c>
      <c r="B189" s="211" t="s">
        <v>4</v>
      </c>
      <c r="C189" s="211">
        <v>8224</v>
      </c>
      <c r="D189" s="211" t="s">
        <v>162</v>
      </c>
      <c r="E189" s="211" t="s">
        <v>5</v>
      </c>
      <c r="F189" s="211" t="s">
        <v>7</v>
      </c>
      <c r="G189" s="211" t="s">
        <v>2770</v>
      </c>
      <c r="H189" s="211"/>
      <c r="I189" s="214">
        <v>25</v>
      </c>
      <c r="J189" s="214">
        <v>20</v>
      </c>
    </row>
    <row r="190" spans="1:10" s="673" customFormat="1">
      <c r="A190" s="210">
        <v>43461</v>
      </c>
      <c r="B190" s="211" t="s">
        <v>7</v>
      </c>
      <c r="C190" s="211">
        <v>57100</v>
      </c>
      <c r="D190" s="211" t="s">
        <v>369</v>
      </c>
      <c r="E190" s="211" t="s">
        <v>7</v>
      </c>
      <c r="F190" s="211" t="s">
        <v>5</v>
      </c>
      <c r="G190" s="211" t="s">
        <v>1178</v>
      </c>
      <c r="H190" s="211"/>
      <c r="I190" s="214">
        <v>40</v>
      </c>
      <c r="J190" s="214" t="s">
        <v>3627</v>
      </c>
    </row>
    <row r="191" spans="1:10" s="673" customFormat="1">
      <c r="A191" s="210">
        <v>43461</v>
      </c>
      <c r="B191" s="211" t="s">
        <v>4</v>
      </c>
      <c r="C191" s="211">
        <v>4776</v>
      </c>
      <c r="D191" s="211" t="s">
        <v>180</v>
      </c>
      <c r="E191" s="211" t="s">
        <v>225</v>
      </c>
      <c r="F191" s="211" t="s">
        <v>24</v>
      </c>
      <c r="G191" s="211" t="s">
        <v>3249</v>
      </c>
      <c r="H191" s="211"/>
      <c r="I191" s="214">
        <v>10</v>
      </c>
      <c r="J191" s="214" t="s">
        <v>3650</v>
      </c>
    </row>
    <row r="192" spans="1:10" s="673" customFormat="1">
      <c r="A192" s="210">
        <v>43461</v>
      </c>
      <c r="B192" s="211" t="s">
        <v>22</v>
      </c>
      <c r="C192" s="211">
        <v>9052</v>
      </c>
      <c r="D192" s="211" t="s">
        <v>3651</v>
      </c>
      <c r="E192" s="211" t="s">
        <v>30</v>
      </c>
      <c r="F192" s="211" t="s">
        <v>24</v>
      </c>
      <c r="G192" s="211" t="s">
        <v>1833</v>
      </c>
      <c r="H192" s="211"/>
      <c r="I192" s="214">
        <v>169</v>
      </c>
      <c r="J192" s="214">
        <v>268</v>
      </c>
    </row>
    <row r="193" spans="1:10" s="673" customFormat="1">
      <c r="A193" s="210">
        <v>43461</v>
      </c>
      <c r="B193" s="211" t="s">
        <v>4</v>
      </c>
      <c r="C193" s="211">
        <v>7363</v>
      </c>
      <c r="D193" s="211" t="s">
        <v>631</v>
      </c>
      <c r="E193" s="211" t="s">
        <v>14</v>
      </c>
      <c r="F193" s="211" t="s">
        <v>7</v>
      </c>
      <c r="G193" s="211" t="s">
        <v>3652</v>
      </c>
      <c r="H193" s="211"/>
      <c r="I193" s="214">
        <v>32</v>
      </c>
      <c r="J193" s="214" t="s">
        <v>3653</v>
      </c>
    </row>
    <row r="194" spans="1:10" s="673" customFormat="1">
      <c r="A194" s="210">
        <v>43461</v>
      </c>
      <c r="B194" s="211" t="s">
        <v>4</v>
      </c>
      <c r="C194" s="211">
        <v>5221</v>
      </c>
      <c r="D194" s="211" t="s">
        <v>166</v>
      </c>
      <c r="E194" s="211" t="s">
        <v>5</v>
      </c>
      <c r="F194" s="211" t="s">
        <v>7</v>
      </c>
      <c r="G194" s="211" t="s">
        <v>1833</v>
      </c>
      <c r="H194" s="211"/>
      <c r="I194" s="214">
        <v>24</v>
      </c>
      <c r="J194" s="214" t="s">
        <v>3520</v>
      </c>
    </row>
    <row r="195" spans="1:10" s="673" customFormat="1">
      <c r="A195" s="210">
        <v>43461</v>
      </c>
      <c r="B195" s="211" t="s">
        <v>4</v>
      </c>
      <c r="C195" s="211">
        <v>4514</v>
      </c>
      <c r="D195" s="211" t="s">
        <v>131</v>
      </c>
      <c r="E195" s="211" t="s">
        <v>5</v>
      </c>
      <c r="F195" s="211" t="s">
        <v>7</v>
      </c>
      <c r="G195" s="211" t="s">
        <v>2707</v>
      </c>
      <c r="H195" s="211"/>
      <c r="I195" s="214">
        <v>4</v>
      </c>
      <c r="J195" s="214" t="s">
        <v>3654</v>
      </c>
    </row>
    <row r="196" spans="1:10" s="673" customFormat="1">
      <c r="A196" s="210">
        <v>43462</v>
      </c>
      <c r="B196" s="211" t="s">
        <v>4</v>
      </c>
      <c r="C196" s="211">
        <v>4887</v>
      </c>
      <c r="D196" s="211" t="s">
        <v>317</v>
      </c>
      <c r="E196" s="211" t="s">
        <v>5</v>
      </c>
      <c r="F196" s="211" t="s">
        <v>7</v>
      </c>
      <c r="G196" s="211" t="s">
        <v>663</v>
      </c>
      <c r="H196" s="211"/>
      <c r="I196" s="214">
        <v>12</v>
      </c>
      <c r="J196" s="214" t="s">
        <v>3655</v>
      </c>
    </row>
    <row r="197" spans="1:10" s="673" customFormat="1">
      <c r="A197" s="210">
        <v>43462</v>
      </c>
      <c r="B197" s="211" t="s">
        <v>4</v>
      </c>
      <c r="C197" s="211">
        <v>8259</v>
      </c>
      <c r="D197" s="211" t="s">
        <v>162</v>
      </c>
      <c r="E197" s="211" t="s">
        <v>5</v>
      </c>
      <c r="F197" s="211" t="s">
        <v>6</v>
      </c>
      <c r="G197" s="211" t="s">
        <v>3656</v>
      </c>
      <c r="H197" s="211"/>
      <c r="I197" s="214">
        <v>24</v>
      </c>
      <c r="J197" s="214" t="s">
        <v>3657</v>
      </c>
    </row>
    <row r="198" spans="1:10" s="673" customFormat="1">
      <c r="A198" s="210">
        <v>43462</v>
      </c>
      <c r="B198" s="211" t="s">
        <v>4</v>
      </c>
      <c r="C198" s="211">
        <v>4382</v>
      </c>
      <c r="D198" s="211" t="s">
        <v>158</v>
      </c>
      <c r="E198" s="211" t="s">
        <v>5</v>
      </c>
      <c r="F198" s="211" t="s">
        <v>7</v>
      </c>
      <c r="G198" s="211" t="s">
        <v>123</v>
      </c>
      <c r="H198" s="211"/>
      <c r="I198" s="214">
        <v>10</v>
      </c>
      <c r="J198" s="214">
        <v>7</v>
      </c>
    </row>
    <row r="199" spans="1:10" s="673" customFormat="1">
      <c r="A199" s="210">
        <v>43462</v>
      </c>
      <c r="B199" s="211" t="s">
        <v>4</v>
      </c>
      <c r="C199" s="211">
        <v>1254</v>
      </c>
      <c r="D199" s="211" t="s">
        <v>205</v>
      </c>
      <c r="E199" s="211" t="s">
        <v>5</v>
      </c>
      <c r="F199" s="211" t="s">
        <v>7</v>
      </c>
      <c r="G199" s="211" t="s">
        <v>123</v>
      </c>
      <c r="H199" s="211"/>
      <c r="I199" s="214">
        <v>19</v>
      </c>
      <c r="J199" s="214" t="s">
        <v>3597</v>
      </c>
    </row>
    <row r="200" spans="1:10" s="673" customFormat="1">
      <c r="A200" s="210">
        <v>43462</v>
      </c>
      <c r="B200" s="211" t="s">
        <v>3658</v>
      </c>
      <c r="C200" s="211">
        <v>2009</v>
      </c>
      <c r="D200" s="211" t="s">
        <v>3659</v>
      </c>
      <c r="E200" s="211" t="s">
        <v>18</v>
      </c>
      <c r="F200" s="211" t="s">
        <v>3660</v>
      </c>
      <c r="G200" s="211" t="s">
        <v>3566</v>
      </c>
      <c r="H200" s="211"/>
      <c r="I200" s="214"/>
      <c r="J200" s="214"/>
    </row>
    <row r="201" spans="1:10" s="673" customFormat="1">
      <c r="A201" s="210">
        <v>43462</v>
      </c>
      <c r="B201" s="211" t="s">
        <v>6</v>
      </c>
      <c r="C201" s="211">
        <v>54451</v>
      </c>
      <c r="D201" s="211" t="s">
        <v>3661</v>
      </c>
      <c r="E201" s="211" t="s">
        <v>6</v>
      </c>
      <c r="F201" s="211" t="s">
        <v>7</v>
      </c>
      <c r="G201" s="211" t="s">
        <v>3736</v>
      </c>
      <c r="H201" s="211"/>
      <c r="I201" s="214">
        <v>52</v>
      </c>
      <c r="J201" s="214" t="s">
        <v>3662</v>
      </c>
    </row>
    <row r="202" spans="1:10" s="673" customFormat="1">
      <c r="A202" s="210">
        <v>43462</v>
      </c>
      <c r="B202" s="211" t="s">
        <v>4</v>
      </c>
      <c r="C202" s="211">
        <v>7417</v>
      </c>
      <c r="D202" s="211" t="s">
        <v>488</v>
      </c>
      <c r="E202" s="211" t="s">
        <v>5</v>
      </c>
      <c r="F202" s="211" t="s">
        <v>7</v>
      </c>
      <c r="G202" s="211" t="s">
        <v>123</v>
      </c>
      <c r="H202" s="211"/>
      <c r="I202" s="214">
        <v>42</v>
      </c>
      <c r="J202" s="214" t="s">
        <v>3663</v>
      </c>
    </row>
    <row r="203" spans="1:10" s="673" customFormat="1">
      <c r="A203" s="210">
        <v>43462</v>
      </c>
      <c r="B203" s="211" t="s">
        <v>6</v>
      </c>
      <c r="C203" s="211">
        <v>54457</v>
      </c>
      <c r="D203" s="211" t="s">
        <v>473</v>
      </c>
      <c r="E203" s="211" t="s">
        <v>6</v>
      </c>
      <c r="F203" s="211" t="s">
        <v>24</v>
      </c>
      <c r="G203" s="211" t="s">
        <v>3664</v>
      </c>
      <c r="H203" s="211"/>
      <c r="I203" s="214">
        <v>43</v>
      </c>
      <c r="J203" s="214" t="s">
        <v>3665</v>
      </c>
    </row>
    <row r="204" spans="1:10" s="673" customFormat="1">
      <c r="A204" s="210">
        <v>43462</v>
      </c>
      <c r="B204" s="211" t="s">
        <v>7</v>
      </c>
      <c r="C204" s="211">
        <v>57100</v>
      </c>
      <c r="D204" s="211" t="s">
        <v>369</v>
      </c>
      <c r="E204" s="211" t="s">
        <v>7</v>
      </c>
      <c r="F204" s="211" t="s">
        <v>24</v>
      </c>
      <c r="G204" s="211" t="s">
        <v>663</v>
      </c>
      <c r="H204" s="211"/>
      <c r="I204" s="214">
        <v>36</v>
      </c>
      <c r="J204" s="214" t="s">
        <v>3627</v>
      </c>
    </row>
    <row r="205" spans="1:10" s="673" customFormat="1">
      <c r="A205" s="210">
        <v>43462</v>
      </c>
      <c r="B205" s="211" t="s">
        <v>4</v>
      </c>
      <c r="C205" s="211">
        <v>6955</v>
      </c>
      <c r="D205" s="211" t="s">
        <v>3666</v>
      </c>
      <c r="E205" s="211" t="s">
        <v>24</v>
      </c>
      <c r="F205" s="211" t="s">
        <v>7</v>
      </c>
      <c r="G205" s="211" t="s">
        <v>1833</v>
      </c>
      <c r="H205" s="211"/>
      <c r="I205" s="214">
        <v>35</v>
      </c>
      <c r="J205" s="214" t="s">
        <v>3667</v>
      </c>
    </row>
    <row r="206" spans="1:10" s="673" customFormat="1">
      <c r="A206" s="210">
        <v>43462</v>
      </c>
      <c r="B206" s="211" t="s">
        <v>4</v>
      </c>
      <c r="C206" s="211">
        <v>8452</v>
      </c>
      <c r="D206" s="211" t="s">
        <v>385</v>
      </c>
      <c r="E206" s="211" t="s">
        <v>453</v>
      </c>
      <c r="F206" s="211" t="s">
        <v>7</v>
      </c>
      <c r="G206" s="211" t="s">
        <v>1833</v>
      </c>
      <c r="H206" s="211"/>
      <c r="I206" s="214">
        <v>27</v>
      </c>
      <c r="J206" s="214" t="s">
        <v>3668</v>
      </c>
    </row>
    <row r="207" spans="1:10" s="673" customFormat="1">
      <c r="A207" s="210">
        <v>43462</v>
      </c>
      <c r="B207" s="211" t="s">
        <v>4</v>
      </c>
      <c r="C207" s="211">
        <v>6551</v>
      </c>
      <c r="D207" s="211" t="s">
        <v>3465</v>
      </c>
      <c r="E207" s="211" t="s">
        <v>5</v>
      </c>
      <c r="F207" s="211" t="s">
        <v>6</v>
      </c>
      <c r="G207" s="211" t="s">
        <v>2923</v>
      </c>
      <c r="H207" s="211"/>
      <c r="I207" s="214">
        <v>47</v>
      </c>
      <c r="J207" s="214" t="s">
        <v>3669</v>
      </c>
    </row>
    <row r="208" spans="1:10" s="673" customFormat="1">
      <c r="A208" s="210">
        <v>43462</v>
      </c>
      <c r="B208" s="211" t="s">
        <v>7</v>
      </c>
      <c r="C208" s="211">
        <v>54400</v>
      </c>
      <c r="D208" s="211" t="s">
        <v>815</v>
      </c>
      <c r="E208" s="211" t="s">
        <v>7</v>
      </c>
      <c r="F208" s="211" t="s">
        <v>9</v>
      </c>
      <c r="G208" s="211" t="s">
        <v>1178</v>
      </c>
      <c r="H208" s="211"/>
      <c r="I208" s="214">
        <v>24</v>
      </c>
      <c r="J208" s="214" t="s">
        <v>3670</v>
      </c>
    </row>
    <row r="209" spans="1:10" s="673" customFormat="1">
      <c r="A209" s="210">
        <v>43462</v>
      </c>
      <c r="B209" s="211" t="s">
        <v>4</v>
      </c>
      <c r="C209" s="211">
        <v>1211</v>
      </c>
      <c r="D209" s="211" t="s">
        <v>205</v>
      </c>
      <c r="E209" s="211" t="s">
        <v>6</v>
      </c>
      <c r="F209" s="211" t="s">
        <v>24</v>
      </c>
      <c r="G209" s="211" t="s">
        <v>3671</v>
      </c>
      <c r="H209" s="211"/>
      <c r="I209" s="214">
        <v>25</v>
      </c>
      <c r="J209" s="214" t="s">
        <v>3672</v>
      </c>
    </row>
    <row r="210" spans="1:10" s="673" customFormat="1">
      <c r="A210" s="210">
        <v>43462</v>
      </c>
      <c r="B210" s="211" t="s">
        <v>4</v>
      </c>
      <c r="C210" s="211">
        <v>4470</v>
      </c>
      <c r="D210" s="211" t="s">
        <v>158</v>
      </c>
      <c r="E210" s="211" t="s">
        <v>237</v>
      </c>
      <c r="F210" s="211" t="s">
        <v>7</v>
      </c>
      <c r="G210" s="211" t="s">
        <v>42</v>
      </c>
      <c r="H210" s="211"/>
      <c r="I210" s="214">
        <v>6</v>
      </c>
      <c r="J210" s="214" t="s">
        <v>3673</v>
      </c>
    </row>
    <row r="211" spans="1:10" s="673" customFormat="1">
      <c r="A211" s="210">
        <v>43462</v>
      </c>
      <c r="B211" s="211" t="s">
        <v>4</v>
      </c>
      <c r="C211" s="211">
        <v>4211</v>
      </c>
      <c r="D211" s="211" t="s">
        <v>141</v>
      </c>
      <c r="E211" s="211" t="s">
        <v>7</v>
      </c>
      <c r="F211" s="211" t="s">
        <v>3674</v>
      </c>
      <c r="G211" s="211" t="s">
        <v>663</v>
      </c>
      <c r="H211" s="211"/>
      <c r="I211" s="214">
        <v>13</v>
      </c>
      <c r="J211" s="214" t="s">
        <v>3675</v>
      </c>
    </row>
    <row r="212" spans="1:10" s="673" customFormat="1">
      <c r="A212" s="210">
        <v>43462</v>
      </c>
      <c r="B212" s="211" t="s">
        <v>22</v>
      </c>
      <c r="C212" s="211">
        <v>6790</v>
      </c>
      <c r="D212" s="211" t="s">
        <v>479</v>
      </c>
      <c r="E212" s="211" t="s">
        <v>7</v>
      </c>
      <c r="F212" s="211" t="s">
        <v>3347</v>
      </c>
      <c r="G212" s="211" t="s">
        <v>388</v>
      </c>
      <c r="H212" s="211"/>
      <c r="I212" s="214">
        <v>19</v>
      </c>
      <c r="J212" s="214" t="s">
        <v>3644</v>
      </c>
    </row>
    <row r="213" spans="1:10" s="673" customFormat="1">
      <c r="A213" s="210">
        <v>43462</v>
      </c>
      <c r="B213" s="211" t="s">
        <v>7</v>
      </c>
      <c r="C213" s="211">
        <v>55000</v>
      </c>
      <c r="D213" s="211" t="s">
        <v>3676</v>
      </c>
      <c r="E213" s="211" t="s">
        <v>7</v>
      </c>
      <c r="F213" s="211" t="s">
        <v>9</v>
      </c>
      <c r="G213" s="211" t="s">
        <v>388</v>
      </c>
      <c r="H213" s="211"/>
      <c r="I213" s="214">
        <v>110</v>
      </c>
      <c r="J213" s="214">
        <v>137</v>
      </c>
    </row>
    <row r="214" spans="1:10" s="673" customFormat="1">
      <c r="A214" s="210">
        <v>43462</v>
      </c>
      <c r="B214" s="211" t="s">
        <v>4</v>
      </c>
      <c r="C214" s="211">
        <v>9086</v>
      </c>
      <c r="D214" s="211" t="s">
        <v>161</v>
      </c>
      <c r="E214" s="211" t="s">
        <v>5</v>
      </c>
      <c r="F214" s="211" t="s">
        <v>7</v>
      </c>
      <c r="G214" s="211" t="s">
        <v>663</v>
      </c>
      <c r="H214" s="211"/>
      <c r="I214" s="214">
        <v>44</v>
      </c>
      <c r="J214" s="214">
        <v>62</v>
      </c>
    </row>
    <row r="215" spans="1:10" s="673" customFormat="1">
      <c r="A215" s="210">
        <v>43462</v>
      </c>
      <c r="B215" s="211" t="s">
        <v>4</v>
      </c>
      <c r="C215" s="211">
        <v>4783</v>
      </c>
      <c r="D215" s="211" t="s">
        <v>180</v>
      </c>
      <c r="E215" s="211" t="s">
        <v>25</v>
      </c>
      <c r="F215" s="211" t="s">
        <v>5</v>
      </c>
      <c r="G215" s="211" t="s">
        <v>123</v>
      </c>
      <c r="H215" s="211"/>
      <c r="I215" s="214">
        <v>10</v>
      </c>
      <c r="J215" s="214" t="s">
        <v>3677</v>
      </c>
    </row>
    <row r="216" spans="1:10" s="673" customFormat="1">
      <c r="A216" s="210">
        <v>43462</v>
      </c>
      <c r="B216" s="211" t="s">
        <v>4</v>
      </c>
      <c r="C216" s="211">
        <v>5973</v>
      </c>
      <c r="D216" s="211" t="s">
        <v>179</v>
      </c>
      <c r="E216" s="211" t="s">
        <v>78</v>
      </c>
      <c r="F216" s="211" t="s">
        <v>7</v>
      </c>
      <c r="G216" s="211" t="s">
        <v>123</v>
      </c>
      <c r="H216" s="211"/>
      <c r="I216" s="214">
        <v>28</v>
      </c>
      <c r="J216" s="214">
        <v>30</v>
      </c>
    </row>
    <row r="217" spans="1:10" s="673" customFormat="1">
      <c r="A217" s="210">
        <v>43462</v>
      </c>
      <c r="B217" s="211" t="s">
        <v>22</v>
      </c>
      <c r="C217" s="211">
        <v>6741</v>
      </c>
      <c r="D217" s="211" t="s">
        <v>601</v>
      </c>
      <c r="E217" s="211" t="s">
        <v>7</v>
      </c>
      <c r="F217" s="211" t="s">
        <v>3678</v>
      </c>
      <c r="G217" s="211" t="s">
        <v>3679</v>
      </c>
      <c r="H217" s="211"/>
      <c r="I217" s="214">
        <v>34</v>
      </c>
      <c r="J217" s="214" t="s">
        <v>3550</v>
      </c>
    </row>
    <row r="218" spans="1:10" s="673" customFormat="1">
      <c r="A218" s="210">
        <v>43462</v>
      </c>
      <c r="B218" s="211" t="s">
        <v>4</v>
      </c>
      <c r="C218" s="211">
        <v>3911</v>
      </c>
      <c r="D218" s="211" t="s">
        <v>175</v>
      </c>
      <c r="E218" s="211" t="s">
        <v>5</v>
      </c>
      <c r="F218" s="211" t="s">
        <v>363</v>
      </c>
      <c r="G218" s="211" t="s">
        <v>123</v>
      </c>
      <c r="H218" s="211"/>
      <c r="I218" s="214">
        <v>15</v>
      </c>
      <c r="J218" s="214" t="s">
        <v>3680</v>
      </c>
    </row>
    <row r="219" spans="1:10" s="673" customFormat="1">
      <c r="A219" s="210">
        <v>43462</v>
      </c>
      <c r="B219" s="211" t="s">
        <v>4</v>
      </c>
      <c r="C219" s="211">
        <v>3882</v>
      </c>
      <c r="D219" s="211" t="s">
        <v>304</v>
      </c>
      <c r="E219" s="211" t="s">
        <v>5</v>
      </c>
      <c r="F219" s="211" t="s">
        <v>363</v>
      </c>
      <c r="G219" s="211" t="s">
        <v>123</v>
      </c>
      <c r="H219" s="211"/>
      <c r="I219" s="214">
        <v>14</v>
      </c>
      <c r="J219" s="214" t="s">
        <v>3625</v>
      </c>
    </row>
    <row r="220" spans="1:10" s="673" customFormat="1">
      <c r="A220" s="210">
        <v>43462</v>
      </c>
      <c r="B220" s="211" t="s">
        <v>4</v>
      </c>
      <c r="C220" s="211">
        <v>7420</v>
      </c>
      <c r="D220" s="211" t="s">
        <v>331</v>
      </c>
      <c r="E220" s="211" t="s">
        <v>5</v>
      </c>
      <c r="F220" s="211" t="s">
        <v>363</v>
      </c>
      <c r="G220" s="211" t="s">
        <v>388</v>
      </c>
      <c r="H220" s="211"/>
      <c r="I220" s="214">
        <v>41</v>
      </c>
      <c r="J220" s="214" t="s">
        <v>3681</v>
      </c>
    </row>
    <row r="221" spans="1:10" s="673" customFormat="1">
      <c r="A221" s="210">
        <v>43462</v>
      </c>
      <c r="B221" s="211" t="s">
        <v>4</v>
      </c>
      <c r="C221" s="211">
        <v>9908</v>
      </c>
      <c r="D221" s="211" t="s">
        <v>3416</v>
      </c>
      <c r="E221" s="211" t="s">
        <v>5</v>
      </c>
      <c r="F221" s="211" t="s">
        <v>24</v>
      </c>
      <c r="G221" s="211" t="s">
        <v>42</v>
      </c>
      <c r="H221" s="211"/>
      <c r="I221" s="214">
        <v>79</v>
      </c>
      <c r="J221" s="214">
        <v>103</v>
      </c>
    </row>
    <row r="222" spans="1:10" s="673" customFormat="1">
      <c r="A222" s="210">
        <v>43462</v>
      </c>
      <c r="B222" s="211" t="s">
        <v>4</v>
      </c>
      <c r="C222" s="211">
        <v>9555</v>
      </c>
      <c r="D222" s="211" t="s">
        <v>147</v>
      </c>
      <c r="E222" s="211" t="s">
        <v>5</v>
      </c>
      <c r="F222" s="211" t="s">
        <v>6</v>
      </c>
      <c r="G222" s="211" t="s">
        <v>388</v>
      </c>
      <c r="H222" s="211"/>
      <c r="I222" s="214">
        <v>69</v>
      </c>
      <c r="J222" s="214" t="s">
        <v>3682</v>
      </c>
    </row>
    <row r="223" spans="1:10" s="673" customFormat="1">
      <c r="A223" s="210">
        <v>43462</v>
      </c>
      <c r="B223" s="211" t="s">
        <v>4</v>
      </c>
      <c r="C223" s="211">
        <v>9991</v>
      </c>
      <c r="D223" s="211" t="s">
        <v>3683</v>
      </c>
      <c r="E223" s="211" t="s">
        <v>5</v>
      </c>
      <c r="F223" s="211" t="s">
        <v>6</v>
      </c>
      <c r="G223" s="211" t="s">
        <v>42</v>
      </c>
      <c r="H223" s="211"/>
      <c r="I223" s="214">
        <v>72</v>
      </c>
      <c r="J223" s="214" t="s">
        <v>3684</v>
      </c>
    </row>
    <row r="224" spans="1:10" s="673" customFormat="1">
      <c r="A224" s="210">
        <v>43462</v>
      </c>
      <c r="B224" s="211" t="s">
        <v>4</v>
      </c>
      <c r="C224" s="211">
        <v>5626</v>
      </c>
      <c r="D224" s="211" t="s">
        <v>196</v>
      </c>
      <c r="E224" s="211" t="s">
        <v>5</v>
      </c>
      <c r="F224" s="211" t="s">
        <v>7</v>
      </c>
      <c r="G224" s="211" t="s">
        <v>663</v>
      </c>
      <c r="H224" s="211"/>
      <c r="I224" s="214">
        <v>26</v>
      </c>
      <c r="J224" s="214" t="s">
        <v>3685</v>
      </c>
    </row>
    <row r="225" spans="1:10" s="673" customFormat="1">
      <c r="A225" s="210">
        <v>43462</v>
      </c>
      <c r="B225" s="211" t="s">
        <v>7</v>
      </c>
      <c r="C225" s="211">
        <v>57330</v>
      </c>
      <c r="D225" s="211" t="s">
        <v>2925</v>
      </c>
      <c r="E225" s="211" t="s">
        <v>7</v>
      </c>
      <c r="F225" s="211" t="s">
        <v>7</v>
      </c>
      <c r="G225" s="211" t="s">
        <v>123</v>
      </c>
      <c r="H225" s="211"/>
      <c r="I225" s="214">
        <v>25</v>
      </c>
      <c r="J225" s="214" t="s">
        <v>3640</v>
      </c>
    </row>
    <row r="226" spans="1:10" s="673" customFormat="1">
      <c r="A226" s="210">
        <v>43462</v>
      </c>
      <c r="B226" s="211" t="s">
        <v>4</v>
      </c>
      <c r="C226" s="211">
        <v>3209</v>
      </c>
      <c r="D226" s="211" t="s">
        <v>333</v>
      </c>
      <c r="E226" s="211" t="s">
        <v>9</v>
      </c>
      <c r="F226" s="211" t="s">
        <v>5</v>
      </c>
      <c r="G226" s="211" t="s">
        <v>123</v>
      </c>
      <c r="H226" s="211"/>
      <c r="I226" s="214">
        <v>20</v>
      </c>
      <c r="J226" s="214" t="s">
        <v>3686</v>
      </c>
    </row>
    <row r="227" spans="1:10" s="673" customFormat="1">
      <c r="A227" s="210">
        <v>43462</v>
      </c>
      <c r="B227" s="211" t="s">
        <v>4</v>
      </c>
      <c r="C227" s="211">
        <v>5772</v>
      </c>
      <c r="D227" s="211" t="s">
        <v>3687</v>
      </c>
      <c r="E227" s="211" t="s">
        <v>5</v>
      </c>
      <c r="F227" s="211" t="s">
        <v>6</v>
      </c>
      <c r="G227" s="211" t="s">
        <v>388</v>
      </c>
      <c r="H227" s="211"/>
      <c r="I227" s="214">
        <v>25</v>
      </c>
      <c r="J227" s="214" t="s">
        <v>3688</v>
      </c>
    </row>
    <row r="228" spans="1:10" s="673" customFormat="1">
      <c r="A228" s="210">
        <v>43462</v>
      </c>
      <c r="B228" s="211" t="s">
        <v>4</v>
      </c>
      <c r="C228" s="211">
        <v>2763</v>
      </c>
      <c r="D228" s="211" t="s">
        <v>205</v>
      </c>
      <c r="E228" s="211" t="s">
        <v>79</v>
      </c>
      <c r="F228" s="211" t="s">
        <v>24</v>
      </c>
      <c r="G228" s="211" t="s">
        <v>728</v>
      </c>
      <c r="H228" s="211"/>
      <c r="I228" s="214">
        <v>23</v>
      </c>
      <c r="J228" s="214" t="s">
        <v>3689</v>
      </c>
    </row>
    <row r="229" spans="1:10" s="673" customFormat="1">
      <c r="A229" s="210">
        <v>43462</v>
      </c>
      <c r="B229" s="211" t="s">
        <v>4</v>
      </c>
      <c r="C229" s="211">
        <v>1279</v>
      </c>
      <c r="D229" s="211" t="s">
        <v>205</v>
      </c>
      <c r="E229" s="211" t="s">
        <v>984</v>
      </c>
      <c r="F229" s="211" t="s">
        <v>7</v>
      </c>
      <c r="G229" s="211" t="s">
        <v>663</v>
      </c>
      <c r="H229" s="211"/>
      <c r="I229" s="214">
        <v>21</v>
      </c>
      <c r="J229" s="214" t="s">
        <v>3690</v>
      </c>
    </row>
    <row r="230" spans="1:10" s="673" customFormat="1">
      <c r="A230" s="210">
        <v>43462</v>
      </c>
      <c r="B230" s="211" t="s">
        <v>4</v>
      </c>
      <c r="C230" s="211">
        <v>2149</v>
      </c>
      <c r="D230" s="211" t="s">
        <v>205</v>
      </c>
      <c r="E230" s="211" t="s">
        <v>5</v>
      </c>
      <c r="F230" s="211" t="s">
        <v>7</v>
      </c>
      <c r="G230" s="211" t="s">
        <v>3737</v>
      </c>
      <c r="H230" s="211"/>
      <c r="I230" s="214">
        <v>28</v>
      </c>
      <c r="J230" s="214" t="s">
        <v>3691</v>
      </c>
    </row>
    <row r="231" spans="1:10" s="673" customFormat="1">
      <c r="A231" s="210">
        <v>43462</v>
      </c>
      <c r="B231" s="211" t="s">
        <v>4</v>
      </c>
      <c r="C231" s="211">
        <v>5775</v>
      </c>
      <c r="D231" s="211" t="s">
        <v>3687</v>
      </c>
      <c r="E231" s="211" t="s">
        <v>5</v>
      </c>
      <c r="F231" s="211" t="s">
        <v>7</v>
      </c>
      <c r="G231" s="211" t="s">
        <v>663</v>
      </c>
      <c r="H231" s="211"/>
      <c r="I231" s="214">
        <v>26</v>
      </c>
      <c r="J231" s="214" t="s">
        <v>3529</v>
      </c>
    </row>
    <row r="232" spans="1:10" s="673" customFormat="1">
      <c r="A232" s="210">
        <v>43462</v>
      </c>
      <c r="B232" s="211" t="s">
        <v>4</v>
      </c>
      <c r="C232" s="211">
        <v>4687</v>
      </c>
      <c r="D232" s="211" t="s">
        <v>131</v>
      </c>
      <c r="E232" s="211" t="s">
        <v>5</v>
      </c>
      <c r="F232" s="211" t="s">
        <v>6</v>
      </c>
      <c r="G232" s="211" t="s">
        <v>93</v>
      </c>
      <c r="H232" s="211"/>
      <c r="I232" s="214">
        <v>5</v>
      </c>
      <c r="J232" s="214" t="s">
        <v>3692</v>
      </c>
    </row>
    <row r="233" spans="1:10" s="673" customFormat="1">
      <c r="A233" s="210">
        <v>43462</v>
      </c>
      <c r="B233" s="211" t="s">
        <v>4</v>
      </c>
      <c r="C233" s="211">
        <v>5254</v>
      </c>
      <c r="D233" s="211" t="s">
        <v>166</v>
      </c>
      <c r="E233" s="211" t="s">
        <v>1134</v>
      </c>
      <c r="F233" s="211" t="s">
        <v>24</v>
      </c>
      <c r="G233" s="211" t="s">
        <v>42</v>
      </c>
      <c r="H233" s="211"/>
      <c r="I233" s="214">
        <v>27</v>
      </c>
      <c r="J233" s="214">
        <v>34</v>
      </c>
    </row>
    <row r="234" spans="1:10" s="673" customFormat="1">
      <c r="A234" s="210">
        <v>43462</v>
      </c>
      <c r="B234" s="211" t="s">
        <v>4</v>
      </c>
      <c r="C234" s="211">
        <v>6255</v>
      </c>
      <c r="D234" s="211" t="s">
        <v>3693</v>
      </c>
      <c r="E234" s="211" t="s">
        <v>28</v>
      </c>
      <c r="F234" s="211" t="s">
        <v>24</v>
      </c>
      <c r="G234" s="211" t="s">
        <v>3472</v>
      </c>
      <c r="H234" s="211"/>
      <c r="I234" s="214">
        <v>40</v>
      </c>
      <c r="J234" s="214" t="s">
        <v>3694</v>
      </c>
    </row>
    <row r="235" spans="1:10" s="673" customFormat="1">
      <c r="A235" s="210">
        <v>43463</v>
      </c>
      <c r="B235" s="211" t="s">
        <v>4</v>
      </c>
      <c r="C235" s="211">
        <v>2518</v>
      </c>
      <c r="D235" s="211" t="s">
        <v>205</v>
      </c>
      <c r="E235" s="211" t="s">
        <v>3695</v>
      </c>
      <c r="F235" s="211" t="s">
        <v>5</v>
      </c>
      <c r="G235" s="211" t="s">
        <v>42</v>
      </c>
      <c r="H235" s="211"/>
      <c r="I235" s="214">
        <v>21</v>
      </c>
      <c r="J235" s="214" t="s">
        <v>3690</v>
      </c>
    </row>
    <row r="236" spans="1:10" s="673" customFormat="1">
      <c r="A236" s="210">
        <v>43463</v>
      </c>
      <c r="B236" s="211" t="s">
        <v>4</v>
      </c>
      <c r="C236" s="211">
        <v>5320</v>
      </c>
      <c r="D236" s="211" t="s">
        <v>1820</v>
      </c>
      <c r="E236" s="211" t="s">
        <v>24</v>
      </c>
      <c r="F236" s="211" t="s">
        <v>7</v>
      </c>
      <c r="G236" s="211" t="s">
        <v>3696</v>
      </c>
      <c r="H236" s="211"/>
      <c r="I236" s="214">
        <v>25</v>
      </c>
      <c r="J236" s="214">
        <v>36</v>
      </c>
    </row>
    <row r="237" spans="1:10" s="673" customFormat="1">
      <c r="A237" s="210">
        <v>43463</v>
      </c>
      <c r="B237" s="211" t="s">
        <v>4</v>
      </c>
      <c r="C237" s="211">
        <v>5369</v>
      </c>
      <c r="D237" s="211" t="s">
        <v>155</v>
      </c>
      <c r="E237" s="211" t="s">
        <v>24</v>
      </c>
      <c r="F237" s="211" t="s">
        <v>28</v>
      </c>
      <c r="G237" s="211" t="s">
        <v>3697</v>
      </c>
      <c r="H237" s="211"/>
      <c r="I237" s="214">
        <v>28</v>
      </c>
      <c r="J237" s="214">
        <v>42</v>
      </c>
    </row>
    <row r="238" spans="1:10" s="673" customFormat="1">
      <c r="A238" s="210">
        <v>43463</v>
      </c>
      <c r="B238" s="211" t="s">
        <v>4</v>
      </c>
      <c r="C238" s="211">
        <v>8282</v>
      </c>
      <c r="D238" s="211" t="s">
        <v>916</v>
      </c>
      <c r="E238" s="211" t="s">
        <v>9</v>
      </c>
      <c r="F238" s="211" t="s">
        <v>24</v>
      </c>
      <c r="G238" s="211" t="s">
        <v>389</v>
      </c>
      <c r="H238" s="211"/>
      <c r="I238" s="214">
        <v>25</v>
      </c>
      <c r="J238" s="214">
        <v>36</v>
      </c>
    </row>
    <row r="239" spans="1:10" s="673" customFormat="1">
      <c r="A239" s="210">
        <v>43463</v>
      </c>
      <c r="B239" s="211" t="s">
        <v>4</v>
      </c>
      <c r="C239" s="211">
        <v>1250</v>
      </c>
      <c r="D239" s="211" t="s">
        <v>205</v>
      </c>
      <c r="E239" s="211" t="s">
        <v>24</v>
      </c>
      <c r="F239" s="211" t="s">
        <v>24</v>
      </c>
      <c r="G239" s="211" t="s">
        <v>389</v>
      </c>
      <c r="H239" s="211"/>
      <c r="I239" s="214">
        <v>21</v>
      </c>
      <c r="J239" s="214" t="s">
        <v>3690</v>
      </c>
    </row>
    <row r="240" spans="1:10" s="673" customFormat="1">
      <c r="A240" s="210">
        <v>43463</v>
      </c>
      <c r="B240" s="211" t="s">
        <v>7</v>
      </c>
      <c r="C240" s="211">
        <v>54460</v>
      </c>
      <c r="D240" s="211" t="s">
        <v>3698</v>
      </c>
      <c r="E240" s="211" t="s">
        <v>7</v>
      </c>
      <c r="F240" s="211" t="s">
        <v>24</v>
      </c>
      <c r="G240" s="211" t="s">
        <v>609</v>
      </c>
      <c r="H240" s="211"/>
      <c r="I240" s="214">
        <v>79</v>
      </c>
      <c r="J240" s="214">
        <v>117</v>
      </c>
    </row>
    <row r="241" spans="1:10" s="673" customFormat="1">
      <c r="A241" s="210">
        <v>43463</v>
      </c>
      <c r="B241" s="211" t="s">
        <v>7</v>
      </c>
      <c r="C241" s="211">
        <v>541360</v>
      </c>
      <c r="D241" s="211" t="s">
        <v>3699</v>
      </c>
      <c r="E241" s="211" t="s">
        <v>7</v>
      </c>
      <c r="F241" s="211" t="s">
        <v>7</v>
      </c>
      <c r="G241" s="211" t="s">
        <v>3738</v>
      </c>
      <c r="H241" s="211"/>
      <c r="I241" s="214">
        <v>82</v>
      </c>
      <c r="J241" s="214">
        <v>123</v>
      </c>
    </row>
    <row r="242" spans="1:10" s="673" customFormat="1">
      <c r="A242" s="210">
        <v>43463</v>
      </c>
      <c r="B242" s="211" t="s">
        <v>6</v>
      </c>
      <c r="C242" s="211">
        <v>53347</v>
      </c>
      <c r="D242" s="211" t="s">
        <v>3700</v>
      </c>
      <c r="E242" s="211" t="s">
        <v>6</v>
      </c>
      <c r="F242" s="211" t="s">
        <v>6</v>
      </c>
      <c r="G242" s="211" t="s">
        <v>1848</v>
      </c>
      <c r="H242" s="211"/>
      <c r="I242" s="214">
        <v>151</v>
      </c>
      <c r="J242" s="214">
        <v>274</v>
      </c>
    </row>
    <row r="243" spans="1:10" s="673" customFormat="1">
      <c r="A243" s="210">
        <v>43463</v>
      </c>
      <c r="B243" s="211" t="s">
        <v>22</v>
      </c>
      <c r="C243" s="211">
        <v>6792</v>
      </c>
      <c r="D243" s="211" t="s">
        <v>3701</v>
      </c>
      <c r="E243" s="211" t="s">
        <v>7</v>
      </c>
      <c r="F243" s="211" t="s">
        <v>7</v>
      </c>
      <c r="G243" s="211" t="s">
        <v>388</v>
      </c>
      <c r="H243" s="211"/>
      <c r="I243" s="214">
        <v>27</v>
      </c>
      <c r="J243" s="214">
        <v>20</v>
      </c>
    </row>
    <row r="244" spans="1:10" s="673" customFormat="1">
      <c r="A244" s="210">
        <v>43463</v>
      </c>
      <c r="B244" s="211" t="s">
        <v>4</v>
      </c>
      <c r="C244" s="211">
        <v>4910</v>
      </c>
      <c r="D244" s="211" t="s">
        <v>1644</v>
      </c>
      <c r="E244" s="211" t="s">
        <v>5</v>
      </c>
      <c r="F244" s="211" t="s">
        <v>5</v>
      </c>
      <c r="G244" s="211" t="s">
        <v>389</v>
      </c>
      <c r="H244" s="211"/>
      <c r="I244" s="214">
        <v>12</v>
      </c>
      <c r="J244" s="214" t="s">
        <v>3702</v>
      </c>
    </row>
    <row r="245" spans="1:10" s="673" customFormat="1">
      <c r="A245" s="210">
        <v>43463</v>
      </c>
      <c r="B245" s="211" t="s">
        <v>4</v>
      </c>
      <c r="C245" s="211">
        <v>5408</v>
      </c>
      <c r="D245" s="211" t="s">
        <v>165</v>
      </c>
      <c r="E245" s="211" t="s">
        <v>5</v>
      </c>
      <c r="F245" s="211" t="s">
        <v>5</v>
      </c>
      <c r="G245" s="211" t="s">
        <v>878</v>
      </c>
      <c r="H245" s="211"/>
      <c r="I245" s="214">
        <v>31</v>
      </c>
      <c r="J245" s="214">
        <v>39</v>
      </c>
    </row>
    <row r="246" spans="1:10" s="673" customFormat="1">
      <c r="A246" s="210">
        <v>43463</v>
      </c>
      <c r="B246" s="211" t="s">
        <v>4</v>
      </c>
      <c r="C246" s="211">
        <v>1265</v>
      </c>
      <c r="D246" s="211" t="s">
        <v>205</v>
      </c>
      <c r="E246" s="211" t="s">
        <v>12</v>
      </c>
      <c r="F246" s="211" t="s">
        <v>7</v>
      </c>
      <c r="G246" s="211" t="s">
        <v>3734</v>
      </c>
      <c r="H246" s="211"/>
      <c r="I246" s="214">
        <v>21</v>
      </c>
      <c r="J246" s="214" t="s">
        <v>3690</v>
      </c>
    </row>
    <row r="247" spans="1:10" s="673" customFormat="1">
      <c r="A247" s="210">
        <v>43463</v>
      </c>
      <c r="B247" s="211" t="s">
        <v>4</v>
      </c>
      <c r="C247" s="211">
        <v>2434</v>
      </c>
      <c r="D247" s="211" t="s">
        <v>205</v>
      </c>
      <c r="E247" s="211" t="s">
        <v>12</v>
      </c>
      <c r="F247" s="211" t="s">
        <v>5</v>
      </c>
      <c r="G247" s="211" t="s">
        <v>3541</v>
      </c>
      <c r="H247" s="211"/>
      <c r="I247" s="214">
        <v>21</v>
      </c>
      <c r="J247" s="214" t="s">
        <v>3690</v>
      </c>
    </row>
    <row r="248" spans="1:10" s="673" customFormat="1">
      <c r="A248" s="210">
        <v>43463</v>
      </c>
      <c r="B248" s="211" t="s">
        <v>4</v>
      </c>
      <c r="C248" s="211">
        <v>6186</v>
      </c>
      <c r="D248" s="211" t="s">
        <v>298</v>
      </c>
      <c r="E248" s="211" t="s">
        <v>7</v>
      </c>
      <c r="F248" s="211" t="s">
        <v>25</v>
      </c>
      <c r="G248" s="211" t="s">
        <v>794</v>
      </c>
      <c r="H248" s="211"/>
      <c r="I248" s="214">
        <v>28</v>
      </c>
      <c r="J248" s="214">
        <v>42</v>
      </c>
    </row>
    <row r="249" spans="1:10" s="673" customFormat="1">
      <c r="A249" s="210">
        <v>43463</v>
      </c>
      <c r="B249" s="211" t="s">
        <v>4</v>
      </c>
      <c r="C249" s="211">
        <v>4671</v>
      </c>
      <c r="D249" s="211" t="s">
        <v>152</v>
      </c>
      <c r="E249" s="211" t="s">
        <v>4</v>
      </c>
      <c r="F249" s="211" t="s">
        <v>122</v>
      </c>
      <c r="G249" s="211" t="s">
        <v>388</v>
      </c>
      <c r="H249" s="211"/>
      <c r="I249" s="214">
        <v>10</v>
      </c>
      <c r="J249" s="214" t="s">
        <v>3703</v>
      </c>
    </row>
    <row r="250" spans="1:10" s="673" customFormat="1">
      <c r="A250" s="210">
        <v>43463</v>
      </c>
      <c r="B250" s="211" t="s">
        <v>4</v>
      </c>
      <c r="C250" s="211">
        <v>4595</v>
      </c>
      <c r="D250" s="211" t="s">
        <v>131</v>
      </c>
      <c r="E250" s="211" t="s">
        <v>4</v>
      </c>
      <c r="F250" s="211" t="s">
        <v>7</v>
      </c>
      <c r="G250" s="211" t="s">
        <v>42</v>
      </c>
      <c r="H250" s="211"/>
      <c r="I250" s="214">
        <v>0</v>
      </c>
      <c r="J250" s="214">
        <v>0</v>
      </c>
    </row>
    <row r="251" spans="1:10" s="673" customFormat="1">
      <c r="A251" s="210">
        <v>43463</v>
      </c>
      <c r="B251" s="211" t="s">
        <v>6</v>
      </c>
      <c r="C251" s="211">
        <v>53177</v>
      </c>
      <c r="D251" s="211" t="s">
        <v>3704</v>
      </c>
      <c r="E251" s="211" t="s">
        <v>3705</v>
      </c>
      <c r="F251" s="211"/>
      <c r="G251" s="211" t="s">
        <v>514</v>
      </c>
      <c r="H251" s="211"/>
      <c r="I251" s="214">
        <v>321</v>
      </c>
      <c r="J251" s="214">
        <v>604</v>
      </c>
    </row>
    <row r="252" spans="1:10" s="673" customFormat="1">
      <c r="A252" s="210">
        <v>43463</v>
      </c>
      <c r="B252" s="211" t="s">
        <v>4</v>
      </c>
      <c r="C252" s="211">
        <v>5898</v>
      </c>
      <c r="D252" s="211" t="s">
        <v>3581</v>
      </c>
      <c r="E252" s="211" t="s">
        <v>4</v>
      </c>
      <c r="F252" s="211" t="s">
        <v>1618</v>
      </c>
      <c r="G252" s="211" t="s">
        <v>514</v>
      </c>
      <c r="H252" s="211"/>
      <c r="I252" s="214">
        <v>28</v>
      </c>
      <c r="J252" s="214">
        <v>38</v>
      </c>
    </row>
    <row r="253" spans="1:10" s="673" customFormat="1">
      <c r="A253" s="210">
        <v>43463</v>
      </c>
      <c r="B253" s="211" t="s">
        <v>4</v>
      </c>
      <c r="C253" s="211">
        <v>4645</v>
      </c>
      <c r="D253" s="211" t="s">
        <v>131</v>
      </c>
      <c r="E253" s="211" t="s">
        <v>4</v>
      </c>
      <c r="F253" s="211" t="s">
        <v>1618</v>
      </c>
      <c r="G253" s="211" t="s">
        <v>3706</v>
      </c>
      <c r="H253" s="211"/>
      <c r="I253" s="214">
        <v>0</v>
      </c>
      <c r="J253" s="214">
        <v>0</v>
      </c>
    </row>
    <row r="254" spans="1:10" s="673" customFormat="1">
      <c r="A254" s="210">
        <v>43463</v>
      </c>
      <c r="B254" s="211" t="s">
        <v>4</v>
      </c>
      <c r="C254" s="211">
        <v>8277</v>
      </c>
      <c r="D254" s="211" t="s">
        <v>668</v>
      </c>
      <c r="E254" s="211" t="s">
        <v>4</v>
      </c>
      <c r="F254" s="211" t="s">
        <v>1603</v>
      </c>
      <c r="G254" s="211" t="s">
        <v>514</v>
      </c>
      <c r="H254" s="211"/>
      <c r="I254" s="214">
        <v>24</v>
      </c>
      <c r="J254" s="214">
        <v>18</v>
      </c>
    </row>
    <row r="255" spans="1:10" s="673" customFormat="1">
      <c r="A255" s="210">
        <v>43463</v>
      </c>
      <c r="B255" s="211" t="s">
        <v>7</v>
      </c>
      <c r="C255" s="211">
        <v>57140</v>
      </c>
      <c r="D255" s="211" t="s">
        <v>2454</v>
      </c>
      <c r="E255" s="211" t="s">
        <v>7</v>
      </c>
      <c r="F255" s="211" t="s">
        <v>24</v>
      </c>
      <c r="G255" s="211" t="s">
        <v>514</v>
      </c>
      <c r="H255" s="211"/>
      <c r="I255" s="214">
        <v>44</v>
      </c>
      <c r="J255" s="214">
        <v>66</v>
      </c>
    </row>
    <row r="256" spans="1:10" s="673" customFormat="1">
      <c r="A256" s="210">
        <v>43464</v>
      </c>
      <c r="B256" s="211" t="s">
        <v>4</v>
      </c>
      <c r="C256" s="211">
        <v>4279</v>
      </c>
      <c r="D256" s="211" t="s">
        <v>3707</v>
      </c>
      <c r="E256" s="211" t="s">
        <v>3708</v>
      </c>
      <c r="F256" s="211" t="s">
        <v>6</v>
      </c>
      <c r="G256" s="211" t="s">
        <v>478</v>
      </c>
      <c r="H256" s="211"/>
      <c r="I256" s="214">
        <v>13</v>
      </c>
      <c r="J256" s="214">
        <v>11</v>
      </c>
    </row>
    <row r="257" spans="1:10" s="673" customFormat="1">
      <c r="A257" s="210">
        <v>43464</v>
      </c>
      <c r="B257" s="211" t="s">
        <v>4</v>
      </c>
      <c r="C257" s="211">
        <v>4534</v>
      </c>
      <c r="D257" s="211" t="s">
        <v>131</v>
      </c>
      <c r="E257" s="211" t="s">
        <v>24</v>
      </c>
      <c r="F257" s="211" t="s">
        <v>24</v>
      </c>
      <c r="G257" s="211" t="s">
        <v>388</v>
      </c>
      <c r="H257" s="211"/>
      <c r="I257" s="214">
        <v>0</v>
      </c>
      <c r="J257" s="214">
        <v>0</v>
      </c>
    </row>
    <row r="258" spans="1:10" s="673" customFormat="1">
      <c r="A258" s="210">
        <v>43464</v>
      </c>
      <c r="B258" s="211" t="s">
        <v>7</v>
      </c>
      <c r="C258" s="211">
        <v>57330</v>
      </c>
      <c r="D258" s="211" t="s">
        <v>2925</v>
      </c>
      <c r="E258" s="211" t="s">
        <v>7</v>
      </c>
      <c r="F258" s="211" t="s">
        <v>7</v>
      </c>
      <c r="G258" s="211" t="s">
        <v>3709</v>
      </c>
      <c r="H258" s="211"/>
      <c r="I258" s="214">
        <v>25</v>
      </c>
      <c r="J258" s="214">
        <v>33</v>
      </c>
    </row>
    <row r="259" spans="1:10" s="673" customFormat="1">
      <c r="A259" s="210">
        <v>43464</v>
      </c>
      <c r="B259" s="211" t="s">
        <v>22</v>
      </c>
      <c r="C259" s="211">
        <v>3078</v>
      </c>
      <c r="D259" s="211" t="s">
        <v>3710</v>
      </c>
      <c r="E259" s="211" t="s">
        <v>24</v>
      </c>
      <c r="F259" s="211" t="s">
        <v>7</v>
      </c>
      <c r="G259" s="211" t="s">
        <v>609</v>
      </c>
      <c r="H259" s="211"/>
      <c r="I259" s="214">
        <v>126</v>
      </c>
      <c r="J259" s="214">
        <v>211</v>
      </c>
    </row>
    <row r="260" spans="1:10" s="673" customFormat="1">
      <c r="A260" s="210">
        <v>43464</v>
      </c>
      <c r="B260" s="211" t="s">
        <v>4</v>
      </c>
      <c r="C260" s="211">
        <v>9982</v>
      </c>
      <c r="D260" s="211" t="s">
        <v>3711</v>
      </c>
      <c r="E260" s="211" t="s">
        <v>5</v>
      </c>
      <c r="F260" s="211" t="s">
        <v>7</v>
      </c>
      <c r="G260" s="211" t="s">
        <v>1025</v>
      </c>
      <c r="H260" s="211"/>
      <c r="I260" s="214">
        <v>84</v>
      </c>
      <c r="J260" s="214">
        <v>135</v>
      </c>
    </row>
    <row r="261" spans="1:10" s="673" customFormat="1">
      <c r="A261" s="210">
        <v>43464</v>
      </c>
      <c r="B261" s="211" t="s">
        <v>4</v>
      </c>
      <c r="C261" s="211">
        <v>1845</v>
      </c>
      <c r="D261" s="211" t="s">
        <v>205</v>
      </c>
      <c r="E261" s="211" t="s">
        <v>7</v>
      </c>
      <c r="F261" s="211" t="s">
        <v>24</v>
      </c>
      <c r="G261" s="211" t="s">
        <v>235</v>
      </c>
      <c r="H261" s="211"/>
      <c r="I261" s="214">
        <v>21</v>
      </c>
      <c r="J261" s="214" t="s">
        <v>3690</v>
      </c>
    </row>
    <row r="262" spans="1:10" s="673" customFormat="1">
      <c r="A262" s="210">
        <v>43464</v>
      </c>
      <c r="B262" s="211" t="s">
        <v>4</v>
      </c>
      <c r="C262" s="211">
        <v>5415</v>
      </c>
      <c r="D262" s="211" t="s">
        <v>660</v>
      </c>
      <c r="E262" s="211" t="s">
        <v>24</v>
      </c>
      <c r="F262" s="211" t="s">
        <v>5</v>
      </c>
      <c r="G262" s="211" t="s">
        <v>3739</v>
      </c>
      <c r="H262" s="211"/>
      <c r="I262" s="214">
        <v>31</v>
      </c>
      <c r="J262" s="214">
        <v>42</v>
      </c>
    </row>
    <row r="263" spans="1:10" s="673" customFormat="1">
      <c r="A263" s="210">
        <v>43464</v>
      </c>
      <c r="B263" s="211" t="s">
        <v>7</v>
      </c>
      <c r="C263" s="211">
        <v>68350</v>
      </c>
      <c r="D263" s="211" t="s">
        <v>3712</v>
      </c>
      <c r="E263" s="211" t="s">
        <v>24</v>
      </c>
      <c r="F263" s="211" t="s">
        <v>7</v>
      </c>
      <c r="G263" s="211" t="s">
        <v>1208</v>
      </c>
      <c r="H263" s="211"/>
      <c r="I263" s="214">
        <v>160</v>
      </c>
      <c r="J263" s="214">
        <v>247</v>
      </c>
    </row>
    <row r="264" spans="1:10" s="673" customFormat="1">
      <c r="A264" s="210">
        <v>43464</v>
      </c>
      <c r="B264" s="211" t="s">
        <v>4</v>
      </c>
      <c r="C264" s="211">
        <v>4490</v>
      </c>
      <c r="D264" s="211" t="s">
        <v>145</v>
      </c>
      <c r="E264" s="211" t="s">
        <v>5</v>
      </c>
      <c r="F264" s="211" t="s">
        <v>5</v>
      </c>
      <c r="G264" s="211" t="s">
        <v>548</v>
      </c>
      <c r="H264" s="211"/>
      <c r="I264" s="214">
        <v>8</v>
      </c>
      <c r="J264" s="214" t="s">
        <v>3555</v>
      </c>
    </row>
    <row r="265" spans="1:10" s="673" customFormat="1">
      <c r="A265" s="210">
        <v>43464</v>
      </c>
      <c r="B265" s="211" t="s">
        <v>6</v>
      </c>
      <c r="C265" s="211">
        <v>54292</v>
      </c>
      <c r="D265" s="211" t="s">
        <v>434</v>
      </c>
      <c r="E265" s="211" t="s">
        <v>984</v>
      </c>
      <c r="F265" s="211" t="s">
        <v>6</v>
      </c>
      <c r="G265" s="211" t="s">
        <v>794</v>
      </c>
      <c r="H265" s="211"/>
      <c r="I265" s="214">
        <v>49</v>
      </c>
      <c r="J265" s="214">
        <v>74</v>
      </c>
    </row>
    <row r="266" spans="1:10" s="673" customFormat="1">
      <c r="A266" s="210">
        <v>43464</v>
      </c>
      <c r="B266" s="211" t="s">
        <v>4</v>
      </c>
      <c r="C266" s="211">
        <v>5415</v>
      </c>
      <c r="D266" s="211" t="s">
        <v>3606</v>
      </c>
      <c r="E266" s="211" t="s">
        <v>4</v>
      </c>
      <c r="F266" s="211" t="s">
        <v>3483</v>
      </c>
      <c r="G266" s="211" t="s">
        <v>3740</v>
      </c>
      <c r="H266" s="211"/>
      <c r="I266" s="214">
        <v>27</v>
      </c>
      <c r="J266" s="214">
        <v>38</v>
      </c>
    </row>
    <row r="267" spans="1:10" s="673" customFormat="1">
      <c r="A267" s="210">
        <v>43464</v>
      </c>
      <c r="B267" s="211" t="s">
        <v>4</v>
      </c>
      <c r="C267" s="211">
        <v>8277</v>
      </c>
      <c r="D267" s="211" t="s">
        <v>162</v>
      </c>
      <c r="E267" s="211" t="s">
        <v>9</v>
      </c>
      <c r="F267" s="211" t="s">
        <v>3713</v>
      </c>
      <c r="G267" s="211" t="s">
        <v>123</v>
      </c>
      <c r="H267" s="211"/>
      <c r="I267" s="214">
        <v>22</v>
      </c>
      <c r="J267" s="214">
        <v>18</v>
      </c>
    </row>
    <row r="268" spans="1:10" s="673" customFormat="1">
      <c r="A268" s="210">
        <v>43464</v>
      </c>
      <c r="B268" s="211" t="s">
        <v>4</v>
      </c>
      <c r="C268" s="211">
        <v>5772</v>
      </c>
      <c r="D268" s="211" t="s">
        <v>294</v>
      </c>
      <c r="E268" s="211" t="s">
        <v>5</v>
      </c>
      <c r="F268" s="211" t="s">
        <v>5</v>
      </c>
      <c r="G268" s="211" t="s">
        <v>3739</v>
      </c>
      <c r="H268" s="211"/>
      <c r="I268" s="214">
        <v>24</v>
      </c>
      <c r="J268" s="214">
        <v>31</v>
      </c>
    </row>
    <row r="269" spans="1:10" s="673" customFormat="1">
      <c r="A269" s="210">
        <v>43464</v>
      </c>
      <c r="B269" s="211" t="s">
        <v>4</v>
      </c>
      <c r="C269" s="211">
        <v>4508</v>
      </c>
      <c r="D269" s="211" t="s">
        <v>131</v>
      </c>
      <c r="E269" s="211" t="s">
        <v>7</v>
      </c>
      <c r="F269" s="211" t="s">
        <v>7</v>
      </c>
      <c r="G269" s="211" t="s">
        <v>2066</v>
      </c>
      <c r="H269" s="211"/>
      <c r="I269" s="214">
        <v>0</v>
      </c>
      <c r="J269" s="214">
        <v>0</v>
      </c>
    </row>
    <row r="270" spans="1:10" s="673" customFormat="1">
      <c r="A270" s="210">
        <v>43464</v>
      </c>
      <c r="B270" s="211" t="s">
        <v>7</v>
      </c>
      <c r="C270" s="211">
        <v>57100</v>
      </c>
      <c r="D270" s="211" t="s">
        <v>369</v>
      </c>
      <c r="E270" s="211" t="s">
        <v>7</v>
      </c>
      <c r="F270" s="211" t="s">
        <v>7</v>
      </c>
      <c r="G270" s="211" t="s">
        <v>3739</v>
      </c>
      <c r="H270" s="211"/>
      <c r="I270" s="214">
        <v>29</v>
      </c>
      <c r="J270" s="214">
        <v>41</v>
      </c>
    </row>
    <row r="271" spans="1:10" s="673" customFormat="1">
      <c r="A271" s="210">
        <v>43464</v>
      </c>
      <c r="B271" s="211" t="s">
        <v>7</v>
      </c>
      <c r="C271" s="211">
        <v>57100</v>
      </c>
      <c r="D271" s="211" t="s">
        <v>369</v>
      </c>
      <c r="E271" s="211" t="s">
        <v>7</v>
      </c>
      <c r="F271" s="211" t="s">
        <v>7</v>
      </c>
      <c r="G271" s="211" t="s">
        <v>3739</v>
      </c>
      <c r="H271" s="211"/>
      <c r="I271" s="214">
        <v>29</v>
      </c>
      <c r="J271" s="214">
        <v>41</v>
      </c>
    </row>
    <row r="272" spans="1:10" s="673" customFormat="1">
      <c r="A272" s="210">
        <v>43464</v>
      </c>
      <c r="B272" s="211" t="s">
        <v>4</v>
      </c>
      <c r="C272" s="211">
        <v>3415</v>
      </c>
      <c r="D272" s="211" t="s">
        <v>168</v>
      </c>
      <c r="E272" s="211" t="s">
        <v>5</v>
      </c>
      <c r="F272" s="211" t="s">
        <v>6</v>
      </c>
      <c r="G272" s="211" t="s">
        <v>123</v>
      </c>
      <c r="H272" s="211"/>
      <c r="I272" s="214">
        <v>18</v>
      </c>
      <c r="J272" s="214">
        <v>20</v>
      </c>
    </row>
    <row r="273" spans="1:10" s="673" customFormat="1">
      <c r="A273" s="210">
        <v>43464</v>
      </c>
      <c r="B273" s="211" t="s">
        <v>4</v>
      </c>
      <c r="C273" s="211">
        <v>6922</v>
      </c>
      <c r="D273" s="211" t="s">
        <v>2451</v>
      </c>
      <c r="E273" s="211" t="s">
        <v>5</v>
      </c>
      <c r="F273" s="211" t="s">
        <v>5</v>
      </c>
      <c r="G273" s="211" t="s">
        <v>123</v>
      </c>
      <c r="H273" s="211"/>
      <c r="I273" s="214">
        <v>39</v>
      </c>
      <c r="J273" s="214">
        <v>59</v>
      </c>
    </row>
    <row r="274" spans="1:10" s="673" customFormat="1">
      <c r="A274" s="210">
        <v>43464</v>
      </c>
      <c r="B274" s="211" t="s">
        <v>4</v>
      </c>
      <c r="C274" s="211">
        <v>7346</v>
      </c>
      <c r="D274" s="211" t="s">
        <v>302</v>
      </c>
      <c r="E274" s="211" t="s">
        <v>6</v>
      </c>
      <c r="F274" s="211" t="s">
        <v>5</v>
      </c>
      <c r="G274" s="211" t="s">
        <v>123</v>
      </c>
      <c r="H274" s="211"/>
      <c r="I274" s="214">
        <v>30</v>
      </c>
      <c r="J274" s="214">
        <v>36</v>
      </c>
    </row>
    <row r="275" spans="1:10" s="673" customFormat="1">
      <c r="A275" s="210">
        <v>43464</v>
      </c>
      <c r="B275" s="211" t="s">
        <v>7</v>
      </c>
      <c r="C275" s="211">
        <v>57440</v>
      </c>
      <c r="D275" s="211" t="s">
        <v>420</v>
      </c>
      <c r="E275" s="211" t="s">
        <v>7</v>
      </c>
      <c r="F275" s="211" t="s">
        <v>24</v>
      </c>
      <c r="G275" s="211" t="s">
        <v>794</v>
      </c>
      <c r="H275" s="211"/>
      <c r="I275" s="214">
        <v>30</v>
      </c>
      <c r="J275" s="214">
        <v>42</v>
      </c>
    </row>
    <row r="276" spans="1:10" s="673" customFormat="1">
      <c r="A276" s="210">
        <v>43464</v>
      </c>
      <c r="B276" s="211" t="s">
        <v>4</v>
      </c>
      <c r="C276" s="211">
        <v>1250</v>
      </c>
      <c r="D276" s="211" t="s">
        <v>205</v>
      </c>
      <c r="E276" s="211" t="s">
        <v>56</v>
      </c>
      <c r="F276" s="211" t="s">
        <v>28</v>
      </c>
      <c r="G276" s="211" t="s">
        <v>514</v>
      </c>
      <c r="H276" s="211"/>
      <c r="I276" s="214">
        <v>21</v>
      </c>
      <c r="J276" s="214" t="s">
        <v>3690</v>
      </c>
    </row>
    <row r="277" spans="1:10" s="673" customFormat="1">
      <c r="A277" s="210">
        <v>43464</v>
      </c>
      <c r="B277" s="211" t="s">
        <v>4</v>
      </c>
      <c r="C277" s="211">
        <v>8223</v>
      </c>
      <c r="D277" s="211" t="s">
        <v>162</v>
      </c>
      <c r="E277" s="211" t="s">
        <v>5</v>
      </c>
      <c r="F277" s="211" t="s">
        <v>5</v>
      </c>
      <c r="G277" s="211" t="s">
        <v>123</v>
      </c>
      <c r="H277" s="211"/>
      <c r="I277" s="214">
        <v>23</v>
      </c>
      <c r="J277" s="214">
        <v>18</v>
      </c>
    </row>
    <row r="278" spans="1:10" s="673" customFormat="1">
      <c r="A278" s="210">
        <v>43464</v>
      </c>
      <c r="B278" s="211" t="s">
        <v>4</v>
      </c>
      <c r="C278" s="211">
        <v>6695</v>
      </c>
      <c r="D278" s="211" t="s">
        <v>3714</v>
      </c>
      <c r="E278" s="211" t="s">
        <v>5</v>
      </c>
      <c r="F278" s="211" t="s">
        <v>5</v>
      </c>
      <c r="G278" s="211" t="s">
        <v>514</v>
      </c>
      <c r="H278" s="211"/>
      <c r="I278" s="214">
        <v>42</v>
      </c>
      <c r="J278" s="214">
        <v>64</v>
      </c>
    </row>
    <row r="279" spans="1:10" s="673" customFormat="1">
      <c r="A279" s="210">
        <v>43464</v>
      </c>
      <c r="B279" s="211" t="s">
        <v>4</v>
      </c>
      <c r="C279" s="211">
        <v>6169</v>
      </c>
      <c r="D279" s="211" t="s">
        <v>3715</v>
      </c>
      <c r="E279" s="211" t="s">
        <v>5</v>
      </c>
      <c r="F279" s="211" t="s">
        <v>5</v>
      </c>
      <c r="G279" s="211" t="s">
        <v>1025</v>
      </c>
      <c r="H279" s="211"/>
      <c r="I279" s="214">
        <v>72</v>
      </c>
      <c r="J279" s="214">
        <v>93</v>
      </c>
    </row>
    <row r="280" spans="1:10" s="673" customFormat="1">
      <c r="A280" s="210">
        <v>43464</v>
      </c>
      <c r="B280" s="211" t="s">
        <v>4</v>
      </c>
      <c r="C280" s="211">
        <v>8462</v>
      </c>
      <c r="D280" s="211" t="s">
        <v>1655</v>
      </c>
      <c r="E280" s="211" t="s">
        <v>5</v>
      </c>
      <c r="F280" s="211" t="s">
        <v>5</v>
      </c>
      <c r="G280" s="211" t="s">
        <v>123</v>
      </c>
      <c r="H280" s="211"/>
      <c r="I280" s="214">
        <v>29</v>
      </c>
      <c r="J280" s="214">
        <v>23</v>
      </c>
    </row>
    <row r="281" spans="1:10" s="673" customFormat="1">
      <c r="A281" s="210">
        <v>43464</v>
      </c>
      <c r="B281" s="211" t="s">
        <v>4</v>
      </c>
      <c r="C281" s="211">
        <v>8217</v>
      </c>
      <c r="D281" s="211" t="s">
        <v>162</v>
      </c>
      <c r="E281" s="211" t="s">
        <v>7</v>
      </c>
      <c r="F281" s="211" t="s">
        <v>7</v>
      </c>
      <c r="G281" s="211" t="s">
        <v>548</v>
      </c>
      <c r="H281" s="211"/>
      <c r="I281" s="214">
        <v>23</v>
      </c>
      <c r="J281" s="214">
        <v>18</v>
      </c>
    </row>
    <row r="282" spans="1:10" s="673" customFormat="1">
      <c r="A282" s="210">
        <v>43464</v>
      </c>
      <c r="B282" s="211" t="s">
        <v>7</v>
      </c>
      <c r="C282" s="211">
        <v>54135</v>
      </c>
      <c r="D282" s="211" t="s">
        <v>738</v>
      </c>
      <c r="E282" s="211" t="s">
        <v>7</v>
      </c>
      <c r="F282" s="211" t="s">
        <v>7</v>
      </c>
      <c r="G282" s="211" t="s">
        <v>514</v>
      </c>
      <c r="H282" s="211"/>
      <c r="I282" s="214">
        <v>18</v>
      </c>
      <c r="J282" s="214">
        <v>16</v>
      </c>
    </row>
    <row r="283" spans="1:10" s="673" customFormat="1">
      <c r="A283" s="210">
        <v>43464</v>
      </c>
      <c r="B283" s="211" t="s">
        <v>22</v>
      </c>
      <c r="C283" s="211">
        <v>6700</v>
      </c>
      <c r="D283" s="211" t="s">
        <v>326</v>
      </c>
      <c r="E283" s="211" t="s">
        <v>7</v>
      </c>
      <c r="F283" s="211" t="s">
        <v>7</v>
      </c>
      <c r="G283" s="211" t="s">
        <v>3716</v>
      </c>
      <c r="H283" s="211"/>
      <c r="I283" s="214">
        <v>29</v>
      </c>
      <c r="J283" s="214">
        <v>25</v>
      </c>
    </row>
    <row r="284" spans="1:10" s="673" customFormat="1">
      <c r="A284" s="210">
        <v>43464</v>
      </c>
      <c r="B284" s="211" t="s">
        <v>6</v>
      </c>
      <c r="C284" s="211">
        <v>54292</v>
      </c>
      <c r="D284" s="211" t="s">
        <v>434</v>
      </c>
      <c r="E284" s="211" t="s">
        <v>6</v>
      </c>
      <c r="F284" s="211" t="s">
        <v>10</v>
      </c>
      <c r="G284" s="211" t="s">
        <v>3741</v>
      </c>
      <c r="H284" s="211"/>
      <c r="I284" s="214">
        <v>50</v>
      </c>
      <c r="J284" s="214">
        <v>74</v>
      </c>
    </row>
    <row r="285" spans="1:10" s="673" customFormat="1">
      <c r="A285" s="210">
        <v>43464</v>
      </c>
      <c r="B285" s="211" t="s">
        <v>4</v>
      </c>
      <c r="C285" s="211">
        <v>4554</v>
      </c>
      <c r="D285" s="211" t="s">
        <v>207</v>
      </c>
      <c r="E285" s="211" t="s">
        <v>5</v>
      </c>
      <c r="F285" s="211" t="s">
        <v>5</v>
      </c>
      <c r="G285" s="211" t="s">
        <v>2684</v>
      </c>
      <c r="H285" s="211"/>
      <c r="I285" s="214">
        <v>3</v>
      </c>
      <c r="J285" s="214" t="s">
        <v>3585</v>
      </c>
    </row>
    <row r="286" spans="1:10" s="673" customFormat="1">
      <c r="A286" s="210">
        <v>43464</v>
      </c>
      <c r="B286" s="211" t="s">
        <v>4</v>
      </c>
      <c r="C286" s="211">
        <v>2434</v>
      </c>
      <c r="D286" s="211" t="s">
        <v>648</v>
      </c>
      <c r="E286" s="211" t="s">
        <v>12</v>
      </c>
      <c r="F286" s="211" t="s">
        <v>3717</v>
      </c>
      <c r="G286" s="211" t="s">
        <v>3739</v>
      </c>
      <c r="H286" s="211"/>
      <c r="I286" s="214">
        <v>25</v>
      </c>
      <c r="J286" s="214">
        <v>37</v>
      </c>
    </row>
    <row r="287" spans="1:10" s="673" customFormat="1">
      <c r="A287" s="210">
        <v>43464</v>
      </c>
      <c r="B287" s="211" t="s">
        <v>22</v>
      </c>
      <c r="C287" s="211">
        <v>6700</v>
      </c>
      <c r="D287" s="211" t="s">
        <v>326</v>
      </c>
      <c r="E287" s="211" t="s">
        <v>9</v>
      </c>
      <c r="F287" s="211" t="s">
        <v>56</v>
      </c>
      <c r="G287" s="211" t="s">
        <v>3742</v>
      </c>
      <c r="H287" s="211"/>
      <c r="I287" s="214">
        <v>29</v>
      </c>
      <c r="J287" s="214">
        <v>25</v>
      </c>
    </row>
    <row r="288" spans="1:10" s="673" customFormat="1">
      <c r="A288" s="210">
        <v>43464</v>
      </c>
      <c r="B288" s="211" t="s">
        <v>4</v>
      </c>
      <c r="C288" s="211">
        <v>3855</v>
      </c>
      <c r="D288" s="211" t="s">
        <v>304</v>
      </c>
      <c r="E288" s="211" t="s">
        <v>25</v>
      </c>
      <c r="F288" s="211" t="s">
        <v>7</v>
      </c>
      <c r="G288" s="211" t="s">
        <v>3718</v>
      </c>
      <c r="H288" s="211"/>
      <c r="I288" s="214">
        <v>13</v>
      </c>
      <c r="J288" s="214">
        <v>13</v>
      </c>
    </row>
    <row r="289" spans="1:10" s="673" customFormat="1">
      <c r="A289" s="210">
        <v>43464</v>
      </c>
      <c r="B289" s="211" t="s">
        <v>4</v>
      </c>
      <c r="C289" s="211">
        <v>4985</v>
      </c>
      <c r="D289" s="211" t="s">
        <v>158</v>
      </c>
      <c r="E289" s="211" t="s">
        <v>5</v>
      </c>
      <c r="F289" s="211" t="s">
        <v>5</v>
      </c>
      <c r="G289" s="211" t="s">
        <v>1996</v>
      </c>
      <c r="H289" s="211"/>
      <c r="I289" s="214">
        <v>8</v>
      </c>
      <c r="J289" s="214" t="s">
        <v>3555</v>
      </c>
    </row>
    <row r="290" spans="1:10" s="673" customFormat="1">
      <c r="A290" s="210">
        <v>43464</v>
      </c>
      <c r="B290" s="211" t="s">
        <v>4</v>
      </c>
      <c r="C290" s="211">
        <v>1311</v>
      </c>
      <c r="D290" s="211" t="s">
        <v>205</v>
      </c>
      <c r="E290" s="211" t="s">
        <v>7</v>
      </c>
      <c r="F290" s="211" t="s">
        <v>24</v>
      </c>
      <c r="G290" s="211" t="s">
        <v>1833</v>
      </c>
      <c r="H290" s="211"/>
      <c r="I290" s="214">
        <v>21</v>
      </c>
      <c r="J290" s="214" t="s">
        <v>3690</v>
      </c>
    </row>
    <row r="291" spans="1:10" s="673" customFormat="1">
      <c r="A291" s="210">
        <v>43464</v>
      </c>
      <c r="B291" s="211" t="s">
        <v>4</v>
      </c>
      <c r="C291" s="211">
        <v>4981</v>
      </c>
      <c r="D291" s="211" t="s">
        <v>3540</v>
      </c>
      <c r="E291" s="211" t="s">
        <v>5</v>
      </c>
      <c r="F291" s="211" t="s">
        <v>5</v>
      </c>
      <c r="G291" s="211" t="s">
        <v>123</v>
      </c>
      <c r="H291" s="211"/>
      <c r="I291" s="214">
        <v>16</v>
      </c>
      <c r="J291" s="214">
        <v>17</v>
      </c>
    </row>
    <row r="292" spans="1:10" s="673" customFormat="1">
      <c r="A292" s="210">
        <v>43465</v>
      </c>
      <c r="B292" s="211" t="s">
        <v>4</v>
      </c>
      <c r="C292" s="211">
        <v>5880</v>
      </c>
      <c r="D292" s="211" t="s">
        <v>307</v>
      </c>
      <c r="E292" s="211" t="s">
        <v>5</v>
      </c>
      <c r="F292" s="211" t="s">
        <v>5</v>
      </c>
      <c r="G292" s="211" t="s">
        <v>3743</v>
      </c>
      <c r="H292" s="211"/>
      <c r="I292" s="214">
        <v>22</v>
      </c>
      <c r="J292" s="214">
        <v>27</v>
      </c>
    </row>
    <row r="293" spans="1:10" s="673" customFormat="1">
      <c r="A293" s="210">
        <v>43465</v>
      </c>
      <c r="B293" s="211" t="s">
        <v>4</v>
      </c>
      <c r="C293" s="211">
        <v>2550</v>
      </c>
      <c r="D293" s="211" t="s">
        <v>205</v>
      </c>
      <c r="E293" s="211" t="s">
        <v>5</v>
      </c>
      <c r="F293" s="211" t="s">
        <v>5</v>
      </c>
      <c r="G293" s="211" t="s">
        <v>548</v>
      </c>
      <c r="H293" s="211"/>
      <c r="I293" s="214">
        <v>21</v>
      </c>
      <c r="J293" s="214" t="s">
        <v>3690</v>
      </c>
    </row>
    <row r="294" spans="1:10" s="673" customFormat="1">
      <c r="A294" s="210">
        <v>43465</v>
      </c>
      <c r="B294" s="211" t="s">
        <v>4</v>
      </c>
      <c r="C294" s="211">
        <v>2345</v>
      </c>
      <c r="D294" s="211" t="s">
        <v>205</v>
      </c>
      <c r="E294" s="211" t="s">
        <v>5</v>
      </c>
      <c r="F294" s="211" t="s">
        <v>5</v>
      </c>
      <c r="G294" s="211" t="s">
        <v>3541</v>
      </c>
      <c r="H294" s="211"/>
      <c r="I294" s="214">
        <v>21</v>
      </c>
      <c r="J294" s="214" t="s">
        <v>3690</v>
      </c>
    </row>
    <row r="295" spans="1:10" s="673" customFormat="1">
      <c r="A295" s="210">
        <v>43465</v>
      </c>
      <c r="B295" s="211" t="s">
        <v>263</v>
      </c>
      <c r="C295" s="211" t="s">
        <v>3719</v>
      </c>
      <c r="D295" s="211" t="s">
        <v>263</v>
      </c>
      <c r="E295" s="211" t="s">
        <v>264</v>
      </c>
      <c r="F295" s="211" t="s">
        <v>7</v>
      </c>
      <c r="G295" s="211" t="s">
        <v>1612</v>
      </c>
      <c r="H295" s="211"/>
      <c r="I295" s="214">
        <v>204</v>
      </c>
      <c r="J295" s="214">
        <v>359</v>
      </c>
    </row>
    <row r="296" spans="1:10" s="673" customFormat="1">
      <c r="A296" s="210">
        <v>43465</v>
      </c>
      <c r="B296" s="211" t="s">
        <v>4</v>
      </c>
      <c r="C296" s="211">
        <v>4925</v>
      </c>
      <c r="D296" s="211" t="s">
        <v>180</v>
      </c>
      <c r="E296" s="211" t="s">
        <v>7</v>
      </c>
      <c r="F296" s="211" t="s">
        <v>7</v>
      </c>
      <c r="G296" s="211" t="s">
        <v>514</v>
      </c>
      <c r="H296" s="211"/>
      <c r="I296" s="214">
        <v>9</v>
      </c>
      <c r="J296" s="214" t="s">
        <v>3650</v>
      </c>
    </row>
    <row r="297" spans="1:10" s="673" customFormat="1">
      <c r="A297" s="210">
        <v>43465</v>
      </c>
      <c r="B297" s="211" t="s">
        <v>4</v>
      </c>
      <c r="C297" s="211">
        <v>7048</v>
      </c>
      <c r="D297" s="211" t="s">
        <v>153</v>
      </c>
      <c r="E297" s="211" t="s">
        <v>24</v>
      </c>
      <c r="F297" s="211" t="s">
        <v>7</v>
      </c>
      <c r="G297" s="211" t="s">
        <v>2684</v>
      </c>
      <c r="H297" s="211"/>
      <c r="I297" s="214">
        <v>26</v>
      </c>
      <c r="J297" s="214">
        <v>33</v>
      </c>
    </row>
    <row r="298" spans="1:10" s="673" customFormat="1">
      <c r="A298" s="210">
        <v>43465</v>
      </c>
      <c r="B298" s="211" t="s">
        <v>4</v>
      </c>
      <c r="C298" s="211">
        <v>1457</v>
      </c>
      <c r="D298" s="211" t="s">
        <v>205</v>
      </c>
      <c r="E298" s="211" t="s">
        <v>24</v>
      </c>
      <c r="F298" s="211" t="s">
        <v>7</v>
      </c>
      <c r="G298" s="211" t="s">
        <v>2701</v>
      </c>
      <c r="H298" s="211"/>
      <c r="I298" s="214">
        <v>21</v>
      </c>
      <c r="J298" s="214" t="s">
        <v>3690</v>
      </c>
    </row>
    <row r="299" spans="1:10" s="673" customFormat="1">
      <c r="A299" s="210">
        <v>43465</v>
      </c>
      <c r="B299" s="211" t="s">
        <v>4</v>
      </c>
      <c r="C299" s="211">
        <v>4811</v>
      </c>
      <c r="D299" s="211" t="s">
        <v>296</v>
      </c>
      <c r="E299" s="211" t="s">
        <v>7</v>
      </c>
      <c r="F299" s="211" t="s">
        <v>24</v>
      </c>
      <c r="G299" s="211" t="s">
        <v>548</v>
      </c>
      <c r="H299" s="211"/>
      <c r="I299" s="214">
        <v>13</v>
      </c>
      <c r="J299" s="214" t="s">
        <v>3720</v>
      </c>
    </row>
    <row r="300" spans="1:10" s="673" customFormat="1">
      <c r="A300" s="210">
        <v>43465</v>
      </c>
      <c r="B300" s="211" t="s">
        <v>7</v>
      </c>
      <c r="C300" s="211">
        <v>67210</v>
      </c>
      <c r="D300" s="211" t="s">
        <v>3721</v>
      </c>
      <c r="E300" s="211" t="s">
        <v>7</v>
      </c>
      <c r="F300" s="211" t="s">
        <v>7</v>
      </c>
      <c r="G300" s="211" t="s">
        <v>3739</v>
      </c>
      <c r="H300" s="211"/>
      <c r="I300" s="214">
        <v>84</v>
      </c>
      <c r="J300" s="214">
        <v>219</v>
      </c>
    </row>
    <row r="301" spans="1:10" s="673" customFormat="1">
      <c r="A301" s="210">
        <v>43465</v>
      </c>
      <c r="B301" s="211" t="s">
        <v>7</v>
      </c>
      <c r="C301" s="211">
        <v>57000</v>
      </c>
      <c r="D301" s="211" t="s">
        <v>785</v>
      </c>
      <c r="E301" s="211" t="s">
        <v>7</v>
      </c>
      <c r="F301" s="211" t="s">
        <v>7</v>
      </c>
      <c r="G301" s="211" t="s">
        <v>548</v>
      </c>
      <c r="H301" s="211"/>
      <c r="I301" s="214">
        <v>48</v>
      </c>
      <c r="J301" s="214">
        <v>65</v>
      </c>
    </row>
    <row r="302" spans="1:10" s="673" customFormat="1">
      <c r="A302" s="210">
        <v>43465</v>
      </c>
      <c r="B302" s="211" t="s">
        <v>4</v>
      </c>
      <c r="C302" s="211">
        <v>5426</v>
      </c>
      <c r="D302" s="211" t="s">
        <v>190</v>
      </c>
      <c r="E302" s="211" t="s">
        <v>5</v>
      </c>
      <c r="F302" s="211" t="s">
        <v>5</v>
      </c>
      <c r="G302" s="211" t="s">
        <v>2840</v>
      </c>
      <c r="H302" s="211"/>
      <c r="I302" s="214">
        <v>34</v>
      </c>
      <c r="J302" s="214">
        <v>46</v>
      </c>
    </row>
    <row r="303" spans="1:10" s="673" customFormat="1">
      <c r="A303" s="210">
        <v>43465</v>
      </c>
      <c r="B303" s="211" t="s">
        <v>4</v>
      </c>
      <c r="C303" s="211">
        <v>2172</v>
      </c>
      <c r="D303" s="211" t="s">
        <v>205</v>
      </c>
      <c r="E303" s="211" t="s">
        <v>29</v>
      </c>
      <c r="F303" s="211" t="s">
        <v>211</v>
      </c>
      <c r="G303" s="211" t="s">
        <v>514</v>
      </c>
      <c r="H303" s="211"/>
      <c r="I303" s="214">
        <v>21</v>
      </c>
      <c r="J303" s="214" t="s">
        <v>3690</v>
      </c>
    </row>
    <row r="304" spans="1:10" s="673" customFormat="1">
      <c r="A304" s="210">
        <v>43465</v>
      </c>
      <c r="B304" s="211" t="s">
        <v>4</v>
      </c>
      <c r="C304" s="211">
        <v>57970</v>
      </c>
      <c r="D304" s="211" t="s">
        <v>351</v>
      </c>
      <c r="E304" s="211" t="s">
        <v>7</v>
      </c>
      <c r="F304" s="211" t="s">
        <v>7</v>
      </c>
      <c r="G304" s="211" t="s">
        <v>283</v>
      </c>
      <c r="H304" s="211"/>
      <c r="I304" s="214">
        <v>42</v>
      </c>
      <c r="J304" s="214">
        <v>46</v>
      </c>
    </row>
    <row r="305" spans="1:10" s="673" customFormat="1">
      <c r="A305" s="210">
        <v>43465</v>
      </c>
      <c r="B305" s="211" t="s">
        <v>4</v>
      </c>
      <c r="C305" s="211">
        <v>6450</v>
      </c>
      <c r="D305" s="211" t="s">
        <v>157</v>
      </c>
      <c r="E305" s="211" t="s">
        <v>4</v>
      </c>
      <c r="F305" s="211" t="s">
        <v>6</v>
      </c>
      <c r="G305" s="211" t="s">
        <v>548</v>
      </c>
      <c r="H305" s="211"/>
      <c r="I305" s="214">
        <v>45</v>
      </c>
      <c r="J305" s="214">
        <v>61</v>
      </c>
    </row>
    <row r="306" spans="1:10" s="673" customFormat="1">
      <c r="A306" s="210">
        <v>43465</v>
      </c>
      <c r="B306" s="211" t="s">
        <v>7</v>
      </c>
      <c r="C306" s="211">
        <v>55600</v>
      </c>
      <c r="D306" s="211" t="s">
        <v>3722</v>
      </c>
      <c r="E306" s="211" t="s">
        <v>7</v>
      </c>
      <c r="F306" s="211" t="s">
        <v>7</v>
      </c>
      <c r="G306" s="211" t="s">
        <v>3739</v>
      </c>
      <c r="H306" s="211"/>
      <c r="I306" s="214">
        <v>50</v>
      </c>
      <c r="J306" s="214">
        <v>49</v>
      </c>
    </row>
    <row r="307" spans="1:10" s="673" customFormat="1">
      <c r="A307" s="210">
        <v>43465</v>
      </c>
      <c r="B307" s="211" t="s">
        <v>22</v>
      </c>
      <c r="C307" s="211">
        <v>6780</v>
      </c>
      <c r="D307" s="211" t="s">
        <v>370</v>
      </c>
      <c r="E307" s="211" t="s">
        <v>3708</v>
      </c>
      <c r="F307" s="211" t="s">
        <v>7</v>
      </c>
      <c r="G307" s="211" t="s">
        <v>123</v>
      </c>
      <c r="H307" s="211"/>
      <c r="I307" s="214">
        <v>18</v>
      </c>
      <c r="J307" s="214">
        <v>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K543"/>
  <sheetViews>
    <sheetView topLeftCell="E1" zoomScale="150" zoomScaleNormal="150" zoomScalePageLayoutView="150" workbookViewId="0">
      <pane ySplit="1" topLeftCell="A496" activePane="bottomLeft" state="frozen"/>
      <selection pane="bottomLeft" activeCell="E64" sqref="E64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6.5" style="20" customWidth="1"/>
    <col min="9" max="9" width="10.83203125" style="10"/>
    <col min="10" max="10" width="12.5" style="10" customWidth="1"/>
    <col min="11" max="11" width="12.83203125" style="10" customWidth="1"/>
    <col min="12" max="16384" width="10.83203125" style="10"/>
  </cols>
  <sheetData>
    <row r="1" spans="1:11" ht="44">
      <c r="A1" s="96" t="s">
        <v>2</v>
      </c>
      <c r="B1" s="98" t="s">
        <v>0</v>
      </c>
      <c r="C1" s="100" t="s">
        <v>1</v>
      </c>
      <c r="D1" s="124" t="s">
        <v>129</v>
      </c>
      <c r="E1" s="103" t="s">
        <v>204</v>
      </c>
      <c r="F1" s="104" t="s">
        <v>203</v>
      </c>
      <c r="G1" s="105" t="s">
        <v>3</v>
      </c>
    </row>
    <row r="2" spans="1:11" ht="21">
      <c r="A2" s="138"/>
      <c r="B2" s="139"/>
      <c r="C2" s="140"/>
      <c r="D2" s="101"/>
      <c r="E2" s="141"/>
      <c r="F2" s="142"/>
      <c r="G2" s="143"/>
    </row>
    <row r="3" spans="1:11" s="222" customFormat="1" ht="21">
      <c r="A3" s="91"/>
      <c r="B3" s="219"/>
      <c r="C3" s="220"/>
      <c r="D3" s="152"/>
      <c r="E3" s="153"/>
      <c r="F3" s="153"/>
      <c r="G3" s="153"/>
      <c r="H3" s="221"/>
    </row>
    <row r="4" spans="1:11" ht="15" customHeight="1">
      <c r="A4" s="13">
        <v>43065</v>
      </c>
      <c r="B4" s="4" t="s">
        <v>7</v>
      </c>
      <c r="C4" s="15">
        <v>57440</v>
      </c>
      <c r="D4" s="15" t="s">
        <v>420</v>
      </c>
      <c r="E4" s="4" t="s">
        <v>7</v>
      </c>
      <c r="F4" s="4" t="s">
        <v>67</v>
      </c>
      <c r="G4" s="4" t="s">
        <v>43</v>
      </c>
      <c r="J4" s="10">
        <v>35</v>
      </c>
      <c r="K4" s="10">
        <v>47</v>
      </c>
    </row>
    <row r="5" spans="1:11" ht="15" customHeight="1">
      <c r="A5" s="13">
        <v>43086</v>
      </c>
      <c r="B5" s="19" t="s">
        <v>4</v>
      </c>
      <c r="C5" s="15">
        <v>5671</v>
      </c>
      <c r="D5" s="53" t="s">
        <v>291</v>
      </c>
      <c r="E5" s="19" t="s">
        <v>5</v>
      </c>
      <c r="F5" s="19" t="s">
        <v>5</v>
      </c>
      <c r="G5" s="19" t="s">
        <v>123</v>
      </c>
      <c r="J5" s="10">
        <v>23</v>
      </c>
      <c r="K5" s="10">
        <v>32</v>
      </c>
    </row>
    <row r="6" spans="1:11" ht="15" customHeight="1">
      <c r="A6" s="13">
        <v>43032</v>
      </c>
      <c r="B6" s="3" t="s">
        <v>7</v>
      </c>
      <c r="C6" s="5">
        <v>57360</v>
      </c>
      <c r="D6" s="5" t="s">
        <v>406</v>
      </c>
      <c r="E6" s="3" t="s">
        <v>7</v>
      </c>
      <c r="F6" s="3" t="s">
        <v>7</v>
      </c>
      <c r="G6" s="4" t="s">
        <v>43</v>
      </c>
      <c r="J6" s="10">
        <v>41</v>
      </c>
      <c r="K6" s="10">
        <v>49</v>
      </c>
    </row>
    <row r="7" spans="1:11" ht="15" customHeight="1">
      <c r="A7" s="13">
        <v>43097</v>
      </c>
      <c r="B7" s="4" t="s">
        <v>7</v>
      </c>
      <c r="C7" s="15">
        <v>57680</v>
      </c>
      <c r="D7" s="4" t="s">
        <v>357</v>
      </c>
      <c r="E7" s="4" t="s">
        <v>4</v>
      </c>
      <c r="F7" s="4" t="s">
        <v>7</v>
      </c>
      <c r="G7" s="4" t="s">
        <v>217</v>
      </c>
      <c r="J7" s="10">
        <v>63</v>
      </c>
      <c r="K7" s="10">
        <v>90</v>
      </c>
    </row>
    <row r="8" spans="1:11" s="542" customFormat="1" ht="15" customHeight="1">
      <c r="A8" s="538">
        <v>43098</v>
      </c>
      <c r="B8" s="539" t="s">
        <v>4</v>
      </c>
      <c r="C8" s="540">
        <v>5720</v>
      </c>
      <c r="D8" s="539" t="s">
        <v>341</v>
      </c>
      <c r="E8" s="539" t="s">
        <v>276</v>
      </c>
      <c r="F8" s="539" t="s">
        <v>6</v>
      </c>
      <c r="G8" s="539" t="s">
        <v>40</v>
      </c>
      <c r="H8" s="541"/>
      <c r="J8" s="542">
        <v>23</v>
      </c>
      <c r="K8" s="542">
        <v>31</v>
      </c>
    </row>
    <row r="9" spans="1:11" ht="15" customHeight="1">
      <c r="A9" s="13">
        <v>43100</v>
      </c>
      <c r="B9" s="4" t="s">
        <v>4</v>
      </c>
      <c r="C9" s="15">
        <v>5402</v>
      </c>
      <c r="D9" s="4" t="s">
        <v>345</v>
      </c>
      <c r="E9" s="4" t="s">
        <v>5</v>
      </c>
      <c r="F9" s="4" t="s">
        <v>5</v>
      </c>
      <c r="G9" s="4" t="s">
        <v>65</v>
      </c>
      <c r="J9" s="10">
        <v>32</v>
      </c>
      <c r="K9" s="10">
        <v>41</v>
      </c>
    </row>
    <row r="10" spans="1:11" ht="15" customHeight="1">
      <c r="A10" s="13">
        <v>43051</v>
      </c>
      <c r="B10" s="4" t="s">
        <v>22</v>
      </c>
      <c r="C10" s="15">
        <v>6717</v>
      </c>
      <c r="D10" s="15" t="s">
        <v>441</v>
      </c>
      <c r="E10" s="4" t="s">
        <v>7</v>
      </c>
      <c r="F10" s="4" t="s">
        <v>7</v>
      </c>
      <c r="G10" s="4" t="s">
        <v>65</v>
      </c>
      <c r="J10" s="10">
        <v>34</v>
      </c>
      <c r="K10" s="10">
        <v>35</v>
      </c>
    </row>
    <row r="11" spans="1:11" ht="15" customHeight="1">
      <c r="A11" s="13">
        <v>43028</v>
      </c>
      <c r="B11" s="13" t="s">
        <v>22</v>
      </c>
      <c r="C11" s="16">
        <v>6791</v>
      </c>
      <c r="D11" s="16" t="s">
        <v>437</v>
      </c>
      <c r="E11" s="13" t="s">
        <v>7</v>
      </c>
      <c r="F11" s="13" t="s">
        <v>7</v>
      </c>
      <c r="G11" s="13" t="s">
        <v>39</v>
      </c>
      <c r="J11" s="10">
        <v>15</v>
      </c>
      <c r="K11" s="10">
        <v>14</v>
      </c>
    </row>
    <row r="12" spans="1:11" ht="15" customHeight="1">
      <c r="A12" s="13">
        <v>43084</v>
      </c>
      <c r="B12" s="4" t="s">
        <v>7</v>
      </c>
      <c r="C12" s="15">
        <v>57390</v>
      </c>
      <c r="D12" s="15" t="s">
        <v>350</v>
      </c>
      <c r="E12" s="4" t="s">
        <v>7</v>
      </c>
      <c r="F12" s="4" t="s">
        <v>212</v>
      </c>
      <c r="G12" s="4" t="s">
        <v>213</v>
      </c>
      <c r="H12" s="54"/>
      <c r="J12" s="10">
        <v>18</v>
      </c>
      <c r="K12" s="10">
        <v>19</v>
      </c>
    </row>
    <row r="13" spans="1:11" ht="15" customHeight="1">
      <c r="A13" s="13">
        <v>43098</v>
      </c>
      <c r="B13" s="4" t="s">
        <v>11</v>
      </c>
      <c r="C13" s="15">
        <v>54450</v>
      </c>
      <c r="D13" s="4" t="s">
        <v>421</v>
      </c>
      <c r="E13" s="4" t="s">
        <v>12</v>
      </c>
      <c r="F13" s="4" t="s">
        <v>6</v>
      </c>
      <c r="G13" s="4" t="s">
        <v>65</v>
      </c>
      <c r="J13" s="10">
        <v>101</v>
      </c>
      <c r="K13" s="10">
        <v>151</v>
      </c>
    </row>
    <row r="14" spans="1:11" s="282" customFormat="1" ht="15" customHeight="1">
      <c r="A14" s="279">
        <v>43032</v>
      </c>
      <c r="B14" s="278" t="s">
        <v>4</v>
      </c>
      <c r="C14" s="280">
        <v>4930</v>
      </c>
      <c r="D14" s="280" t="s">
        <v>152</v>
      </c>
      <c r="E14" s="278" t="s">
        <v>31</v>
      </c>
      <c r="F14" s="278" t="s">
        <v>7</v>
      </c>
      <c r="G14" s="278" t="s">
        <v>40</v>
      </c>
      <c r="H14" s="281">
        <v>5</v>
      </c>
      <c r="J14" s="282">
        <v>10</v>
      </c>
      <c r="K14" s="282">
        <v>9</v>
      </c>
    </row>
    <row r="15" spans="1:11" s="282" customFormat="1" ht="15" customHeight="1">
      <c r="A15" s="279">
        <v>43087</v>
      </c>
      <c r="B15" s="283" t="s">
        <v>4</v>
      </c>
      <c r="C15" s="280">
        <v>4955</v>
      </c>
      <c r="D15" s="283" t="s">
        <v>152</v>
      </c>
      <c r="E15" s="283" t="s">
        <v>5</v>
      </c>
      <c r="F15" s="283" t="s">
        <v>5</v>
      </c>
      <c r="G15" s="283" t="s">
        <v>123</v>
      </c>
      <c r="H15" s="281"/>
      <c r="J15" s="282">
        <v>10</v>
      </c>
      <c r="K15" s="282">
        <v>9</v>
      </c>
    </row>
    <row r="16" spans="1:11" s="282" customFormat="1" ht="15" customHeight="1">
      <c r="A16" s="279">
        <v>43090</v>
      </c>
      <c r="B16" s="278" t="s">
        <v>4</v>
      </c>
      <c r="C16" s="280">
        <v>4951</v>
      </c>
      <c r="D16" s="278" t="s">
        <v>152</v>
      </c>
      <c r="E16" s="278" t="s">
        <v>5</v>
      </c>
      <c r="F16" s="278" t="s">
        <v>5</v>
      </c>
      <c r="G16" s="278" t="s">
        <v>238</v>
      </c>
      <c r="H16" s="281"/>
      <c r="J16" s="282">
        <v>10</v>
      </c>
      <c r="K16" s="282">
        <v>9</v>
      </c>
    </row>
    <row r="17" spans="1:11" s="282" customFormat="1" ht="15" customHeight="1">
      <c r="A17" s="279">
        <v>43096</v>
      </c>
      <c r="B17" s="278" t="s">
        <v>4</v>
      </c>
      <c r="C17" s="280">
        <v>4925</v>
      </c>
      <c r="D17" s="278" t="s">
        <v>152</v>
      </c>
      <c r="E17" s="278" t="s">
        <v>7</v>
      </c>
      <c r="F17" s="278" t="s">
        <v>24</v>
      </c>
      <c r="G17" s="278" t="s">
        <v>98</v>
      </c>
      <c r="H17" s="281"/>
      <c r="J17" s="282">
        <v>10</v>
      </c>
      <c r="K17" s="282">
        <v>9</v>
      </c>
    </row>
    <row r="18" spans="1:11" s="282" customFormat="1" ht="15" customHeight="1">
      <c r="A18" s="279">
        <v>43097</v>
      </c>
      <c r="B18" s="278" t="s">
        <v>4</v>
      </c>
      <c r="C18" s="280">
        <v>4925</v>
      </c>
      <c r="D18" s="278" t="s">
        <v>152</v>
      </c>
      <c r="E18" s="278" t="s">
        <v>7</v>
      </c>
      <c r="F18" s="278" t="s">
        <v>24</v>
      </c>
      <c r="G18" s="278" t="s">
        <v>65</v>
      </c>
      <c r="H18" s="281"/>
      <c r="J18" s="282">
        <v>10</v>
      </c>
      <c r="K18" s="282">
        <v>9</v>
      </c>
    </row>
    <row r="19" spans="1:11" ht="15" customHeight="1">
      <c r="A19" s="13">
        <v>43097</v>
      </c>
      <c r="B19" s="4" t="s">
        <v>4</v>
      </c>
      <c r="C19" s="15">
        <v>9633</v>
      </c>
      <c r="D19" s="4" t="s">
        <v>332</v>
      </c>
      <c r="E19" s="4" t="s">
        <v>5</v>
      </c>
      <c r="F19" s="4" t="s">
        <v>24</v>
      </c>
      <c r="G19" s="4" t="s">
        <v>248</v>
      </c>
      <c r="J19" s="10">
        <v>56</v>
      </c>
      <c r="K19" s="10">
        <v>60</v>
      </c>
    </row>
    <row r="20" spans="1:11" ht="15" customHeight="1">
      <c r="A20" s="13">
        <v>43084</v>
      </c>
      <c r="B20" s="4" t="s">
        <v>7</v>
      </c>
      <c r="C20" s="15">
        <v>57970</v>
      </c>
      <c r="D20" s="15" t="s">
        <v>351</v>
      </c>
      <c r="E20" s="4" t="s">
        <v>7</v>
      </c>
      <c r="F20" s="4" t="s">
        <v>7</v>
      </c>
      <c r="G20" s="4" t="s">
        <v>43</v>
      </c>
      <c r="H20" s="54"/>
      <c r="J20" s="10">
        <v>38</v>
      </c>
      <c r="K20" s="10">
        <v>57</v>
      </c>
    </row>
    <row r="21" spans="1:11" ht="15" customHeight="1">
      <c r="A21" s="13">
        <v>43057</v>
      </c>
      <c r="B21" s="4" t="s">
        <v>4</v>
      </c>
      <c r="C21" s="15">
        <v>5405</v>
      </c>
      <c r="D21" s="15" t="s">
        <v>194</v>
      </c>
      <c r="E21" s="4" t="s">
        <v>25</v>
      </c>
      <c r="F21" s="4" t="s">
        <v>4</v>
      </c>
      <c r="G21" s="4" t="s">
        <v>43</v>
      </c>
      <c r="H21" s="20">
        <v>2</v>
      </c>
      <c r="J21" s="10">
        <v>31</v>
      </c>
      <c r="K21" s="10">
        <v>40</v>
      </c>
    </row>
    <row r="22" spans="1:11" ht="15" customHeight="1">
      <c r="A22" s="13">
        <v>43098</v>
      </c>
      <c r="B22" s="4" t="s">
        <v>4</v>
      </c>
      <c r="C22" s="15">
        <v>6231</v>
      </c>
      <c r="D22" s="4" t="s">
        <v>194</v>
      </c>
      <c r="E22" s="4" t="s">
        <v>6</v>
      </c>
      <c r="F22" s="4" t="s">
        <v>7</v>
      </c>
      <c r="G22" s="4" t="s">
        <v>43</v>
      </c>
      <c r="J22" s="10">
        <v>31</v>
      </c>
      <c r="K22" s="10">
        <v>40</v>
      </c>
    </row>
    <row r="23" spans="1:11" s="282" customFormat="1" ht="15" customHeight="1">
      <c r="A23" s="279">
        <v>42737</v>
      </c>
      <c r="B23" s="278" t="s">
        <v>4</v>
      </c>
      <c r="C23" s="280">
        <v>4451</v>
      </c>
      <c r="D23" s="278" t="s">
        <v>145</v>
      </c>
      <c r="E23" s="278" t="s">
        <v>5</v>
      </c>
      <c r="F23" s="278" t="s">
        <v>5</v>
      </c>
      <c r="G23" s="278" t="s">
        <v>43</v>
      </c>
      <c r="H23" s="281">
        <v>7</v>
      </c>
      <c r="J23" s="284">
        <v>8</v>
      </c>
      <c r="K23" s="282">
        <v>5</v>
      </c>
    </row>
    <row r="24" spans="1:11" s="282" customFormat="1" ht="15" customHeight="1">
      <c r="A24" s="279">
        <v>43029</v>
      </c>
      <c r="B24" s="279" t="s">
        <v>4</v>
      </c>
      <c r="C24" s="285">
        <v>4462</v>
      </c>
      <c r="D24" s="285" t="s">
        <v>145</v>
      </c>
      <c r="E24" s="279" t="s">
        <v>23</v>
      </c>
      <c r="F24" s="279" t="s">
        <v>24</v>
      </c>
      <c r="G24" s="279" t="s">
        <v>45</v>
      </c>
      <c r="H24" s="281"/>
      <c r="J24" s="284">
        <v>8</v>
      </c>
      <c r="K24" s="282">
        <v>5</v>
      </c>
    </row>
    <row r="25" spans="1:11" s="282" customFormat="1" ht="15" customHeight="1">
      <c r="A25" s="279">
        <v>43029</v>
      </c>
      <c r="B25" s="279" t="s">
        <v>4</v>
      </c>
      <c r="C25" s="286">
        <v>4431</v>
      </c>
      <c r="D25" s="286" t="s">
        <v>145</v>
      </c>
      <c r="E25" s="279" t="s">
        <v>5</v>
      </c>
      <c r="F25" s="279" t="s">
        <v>7</v>
      </c>
      <c r="G25" s="279" t="s">
        <v>41</v>
      </c>
      <c r="H25" s="281"/>
      <c r="J25" s="284">
        <v>8</v>
      </c>
      <c r="K25" s="282">
        <v>5</v>
      </c>
    </row>
    <row r="26" spans="1:11" s="282" customFormat="1" ht="15" customHeight="1">
      <c r="A26" s="279">
        <v>43050</v>
      </c>
      <c r="B26" s="278" t="s">
        <v>4</v>
      </c>
      <c r="C26" s="280">
        <v>4431</v>
      </c>
      <c r="D26" s="280" t="s">
        <v>145</v>
      </c>
      <c r="E26" s="278" t="s">
        <v>5</v>
      </c>
      <c r="F26" s="278" t="s">
        <v>5</v>
      </c>
      <c r="G26" s="278" t="s">
        <v>98</v>
      </c>
      <c r="H26" s="281"/>
      <c r="J26" s="284">
        <v>8</v>
      </c>
      <c r="K26" s="282">
        <v>5</v>
      </c>
    </row>
    <row r="27" spans="1:11" s="282" customFormat="1" ht="15" customHeight="1">
      <c r="A27" s="279">
        <v>43064</v>
      </c>
      <c r="B27" s="278" t="s">
        <v>4</v>
      </c>
      <c r="C27" s="280">
        <v>4482</v>
      </c>
      <c r="D27" s="280" t="s">
        <v>145</v>
      </c>
      <c r="E27" s="278" t="s">
        <v>5</v>
      </c>
      <c r="F27" s="278" t="s">
        <v>5</v>
      </c>
      <c r="G27" s="278" t="s">
        <v>43</v>
      </c>
      <c r="H27" s="281"/>
      <c r="J27" s="284">
        <v>8</v>
      </c>
      <c r="K27" s="282">
        <v>5</v>
      </c>
    </row>
    <row r="28" spans="1:11" s="282" customFormat="1" ht="15" customHeight="1">
      <c r="A28" s="279">
        <v>43089</v>
      </c>
      <c r="B28" s="278" t="s">
        <v>4</v>
      </c>
      <c r="C28" s="280">
        <v>4450</v>
      </c>
      <c r="D28" s="287" t="s">
        <v>145</v>
      </c>
      <c r="E28" s="278" t="s">
        <v>25</v>
      </c>
      <c r="F28" s="278" t="s">
        <v>4</v>
      </c>
      <c r="G28" s="278" t="s">
        <v>232</v>
      </c>
      <c r="H28" s="281"/>
      <c r="J28" s="284">
        <v>8</v>
      </c>
      <c r="K28" s="282">
        <v>5</v>
      </c>
    </row>
    <row r="29" spans="1:11" s="282" customFormat="1" ht="15" customHeight="1">
      <c r="A29" s="279">
        <v>43090</v>
      </c>
      <c r="B29" s="278" t="s">
        <v>4</v>
      </c>
      <c r="C29" s="280">
        <v>4482</v>
      </c>
      <c r="D29" s="278" t="s">
        <v>145</v>
      </c>
      <c r="E29" s="278" t="s">
        <v>5</v>
      </c>
      <c r="F29" s="278" t="s">
        <v>5</v>
      </c>
      <c r="G29" s="278" t="s">
        <v>65</v>
      </c>
      <c r="H29" s="281"/>
      <c r="J29" s="284">
        <v>8</v>
      </c>
      <c r="K29" s="282">
        <v>5</v>
      </c>
    </row>
    <row r="30" spans="1:11" ht="15" customHeight="1">
      <c r="A30" s="13">
        <v>43090</v>
      </c>
      <c r="B30" s="4" t="s">
        <v>4</v>
      </c>
      <c r="C30" s="15">
        <v>6830</v>
      </c>
      <c r="D30" s="4" t="s">
        <v>308</v>
      </c>
      <c r="E30" s="4" t="s">
        <v>237</v>
      </c>
      <c r="F30" s="4" t="s">
        <v>5</v>
      </c>
      <c r="G30" s="4" t="s">
        <v>65</v>
      </c>
      <c r="H30" s="20">
        <v>2</v>
      </c>
      <c r="J30" s="10">
        <v>41</v>
      </c>
      <c r="K30" s="10">
        <v>57</v>
      </c>
    </row>
    <row r="31" spans="1:11" ht="15" customHeight="1">
      <c r="A31" s="13">
        <v>43098</v>
      </c>
      <c r="B31" s="4" t="s">
        <v>4</v>
      </c>
      <c r="C31" s="15">
        <v>6830</v>
      </c>
      <c r="D31" s="4" t="s">
        <v>308</v>
      </c>
      <c r="E31" s="4" t="s">
        <v>5</v>
      </c>
      <c r="F31" s="4" t="s">
        <v>6</v>
      </c>
      <c r="G31" s="4" t="s">
        <v>248</v>
      </c>
      <c r="J31" s="10">
        <v>41</v>
      </c>
      <c r="K31" s="10">
        <v>57</v>
      </c>
    </row>
    <row r="32" spans="1:11" s="127" customFormat="1" ht="15" customHeight="1">
      <c r="A32" s="319">
        <v>43036</v>
      </c>
      <c r="B32" s="320" t="s">
        <v>4</v>
      </c>
      <c r="C32" s="321">
        <v>7213</v>
      </c>
      <c r="D32" s="321" t="s">
        <v>153</v>
      </c>
      <c r="E32" s="320" t="s">
        <v>24</v>
      </c>
      <c r="F32" s="320" t="s">
        <v>56</v>
      </c>
      <c r="G32" s="320" t="s">
        <v>45</v>
      </c>
      <c r="H32" s="322"/>
      <c r="J32" s="127">
        <v>26</v>
      </c>
      <c r="K32" s="127">
        <v>33</v>
      </c>
    </row>
    <row r="33" spans="1:11" s="127" customFormat="1" ht="15" customHeight="1">
      <c r="A33" s="319">
        <v>43044</v>
      </c>
      <c r="B33" s="320" t="s">
        <v>4</v>
      </c>
      <c r="C33" s="321">
        <v>7248</v>
      </c>
      <c r="D33" s="321" t="s">
        <v>153</v>
      </c>
      <c r="E33" s="320" t="s">
        <v>24</v>
      </c>
      <c r="F33" s="320" t="s">
        <v>12</v>
      </c>
      <c r="G33" s="320" t="s">
        <v>42</v>
      </c>
      <c r="H33" s="322"/>
      <c r="J33" s="127">
        <v>26</v>
      </c>
      <c r="K33" s="127">
        <v>33</v>
      </c>
    </row>
    <row r="34" spans="1:11" s="458" customFormat="1" ht="15" customHeight="1">
      <c r="A34" s="455">
        <v>43022</v>
      </c>
      <c r="B34" s="456" t="s">
        <v>4</v>
      </c>
      <c r="C34" s="456">
        <v>6922</v>
      </c>
      <c r="D34" s="456" t="s">
        <v>134</v>
      </c>
      <c r="E34" s="456" t="s">
        <v>5</v>
      </c>
      <c r="F34" s="456" t="s">
        <v>5</v>
      </c>
      <c r="G34" s="456"/>
      <c r="H34" s="457"/>
      <c r="J34" s="458">
        <v>35</v>
      </c>
      <c r="K34" s="458">
        <v>50</v>
      </c>
    </row>
    <row r="35" spans="1:11" ht="15" customHeight="1">
      <c r="A35" s="13">
        <v>43031</v>
      </c>
      <c r="B35" s="3" t="s">
        <v>9</v>
      </c>
      <c r="C35" s="3" t="s">
        <v>54</v>
      </c>
      <c r="D35" s="3" t="s">
        <v>54</v>
      </c>
      <c r="E35" s="3" t="s">
        <v>9</v>
      </c>
      <c r="F35" s="3" t="s">
        <v>9</v>
      </c>
      <c r="G35" s="13" t="s">
        <v>43</v>
      </c>
    </row>
    <row r="36" spans="1:11" s="356" customFormat="1" ht="15" customHeight="1">
      <c r="A36" s="353">
        <v>43022</v>
      </c>
      <c r="B36" s="354" t="s">
        <v>4</v>
      </c>
      <c r="C36" s="354">
        <v>3315</v>
      </c>
      <c r="D36" s="354" t="s">
        <v>137</v>
      </c>
      <c r="E36" s="354" t="s">
        <v>5</v>
      </c>
      <c r="F36" s="354" t="s">
        <v>5</v>
      </c>
      <c r="G36" s="354"/>
      <c r="H36" s="355"/>
      <c r="J36" s="356">
        <v>14</v>
      </c>
      <c r="K36" s="356">
        <v>15</v>
      </c>
    </row>
    <row r="37" spans="1:11" s="356" customFormat="1" ht="15" customHeight="1">
      <c r="A37" s="357">
        <v>43022</v>
      </c>
      <c r="B37" s="354" t="s">
        <v>4</v>
      </c>
      <c r="C37" s="354">
        <v>3315</v>
      </c>
      <c r="D37" s="354" t="s">
        <v>137</v>
      </c>
      <c r="E37" s="354" t="s">
        <v>5</v>
      </c>
      <c r="F37" s="354" t="s">
        <v>5</v>
      </c>
      <c r="G37" s="354"/>
      <c r="H37" s="355"/>
      <c r="J37" s="356">
        <v>14</v>
      </c>
      <c r="K37" s="356">
        <v>15</v>
      </c>
    </row>
    <row r="38" spans="1:11" ht="15" customHeight="1">
      <c r="A38" s="13">
        <v>43098</v>
      </c>
      <c r="B38" s="4" t="s">
        <v>11</v>
      </c>
      <c r="C38" s="15">
        <v>10555</v>
      </c>
      <c r="D38" s="4" t="s">
        <v>433</v>
      </c>
      <c r="E38" s="4" t="s">
        <v>12</v>
      </c>
      <c r="F38" s="4" t="s">
        <v>24</v>
      </c>
      <c r="G38" s="4" t="s">
        <v>43</v>
      </c>
    </row>
    <row r="39" spans="1:11" s="282" customFormat="1" ht="15" customHeight="1">
      <c r="A39" s="288">
        <v>43022</v>
      </c>
      <c r="B39" s="289" t="s">
        <v>4</v>
      </c>
      <c r="C39" s="289">
        <v>8060</v>
      </c>
      <c r="D39" s="289" t="s">
        <v>133</v>
      </c>
      <c r="E39" s="289" t="s">
        <v>24</v>
      </c>
      <c r="F39" s="289" t="s">
        <v>24</v>
      </c>
      <c r="G39" s="289"/>
      <c r="H39" s="281">
        <v>15</v>
      </c>
      <c r="J39" s="282">
        <v>24</v>
      </c>
      <c r="K39" s="282">
        <v>20</v>
      </c>
    </row>
    <row r="40" spans="1:11" s="282" customFormat="1" ht="15" customHeight="1">
      <c r="A40" s="279">
        <v>43036</v>
      </c>
      <c r="B40" s="278" t="s">
        <v>4</v>
      </c>
      <c r="C40" s="280">
        <v>8063</v>
      </c>
      <c r="D40" s="280" t="s">
        <v>133</v>
      </c>
      <c r="E40" s="278" t="s">
        <v>34</v>
      </c>
      <c r="F40" s="278" t="s">
        <v>57</v>
      </c>
      <c r="G40" s="278" t="s">
        <v>45</v>
      </c>
      <c r="H40" s="281"/>
      <c r="J40" s="282">
        <v>24</v>
      </c>
      <c r="K40" s="282">
        <v>20</v>
      </c>
    </row>
    <row r="41" spans="1:11" s="282" customFormat="1" ht="15" customHeight="1">
      <c r="A41" s="279">
        <v>43037</v>
      </c>
      <c r="B41" s="278" t="s">
        <v>4</v>
      </c>
      <c r="C41" s="280">
        <v>8055</v>
      </c>
      <c r="D41" s="280" t="s">
        <v>133</v>
      </c>
      <c r="E41" s="278" t="s">
        <v>25</v>
      </c>
      <c r="F41" s="278" t="s">
        <v>56</v>
      </c>
      <c r="G41" s="278" t="s">
        <v>43</v>
      </c>
      <c r="H41" s="281"/>
      <c r="J41" s="282">
        <v>24</v>
      </c>
      <c r="K41" s="282">
        <v>20</v>
      </c>
    </row>
    <row r="42" spans="1:11" s="282" customFormat="1" ht="15" customHeight="1">
      <c r="A42" s="279">
        <v>43037</v>
      </c>
      <c r="B42" s="278" t="s">
        <v>4</v>
      </c>
      <c r="C42" s="280">
        <v>8086</v>
      </c>
      <c r="D42" s="280" t="s">
        <v>133</v>
      </c>
      <c r="E42" s="278" t="s">
        <v>36</v>
      </c>
      <c r="F42" s="278" t="s">
        <v>7</v>
      </c>
      <c r="G42" s="278" t="s">
        <v>45</v>
      </c>
      <c r="H42" s="281"/>
      <c r="J42" s="282">
        <v>24</v>
      </c>
      <c r="K42" s="282">
        <v>20</v>
      </c>
    </row>
    <row r="43" spans="1:11" s="282" customFormat="1" ht="15" customHeight="1">
      <c r="A43" s="279">
        <v>43038</v>
      </c>
      <c r="B43" s="278" t="s">
        <v>4</v>
      </c>
      <c r="C43" s="280">
        <v>8079</v>
      </c>
      <c r="D43" s="280" t="s">
        <v>133</v>
      </c>
      <c r="E43" s="278" t="s">
        <v>24</v>
      </c>
      <c r="F43" s="278" t="s">
        <v>60</v>
      </c>
      <c r="G43" s="278" t="s">
        <v>45</v>
      </c>
      <c r="H43" s="281"/>
      <c r="J43" s="282">
        <v>24</v>
      </c>
      <c r="K43" s="282">
        <v>20</v>
      </c>
    </row>
    <row r="44" spans="1:11" s="282" customFormat="1" ht="15" customHeight="1">
      <c r="A44" s="279">
        <v>43040</v>
      </c>
      <c r="B44" s="278" t="s">
        <v>4</v>
      </c>
      <c r="C44" s="280">
        <v>8055</v>
      </c>
      <c r="D44" s="280" t="s">
        <v>133</v>
      </c>
      <c r="E44" s="278" t="s">
        <v>24</v>
      </c>
      <c r="F44" s="278" t="s">
        <v>56</v>
      </c>
      <c r="G44" s="278" t="s">
        <v>65</v>
      </c>
      <c r="H44" s="281"/>
      <c r="J44" s="282">
        <v>24</v>
      </c>
      <c r="K44" s="282">
        <v>20</v>
      </c>
    </row>
    <row r="45" spans="1:11" s="282" customFormat="1" ht="15" customHeight="1">
      <c r="A45" s="279">
        <v>43050</v>
      </c>
      <c r="B45" s="278" t="s">
        <v>4</v>
      </c>
      <c r="C45" s="280">
        <v>8096</v>
      </c>
      <c r="D45" s="280" t="s">
        <v>133</v>
      </c>
      <c r="E45" s="278" t="s">
        <v>24</v>
      </c>
      <c r="F45" s="278" t="s">
        <v>24</v>
      </c>
      <c r="G45" s="278" t="s">
        <v>65</v>
      </c>
      <c r="H45" s="281"/>
      <c r="J45" s="282">
        <v>24</v>
      </c>
      <c r="K45" s="282">
        <v>20</v>
      </c>
    </row>
    <row r="46" spans="1:11" s="282" customFormat="1" ht="15" customHeight="1">
      <c r="A46" s="279">
        <v>43087</v>
      </c>
      <c r="B46" s="283" t="s">
        <v>4</v>
      </c>
      <c r="C46" s="280">
        <v>8081</v>
      </c>
      <c r="D46" s="287" t="s">
        <v>133</v>
      </c>
      <c r="E46" s="283" t="s">
        <v>24</v>
      </c>
      <c r="F46" s="283" t="s">
        <v>24</v>
      </c>
      <c r="G46" s="283" t="s">
        <v>43</v>
      </c>
      <c r="H46" s="281"/>
      <c r="J46" s="282">
        <v>24</v>
      </c>
      <c r="K46" s="282">
        <v>20</v>
      </c>
    </row>
    <row r="47" spans="1:11" s="282" customFormat="1" ht="15" customHeight="1">
      <c r="A47" s="279">
        <v>43088</v>
      </c>
      <c r="B47" s="283" t="s">
        <v>4</v>
      </c>
      <c r="C47" s="280">
        <v>8079</v>
      </c>
      <c r="D47" s="283" t="s">
        <v>133</v>
      </c>
      <c r="E47" s="283" t="s">
        <v>24</v>
      </c>
      <c r="F47" s="283" t="s">
        <v>5</v>
      </c>
      <c r="G47" s="283" t="s">
        <v>226</v>
      </c>
      <c r="H47" s="281"/>
      <c r="J47" s="282">
        <v>24</v>
      </c>
      <c r="K47" s="282">
        <v>20</v>
      </c>
    </row>
    <row r="48" spans="1:11" s="282" customFormat="1" ht="15" customHeight="1">
      <c r="A48" s="279">
        <v>43096</v>
      </c>
      <c r="B48" s="278" t="s">
        <v>4</v>
      </c>
      <c r="C48" s="280">
        <v>8077</v>
      </c>
      <c r="D48" s="278" t="s">
        <v>133</v>
      </c>
      <c r="E48" s="278" t="s">
        <v>36</v>
      </c>
      <c r="F48" s="278" t="s">
        <v>24</v>
      </c>
      <c r="G48" s="278" t="s">
        <v>123</v>
      </c>
      <c r="H48" s="281"/>
      <c r="J48" s="282">
        <v>24</v>
      </c>
      <c r="K48" s="282">
        <v>20</v>
      </c>
    </row>
    <row r="49" spans="1:11" s="282" customFormat="1" ht="15" customHeight="1">
      <c r="A49" s="279">
        <v>43097</v>
      </c>
      <c r="B49" s="278" t="s">
        <v>4</v>
      </c>
      <c r="C49" s="280">
        <v>8052</v>
      </c>
      <c r="D49" s="278" t="s">
        <v>133</v>
      </c>
      <c r="E49" s="278" t="s">
        <v>5</v>
      </c>
      <c r="F49" s="278" t="s">
        <v>24</v>
      </c>
      <c r="G49" s="278" t="s">
        <v>266</v>
      </c>
      <c r="H49" s="281"/>
      <c r="J49" s="282">
        <v>24</v>
      </c>
      <c r="K49" s="282">
        <v>20</v>
      </c>
    </row>
    <row r="50" spans="1:11" s="282" customFormat="1" ht="15" customHeight="1">
      <c r="A50" s="279">
        <v>43098</v>
      </c>
      <c r="B50" s="278" t="s">
        <v>4</v>
      </c>
      <c r="C50" s="280">
        <v>8094</v>
      </c>
      <c r="D50" s="278" t="s">
        <v>133</v>
      </c>
      <c r="E50" s="278" t="s">
        <v>255</v>
      </c>
      <c r="F50" s="278" t="s">
        <v>7</v>
      </c>
      <c r="G50" s="278" t="s">
        <v>98</v>
      </c>
      <c r="H50" s="281"/>
      <c r="J50" s="282">
        <v>24</v>
      </c>
      <c r="K50" s="282">
        <v>20</v>
      </c>
    </row>
    <row r="51" spans="1:11" s="282" customFormat="1" ht="15" customHeight="1">
      <c r="A51" s="279">
        <v>43099</v>
      </c>
      <c r="B51" s="278" t="s">
        <v>4</v>
      </c>
      <c r="C51" s="280">
        <v>8086</v>
      </c>
      <c r="D51" s="278" t="s">
        <v>133</v>
      </c>
      <c r="E51" s="278" t="s">
        <v>280</v>
      </c>
      <c r="F51" s="278" t="s">
        <v>7</v>
      </c>
      <c r="G51" s="278" t="s">
        <v>65</v>
      </c>
      <c r="H51" s="281"/>
      <c r="J51" s="282">
        <v>24</v>
      </c>
      <c r="K51" s="282">
        <v>20</v>
      </c>
    </row>
    <row r="52" spans="1:11" s="282" customFormat="1" ht="15" customHeight="1">
      <c r="A52" s="279">
        <v>43099</v>
      </c>
      <c r="B52" s="278" t="s">
        <v>4</v>
      </c>
      <c r="C52" s="280">
        <v>8064</v>
      </c>
      <c r="D52" s="278" t="s">
        <v>133</v>
      </c>
      <c r="E52" s="278" t="s">
        <v>7</v>
      </c>
      <c r="F52" s="278" t="s">
        <v>7</v>
      </c>
      <c r="G52" s="278" t="s">
        <v>43</v>
      </c>
      <c r="H52" s="281"/>
      <c r="J52" s="282">
        <v>24</v>
      </c>
      <c r="K52" s="282">
        <v>20</v>
      </c>
    </row>
    <row r="53" spans="1:11" s="282" customFormat="1" ht="15" customHeight="1">
      <c r="A53" s="279">
        <v>43100</v>
      </c>
      <c r="B53" s="278" t="s">
        <v>4</v>
      </c>
      <c r="C53" s="280">
        <v>8077</v>
      </c>
      <c r="D53" s="278" t="s">
        <v>133</v>
      </c>
      <c r="E53" s="278" t="s">
        <v>7</v>
      </c>
      <c r="F53" s="278" t="s">
        <v>24</v>
      </c>
      <c r="G53" s="278" t="s">
        <v>283</v>
      </c>
      <c r="H53" s="281"/>
      <c r="J53" s="282">
        <v>24</v>
      </c>
      <c r="K53" s="282">
        <v>20</v>
      </c>
    </row>
    <row r="54" spans="1:11" s="467" customFormat="1" ht="15" customHeight="1">
      <c r="A54" s="463">
        <v>43064</v>
      </c>
      <c r="B54" s="464" t="s">
        <v>4</v>
      </c>
      <c r="C54" s="465">
        <v>4976</v>
      </c>
      <c r="D54" s="465" t="s">
        <v>199</v>
      </c>
      <c r="E54" s="464" t="s">
        <v>5</v>
      </c>
      <c r="F54" s="464" t="s">
        <v>5</v>
      </c>
      <c r="G54" s="464" t="s">
        <v>98</v>
      </c>
      <c r="H54" s="466"/>
      <c r="J54" s="467">
        <v>17</v>
      </c>
      <c r="K54" s="467">
        <v>14</v>
      </c>
    </row>
    <row r="55" spans="1:11" s="467" customFormat="1" ht="15" customHeight="1">
      <c r="A55" s="463">
        <v>43098</v>
      </c>
      <c r="B55" s="468" t="s">
        <v>4</v>
      </c>
      <c r="C55" s="465">
        <v>4970</v>
      </c>
      <c r="D55" s="464" t="s">
        <v>199</v>
      </c>
      <c r="E55" s="464" t="s">
        <v>5</v>
      </c>
      <c r="F55" s="464" t="s">
        <v>127</v>
      </c>
      <c r="G55" s="464" t="s">
        <v>65</v>
      </c>
      <c r="H55" s="466"/>
      <c r="J55" s="467">
        <v>17</v>
      </c>
      <c r="K55" s="467">
        <v>14</v>
      </c>
    </row>
    <row r="56" spans="1:11" s="282" customFormat="1" ht="15" customHeight="1">
      <c r="A56" s="279">
        <v>43097</v>
      </c>
      <c r="B56" s="278" t="s">
        <v>4</v>
      </c>
      <c r="C56" s="280">
        <v>3279</v>
      </c>
      <c r="D56" s="278" t="s">
        <v>333</v>
      </c>
      <c r="E56" s="278" t="s">
        <v>7</v>
      </c>
      <c r="F56" s="278" t="s">
        <v>24</v>
      </c>
      <c r="G56" s="278" t="s">
        <v>65</v>
      </c>
      <c r="H56" s="281">
        <v>2</v>
      </c>
      <c r="J56" s="282">
        <v>18</v>
      </c>
      <c r="K56" s="282">
        <v>20</v>
      </c>
    </row>
    <row r="57" spans="1:11" s="282" customFormat="1" ht="15" customHeight="1">
      <c r="A57" s="279">
        <v>43097</v>
      </c>
      <c r="B57" s="278" t="s">
        <v>4</v>
      </c>
      <c r="C57" s="280">
        <v>3282</v>
      </c>
      <c r="D57" s="278" t="s">
        <v>333</v>
      </c>
      <c r="E57" s="278" t="s">
        <v>7</v>
      </c>
      <c r="F57" s="278" t="s">
        <v>9</v>
      </c>
      <c r="G57" s="278" t="s">
        <v>65</v>
      </c>
      <c r="H57" s="281"/>
      <c r="J57" s="282">
        <v>18</v>
      </c>
      <c r="K57" s="282">
        <v>20</v>
      </c>
    </row>
    <row r="58" spans="1:11" ht="15" customHeight="1">
      <c r="A58" s="13">
        <v>43039</v>
      </c>
      <c r="B58" s="4" t="s">
        <v>7</v>
      </c>
      <c r="C58" s="15">
        <v>78650</v>
      </c>
      <c r="D58" s="15" t="s">
        <v>411</v>
      </c>
      <c r="E58" s="4" t="s">
        <v>7</v>
      </c>
      <c r="F58" s="4" t="s">
        <v>8</v>
      </c>
      <c r="G58" s="4" t="s">
        <v>64</v>
      </c>
      <c r="J58" s="10">
        <v>243</v>
      </c>
      <c r="K58" s="10">
        <v>385</v>
      </c>
    </row>
    <row r="59" spans="1:11" ht="15" customHeight="1">
      <c r="A59" s="13">
        <v>43098</v>
      </c>
      <c r="B59" s="4" t="s">
        <v>4</v>
      </c>
      <c r="C59" s="15">
        <v>8812</v>
      </c>
      <c r="D59" s="4" t="s">
        <v>339</v>
      </c>
      <c r="E59" s="4" t="s">
        <v>5</v>
      </c>
      <c r="F59" s="4" t="s">
        <v>127</v>
      </c>
      <c r="G59" s="4" t="s">
        <v>236</v>
      </c>
      <c r="J59" s="10">
        <v>46</v>
      </c>
      <c r="K59" s="10">
        <v>49</v>
      </c>
    </row>
    <row r="60" spans="1:11" s="604" customFormat="1" ht="15" customHeight="1">
      <c r="A60" s="601">
        <v>43023</v>
      </c>
      <c r="B60" s="602" t="s">
        <v>4</v>
      </c>
      <c r="C60" s="602">
        <v>7788</v>
      </c>
      <c r="D60" s="602" t="s">
        <v>140</v>
      </c>
      <c r="E60" s="602" t="s">
        <v>5</v>
      </c>
      <c r="F60" s="602" t="s">
        <v>5</v>
      </c>
      <c r="G60" s="602"/>
      <c r="H60" s="603">
        <v>3</v>
      </c>
      <c r="J60" s="604">
        <v>38</v>
      </c>
      <c r="K60" s="604">
        <v>55</v>
      </c>
    </row>
    <row r="61" spans="1:11" s="604" customFormat="1" ht="15" customHeight="1">
      <c r="A61" s="605">
        <v>43091</v>
      </c>
      <c r="B61" s="606" t="s">
        <v>4</v>
      </c>
      <c r="C61" s="607">
        <v>7774</v>
      </c>
      <c r="D61" s="606" t="s">
        <v>140</v>
      </c>
      <c r="E61" s="606" t="s">
        <v>5</v>
      </c>
      <c r="F61" s="606" t="s">
        <v>5</v>
      </c>
      <c r="G61" s="606" t="s">
        <v>43</v>
      </c>
      <c r="H61" s="603"/>
      <c r="J61" s="604">
        <v>38</v>
      </c>
      <c r="K61" s="604">
        <v>55</v>
      </c>
    </row>
    <row r="62" spans="1:11" s="389" customFormat="1" ht="15" customHeight="1">
      <c r="A62" s="385">
        <v>43051</v>
      </c>
      <c r="B62" s="386" t="s">
        <v>4</v>
      </c>
      <c r="C62" s="387">
        <v>3322</v>
      </c>
      <c r="D62" s="387" t="s">
        <v>183</v>
      </c>
      <c r="E62" s="386" t="s">
        <v>7</v>
      </c>
      <c r="F62" s="386" t="s">
        <v>7</v>
      </c>
      <c r="G62" s="386" t="s">
        <v>98</v>
      </c>
      <c r="H62" s="388">
        <v>2</v>
      </c>
      <c r="J62" s="389">
        <v>21</v>
      </c>
      <c r="K62" s="389">
        <v>26</v>
      </c>
    </row>
    <row r="63" spans="1:11" s="389" customFormat="1" ht="15" customHeight="1">
      <c r="A63" s="385">
        <v>43098</v>
      </c>
      <c r="B63" s="386" t="s">
        <v>4</v>
      </c>
      <c r="C63" s="387">
        <v>3323</v>
      </c>
      <c r="D63" s="386" t="s">
        <v>183</v>
      </c>
      <c r="E63" s="386" t="s">
        <v>7</v>
      </c>
      <c r="F63" s="386" t="s">
        <v>5</v>
      </c>
      <c r="G63" s="386" t="s">
        <v>65</v>
      </c>
      <c r="H63" s="388"/>
      <c r="J63" s="389">
        <v>21</v>
      </c>
      <c r="K63" s="389">
        <v>26</v>
      </c>
    </row>
    <row r="64" spans="1:11" ht="15" customHeight="1">
      <c r="A64" s="13">
        <v>43042</v>
      </c>
      <c r="B64" s="4" t="s">
        <v>4</v>
      </c>
      <c r="C64" s="15">
        <v>9639</v>
      </c>
      <c r="D64" s="15" t="s">
        <v>171</v>
      </c>
      <c r="E64" s="4" t="s">
        <v>5</v>
      </c>
      <c r="F64" s="4"/>
      <c r="G64" s="4" t="s">
        <v>43</v>
      </c>
      <c r="J64" s="10">
        <v>54</v>
      </c>
      <c r="K64" s="10">
        <v>59</v>
      </c>
    </row>
    <row r="65" spans="1:11" ht="15" customHeight="1">
      <c r="A65" s="13">
        <v>43040</v>
      </c>
      <c r="B65" s="4" t="s">
        <v>4</v>
      </c>
      <c r="C65" s="15">
        <v>5407</v>
      </c>
      <c r="D65" s="15" t="s">
        <v>165</v>
      </c>
      <c r="E65" s="4" t="s">
        <v>36</v>
      </c>
      <c r="F65" s="4" t="s">
        <v>56</v>
      </c>
      <c r="G65" s="4" t="s">
        <v>51</v>
      </c>
      <c r="H65" s="20">
        <v>2</v>
      </c>
      <c r="J65" s="10">
        <v>31</v>
      </c>
      <c r="K65" s="10">
        <v>40</v>
      </c>
    </row>
    <row r="66" spans="1:11" ht="15" customHeight="1">
      <c r="A66" s="13">
        <v>43096</v>
      </c>
      <c r="B66" s="4" t="s">
        <v>4</v>
      </c>
      <c r="C66" s="15">
        <v>5407</v>
      </c>
      <c r="D66" s="4" t="s">
        <v>165</v>
      </c>
      <c r="E66" s="4" t="s">
        <v>36</v>
      </c>
      <c r="F66" s="4" t="s">
        <v>5</v>
      </c>
      <c r="G66" s="4" t="s">
        <v>65</v>
      </c>
      <c r="J66" s="10">
        <v>31</v>
      </c>
      <c r="K66" s="10">
        <v>40</v>
      </c>
    </row>
    <row r="67" spans="1:11" ht="15" customHeight="1">
      <c r="A67" s="13">
        <v>43071</v>
      </c>
      <c r="B67" s="4" t="s">
        <v>4</v>
      </c>
      <c r="C67" s="15">
        <v>9360</v>
      </c>
      <c r="D67" s="53" t="s">
        <v>589</v>
      </c>
      <c r="E67" s="4" t="s">
        <v>5</v>
      </c>
      <c r="F67" s="4" t="s">
        <v>5</v>
      </c>
      <c r="G67" s="4" t="s">
        <v>43</v>
      </c>
      <c r="H67" s="54"/>
      <c r="J67" s="10">
        <v>48</v>
      </c>
      <c r="K67" s="10">
        <v>71</v>
      </c>
    </row>
    <row r="68" spans="1:11" s="282" customFormat="1" ht="15" customHeight="1">
      <c r="A68" s="279">
        <v>43031</v>
      </c>
      <c r="B68" s="278" t="s">
        <v>4</v>
      </c>
      <c r="C68" s="280">
        <v>8135</v>
      </c>
      <c r="D68" s="280" t="s">
        <v>148</v>
      </c>
      <c r="E68" s="278" t="s">
        <v>24</v>
      </c>
      <c r="F68" s="278" t="s">
        <v>24</v>
      </c>
      <c r="G68" s="279" t="s">
        <v>43</v>
      </c>
      <c r="H68" s="281">
        <v>2</v>
      </c>
      <c r="J68" s="282">
        <v>23</v>
      </c>
      <c r="K68" s="282">
        <v>31</v>
      </c>
    </row>
    <row r="69" spans="1:11" s="282" customFormat="1" ht="15" customHeight="1">
      <c r="A69" s="279">
        <v>43096</v>
      </c>
      <c r="B69" s="278" t="s">
        <v>4</v>
      </c>
      <c r="C69" s="280">
        <v>8166</v>
      </c>
      <c r="D69" s="278" t="s">
        <v>148</v>
      </c>
      <c r="E69" s="278" t="s">
        <v>5</v>
      </c>
      <c r="F69" s="278" t="s">
        <v>7</v>
      </c>
      <c r="G69" s="278" t="s">
        <v>259</v>
      </c>
      <c r="H69" s="281"/>
      <c r="J69" s="282">
        <v>23</v>
      </c>
      <c r="K69" s="282">
        <v>31</v>
      </c>
    </row>
    <row r="70" spans="1:11" ht="15" customHeight="1">
      <c r="A70" s="13">
        <v>43098</v>
      </c>
      <c r="B70" s="4" t="s">
        <v>22</v>
      </c>
      <c r="C70" s="15">
        <v>1090</v>
      </c>
      <c r="D70" s="4" t="s">
        <v>432</v>
      </c>
      <c r="E70" s="4" t="s">
        <v>255</v>
      </c>
      <c r="F70" s="4" t="s">
        <v>7</v>
      </c>
      <c r="G70" s="4" t="s">
        <v>65</v>
      </c>
      <c r="J70" s="10">
        <v>124</v>
      </c>
      <c r="K70" s="10">
        <v>218</v>
      </c>
    </row>
    <row r="71" spans="1:11" s="282" customFormat="1" ht="15" customHeight="1">
      <c r="A71" s="279">
        <v>43031</v>
      </c>
      <c r="B71" s="278" t="s">
        <v>4</v>
      </c>
      <c r="C71" s="280">
        <v>8325</v>
      </c>
      <c r="D71" s="280" t="s">
        <v>150</v>
      </c>
      <c r="E71" s="278" t="s">
        <v>7</v>
      </c>
      <c r="F71" s="278" t="s">
        <v>7</v>
      </c>
      <c r="G71" s="279" t="s">
        <v>43</v>
      </c>
      <c r="H71" s="281">
        <v>3</v>
      </c>
      <c r="J71" s="282">
        <v>23</v>
      </c>
      <c r="K71" s="282">
        <v>17</v>
      </c>
    </row>
    <row r="72" spans="1:11" s="282" customFormat="1" ht="15" customHeight="1">
      <c r="A72" s="279">
        <v>43036</v>
      </c>
      <c r="B72" s="278" t="s">
        <v>4</v>
      </c>
      <c r="C72" s="280">
        <v>8330</v>
      </c>
      <c r="D72" s="280" t="s">
        <v>150</v>
      </c>
      <c r="E72" s="278" t="s">
        <v>14</v>
      </c>
      <c r="F72" s="278" t="s">
        <v>7</v>
      </c>
      <c r="G72" s="278" t="s">
        <v>45</v>
      </c>
      <c r="H72" s="281"/>
      <c r="J72" s="282">
        <v>23</v>
      </c>
      <c r="K72" s="282">
        <v>17</v>
      </c>
    </row>
    <row r="73" spans="1:11" s="282" customFormat="1" ht="15" customHeight="1">
      <c r="A73" s="279">
        <v>43040</v>
      </c>
      <c r="B73" s="278" t="s">
        <v>4</v>
      </c>
      <c r="C73" s="280">
        <v>8383</v>
      </c>
      <c r="D73" s="280" t="s">
        <v>150</v>
      </c>
      <c r="E73" s="278" t="s">
        <v>66</v>
      </c>
      <c r="F73" s="278" t="s">
        <v>7</v>
      </c>
      <c r="G73" s="278" t="s">
        <v>65</v>
      </c>
      <c r="H73" s="281"/>
      <c r="J73" s="282">
        <v>23</v>
      </c>
      <c r="K73" s="282">
        <v>17</v>
      </c>
    </row>
    <row r="74" spans="1:11" ht="15" customHeight="1">
      <c r="A74" s="13">
        <v>43099</v>
      </c>
      <c r="B74" s="4" t="s">
        <v>7</v>
      </c>
      <c r="C74" s="15">
        <v>57570</v>
      </c>
      <c r="D74" s="4" t="s">
        <v>359</v>
      </c>
      <c r="E74" s="4" t="s">
        <v>7</v>
      </c>
      <c r="F74" s="4" t="s">
        <v>7</v>
      </c>
      <c r="G74" s="4" t="s">
        <v>281</v>
      </c>
      <c r="J74" s="10">
        <v>34</v>
      </c>
      <c r="K74" s="10">
        <v>40</v>
      </c>
    </row>
    <row r="75" spans="1:11" s="282" customFormat="1" ht="15" customHeight="1">
      <c r="A75" s="288">
        <v>43023</v>
      </c>
      <c r="B75" s="289" t="s">
        <v>4</v>
      </c>
      <c r="C75" s="289">
        <v>7733</v>
      </c>
      <c r="D75" s="289" t="s">
        <v>138</v>
      </c>
      <c r="E75" s="289" t="s">
        <v>5</v>
      </c>
      <c r="F75" s="289" t="s">
        <v>5</v>
      </c>
      <c r="G75" s="289"/>
      <c r="H75" s="281">
        <v>3</v>
      </c>
      <c r="J75" s="282">
        <v>41</v>
      </c>
      <c r="K75" s="282">
        <v>59</v>
      </c>
    </row>
    <row r="76" spans="1:11" s="282" customFormat="1" ht="15" customHeight="1">
      <c r="A76" s="279">
        <v>43069</v>
      </c>
      <c r="B76" s="278" t="s">
        <v>4</v>
      </c>
      <c r="C76" s="280">
        <v>7732</v>
      </c>
      <c r="D76" s="280" t="s">
        <v>138</v>
      </c>
      <c r="E76" s="278" t="s">
        <v>5</v>
      </c>
      <c r="F76" s="278" t="s">
        <v>5</v>
      </c>
      <c r="G76" s="278" t="s">
        <v>43</v>
      </c>
      <c r="H76" s="290"/>
      <c r="J76" s="282">
        <v>41</v>
      </c>
      <c r="K76" s="282">
        <v>59</v>
      </c>
    </row>
    <row r="77" spans="1:11" s="282" customFormat="1" ht="15" customHeight="1">
      <c r="A77" s="279">
        <v>43096</v>
      </c>
      <c r="B77" s="278" t="s">
        <v>4</v>
      </c>
      <c r="C77" s="280">
        <v>7734</v>
      </c>
      <c r="D77" s="278" t="s">
        <v>138</v>
      </c>
      <c r="E77" s="278" t="s">
        <v>242</v>
      </c>
      <c r="F77" s="278" t="s">
        <v>7</v>
      </c>
      <c r="G77" s="278" t="s">
        <v>65</v>
      </c>
      <c r="H77" s="281"/>
      <c r="J77" s="282">
        <v>41</v>
      </c>
      <c r="K77" s="282">
        <v>59</v>
      </c>
    </row>
    <row r="78" spans="1:11" ht="15" customHeight="1">
      <c r="A78" s="13">
        <v>43071</v>
      </c>
      <c r="B78" s="4" t="s">
        <v>4</v>
      </c>
      <c r="C78" s="15">
        <v>6212</v>
      </c>
      <c r="D78" s="15" t="s">
        <v>287</v>
      </c>
      <c r="E78" s="4" t="s">
        <v>18</v>
      </c>
      <c r="F78" s="4" t="s">
        <v>7</v>
      </c>
      <c r="G78" s="4" t="s">
        <v>43</v>
      </c>
      <c r="H78" s="54">
        <v>2</v>
      </c>
      <c r="J78" s="10">
        <v>41</v>
      </c>
      <c r="K78" s="10">
        <v>55</v>
      </c>
    </row>
    <row r="79" spans="1:11" ht="15" customHeight="1">
      <c r="A79" s="13">
        <v>43097</v>
      </c>
      <c r="B79" s="4" t="s">
        <v>4</v>
      </c>
      <c r="C79" s="15">
        <v>6211</v>
      </c>
      <c r="D79" s="4" t="s">
        <v>287</v>
      </c>
      <c r="E79" s="4" t="s">
        <v>5</v>
      </c>
      <c r="F79" s="4" t="s">
        <v>7</v>
      </c>
      <c r="G79" s="4" t="s">
        <v>43</v>
      </c>
      <c r="J79" s="10">
        <v>41</v>
      </c>
      <c r="K79" s="10">
        <v>55</v>
      </c>
    </row>
    <row r="80" spans="1:11" s="389" customFormat="1" ht="15" customHeight="1">
      <c r="A80" s="385">
        <v>43051</v>
      </c>
      <c r="B80" s="386" t="s">
        <v>4</v>
      </c>
      <c r="C80" s="387">
        <v>3327</v>
      </c>
      <c r="D80" s="387" t="s">
        <v>185</v>
      </c>
      <c r="E80" s="386" t="s">
        <v>5</v>
      </c>
      <c r="F80" s="386" t="s">
        <v>27</v>
      </c>
      <c r="G80" s="386" t="s">
        <v>103</v>
      </c>
      <c r="H80" s="388">
        <v>2</v>
      </c>
      <c r="J80" s="389">
        <v>22</v>
      </c>
      <c r="K80" s="389">
        <v>26</v>
      </c>
    </row>
    <row r="81" spans="1:11" s="389" customFormat="1" ht="15" customHeight="1">
      <c r="A81" s="385">
        <v>43065</v>
      </c>
      <c r="B81" s="386" t="s">
        <v>4</v>
      </c>
      <c r="C81" s="387">
        <v>3327</v>
      </c>
      <c r="D81" s="387" t="s">
        <v>185</v>
      </c>
      <c r="E81" s="386" t="s">
        <v>5</v>
      </c>
      <c r="F81" s="386" t="s">
        <v>7</v>
      </c>
      <c r="G81" s="386" t="s">
        <v>43</v>
      </c>
      <c r="H81" s="388"/>
      <c r="J81" s="389">
        <v>22</v>
      </c>
      <c r="K81" s="389">
        <v>26</v>
      </c>
    </row>
    <row r="82" spans="1:11" ht="15" customHeight="1">
      <c r="A82" s="13">
        <v>43097</v>
      </c>
      <c r="B82" s="4" t="s">
        <v>7</v>
      </c>
      <c r="C82" s="15">
        <v>60100</v>
      </c>
      <c r="D82" s="4" t="s">
        <v>355</v>
      </c>
      <c r="E82" s="4" t="s">
        <v>7</v>
      </c>
      <c r="F82" s="4" t="s">
        <v>7</v>
      </c>
      <c r="G82" s="4" t="s">
        <v>267</v>
      </c>
      <c r="J82" s="10">
        <v>229</v>
      </c>
      <c r="K82" s="10">
        <v>337</v>
      </c>
    </row>
    <row r="83" spans="1:11" ht="15" customHeight="1">
      <c r="A83" s="13">
        <v>43097</v>
      </c>
      <c r="B83" s="4" t="s">
        <v>4</v>
      </c>
      <c r="C83" s="15">
        <v>7421</v>
      </c>
      <c r="D83" s="4" t="s">
        <v>331</v>
      </c>
      <c r="E83" s="4" t="s">
        <v>5</v>
      </c>
      <c r="F83" s="4" t="s">
        <v>5</v>
      </c>
      <c r="G83" s="4" t="s">
        <v>123</v>
      </c>
      <c r="J83" s="10">
        <v>41</v>
      </c>
      <c r="K83" s="10">
        <v>57</v>
      </c>
    </row>
    <row r="84" spans="1:11" ht="15" customHeight="1">
      <c r="A84" s="12">
        <v>43022</v>
      </c>
      <c r="B84" s="1" t="s">
        <v>7</v>
      </c>
      <c r="C84" s="1">
        <v>54680</v>
      </c>
      <c r="D84" s="1" t="s">
        <v>402</v>
      </c>
      <c r="E84" s="1" t="s">
        <v>7</v>
      </c>
      <c r="F84" s="1" t="s">
        <v>7</v>
      </c>
      <c r="G84" s="2"/>
      <c r="J84" s="10">
        <v>24</v>
      </c>
      <c r="K84" s="10">
        <v>31</v>
      </c>
    </row>
    <row r="85" spans="1:11" ht="15" customHeight="1">
      <c r="A85" s="13">
        <v>43051</v>
      </c>
      <c r="B85" s="4" t="s">
        <v>11</v>
      </c>
      <c r="C85" s="15">
        <v>54338</v>
      </c>
      <c r="D85" s="15" t="s">
        <v>416</v>
      </c>
      <c r="E85" s="4" t="s">
        <v>6</v>
      </c>
      <c r="F85" s="4" t="s">
        <v>6</v>
      </c>
      <c r="G85" s="4" t="s">
        <v>65</v>
      </c>
      <c r="J85" s="10">
        <v>73</v>
      </c>
      <c r="K85" s="10">
        <v>117</v>
      </c>
    </row>
    <row r="86" spans="1:11" s="282" customFormat="1" ht="15" customHeight="1">
      <c r="A86" s="279">
        <v>43031</v>
      </c>
      <c r="B86" s="278" t="s">
        <v>4</v>
      </c>
      <c r="C86" s="280">
        <v>8352</v>
      </c>
      <c r="D86" s="280" t="s">
        <v>149</v>
      </c>
      <c r="E86" s="278" t="s">
        <v>24</v>
      </c>
      <c r="F86" s="278" t="s">
        <v>24</v>
      </c>
      <c r="G86" s="279" t="s">
        <v>43</v>
      </c>
      <c r="H86" s="281">
        <v>2</v>
      </c>
      <c r="J86" s="282">
        <v>17</v>
      </c>
      <c r="K86" s="282">
        <v>16</v>
      </c>
    </row>
    <row r="87" spans="1:11" s="282" customFormat="1" ht="15" customHeight="1">
      <c r="A87" s="279">
        <v>43053</v>
      </c>
      <c r="B87" s="278" t="s">
        <v>4</v>
      </c>
      <c r="C87" s="280">
        <v>5687</v>
      </c>
      <c r="D87" s="280" t="s">
        <v>193</v>
      </c>
      <c r="E87" s="278" t="s">
        <v>5</v>
      </c>
      <c r="F87" s="278" t="s">
        <v>5</v>
      </c>
      <c r="G87" s="278" t="s">
        <v>43</v>
      </c>
      <c r="H87" s="281"/>
      <c r="J87" s="282">
        <v>17</v>
      </c>
      <c r="K87" s="282">
        <v>16</v>
      </c>
    </row>
    <row r="88" spans="1:11" ht="15" customHeight="1">
      <c r="A88" s="13">
        <v>43098</v>
      </c>
      <c r="B88" s="4" t="s">
        <v>4</v>
      </c>
      <c r="C88" s="15">
        <v>5682</v>
      </c>
      <c r="D88" s="53" t="s">
        <v>193</v>
      </c>
      <c r="E88" s="4" t="s">
        <v>24</v>
      </c>
      <c r="F88" s="4" t="s">
        <v>5</v>
      </c>
      <c r="G88" s="4" t="s">
        <v>98</v>
      </c>
      <c r="J88" s="10">
        <v>17</v>
      </c>
      <c r="K88" s="10">
        <v>16</v>
      </c>
    </row>
    <row r="89" spans="1:11" s="375" customFormat="1" ht="15" customHeight="1">
      <c r="A89" s="372">
        <v>43065</v>
      </c>
      <c r="B89" s="376" t="s">
        <v>4</v>
      </c>
      <c r="C89" s="377">
        <v>9253</v>
      </c>
      <c r="D89" s="377" t="s">
        <v>200</v>
      </c>
      <c r="E89" s="376" t="s">
        <v>5</v>
      </c>
      <c r="F89" s="376" t="s">
        <v>5</v>
      </c>
      <c r="G89" s="376" t="s">
        <v>43</v>
      </c>
      <c r="H89" s="374">
        <v>1</v>
      </c>
      <c r="J89" s="375">
        <v>42</v>
      </c>
      <c r="K89" s="375">
        <v>70</v>
      </c>
    </row>
    <row r="90" spans="1:11" s="282" customFormat="1" ht="15" customHeight="1">
      <c r="A90" s="288">
        <v>43021</v>
      </c>
      <c r="B90" s="289" t="s">
        <v>4</v>
      </c>
      <c r="C90" s="289">
        <v>4527</v>
      </c>
      <c r="D90" s="289" t="s">
        <v>131</v>
      </c>
      <c r="E90" s="289" t="s">
        <v>5</v>
      </c>
      <c r="F90" s="289" t="s">
        <v>5</v>
      </c>
      <c r="G90" s="289"/>
      <c r="H90" s="281">
        <f>(139-90)+7</f>
        <v>56</v>
      </c>
      <c r="I90" s="291">
        <f>H90/502</f>
        <v>0.11155378486055777</v>
      </c>
      <c r="J90" s="282">
        <v>5</v>
      </c>
      <c r="K90" s="282">
        <v>4</v>
      </c>
    </row>
    <row r="91" spans="1:11" s="282" customFormat="1" ht="15" customHeight="1">
      <c r="A91" s="288">
        <v>43021</v>
      </c>
      <c r="B91" s="289" t="s">
        <v>4</v>
      </c>
      <c r="C91" s="289">
        <v>4660</v>
      </c>
      <c r="D91" s="289" t="s">
        <v>131</v>
      </c>
      <c r="E91" s="289" t="s">
        <v>71</v>
      </c>
      <c r="F91" s="289" t="s">
        <v>24</v>
      </c>
      <c r="G91" s="289"/>
      <c r="H91" s="281"/>
      <c r="J91" s="282">
        <v>5</v>
      </c>
      <c r="K91" s="282">
        <v>4</v>
      </c>
    </row>
    <row r="92" spans="1:11" s="282" customFormat="1" ht="15" customHeight="1">
      <c r="A92" s="288">
        <v>43022</v>
      </c>
      <c r="B92" s="289" t="s">
        <v>4</v>
      </c>
      <c r="C92" s="289">
        <v>4670</v>
      </c>
      <c r="D92" s="289" t="s">
        <v>131</v>
      </c>
      <c r="E92" s="289" t="s">
        <v>5</v>
      </c>
      <c r="F92" s="289" t="s">
        <v>5</v>
      </c>
      <c r="G92" s="289"/>
      <c r="H92" s="281"/>
      <c r="J92" s="282">
        <v>5</v>
      </c>
      <c r="K92" s="282">
        <v>4</v>
      </c>
    </row>
    <row r="93" spans="1:11" s="282" customFormat="1" ht="15" customHeight="1">
      <c r="A93" s="279">
        <v>43027</v>
      </c>
      <c r="B93" s="279" t="s">
        <v>4</v>
      </c>
      <c r="C93" s="280">
        <v>4606</v>
      </c>
      <c r="D93" s="280" t="s">
        <v>131</v>
      </c>
      <c r="E93" s="279" t="s">
        <v>5</v>
      </c>
      <c r="F93" s="279" t="s">
        <v>5</v>
      </c>
      <c r="G93" s="279" t="s">
        <v>37</v>
      </c>
      <c r="H93" s="281"/>
      <c r="J93" s="282">
        <v>5</v>
      </c>
      <c r="K93" s="282">
        <v>4</v>
      </c>
    </row>
    <row r="94" spans="1:11" s="282" customFormat="1" ht="15" customHeight="1">
      <c r="A94" s="279">
        <v>43027</v>
      </c>
      <c r="B94" s="278" t="s">
        <v>4</v>
      </c>
      <c r="C94" s="280">
        <v>4501</v>
      </c>
      <c r="D94" s="280" t="s">
        <v>131</v>
      </c>
      <c r="E94" s="278" t="s">
        <v>5</v>
      </c>
      <c r="F94" s="278" t="s">
        <v>5</v>
      </c>
      <c r="G94" s="278" t="s">
        <v>21</v>
      </c>
      <c r="H94" s="281"/>
      <c r="J94" s="282">
        <v>5</v>
      </c>
      <c r="K94" s="282">
        <v>4</v>
      </c>
    </row>
    <row r="95" spans="1:11" s="282" customFormat="1" ht="15" customHeight="1">
      <c r="A95" s="279">
        <v>43028</v>
      </c>
      <c r="B95" s="279" t="s">
        <v>4</v>
      </c>
      <c r="C95" s="285">
        <v>4551</v>
      </c>
      <c r="D95" s="285" t="s">
        <v>131</v>
      </c>
      <c r="E95" s="279" t="s">
        <v>71</v>
      </c>
      <c r="F95" s="279" t="s">
        <v>7</v>
      </c>
      <c r="G95" s="279" t="s">
        <v>37</v>
      </c>
      <c r="H95" s="281"/>
      <c r="J95" s="282">
        <v>5</v>
      </c>
      <c r="K95" s="282">
        <v>4</v>
      </c>
    </row>
    <row r="96" spans="1:11" s="282" customFormat="1" ht="15" customHeight="1">
      <c r="A96" s="279">
        <v>43036</v>
      </c>
      <c r="B96" s="278" t="s">
        <v>4</v>
      </c>
      <c r="C96" s="280">
        <v>4693</v>
      </c>
      <c r="D96" s="280" t="s">
        <v>131</v>
      </c>
      <c r="E96" s="278" t="s">
        <v>7</v>
      </c>
      <c r="F96" s="278" t="s">
        <v>7</v>
      </c>
      <c r="G96" s="278" t="s">
        <v>50</v>
      </c>
      <c r="H96" s="281"/>
      <c r="J96" s="282">
        <v>5</v>
      </c>
      <c r="K96" s="282">
        <v>4</v>
      </c>
    </row>
    <row r="97" spans="1:11" s="282" customFormat="1" ht="15" customHeight="1">
      <c r="A97" s="279">
        <v>43037</v>
      </c>
      <c r="B97" s="278" t="s">
        <v>4</v>
      </c>
      <c r="C97" s="280">
        <v>4521</v>
      </c>
      <c r="D97" s="280" t="s">
        <v>131</v>
      </c>
      <c r="E97" s="278" t="s">
        <v>5</v>
      </c>
      <c r="F97" s="278" t="s">
        <v>5</v>
      </c>
      <c r="G97" s="278" t="s">
        <v>50</v>
      </c>
      <c r="H97" s="281"/>
      <c r="J97" s="282">
        <v>5</v>
      </c>
      <c r="K97" s="282">
        <v>4</v>
      </c>
    </row>
    <row r="98" spans="1:11" s="282" customFormat="1" ht="15" customHeight="1">
      <c r="A98" s="279">
        <v>43037</v>
      </c>
      <c r="B98" s="278" t="s">
        <v>4</v>
      </c>
      <c r="C98" s="280">
        <v>4665</v>
      </c>
      <c r="D98" s="280" t="s">
        <v>131</v>
      </c>
      <c r="E98" s="278" t="s">
        <v>12</v>
      </c>
      <c r="F98" s="278" t="s">
        <v>24</v>
      </c>
      <c r="G98" s="278" t="s">
        <v>45</v>
      </c>
      <c r="H98" s="281"/>
      <c r="J98" s="282">
        <v>5</v>
      </c>
      <c r="K98" s="282">
        <v>4</v>
      </c>
    </row>
    <row r="99" spans="1:11" s="282" customFormat="1" ht="15" customHeight="1">
      <c r="A99" s="279">
        <v>43037</v>
      </c>
      <c r="B99" s="278" t="s">
        <v>4</v>
      </c>
      <c r="C99" s="280">
        <v>4626</v>
      </c>
      <c r="D99" s="280" t="s">
        <v>131</v>
      </c>
      <c r="E99" s="278" t="s">
        <v>5</v>
      </c>
      <c r="F99" s="278" t="s">
        <v>5</v>
      </c>
      <c r="G99" s="278" t="s">
        <v>45</v>
      </c>
      <c r="H99" s="281"/>
      <c r="J99" s="282">
        <v>5</v>
      </c>
      <c r="K99" s="282">
        <v>4</v>
      </c>
    </row>
    <row r="100" spans="1:11" s="282" customFormat="1" ht="15" customHeight="1">
      <c r="A100" s="279">
        <v>43042</v>
      </c>
      <c r="B100" s="278" t="s">
        <v>4</v>
      </c>
      <c r="C100" s="280">
        <v>4571</v>
      </c>
      <c r="D100" s="280" t="s">
        <v>131</v>
      </c>
      <c r="E100" s="278" t="s">
        <v>7</v>
      </c>
      <c r="F100" s="278" t="s">
        <v>7</v>
      </c>
      <c r="G100" s="278"/>
      <c r="H100" s="281"/>
      <c r="J100" s="282">
        <v>5</v>
      </c>
      <c r="K100" s="282">
        <v>4</v>
      </c>
    </row>
    <row r="101" spans="1:11" s="282" customFormat="1" ht="15" customHeight="1">
      <c r="A101" s="279">
        <v>43042</v>
      </c>
      <c r="B101" s="278" t="s">
        <v>4</v>
      </c>
      <c r="C101" s="280">
        <v>4620</v>
      </c>
      <c r="D101" s="280" t="s">
        <v>131</v>
      </c>
      <c r="E101" s="278" t="s">
        <v>5</v>
      </c>
      <c r="F101" s="278" t="s">
        <v>7</v>
      </c>
      <c r="G101" s="278"/>
      <c r="H101" s="281"/>
      <c r="J101" s="282">
        <v>5</v>
      </c>
      <c r="K101" s="282">
        <v>4</v>
      </c>
    </row>
    <row r="102" spans="1:11" s="282" customFormat="1" ht="15" customHeight="1">
      <c r="A102" s="279">
        <v>43043</v>
      </c>
      <c r="B102" s="278" t="s">
        <v>4</v>
      </c>
      <c r="C102" s="280">
        <v>4570</v>
      </c>
      <c r="D102" s="280" t="s">
        <v>131</v>
      </c>
      <c r="E102" s="278" t="s">
        <v>5</v>
      </c>
      <c r="F102" s="278" t="s">
        <v>7</v>
      </c>
      <c r="G102" s="278" t="s">
        <v>73</v>
      </c>
      <c r="H102" s="281"/>
      <c r="J102" s="282">
        <v>5</v>
      </c>
      <c r="K102" s="282">
        <v>4</v>
      </c>
    </row>
    <row r="103" spans="1:11" s="282" customFormat="1" ht="15" customHeight="1">
      <c r="A103" s="279">
        <v>43044</v>
      </c>
      <c r="B103" s="278" t="s">
        <v>4</v>
      </c>
      <c r="C103" s="280">
        <v>4574</v>
      </c>
      <c r="D103" s="280" t="s">
        <v>131</v>
      </c>
      <c r="E103" s="278" t="s">
        <v>25</v>
      </c>
      <c r="F103" s="278" t="s">
        <v>80</v>
      </c>
      <c r="G103" s="278" t="s">
        <v>73</v>
      </c>
      <c r="H103" s="281"/>
      <c r="J103" s="282">
        <v>5</v>
      </c>
      <c r="K103" s="282">
        <v>4</v>
      </c>
    </row>
    <row r="104" spans="1:11" s="282" customFormat="1" ht="15" customHeight="1">
      <c r="A104" s="279">
        <v>43044</v>
      </c>
      <c r="B104" s="278" t="s">
        <v>4</v>
      </c>
      <c r="C104" s="280">
        <v>4650</v>
      </c>
      <c r="D104" s="280" t="s">
        <v>131</v>
      </c>
      <c r="E104" s="278" t="s">
        <v>5</v>
      </c>
      <c r="F104" s="278" t="s">
        <v>81</v>
      </c>
      <c r="G104" s="278" t="s">
        <v>93</v>
      </c>
      <c r="H104" s="281"/>
      <c r="J104" s="282">
        <v>5</v>
      </c>
      <c r="K104" s="282">
        <v>4</v>
      </c>
    </row>
    <row r="105" spans="1:11" s="282" customFormat="1" ht="15" customHeight="1">
      <c r="A105" s="279">
        <v>43044</v>
      </c>
      <c r="B105" s="278" t="s">
        <v>4</v>
      </c>
      <c r="C105" s="280">
        <v>4580</v>
      </c>
      <c r="D105" s="280" t="s">
        <v>131</v>
      </c>
      <c r="E105" s="278" t="s">
        <v>5</v>
      </c>
      <c r="F105" s="278" t="s">
        <v>88</v>
      </c>
      <c r="G105" s="278" t="s">
        <v>93</v>
      </c>
      <c r="H105" s="281"/>
      <c r="J105" s="282">
        <v>5</v>
      </c>
      <c r="K105" s="282">
        <v>4</v>
      </c>
    </row>
    <row r="106" spans="1:11" s="282" customFormat="1" ht="15" customHeight="1">
      <c r="A106" s="279">
        <v>43044</v>
      </c>
      <c r="B106" s="278" t="s">
        <v>11</v>
      </c>
      <c r="C106" s="280">
        <v>4570</v>
      </c>
      <c r="D106" s="280" t="s">
        <v>131</v>
      </c>
      <c r="E106" s="278" t="s">
        <v>87</v>
      </c>
      <c r="F106" s="278" t="s">
        <v>87</v>
      </c>
      <c r="G106" s="278" t="s">
        <v>65</v>
      </c>
      <c r="H106" s="281"/>
      <c r="J106" s="282">
        <v>5</v>
      </c>
      <c r="K106" s="282">
        <v>4</v>
      </c>
    </row>
    <row r="107" spans="1:11" s="282" customFormat="1" ht="15" customHeight="1">
      <c r="A107" s="279">
        <v>43044</v>
      </c>
      <c r="B107" s="278" t="s">
        <v>4</v>
      </c>
      <c r="C107" s="280">
        <v>4687</v>
      </c>
      <c r="D107" s="280" t="s">
        <v>131</v>
      </c>
      <c r="E107" s="278" t="s">
        <v>5</v>
      </c>
      <c r="F107" s="278" t="s">
        <v>90</v>
      </c>
      <c r="G107" s="278" t="s">
        <v>93</v>
      </c>
      <c r="H107" s="281"/>
      <c r="J107" s="282">
        <v>5</v>
      </c>
      <c r="K107" s="282">
        <v>4</v>
      </c>
    </row>
    <row r="108" spans="1:11" s="282" customFormat="1" ht="15" customHeight="1">
      <c r="A108" s="279">
        <v>43050</v>
      </c>
      <c r="B108" s="278" t="s">
        <v>4</v>
      </c>
      <c r="C108" s="280">
        <v>4548</v>
      </c>
      <c r="D108" s="280" t="s">
        <v>131</v>
      </c>
      <c r="E108" s="278" t="s">
        <v>25</v>
      </c>
      <c r="F108" s="278" t="s">
        <v>7</v>
      </c>
      <c r="G108" s="278" t="s">
        <v>43</v>
      </c>
      <c r="H108" s="281"/>
      <c r="J108" s="282">
        <v>5</v>
      </c>
      <c r="K108" s="282">
        <v>4</v>
      </c>
    </row>
    <row r="109" spans="1:11" s="282" customFormat="1" ht="15" customHeight="1">
      <c r="A109" s="279">
        <v>43050</v>
      </c>
      <c r="B109" s="278" t="s">
        <v>4</v>
      </c>
      <c r="C109" s="280">
        <v>4601</v>
      </c>
      <c r="D109" s="280" t="s">
        <v>131</v>
      </c>
      <c r="E109" s="278" t="s">
        <v>109</v>
      </c>
      <c r="F109" s="278" t="s">
        <v>5</v>
      </c>
      <c r="G109" s="278" t="s">
        <v>98</v>
      </c>
      <c r="H109" s="281"/>
      <c r="J109" s="282">
        <v>5</v>
      </c>
      <c r="K109" s="282">
        <v>4</v>
      </c>
    </row>
    <row r="110" spans="1:11" s="282" customFormat="1" ht="15" customHeight="1">
      <c r="A110" s="279">
        <v>43050</v>
      </c>
      <c r="B110" s="278" t="s">
        <v>4</v>
      </c>
      <c r="C110" s="280">
        <v>4570</v>
      </c>
      <c r="D110" s="280" t="s">
        <v>131</v>
      </c>
      <c r="E110" s="278" t="s">
        <v>5</v>
      </c>
      <c r="F110" s="278" t="s">
        <v>5</v>
      </c>
      <c r="G110" s="278" t="s">
        <v>98</v>
      </c>
      <c r="H110" s="281"/>
      <c r="J110" s="282">
        <v>5</v>
      </c>
      <c r="K110" s="282">
        <v>4</v>
      </c>
    </row>
    <row r="111" spans="1:11" s="282" customFormat="1" ht="15" customHeight="1">
      <c r="A111" s="279">
        <v>43050</v>
      </c>
      <c r="B111" s="278" t="s">
        <v>4</v>
      </c>
      <c r="C111" s="280">
        <v>4520</v>
      </c>
      <c r="D111" s="280" t="s">
        <v>131</v>
      </c>
      <c r="E111" s="278" t="s">
        <v>5</v>
      </c>
      <c r="F111" s="278" t="s">
        <v>5</v>
      </c>
      <c r="G111" s="278" t="s">
        <v>50</v>
      </c>
      <c r="H111" s="281"/>
      <c r="J111" s="282">
        <v>5</v>
      </c>
      <c r="K111" s="282">
        <v>4</v>
      </c>
    </row>
    <row r="112" spans="1:11" s="282" customFormat="1" ht="15" customHeight="1">
      <c r="A112" s="279">
        <v>43050</v>
      </c>
      <c r="B112" s="278" t="s">
        <v>4</v>
      </c>
      <c r="C112" s="280">
        <v>4522</v>
      </c>
      <c r="D112" s="280" t="s">
        <v>131</v>
      </c>
      <c r="E112" s="278" t="s">
        <v>5</v>
      </c>
      <c r="F112" s="278" t="s">
        <v>5</v>
      </c>
      <c r="G112" s="278" t="s">
        <v>102</v>
      </c>
      <c r="H112" s="281"/>
      <c r="J112" s="282">
        <v>5</v>
      </c>
      <c r="K112" s="282">
        <v>4</v>
      </c>
    </row>
    <row r="113" spans="1:11" s="282" customFormat="1" ht="15" customHeight="1">
      <c r="A113" s="279">
        <v>43051</v>
      </c>
      <c r="B113" s="278" t="s">
        <v>4</v>
      </c>
      <c r="C113" s="280">
        <v>4665</v>
      </c>
      <c r="D113" s="280" t="s">
        <v>131</v>
      </c>
      <c r="E113" s="278" t="s">
        <v>5</v>
      </c>
      <c r="F113" s="278" t="s">
        <v>5</v>
      </c>
      <c r="G113" s="278" t="s">
        <v>65</v>
      </c>
      <c r="H113" s="281"/>
      <c r="J113" s="282">
        <v>5</v>
      </c>
      <c r="K113" s="282">
        <v>4</v>
      </c>
    </row>
    <row r="114" spans="1:11" s="282" customFormat="1" ht="15" customHeight="1">
      <c r="A114" s="279">
        <v>43051</v>
      </c>
      <c r="B114" s="278" t="s">
        <v>4</v>
      </c>
      <c r="C114" s="280">
        <v>4570</v>
      </c>
      <c r="D114" s="280" t="s">
        <v>131</v>
      </c>
      <c r="E114" s="278" t="s">
        <v>5</v>
      </c>
      <c r="F114" s="278" t="s">
        <v>5</v>
      </c>
      <c r="G114" s="278" t="s">
        <v>65</v>
      </c>
      <c r="H114" s="281"/>
      <c r="J114" s="282">
        <v>5</v>
      </c>
      <c r="K114" s="282">
        <v>4</v>
      </c>
    </row>
    <row r="115" spans="1:11" s="282" customFormat="1" ht="15" customHeight="1">
      <c r="A115" s="279">
        <v>43051</v>
      </c>
      <c r="B115" s="278" t="s">
        <v>4</v>
      </c>
      <c r="C115" s="280">
        <v>4535</v>
      </c>
      <c r="D115" s="280" t="s">
        <v>131</v>
      </c>
      <c r="E115" s="278" t="s">
        <v>5</v>
      </c>
      <c r="F115" s="278" t="s">
        <v>5</v>
      </c>
      <c r="G115" s="278" t="s">
        <v>97</v>
      </c>
      <c r="H115" s="281"/>
      <c r="J115" s="282">
        <v>5</v>
      </c>
      <c r="K115" s="282">
        <v>4</v>
      </c>
    </row>
    <row r="116" spans="1:11" s="282" customFormat="1" ht="15" customHeight="1">
      <c r="A116" s="279">
        <v>43051</v>
      </c>
      <c r="B116" s="278" t="s">
        <v>4</v>
      </c>
      <c r="C116" s="280">
        <v>4514</v>
      </c>
      <c r="D116" s="280" t="s">
        <v>131</v>
      </c>
      <c r="E116" s="278" t="s">
        <v>5</v>
      </c>
      <c r="F116" s="278" t="s">
        <v>5</v>
      </c>
      <c r="G116" s="278" t="s">
        <v>43</v>
      </c>
      <c r="H116" s="281"/>
      <c r="J116" s="282">
        <v>5</v>
      </c>
      <c r="K116" s="282">
        <v>4</v>
      </c>
    </row>
    <row r="117" spans="1:11" s="282" customFormat="1" ht="15" customHeight="1">
      <c r="A117" s="279">
        <v>43051</v>
      </c>
      <c r="B117" s="278" t="s">
        <v>4</v>
      </c>
      <c r="C117" s="280">
        <v>4638</v>
      </c>
      <c r="D117" s="280" t="s">
        <v>131</v>
      </c>
      <c r="E117" s="278" t="s">
        <v>5</v>
      </c>
      <c r="F117" s="278" t="s">
        <v>5</v>
      </c>
      <c r="G117" s="278" t="s">
        <v>65</v>
      </c>
      <c r="H117" s="281"/>
      <c r="J117" s="282">
        <v>5</v>
      </c>
      <c r="K117" s="282">
        <v>4</v>
      </c>
    </row>
    <row r="118" spans="1:11" s="282" customFormat="1" ht="15" customHeight="1">
      <c r="A118" s="279">
        <v>43053</v>
      </c>
      <c r="B118" s="278" t="s">
        <v>4</v>
      </c>
      <c r="C118" s="280">
        <v>4570</v>
      </c>
      <c r="D118" s="280" t="s">
        <v>131</v>
      </c>
      <c r="E118" s="278" t="s">
        <v>5</v>
      </c>
      <c r="F118" s="278" t="s">
        <v>5</v>
      </c>
      <c r="G118" s="278" t="s">
        <v>51</v>
      </c>
      <c r="H118" s="281"/>
      <c r="J118" s="282">
        <v>5</v>
      </c>
      <c r="K118" s="282">
        <v>4</v>
      </c>
    </row>
    <row r="119" spans="1:11" s="282" customFormat="1" ht="15" customHeight="1">
      <c r="A119" s="279">
        <v>43056</v>
      </c>
      <c r="B119" s="278" t="s">
        <v>4</v>
      </c>
      <c r="C119" s="280">
        <v>4601</v>
      </c>
      <c r="D119" s="280" t="s">
        <v>131</v>
      </c>
      <c r="E119" s="278" t="s">
        <v>5</v>
      </c>
      <c r="F119" s="278" t="s">
        <v>7</v>
      </c>
      <c r="G119" s="278" t="s">
        <v>43</v>
      </c>
      <c r="H119" s="281"/>
      <c r="J119" s="282">
        <v>5</v>
      </c>
      <c r="K119" s="282">
        <v>4</v>
      </c>
    </row>
    <row r="120" spans="1:11" s="282" customFormat="1" ht="15" customHeight="1">
      <c r="A120" s="279">
        <v>43057</v>
      </c>
      <c r="B120" s="278" t="s">
        <v>4</v>
      </c>
      <c r="C120" s="280">
        <v>4551</v>
      </c>
      <c r="D120" s="280" t="s">
        <v>131</v>
      </c>
      <c r="E120" s="278" t="s">
        <v>112</v>
      </c>
      <c r="F120" s="278" t="s">
        <v>7</v>
      </c>
      <c r="G120" s="278" t="s">
        <v>43</v>
      </c>
      <c r="H120" s="281"/>
      <c r="J120" s="282">
        <v>5</v>
      </c>
      <c r="K120" s="282">
        <v>4</v>
      </c>
    </row>
    <row r="121" spans="1:11" s="282" customFormat="1" ht="15" customHeight="1">
      <c r="A121" s="279">
        <v>43057</v>
      </c>
      <c r="B121" s="278" t="s">
        <v>4</v>
      </c>
      <c r="C121" s="280">
        <v>4638</v>
      </c>
      <c r="D121" s="280" t="s">
        <v>131</v>
      </c>
      <c r="E121" s="278" t="s">
        <v>5</v>
      </c>
      <c r="F121" s="278" t="s">
        <v>7</v>
      </c>
      <c r="G121" s="278" t="s">
        <v>43</v>
      </c>
      <c r="H121" s="281"/>
      <c r="J121" s="282">
        <v>5</v>
      </c>
      <c r="K121" s="282">
        <v>4</v>
      </c>
    </row>
    <row r="122" spans="1:11" s="282" customFormat="1" ht="15" customHeight="1">
      <c r="A122" s="279">
        <v>43058</v>
      </c>
      <c r="B122" s="278" t="s">
        <v>4</v>
      </c>
      <c r="C122" s="280">
        <v>4687</v>
      </c>
      <c r="D122" s="280" t="s">
        <v>131</v>
      </c>
      <c r="E122" s="278" t="s">
        <v>5</v>
      </c>
      <c r="F122" s="278" t="s">
        <v>6</v>
      </c>
      <c r="G122" s="278" t="s">
        <v>43</v>
      </c>
      <c r="H122" s="281"/>
      <c r="J122" s="282">
        <v>5</v>
      </c>
      <c r="K122" s="282">
        <v>4</v>
      </c>
    </row>
    <row r="123" spans="1:11" s="282" customFormat="1" ht="15" customHeight="1">
      <c r="A123" s="279">
        <v>43058</v>
      </c>
      <c r="B123" s="278" t="s">
        <v>4</v>
      </c>
      <c r="C123" s="280">
        <v>4640</v>
      </c>
      <c r="D123" s="280" t="s">
        <v>131</v>
      </c>
      <c r="E123" s="278" t="s">
        <v>5</v>
      </c>
      <c r="F123" s="278" t="s">
        <v>7</v>
      </c>
      <c r="G123" s="278" t="s">
        <v>118</v>
      </c>
      <c r="H123" s="281"/>
      <c r="J123" s="282">
        <v>5</v>
      </c>
      <c r="K123" s="282">
        <v>4</v>
      </c>
    </row>
    <row r="124" spans="1:11" s="282" customFormat="1" ht="15" customHeight="1">
      <c r="A124" s="279">
        <v>43062</v>
      </c>
      <c r="B124" s="278" t="s">
        <v>4</v>
      </c>
      <c r="C124" s="280">
        <v>4574</v>
      </c>
      <c r="D124" s="280" t="s">
        <v>131</v>
      </c>
      <c r="E124" s="278" t="s">
        <v>5</v>
      </c>
      <c r="F124" s="278" t="s">
        <v>7</v>
      </c>
      <c r="G124" s="278" t="s">
        <v>121</v>
      </c>
      <c r="H124" s="281"/>
      <c r="J124" s="282">
        <v>5</v>
      </c>
      <c r="K124" s="282">
        <v>4</v>
      </c>
    </row>
    <row r="125" spans="1:11" s="282" customFormat="1" ht="15" customHeight="1">
      <c r="A125" s="279">
        <v>43064</v>
      </c>
      <c r="B125" s="278" t="s">
        <v>4</v>
      </c>
      <c r="C125" s="280">
        <v>4597</v>
      </c>
      <c r="D125" s="280" t="s">
        <v>131</v>
      </c>
      <c r="E125" s="278" t="s">
        <v>10</v>
      </c>
      <c r="F125" s="278" t="s">
        <v>7</v>
      </c>
      <c r="G125" s="278" t="s">
        <v>123</v>
      </c>
      <c r="H125" s="281"/>
      <c r="J125" s="282">
        <v>5</v>
      </c>
      <c r="K125" s="282">
        <v>4</v>
      </c>
    </row>
    <row r="126" spans="1:11" s="282" customFormat="1" ht="15" customHeight="1">
      <c r="A126" s="279">
        <v>43064</v>
      </c>
      <c r="B126" s="278" t="s">
        <v>4</v>
      </c>
      <c r="C126" s="280">
        <v>4570</v>
      </c>
      <c r="D126" s="280" t="s">
        <v>131</v>
      </c>
      <c r="E126" s="278" t="s">
        <v>5</v>
      </c>
      <c r="F126" s="278" t="s">
        <v>71</v>
      </c>
      <c r="G126" s="278" t="s">
        <v>65</v>
      </c>
      <c r="H126" s="281"/>
      <c r="J126" s="282">
        <v>5</v>
      </c>
      <c r="K126" s="282">
        <v>4</v>
      </c>
    </row>
    <row r="127" spans="1:11" s="282" customFormat="1" ht="15" customHeight="1">
      <c r="A127" s="279">
        <v>43065</v>
      </c>
      <c r="B127" s="278" t="s">
        <v>4</v>
      </c>
      <c r="C127" s="280">
        <v>4625</v>
      </c>
      <c r="D127" s="280" t="s">
        <v>131</v>
      </c>
      <c r="E127" s="278" t="s">
        <v>25</v>
      </c>
      <c r="F127" s="278" t="s">
        <v>7</v>
      </c>
      <c r="G127" s="278" t="s">
        <v>43</v>
      </c>
      <c r="H127" s="281"/>
      <c r="J127" s="282">
        <v>5</v>
      </c>
      <c r="K127" s="282">
        <v>4</v>
      </c>
    </row>
    <row r="128" spans="1:11" s="282" customFormat="1" ht="15" customHeight="1">
      <c r="A128" s="279">
        <v>43065</v>
      </c>
      <c r="B128" s="278" t="s">
        <v>4</v>
      </c>
      <c r="C128" s="280">
        <v>4687</v>
      </c>
      <c r="D128" s="280" t="s">
        <v>131</v>
      </c>
      <c r="E128" s="278" t="s">
        <v>25</v>
      </c>
      <c r="F128" s="278" t="s">
        <v>5</v>
      </c>
      <c r="G128" s="278" t="s">
        <v>43</v>
      </c>
      <c r="H128" s="281"/>
      <c r="J128" s="282">
        <v>5</v>
      </c>
      <c r="K128" s="282">
        <v>4</v>
      </c>
    </row>
    <row r="129" spans="1:11" s="282" customFormat="1" ht="15" customHeight="1">
      <c r="A129" s="279">
        <v>43069</v>
      </c>
      <c r="B129" s="278" t="s">
        <v>4</v>
      </c>
      <c r="C129" s="280">
        <v>4638</v>
      </c>
      <c r="D129" s="280" t="s">
        <v>131</v>
      </c>
      <c r="E129" s="278" t="s">
        <v>25</v>
      </c>
      <c r="F129" s="278" t="s">
        <v>71</v>
      </c>
      <c r="G129" s="278" t="s">
        <v>43</v>
      </c>
      <c r="H129" s="290"/>
      <c r="J129" s="282">
        <v>5</v>
      </c>
      <c r="K129" s="282">
        <v>4</v>
      </c>
    </row>
    <row r="130" spans="1:11" s="282" customFormat="1" ht="15" customHeight="1">
      <c r="A130" s="279">
        <v>43071</v>
      </c>
      <c r="B130" s="278" t="s">
        <v>4</v>
      </c>
      <c r="C130" s="280">
        <v>4561</v>
      </c>
      <c r="D130" s="280" t="s">
        <v>131</v>
      </c>
      <c r="E130" s="278" t="s">
        <v>5</v>
      </c>
      <c r="F130" s="278" t="s">
        <v>5</v>
      </c>
      <c r="G130" s="278" t="s">
        <v>209</v>
      </c>
      <c r="H130" s="290"/>
      <c r="J130" s="282">
        <v>5</v>
      </c>
      <c r="K130" s="282">
        <v>4</v>
      </c>
    </row>
    <row r="131" spans="1:11" s="282" customFormat="1" ht="15" customHeight="1">
      <c r="A131" s="279">
        <v>43071</v>
      </c>
      <c r="B131" s="278" t="s">
        <v>4</v>
      </c>
      <c r="C131" s="280">
        <v>4622</v>
      </c>
      <c r="D131" s="280" t="s">
        <v>131</v>
      </c>
      <c r="E131" s="278" t="s">
        <v>5</v>
      </c>
      <c r="F131" s="278" t="s">
        <v>22</v>
      </c>
      <c r="G131" s="278" t="s">
        <v>123</v>
      </c>
      <c r="H131" s="290"/>
      <c r="J131" s="282">
        <v>5</v>
      </c>
      <c r="K131" s="282">
        <v>4</v>
      </c>
    </row>
    <row r="132" spans="1:11" s="282" customFormat="1" ht="15" customHeight="1">
      <c r="A132" s="279">
        <v>43072</v>
      </c>
      <c r="B132" s="278" t="s">
        <v>4</v>
      </c>
      <c r="C132" s="280">
        <v>4570</v>
      </c>
      <c r="D132" s="287" t="s">
        <v>131</v>
      </c>
      <c r="E132" s="278" t="s">
        <v>5</v>
      </c>
      <c r="F132" s="278" t="s">
        <v>7</v>
      </c>
      <c r="G132" s="278" t="s">
        <v>73</v>
      </c>
      <c r="H132" s="290"/>
      <c r="J132" s="282">
        <v>5</v>
      </c>
      <c r="K132" s="282">
        <v>4</v>
      </c>
    </row>
    <row r="133" spans="1:11" s="282" customFormat="1" ht="15" customHeight="1">
      <c r="A133" s="279">
        <v>43089</v>
      </c>
      <c r="B133" s="278" t="s">
        <v>4</v>
      </c>
      <c r="C133" s="280">
        <v>4518</v>
      </c>
      <c r="D133" s="292" t="s">
        <v>131</v>
      </c>
      <c r="E133" s="278" t="s">
        <v>5</v>
      </c>
      <c r="F133" s="278" t="s">
        <v>5</v>
      </c>
      <c r="G133" s="278" t="s">
        <v>235</v>
      </c>
      <c r="H133" s="281"/>
      <c r="J133" s="282">
        <v>5</v>
      </c>
      <c r="K133" s="282">
        <v>4</v>
      </c>
    </row>
    <row r="134" spans="1:11" s="282" customFormat="1" ht="15" customHeight="1">
      <c r="A134" s="279">
        <v>43089</v>
      </c>
      <c r="B134" s="278" t="s">
        <v>4</v>
      </c>
      <c r="C134" s="280">
        <v>4692</v>
      </c>
      <c r="D134" s="278" t="s">
        <v>131</v>
      </c>
      <c r="E134" s="278" t="s">
        <v>5</v>
      </c>
      <c r="F134" s="278" t="s">
        <v>5</v>
      </c>
      <c r="G134" s="278" t="s">
        <v>235</v>
      </c>
      <c r="H134" s="281"/>
      <c r="J134" s="282">
        <v>5</v>
      </c>
      <c r="K134" s="282">
        <v>4</v>
      </c>
    </row>
    <row r="135" spans="1:11" s="282" customFormat="1" ht="15" customHeight="1">
      <c r="A135" s="279">
        <v>43090</v>
      </c>
      <c r="B135" s="278" t="s">
        <v>4</v>
      </c>
      <c r="C135" s="280">
        <v>4613</v>
      </c>
      <c r="D135" s="287" t="s">
        <v>131</v>
      </c>
      <c r="E135" s="278" t="s">
        <v>24</v>
      </c>
      <c r="F135" s="278" t="s">
        <v>24</v>
      </c>
      <c r="G135" s="278" t="s">
        <v>43</v>
      </c>
      <c r="H135" s="281"/>
      <c r="J135" s="282">
        <v>5</v>
      </c>
      <c r="K135" s="282">
        <v>4</v>
      </c>
    </row>
    <row r="136" spans="1:11" s="282" customFormat="1" ht="15" customHeight="1">
      <c r="A136" s="279">
        <v>43090</v>
      </c>
      <c r="B136" s="278" t="s">
        <v>4</v>
      </c>
      <c r="C136" s="280">
        <v>4670</v>
      </c>
      <c r="D136" s="292" t="s">
        <v>131</v>
      </c>
      <c r="E136" s="278" t="s">
        <v>5</v>
      </c>
      <c r="F136" s="278" t="s">
        <v>5</v>
      </c>
      <c r="G136" s="278" t="s">
        <v>65</v>
      </c>
      <c r="H136" s="281"/>
      <c r="J136" s="282">
        <v>5</v>
      </c>
      <c r="K136" s="282">
        <v>4</v>
      </c>
    </row>
    <row r="137" spans="1:11" s="282" customFormat="1" ht="15" customHeight="1">
      <c r="A137" s="279">
        <v>43090</v>
      </c>
      <c r="B137" s="278" t="s">
        <v>4</v>
      </c>
      <c r="C137" s="280">
        <v>4642</v>
      </c>
      <c r="D137" s="278" t="s">
        <v>131</v>
      </c>
      <c r="E137" s="278" t="s">
        <v>5</v>
      </c>
      <c r="F137" s="278" t="s">
        <v>5</v>
      </c>
      <c r="G137" s="278" t="s">
        <v>65</v>
      </c>
      <c r="H137" s="281"/>
      <c r="J137" s="282">
        <v>5</v>
      </c>
      <c r="K137" s="282">
        <v>4</v>
      </c>
    </row>
    <row r="138" spans="1:11" s="282" customFormat="1" ht="15" customHeight="1">
      <c r="A138" s="279">
        <v>43096</v>
      </c>
      <c r="B138" s="278" t="s">
        <v>4</v>
      </c>
      <c r="C138" s="280">
        <v>4521</v>
      </c>
      <c r="D138" s="278" t="s">
        <v>131</v>
      </c>
      <c r="E138" s="278" t="s">
        <v>5</v>
      </c>
      <c r="F138" s="278" t="s">
        <v>6</v>
      </c>
      <c r="G138" s="278" t="s">
        <v>43</v>
      </c>
      <c r="H138" s="281"/>
      <c r="J138" s="282">
        <v>5</v>
      </c>
      <c r="K138" s="282">
        <v>4</v>
      </c>
    </row>
    <row r="139" spans="1:11" s="282" customFormat="1" ht="15" customHeight="1">
      <c r="A139" s="279">
        <v>43097</v>
      </c>
      <c r="B139" s="278" t="s">
        <v>4</v>
      </c>
      <c r="C139" s="280">
        <v>4662</v>
      </c>
      <c r="D139" s="278" t="s">
        <v>131</v>
      </c>
      <c r="E139" s="278" t="s">
        <v>7</v>
      </c>
      <c r="F139" s="278" t="s">
        <v>24</v>
      </c>
      <c r="G139" s="278" t="s">
        <v>98</v>
      </c>
      <c r="H139" s="281"/>
      <c r="J139" s="282">
        <v>5</v>
      </c>
      <c r="K139" s="282">
        <v>4</v>
      </c>
    </row>
    <row r="140" spans="1:11" s="282" customFormat="1" ht="15" customHeight="1">
      <c r="A140" s="279">
        <v>43097</v>
      </c>
      <c r="B140" s="278" t="s">
        <v>4</v>
      </c>
      <c r="C140" s="280">
        <v>4592</v>
      </c>
      <c r="D140" s="280" t="s">
        <v>131</v>
      </c>
      <c r="E140" s="278" t="s">
        <v>5</v>
      </c>
      <c r="F140" s="278" t="s">
        <v>5</v>
      </c>
      <c r="G140" s="278" t="s">
        <v>253</v>
      </c>
      <c r="H140" s="281"/>
      <c r="J140" s="282">
        <v>5</v>
      </c>
      <c r="K140" s="282">
        <v>4</v>
      </c>
    </row>
    <row r="141" spans="1:11" s="282" customFormat="1" ht="15" customHeight="1">
      <c r="A141" s="279">
        <v>43097</v>
      </c>
      <c r="B141" s="278" t="s">
        <v>4</v>
      </c>
      <c r="C141" s="280">
        <v>4522</v>
      </c>
      <c r="D141" s="280" t="s">
        <v>131</v>
      </c>
      <c r="E141" s="278" t="s">
        <v>254</v>
      </c>
      <c r="F141" s="278" t="s">
        <v>5</v>
      </c>
      <c r="G141" s="278" t="s">
        <v>240</v>
      </c>
      <c r="H141" s="281"/>
      <c r="J141" s="282">
        <v>5</v>
      </c>
      <c r="K141" s="282">
        <v>4</v>
      </c>
    </row>
    <row r="142" spans="1:11" s="282" customFormat="1" ht="15" customHeight="1">
      <c r="A142" s="279">
        <v>43099</v>
      </c>
      <c r="B142" s="278" t="s">
        <v>4</v>
      </c>
      <c r="C142" s="280">
        <v>4577</v>
      </c>
      <c r="D142" s="278" t="s">
        <v>131</v>
      </c>
      <c r="E142" s="278" t="s">
        <v>5</v>
      </c>
      <c r="F142" s="278" t="s">
        <v>5</v>
      </c>
      <c r="G142" s="278" t="s">
        <v>240</v>
      </c>
      <c r="H142" s="281"/>
      <c r="J142" s="282">
        <v>5</v>
      </c>
      <c r="K142" s="282">
        <v>4</v>
      </c>
    </row>
    <row r="143" spans="1:11" s="282" customFormat="1" ht="15" customHeight="1">
      <c r="A143" s="279">
        <v>43099</v>
      </c>
      <c r="B143" s="278" t="s">
        <v>4</v>
      </c>
      <c r="C143" s="280">
        <v>4599</v>
      </c>
      <c r="D143" s="278" t="s">
        <v>131</v>
      </c>
      <c r="E143" s="278" t="s">
        <v>25</v>
      </c>
      <c r="F143" s="278" t="s">
        <v>71</v>
      </c>
      <c r="G143" s="278" t="s">
        <v>240</v>
      </c>
      <c r="H143" s="281"/>
      <c r="J143" s="282">
        <v>5</v>
      </c>
      <c r="K143" s="282">
        <v>4</v>
      </c>
    </row>
    <row r="144" spans="1:11" s="282" customFormat="1" ht="15" customHeight="1">
      <c r="A144" s="279">
        <v>43100</v>
      </c>
      <c r="B144" s="278" t="s">
        <v>4</v>
      </c>
      <c r="C144" s="280">
        <v>4687</v>
      </c>
      <c r="D144" s="280" t="s">
        <v>131</v>
      </c>
      <c r="E144" s="278" t="s">
        <v>5</v>
      </c>
      <c r="F144" s="278" t="s">
        <v>5</v>
      </c>
      <c r="G144" s="278" t="s">
        <v>50</v>
      </c>
      <c r="H144" s="281"/>
      <c r="J144" s="282">
        <v>5</v>
      </c>
      <c r="K144" s="282">
        <v>4</v>
      </c>
    </row>
    <row r="145" spans="1:11" ht="15" customHeight="1">
      <c r="A145" s="13">
        <v>43097</v>
      </c>
      <c r="B145" s="4" t="s">
        <v>7</v>
      </c>
      <c r="C145" s="15">
        <v>21000</v>
      </c>
      <c r="D145" s="4" t="s">
        <v>354</v>
      </c>
      <c r="E145" s="4" t="s">
        <v>7</v>
      </c>
      <c r="F145" s="4" t="s">
        <v>24</v>
      </c>
      <c r="G145" s="4" t="s">
        <v>43</v>
      </c>
      <c r="J145" s="10">
        <v>201</v>
      </c>
      <c r="K145" s="10">
        <v>337</v>
      </c>
    </row>
    <row r="146" spans="1:11" s="467" customFormat="1" ht="15" customHeight="1">
      <c r="A146" s="463">
        <v>43098</v>
      </c>
      <c r="B146" s="464" t="s">
        <v>4</v>
      </c>
      <c r="C146" s="465">
        <v>4973</v>
      </c>
      <c r="D146" s="464" t="s">
        <v>340</v>
      </c>
      <c r="E146" s="464" t="s">
        <v>5</v>
      </c>
      <c r="F146" s="464" t="s">
        <v>7</v>
      </c>
      <c r="G146" s="464" t="s">
        <v>43</v>
      </c>
      <c r="H146" s="466"/>
      <c r="J146" s="467">
        <v>16</v>
      </c>
      <c r="K146" s="467">
        <v>14</v>
      </c>
    </row>
    <row r="147" spans="1:11" s="282" customFormat="1" ht="15" customHeight="1">
      <c r="A147" s="279">
        <v>43039</v>
      </c>
      <c r="B147" s="278" t="s">
        <v>4</v>
      </c>
      <c r="C147" s="280">
        <v>3440</v>
      </c>
      <c r="D147" s="280" t="s">
        <v>168</v>
      </c>
      <c r="E147" s="278" t="s">
        <v>62</v>
      </c>
      <c r="F147" s="278" t="s">
        <v>63</v>
      </c>
      <c r="G147" s="278" t="s">
        <v>42</v>
      </c>
      <c r="H147" s="281">
        <v>17</v>
      </c>
      <c r="I147" s="291">
        <f>H147/502</f>
        <v>3.386454183266932E-2</v>
      </c>
      <c r="J147" s="282">
        <v>19</v>
      </c>
      <c r="K147" s="282">
        <v>23</v>
      </c>
    </row>
    <row r="148" spans="1:11" s="282" customFormat="1" ht="15" customHeight="1">
      <c r="A148" s="279">
        <v>43040</v>
      </c>
      <c r="B148" s="278" t="s">
        <v>4</v>
      </c>
      <c r="C148" s="280">
        <v>3572</v>
      </c>
      <c r="D148" s="280" t="s">
        <v>168</v>
      </c>
      <c r="E148" s="278" t="s">
        <v>5</v>
      </c>
      <c r="F148" s="278"/>
      <c r="G148" s="278"/>
      <c r="H148" s="281"/>
      <c r="J148" s="282">
        <v>19</v>
      </c>
      <c r="K148" s="282">
        <v>23</v>
      </c>
    </row>
    <row r="149" spans="1:11" s="282" customFormat="1" ht="15" customHeight="1">
      <c r="A149" s="279">
        <v>43043</v>
      </c>
      <c r="B149" s="278" t="s">
        <v>4</v>
      </c>
      <c r="C149" s="280">
        <v>3490</v>
      </c>
      <c r="D149" s="280" t="s">
        <v>168</v>
      </c>
      <c r="E149" s="278" t="s">
        <v>5</v>
      </c>
      <c r="F149" s="278" t="s">
        <v>6</v>
      </c>
      <c r="G149" s="278" t="s">
        <v>40</v>
      </c>
      <c r="H149" s="281"/>
      <c r="J149" s="282">
        <v>19</v>
      </c>
      <c r="K149" s="282">
        <v>23</v>
      </c>
    </row>
    <row r="150" spans="1:11" s="282" customFormat="1" ht="15" customHeight="1">
      <c r="A150" s="279">
        <v>43043</v>
      </c>
      <c r="B150" s="278" t="s">
        <v>4</v>
      </c>
      <c r="C150" s="280">
        <v>3583</v>
      </c>
      <c r="D150" s="280" t="s">
        <v>168</v>
      </c>
      <c r="E150" s="278" t="s">
        <v>5</v>
      </c>
      <c r="F150" s="278" t="s">
        <v>7</v>
      </c>
      <c r="G150" s="278" t="s">
        <v>40</v>
      </c>
      <c r="H150" s="281"/>
      <c r="J150" s="282">
        <v>19</v>
      </c>
      <c r="K150" s="282">
        <v>23</v>
      </c>
    </row>
    <row r="151" spans="1:11" s="282" customFormat="1" ht="15" customHeight="1">
      <c r="A151" s="279">
        <v>43069</v>
      </c>
      <c r="B151" s="278" t="s">
        <v>4</v>
      </c>
      <c r="C151" s="280">
        <v>3591</v>
      </c>
      <c r="D151" s="280" t="s">
        <v>168</v>
      </c>
      <c r="E151" s="278" t="s">
        <v>5</v>
      </c>
      <c r="F151" s="278" t="s">
        <v>5</v>
      </c>
      <c r="G151" s="278" t="s">
        <v>43</v>
      </c>
      <c r="H151" s="290"/>
      <c r="J151" s="282">
        <v>19</v>
      </c>
      <c r="K151" s="282">
        <v>23</v>
      </c>
    </row>
    <row r="152" spans="1:11" s="282" customFormat="1" ht="15" customHeight="1">
      <c r="A152" s="279">
        <v>43071</v>
      </c>
      <c r="B152" s="278" t="s">
        <v>4</v>
      </c>
      <c r="C152" s="280">
        <v>3572</v>
      </c>
      <c r="D152" s="280" t="s">
        <v>168</v>
      </c>
      <c r="E152" s="278" t="s">
        <v>5</v>
      </c>
      <c r="F152" s="278" t="s">
        <v>24</v>
      </c>
      <c r="G152" s="278" t="s">
        <v>128</v>
      </c>
      <c r="H152" s="290"/>
      <c r="J152" s="282">
        <v>19</v>
      </c>
      <c r="K152" s="282">
        <v>23</v>
      </c>
    </row>
    <row r="153" spans="1:11" s="282" customFormat="1" ht="15" customHeight="1">
      <c r="A153" s="279">
        <v>43089</v>
      </c>
      <c r="B153" s="278" t="s">
        <v>4</v>
      </c>
      <c r="C153" s="280">
        <v>3541</v>
      </c>
      <c r="D153" s="287" t="s">
        <v>168</v>
      </c>
      <c r="E153" s="278" t="s">
        <v>4</v>
      </c>
      <c r="F153" s="278" t="s">
        <v>230</v>
      </c>
      <c r="G153" s="278" t="s">
        <v>98</v>
      </c>
      <c r="H153" s="281"/>
      <c r="J153" s="282">
        <v>19</v>
      </c>
      <c r="K153" s="282">
        <v>23</v>
      </c>
    </row>
    <row r="154" spans="1:11" s="282" customFormat="1" ht="15" customHeight="1">
      <c r="A154" s="279">
        <v>43089</v>
      </c>
      <c r="B154" s="280" t="s">
        <v>4</v>
      </c>
      <c r="C154" s="280">
        <v>3422</v>
      </c>
      <c r="D154" s="287" t="s">
        <v>168</v>
      </c>
      <c r="E154" s="280" t="s">
        <v>5</v>
      </c>
      <c r="F154" s="280" t="s">
        <v>5</v>
      </c>
      <c r="G154" s="280" t="s">
        <v>46</v>
      </c>
      <c r="H154" s="281"/>
      <c r="J154" s="282">
        <v>19</v>
      </c>
      <c r="K154" s="282">
        <v>23</v>
      </c>
    </row>
    <row r="155" spans="1:11" s="282" customFormat="1">
      <c r="A155" s="279">
        <v>43090</v>
      </c>
      <c r="B155" s="278" t="s">
        <v>4</v>
      </c>
      <c r="C155" s="280">
        <v>3462</v>
      </c>
      <c r="D155" s="287" t="s">
        <v>168</v>
      </c>
      <c r="E155" s="278" t="s">
        <v>5</v>
      </c>
      <c r="F155" s="278" t="s">
        <v>5</v>
      </c>
      <c r="G155" s="278" t="s">
        <v>65</v>
      </c>
      <c r="H155" s="281"/>
      <c r="J155" s="282">
        <v>19</v>
      </c>
      <c r="K155" s="282">
        <v>23</v>
      </c>
    </row>
    <row r="156" spans="1:11" s="282" customFormat="1">
      <c r="A156" s="279">
        <v>43090</v>
      </c>
      <c r="B156" s="278" t="s">
        <v>4</v>
      </c>
      <c r="C156" s="280">
        <v>3505</v>
      </c>
      <c r="D156" s="278" t="s">
        <v>168</v>
      </c>
      <c r="E156" s="278" t="s">
        <v>5</v>
      </c>
      <c r="F156" s="278" t="s">
        <v>5</v>
      </c>
      <c r="G156" s="278" t="s">
        <v>65</v>
      </c>
      <c r="H156" s="281"/>
      <c r="J156" s="282">
        <v>19</v>
      </c>
      <c r="K156" s="282">
        <v>23</v>
      </c>
    </row>
    <row r="157" spans="1:11" s="282" customFormat="1">
      <c r="A157" s="279">
        <v>43091</v>
      </c>
      <c r="B157" s="278" t="s">
        <v>4</v>
      </c>
      <c r="C157" s="280">
        <v>3466</v>
      </c>
      <c r="D157" s="278" t="s">
        <v>168</v>
      </c>
      <c r="E157" s="278" t="s">
        <v>5</v>
      </c>
      <c r="F157" s="278" t="s">
        <v>5</v>
      </c>
      <c r="G157" s="278" t="s">
        <v>65</v>
      </c>
      <c r="H157" s="281"/>
      <c r="J157" s="282">
        <v>19</v>
      </c>
      <c r="K157" s="282">
        <v>23</v>
      </c>
    </row>
    <row r="158" spans="1:11" s="282" customFormat="1">
      <c r="A158" s="279">
        <v>43091</v>
      </c>
      <c r="B158" s="278" t="s">
        <v>4</v>
      </c>
      <c r="C158" s="280">
        <v>3515</v>
      </c>
      <c r="D158" s="278" t="s">
        <v>168</v>
      </c>
      <c r="E158" s="278" t="s">
        <v>25</v>
      </c>
      <c r="F158" s="278" t="s">
        <v>5</v>
      </c>
      <c r="G158" s="278" t="s">
        <v>65</v>
      </c>
      <c r="H158" s="281"/>
      <c r="J158" s="282">
        <v>19</v>
      </c>
      <c r="K158" s="282">
        <v>23</v>
      </c>
    </row>
    <row r="159" spans="1:11" s="282" customFormat="1">
      <c r="A159" s="279">
        <v>43096</v>
      </c>
      <c r="B159" s="278" t="s">
        <v>4</v>
      </c>
      <c r="C159" s="280">
        <v>3541</v>
      </c>
      <c r="D159" s="278" t="s">
        <v>168</v>
      </c>
      <c r="E159" s="278" t="s">
        <v>5</v>
      </c>
      <c r="F159" s="278" t="s">
        <v>7</v>
      </c>
      <c r="G159" s="278" t="s">
        <v>43</v>
      </c>
      <c r="H159" s="281"/>
      <c r="J159" s="282">
        <v>19</v>
      </c>
      <c r="K159" s="282">
        <v>23</v>
      </c>
    </row>
    <row r="160" spans="1:11" s="282" customFormat="1">
      <c r="A160" s="279">
        <v>43096</v>
      </c>
      <c r="B160" s="278" t="s">
        <v>4</v>
      </c>
      <c r="C160" s="280">
        <v>3445</v>
      </c>
      <c r="D160" s="278" t="s">
        <v>168</v>
      </c>
      <c r="E160" s="278" t="s">
        <v>5</v>
      </c>
      <c r="F160" s="278" t="s">
        <v>7</v>
      </c>
      <c r="G160" s="278" t="s">
        <v>262</v>
      </c>
      <c r="H160" s="281"/>
      <c r="J160" s="282">
        <v>19</v>
      </c>
      <c r="K160" s="282">
        <v>23</v>
      </c>
    </row>
    <row r="161" spans="1:11" s="282" customFormat="1">
      <c r="A161" s="279">
        <v>43098</v>
      </c>
      <c r="B161" s="278" t="s">
        <v>4</v>
      </c>
      <c r="C161" s="280">
        <v>3583</v>
      </c>
      <c r="D161" s="278" t="s">
        <v>168</v>
      </c>
      <c r="E161" s="278" t="s">
        <v>5</v>
      </c>
      <c r="F161" s="278" t="s">
        <v>24</v>
      </c>
      <c r="G161" s="278" t="s">
        <v>123</v>
      </c>
      <c r="H161" s="281"/>
      <c r="J161" s="282">
        <v>19</v>
      </c>
      <c r="K161" s="282">
        <v>23</v>
      </c>
    </row>
    <row r="162" spans="1:11" s="282" customFormat="1">
      <c r="A162" s="279">
        <v>43098</v>
      </c>
      <c r="B162" s="278" t="s">
        <v>4</v>
      </c>
      <c r="C162" s="280">
        <v>3466</v>
      </c>
      <c r="D162" s="278" t="s">
        <v>168</v>
      </c>
      <c r="E162" s="278" t="s">
        <v>256</v>
      </c>
      <c r="F162" s="278" t="s">
        <v>5</v>
      </c>
      <c r="G162" s="278" t="s">
        <v>65</v>
      </c>
      <c r="H162" s="281"/>
      <c r="J162" s="282">
        <v>19</v>
      </c>
      <c r="K162" s="282">
        <v>23</v>
      </c>
    </row>
    <row r="163" spans="1:11" s="282" customFormat="1">
      <c r="A163" s="279">
        <v>43098</v>
      </c>
      <c r="B163" s="278" t="s">
        <v>4</v>
      </c>
      <c r="C163" s="280">
        <v>3467</v>
      </c>
      <c r="D163" s="278" t="s">
        <v>168</v>
      </c>
      <c r="E163" s="278" t="s">
        <v>5</v>
      </c>
      <c r="F163" s="278" t="s">
        <v>7</v>
      </c>
      <c r="G163" s="278" t="s">
        <v>238</v>
      </c>
      <c r="H163" s="281"/>
      <c r="J163" s="282">
        <v>19</v>
      </c>
      <c r="K163" s="282">
        <v>23</v>
      </c>
    </row>
    <row r="164" spans="1:11">
      <c r="A164" s="13">
        <v>43037</v>
      </c>
      <c r="B164" s="4" t="s">
        <v>4</v>
      </c>
      <c r="C164" s="15">
        <v>6470</v>
      </c>
      <c r="D164" s="15" t="s">
        <v>157</v>
      </c>
      <c r="E164" s="4" t="s">
        <v>5</v>
      </c>
      <c r="F164" s="4" t="s">
        <v>5</v>
      </c>
      <c r="G164" s="4" t="s">
        <v>43</v>
      </c>
      <c r="J164" s="10">
        <v>45</v>
      </c>
      <c r="K164" s="10">
        <v>71</v>
      </c>
    </row>
    <row r="165" spans="1:11" s="518" customFormat="1">
      <c r="A165" s="514">
        <v>43100</v>
      </c>
      <c r="B165" s="515" t="s">
        <v>4</v>
      </c>
      <c r="C165" s="516">
        <v>3961</v>
      </c>
      <c r="D165" s="515" t="s">
        <v>325</v>
      </c>
      <c r="E165" s="515" t="s">
        <v>5</v>
      </c>
      <c r="F165" s="515" t="s">
        <v>24</v>
      </c>
      <c r="G165" s="515" t="s">
        <v>65</v>
      </c>
      <c r="H165" s="517"/>
      <c r="J165" s="518">
        <v>15</v>
      </c>
      <c r="K165" s="518">
        <v>12</v>
      </c>
    </row>
    <row r="166" spans="1:11">
      <c r="A166" s="13">
        <v>43037</v>
      </c>
      <c r="B166" s="4" t="s">
        <v>4</v>
      </c>
      <c r="C166" s="15">
        <v>4383</v>
      </c>
      <c r="D166" s="15" t="s">
        <v>160</v>
      </c>
      <c r="E166" s="4" t="s">
        <v>5</v>
      </c>
      <c r="F166" s="4" t="s">
        <v>5</v>
      </c>
      <c r="G166" s="4" t="s">
        <v>45</v>
      </c>
      <c r="J166" s="10">
        <v>9</v>
      </c>
      <c r="K166" s="10">
        <v>7</v>
      </c>
    </row>
    <row r="167" spans="1:11">
      <c r="A167" s="13">
        <v>43053</v>
      </c>
      <c r="B167" s="4" t="s">
        <v>4</v>
      </c>
      <c r="C167" s="15">
        <v>4383</v>
      </c>
      <c r="D167" s="15" t="s">
        <v>160</v>
      </c>
      <c r="E167" s="4" t="s">
        <v>5</v>
      </c>
      <c r="F167" s="4" t="s">
        <v>7</v>
      </c>
      <c r="G167" s="4" t="s">
        <v>43</v>
      </c>
      <c r="J167" s="10">
        <v>9</v>
      </c>
      <c r="K167" s="10">
        <v>7</v>
      </c>
    </row>
    <row r="168" spans="1:11">
      <c r="A168" s="13">
        <v>43089</v>
      </c>
      <c r="B168" s="4" t="s">
        <v>4</v>
      </c>
      <c r="C168" s="15">
        <v>4384</v>
      </c>
      <c r="D168" s="4" t="s">
        <v>160</v>
      </c>
      <c r="E168" s="4" t="s">
        <v>4</v>
      </c>
      <c r="F168" s="4" t="s">
        <v>7</v>
      </c>
      <c r="G168" s="4" t="s">
        <v>231</v>
      </c>
      <c r="J168" s="10">
        <v>9</v>
      </c>
      <c r="K168" s="10">
        <v>7</v>
      </c>
    </row>
    <row r="169" spans="1:11">
      <c r="A169" s="13">
        <v>43097</v>
      </c>
      <c r="B169" s="4" t="s">
        <v>4</v>
      </c>
      <c r="C169" s="15">
        <v>5488</v>
      </c>
      <c r="D169" s="4" t="s">
        <v>334</v>
      </c>
      <c r="E169" s="4" t="s">
        <v>5</v>
      </c>
      <c r="F169" s="4" t="s">
        <v>53</v>
      </c>
      <c r="G169" s="4" t="s">
        <v>269</v>
      </c>
      <c r="J169" s="10">
        <v>39</v>
      </c>
      <c r="K169" s="10">
        <v>47</v>
      </c>
    </row>
    <row r="170" spans="1:11">
      <c r="A170" s="13">
        <v>43038</v>
      </c>
      <c r="B170" s="4" t="s">
        <v>4</v>
      </c>
      <c r="C170" s="15">
        <v>8531</v>
      </c>
      <c r="D170" s="15" t="s">
        <v>164</v>
      </c>
      <c r="E170" s="4" t="s">
        <v>7</v>
      </c>
      <c r="F170" s="4" t="s">
        <v>7</v>
      </c>
      <c r="G170" s="4" t="s">
        <v>37</v>
      </c>
      <c r="J170" s="10">
        <v>37</v>
      </c>
      <c r="K170" s="10">
        <v>37</v>
      </c>
    </row>
    <row r="171" spans="1:11" ht="16">
      <c r="A171" s="13">
        <v>43064</v>
      </c>
      <c r="B171" s="4" t="s">
        <v>7</v>
      </c>
      <c r="C171" s="15">
        <v>68190</v>
      </c>
      <c r="D171" s="59" t="s">
        <v>418</v>
      </c>
      <c r="E171" s="4" t="s">
        <v>5</v>
      </c>
      <c r="F171" s="4" t="s">
        <v>5</v>
      </c>
      <c r="G171" s="4" t="s">
        <v>43</v>
      </c>
      <c r="J171" s="10">
        <v>188</v>
      </c>
      <c r="K171" s="10">
        <v>329</v>
      </c>
    </row>
    <row r="172" spans="1:11" s="282" customFormat="1">
      <c r="A172" s="288">
        <v>43022</v>
      </c>
      <c r="B172" s="289" t="s">
        <v>4</v>
      </c>
      <c r="C172" s="289">
        <v>4046</v>
      </c>
      <c r="D172" s="289" t="s">
        <v>141</v>
      </c>
      <c r="E172" s="289" t="s">
        <v>5</v>
      </c>
      <c r="F172" s="289" t="s">
        <v>5</v>
      </c>
      <c r="G172" s="289"/>
      <c r="H172" s="281">
        <v>21</v>
      </c>
      <c r="J172" s="282">
        <v>11</v>
      </c>
      <c r="K172" s="282">
        <v>10</v>
      </c>
    </row>
    <row r="173" spans="1:11" s="282" customFormat="1">
      <c r="A173" s="288">
        <v>43023</v>
      </c>
      <c r="B173" s="289" t="s">
        <v>4</v>
      </c>
      <c r="C173" s="289">
        <v>4123</v>
      </c>
      <c r="D173" s="289" t="s">
        <v>141</v>
      </c>
      <c r="E173" s="289" t="s">
        <v>25</v>
      </c>
      <c r="F173" s="289" t="s">
        <v>25</v>
      </c>
      <c r="G173" s="289"/>
      <c r="H173" s="281"/>
      <c r="J173" s="282">
        <v>11</v>
      </c>
      <c r="K173" s="282">
        <v>10</v>
      </c>
    </row>
    <row r="174" spans="1:11" s="282" customFormat="1">
      <c r="A174" s="279">
        <v>43023</v>
      </c>
      <c r="B174" s="278" t="s">
        <v>4</v>
      </c>
      <c r="C174" s="280">
        <v>4123</v>
      </c>
      <c r="D174" s="280" t="s">
        <v>141</v>
      </c>
      <c r="E174" s="278" t="s">
        <v>5</v>
      </c>
      <c r="F174" s="278" t="s">
        <v>5</v>
      </c>
      <c r="G174" s="278"/>
      <c r="H174" s="281"/>
      <c r="J174" s="282">
        <v>11</v>
      </c>
      <c r="K174" s="282">
        <v>10</v>
      </c>
    </row>
    <row r="175" spans="1:11" s="282" customFormat="1">
      <c r="A175" s="279">
        <v>43023</v>
      </c>
      <c r="B175" s="278" t="s">
        <v>4</v>
      </c>
      <c r="C175" s="280">
        <v>4020</v>
      </c>
      <c r="D175" s="280" t="s">
        <v>141</v>
      </c>
      <c r="E175" s="278" t="s">
        <v>7</v>
      </c>
      <c r="F175" s="278" t="s">
        <v>7</v>
      </c>
      <c r="G175" s="278"/>
      <c r="H175" s="281"/>
      <c r="J175" s="282">
        <v>11</v>
      </c>
      <c r="K175" s="282">
        <v>10</v>
      </c>
    </row>
    <row r="176" spans="1:11" s="282" customFormat="1">
      <c r="A176" s="279">
        <v>43026</v>
      </c>
      <c r="B176" s="278" t="s">
        <v>4</v>
      </c>
      <c r="C176" s="280">
        <v>4220</v>
      </c>
      <c r="D176" s="280" t="s">
        <v>141</v>
      </c>
      <c r="E176" s="278" t="s">
        <v>5</v>
      </c>
      <c r="F176" s="278" t="s">
        <v>53</v>
      </c>
      <c r="G176" s="278" t="s">
        <v>45</v>
      </c>
      <c r="H176" s="281"/>
      <c r="J176" s="282">
        <v>11</v>
      </c>
      <c r="K176" s="282">
        <v>10</v>
      </c>
    </row>
    <row r="177" spans="1:11" s="282" customFormat="1">
      <c r="A177" s="279">
        <v>43028</v>
      </c>
      <c r="B177" s="279" t="s">
        <v>4</v>
      </c>
      <c r="C177" s="285">
        <v>4020</v>
      </c>
      <c r="D177" s="285" t="s">
        <v>141</v>
      </c>
      <c r="E177" s="279" t="s">
        <v>71</v>
      </c>
      <c r="F177" s="279" t="s">
        <v>7</v>
      </c>
      <c r="G177" s="279" t="s">
        <v>37</v>
      </c>
      <c r="H177" s="281"/>
      <c r="J177" s="282">
        <v>11</v>
      </c>
      <c r="K177" s="282">
        <v>10</v>
      </c>
    </row>
    <row r="178" spans="1:11" s="282" customFormat="1">
      <c r="A178" s="279">
        <v>43030</v>
      </c>
      <c r="B178" s="279" t="s">
        <v>4</v>
      </c>
      <c r="C178" s="286">
        <v>4266</v>
      </c>
      <c r="D178" s="286" t="s">
        <v>141</v>
      </c>
      <c r="E178" s="279" t="s">
        <v>5</v>
      </c>
      <c r="F178" s="279" t="s">
        <v>6</v>
      </c>
      <c r="G178" s="279" t="s">
        <v>43</v>
      </c>
      <c r="H178" s="281"/>
      <c r="J178" s="282">
        <v>11</v>
      </c>
      <c r="K178" s="282">
        <v>10</v>
      </c>
    </row>
    <row r="179" spans="1:11" s="282" customFormat="1">
      <c r="A179" s="279">
        <v>43038</v>
      </c>
      <c r="B179" s="278" t="s">
        <v>4</v>
      </c>
      <c r="C179" s="280">
        <v>4353</v>
      </c>
      <c r="D179" s="280" t="s">
        <v>141</v>
      </c>
      <c r="E179" s="278" t="s">
        <v>9</v>
      </c>
      <c r="F179" s="278" t="s">
        <v>61</v>
      </c>
      <c r="G179" s="278" t="s">
        <v>42</v>
      </c>
      <c r="H179" s="281"/>
      <c r="J179" s="282">
        <v>11</v>
      </c>
      <c r="K179" s="282">
        <v>10</v>
      </c>
    </row>
    <row r="180" spans="1:11" s="282" customFormat="1">
      <c r="A180" s="279">
        <v>43043</v>
      </c>
      <c r="B180" s="278" t="s">
        <v>4</v>
      </c>
      <c r="C180" s="280">
        <v>4069</v>
      </c>
      <c r="D180" s="290" t="s">
        <v>141</v>
      </c>
      <c r="E180" s="278" t="s">
        <v>125</v>
      </c>
      <c r="F180" s="278" t="s">
        <v>6</v>
      </c>
      <c r="G180" s="278" t="s">
        <v>65</v>
      </c>
      <c r="H180" s="281"/>
      <c r="J180" s="282">
        <v>11</v>
      </c>
      <c r="K180" s="282">
        <v>10</v>
      </c>
    </row>
    <row r="181" spans="1:11" s="282" customFormat="1">
      <c r="A181" s="279">
        <v>43050</v>
      </c>
      <c r="B181" s="278" t="s">
        <v>4</v>
      </c>
      <c r="C181" s="280">
        <v>4002</v>
      </c>
      <c r="D181" s="290" t="s">
        <v>141</v>
      </c>
      <c r="E181" s="278" t="s">
        <v>5</v>
      </c>
      <c r="F181" s="278" t="s">
        <v>5</v>
      </c>
      <c r="G181" s="278" t="s">
        <v>43</v>
      </c>
      <c r="H181" s="281"/>
      <c r="J181" s="282">
        <v>11</v>
      </c>
      <c r="K181" s="282">
        <v>10</v>
      </c>
    </row>
    <row r="182" spans="1:11" s="282" customFormat="1">
      <c r="A182" s="279">
        <v>43050</v>
      </c>
      <c r="B182" s="278" t="s">
        <v>4</v>
      </c>
      <c r="C182" s="280">
        <v>4170</v>
      </c>
      <c r="D182" s="280" t="s">
        <v>141</v>
      </c>
      <c r="E182" s="278" t="s">
        <v>25</v>
      </c>
      <c r="F182" s="278" t="s">
        <v>82</v>
      </c>
      <c r="G182" s="278" t="s">
        <v>98</v>
      </c>
      <c r="H182" s="281"/>
      <c r="J182" s="282">
        <v>11</v>
      </c>
      <c r="K182" s="282">
        <v>10</v>
      </c>
    </row>
    <row r="183" spans="1:11" s="282" customFormat="1">
      <c r="A183" s="279">
        <v>43051</v>
      </c>
      <c r="B183" s="278" t="s">
        <v>4</v>
      </c>
      <c r="C183" s="280">
        <v>4032</v>
      </c>
      <c r="D183" s="280" t="s">
        <v>141</v>
      </c>
      <c r="E183" s="278" t="s">
        <v>5</v>
      </c>
      <c r="F183" s="278" t="s">
        <v>5</v>
      </c>
      <c r="G183" s="278" t="s">
        <v>43</v>
      </c>
      <c r="H183" s="281"/>
      <c r="J183" s="282">
        <v>11</v>
      </c>
      <c r="K183" s="282">
        <v>10</v>
      </c>
    </row>
    <row r="184" spans="1:11" s="282" customFormat="1">
      <c r="A184" s="279">
        <v>43065</v>
      </c>
      <c r="B184" s="278" t="s">
        <v>4</v>
      </c>
      <c r="C184" s="280">
        <v>4232</v>
      </c>
      <c r="D184" s="280" t="s">
        <v>141</v>
      </c>
      <c r="E184" s="278" t="s">
        <v>5</v>
      </c>
      <c r="F184" s="278" t="s">
        <v>5</v>
      </c>
      <c r="G184" s="278" t="s">
        <v>43</v>
      </c>
      <c r="H184" s="281"/>
      <c r="J184" s="282">
        <v>11</v>
      </c>
      <c r="K184" s="282">
        <v>10</v>
      </c>
    </row>
    <row r="185" spans="1:11" s="282" customFormat="1">
      <c r="A185" s="279">
        <v>43069</v>
      </c>
      <c r="B185" s="278" t="s">
        <v>4</v>
      </c>
      <c r="C185" s="280">
        <v>4246</v>
      </c>
      <c r="D185" s="280" t="s">
        <v>141</v>
      </c>
      <c r="E185" s="278" t="s">
        <v>5</v>
      </c>
      <c r="F185" s="278" t="s">
        <v>5</v>
      </c>
      <c r="G185" s="278" t="s">
        <v>43</v>
      </c>
      <c r="H185" s="290"/>
      <c r="J185" s="282">
        <v>11</v>
      </c>
      <c r="K185" s="282">
        <v>10</v>
      </c>
    </row>
    <row r="186" spans="1:11" s="282" customFormat="1">
      <c r="A186" s="279">
        <v>43073</v>
      </c>
      <c r="B186" s="278" t="s">
        <v>4</v>
      </c>
      <c r="C186" s="280">
        <v>4025</v>
      </c>
      <c r="D186" s="280" t="s">
        <v>141</v>
      </c>
      <c r="E186" s="278" t="s">
        <v>5</v>
      </c>
      <c r="F186" s="278" t="s">
        <v>5</v>
      </c>
      <c r="G186" s="278" t="s">
        <v>43</v>
      </c>
      <c r="H186" s="290"/>
      <c r="J186" s="282">
        <v>11</v>
      </c>
      <c r="K186" s="282">
        <v>10</v>
      </c>
    </row>
    <row r="187" spans="1:11" s="282" customFormat="1">
      <c r="A187" s="279">
        <v>43087</v>
      </c>
      <c r="B187" s="283" t="s">
        <v>4</v>
      </c>
      <c r="C187" s="280">
        <v>4081</v>
      </c>
      <c r="D187" s="287" t="s">
        <v>141</v>
      </c>
      <c r="E187" s="283" t="s">
        <v>5</v>
      </c>
      <c r="F187" s="283" t="s">
        <v>225</v>
      </c>
      <c r="G187" s="283" t="s">
        <v>73</v>
      </c>
      <c r="H187" s="281"/>
      <c r="J187" s="282">
        <v>11</v>
      </c>
      <c r="K187" s="282">
        <v>10</v>
      </c>
    </row>
    <row r="188" spans="1:11" s="282" customFormat="1">
      <c r="A188" s="279">
        <v>43088</v>
      </c>
      <c r="B188" s="278" t="s">
        <v>4</v>
      </c>
      <c r="C188" s="280">
        <v>4240</v>
      </c>
      <c r="D188" s="278" t="s">
        <v>141</v>
      </c>
      <c r="E188" s="278" t="s">
        <v>5</v>
      </c>
      <c r="F188" s="278" t="s">
        <v>7</v>
      </c>
      <c r="G188" s="278" t="s">
        <v>43</v>
      </c>
      <c r="H188" s="281"/>
      <c r="J188" s="282">
        <v>11</v>
      </c>
      <c r="K188" s="282">
        <v>10</v>
      </c>
    </row>
    <row r="189" spans="1:11" s="282" customFormat="1" ht="16">
      <c r="A189" s="279">
        <v>43088</v>
      </c>
      <c r="B189" s="278" t="s">
        <v>4</v>
      </c>
      <c r="C189" s="280">
        <v>4053</v>
      </c>
      <c r="D189" s="293" t="s">
        <v>141</v>
      </c>
      <c r="E189" s="278" t="s">
        <v>6</v>
      </c>
      <c r="F189" s="278" t="s">
        <v>11</v>
      </c>
      <c r="G189" s="278" t="s">
        <v>43</v>
      </c>
      <c r="H189" s="281"/>
      <c r="J189" s="282">
        <v>11</v>
      </c>
      <c r="K189" s="282">
        <v>10</v>
      </c>
    </row>
    <row r="190" spans="1:11" s="282" customFormat="1">
      <c r="A190" s="279">
        <v>43091</v>
      </c>
      <c r="B190" s="278" t="s">
        <v>4</v>
      </c>
      <c r="C190" s="280">
        <v>4319</v>
      </c>
      <c r="D190" s="287" t="s">
        <v>141</v>
      </c>
      <c r="E190" s="278" t="s">
        <v>5</v>
      </c>
      <c r="F190" s="278" t="s">
        <v>5</v>
      </c>
      <c r="G190" s="278" t="s">
        <v>99</v>
      </c>
      <c r="H190" s="281"/>
      <c r="J190" s="282">
        <v>11</v>
      </c>
      <c r="K190" s="282">
        <v>10</v>
      </c>
    </row>
    <row r="191" spans="1:11" s="282" customFormat="1">
      <c r="A191" s="279">
        <v>43096</v>
      </c>
      <c r="B191" s="278" t="s">
        <v>4</v>
      </c>
      <c r="C191" s="280">
        <v>4154</v>
      </c>
      <c r="D191" s="278" t="s">
        <v>141</v>
      </c>
      <c r="E191" s="278" t="s">
        <v>5</v>
      </c>
      <c r="F191" s="278" t="s">
        <v>7</v>
      </c>
      <c r="G191" s="278" t="s">
        <v>261</v>
      </c>
      <c r="H191" s="281"/>
      <c r="J191" s="282">
        <v>11</v>
      </c>
      <c r="K191" s="282">
        <v>10</v>
      </c>
    </row>
    <row r="192" spans="1:11" s="282" customFormat="1">
      <c r="A192" s="279">
        <v>43099</v>
      </c>
      <c r="B192" s="278" t="s">
        <v>4</v>
      </c>
      <c r="C192" s="280">
        <v>4351</v>
      </c>
      <c r="D192" s="278" t="s">
        <v>141</v>
      </c>
      <c r="E192" s="278" t="s">
        <v>7</v>
      </c>
      <c r="F192" s="278" t="s">
        <v>7</v>
      </c>
      <c r="G192" s="278" t="s">
        <v>43</v>
      </c>
      <c r="H192" s="281">
        <v>21</v>
      </c>
      <c r="I192" s="291">
        <f>H192/502</f>
        <v>4.1832669322709161E-2</v>
      </c>
      <c r="J192" s="282">
        <v>11</v>
      </c>
      <c r="K192" s="282">
        <v>10</v>
      </c>
    </row>
    <row r="193" spans="1:11">
      <c r="A193" s="13">
        <v>43056</v>
      </c>
      <c r="B193" s="4" t="s">
        <v>4</v>
      </c>
      <c r="C193" s="15">
        <v>7424</v>
      </c>
      <c r="D193" s="15" t="s">
        <v>208</v>
      </c>
      <c r="E193" s="4" t="s">
        <v>5</v>
      </c>
      <c r="F193" s="4" t="s">
        <v>5</v>
      </c>
      <c r="G193" s="4" t="s">
        <v>43</v>
      </c>
      <c r="J193" s="10">
        <v>39</v>
      </c>
      <c r="K193" s="10">
        <v>55</v>
      </c>
    </row>
    <row r="194" spans="1:11" s="332" customFormat="1">
      <c r="A194" s="328">
        <v>43037</v>
      </c>
      <c r="B194" s="329" t="s">
        <v>4</v>
      </c>
      <c r="C194" s="330">
        <v>9061</v>
      </c>
      <c r="D194" s="330" t="s">
        <v>161</v>
      </c>
      <c r="E194" s="329" t="s">
        <v>18</v>
      </c>
      <c r="F194" s="329" t="s">
        <v>7</v>
      </c>
      <c r="G194" s="329" t="s">
        <v>45</v>
      </c>
      <c r="H194" s="331"/>
      <c r="J194" s="332">
        <v>44</v>
      </c>
      <c r="K194" s="332">
        <v>62</v>
      </c>
    </row>
    <row r="195" spans="1:11">
      <c r="A195" s="13">
        <v>43097</v>
      </c>
      <c r="B195" s="4" t="s">
        <v>7</v>
      </c>
      <c r="C195" s="15">
        <v>57290</v>
      </c>
      <c r="D195" s="4" t="s">
        <v>356</v>
      </c>
      <c r="E195" s="4" t="s">
        <v>5</v>
      </c>
      <c r="F195" s="4" t="s">
        <v>53</v>
      </c>
      <c r="G195" s="4" t="s">
        <v>268</v>
      </c>
      <c r="J195" s="10">
        <v>36</v>
      </c>
      <c r="K195" s="10">
        <v>52</v>
      </c>
    </row>
    <row r="196" spans="1:11">
      <c r="A196" s="13">
        <v>43030</v>
      </c>
      <c r="B196" s="13" t="s">
        <v>7</v>
      </c>
      <c r="C196" s="17">
        <v>57290</v>
      </c>
      <c r="D196" s="17" t="s">
        <v>405</v>
      </c>
      <c r="E196" s="13" t="s">
        <v>7</v>
      </c>
      <c r="F196" s="13" t="s">
        <v>24</v>
      </c>
      <c r="G196" s="13" t="s">
        <v>43</v>
      </c>
      <c r="J196" s="10">
        <v>36</v>
      </c>
      <c r="K196" s="10">
        <v>52</v>
      </c>
    </row>
    <row r="197" spans="1:11" s="282" customFormat="1">
      <c r="A197" s="279">
        <v>43089</v>
      </c>
      <c r="B197" s="278" t="s">
        <v>4</v>
      </c>
      <c r="C197" s="280">
        <v>3332</v>
      </c>
      <c r="D197" s="278" t="s">
        <v>303</v>
      </c>
      <c r="E197" s="278" t="s">
        <v>7</v>
      </c>
      <c r="F197" s="278" t="s">
        <v>5</v>
      </c>
      <c r="G197" s="278" t="s">
        <v>65</v>
      </c>
      <c r="H197" s="281"/>
      <c r="J197" s="282">
        <v>17</v>
      </c>
      <c r="K197" s="282">
        <v>18</v>
      </c>
    </row>
    <row r="198" spans="1:11" s="127" customFormat="1">
      <c r="A198" s="319">
        <v>43051</v>
      </c>
      <c r="B198" s="320" t="s">
        <v>4</v>
      </c>
      <c r="C198" s="321">
        <v>5828</v>
      </c>
      <c r="D198" s="321" t="s">
        <v>184</v>
      </c>
      <c r="E198" s="320" t="s">
        <v>5</v>
      </c>
      <c r="F198" s="320" t="s">
        <v>5</v>
      </c>
      <c r="G198" s="320" t="s">
        <v>65</v>
      </c>
      <c r="H198" s="322"/>
      <c r="J198" s="127">
        <v>23</v>
      </c>
      <c r="K198" s="127">
        <v>27</v>
      </c>
    </row>
    <row r="199" spans="1:11" s="127" customFormat="1">
      <c r="A199" s="319">
        <v>43085</v>
      </c>
      <c r="B199" s="320" t="s">
        <v>4</v>
      </c>
      <c r="C199" s="321">
        <v>5826</v>
      </c>
      <c r="D199" s="323" t="s">
        <v>184</v>
      </c>
      <c r="E199" s="320" t="s">
        <v>5</v>
      </c>
      <c r="F199" s="320" t="s">
        <v>5</v>
      </c>
      <c r="G199" s="320" t="s">
        <v>216</v>
      </c>
      <c r="H199" s="324"/>
      <c r="J199" s="127">
        <v>23</v>
      </c>
      <c r="K199" s="127">
        <v>27</v>
      </c>
    </row>
    <row r="200" spans="1:11" s="127" customFormat="1">
      <c r="A200" s="319">
        <v>43086</v>
      </c>
      <c r="B200" s="325" t="s">
        <v>4</v>
      </c>
      <c r="C200" s="321">
        <v>5867</v>
      </c>
      <c r="D200" s="325" t="s">
        <v>184</v>
      </c>
      <c r="E200" s="325" t="s">
        <v>5</v>
      </c>
      <c r="F200" s="325" t="s">
        <v>5</v>
      </c>
      <c r="G200" s="325" t="s">
        <v>65</v>
      </c>
      <c r="H200" s="322"/>
      <c r="J200" s="127">
        <v>23</v>
      </c>
      <c r="K200" s="127">
        <v>27</v>
      </c>
    </row>
    <row r="201" spans="1:11" s="356" customFormat="1" ht="16">
      <c r="A201" s="353">
        <v>43090</v>
      </c>
      <c r="B201" s="358" t="s">
        <v>4</v>
      </c>
      <c r="C201" s="359">
        <v>3899</v>
      </c>
      <c r="D201" s="360" t="s">
        <v>306</v>
      </c>
      <c r="E201" s="358" t="s">
        <v>5</v>
      </c>
      <c r="F201" s="358" t="s">
        <v>5</v>
      </c>
      <c r="G201" s="358" t="s">
        <v>43</v>
      </c>
      <c r="H201" s="355"/>
      <c r="J201" s="356">
        <v>11</v>
      </c>
      <c r="K201" s="356">
        <v>12</v>
      </c>
    </row>
    <row r="202" spans="1:11">
      <c r="A202" s="13">
        <v>43038</v>
      </c>
      <c r="B202" s="4" t="s">
        <v>11</v>
      </c>
      <c r="C202" s="15">
        <v>60594</v>
      </c>
      <c r="D202" s="15" t="s">
        <v>426</v>
      </c>
      <c r="E202" s="4" t="s">
        <v>6</v>
      </c>
      <c r="F202" s="4" t="s">
        <v>52</v>
      </c>
      <c r="G202" s="4" t="s">
        <v>42</v>
      </c>
      <c r="J202" s="10">
        <v>170</v>
      </c>
      <c r="K202" s="10">
        <v>281</v>
      </c>
    </row>
    <row r="203" spans="1:11" s="542" customFormat="1">
      <c r="A203" s="538">
        <v>43097</v>
      </c>
      <c r="B203" s="539" t="s">
        <v>4</v>
      </c>
      <c r="C203" s="540">
        <v>5750</v>
      </c>
      <c r="D203" s="539" t="s">
        <v>329</v>
      </c>
      <c r="E203" s="539" t="s">
        <v>252</v>
      </c>
      <c r="F203" s="539" t="s">
        <v>5</v>
      </c>
      <c r="G203" s="539" t="s">
        <v>123</v>
      </c>
      <c r="H203" s="541"/>
      <c r="J203" s="542">
        <v>20</v>
      </c>
      <c r="K203" s="542">
        <v>26</v>
      </c>
    </row>
    <row r="204" spans="1:11">
      <c r="A204" s="13">
        <v>43086</v>
      </c>
      <c r="B204" s="19" t="s">
        <v>4</v>
      </c>
      <c r="C204" s="15">
        <v>8355</v>
      </c>
      <c r="D204" s="53" t="s">
        <v>295</v>
      </c>
      <c r="E204" s="19" t="s">
        <v>5</v>
      </c>
      <c r="F204" s="19" t="s">
        <v>5</v>
      </c>
      <c r="G204" s="19" t="s">
        <v>123</v>
      </c>
      <c r="J204" s="10">
        <v>21</v>
      </c>
      <c r="K204" s="10">
        <v>14</v>
      </c>
    </row>
    <row r="205" spans="1:11">
      <c r="A205" s="13">
        <v>43088</v>
      </c>
      <c r="B205" s="4" t="s">
        <v>4</v>
      </c>
      <c r="C205" s="15">
        <v>8356</v>
      </c>
      <c r="D205" s="53" t="s">
        <v>295</v>
      </c>
      <c r="E205" s="4" t="s">
        <v>4</v>
      </c>
      <c r="F205" s="4" t="s">
        <v>228</v>
      </c>
      <c r="G205" s="4" t="s">
        <v>123</v>
      </c>
      <c r="J205" s="10">
        <v>21</v>
      </c>
      <c r="K205" s="10">
        <v>14</v>
      </c>
    </row>
    <row r="206" spans="1:11">
      <c r="A206" s="13">
        <v>43042</v>
      </c>
      <c r="B206" s="4" t="s">
        <v>4</v>
      </c>
      <c r="C206" s="15">
        <v>8360</v>
      </c>
      <c r="D206" s="15" t="s">
        <v>172</v>
      </c>
      <c r="E206" s="4" t="s">
        <v>5</v>
      </c>
      <c r="F206" s="4" t="s">
        <v>7</v>
      </c>
      <c r="G206" s="4" t="s">
        <v>43</v>
      </c>
      <c r="J206" s="10">
        <v>24</v>
      </c>
      <c r="K206" s="10">
        <v>34</v>
      </c>
    </row>
    <row r="207" spans="1:11">
      <c r="A207" s="13">
        <v>43089</v>
      </c>
      <c r="B207" s="4" t="s">
        <v>4</v>
      </c>
      <c r="C207" s="15">
        <v>8361</v>
      </c>
      <c r="D207" s="53" t="s">
        <v>172</v>
      </c>
      <c r="E207" s="4" t="s">
        <v>7</v>
      </c>
      <c r="F207" s="4" t="s">
        <v>4</v>
      </c>
      <c r="G207" s="4" t="s">
        <v>64</v>
      </c>
      <c r="J207" s="10">
        <v>24</v>
      </c>
      <c r="K207" s="10">
        <v>34</v>
      </c>
    </row>
    <row r="208" spans="1:11">
      <c r="A208" s="13">
        <v>43087</v>
      </c>
      <c r="B208" s="19" t="s">
        <v>4</v>
      </c>
      <c r="C208" s="15">
        <v>6189</v>
      </c>
      <c r="D208" s="53" t="s">
        <v>298</v>
      </c>
      <c r="E208" s="19" t="s">
        <v>5</v>
      </c>
      <c r="F208" s="19" t="s">
        <v>5</v>
      </c>
      <c r="G208" s="19" t="s">
        <v>224</v>
      </c>
      <c r="J208" s="10">
        <v>30</v>
      </c>
      <c r="K208" s="10">
        <v>41</v>
      </c>
    </row>
    <row r="209" spans="1:11">
      <c r="A209" s="13">
        <v>43098</v>
      </c>
      <c r="B209" s="4" t="s">
        <v>4</v>
      </c>
      <c r="C209" s="15">
        <v>8363</v>
      </c>
      <c r="D209" s="4" t="s">
        <v>342</v>
      </c>
      <c r="E209" s="4" t="s">
        <v>277</v>
      </c>
      <c r="F209" s="4" t="s">
        <v>7</v>
      </c>
      <c r="G209" s="4" t="s">
        <v>241</v>
      </c>
      <c r="J209" s="10">
        <v>34</v>
      </c>
      <c r="K209" s="10">
        <v>27</v>
      </c>
    </row>
    <row r="210" spans="1:11">
      <c r="A210" s="13">
        <v>43051</v>
      </c>
      <c r="B210" s="4" t="s">
        <v>4</v>
      </c>
      <c r="C210" s="15">
        <v>5427</v>
      </c>
      <c r="D210" s="15" t="s">
        <v>190</v>
      </c>
      <c r="E210" s="4" t="s">
        <v>5</v>
      </c>
      <c r="F210" s="4" t="s">
        <v>5</v>
      </c>
      <c r="G210" s="4" t="s">
        <v>108</v>
      </c>
      <c r="J210" s="10">
        <v>35</v>
      </c>
      <c r="K210" s="10">
        <v>46</v>
      </c>
    </row>
    <row r="211" spans="1:11">
      <c r="A211" s="13">
        <v>43090</v>
      </c>
      <c r="B211" s="4" t="s">
        <v>4</v>
      </c>
      <c r="C211" s="15">
        <v>5427</v>
      </c>
      <c r="D211" s="4" t="s">
        <v>190</v>
      </c>
      <c r="E211" s="4" t="s">
        <v>24</v>
      </c>
      <c r="F211" s="4" t="s">
        <v>24</v>
      </c>
      <c r="G211" s="4" t="s">
        <v>43</v>
      </c>
      <c r="J211" s="10">
        <v>35</v>
      </c>
      <c r="K211" s="10">
        <v>46</v>
      </c>
    </row>
    <row r="212" spans="1:11" s="501" customFormat="1">
      <c r="A212" s="497">
        <v>43037</v>
      </c>
      <c r="B212" s="498" t="s">
        <v>4</v>
      </c>
      <c r="C212" s="499">
        <v>6722</v>
      </c>
      <c r="D212" s="499" t="s">
        <v>144</v>
      </c>
      <c r="E212" s="498" t="s">
        <v>18</v>
      </c>
      <c r="F212" s="498" t="s">
        <v>56</v>
      </c>
      <c r="G212" s="498" t="s">
        <v>45</v>
      </c>
      <c r="H212" s="500">
        <v>5</v>
      </c>
      <c r="J212" s="501">
        <v>34</v>
      </c>
      <c r="K212" s="501">
        <v>53</v>
      </c>
    </row>
    <row r="213" spans="1:11" s="501" customFormat="1">
      <c r="A213" s="497">
        <v>43043</v>
      </c>
      <c r="B213" s="498" t="s">
        <v>4</v>
      </c>
      <c r="C213" s="499">
        <v>6783</v>
      </c>
      <c r="D213" s="499" t="s">
        <v>144</v>
      </c>
      <c r="E213" s="498" t="s">
        <v>5</v>
      </c>
      <c r="F213" s="498" t="s">
        <v>6</v>
      </c>
      <c r="G213" s="498" t="s">
        <v>74</v>
      </c>
      <c r="H213" s="500"/>
      <c r="J213" s="501">
        <v>34</v>
      </c>
      <c r="K213" s="501">
        <v>53</v>
      </c>
    </row>
    <row r="214" spans="1:11" s="501" customFormat="1">
      <c r="A214" s="497">
        <v>43044</v>
      </c>
      <c r="B214" s="498" t="s">
        <v>4</v>
      </c>
      <c r="C214" s="499">
        <v>6790</v>
      </c>
      <c r="D214" s="499" t="s">
        <v>144</v>
      </c>
      <c r="E214" s="498" t="s">
        <v>5</v>
      </c>
      <c r="F214" s="498" t="s">
        <v>91</v>
      </c>
      <c r="G214" s="498" t="s">
        <v>43</v>
      </c>
      <c r="H214" s="500"/>
      <c r="J214" s="501">
        <v>34</v>
      </c>
      <c r="K214" s="501">
        <v>53</v>
      </c>
    </row>
    <row r="215" spans="1:11" s="501" customFormat="1">
      <c r="A215" s="497">
        <v>43096</v>
      </c>
      <c r="B215" s="498" t="s">
        <v>4</v>
      </c>
      <c r="C215" s="499">
        <v>6770</v>
      </c>
      <c r="D215" s="498" t="s">
        <v>144</v>
      </c>
      <c r="E215" s="498" t="s">
        <v>18</v>
      </c>
      <c r="F215" s="498" t="s">
        <v>24</v>
      </c>
      <c r="G215" s="498" t="s">
        <v>65</v>
      </c>
      <c r="H215" s="500"/>
      <c r="J215" s="501">
        <v>34</v>
      </c>
      <c r="K215" s="501">
        <v>53</v>
      </c>
    </row>
    <row r="216" spans="1:11" s="501" customFormat="1">
      <c r="A216" s="497">
        <v>43097</v>
      </c>
      <c r="B216" s="498" t="s">
        <v>4</v>
      </c>
      <c r="C216" s="499">
        <v>6783</v>
      </c>
      <c r="D216" s="498" t="s">
        <v>144</v>
      </c>
      <c r="E216" s="498" t="s">
        <v>5</v>
      </c>
      <c r="F216" s="498" t="s">
        <v>7</v>
      </c>
      <c r="G216" s="498" t="s">
        <v>98</v>
      </c>
      <c r="H216" s="500"/>
      <c r="J216" s="501">
        <v>34</v>
      </c>
      <c r="K216" s="501">
        <v>53</v>
      </c>
    </row>
    <row r="217" spans="1:11">
      <c r="A217" s="13">
        <v>43041</v>
      </c>
      <c r="B217" s="4" t="s">
        <v>22</v>
      </c>
      <c r="C217" s="15">
        <v>6721</v>
      </c>
      <c r="D217" s="15" t="s">
        <v>438</v>
      </c>
      <c r="E217" s="4" t="s">
        <v>7</v>
      </c>
      <c r="F217" s="4" t="s">
        <v>24</v>
      </c>
      <c r="G217" s="4" t="s">
        <v>42</v>
      </c>
      <c r="J217" s="10">
        <v>36</v>
      </c>
      <c r="K217" s="10">
        <v>40</v>
      </c>
    </row>
    <row r="218" spans="1:11" s="484" customFormat="1">
      <c r="A218" s="480">
        <v>43044</v>
      </c>
      <c r="B218" s="481" t="s">
        <v>4</v>
      </c>
      <c r="C218" s="482">
        <v>8367</v>
      </c>
      <c r="D218" s="482" t="s">
        <v>176</v>
      </c>
      <c r="E218" s="481" t="s">
        <v>9</v>
      </c>
      <c r="F218" s="481" t="s">
        <v>59</v>
      </c>
      <c r="G218" s="481" t="s">
        <v>65</v>
      </c>
      <c r="H218" s="483"/>
      <c r="J218" s="484">
        <v>25</v>
      </c>
      <c r="K218" s="484">
        <v>19</v>
      </c>
    </row>
    <row r="219" spans="1:11" s="484" customFormat="1">
      <c r="A219" s="480">
        <v>43064</v>
      </c>
      <c r="B219" s="481" t="s">
        <v>4</v>
      </c>
      <c r="C219" s="482">
        <v>8364</v>
      </c>
      <c r="D219" s="482" t="s">
        <v>176</v>
      </c>
      <c r="E219" s="481" t="s">
        <v>7</v>
      </c>
      <c r="F219" s="481" t="s">
        <v>122</v>
      </c>
      <c r="G219" s="481" t="s">
        <v>65</v>
      </c>
      <c r="H219" s="483"/>
      <c r="J219" s="484">
        <v>25</v>
      </c>
      <c r="K219" s="484">
        <v>19</v>
      </c>
    </row>
    <row r="220" spans="1:11" s="484" customFormat="1">
      <c r="A220" s="480">
        <v>43099</v>
      </c>
      <c r="B220" s="481" t="s">
        <v>4</v>
      </c>
      <c r="C220" s="482">
        <v>8364</v>
      </c>
      <c r="D220" s="481" t="s">
        <v>176</v>
      </c>
      <c r="E220" s="481" t="s">
        <v>7</v>
      </c>
      <c r="F220" s="481" t="s">
        <v>7</v>
      </c>
      <c r="G220" s="481" t="s">
        <v>43</v>
      </c>
      <c r="H220" s="483"/>
      <c r="J220" s="484">
        <v>25</v>
      </c>
      <c r="K220" s="484">
        <v>19</v>
      </c>
    </row>
    <row r="221" spans="1:11">
      <c r="A221" s="13">
        <v>43044</v>
      </c>
      <c r="B221" s="4" t="s">
        <v>7</v>
      </c>
      <c r="C221" s="15">
        <v>57300</v>
      </c>
      <c r="D221" s="15" t="s">
        <v>362</v>
      </c>
      <c r="E221" s="4" t="s">
        <v>7</v>
      </c>
      <c r="F221" s="4" t="s">
        <v>24</v>
      </c>
      <c r="G221" s="4" t="s">
        <v>77</v>
      </c>
      <c r="J221" s="10">
        <v>37</v>
      </c>
      <c r="K221" s="10">
        <v>57</v>
      </c>
    </row>
    <row r="222" spans="1:11">
      <c r="A222" s="13">
        <v>43098</v>
      </c>
      <c r="B222" s="4" t="s">
        <v>4</v>
      </c>
      <c r="C222" s="15">
        <v>5762</v>
      </c>
      <c r="D222" s="4" t="s">
        <v>338</v>
      </c>
      <c r="E222" s="4" t="s">
        <v>24</v>
      </c>
      <c r="F222" s="4" t="s">
        <v>5</v>
      </c>
      <c r="G222" s="4" t="s">
        <v>43</v>
      </c>
      <c r="J222" s="10">
        <v>27</v>
      </c>
      <c r="K222" s="10">
        <v>32</v>
      </c>
    </row>
    <row r="223" spans="1:11">
      <c r="A223" s="13">
        <v>43040</v>
      </c>
      <c r="B223" s="4" t="s">
        <v>7</v>
      </c>
      <c r="C223" s="15">
        <v>57700</v>
      </c>
      <c r="D223" s="54" t="s">
        <v>412</v>
      </c>
      <c r="E223" s="4" t="s">
        <v>7</v>
      </c>
      <c r="F223" s="4" t="s">
        <v>7</v>
      </c>
      <c r="G223" s="4" t="s">
        <v>68</v>
      </c>
      <c r="J223" s="10">
        <v>31</v>
      </c>
      <c r="K223" s="10">
        <v>46</v>
      </c>
    </row>
    <row r="224" spans="1:11">
      <c r="A224" s="13">
        <v>43096</v>
      </c>
      <c r="B224" s="4" t="s">
        <v>4</v>
      </c>
      <c r="C224" s="15">
        <v>7650</v>
      </c>
      <c r="D224" s="4" t="s">
        <v>315</v>
      </c>
      <c r="E224" s="4" t="s">
        <v>5</v>
      </c>
      <c r="F224" s="4" t="s">
        <v>257</v>
      </c>
      <c r="G224" s="4" t="s">
        <v>258</v>
      </c>
      <c r="J224" s="10">
        <v>39</v>
      </c>
      <c r="K224" s="10">
        <v>51</v>
      </c>
    </row>
    <row r="225" spans="1:11" s="424" customFormat="1">
      <c r="A225" s="425">
        <v>43038</v>
      </c>
      <c r="B225" s="427" t="s">
        <v>4</v>
      </c>
      <c r="C225" s="428">
        <v>7335</v>
      </c>
      <c r="D225" s="428" t="s">
        <v>163</v>
      </c>
      <c r="E225" s="427" t="s">
        <v>24</v>
      </c>
      <c r="F225" s="427" t="s">
        <v>60</v>
      </c>
      <c r="G225" s="427" t="s">
        <v>45</v>
      </c>
      <c r="H225" s="423"/>
      <c r="J225" s="424">
        <v>31</v>
      </c>
      <c r="K225" s="424">
        <v>36</v>
      </c>
    </row>
    <row r="226" spans="1:11" s="282" customFormat="1">
      <c r="A226" s="279">
        <v>43037</v>
      </c>
      <c r="B226" s="278" t="s">
        <v>4</v>
      </c>
      <c r="C226" s="280">
        <v>7251</v>
      </c>
      <c r="D226" s="280" t="s">
        <v>156</v>
      </c>
      <c r="E226" s="278" t="s">
        <v>32</v>
      </c>
      <c r="F226" s="278" t="s">
        <v>56</v>
      </c>
      <c r="G226" s="278" t="s">
        <v>51</v>
      </c>
      <c r="H226" s="281"/>
      <c r="J226" s="282">
        <v>31</v>
      </c>
      <c r="K226" s="282">
        <v>41</v>
      </c>
    </row>
    <row r="227" spans="1:11" s="282" customFormat="1">
      <c r="A227" s="279">
        <v>43044</v>
      </c>
      <c r="B227" s="278" t="s">
        <v>4</v>
      </c>
      <c r="C227" s="280">
        <v>7230</v>
      </c>
      <c r="D227" s="280" t="s">
        <v>156</v>
      </c>
      <c r="E227" s="278" t="s">
        <v>5</v>
      </c>
      <c r="F227" s="278" t="s">
        <v>91</v>
      </c>
      <c r="G227" s="278" t="s">
        <v>43</v>
      </c>
      <c r="H227" s="281"/>
      <c r="J227" s="282">
        <v>31</v>
      </c>
      <c r="K227" s="282">
        <v>41</v>
      </c>
    </row>
    <row r="228" spans="1:11" s="282" customFormat="1" ht="16">
      <c r="A228" s="279">
        <v>43072</v>
      </c>
      <c r="B228" s="278" t="s">
        <v>4</v>
      </c>
      <c r="C228" s="280">
        <v>7257</v>
      </c>
      <c r="D228" s="294" t="s">
        <v>156</v>
      </c>
      <c r="E228" s="278" t="s">
        <v>18</v>
      </c>
      <c r="F228" s="278" t="s">
        <v>7</v>
      </c>
      <c r="G228" s="278" t="s">
        <v>65</v>
      </c>
      <c r="H228" s="290"/>
      <c r="J228" s="282">
        <v>31</v>
      </c>
      <c r="K228" s="282">
        <v>41</v>
      </c>
    </row>
    <row r="229" spans="1:11">
      <c r="A229" s="13">
        <v>43090</v>
      </c>
      <c r="B229" s="4" t="s">
        <v>4</v>
      </c>
      <c r="C229" s="15">
        <v>5886</v>
      </c>
      <c r="D229" s="57" t="s">
        <v>307</v>
      </c>
      <c r="E229" s="4" t="s">
        <v>5</v>
      </c>
      <c r="F229" s="4" t="s">
        <v>5</v>
      </c>
      <c r="G229" s="4" t="s">
        <v>65</v>
      </c>
      <c r="H229" s="20">
        <v>2</v>
      </c>
      <c r="J229" s="10">
        <v>23</v>
      </c>
      <c r="K229" s="10">
        <v>28</v>
      </c>
    </row>
    <row r="230" spans="1:11">
      <c r="A230" s="13">
        <v>43096</v>
      </c>
      <c r="B230" s="4" t="s">
        <v>4</v>
      </c>
      <c r="C230" s="15">
        <v>5800</v>
      </c>
      <c r="D230" s="4" t="s">
        <v>307</v>
      </c>
      <c r="E230" s="4" t="s">
        <v>5</v>
      </c>
      <c r="F230" s="4" t="s">
        <v>7</v>
      </c>
      <c r="G230" s="4" t="s">
        <v>236</v>
      </c>
      <c r="J230" s="10">
        <v>23</v>
      </c>
      <c r="K230" s="10">
        <v>28</v>
      </c>
    </row>
    <row r="231" spans="1:11">
      <c r="A231" s="13">
        <v>43050</v>
      </c>
      <c r="B231" s="4" t="s">
        <v>7</v>
      </c>
      <c r="C231" s="15">
        <v>57330</v>
      </c>
      <c r="D231" s="15" t="s">
        <v>413</v>
      </c>
      <c r="E231" s="4" t="s">
        <v>7</v>
      </c>
      <c r="F231" s="4" t="s">
        <v>7</v>
      </c>
      <c r="G231" s="4" t="s">
        <v>98</v>
      </c>
      <c r="J231" s="10">
        <v>25</v>
      </c>
      <c r="K231" s="10">
        <v>35</v>
      </c>
    </row>
    <row r="232" spans="1:11">
      <c r="A232" s="13">
        <v>43037</v>
      </c>
      <c r="B232" s="4" t="s">
        <v>4</v>
      </c>
      <c r="C232" s="15">
        <v>8370</v>
      </c>
      <c r="D232" s="15" t="s">
        <v>154</v>
      </c>
      <c r="E232" s="4" t="s">
        <v>5</v>
      </c>
      <c r="F232" s="4" t="s">
        <v>5</v>
      </c>
      <c r="G232" s="4" t="s">
        <v>43</v>
      </c>
      <c r="J232" s="10">
        <v>33</v>
      </c>
      <c r="K232" s="10">
        <v>24</v>
      </c>
    </row>
    <row r="233" spans="1:11">
      <c r="A233" s="13">
        <v>43086</v>
      </c>
      <c r="B233" s="19" t="s">
        <v>4</v>
      </c>
      <c r="C233" s="15">
        <v>7435</v>
      </c>
      <c r="D233" s="60" t="s">
        <v>292</v>
      </c>
      <c r="E233" s="19" t="s">
        <v>5</v>
      </c>
      <c r="F233" s="19" t="s">
        <v>5</v>
      </c>
      <c r="G233" s="19" t="s">
        <v>65</v>
      </c>
      <c r="J233" s="10">
        <v>36</v>
      </c>
      <c r="K233" s="10">
        <v>44</v>
      </c>
    </row>
    <row r="234" spans="1:11">
      <c r="A234" s="13">
        <v>43042</v>
      </c>
      <c r="B234" s="4" t="s">
        <v>4</v>
      </c>
      <c r="C234" s="15">
        <v>8279</v>
      </c>
      <c r="D234" s="15" t="s">
        <v>170</v>
      </c>
      <c r="E234" s="4" t="s">
        <v>5</v>
      </c>
      <c r="F234" s="4" t="s">
        <v>70</v>
      </c>
      <c r="G234" s="4" t="s">
        <v>72</v>
      </c>
      <c r="J234" s="10">
        <v>21</v>
      </c>
      <c r="K234" s="10">
        <v>16</v>
      </c>
    </row>
    <row r="235" spans="1:11">
      <c r="A235" s="13">
        <v>43091</v>
      </c>
      <c r="B235" s="4" t="s">
        <v>4</v>
      </c>
      <c r="C235" s="15">
        <v>8279</v>
      </c>
      <c r="D235" s="4" t="s">
        <v>170</v>
      </c>
      <c r="E235" s="4" t="s">
        <v>5</v>
      </c>
      <c r="F235" s="4" t="s">
        <v>5</v>
      </c>
      <c r="G235" s="4" t="s">
        <v>65</v>
      </c>
      <c r="J235" s="10">
        <v>21</v>
      </c>
      <c r="K235" s="10">
        <v>16</v>
      </c>
    </row>
    <row r="236" spans="1:11">
      <c r="A236" s="13">
        <v>43085</v>
      </c>
      <c r="B236" s="4" t="s">
        <v>11</v>
      </c>
      <c r="C236" s="15">
        <v>66424</v>
      </c>
      <c r="D236" s="15" t="s">
        <v>429</v>
      </c>
      <c r="E236" s="4" t="s">
        <v>6</v>
      </c>
      <c r="F236" s="4" t="s">
        <v>6</v>
      </c>
      <c r="G236" s="4" t="s">
        <v>65</v>
      </c>
      <c r="H236" s="54"/>
      <c r="J236" s="10">
        <v>143</v>
      </c>
      <c r="K236" s="10">
        <v>132</v>
      </c>
    </row>
    <row r="237" spans="1:11">
      <c r="A237" s="13">
        <v>43093</v>
      </c>
      <c r="B237" s="4" t="s">
        <v>4</v>
      </c>
      <c r="C237" s="15">
        <v>6990</v>
      </c>
      <c r="D237" s="4" t="s">
        <v>312</v>
      </c>
      <c r="E237" s="4" t="s">
        <v>5</v>
      </c>
      <c r="F237" s="4" t="s">
        <v>7</v>
      </c>
      <c r="G237" s="4" t="s">
        <v>65</v>
      </c>
      <c r="H237" s="20">
        <v>1</v>
      </c>
      <c r="J237" s="10">
        <v>28</v>
      </c>
      <c r="K237" s="10">
        <v>38</v>
      </c>
    </row>
    <row r="238" spans="1:11" s="282" customFormat="1">
      <c r="A238" s="288">
        <v>43022</v>
      </c>
      <c r="B238" s="289" t="s">
        <v>4</v>
      </c>
      <c r="C238" s="289">
        <v>1467</v>
      </c>
      <c r="D238" s="289" t="s">
        <v>136</v>
      </c>
      <c r="E238" s="289" t="s">
        <v>7</v>
      </c>
      <c r="F238" s="289" t="s">
        <v>7</v>
      </c>
      <c r="G238" s="289"/>
      <c r="H238" s="281"/>
      <c r="J238" s="282">
        <v>21</v>
      </c>
      <c r="K238" s="282">
        <v>26</v>
      </c>
    </row>
    <row r="239" spans="1:11" s="282" customFormat="1">
      <c r="A239" s="279">
        <v>43044</v>
      </c>
      <c r="B239" s="278" t="s">
        <v>4</v>
      </c>
      <c r="C239" s="280">
        <v>5850</v>
      </c>
      <c r="D239" s="280" t="s">
        <v>136</v>
      </c>
      <c r="E239" s="278" t="s">
        <v>78</v>
      </c>
      <c r="F239" s="278" t="s">
        <v>7</v>
      </c>
      <c r="G239" s="278" t="s">
        <v>42</v>
      </c>
      <c r="H239" s="281"/>
      <c r="J239" s="282">
        <v>21</v>
      </c>
      <c r="K239" s="282">
        <v>26</v>
      </c>
    </row>
    <row r="240" spans="1:11" s="282" customFormat="1">
      <c r="A240" s="279">
        <v>43050</v>
      </c>
      <c r="B240" s="278" t="s">
        <v>4</v>
      </c>
      <c r="C240" s="280">
        <v>1232</v>
      </c>
      <c r="D240" s="280" t="s">
        <v>136</v>
      </c>
      <c r="E240" s="278" t="s">
        <v>5</v>
      </c>
      <c r="F240" s="278" t="s">
        <v>5</v>
      </c>
      <c r="G240" s="278" t="s">
        <v>96</v>
      </c>
      <c r="H240" s="281"/>
      <c r="J240" s="282">
        <v>21</v>
      </c>
      <c r="K240" s="282">
        <v>26</v>
      </c>
    </row>
    <row r="241" spans="1:11" s="282" customFormat="1">
      <c r="A241" s="279">
        <v>43085</v>
      </c>
      <c r="B241" s="278" t="s">
        <v>4</v>
      </c>
      <c r="C241" s="280">
        <v>1749</v>
      </c>
      <c r="D241" s="295" t="s">
        <v>136</v>
      </c>
      <c r="E241" s="278" t="s">
        <v>79</v>
      </c>
      <c r="F241" s="278" t="s">
        <v>71</v>
      </c>
      <c r="G241" s="278" t="s">
        <v>98</v>
      </c>
      <c r="H241" s="290"/>
      <c r="J241" s="282">
        <v>21</v>
      </c>
      <c r="K241" s="282">
        <v>26</v>
      </c>
    </row>
    <row r="242" spans="1:11" s="282" customFormat="1" ht="16">
      <c r="A242" s="279">
        <v>43088</v>
      </c>
      <c r="B242" s="278" t="s">
        <v>4</v>
      </c>
      <c r="C242" s="280">
        <v>1363</v>
      </c>
      <c r="D242" s="293" t="s">
        <v>136</v>
      </c>
      <c r="E242" s="278" t="s">
        <v>79</v>
      </c>
      <c r="F242" s="278" t="s">
        <v>7</v>
      </c>
      <c r="G242" s="278" t="s">
        <v>65</v>
      </c>
      <c r="H242" s="281">
        <v>6</v>
      </c>
      <c r="J242" s="282">
        <v>21</v>
      </c>
      <c r="K242" s="282">
        <v>26</v>
      </c>
    </row>
    <row r="243" spans="1:11" s="282" customFormat="1">
      <c r="A243" s="279">
        <v>43097</v>
      </c>
      <c r="B243" s="278" t="s">
        <v>4</v>
      </c>
      <c r="C243" s="280">
        <v>2425</v>
      </c>
      <c r="D243" s="278" t="s">
        <v>136</v>
      </c>
      <c r="E243" s="278" t="s">
        <v>25</v>
      </c>
      <c r="F243" s="278" t="s">
        <v>5</v>
      </c>
      <c r="G243" s="278" t="s">
        <v>269</v>
      </c>
      <c r="H243" s="281"/>
      <c r="J243" s="282">
        <v>21</v>
      </c>
      <c r="K243" s="282">
        <v>26</v>
      </c>
    </row>
    <row r="244" spans="1:11">
      <c r="A244" s="13">
        <v>43099</v>
      </c>
      <c r="B244" s="4" t="s">
        <v>4</v>
      </c>
      <c r="C244" s="15">
        <v>9964</v>
      </c>
      <c r="D244" s="4" t="s">
        <v>344</v>
      </c>
      <c r="E244" s="4" t="s">
        <v>5</v>
      </c>
      <c r="F244" s="4" t="s">
        <v>7</v>
      </c>
      <c r="G244" s="4" t="s">
        <v>236</v>
      </c>
      <c r="J244" s="10">
        <v>77</v>
      </c>
      <c r="K244" s="10">
        <v>104</v>
      </c>
    </row>
    <row r="245" spans="1:11">
      <c r="A245" s="13">
        <v>43096</v>
      </c>
      <c r="B245" s="4" t="s">
        <v>7</v>
      </c>
      <c r="C245" s="15">
        <v>54590</v>
      </c>
      <c r="D245" s="4" t="s">
        <v>587</v>
      </c>
      <c r="E245" s="4" t="s">
        <v>7</v>
      </c>
      <c r="F245" s="4" t="s">
        <v>52</v>
      </c>
      <c r="G245" s="4" t="s">
        <v>65</v>
      </c>
      <c r="J245" s="10">
        <v>15</v>
      </c>
      <c r="K245" s="10">
        <v>10</v>
      </c>
    </row>
    <row r="246" spans="1:11">
      <c r="A246" s="13">
        <v>43096</v>
      </c>
      <c r="B246" s="4" t="s">
        <v>7</v>
      </c>
      <c r="C246" s="15">
        <v>54590</v>
      </c>
      <c r="D246" s="4" t="s">
        <v>587</v>
      </c>
      <c r="E246" s="4" t="s">
        <v>7</v>
      </c>
      <c r="F246" s="4" t="s">
        <v>7</v>
      </c>
      <c r="G246" s="4" t="s">
        <v>243</v>
      </c>
      <c r="J246" s="10">
        <v>15</v>
      </c>
      <c r="K246" s="10">
        <v>10</v>
      </c>
    </row>
    <row r="247" spans="1:11">
      <c r="A247" s="13">
        <v>43098</v>
      </c>
      <c r="B247" s="4" t="s">
        <v>7</v>
      </c>
      <c r="C247" s="15">
        <v>57970</v>
      </c>
      <c r="D247" s="4" t="s">
        <v>358</v>
      </c>
      <c r="E247" s="4" t="s">
        <v>7</v>
      </c>
      <c r="F247" s="4" t="s">
        <v>24</v>
      </c>
      <c r="G247" s="4" t="s">
        <v>98</v>
      </c>
      <c r="J247" s="10">
        <v>31</v>
      </c>
      <c r="K247" s="10">
        <v>47</v>
      </c>
    </row>
    <row r="248" spans="1:11" s="282" customFormat="1">
      <c r="A248" s="279">
        <v>43044</v>
      </c>
      <c r="B248" s="278" t="s">
        <v>4</v>
      </c>
      <c r="C248" s="280">
        <v>5953</v>
      </c>
      <c r="D248" s="280" t="s">
        <v>179</v>
      </c>
      <c r="E248" s="278" t="s">
        <v>24</v>
      </c>
      <c r="F248" s="278" t="s">
        <v>79</v>
      </c>
      <c r="G248" s="278" t="s">
        <v>65</v>
      </c>
      <c r="H248" s="281">
        <v>3</v>
      </c>
      <c r="J248" s="282">
        <v>25</v>
      </c>
      <c r="K248" s="282">
        <v>35</v>
      </c>
    </row>
    <row r="249" spans="1:11" s="282" customFormat="1">
      <c r="A249" s="279">
        <v>43044</v>
      </c>
      <c r="B249" s="278" t="s">
        <v>4</v>
      </c>
      <c r="C249" s="280">
        <v>5960</v>
      </c>
      <c r="D249" s="280" t="s">
        <v>179</v>
      </c>
      <c r="E249" s="278" t="s">
        <v>5</v>
      </c>
      <c r="F249" s="278" t="s">
        <v>89</v>
      </c>
      <c r="G249" s="278" t="s">
        <v>94</v>
      </c>
      <c r="H249" s="281"/>
      <c r="J249" s="282">
        <v>25</v>
      </c>
      <c r="K249" s="282">
        <v>35</v>
      </c>
    </row>
    <row r="250" spans="1:11" s="282" customFormat="1">
      <c r="A250" s="279">
        <v>43065</v>
      </c>
      <c r="B250" s="278" t="s">
        <v>4</v>
      </c>
      <c r="C250" s="280">
        <v>5962</v>
      </c>
      <c r="D250" s="280" t="s">
        <v>179</v>
      </c>
      <c r="E250" s="278" t="s">
        <v>5</v>
      </c>
      <c r="F250" s="278" t="s">
        <v>5</v>
      </c>
      <c r="G250" s="278" t="s">
        <v>43</v>
      </c>
      <c r="H250" s="281"/>
      <c r="J250" s="282">
        <v>25</v>
      </c>
      <c r="K250" s="282">
        <v>35</v>
      </c>
    </row>
    <row r="251" spans="1:11" ht="16">
      <c r="A251" s="13">
        <v>43050</v>
      </c>
      <c r="B251" s="4" t="s">
        <v>7</v>
      </c>
      <c r="C251" s="15">
        <v>57130</v>
      </c>
      <c r="D251" s="59" t="s">
        <v>415</v>
      </c>
      <c r="E251" s="4" t="s">
        <v>7</v>
      </c>
      <c r="F251" s="4" t="s">
        <v>7</v>
      </c>
      <c r="G251" s="4" t="s">
        <v>65</v>
      </c>
      <c r="J251" s="10">
        <v>55</v>
      </c>
      <c r="K251" s="10">
        <v>82</v>
      </c>
    </row>
    <row r="252" spans="1:11" s="282" customFormat="1">
      <c r="A252" s="288">
        <v>43022</v>
      </c>
      <c r="B252" s="289" t="s">
        <v>4</v>
      </c>
      <c r="C252" s="289">
        <v>6122</v>
      </c>
      <c r="D252" s="289" t="s">
        <v>142</v>
      </c>
      <c r="E252" s="289" t="s">
        <v>24</v>
      </c>
      <c r="F252" s="289" t="s">
        <v>24</v>
      </c>
      <c r="G252" s="289"/>
      <c r="H252" s="281">
        <v>4</v>
      </c>
      <c r="J252" s="282">
        <v>31</v>
      </c>
      <c r="K252" s="282">
        <v>43</v>
      </c>
    </row>
    <row r="253" spans="1:11" s="282" customFormat="1">
      <c r="A253" s="288">
        <v>43023</v>
      </c>
      <c r="B253" s="289" t="s">
        <v>4</v>
      </c>
      <c r="C253" s="289">
        <v>6116</v>
      </c>
      <c r="D253" s="289" t="s">
        <v>142</v>
      </c>
      <c r="E253" s="289" t="s">
        <v>5</v>
      </c>
      <c r="F253" s="289" t="s">
        <v>5</v>
      </c>
      <c r="G253" s="289"/>
      <c r="H253" s="281"/>
      <c r="J253" s="282">
        <v>31</v>
      </c>
      <c r="K253" s="282">
        <v>43</v>
      </c>
    </row>
    <row r="254" spans="1:11" s="282" customFormat="1">
      <c r="A254" s="279">
        <v>43088</v>
      </c>
      <c r="B254" s="283" t="s">
        <v>4</v>
      </c>
      <c r="C254" s="280">
        <v>6139</v>
      </c>
      <c r="D254" s="283" t="s">
        <v>142</v>
      </c>
      <c r="E254" s="283" t="s">
        <v>5</v>
      </c>
      <c r="F254" s="283" t="s">
        <v>82</v>
      </c>
      <c r="G254" s="283" t="s">
        <v>227</v>
      </c>
      <c r="H254" s="281"/>
      <c r="J254" s="282">
        <v>31</v>
      </c>
      <c r="K254" s="282">
        <v>43</v>
      </c>
    </row>
    <row r="255" spans="1:11" s="282" customFormat="1">
      <c r="A255" s="296">
        <v>43090</v>
      </c>
      <c r="B255" s="297" t="s">
        <v>4</v>
      </c>
      <c r="C255" s="298">
        <v>6112</v>
      </c>
      <c r="D255" s="299" t="s">
        <v>142</v>
      </c>
      <c r="E255" s="297" t="s">
        <v>5</v>
      </c>
      <c r="F255" s="297" t="s">
        <v>5</v>
      </c>
      <c r="G255" s="297" t="s">
        <v>64</v>
      </c>
      <c r="H255" s="281"/>
      <c r="J255" s="282">
        <v>31</v>
      </c>
      <c r="K255" s="282">
        <v>43</v>
      </c>
    </row>
    <row r="256" spans="1:11" s="26" customFormat="1">
      <c r="A256" s="13">
        <v>43050</v>
      </c>
      <c r="B256" s="4" t="s">
        <v>4</v>
      </c>
      <c r="C256" s="15">
        <v>3670</v>
      </c>
      <c r="D256" s="15" t="s">
        <v>181</v>
      </c>
      <c r="E256" s="4" t="s">
        <v>5</v>
      </c>
      <c r="F256" s="4" t="s">
        <v>5</v>
      </c>
      <c r="G256" s="4" t="s">
        <v>99</v>
      </c>
      <c r="H256" s="20"/>
      <c r="I256" s="10"/>
      <c r="J256" s="10">
        <v>14</v>
      </c>
      <c r="K256" s="10">
        <v>17</v>
      </c>
    </row>
    <row r="257" spans="1:11" s="26" customFormat="1">
      <c r="A257" s="13">
        <v>43051</v>
      </c>
      <c r="B257" s="4" t="s">
        <v>4</v>
      </c>
      <c r="C257" s="15">
        <v>3643</v>
      </c>
      <c r="D257" s="15" t="s">
        <v>181</v>
      </c>
      <c r="E257" s="4" t="s">
        <v>5</v>
      </c>
      <c r="F257" s="4" t="s">
        <v>5</v>
      </c>
      <c r="G257" s="4" t="s">
        <v>98</v>
      </c>
      <c r="H257" s="20"/>
      <c r="I257" s="10"/>
      <c r="J257" s="10">
        <v>14</v>
      </c>
      <c r="K257" s="10">
        <v>17</v>
      </c>
    </row>
    <row r="258" spans="1:11" s="26" customFormat="1">
      <c r="A258" s="13">
        <v>43064</v>
      </c>
      <c r="B258" s="4" t="s">
        <v>4</v>
      </c>
      <c r="C258" s="15">
        <v>3680</v>
      </c>
      <c r="D258" s="15" t="s">
        <v>181</v>
      </c>
      <c r="E258" s="4" t="s">
        <v>5</v>
      </c>
      <c r="F258" s="4" t="s">
        <v>5</v>
      </c>
      <c r="G258" s="4" t="s">
        <v>43</v>
      </c>
      <c r="H258" s="20"/>
      <c r="I258" s="10"/>
      <c r="J258" s="10">
        <v>14</v>
      </c>
      <c r="K258" s="10">
        <v>17</v>
      </c>
    </row>
    <row r="259" spans="1:11" s="26" customFormat="1">
      <c r="A259" s="13">
        <v>43089</v>
      </c>
      <c r="B259" s="15" t="s">
        <v>4</v>
      </c>
      <c r="C259" s="15">
        <v>3644</v>
      </c>
      <c r="D259" s="53" t="s">
        <v>181</v>
      </c>
      <c r="E259" s="15" t="s">
        <v>5</v>
      </c>
      <c r="F259" s="15" t="s">
        <v>5</v>
      </c>
      <c r="G259" s="15" t="s">
        <v>232</v>
      </c>
      <c r="H259" s="20"/>
      <c r="I259" s="10"/>
      <c r="J259" s="10">
        <v>14</v>
      </c>
      <c r="K259" s="10">
        <v>17</v>
      </c>
    </row>
    <row r="260" spans="1:11" s="398" customFormat="1">
      <c r="A260" s="393">
        <v>43098</v>
      </c>
      <c r="B260" s="394" t="s">
        <v>4</v>
      </c>
      <c r="C260" s="395">
        <v>8293</v>
      </c>
      <c r="D260" s="394" t="s">
        <v>588</v>
      </c>
      <c r="E260" s="394" t="s">
        <v>23</v>
      </c>
      <c r="F260" s="394" t="s">
        <v>6</v>
      </c>
      <c r="G260" s="394" t="s">
        <v>65</v>
      </c>
      <c r="H260" s="396"/>
      <c r="I260" s="397"/>
      <c r="J260" s="397">
        <v>31</v>
      </c>
      <c r="K260" s="397">
        <v>40</v>
      </c>
    </row>
    <row r="261" spans="1:11" s="486" customFormat="1">
      <c r="A261" s="480">
        <v>41262</v>
      </c>
      <c r="B261" s="481" t="s">
        <v>4</v>
      </c>
      <c r="C261" s="482">
        <v>8379</v>
      </c>
      <c r="D261" s="485" t="s">
        <v>300</v>
      </c>
      <c r="E261" s="481" t="s">
        <v>4</v>
      </c>
      <c r="F261" s="481" t="s">
        <v>4</v>
      </c>
      <c r="G261" s="481" t="s">
        <v>65</v>
      </c>
      <c r="H261" s="483"/>
      <c r="I261" s="484"/>
      <c r="J261" s="486">
        <v>23</v>
      </c>
      <c r="K261" s="486">
        <v>17</v>
      </c>
    </row>
    <row r="262" spans="1:11" s="486" customFormat="1">
      <c r="A262" s="480">
        <v>43099</v>
      </c>
      <c r="B262" s="481" t="s">
        <v>4</v>
      </c>
      <c r="C262" s="482">
        <v>8379</v>
      </c>
      <c r="D262" s="481" t="s">
        <v>300</v>
      </c>
      <c r="E262" s="481" t="s">
        <v>79</v>
      </c>
      <c r="F262" s="481" t="s">
        <v>7</v>
      </c>
      <c r="G262" s="481" t="s">
        <v>279</v>
      </c>
      <c r="H262" s="483"/>
      <c r="J262" s="486">
        <v>23</v>
      </c>
      <c r="K262" s="486">
        <v>17</v>
      </c>
    </row>
    <row r="263" spans="1:11" s="26" customFormat="1">
      <c r="A263" s="13">
        <v>43089</v>
      </c>
      <c r="B263" s="4" t="s">
        <v>7</v>
      </c>
      <c r="C263" s="15">
        <v>57240</v>
      </c>
      <c r="D263" s="4" t="s">
        <v>352</v>
      </c>
      <c r="E263" s="4" t="s">
        <v>7</v>
      </c>
      <c r="F263" s="4" t="s">
        <v>234</v>
      </c>
      <c r="G263" s="4" t="s">
        <v>107</v>
      </c>
      <c r="H263" s="20"/>
      <c r="J263" s="26">
        <v>33</v>
      </c>
      <c r="K263" s="26">
        <v>36</v>
      </c>
    </row>
    <row r="264" spans="1:11" s="390" customFormat="1">
      <c r="A264" s="385">
        <v>43091</v>
      </c>
      <c r="B264" s="386" t="s">
        <v>4</v>
      </c>
      <c r="C264" s="387">
        <v>1898</v>
      </c>
      <c r="D264" s="386" t="s">
        <v>309</v>
      </c>
      <c r="E264" s="386" t="s">
        <v>5</v>
      </c>
      <c r="F264" s="386" t="s">
        <v>5</v>
      </c>
      <c r="G264" s="386" t="s">
        <v>123</v>
      </c>
      <c r="H264" s="388"/>
      <c r="J264" s="390">
        <v>19</v>
      </c>
      <c r="K264" s="390">
        <v>24</v>
      </c>
    </row>
    <row r="265" spans="1:11" s="26" customFormat="1">
      <c r="A265" s="13">
        <v>43089</v>
      </c>
      <c r="B265" s="4" t="s">
        <v>4</v>
      </c>
      <c r="C265" s="15">
        <v>8388</v>
      </c>
      <c r="D265" s="60" t="s">
        <v>305</v>
      </c>
      <c r="E265" s="4" t="s">
        <v>5</v>
      </c>
      <c r="F265" s="4" t="s">
        <v>5</v>
      </c>
      <c r="G265" s="4" t="s">
        <v>236</v>
      </c>
      <c r="H265" s="20"/>
      <c r="J265" s="26">
        <v>27</v>
      </c>
      <c r="K265" s="26">
        <v>21</v>
      </c>
    </row>
    <row r="266" spans="1:11" s="300" customFormat="1">
      <c r="A266" s="279">
        <v>43096</v>
      </c>
      <c r="B266" s="278" t="s">
        <v>4</v>
      </c>
      <c r="C266" s="280">
        <v>4888</v>
      </c>
      <c r="D266" s="278" t="s">
        <v>317</v>
      </c>
      <c r="E266" s="278" t="s">
        <v>5</v>
      </c>
      <c r="F266" s="278" t="s">
        <v>53</v>
      </c>
      <c r="G266" s="278" t="s">
        <v>43</v>
      </c>
      <c r="H266" s="281"/>
      <c r="J266" s="300">
        <v>13</v>
      </c>
      <c r="K266" s="300">
        <v>8</v>
      </c>
    </row>
    <row r="267" spans="1:11" s="300" customFormat="1">
      <c r="A267" s="279">
        <v>43098</v>
      </c>
      <c r="B267" s="278" t="s">
        <v>4</v>
      </c>
      <c r="C267" s="280">
        <v>4887</v>
      </c>
      <c r="D267" s="278" t="s">
        <v>317</v>
      </c>
      <c r="E267" s="278" t="s">
        <v>5</v>
      </c>
      <c r="F267" s="278" t="s">
        <v>7</v>
      </c>
      <c r="G267" s="278" t="s">
        <v>43</v>
      </c>
      <c r="H267" s="281"/>
      <c r="J267" s="300">
        <v>13</v>
      </c>
      <c r="K267" s="300">
        <v>8</v>
      </c>
    </row>
    <row r="268" spans="1:11" s="26" customFormat="1">
      <c r="A268" s="13">
        <v>43037</v>
      </c>
      <c r="B268" s="4" t="s">
        <v>7</v>
      </c>
      <c r="C268" s="15">
        <v>57970</v>
      </c>
      <c r="D268" s="15" t="s">
        <v>410</v>
      </c>
      <c r="E268" s="4" t="s">
        <v>7</v>
      </c>
      <c r="F268" s="4" t="s">
        <v>7</v>
      </c>
      <c r="G268" s="4" t="s">
        <v>20</v>
      </c>
      <c r="H268" s="20"/>
      <c r="J268" s="26">
        <v>37</v>
      </c>
      <c r="K268" s="26">
        <v>46</v>
      </c>
    </row>
    <row r="269" spans="1:11" s="26" customFormat="1">
      <c r="A269" s="13">
        <v>43096</v>
      </c>
      <c r="B269" s="4" t="s">
        <v>22</v>
      </c>
      <c r="C269" s="15">
        <v>6761</v>
      </c>
      <c r="D269" s="26" t="s">
        <v>440</v>
      </c>
      <c r="E269" s="4" t="s">
        <v>7</v>
      </c>
      <c r="F269" s="4" t="s">
        <v>24</v>
      </c>
      <c r="G269" s="4" t="s">
        <v>65</v>
      </c>
      <c r="H269" s="20"/>
      <c r="J269" s="26">
        <v>32</v>
      </c>
      <c r="K269" s="26">
        <v>33</v>
      </c>
    </row>
    <row r="270" spans="1:11" s="26" customFormat="1">
      <c r="A270" s="13">
        <v>43040</v>
      </c>
      <c r="B270" s="4" t="s">
        <v>4</v>
      </c>
      <c r="C270" s="15">
        <v>6839</v>
      </c>
      <c r="D270" s="54" t="s">
        <v>167</v>
      </c>
      <c r="E270" s="4" t="s">
        <v>7</v>
      </c>
      <c r="F270" s="4" t="s">
        <v>7</v>
      </c>
      <c r="G270" s="4" t="s">
        <v>65</v>
      </c>
      <c r="H270" s="20"/>
      <c r="J270" s="26">
        <v>41</v>
      </c>
      <c r="K270" s="26">
        <v>59</v>
      </c>
    </row>
    <row r="271" spans="1:11" s="26" customFormat="1">
      <c r="A271" s="13">
        <v>39435</v>
      </c>
      <c r="B271" s="4" t="s">
        <v>4</v>
      </c>
      <c r="C271" s="15">
        <v>5430</v>
      </c>
      <c r="D271" s="61" t="s">
        <v>301</v>
      </c>
      <c r="E271" s="4" t="s">
        <v>4</v>
      </c>
      <c r="F271" s="4" t="s">
        <v>6</v>
      </c>
      <c r="G271" s="4" t="s">
        <v>43</v>
      </c>
      <c r="H271" s="20"/>
      <c r="J271" s="26">
        <v>35</v>
      </c>
      <c r="K271" s="26">
        <v>45</v>
      </c>
    </row>
    <row r="272" spans="1:11" s="300" customFormat="1">
      <c r="A272" s="279">
        <v>43032</v>
      </c>
      <c r="B272" s="278" t="s">
        <v>4</v>
      </c>
      <c r="C272" s="280">
        <v>3346</v>
      </c>
      <c r="D272" s="290" t="s">
        <v>151</v>
      </c>
      <c r="E272" s="278" t="s">
        <v>5</v>
      </c>
      <c r="F272" s="278" t="s">
        <v>6</v>
      </c>
      <c r="G272" s="278" t="s">
        <v>45</v>
      </c>
      <c r="H272" s="281">
        <v>10</v>
      </c>
      <c r="J272" s="300">
        <v>16</v>
      </c>
      <c r="K272" s="300">
        <v>19</v>
      </c>
    </row>
    <row r="273" spans="1:11" s="300" customFormat="1">
      <c r="A273" s="279">
        <v>43050</v>
      </c>
      <c r="B273" s="278" t="s">
        <v>4</v>
      </c>
      <c r="C273" s="280">
        <v>3352</v>
      </c>
      <c r="D273" s="290" t="s">
        <v>151</v>
      </c>
      <c r="E273" s="278" t="s">
        <v>52</v>
      </c>
      <c r="F273" s="278" t="s">
        <v>6</v>
      </c>
      <c r="G273" s="278" t="s">
        <v>97</v>
      </c>
      <c r="H273" s="281"/>
      <c r="J273" s="300">
        <v>16</v>
      </c>
      <c r="K273" s="300">
        <v>19</v>
      </c>
    </row>
    <row r="274" spans="1:11" s="300" customFormat="1">
      <c r="A274" s="279">
        <v>43051</v>
      </c>
      <c r="B274" s="278" t="s">
        <v>4</v>
      </c>
      <c r="C274" s="280">
        <v>3347</v>
      </c>
      <c r="D274" s="290" t="s">
        <v>151</v>
      </c>
      <c r="E274" s="278" t="s">
        <v>5</v>
      </c>
      <c r="F274" s="278" t="s">
        <v>71</v>
      </c>
      <c r="G274" s="278" t="s">
        <v>107</v>
      </c>
      <c r="H274" s="281"/>
      <c r="J274" s="300">
        <v>16</v>
      </c>
      <c r="K274" s="300">
        <v>19</v>
      </c>
    </row>
    <row r="275" spans="1:11" s="300" customFormat="1">
      <c r="A275" s="279">
        <v>43058</v>
      </c>
      <c r="B275" s="278" t="s">
        <v>4</v>
      </c>
      <c r="C275" s="280">
        <v>3373</v>
      </c>
      <c r="D275" s="290" t="s">
        <v>151</v>
      </c>
      <c r="E275" s="278" t="s">
        <v>7</v>
      </c>
      <c r="F275" s="278" t="s">
        <v>24</v>
      </c>
      <c r="G275" s="278" t="s">
        <v>43</v>
      </c>
      <c r="H275" s="281"/>
      <c r="J275" s="300">
        <v>16</v>
      </c>
      <c r="K275" s="300">
        <v>19</v>
      </c>
    </row>
    <row r="276" spans="1:11" s="300" customFormat="1">
      <c r="A276" s="279">
        <v>43065</v>
      </c>
      <c r="B276" s="278" t="s">
        <v>4</v>
      </c>
      <c r="C276" s="280">
        <v>3353</v>
      </c>
      <c r="D276" s="280" t="s">
        <v>151</v>
      </c>
      <c r="E276" s="278" t="s">
        <v>5</v>
      </c>
      <c r="F276" s="278" t="s">
        <v>5</v>
      </c>
      <c r="G276" s="278" t="s">
        <v>43</v>
      </c>
      <c r="H276" s="281"/>
      <c r="J276" s="300">
        <v>16</v>
      </c>
      <c r="K276" s="300">
        <v>19</v>
      </c>
    </row>
    <row r="277" spans="1:11" s="300" customFormat="1" ht="21.75" customHeight="1">
      <c r="A277" s="279">
        <v>43097</v>
      </c>
      <c r="B277" s="278" t="s">
        <v>4</v>
      </c>
      <c r="C277" s="280">
        <v>3358</v>
      </c>
      <c r="D277" s="278" t="s">
        <v>151</v>
      </c>
      <c r="E277" s="278" t="s">
        <v>53</v>
      </c>
      <c r="F277" s="278" t="s">
        <v>24</v>
      </c>
      <c r="G277" s="278" t="s">
        <v>249</v>
      </c>
      <c r="H277" s="281"/>
      <c r="J277" s="300">
        <v>16</v>
      </c>
      <c r="K277" s="300">
        <v>19</v>
      </c>
    </row>
    <row r="278" spans="1:11" s="300" customFormat="1">
      <c r="A278" s="279">
        <v>43097</v>
      </c>
      <c r="B278" s="278" t="s">
        <v>4</v>
      </c>
      <c r="C278" s="280">
        <v>3360</v>
      </c>
      <c r="D278" s="278" t="s">
        <v>151</v>
      </c>
      <c r="E278" s="278" t="s">
        <v>25</v>
      </c>
      <c r="F278" s="278" t="s">
        <v>5</v>
      </c>
      <c r="G278" s="278" t="s">
        <v>123</v>
      </c>
      <c r="H278" s="281"/>
      <c r="J278" s="300">
        <v>16</v>
      </c>
      <c r="K278" s="300">
        <v>19</v>
      </c>
    </row>
    <row r="279" spans="1:11" s="300" customFormat="1">
      <c r="A279" s="279">
        <v>43098</v>
      </c>
      <c r="B279" s="278" t="s">
        <v>4</v>
      </c>
      <c r="C279" s="280">
        <v>3350</v>
      </c>
      <c r="D279" s="278" t="s">
        <v>151</v>
      </c>
      <c r="E279" s="278" t="s">
        <v>5</v>
      </c>
      <c r="F279" s="278" t="s">
        <v>6</v>
      </c>
      <c r="G279" s="278" t="s">
        <v>43</v>
      </c>
      <c r="H279" s="281"/>
      <c r="J279" s="300">
        <v>16</v>
      </c>
      <c r="K279" s="300">
        <v>19</v>
      </c>
    </row>
    <row r="280" spans="1:11" s="300" customFormat="1">
      <c r="A280" s="279">
        <v>43098</v>
      </c>
      <c r="B280" s="278" t="s">
        <v>4</v>
      </c>
      <c r="C280" s="280">
        <v>3347</v>
      </c>
      <c r="D280" s="300" t="s">
        <v>151</v>
      </c>
      <c r="E280" s="278" t="s">
        <v>5</v>
      </c>
      <c r="F280" s="278" t="s">
        <v>6</v>
      </c>
      <c r="G280" s="278" t="s">
        <v>65</v>
      </c>
      <c r="H280" s="281"/>
      <c r="J280" s="300">
        <v>16</v>
      </c>
      <c r="K280" s="300">
        <v>19</v>
      </c>
    </row>
    <row r="281" spans="1:11" s="300" customFormat="1">
      <c r="A281" s="279">
        <v>43098</v>
      </c>
      <c r="B281" s="278" t="s">
        <v>4</v>
      </c>
      <c r="C281" s="280">
        <v>3354</v>
      </c>
      <c r="D281" s="278" t="s">
        <v>151</v>
      </c>
      <c r="E281" s="278" t="s">
        <v>5</v>
      </c>
      <c r="F281" s="278" t="s">
        <v>6</v>
      </c>
      <c r="G281" s="278" t="s">
        <v>278</v>
      </c>
      <c r="H281" s="281"/>
      <c r="J281" s="300">
        <v>16</v>
      </c>
      <c r="K281" s="300">
        <v>19</v>
      </c>
    </row>
    <row r="282" spans="1:11" s="26" customFormat="1">
      <c r="A282" s="12">
        <v>43022</v>
      </c>
      <c r="B282" s="1" t="s">
        <v>8</v>
      </c>
      <c r="C282" s="1">
        <v>54810</v>
      </c>
      <c r="D282" s="1" t="s">
        <v>394</v>
      </c>
      <c r="E282" s="1" t="s">
        <v>7</v>
      </c>
      <c r="F282" s="1" t="s">
        <v>7</v>
      </c>
      <c r="G282" s="2"/>
      <c r="H282" s="20"/>
      <c r="J282" s="26">
        <v>10</v>
      </c>
      <c r="K282" s="26">
        <v>5</v>
      </c>
    </row>
    <row r="283" spans="1:11" s="26" customFormat="1">
      <c r="A283" s="13">
        <v>43033</v>
      </c>
      <c r="B283" s="4" t="s">
        <v>7</v>
      </c>
      <c r="C283" s="15">
        <v>54400</v>
      </c>
      <c r="D283" s="54" t="s">
        <v>408</v>
      </c>
      <c r="E283" s="4" t="s">
        <v>7</v>
      </c>
      <c r="F283" s="4" t="s">
        <v>10</v>
      </c>
      <c r="G283" s="4" t="s">
        <v>48</v>
      </c>
      <c r="H283" s="20"/>
      <c r="J283" s="26">
        <v>14</v>
      </c>
      <c r="K283" s="26">
        <v>10</v>
      </c>
    </row>
    <row r="284" spans="1:11" s="300" customFormat="1">
      <c r="A284" s="288">
        <v>43022</v>
      </c>
      <c r="B284" s="289" t="s">
        <v>4</v>
      </c>
      <c r="C284" s="289">
        <v>1912</v>
      </c>
      <c r="D284" s="301" t="s">
        <v>132</v>
      </c>
      <c r="E284" s="289" t="s">
        <v>24</v>
      </c>
      <c r="F284" s="289" t="s">
        <v>24</v>
      </c>
      <c r="G284" s="289"/>
      <c r="H284" s="281"/>
      <c r="J284" s="282">
        <v>23</v>
      </c>
      <c r="K284" s="282">
        <v>26</v>
      </c>
    </row>
    <row r="285" spans="1:11" s="300" customFormat="1">
      <c r="A285" s="288">
        <v>43023</v>
      </c>
      <c r="B285" s="289" t="s">
        <v>4</v>
      </c>
      <c r="C285" s="289">
        <v>2652</v>
      </c>
      <c r="D285" s="289" t="s">
        <v>132</v>
      </c>
      <c r="E285" s="289" t="s">
        <v>7</v>
      </c>
      <c r="F285" s="289" t="s">
        <v>7</v>
      </c>
      <c r="G285" s="289"/>
      <c r="H285" s="281"/>
      <c r="J285" s="282">
        <v>23</v>
      </c>
      <c r="K285" s="282">
        <v>26</v>
      </c>
    </row>
    <row r="286" spans="1:11" s="300" customFormat="1">
      <c r="A286" s="279">
        <v>43023</v>
      </c>
      <c r="B286" s="278" t="s">
        <v>4</v>
      </c>
      <c r="C286" s="280">
        <v>2153</v>
      </c>
      <c r="D286" s="290" t="s">
        <v>422</v>
      </c>
      <c r="E286" s="278" t="s">
        <v>5</v>
      </c>
      <c r="F286" s="278" t="s">
        <v>5</v>
      </c>
      <c r="G286" s="278"/>
      <c r="H286" s="281"/>
      <c r="J286" s="282">
        <v>23</v>
      </c>
      <c r="K286" s="282">
        <v>26</v>
      </c>
    </row>
    <row r="287" spans="1:11" s="282" customFormat="1">
      <c r="A287" s="279">
        <v>43029</v>
      </c>
      <c r="B287" s="279" t="s">
        <v>4</v>
      </c>
      <c r="C287" s="285">
        <v>1541</v>
      </c>
      <c r="D287" s="302" t="s">
        <v>132</v>
      </c>
      <c r="E287" s="279" t="s">
        <v>7</v>
      </c>
      <c r="F287" s="279" t="s">
        <v>5</v>
      </c>
      <c r="G287" s="279" t="s">
        <v>46</v>
      </c>
      <c r="H287" s="281"/>
      <c r="I287" s="300"/>
      <c r="J287" s="282">
        <v>23</v>
      </c>
      <c r="K287" s="282">
        <v>26</v>
      </c>
    </row>
    <row r="288" spans="1:11" s="282" customFormat="1">
      <c r="A288" s="279">
        <v>43030</v>
      </c>
      <c r="B288" s="279" t="s">
        <v>4</v>
      </c>
      <c r="C288" s="286">
        <v>1512</v>
      </c>
      <c r="D288" s="286" t="s">
        <v>132</v>
      </c>
      <c r="E288" s="279" t="s">
        <v>28</v>
      </c>
      <c r="F288" s="279" t="s">
        <v>7</v>
      </c>
      <c r="G288" s="279" t="s">
        <v>42</v>
      </c>
      <c r="H288" s="281"/>
      <c r="J288" s="282">
        <v>23</v>
      </c>
      <c r="K288" s="282">
        <v>26</v>
      </c>
    </row>
    <row r="289" spans="1:11" s="282" customFormat="1">
      <c r="A289" s="279">
        <v>43030</v>
      </c>
      <c r="B289" s="279" t="s">
        <v>4</v>
      </c>
      <c r="C289" s="286">
        <v>1649</v>
      </c>
      <c r="D289" s="303" t="s">
        <v>132</v>
      </c>
      <c r="E289" s="279" t="s">
        <v>9</v>
      </c>
      <c r="F289" s="279" t="s">
        <v>24</v>
      </c>
      <c r="G289" s="279" t="s">
        <v>44</v>
      </c>
      <c r="H289" s="281"/>
      <c r="J289" s="282">
        <v>23</v>
      </c>
      <c r="K289" s="282">
        <v>26</v>
      </c>
    </row>
    <row r="290" spans="1:11" s="282" customFormat="1">
      <c r="A290" s="279">
        <v>43030</v>
      </c>
      <c r="B290" s="279" t="s">
        <v>4</v>
      </c>
      <c r="C290" s="286">
        <v>1519</v>
      </c>
      <c r="D290" s="286" t="s">
        <v>132</v>
      </c>
      <c r="E290" s="279" t="s">
        <v>6</v>
      </c>
      <c r="F290" s="279" t="s">
        <v>6</v>
      </c>
      <c r="G290" s="279" t="s">
        <v>43</v>
      </c>
      <c r="H290" s="281"/>
      <c r="J290" s="282">
        <v>23</v>
      </c>
      <c r="K290" s="282">
        <v>26</v>
      </c>
    </row>
    <row r="291" spans="1:11" s="282" customFormat="1">
      <c r="A291" s="279">
        <v>43031</v>
      </c>
      <c r="B291" s="279" t="s">
        <v>4</v>
      </c>
      <c r="C291" s="286">
        <v>2535</v>
      </c>
      <c r="D291" s="303" t="s">
        <v>132</v>
      </c>
      <c r="E291" s="279" t="s">
        <v>24</v>
      </c>
      <c r="F291" s="279" t="s">
        <v>24</v>
      </c>
      <c r="G291" s="279" t="s">
        <v>43</v>
      </c>
      <c r="H291" s="281"/>
      <c r="J291" s="282">
        <v>23</v>
      </c>
      <c r="K291" s="282">
        <v>26</v>
      </c>
    </row>
    <row r="292" spans="1:11" s="282" customFormat="1">
      <c r="A292" s="279">
        <v>43031</v>
      </c>
      <c r="B292" s="279" t="s">
        <v>4</v>
      </c>
      <c r="C292" s="286">
        <v>1541</v>
      </c>
      <c r="D292" s="286" t="s">
        <v>132</v>
      </c>
      <c r="E292" s="279" t="s">
        <v>24</v>
      </c>
      <c r="F292" s="279"/>
      <c r="G292" s="279" t="s">
        <v>43</v>
      </c>
      <c r="H292" s="281"/>
      <c r="J292" s="282">
        <v>23</v>
      </c>
      <c r="K292" s="282">
        <v>26</v>
      </c>
    </row>
    <row r="293" spans="1:11" s="282" customFormat="1" ht="19.5" customHeight="1">
      <c r="A293" s="279">
        <v>43031</v>
      </c>
      <c r="B293" s="279" t="s">
        <v>4</v>
      </c>
      <c r="C293" s="286">
        <v>2542</v>
      </c>
      <c r="D293" s="286" t="s">
        <v>132</v>
      </c>
      <c r="E293" s="279" t="s">
        <v>24</v>
      </c>
      <c r="F293" s="279"/>
      <c r="G293" s="279" t="s">
        <v>43</v>
      </c>
      <c r="H293" s="281"/>
      <c r="J293" s="282">
        <v>23</v>
      </c>
      <c r="K293" s="282">
        <v>26</v>
      </c>
    </row>
    <row r="294" spans="1:11" s="282" customFormat="1">
      <c r="A294" s="279">
        <v>43031</v>
      </c>
      <c r="B294" s="279" t="s">
        <v>4</v>
      </c>
      <c r="C294" s="286">
        <v>2270</v>
      </c>
      <c r="D294" s="286" t="s">
        <v>132</v>
      </c>
      <c r="E294" s="279" t="s">
        <v>30</v>
      </c>
      <c r="F294" s="279"/>
      <c r="G294" s="279" t="s">
        <v>43</v>
      </c>
      <c r="H294" s="281"/>
      <c r="J294" s="282">
        <v>23</v>
      </c>
      <c r="K294" s="282">
        <v>26</v>
      </c>
    </row>
    <row r="295" spans="1:11" s="282" customFormat="1" ht="14.25" customHeight="1">
      <c r="A295" s="279">
        <v>43031</v>
      </c>
      <c r="B295" s="278" t="s">
        <v>4</v>
      </c>
      <c r="C295" s="280">
        <v>1516</v>
      </c>
      <c r="D295" s="280" t="s">
        <v>132</v>
      </c>
      <c r="E295" s="278" t="s">
        <v>6</v>
      </c>
      <c r="F295" s="278" t="s">
        <v>6</v>
      </c>
      <c r="G295" s="279" t="s">
        <v>43</v>
      </c>
      <c r="H295" s="281"/>
      <c r="J295" s="282">
        <v>23</v>
      </c>
      <c r="K295" s="282">
        <v>26</v>
      </c>
    </row>
    <row r="296" spans="1:11" s="282" customFormat="1">
      <c r="A296" s="279">
        <v>43036</v>
      </c>
      <c r="B296" s="278" t="s">
        <v>4</v>
      </c>
      <c r="C296" s="280">
        <v>2518</v>
      </c>
      <c r="D296" s="290" t="s">
        <v>132</v>
      </c>
      <c r="E296" s="278" t="s">
        <v>32</v>
      </c>
      <c r="F296" s="278" t="s">
        <v>57</v>
      </c>
      <c r="G296" s="278" t="s">
        <v>37</v>
      </c>
      <c r="H296" s="281"/>
      <c r="J296" s="282">
        <v>23</v>
      </c>
      <c r="K296" s="282">
        <v>26</v>
      </c>
    </row>
    <row r="297" spans="1:11" s="282" customFormat="1">
      <c r="A297" s="279">
        <v>43036</v>
      </c>
      <c r="B297" s="278" t="s">
        <v>4</v>
      </c>
      <c r="C297" s="280">
        <v>2310</v>
      </c>
      <c r="D297" s="280" t="s">
        <v>205</v>
      </c>
      <c r="E297" s="278" t="s">
        <v>7</v>
      </c>
      <c r="F297" s="278" t="s">
        <v>7</v>
      </c>
      <c r="G297" s="278" t="s">
        <v>45</v>
      </c>
      <c r="H297" s="281"/>
      <c r="J297" s="282">
        <v>23</v>
      </c>
      <c r="K297" s="282">
        <v>26</v>
      </c>
    </row>
    <row r="298" spans="1:11" s="282" customFormat="1">
      <c r="A298" s="279">
        <v>43036</v>
      </c>
      <c r="B298" s="278" t="s">
        <v>4</v>
      </c>
      <c r="C298" s="280">
        <v>1948</v>
      </c>
      <c r="D298" s="290" t="s">
        <v>132</v>
      </c>
      <c r="E298" s="278" t="s">
        <v>33</v>
      </c>
      <c r="F298" s="278" t="s">
        <v>24</v>
      </c>
      <c r="G298" s="278" t="s">
        <v>45</v>
      </c>
      <c r="H298" s="281"/>
      <c r="J298" s="282">
        <v>23</v>
      </c>
      <c r="K298" s="282">
        <v>26</v>
      </c>
    </row>
    <row r="299" spans="1:11" s="282" customFormat="1">
      <c r="A299" s="279">
        <v>43036</v>
      </c>
      <c r="B299" s="278" t="s">
        <v>4</v>
      </c>
      <c r="C299" s="280">
        <v>1932</v>
      </c>
      <c r="D299" s="280" t="s">
        <v>132</v>
      </c>
      <c r="E299" s="278" t="s">
        <v>35</v>
      </c>
      <c r="F299" s="278" t="s">
        <v>7</v>
      </c>
      <c r="G299" s="278" t="s">
        <v>49</v>
      </c>
      <c r="H299" s="281"/>
      <c r="J299" s="282">
        <v>23</v>
      </c>
      <c r="K299" s="282">
        <v>26</v>
      </c>
    </row>
    <row r="300" spans="1:11" s="282" customFormat="1">
      <c r="A300" s="279">
        <v>43037</v>
      </c>
      <c r="B300" s="278" t="s">
        <v>4</v>
      </c>
      <c r="C300" s="280">
        <v>2423</v>
      </c>
      <c r="D300" s="290" t="s">
        <v>132</v>
      </c>
      <c r="E300" s="278" t="s">
        <v>24</v>
      </c>
      <c r="F300" s="278" t="s">
        <v>24</v>
      </c>
      <c r="G300" s="278" t="s">
        <v>45</v>
      </c>
      <c r="H300" s="281"/>
      <c r="J300" s="282">
        <v>23</v>
      </c>
      <c r="K300" s="282">
        <v>26</v>
      </c>
    </row>
    <row r="301" spans="1:11" s="282" customFormat="1">
      <c r="A301" s="279">
        <v>43037</v>
      </c>
      <c r="B301" s="278" t="s">
        <v>4</v>
      </c>
      <c r="C301" s="280">
        <v>2629</v>
      </c>
      <c r="D301" s="290" t="s">
        <v>132</v>
      </c>
      <c r="E301" s="278" t="s">
        <v>7</v>
      </c>
      <c r="F301" s="278" t="s">
        <v>56</v>
      </c>
      <c r="G301" s="278" t="s">
        <v>45</v>
      </c>
      <c r="H301" s="281"/>
      <c r="J301" s="282">
        <v>23</v>
      </c>
      <c r="K301" s="282">
        <v>26</v>
      </c>
    </row>
    <row r="302" spans="1:11" s="282" customFormat="1">
      <c r="A302" s="279">
        <v>43037</v>
      </c>
      <c r="B302" s="278" t="s">
        <v>4</v>
      </c>
      <c r="C302" s="280">
        <v>1457</v>
      </c>
      <c r="D302" s="290" t="s">
        <v>132</v>
      </c>
      <c r="E302" s="278" t="s">
        <v>32</v>
      </c>
      <c r="F302" s="278" t="s">
        <v>56</v>
      </c>
      <c r="G302" s="278" t="s">
        <v>45</v>
      </c>
      <c r="H302" s="281"/>
      <c r="J302" s="282">
        <v>23</v>
      </c>
      <c r="K302" s="282">
        <v>26</v>
      </c>
    </row>
    <row r="303" spans="1:11" s="282" customFormat="1">
      <c r="A303" s="279">
        <v>43037</v>
      </c>
      <c r="B303" s="278" t="s">
        <v>4</v>
      </c>
      <c r="C303" s="280">
        <v>1750</v>
      </c>
      <c r="D303" s="280" t="s">
        <v>132</v>
      </c>
      <c r="E303" s="278" t="s">
        <v>5</v>
      </c>
      <c r="F303" s="278" t="s">
        <v>5</v>
      </c>
      <c r="G303" s="278" t="s">
        <v>43</v>
      </c>
      <c r="H303" s="281"/>
      <c r="J303" s="282">
        <v>23</v>
      </c>
      <c r="K303" s="282">
        <v>26</v>
      </c>
    </row>
    <row r="304" spans="1:11" s="282" customFormat="1">
      <c r="A304" s="279">
        <v>43037</v>
      </c>
      <c r="B304" s="278" t="s">
        <v>4</v>
      </c>
      <c r="C304" s="280">
        <v>1613</v>
      </c>
      <c r="D304" s="290" t="s">
        <v>132</v>
      </c>
      <c r="E304" s="278" t="s">
        <v>9</v>
      </c>
      <c r="F304" s="278" t="s">
        <v>59</v>
      </c>
      <c r="G304" s="278" t="s">
        <v>45</v>
      </c>
      <c r="H304" s="281"/>
      <c r="J304" s="282">
        <v>23</v>
      </c>
      <c r="K304" s="282">
        <v>26</v>
      </c>
    </row>
    <row r="305" spans="1:11" s="282" customFormat="1">
      <c r="A305" s="279">
        <v>43037</v>
      </c>
      <c r="B305" s="278" t="s">
        <v>4</v>
      </c>
      <c r="C305" s="280">
        <v>1450</v>
      </c>
      <c r="D305" s="280" t="s">
        <v>132</v>
      </c>
      <c r="E305" s="278" t="s">
        <v>19</v>
      </c>
      <c r="F305" s="278" t="s">
        <v>7</v>
      </c>
      <c r="G305" s="278" t="s">
        <v>37</v>
      </c>
      <c r="H305" s="281"/>
      <c r="J305" s="282">
        <v>23</v>
      </c>
      <c r="K305" s="282">
        <v>26</v>
      </c>
    </row>
    <row r="306" spans="1:11" s="282" customFormat="1">
      <c r="A306" s="279">
        <v>43037</v>
      </c>
      <c r="B306" s="278" t="s">
        <v>4</v>
      </c>
      <c r="C306" s="280">
        <v>2732</v>
      </c>
      <c r="D306" s="290" t="s">
        <v>132</v>
      </c>
      <c r="E306" s="278" t="s">
        <v>7</v>
      </c>
      <c r="F306" s="278" t="s">
        <v>7</v>
      </c>
      <c r="G306" s="278" t="s">
        <v>37</v>
      </c>
      <c r="H306" s="281"/>
      <c r="J306" s="282">
        <v>23</v>
      </c>
      <c r="K306" s="282">
        <v>26</v>
      </c>
    </row>
    <row r="307" spans="1:11" s="282" customFormat="1">
      <c r="A307" s="279">
        <v>43038</v>
      </c>
      <c r="B307" s="278" t="s">
        <v>4</v>
      </c>
      <c r="C307" s="280">
        <v>1520</v>
      </c>
      <c r="D307" s="280" t="s">
        <v>132</v>
      </c>
      <c r="E307" s="278" t="s">
        <v>7</v>
      </c>
      <c r="F307" s="278" t="s">
        <v>7</v>
      </c>
      <c r="G307" s="278" t="s">
        <v>45</v>
      </c>
      <c r="H307" s="281"/>
      <c r="J307" s="282">
        <v>23</v>
      </c>
      <c r="K307" s="282">
        <v>26</v>
      </c>
    </row>
    <row r="308" spans="1:11" s="282" customFormat="1">
      <c r="A308" s="279">
        <v>43038</v>
      </c>
      <c r="B308" s="278" t="s">
        <v>4</v>
      </c>
      <c r="C308" s="280">
        <v>1880</v>
      </c>
      <c r="D308" s="280" t="s">
        <v>132</v>
      </c>
      <c r="E308" s="278" t="s">
        <v>7</v>
      </c>
      <c r="F308" s="278" t="s">
        <v>7</v>
      </c>
      <c r="G308" s="278" t="s">
        <v>45</v>
      </c>
      <c r="H308" s="281"/>
      <c r="J308" s="282">
        <v>23</v>
      </c>
      <c r="K308" s="282">
        <v>26</v>
      </c>
    </row>
    <row r="309" spans="1:11" s="282" customFormat="1">
      <c r="A309" s="279">
        <v>43041</v>
      </c>
      <c r="B309" s="278" t="s">
        <v>4</v>
      </c>
      <c r="C309" s="280">
        <v>1254</v>
      </c>
      <c r="D309" s="280" t="s">
        <v>132</v>
      </c>
      <c r="E309" s="278" t="s">
        <v>66</v>
      </c>
      <c r="F309" s="278" t="s">
        <v>7</v>
      </c>
      <c r="G309" s="278" t="s">
        <v>42</v>
      </c>
      <c r="H309" s="281"/>
      <c r="J309" s="282">
        <v>23</v>
      </c>
      <c r="K309" s="282">
        <v>26</v>
      </c>
    </row>
    <row r="310" spans="1:11" s="282" customFormat="1">
      <c r="A310" s="279">
        <v>43043</v>
      </c>
      <c r="B310" s="278" t="s">
        <v>4</v>
      </c>
      <c r="C310" s="280">
        <v>2624</v>
      </c>
      <c r="D310" s="280" t="s">
        <v>132</v>
      </c>
      <c r="E310" s="278" t="s">
        <v>32</v>
      </c>
      <c r="F310" s="278" t="s">
        <v>7</v>
      </c>
      <c r="G310" s="278" t="s">
        <v>76</v>
      </c>
      <c r="H310" s="281"/>
      <c r="J310" s="282">
        <v>23</v>
      </c>
      <c r="K310" s="282">
        <v>26</v>
      </c>
    </row>
    <row r="311" spans="1:11" s="282" customFormat="1">
      <c r="A311" s="279">
        <v>43044</v>
      </c>
      <c r="B311" s="278" t="s">
        <v>4</v>
      </c>
      <c r="C311" s="280">
        <v>1618</v>
      </c>
      <c r="D311" s="280" t="s">
        <v>132</v>
      </c>
      <c r="E311" s="278" t="s">
        <v>18</v>
      </c>
      <c r="F311" s="278" t="s">
        <v>57</v>
      </c>
      <c r="G311" s="278" t="s">
        <v>65</v>
      </c>
      <c r="H311" s="281"/>
      <c r="J311" s="282">
        <v>23</v>
      </c>
      <c r="K311" s="282">
        <v>26</v>
      </c>
    </row>
    <row r="312" spans="1:11" s="282" customFormat="1" ht="18.75" customHeight="1">
      <c r="A312" s="279">
        <v>43044</v>
      </c>
      <c r="B312" s="278" t="s">
        <v>4</v>
      </c>
      <c r="C312" s="280">
        <v>2629</v>
      </c>
      <c r="D312" s="280" t="s">
        <v>132</v>
      </c>
      <c r="E312" s="278" t="s">
        <v>71</v>
      </c>
      <c r="F312" s="278" t="s">
        <v>82</v>
      </c>
      <c r="G312" s="278" t="s">
        <v>92</v>
      </c>
      <c r="H312" s="281"/>
      <c r="J312" s="282">
        <v>23</v>
      </c>
      <c r="K312" s="282">
        <v>26</v>
      </c>
    </row>
    <row r="313" spans="1:11" s="282" customFormat="1" ht="16.5" customHeight="1">
      <c r="A313" s="279">
        <v>43045</v>
      </c>
      <c r="B313" s="278" t="s">
        <v>4</v>
      </c>
      <c r="C313" s="280">
        <v>1111</v>
      </c>
      <c r="D313" s="280" t="s">
        <v>132</v>
      </c>
      <c r="E313" s="278" t="s">
        <v>5</v>
      </c>
      <c r="F313" s="278" t="s">
        <v>87</v>
      </c>
      <c r="G313" s="278" t="s">
        <v>65</v>
      </c>
      <c r="H313" s="281"/>
      <c r="J313" s="282">
        <v>23</v>
      </c>
      <c r="K313" s="282">
        <v>26</v>
      </c>
    </row>
    <row r="314" spans="1:11" s="282" customFormat="1">
      <c r="A314" s="279">
        <v>43050</v>
      </c>
      <c r="B314" s="278" t="s">
        <v>4</v>
      </c>
      <c r="C314" s="280">
        <v>2428</v>
      </c>
      <c r="D314" s="290" t="s">
        <v>132</v>
      </c>
      <c r="E314" s="278" t="s">
        <v>110</v>
      </c>
      <c r="F314" s="278" t="s">
        <v>7</v>
      </c>
      <c r="G314" s="278" t="s">
        <v>43</v>
      </c>
      <c r="H314" s="281"/>
      <c r="J314" s="282">
        <v>23</v>
      </c>
      <c r="K314" s="282">
        <v>26</v>
      </c>
    </row>
    <row r="315" spans="1:11" s="282" customFormat="1">
      <c r="A315" s="279">
        <v>43050</v>
      </c>
      <c r="B315" s="278" t="s">
        <v>4</v>
      </c>
      <c r="C315" s="280">
        <v>2231</v>
      </c>
      <c r="D315" s="290" t="s">
        <v>132</v>
      </c>
      <c r="E315" s="278" t="s">
        <v>24</v>
      </c>
      <c r="F315" s="278" t="s">
        <v>24</v>
      </c>
      <c r="G315" s="278" t="s">
        <v>65</v>
      </c>
      <c r="H315" s="281"/>
      <c r="J315" s="282">
        <v>23</v>
      </c>
      <c r="K315" s="282">
        <v>26</v>
      </c>
    </row>
    <row r="316" spans="1:11" s="282" customFormat="1">
      <c r="A316" s="279">
        <v>43050</v>
      </c>
      <c r="B316" s="278" t="s">
        <v>4</v>
      </c>
      <c r="C316" s="280">
        <v>2435</v>
      </c>
      <c r="D316" s="290" t="s">
        <v>132</v>
      </c>
      <c r="E316" s="278" t="s">
        <v>5</v>
      </c>
      <c r="F316" s="278" t="s">
        <v>5</v>
      </c>
      <c r="G316" s="278" t="s">
        <v>65</v>
      </c>
      <c r="H316" s="281"/>
      <c r="J316" s="282">
        <v>23</v>
      </c>
      <c r="K316" s="282">
        <v>26</v>
      </c>
    </row>
    <row r="317" spans="1:11" s="282" customFormat="1">
      <c r="A317" s="279">
        <v>43050</v>
      </c>
      <c r="B317" s="278" t="s">
        <v>4</v>
      </c>
      <c r="C317" s="280">
        <v>2504</v>
      </c>
      <c r="D317" s="290" t="s">
        <v>422</v>
      </c>
      <c r="E317" s="278" t="s">
        <v>24</v>
      </c>
      <c r="F317" s="278" t="s">
        <v>100</v>
      </c>
      <c r="G317" s="278" t="s">
        <v>64</v>
      </c>
      <c r="H317" s="281"/>
      <c r="J317" s="282">
        <v>23</v>
      </c>
      <c r="K317" s="282">
        <v>26</v>
      </c>
    </row>
    <row r="318" spans="1:11" s="300" customFormat="1">
      <c r="A318" s="279">
        <v>43051</v>
      </c>
      <c r="B318" s="278" t="s">
        <v>4</v>
      </c>
      <c r="C318" s="280">
        <v>1374</v>
      </c>
      <c r="D318" s="290" t="s">
        <v>132</v>
      </c>
      <c r="E318" s="278" t="s">
        <v>9</v>
      </c>
      <c r="F318" s="278" t="s">
        <v>7</v>
      </c>
      <c r="G318" s="278" t="s">
        <v>43</v>
      </c>
      <c r="H318" s="281"/>
      <c r="I318" s="282"/>
      <c r="J318" s="282">
        <v>23</v>
      </c>
      <c r="K318" s="282">
        <v>26</v>
      </c>
    </row>
    <row r="319" spans="1:11" s="282" customFormat="1">
      <c r="A319" s="279">
        <v>43051</v>
      </c>
      <c r="B319" s="278" t="s">
        <v>4</v>
      </c>
      <c r="C319" s="280">
        <v>2734</v>
      </c>
      <c r="D319" s="290" t="s">
        <v>132</v>
      </c>
      <c r="E319" s="278" t="s">
        <v>5</v>
      </c>
      <c r="F319" s="278" t="s">
        <v>4</v>
      </c>
      <c r="G319" s="278" t="s">
        <v>65</v>
      </c>
      <c r="H319" s="281"/>
      <c r="J319" s="282">
        <v>23</v>
      </c>
      <c r="K319" s="282">
        <v>26</v>
      </c>
    </row>
    <row r="320" spans="1:11" s="282" customFormat="1">
      <c r="A320" s="279">
        <v>43058</v>
      </c>
      <c r="B320" s="278" t="s">
        <v>4</v>
      </c>
      <c r="C320" s="280">
        <v>1642</v>
      </c>
      <c r="D320" s="290" t="s">
        <v>132</v>
      </c>
      <c r="E320" s="278" t="s">
        <v>79</v>
      </c>
      <c r="F320" s="278" t="s">
        <v>52</v>
      </c>
      <c r="G320" s="278" t="s">
        <v>114</v>
      </c>
      <c r="H320" s="281"/>
      <c r="J320" s="282">
        <v>23</v>
      </c>
      <c r="K320" s="282">
        <v>26</v>
      </c>
    </row>
    <row r="321" spans="1:11" s="282" customFormat="1">
      <c r="A321" s="279">
        <v>43058</v>
      </c>
      <c r="B321" s="278" t="s">
        <v>4</v>
      </c>
      <c r="C321" s="280">
        <v>1117</v>
      </c>
      <c r="D321" s="280" t="s">
        <v>132</v>
      </c>
      <c r="E321" s="278" t="s">
        <v>79</v>
      </c>
      <c r="F321" s="278" t="s">
        <v>115</v>
      </c>
      <c r="G321" s="278" t="s">
        <v>116</v>
      </c>
      <c r="H321" s="281"/>
      <c r="J321" s="282">
        <v>23</v>
      </c>
      <c r="K321" s="282">
        <v>26</v>
      </c>
    </row>
    <row r="322" spans="1:11" s="282" customFormat="1">
      <c r="A322" s="279">
        <v>43065</v>
      </c>
      <c r="B322" s="278" t="s">
        <v>4</v>
      </c>
      <c r="C322" s="280">
        <v>1393</v>
      </c>
      <c r="D322" s="290" t="s">
        <v>428</v>
      </c>
      <c r="E322" s="278" t="s">
        <v>32</v>
      </c>
      <c r="F322" s="278" t="s">
        <v>7</v>
      </c>
      <c r="G322" s="278" t="s">
        <v>43</v>
      </c>
      <c r="H322" s="281"/>
      <c r="J322" s="282">
        <v>23</v>
      </c>
      <c r="K322" s="282">
        <v>26</v>
      </c>
    </row>
    <row r="323" spans="1:11" s="282" customFormat="1">
      <c r="A323" s="279">
        <v>43071</v>
      </c>
      <c r="B323" s="278" t="s">
        <v>4</v>
      </c>
      <c r="C323" s="280">
        <v>1457</v>
      </c>
      <c r="D323" s="290" t="s">
        <v>132</v>
      </c>
      <c r="E323" s="278" t="s">
        <v>18</v>
      </c>
      <c r="F323" s="278" t="s">
        <v>24</v>
      </c>
      <c r="G323" s="278" t="s">
        <v>65</v>
      </c>
      <c r="H323" s="290"/>
      <c r="J323" s="282">
        <v>23</v>
      </c>
      <c r="K323" s="282">
        <v>26</v>
      </c>
    </row>
    <row r="324" spans="1:11" s="282" customFormat="1">
      <c r="A324" s="279">
        <v>43085</v>
      </c>
      <c r="B324" s="278" t="s">
        <v>4</v>
      </c>
      <c r="C324" s="280">
        <v>1309</v>
      </c>
      <c r="D324" s="295" t="s">
        <v>205</v>
      </c>
      <c r="E324" s="278" t="s">
        <v>215</v>
      </c>
      <c r="F324" s="278" t="s">
        <v>56</v>
      </c>
      <c r="G324" s="278" t="s">
        <v>43</v>
      </c>
      <c r="H324" s="290"/>
      <c r="J324" s="282">
        <v>23</v>
      </c>
      <c r="K324" s="282">
        <v>26</v>
      </c>
    </row>
    <row r="325" spans="1:11" s="282" customFormat="1">
      <c r="A325" s="279">
        <v>43085</v>
      </c>
      <c r="B325" s="283" t="s">
        <v>22</v>
      </c>
      <c r="C325" s="280">
        <v>1348</v>
      </c>
      <c r="D325" s="304" t="s">
        <v>205</v>
      </c>
      <c r="E325" s="283" t="s">
        <v>7</v>
      </c>
      <c r="F325" s="283" t="s">
        <v>7</v>
      </c>
      <c r="G325" s="283" t="s">
        <v>98</v>
      </c>
      <c r="H325" s="281"/>
      <c r="J325" s="282">
        <v>23</v>
      </c>
      <c r="K325" s="282">
        <v>26</v>
      </c>
    </row>
    <row r="326" spans="1:11" s="282" customFormat="1" ht="16">
      <c r="A326" s="279">
        <v>43086</v>
      </c>
      <c r="B326" s="283" t="s">
        <v>4</v>
      </c>
      <c r="C326" s="280">
        <v>2146</v>
      </c>
      <c r="D326" s="293" t="s">
        <v>205</v>
      </c>
      <c r="E326" s="283" t="s">
        <v>218</v>
      </c>
      <c r="F326" s="283" t="s">
        <v>6</v>
      </c>
      <c r="G326" s="283" t="s">
        <v>65</v>
      </c>
      <c r="H326" s="281">
        <f>354-279</f>
        <v>75</v>
      </c>
      <c r="I326" s="305">
        <f>H326/502</f>
        <v>0.14940239043824702</v>
      </c>
      <c r="J326" s="282">
        <v>23</v>
      </c>
      <c r="K326" s="282">
        <v>26</v>
      </c>
    </row>
    <row r="327" spans="1:11" s="282" customFormat="1">
      <c r="A327" s="279">
        <v>43086</v>
      </c>
      <c r="B327" s="283" t="s">
        <v>4</v>
      </c>
      <c r="C327" s="280">
        <v>2762</v>
      </c>
      <c r="D327" s="283" t="s">
        <v>205</v>
      </c>
      <c r="E327" s="283" t="s">
        <v>7</v>
      </c>
      <c r="F327" s="283" t="s">
        <v>7</v>
      </c>
      <c r="G327" s="283" t="s">
        <v>217</v>
      </c>
      <c r="H327" s="281"/>
      <c r="J327" s="282">
        <v>23</v>
      </c>
      <c r="K327" s="282">
        <v>26</v>
      </c>
    </row>
    <row r="328" spans="1:11" s="282" customFormat="1">
      <c r="A328" s="279">
        <v>43086</v>
      </c>
      <c r="B328" s="283" t="s">
        <v>4</v>
      </c>
      <c r="C328" s="280">
        <v>1529</v>
      </c>
      <c r="D328" s="304" t="s">
        <v>205</v>
      </c>
      <c r="E328" s="283" t="s">
        <v>5</v>
      </c>
      <c r="F328" s="283" t="s">
        <v>5</v>
      </c>
      <c r="G328" s="283" t="s">
        <v>65</v>
      </c>
      <c r="H328" s="281"/>
      <c r="J328" s="282">
        <v>23</v>
      </c>
      <c r="K328" s="282">
        <v>26</v>
      </c>
    </row>
    <row r="329" spans="1:11" s="282" customFormat="1">
      <c r="A329" s="279">
        <v>43086</v>
      </c>
      <c r="B329" s="283" t="s">
        <v>4</v>
      </c>
      <c r="C329" s="280">
        <v>1311</v>
      </c>
      <c r="D329" s="304" t="s">
        <v>205</v>
      </c>
      <c r="E329" s="283" t="s">
        <v>7</v>
      </c>
      <c r="F329" s="283" t="s">
        <v>221</v>
      </c>
      <c r="G329" s="283" t="s">
        <v>98</v>
      </c>
      <c r="H329" s="281"/>
      <c r="J329" s="282">
        <v>23</v>
      </c>
      <c r="K329" s="282">
        <v>26</v>
      </c>
    </row>
    <row r="330" spans="1:11" s="282" customFormat="1">
      <c r="A330" s="279">
        <v>43087</v>
      </c>
      <c r="B330" s="283" t="s">
        <v>4</v>
      </c>
      <c r="C330" s="280">
        <v>1631</v>
      </c>
      <c r="D330" s="283" t="s">
        <v>205</v>
      </c>
      <c r="E330" s="283" t="s">
        <v>5</v>
      </c>
      <c r="F330" s="283" t="s">
        <v>5</v>
      </c>
      <c r="G330" s="283" t="s">
        <v>43</v>
      </c>
      <c r="H330" s="281"/>
      <c r="J330" s="282">
        <v>23</v>
      </c>
      <c r="K330" s="282">
        <v>26</v>
      </c>
    </row>
    <row r="331" spans="1:11" s="282" customFormat="1">
      <c r="A331" s="279">
        <v>43088</v>
      </c>
      <c r="B331" s="278" t="s">
        <v>4</v>
      </c>
      <c r="C331" s="280">
        <v>2137</v>
      </c>
      <c r="D331" s="300" t="s">
        <v>132</v>
      </c>
      <c r="E331" s="278" t="s">
        <v>225</v>
      </c>
      <c r="F331" s="278" t="s">
        <v>7</v>
      </c>
      <c r="G331" s="278" t="s">
        <v>97</v>
      </c>
      <c r="H331" s="281"/>
      <c r="J331" s="282">
        <v>23</v>
      </c>
      <c r="K331" s="282">
        <v>26</v>
      </c>
    </row>
    <row r="332" spans="1:11" s="282" customFormat="1">
      <c r="A332" s="279">
        <v>43089</v>
      </c>
      <c r="B332" s="278" t="s">
        <v>4</v>
      </c>
      <c r="C332" s="280">
        <v>1457</v>
      </c>
      <c r="D332" s="295" t="s">
        <v>205</v>
      </c>
      <c r="E332" s="278" t="s">
        <v>4</v>
      </c>
      <c r="F332" s="278" t="s">
        <v>7</v>
      </c>
      <c r="G332" s="278" t="s">
        <v>98</v>
      </c>
      <c r="H332" s="281"/>
      <c r="J332" s="282">
        <v>23</v>
      </c>
      <c r="K332" s="282">
        <v>26</v>
      </c>
    </row>
    <row r="333" spans="1:11" s="282" customFormat="1">
      <c r="A333" s="279">
        <v>43089</v>
      </c>
      <c r="B333" s="280" t="s">
        <v>4</v>
      </c>
      <c r="C333" s="280">
        <v>1469</v>
      </c>
      <c r="D333" s="295" t="s">
        <v>205</v>
      </c>
      <c r="E333" s="280" t="s">
        <v>5</v>
      </c>
      <c r="F333" s="280" t="s">
        <v>5</v>
      </c>
      <c r="G333" s="280" t="s">
        <v>65</v>
      </c>
      <c r="H333" s="281"/>
      <c r="J333" s="282">
        <v>23</v>
      </c>
      <c r="K333" s="282">
        <v>26</v>
      </c>
    </row>
    <row r="334" spans="1:11" s="282" customFormat="1">
      <c r="A334" s="279">
        <v>43090</v>
      </c>
      <c r="B334" s="278" t="s">
        <v>4</v>
      </c>
      <c r="C334" s="280">
        <v>1309</v>
      </c>
      <c r="D334" s="295" t="s">
        <v>205</v>
      </c>
      <c r="E334" s="278" t="s">
        <v>5</v>
      </c>
      <c r="F334" s="278" t="s">
        <v>5</v>
      </c>
      <c r="G334" s="278" t="s">
        <v>43</v>
      </c>
      <c r="H334" s="281"/>
      <c r="J334" s="282">
        <v>23</v>
      </c>
      <c r="K334" s="282">
        <v>26</v>
      </c>
    </row>
    <row r="335" spans="1:11" s="282" customFormat="1">
      <c r="A335" s="279">
        <v>43090</v>
      </c>
      <c r="B335" s="278" t="s">
        <v>4</v>
      </c>
      <c r="C335" s="280">
        <v>2210</v>
      </c>
      <c r="D335" s="278" t="s">
        <v>205</v>
      </c>
      <c r="E335" s="278" t="s">
        <v>7</v>
      </c>
      <c r="F335" s="278" t="s">
        <v>71</v>
      </c>
      <c r="G335" s="278" t="s">
        <v>65</v>
      </c>
      <c r="H335" s="281"/>
      <c r="J335" s="282">
        <v>23</v>
      </c>
      <c r="K335" s="282">
        <v>26</v>
      </c>
    </row>
    <row r="336" spans="1:11" s="282" customFormat="1">
      <c r="A336" s="279">
        <v>43090</v>
      </c>
      <c r="B336" s="278" t="s">
        <v>4</v>
      </c>
      <c r="C336" s="280">
        <v>1146</v>
      </c>
      <c r="D336" s="300" t="s">
        <v>205</v>
      </c>
      <c r="E336" s="278" t="s">
        <v>7</v>
      </c>
      <c r="F336" s="278" t="s">
        <v>7</v>
      </c>
      <c r="G336" s="278" t="s">
        <v>239</v>
      </c>
      <c r="H336" s="281"/>
      <c r="J336" s="282">
        <v>23</v>
      </c>
      <c r="K336" s="282">
        <v>26</v>
      </c>
    </row>
    <row r="337" spans="1:11" s="282" customFormat="1">
      <c r="A337" s="279">
        <v>43096</v>
      </c>
      <c r="B337" s="278" t="s">
        <v>4</v>
      </c>
      <c r="C337" s="280">
        <v>2624</v>
      </c>
      <c r="D337" s="278" t="s">
        <v>205</v>
      </c>
      <c r="E337" s="278" t="s">
        <v>5</v>
      </c>
      <c r="F337" s="278" t="s">
        <v>6</v>
      </c>
      <c r="G337" s="278" t="s">
        <v>43</v>
      </c>
      <c r="H337" s="281"/>
      <c r="J337" s="282">
        <v>23</v>
      </c>
      <c r="K337" s="282">
        <v>26</v>
      </c>
    </row>
    <row r="338" spans="1:11" s="282" customFormat="1">
      <c r="A338" s="279">
        <v>43096</v>
      </c>
      <c r="B338" s="278" t="s">
        <v>4</v>
      </c>
      <c r="C338" s="280">
        <v>2309</v>
      </c>
      <c r="D338" s="300" t="s">
        <v>205</v>
      </c>
      <c r="E338" s="278" t="s">
        <v>5</v>
      </c>
      <c r="F338" s="278" t="s">
        <v>9</v>
      </c>
      <c r="G338" s="278" t="s">
        <v>235</v>
      </c>
      <c r="H338" s="281"/>
      <c r="J338" s="282">
        <v>23</v>
      </c>
      <c r="K338" s="282">
        <v>26</v>
      </c>
    </row>
    <row r="339" spans="1:11" s="282" customFormat="1">
      <c r="A339" s="279">
        <v>43096</v>
      </c>
      <c r="B339" s="278" t="s">
        <v>4</v>
      </c>
      <c r="C339" s="280">
        <v>2518</v>
      </c>
      <c r="D339" s="300" t="s">
        <v>205</v>
      </c>
      <c r="E339" s="278" t="s">
        <v>252</v>
      </c>
      <c r="F339" s="278" t="s">
        <v>7</v>
      </c>
      <c r="G339" s="278" t="s">
        <v>99</v>
      </c>
      <c r="H339" s="281"/>
      <c r="J339" s="282">
        <v>23</v>
      </c>
      <c r="K339" s="282">
        <v>26</v>
      </c>
    </row>
    <row r="340" spans="1:11" s="282" customFormat="1">
      <c r="A340" s="279">
        <v>43096</v>
      </c>
      <c r="B340" s="278" t="s">
        <v>4</v>
      </c>
      <c r="C340" s="280">
        <v>2624</v>
      </c>
      <c r="D340" s="278" t="s">
        <v>205</v>
      </c>
      <c r="E340" s="278" t="s">
        <v>5</v>
      </c>
      <c r="F340" s="278" t="s">
        <v>6</v>
      </c>
      <c r="G340" s="278" t="s">
        <v>235</v>
      </c>
      <c r="H340" s="281"/>
      <c r="J340" s="282">
        <v>23</v>
      </c>
      <c r="K340" s="282">
        <v>26</v>
      </c>
    </row>
    <row r="341" spans="1:11" s="282" customFormat="1">
      <c r="A341" s="279">
        <v>43097</v>
      </c>
      <c r="B341" s="278" t="s">
        <v>4</v>
      </c>
      <c r="C341" s="280">
        <v>1309</v>
      </c>
      <c r="D341" s="300" t="s">
        <v>205</v>
      </c>
      <c r="E341" s="278" t="s">
        <v>6</v>
      </c>
      <c r="F341" s="278" t="s">
        <v>9</v>
      </c>
      <c r="G341" s="278" t="s">
        <v>65</v>
      </c>
      <c r="H341" s="281"/>
      <c r="J341" s="282">
        <v>23</v>
      </c>
      <c r="K341" s="282">
        <v>26</v>
      </c>
    </row>
    <row r="342" spans="1:11" s="282" customFormat="1">
      <c r="A342" s="279">
        <v>43097</v>
      </c>
      <c r="B342" s="278" t="s">
        <v>4</v>
      </c>
      <c r="C342" s="280">
        <v>1741</v>
      </c>
      <c r="D342" s="300" t="s">
        <v>205</v>
      </c>
      <c r="E342" s="278" t="s">
        <v>25</v>
      </c>
      <c r="F342" s="278" t="s">
        <v>7</v>
      </c>
      <c r="G342" s="278" t="s">
        <v>65</v>
      </c>
      <c r="H342" s="281"/>
      <c r="J342" s="282">
        <v>23</v>
      </c>
      <c r="K342" s="282">
        <v>26</v>
      </c>
    </row>
    <row r="343" spans="1:11" s="282" customFormat="1">
      <c r="A343" s="279">
        <v>43097</v>
      </c>
      <c r="B343" s="278" t="s">
        <v>4</v>
      </c>
      <c r="C343" s="280">
        <v>1254</v>
      </c>
      <c r="D343" s="300" t="s">
        <v>205</v>
      </c>
      <c r="E343" s="278" t="s">
        <v>5</v>
      </c>
      <c r="F343" s="278" t="s">
        <v>7</v>
      </c>
      <c r="G343" s="278" t="s">
        <v>98</v>
      </c>
      <c r="H343" s="281"/>
      <c r="J343" s="282">
        <v>23</v>
      </c>
      <c r="K343" s="282">
        <v>26</v>
      </c>
    </row>
    <row r="344" spans="1:11" s="282" customFormat="1">
      <c r="A344" s="279">
        <v>43097</v>
      </c>
      <c r="B344" s="278" t="s">
        <v>4</v>
      </c>
      <c r="C344" s="280">
        <v>2628</v>
      </c>
      <c r="D344" s="278" t="s">
        <v>205</v>
      </c>
      <c r="E344" s="278" t="s">
        <v>7</v>
      </c>
      <c r="F344" s="278" t="s">
        <v>24</v>
      </c>
      <c r="G344" s="278" t="s">
        <v>65</v>
      </c>
      <c r="H344" s="281"/>
      <c r="J344" s="282">
        <v>23</v>
      </c>
      <c r="K344" s="282">
        <v>26</v>
      </c>
    </row>
    <row r="345" spans="1:11" s="282" customFormat="1">
      <c r="A345" s="279">
        <v>43097</v>
      </c>
      <c r="B345" s="278" t="s">
        <v>263</v>
      </c>
      <c r="C345" s="280">
        <v>1221</v>
      </c>
      <c r="D345" s="278" t="s">
        <v>205</v>
      </c>
      <c r="E345" s="278" t="s">
        <v>5</v>
      </c>
      <c r="F345" s="278" t="s">
        <v>6</v>
      </c>
      <c r="G345" s="278" t="s">
        <v>65</v>
      </c>
      <c r="H345" s="281"/>
      <c r="J345" s="282">
        <v>23</v>
      </c>
      <c r="K345" s="282">
        <v>26</v>
      </c>
    </row>
    <row r="346" spans="1:11" s="282" customFormat="1">
      <c r="A346" s="279">
        <v>43098</v>
      </c>
      <c r="B346" s="278" t="s">
        <v>4</v>
      </c>
      <c r="C346" s="280">
        <v>1541</v>
      </c>
      <c r="D346" s="278" t="s">
        <v>205</v>
      </c>
      <c r="E346" s="278" t="s">
        <v>82</v>
      </c>
      <c r="F346" s="278" t="s">
        <v>24</v>
      </c>
      <c r="G346" s="278" t="s">
        <v>98</v>
      </c>
      <c r="H346" s="281"/>
      <c r="J346" s="282">
        <v>23</v>
      </c>
      <c r="K346" s="282">
        <v>26</v>
      </c>
    </row>
    <row r="347" spans="1:11" s="282" customFormat="1">
      <c r="A347" s="279">
        <v>43098</v>
      </c>
      <c r="B347" s="278" t="s">
        <v>4</v>
      </c>
      <c r="C347" s="280">
        <v>2142</v>
      </c>
      <c r="D347" s="278" t="s">
        <v>205</v>
      </c>
      <c r="E347" s="278" t="s">
        <v>5</v>
      </c>
      <c r="F347" s="278" t="s">
        <v>7</v>
      </c>
      <c r="G347" s="278" t="s">
        <v>98</v>
      </c>
      <c r="H347" s="281"/>
      <c r="J347" s="282">
        <v>23</v>
      </c>
      <c r="K347" s="282">
        <v>26</v>
      </c>
    </row>
    <row r="348" spans="1:11" s="282" customFormat="1">
      <c r="A348" s="279">
        <v>43098</v>
      </c>
      <c r="B348" s="278" t="s">
        <v>4</v>
      </c>
      <c r="C348" s="280">
        <v>1326</v>
      </c>
      <c r="D348" s="278" t="s">
        <v>205</v>
      </c>
      <c r="E348" s="278" t="s">
        <v>24</v>
      </c>
      <c r="F348" s="278" t="s">
        <v>7</v>
      </c>
      <c r="G348" s="278" t="s">
        <v>65</v>
      </c>
      <c r="H348" s="281"/>
      <c r="J348" s="282">
        <v>23</v>
      </c>
      <c r="K348" s="282">
        <v>26</v>
      </c>
    </row>
    <row r="349" spans="1:11" s="282" customFormat="1">
      <c r="A349" s="279">
        <v>43098</v>
      </c>
      <c r="B349" s="278" t="s">
        <v>4</v>
      </c>
      <c r="C349" s="280">
        <v>1265</v>
      </c>
      <c r="D349" s="278" t="s">
        <v>205</v>
      </c>
      <c r="E349" s="278" t="s">
        <v>24</v>
      </c>
      <c r="F349" s="278" t="s">
        <v>7</v>
      </c>
      <c r="G349" s="278" t="s">
        <v>98</v>
      </c>
      <c r="H349" s="281"/>
      <c r="J349" s="282">
        <v>23</v>
      </c>
      <c r="K349" s="282">
        <v>26</v>
      </c>
    </row>
    <row r="350" spans="1:11" s="282" customFormat="1">
      <c r="A350" s="279">
        <v>43098</v>
      </c>
      <c r="B350" s="278" t="s">
        <v>4</v>
      </c>
      <c r="C350" s="280">
        <v>1730</v>
      </c>
      <c r="D350" s="278" t="s">
        <v>205</v>
      </c>
      <c r="E350" s="278" t="s">
        <v>24</v>
      </c>
      <c r="F350" s="278" t="s">
        <v>233</v>
      </c>
      <c r="G350" s="278" t="s">
        <v>43</v>
      </c>
      <c r="H350" s="281"/>
      <c r="J350" s="282">
        <v>23</v>
      </c>
      <c r="K350" s="282">
        <v>26</v>
      </c>
    </row>
    <row r="351" spans="1:11" s="282" customFormat="1">
      <c r="A351" s="279">
        <v>43098</v>
      </c>
      <c r="B351" s="278" t="s">
        <v>4</v>
      </c>
      <c r="C351" s="280">
        <v>1115</v>
      </c>
      <c r="D351" s="278" t="s">
        <v>205</v>
      </c>
      <c r="E351" s="278" t="s">
        <v>24</v>
      </c>
      <c r="F351" s="278" t="s">
        <v>273</v>
      </c>
      <c r="G351" s="278" t="s">
        <v>275</v>
      </c>
      <c r="H351" s="281"/>
      <c r="J351" s="282">
        <v>23</v>
      </c>
      <c r="K351" s="282">
        <v>26</v>
      </c>
    </row>
    <row r="352" spans="1:11" s="282" customFormat="1">
      <c r="A352" s="279">
        <v>43098</v>
      </c>
      <c r="B352" s="278" t="s">
        <v>4</v>
      </c>
      <c r="C352" s="280">
        <v>1242</v>
      </c>
      <c r="D352" s="278" t="s">
        <v>205</v>
      </c>
      <c r="E352" s="278" t="s">
        <v>24</v>
      </c>
      <c r="F352" s="278" t="s">
        <v>58</v>
      </c>
      <c r="G352" s="278" t="s">
        <v>43</v>
      </c>
      <c r="H352" s="281"/>
      <c r="J352" s="282">
        <v>23</v>
      </c>
      <c r="K352" s="282">
        <v>26</v>
      </c>
    </row>
    <row r="353" spans="1:11" s="282" customFormat="1">
      <c r="A353" s="279">
        <v>43098</v>
      </c>
      <c r="B353" s="278" t="s">
        <v>4</v>
      </c>
      <c r="C353" s="280">
        <v>1880</v>
      </c>
      <c r="D353" s="278" t="s">
        <v>205</v>
      </c>
      <c r="E353" s="278" t="s">
        <v>7</v>
      </c>
      <c r="F353" s="278" t="s">
        <v>24</v>
      </c>
      <c r="G353" s="278" t="s">
        <v>43</v>
      </c>
      <c r="H353" s="281"/>
      <c r="J353" s="282">
        <v>23</v>
      </c>
      <c r="K353" s="282">
        <v>26</v>
      </c>
    </row>
    <row r="354" spans="1:11" s="282" customFormat="1">
      <c r="A354" s="279">
        <v>43098</v>
      </c>
      <c r="B354" s="278" t="s">
        <v>4</v>
      </c>
      <c r="C354" s="280">
        <v>1895</v>
      </c>
      <c r="D354" s="278" t="s">
        <v>205</v>
      </c>
      <c r="E354" s="278" t="s">
        <v>5</v>
      </c>
      <c r="F354" s="278" t="s">
        <v>6</v>
      </c>
      <c r="G354" s="278" t="s">
        <v>43</v>
      </c>
      <c r="H354" s="281"/>
      <c r="J354" s="282">
        <v>23</v>
      </c>
      <c r="K354" s="282">
        <v>26</v>
      </c>
    </row>
    <row r="355" spans="1:11" s="282" customFormat="1">
      <c r="A355" s="279">
        <v>43098</v>
      </c>
      <c r="B355" s="278" t="s">
        <v>4</v>
      </c>
      <c r="C355" s="280">
        <v>1371</v>
      </c>
      <c r="D355" s="278" t="s">
        <v>205</v>
      </c>
      <c r="E355" s="278" t="s">
        <v>24</v>
      </c>
      <c r="F355" s="278" t="s">
        <v>24</v>
      </c>
      <c r="G355" s="278" t="s">
        <v>248</v>
      </c>
      <c r="H355" s="281"/>
      <c r="J355" s="282">
        <v>23</v>
      </c>
      <c r="K355" s="282">
        <v>26</v>
      </c>
    </row>
    <row r="356" spans="1:11" s="282" customFormat="1">
      <c r="A356" s="279">
        <v>43100</v>
      </c>
      <c r="B356" s="278" t="s">
        <v>4</v>
      </c>
      <c r="C356" s="280">
        <v>2431</v>
      </c>
      <c r="D356" s="300" t="s">
        <v>205</v>
      </c>
      <c r="E356" s="278" t="s">
        <v>5</v>
      </c>
      <c r="F356" s="278" t="s">
        <v>4</v>
      </c>
      <c r="G356" s="278" t="s">
        <v>65</v>
      </c>
      <c r="H356" s="281"/>
      <c r="J356" s="282">
        <v>23</v>
      </c>
      <c r="K356" s="282">
        <v>26</v>
      </c>
    </row>
    <row r="357" spans="1:11" s="282" customFormat="1">
      <c r="A357" s="279">
        <v>43100</v>
      </c>
      <c r="B357" s="278" t="s">
        <v>4</v>
      </c>
      <c r="C357" s="280">
        <v>1210</v>
      </c>
      <c r="D357" s="278" t="s">
        <v>205</v>
      </c>
      <c r="E357" s="278" t="s">
        <v>5</v>
      </c>
      <c r="F357" s="278" t="s">
        <v>5</v>
      </c>
      <c r="G357" s="278" t="s">
        <v>43</v>
      </c>
      <c r="H357" s="281"/>
      <c r="J357" s="282">
        <v>23</v>
      </c>
      <c r="K357" s="282">
        <v>26</v>
      </c>
    </row>
    <row r="358" spans="1:11">
      <c r="A358" s="13">
        <v>43099</v>
      </c>
      <c r="B358" s="4" t="s">
        <v>7</v>
      </c>
      <c r="C358" s="15">
        <v>69005</v>
      </c>
      <c r="D358" s="4" t="s">
        <v>360</v>
      </c>
      <c r="E358" s="4" t="s">
        <v>7</v>
      </c>
      <c r="F358" s="4" t="s">
        <v>7</v>
      </c>
      <c r="G358" s="4" t="s">
        <v>98</v>
      </c>
      <c r="J358" s="126" t="s">
        <v>700</v>
      </c>
      <c r="K358" s="126" t="s">
        <v>701</v>
      </c>
    </row>
    <row r="359" spans="1:11" s="282" customFormat="1">
      <c r="A359" s="279">
        <v>43037</v>
      </c>
      <c r="B359" s="278" t="s">
        <v>4</v>
      </c>
      <c r="C359" s="280">
        <v>8232</v>
      </c>
      <c r="D359" s="290" t="s">
        <v>162</v>
      </c>
      <c r="E359" s="278" t="s">
        <v>5</v>
      </c>
      <c r="F359" s="278" t="s">
        <v>5</v>
      </c>
      <c r="G359" s="278" t="s">
        <v>45</v>
      </c>
      <c r="H359" s="281"/>
      <c r="J359" s="282">
        <v>24</v>
      </c>
      <c r="K359" s="282">
        <v>19</v>
      </c>
    </row>
    <row r="360" spans="1:11" s="282" customFormat="1">
      <c r="A360" s="279">
        <v>43051</v>
      </c>
      <c r="B360" s="278" t="s">
        <v>4</v>
      </c>
      <c r="C360" s="280">
        <v>8230</v>
      </c>
      <c r="D360" s="280" t="s">
        <v>162</v>
      </c>
      <c r="E360" s="278" t="s">
        <v>9</v>
      </c>
      <c r="F360" s="278" t="s">
        <v>59</v>
      </c>
      <c r="G360" s="278" t="s">
        <v>65</v>
      </c>
      <c r="H360" s="281"/>
      <c r="J360" s="282">
        <v>24</v>
      </c>
      <c r="K360" s="282">
        <v>19</v>
      </c>
    </row>
    <row r="361" spans="1:11" s="282" customFormat="1">
      <c r="A361" s="279">
        <v>43084</v>
      </c>
      <c r="B361" s="278" t="s">
        <v>4</v>
      </c>
      <c r="C361" s="280">
        <v>8239</v>
      </c>
      <c r="D361" s="287" t="s">
        <v>162</v>
      </c>
      <c r="E361" s="278" t="s">
        <v>214</v>
      </c>
      <c r="F361" s="278" t="s">
        <v>24</v>
      </c>
      <c r="G361" s="278" t="s">
        <v>43</v>
      </c>
      <c r="H361" s="290"/>
      <c r="J361" s="282">
        <v>24</v>
      </c>
      <c r="K361" s="282">
        <v>19</v>
      </c>
    </row>
    <row r="362" spans="1:11" s="282" customFormat="1">
      <c r="A362" s="279">
        <v>43096</v>
      </c>
      <c r="B362" s="278" t="s">
        <v>4</v>
      </c>
      <c r="C362" s="280">
        <v>8241</v>
      </c>
      <c r="D362" s="300" t="s">
        <v>162</v>
      </c>
      <c r="E362" s="278" t="s">
        <v>252</v>
      </c>
      <c r="F362" s="278" t="s">
        <v>70</v>
      </c>
      <c r="G362" s="278" t="s">
        <v>65</v>
      </c>
      <c r="H362" s="281"/>
      <c r="J362" s="282">
        <v>24</v>
      </c>
      <c r="K362" s="282">
        <v>19</v>
      </c>
    </row>
    <row r="363" spans="1:11">
      <c r="A363" s="13">
        <v>43072</v>
      </c>
      <c r="B363" s="4" t="s">
        <v>7</v>
      </c>
      <c r="C363" s="15">
        <v>57100</v>
      </c>
      <c r="D363" s="54" t="s">
        <v>349</v>
      </c>
      <c r="E363" s="4" t="s">
        <v>7</v>
      </c>
      <c r="F363" s="4" t="s">
        <v>7</v>
      </c>
      <c r="G363" s="4" t="s">
        <v>210</v>
      </c>
      <c r="H363" s="54"/>
      <c r="J363" s="10">
        <v>36</v>
      </c>
      <c r="K363" s="10">
        <v>48</v>
      </c>
    </row>
    <row r="364" spans="1:11">
      <c r="A364" s="13">
        <v>43099</v>
      </c>
      <c r="B364" s="4" t="s">
        <v>7</v>
      </c>
      <c r="C364" s="15">
        <v>57100</v>
      </c>
      <c r="D364" s="4" t="s">
        <v>349</v>
      </c>
      <c r="E364" s="4" t="s">
        <v>7</v>
      </c>
      <c r="F364" s="4" t="s">
        <v>7</v>
      </c>
      <c r="G364" s="4" t="s">
        <v>65</v>
      </c>
      <c r="J364" s="10">
        <v>36</v>
      </c>
      <c r="K364" s="10">
        <v>48</v>
      </c>
    </row>
    <row r="365" spans="1:11">
      <c r="A365" s="13">
        <v>43026</v>
      </c>
      <c r="B365" s="14" t="s">
        <v>4</v>
      </c>
      <c r="C365" s="5">
        <v>7661</v>
      </c>
      <c r="D365" s="5" t="s">
        <v>310</v>
      </c>
      <c r="E365" s="3" t="s">
        <v>5</v>
      </c>
      <c r="F365" s="3" t="s">
        <v>53</v>
      </c>
      <c r="G365" s="4" t="s">
        <v>38</v>
      </c>
      <c r="J365" s="10">
        <v>45</v>
      </c>
      <c r="K365" s="10">
        <v>57</v>
      </c>
    </row>
    <row r="366" spans="1:11">
      <c r="A366" s="13">
        <v>43091</v>
      </c>
      <c r="B366" s="4" t="s">
        <v>4</v>
      </c>
      <c r="C366" s="15">
        <v>7662</v>
      </c>
      <c r="D366" s="4" t="s">
        <v>310</v>
      </c>
      <c r="E366" s="4" t="s">
        <v>5</v>
      </c>
      <c r="F366" s="4" t="s">
        <v>5</v>
      </c>
      <c r="G366" s="4" t="s">
        <v>65</v>
      </c>
      <c r="J366" s="10">
        <v>45</v>
      </c>
      <c r="K366" s="10">
        <v>57</v>
      </c>
    </row>
    <row r="367" spans="1:11" s="397" customFormat="1">
      <c r="A367" s="393">
        <v>43096</v>
      </c>
      <c r="B367" s="394" t="s">
        <v>4</v>
      </c>
      <c r="C367" s="395">
        <v>8291</v>
      </c>
      <c r="D367" s="394" t="s">
        <v>316</v>
      </c>
      <c r="E367" s="394" t="s">
        <v>24</v>
      </c>
      <c r="F367" s="394" t="s">
        <v>24</v>
      </c>
      <c r="G367" s="394" t="s">
        <v>65</v>
      </c>
      <c r="H367" s="396"/>
      <c r="J367" s="397">
        <v>31</v>
      </c>
      <c r="K367" s="397">
        <v>40</v>
      </c>
    </row>
    <row r="368" spans="1:11">
      <c r="A368" s="13">
        <v>43042</v>
      </c>
      <c r="B368" s="4" t="s">
        <v>22</v>
      </c>
      <c r="C368" s="15">
        <v>6780</v>
      </c>
      <c r="D368" s="15" t="s">
        <v>439</v>
      </c>
      <c r="E368" s="4" t="s">
        <v>7</v>
      </c>
      <c r="F368" s="4" t="s">
        <v>7</v>
      </c>
      <c r="G368" s="4" t="s">
        <v>73</v>
      </c>
      <c r="J368" s="10">
        <v>17</v>
      </c>
      <c r="K368" s="10">
        <v>17</v>
      </c>
    </row>
    <row r="369" spans="1:11" s="356" customFormat="1">
      <c r="A369" s="353">
        <v>43044</v>
      </c>
      <c r="B369" s="358" t="s">
        <v>4</v>
      </c>
      <c r="C369" s="359">
        <v>3939</v>
      </c>
      <c r="D369" s="359" t="s">
        <v>175</v>
      </c>
      <c r="E369" s="358" t="s">
        <v>124</v>
      </c>
      <c r="F369" s="358" t="s">
        <v>6</v>
      </c>
      <c r="G369" s="358" t="s">
        <v>50</v>
      </c>
      <c r="H369" s="355"/>
      <c r="J369" s="356">
        <v>12</v>
      </c>
      <c r="K369" s="356">
        <v>13</v>
      </c>
    </row>
    <row r="370" spans="1:11" s="356" customFormat="1">
      <c r="A370" s="353">
        <v>43050</v>
      </c>
      <c r="B370" s="358" t="s">
        <v>4</v>
      </c>
      <c r="C370" s="359">
        <v>3940</v>
      </c>
      <c r="D370" s="359" t="s">
        <v>175</v>
      </c>
      <c r="E370" s="358" t="s">
        <v>24</v>
      </c>
      <c r="F370" s="358" t="s">
        <v>24</v>
      </c>
      <c r="G370" s="358" t="s">
        <v>43</v>
      </c>
      <c r="H370" s="355"/>
      <c r="J370" s="356">
        <v>12</v>
      </c>
      <c r="K370" s="356">
        <v>13</v>
      </c>
    </row>
    <row r="371" spans="1:11" s="356" customFormat="1">
      <c r="A371" s="353">
        <v>43066</v>
      </c>
      <c r="B371" s="358" t="s">
        <v>4</v>
      </c>
      <c r="C371" s="359">
        <v>3945</v>
      </c>
      <c r="D371" s="359" t="s">
        <v>175</v>
      </c>
      <c r="E371" s="358" t="s">
        <v>5</v>
      </c>
      <c r="F371" s="358" t="s">
        <v>127</v>
      </c>
      <c r="G371" s="358" t="s">
        <v>43</v>
      </c>
      <c r="H371" s="361"/>
      <c r="J371" s="356">
        <v>12</v>
      </c>
      <c r="K371" s="356">
        <v>13</v>
      </c>
    </row>
    <row r="372" spans="1:11">
      <c r="A372" s="13">
        <v>43058</v>
      </c>
      <c r="B372" s="4" t="s">
        <v>4</v>
      </c>
      <c r="C372" s="15">
        <v>5636</v>
      </c>
      <c r="D372" s="15" t="s">
        <v>196</v>
      </c>
      <c r="E372" s="4" t="s">
        <v>117</v>
      </c>
      <c r="F372" s="4" t="s">
        <v>5</v>
      </c>
      <c r="G372" s="4" t="s">
        <v>65</v>
      </c>
      <c r="J372" s="10">
        <v>24</v>
      </c>
      <c r="K372" s="10">
        <v>34</v>
      </c>
    </row>
    <row r="373" spans="1:11" s="569" customFormat="1">
      <c r="A373" s="565">
        <v>43096</v>
      </c>
      <c r="B373" s="566" t="s">
        <v>4</v>
      </c>
      <c r="C373" s="567">
        <v>5337</v>
      </c>
      <c r="D373" s="566" t="s">
        <v>314</v>
      </c>
      <c r="E373" s="566" t="s">
        <v>18</v>
      </c>
      <c r="F373" s="566" t="s">
        <v>242</v>
      </c>
      <c r="G373" s="566" t="s">
        <v>243</v>
      </c>
      <c r="H373" s="568"/>
      <c r="J373" s="569">
        <v>26</v>
      </c>
      <c r="K373" s="569">
        <v>37</v>
      </c>
    </row>
    <row r="374" spans="1:11" s="569" customFormat="1">
      <c r="A374" s="565">
        <v>43097</v>
      </c>
      <c r="B374" s="566" t="s">
        <v>4</v>
      </c>
      <c r="C374" s="567">
        <v>5331</v>
      </c>
      <c r="D374" s="566" t="s">
        <v>314</v>
      </c>
      <c r="E374" s="566" t="s">
        <v>4</v>
      </c>
      <c r="F374" s="566" t="s">
        <v>4</v>
      </c>
      <c r="G374" s="566" t="s">
        <v>43</v>
      </c>
      <c r="H374" s="568"/>
      <c r="J374" s="569">
        <v>26</v>
      </c>
      <c r="K374" s="569">
        <v>37</v>
      </c>
    </row>
    <row r="375" spans="1:11" s="424" customFormat="1">
      <c r="A375" s="425">
        <v>43089</v>
      </c>
      <c r="B375" s="427" t="s">
        <v>4</v>
      </c>
      <c r="C375" s="428">
        <v>7326</v>
      </c>
      <c r="D375" s="429" t="s">
        <v>302</v>
      </c>
      <c r="E375" s="427" t="s">
        <v>24</v>
      </c>
      <c r="F375" s="427" t="s">
        <v>233</v>
      </c>
      <c r="G375" s="427" t="s">
        <v>98</v>
      </c>
      <c r="H375" s="423"/>
      <c r="J375" s="424">
        <v>33</v>
      </c>
      <c r="K375" s="424">
        <v>36</v>
      </c>
    </row>
    <row r="376" spans="1:11" s="586" customFormat="1">
      <c r="A376" s="581">
        <v>43099</v>
      </c>
      <c r="B376" s="582" t="s">
        <v>4</v>
      </c>
      <c r="C376" s="583">
        <v>5374</v>
      </c>
      <c r="D376" s="584" t="s">
        <v>343</v>
      </c>
      <c r="E376" s="582" t="s">
        <v>7</v>
      </c>
      <c r="F376" s="582" t="s">
        <v>24</v>
      </c>
      <c r="G376" s="582" t="s">
        <v>98</v>
      </c>
      <c r="H376" s="585"/>
      <c r="J376" s="586">
        <v>26</v>
      </c>
      <c r="K376" s="586">
        <v>40</v>
      </c>
    </row>
    <row r="377" spans="1:11">
      <c r="A377" s="13">
        <v>43034</v>
      </c>
      <c r="B377" s="4" t="s">
        <v>11</v>
      </c>
      <c r="C377" s="15">
        <v>33610</v>
      </c>
      <c r="D377" s="15" t="s">
        <v>423</v>
      </c>
      <c r="E377" s="4" t="s">
        <v>6</v>
      </c>
      <c r="F377" s="4" t="s">
        <v>56</v>
      </c>
      <c r="G377" s="4" t="s">
        <v>47</v>
      </c>
    </row>
    <row r="378" spans="1:11">
      <c r="A378" s="13">
        <v>43036</v>
      </c>
      <c r="B378" s="15" t="s">
        <v>15</v>
      </c>
      <c r="C378" s="19" t="s">
        <v>16</v>
      </c>
      <c r="D378" s="19" t="s">
        <v>423</v>
      </c>
      <c r="E378" s="4" t="s">
        <v>33</v>
      </c>
      <c r="F378" s="4" t="s">
        <v>24</v>
      </c>
      <c r="G378" s="4" t="s">
        <v>45</v>
      </c>
    </row>
    <row r="379" spans="1:11">
      <c r="A379" s="13">
        <v>43037</v>
      </c>
      <c r="B379" s="4" t="s">
        <v>17</v>
      </c>
      <c r="C379" s="15">
        <v>16320</v>
      </c>
      <c r="D379" s="15" t="s">
        <v>423</v>
      </c>
      <c r="E379" s="4" t="s">
        <v>18</v>
      </c>
      <c r="F379" s="4" t="s">
        <v>56</v>
      </c>
      <c r="G379" s="4" t="s">
        <v>45</v>
      </c>
    </row>
    <row r="380" spans="1:11">
      <c r="A380" s="13">
        <v>43037</v>
      </c>
      <c r="B380" s="4" t="s">
        <v>17</v>
      </c>
      <c r="C380" s="15">
        <v>61022</v>
      </c>
      <c r="D380" s="15" t="s">
        <v>423</v>
      </c>
      <c r="E380" s="4" t="s">
        <v>18</v>
      </c>
      <c r="F380" s="4" t="s">
        <v>58</v>
      </c>
      <c r="G380" s="4" t="s">
        <v>45</v>
      </c>
    </row>
    <row r="381" spans="1:11">
      <c r="A381" s="13">
        <v>43044</v>
      </c>
      <c r="B381" s="4" t="s">
        <v>86</v>
      </c>
      <c r="C381" s="15"/>
      <c r="D381" s="15" t="s">
        <v>423</v>
      </c>
      <c r="E381" s="4" t="s">
        <v>25</v>
      </c>
      <c r="F381" s="4" t="s">
        <v>9</v>
      </c>
      <c r="G381" s="4" t="s">
        <v>73</v>
      </c>
    </row>
    <row r="382" spans="1:11">
      <c r="A382" s="13">
        <v>43051</v>
      </c>
      <c r="B382" s="4" t="s">
        <v>104</v>
      </c>
      <c r="C382" s="15"/>
      <c r="D382" s="15" t="s">
        <v>423</v>
      </c>
      <c r="E382" s="4" t="s">
        <v>29</v>
      </c>
      <c r="F382" s="4" t="s">
        <v>105</v>
      </c>
      <c r="G382" s="4" t="s">
        <v>98</v>
      </c>
    </row>
    <row r="383" spans="1:11">
      <c r="A383" s="13">
        <v>43072</v>
      </c>
      <c r="B383" s="4" t="s">
        <v>25</v>
      </c>
      <c r="C383" s="15">
        <v>473072</v>
      </c>
      <c r="D383" s="15" t="s">
        <v>423</v>
      </c>
      <c r="E383" s="4" t="s">
        <v>25</v>
      </c>
      <c r="F383" s="4" t="s">
        <v>7</v>
      </c>
      <c r="G383" s="4" t="s">
        <v>43</v>
      </c>
      <c r="H383" s="54"/>
    </row>
    <row r="384" spans="1:11">
      <c r="A384" s="13">
        <v>43096</v>
      </c>
      <c r="B384" s="4" t="s">
        <v>9</v>
      </c>
      <c r="C384" s="15">
        <v>43450</v>
      </c>
      <c r="D384" s="4" t="s">
        <v>423</v>
      </c>
      <c r="E384" s="4" t="s">
        <v>9</v>
      </c>
      <c r="F384" s="4" t="s">
        <v>24</v>
      </c>
      <c r="G384" s="4" t="s">
        <v>65</v>
      </c>
    </row>
    <row r="385" spans="1:11">
      <c r="A385" s="13">
        <v>43097</v>
      </c>
      <c r="B385" s="4" t="s">
        <v>250</v>
      </c>
      <c r="C385" s="15" t="s">
        <v>251</v>
      </c>
      <c r="D385" s="4" t="s">
        <v>423</v>
      </c>
      <c r="E385" s="4" t="s">
        <v>24</v>
      </c>
      <c r="F385" s="4" t="s">
        <v>6</v>
      </c>
      <c r="G385" s="4" t="s">
        <v>65</v>
      </c>
    </row>
    <row r="386" spans="1:11">
      <c r="A386" s="13">
        <v>43098</v>
      </c>
      <c r="B386" s="4" t="s">
        <v>250</v>
      </c>
      <c r="C386" s="15" t="s">
        <v>270</v>
      </c>
      <c r="D386" s="4" t="s">
        <v>423</v>
      </c>
      <c r="E386" s="4" t="s">
        <v>24</v>
      </c>
      <c r="F386" s="4" t="s">
        <v>6</v>
      </c>
      <c r="G386" s="4" t="s">
        <v>274</v>
      </c>
    </row>
    <row r="387" spans="1:11">
      <c r="A387" s="13">
        <v>43098</v>
      </c>
      <c r="B387" s="4" t="s">
        <v>4</v>
      </c>
      <c r="C387" s="15">
        <v>8913</v>
      </c>
      <c r="D387" s="4" t="s">
        <v>423</v>
      </c>
      <c r="E387" s="4" t="s">
        <v>5</v>
      </c>
      <c r="F387" s="4" t="s">
        <v>9</v>
      </c>
      <c r="G387" s="4" t="s">
        <v>65</v>
      </c>
    </row>
    <row r="388" spans="1:11">
      <c r="A388" s="13">
        <v>43098</v>
      </c>
      <c r="B388" s="4" t="s">
        <v>22</v>
      </c>
      <c r="C388" s="15">
        <v>7000</v>
      </c>
      <c r="D388" s="4" t="s">
        <v>423</v>
      </c>
      <c r="E388" s="4" t="s">
        <v>7</v>
      </c>
      <c r="F388" s="4" t="s">
        <v>255</v>
      </c>
      <c r="G388" s="4" t="s">
        <v>65</v>
      </c>
    </row>
    <row r="389" spans="1:11">
      <c r="A389" s="13">
        <v>43043</v>
      </c>
      <c r="B389" s="4" t="s">
        <v>22</v>
      </c>
      <c r="C389" s="15">
        <v>4500</v>
      </c>
      <c r="D389" s="15" t="s">
        <v>427</v>
      </c>
      <c r="E389" s="4" t="s">
        <v>7</v>
      </c>
      <c r="F389" s="4"/>
      <c r="G389" s="4" t="s">
        <v>75</v>
      </c>
      <c r="J389" s="10">
        <v>93</v>
      </c>
      <c r="K389" s="10">
        <v>152</v>
      </c>
    </row>
    <row r="390" spans="1:11">
      <c r="A390" s="13">
        <v>43049</v>
      </c>
      <c r="B390" s="4" t="s">
        <v>7</v>
      </c>
      <c r="C390" s="15">
        <v>92000</v>
      </c>
      <c r="D390" s="15" t="s">
        <v>401</v>
      </c>
      <c r="E390" s="4" t="s">
        <v>7</v>
      </c>
      <c r="F390" s="4" t="s">
        <v>7</v>
      </c>
      <c r="G390" s="4" t="s">
        <v>95</v>
      </c>
      <c r="J390" s="10">
        <v>228</v>
      </c>
      <c r="K390" s="10">
        <v>360</v>
      </c>
    </row>
    <row r="391" spans="1:11">
      <c r="A391" s="13">
        <v>43065</v>
      </c>
      <c r="B391" s="4" t="s">
        <v>7</v>
      </c>
      <c r="C391" s="15">
        <v>92000</v>
      </c>
      <c r="D391" s="15" t="s">
        <v>401</v>
      </c>
      <c r="E391" s="4" t="s">
        <v>7</v>
      </c>
      <c r="F391" s="4" t="s">
        <v>7</v>
      </c>
      <c r="G391" s="4" t="s">
        <v>43</v>
      </c>
      <c r="J391" s="10">
        <v>228</v>
      </c>
      <c r="K391" s="10">
        <v>360</v>
      </c>
    </row>
    <row r="392" spans="1:11" s="282" customFormat="1">
      <c r="A392" s="279">
        <v>43044</v>
      </c>
      <c r="B392" s="278" t="s">
        <v>4</v>
      </c>
      <c r="C392" s="280">
        <v>6942</v>
      </c>
      <c r="D392" s="280" t="s">
        <v>177</v>
      </c>
      <c r="E392" s="278" t="s">
        <v>6</v>
      </c>
      <c r="F392" s="278" t="s">
        <v>83</v>
      </c>
      <c r="G392" s="278" t="s">
        <v>43</v>
      </c>
      <c r="H392" s="281"/>
      <c r="J392" s="282">
        <v>27</v>
      </c>
      <c r="K392" s="282">
        <v>41</v>
      </c>
    </row>
    <row r="393" spans="1:11">
      <c r="A393" s="13">
        <v>43097</v>
      </c>
      <c r="B393" s="4" t="s">
        <v>11</v>
      </c>
      <c r="C393" s="15">
        <v>54453</v>
      </c>
      <c r="D393" s="4" t="s">
        <v>431</v>
      </c>
      <c r="E393" s="4" t="s">
        <v>6</v>
      </c>
      <c r="F393" s="4" t="s">
        <v>24</v>
      </c>
      <c r="G393" s="4" t="s">
        <v>65</v>
      </c>
      <c r="J393" s="10">
        <v>39</v>
      </c>
      <c r="K393" s="10">
        <v>58</v>
      </c>
    </row>
    <row r="394" spans="1:11" s="397" customFormat="1">
      <c r="A394" s="393">
        <v>43051</v>
      </c>
      <c r="B394" s="394" t="s">
        <v>4</v>
      </c>
      <c r="C394" s="395">
        <v>8390</v>
      </c>
      <c r="D394" s="395" t="s">
        <v>186</v>
      </c>
      <c r="E394" s="394" t="s">
        <v>7</v>
      </c>
      <c r="F394" s="394" t="s">
        <v>7</v>
      </c>
      <c r="G394" s="394" t="s">
        <v>65</v>
      </c>
      <c r="H394" s="396"/>
      <c r="J394" s="397">
        <v>26</v>
      </c>
      <c r="K394" s="397">
        <v>36</v>
      </c>
    </row>
    <row r="395" spans="1:11" s="397" customFormat="1">
      <c r="A395" s="393">
        <v>43065</v>
      </c>
      <c r="B395" s="394" t="s">
        <v>4</v>
      </c>
      <c r="C395" s="395">
        <v>8390</v>
      </c>
      <c r="D395" s="395" t="s">
        <v>186</v>
      </c>
      <c r="E395" s="394" t="s">
        <v>5</v>
      </c>
      <c r="F395" s="394" t="s">
        <v>5</v>
      </c>
      <c r="G395" s="394" t="s">
        <v>43</v>
      </c>
      <c r="H395" s="396"/>
      <c r="J395" s="397">
        <v>26</v>
      </c>
      <c r="K395" s="397">
        <v>36</v>
      </c>
    </row>
    <row r="396" spans="1:11" s="397" customFormat="1">
      <c r="A396" s="393">
        <v>43069</v>
      </c>
      <c r="B396" s="394" t="s">
        <v>4</v>
      </c>
      <c r="C396" s="395">
        <v>8340</v>
      </c>
      <c r="D396" s="395" t="s">
        <v>202</v>
      </c>
      <c r="E396" s="394" t="s">
        <v>5</v>
      </c>
      <c r="F396" s="394" t="s">
        <v>5</v>
      </c>
      <c r="G396" s="394" t="s">
        <v>45</v>
      </c>
      <c r="H396" s="399"/>
      <c r="J396" s="397">
        <v>23</v>
      </c>
      <c r="K396" s="397">
        <v>34</v>
      </c>
    </row>
    <row r="397" spans="1:11" s="389" customFormat="1">
      <c r="A397" s="385">
        <v>43037</v>
      </c>
      <c r="B397" s="386" t="s">
        <v>4</v>
      </c>
      <c r="C397" s="387">
        <v>3390</v>
      </c>
      <c r="D397" s="387" t="s">
        <v>159</v>
      </c>
      <c r="E397" s="386" t="s">
        <v>7</v>
      </c>
      <c r="F397" s="386" t="s">
        <v>7</v>
      </c>
      <c r="G397" s="386" t="s">
        <v>37</v>
      </c>
      <c r="H397" s="388"/>
      <c r="J397" s="389">
        <v>21</v>
      </c>
      <c r="K397" s="389">
        <v>26</v>
      </c>
    </row>
    <row r="398" spans="1:11" s="389" customFormat="1">
      <c r="A398" s="385">
        <v>43096</v>
      </c>
      <c r="B398" s="386" t="s">
        <v>4</v>
      </c>
      <c r="C398" s="387">
        <v>3390</v>
      </c>
      <c r="D398" s="386" t="s">
        <v>159</v>
      </c>
      <c r="E398" s="386" t="s">
        <v>7</v>
      </c>
      <c r="F398" s="386" t="s">
        <v>7</v>
      </c>
      <c r="G398" s="386" t="s">
        <v>37</v>
      </c>
      <c r="H398" s="388"/>
      <c r="J398" s="389">
        <v>21</v>
      </c>
      <c r="K398" s="389">
        <v>26</v>
      </c>
    </row>
    <row r="399" spans="1:11">
      <c r="A399" s="13">
        <v>43071</v>
      </c>
      <c r="B399" s="4" t="s">
        <v>11</v>
      </c>
      <c r="C399" s="15">
        <v>66129</v>
      </c>
      <c r="D399" s="15" t="s">
        <v>219</v>
      </c>
      <c r="E399" s="4" t="s">
        <v>6</v>
      </c>
      <c r="F399" s="4" t="s">
        <v>7</v>
      </c>
      <c r="G399" s="4" t="s">
        <v>65</v>
      </c>
      <c r="H399" s="54"/>
      <c r="J399" s="10">
        <v>32</v>
      </c>
      <c r="K399" s="10">
        <v>44</v>
      </c>
    </row>
    <row r="400" spans="1:11">
      <c r="A400" s="13">
        <v>43071</v>
      </c>
      <c r="B400" s="4" t="s">
        <v>11</v>
      </c>
      <c r="C400" s="15">
        <v>66129</v>
      </c>
      <c r="D400" s="15" t="s">
        <v>219</v>
      </c>
      <c r="E400" s="4" t="s">
        <v>6</v>
      </c>
      <c r="F400" s="4" t="s">
        <v>7</v>
      </c>
      <c r="G400" s="4" t="s">
        <v>65</v>
      </c>
      <c r="H400" s="54"/>
      <c r="J400" s="10">
        <v>32</v>
      </c>
      <c r="K400" s="10">
        <v>44</v>
      </c>
    </row>
    <row r="401" spans="1:11">
      <c r="A401" s="13">
        <v>43086</v>
      </c>
      <c r="B401" s="19" t="s">
        <v>4</v>
      </c>
      <c r="C401" s="15">
        <v>66706</v>
      </c>
      <c r="D401" s="19" t="s">
        <v>219</v>
      </c>
      <c r="E401" s="19" t="s">
        <v>5</v>
      </c>
      <c r="F401" s="19" t="s">
        <v>220</v>
      </c>
      <c r="G401" s="19" t="s">
        <v>65</v>
      </c>
      <c r="J401" s="10">
        <v>32</v>
      </c>
      <c r="K401" s="10">
        <v>44</v>
      </c>
    </row>
    <row r="402" spans="1:11">
      <c r="A402" s="13">
        <v>43051</v>
      </c>
      <c r="B402" s="4" t="s">
        <v>4</v>
      </c>
      <c r="C402" s="15">
        <v>8824</v>
      </c>
      <c r="D402" s="15" t="s">
        <v>187</v>
      </c>
      <c r="E402" s="4" t="s">
        <v>7</v>
      </c>
      <c r="F402" s="4" t="s">
        <v>7</v>
      </c>
      <c r="G402" s="4" t="s">
        <v>65</v>
      </c>
      <c r="J402" s="10">
        <v>40</v>
      </c>
      <c r="K402" s="10">
        <v>45</v>
      </c>
    </row>
    <row r="403" spans="1:11" s="282" customFormat="1">
      <c r="A403" s="279">
        <v>43044</v>
      </c>
      <c r="B403" s="278" t="s">
        <v>4</v>
      </c>
      <c r="C403" s="280">
        <v>4760</v>
      </c>
      <c r="D403" s="280" t="s">
        <v>180</v>
      </c>
      <c r="E403" s="278" t="s">
        <v>5</v>
      </c>
      <c r="F403" s="278" t="s">
        <v>91</v>
      </c>
      <c r="G403" s="278" t="s">
        <v>65</v>
      </c>
      <c r="H403" s="281">
        <v>5</v>
      </c>
      <c r="J403" s="282">
        <v>9</v>
      </c>
      <c r="K403" s="282">
        <v>6</v>
      </c>
    </row>
    <row r="404" spans="1:11" s="282" customFormat="1">
      <c r="A404" s="279">
        <v>43051</v>
      </c>
      <c r="B404" s="278" t="s">
        <v>4</v>
      </c>
      <c r="C404" s="280">
        <v>4779</v>
      </c>
      <c r="D404" s="280" t="s">
        <v>180</v>
      </c>
      <c r="E404" s="278" t="s">
        <v>5</v>
      </c>
      <c r="F404" s="278" t="s">
        <v>5</v>
      </c>
      <c r="G404" s="278" t="s">
        <v>65</v>
      </c>
      <c r="H404" s="281"/>
      <c r="J404" s="282">
        <v>9</v>
      </c>
      <c r="K404" s="282">
        <v>6</v>
      </c>
    </row>
    <row r="405" spans="1:11" s="282" customFormat="1">
      <c r="A405" s="279">
        <v>43091</v>
      </c>
      <c r="B405" s="278" t="s">
        <v>4</v>
      </c>
      <c r="C405" s="280">
        <v>4734</v>
      </c>
      <c r="D405" s="278" t="s">
        <v>180</v>
      </c>
      <c r="E405" s="278" t="s">
        <v>7</v>
      </c>
      <c r="F405" s="278" t="s">
        <v>7</v>
      </c>
      <c r="G405" s="278" t="s">
        <v>240</v>
      </c>
      <c r="H405" s="281"/>
      <c r="J405" s="282">
        <v>9</v>
      </c>
      <c r="K405" s="282">
        <v>6</v>
      </c>
    </row>
    <row r="406" spans="1:11" s="282" customFormat="1">
      <c r="A406" s="279">
        <v>43096</v>
      </c>
      <c r="B406" s="278" t="s">
        <v>4</v>
      </c>
      <c r="C406" s="280">
        <v>4757</v>
      </c>
      <c r="D406" s="278" t="s">
        <v>180</v>
      </c>
      <c r="E406" s="278" t="s">
        <v>25</v>
      </c>
      <c r="F406" s="278" t="s">
        <v>70</v>
      </c>
      <c r="G406" s="278" t="s">
        <v>249</v>
      </c>
      <c r="H406" s="281"/>
      <c r="J406" s="282">
        <v>9</v>
      </c>
      <c r="K406" s="282">
        <v>6</v>
      </c>
    </row>
    <row r="407" spans="1:11" s="282" customFormat="1">
      <c r="A407" s="279">
        <v>43098</v>
      </c>
      <c r="B407" s="278" t="s">
        <v>4</v>
      </c>
      <c r="C407" s="280">
        <v>4781</v>
      </c>
      <c r="D407" s="278" t="s">
        <v>180</v>
      </c>
      <c r="E407" s="278" t="s">
        <v>271</v>
      </c>
      <c r="F407" s="278" t="s">
        <v>24</v>
      </c>
      <c r="G407" s="278" t="s">
        <v>260</v>
      </c>
      <c r="H407" s="281"/>
      <c r="J407" s="282">
        <v>9</v>
      </c>
      <c r="K407" s="282">
        <v>6</v>
      </c>
    </row>
    <row r="408" spans="1:11">
      <c r="A408" s="13">
        <v>43037</v>
      </c>
      <c r="B408" s="4" t="s">
        <v>7</v>
      </c>
      <c r="C408" s="15">
        <v>54700</v>
      </c>
      <c r="D408" s="15" t="s">
        <v>409</v>
      </c>
      <c r="E408" s="4" t="s">
        <v>7</v>
      </c>
      <c r="F408" s="4" t="s">
        <v>7</v>
      </c>
      <c r="G408" s="4" t="s">
        <v>45</v>
      </c>
      <c r="J408" s="10">
        <v>66</v>
      </c>
      <c r="K408" s="10">
        <v>101</v>
      </c>
    </row>
    <row r="409" spans="1:11" s="356" customFormat="1">
      <c r="A409" s="353">
        <v>43043</v>
      </c>
      <c r="B409" s="358" t="s">
        <v>4</v>
      </c>
      <c r="C409" s="359">
        <v>4394</v>
      </c>
      <c r="D409" s="359" t="s">
        <v>173</v>
      </c>
      <c r="E409" s="358" t="s">
        <v>7</v>
      </c>
      <c r="F409" s="358" t="s">
        <v>24</v>
      </c>
      <c r="G409" s="358" t="s">
        <v>21</v>
      </c>
      <c r="H409" s="355"/>
      <c r="J409" s="356">
        <v>12</v>
      </c>
      <c r="K409" s="356">
        <v>14</v>
      </c>
    </row>
    <row r="410" spans="1:11" s="356" customFormat="1">
      <c r="A410" s="353">
        <v>43088</v>
      </c>
      <c r="B410" s="358" t="s">
        <v>4</v>
      </c>
      <c r="C410" s="359">
        <v>4395</v>
      </c>
      <c r="D410" s="362" t="s">
        <v>173</v>
      </c>
      <c r="E410" s="358" t="s">
        <v>5</v>
      </c>
      <c r="F410" s="358" t="s">
        <v>228</v>
      </c>
      <c r="G410" s="358" t="s">
        <v>229</v>
      </c>
      <c r="H410" s="355"/>
      <c r="J410" s="356">
        <v>12</v>
      </c>
      <c r="K410" s="356">
        <v>14</v>
      </c>
    </row>
    <row r="411" spans="1:11">
      <c r="A411" s="13">
        <v>43041</v>
      </c>
      <c r="B411" s="4" t="s">
        <v>4</v>
      </c>
      <c r="C411" s="15">
        <v>8613</v>
      </c>
      <c r="D411" s="15" t="s">
        <v>169</v>
      </c>
      <c r="E411" s="4" t="s">
        <v>5</v>
      </c>
      <c r="F411" s="4" t="s">
        <v>7</v>
      </c>
      <c r="G411" s="4" t="s">
        <v>69</v>
      </c>
      <c r="J411" s="10">
        <v>48</v>
      </c>
      <c r="K411" s="10">
        <v>58</v>
      </c>
    </row>
    <row r="412" spans="1:11" s="282" customFormat="1">
      <c r="A412" s="279">
        <v>43059</v>
      </c>
      <c r="B412" s="278" t="s">
        <v>4</v>
      </c>
      <c r="C412" s="280">
        <v>6990</v>
      </c>
      <c r="D412" s="280" t="s">
        <v>197</v>
      </c>
      <c r="E412" s="278" t="s">
        <v>24</v>
      </c>
      <c r="F412" s="278" t="s">
        <v>7</v>
      </c>
      <c r="G412" s="278" t="s">
        <v>65</v>
      </c>
      <c r="H412" s="281"/>
      <c r="J412" s="282">
        <v>27</v>
      </c>
      <c r="K412" s="282">
        <v>38</v>
      </c>
    </row>
    <row r="413" spans="1:11" s="282" customFormat="1">
      <c r="A413" s="279">
        <v>43092</v>
      </c>
      <c r="B413" s="278" t="s">
        <v>4</v>
      </c>
      <c r="C413" s="280">
        <v>6980</v>
      </c>
      <c r="D413" s="287" t="s">
        <v>197</v>
      </c>
      <c r="E413" s="278" t="s">
        <v>5</v>
      </c>
      <c r="F413" s="278" t="s">
        <v>7</v>
      </c>
      <c r="G413" s="278" t="s">
        <v>43</v>
      </c>
      <c r="H413" s="281"/>
      <c r="J413" s="282">
        <v>27</v>
      </c>
      <c r="K413" s="282">
        <v>38</v>
      </c>
    </row>
    <row r="414" spans="1:11" s="518" customFormat="1">
      <c r="A414" s="514">
        <v>43085</v>
      </c>
      <c r="B414" s="515" t="s">
        <v>4</v>
      </c>
      <c r="C414" s="516">
        <v>4981</v>
      </c>
      <c r="D414" s="519" t="s">
        <v>290</v>
      </c>
      <c r="E414" s="515" t="s">
        <v>5</v>
      </c>
      <c r="F414" s="515" t="s">
        <v>5</v>
      </c>
      <c r="G414" s="515" t="s">
        <v>123</v>
      </c>
      <c r="H414" s="517"/>
      <c r="J414" s="518">
        <v>16</v>
      </c>
      <c r="K414" s="518">
        <v>12</v>
      </c>
    </row>
    <row r="415" spans="1:11" s="518" customFormat="1">
      <c r="A415" s="514">
        <v>43096</v>
      </c>
      <c r="B415" s="515" t="s">
        <v>22</v>
      </c>
      <c r="C415" s="516">
        <v>4980</v>
      </c>
      <c r="D415" s="515" t="s">
        <v>290</v>
      </c>
      <c r="E415" s="515" t="s">
        <v>5</v>
      </c>
      <c r="F415" s="515" t="s">
        <v>6</v>
      </c>
      <c r="G415" s="515" t="s">
        <v>98</v>
      </c>
      <c r="H415" s="517"/>
      <c r="J415" s="518">
        <v>16</v>
      </c>
      <c r="K415" s="518">
        <v>12</v>
      </c>
    </row>
    <row r="416" spans="1:11">
      <c r="A416" s="13">
        <v>43065</v>
      </c>
      <c r="B416" s="4" t="s">
        <v>7</v>
      </c>
      <c r="C416" s="15">
        <v>51100</v>
      </c>
      <c r="D416" s="15" t="s">
        <v>419</v>
      </c>
      <c r="E416" s="4" t="s">
        <v>7</v>
      </c>
      <c r="F416" s="4" t="s">
        <v>7</v>
      </c>
      <c r="G416" s="4" t="s">
        <v>95</v>
      </c>
      <c r="J416" s="10">
        <v>133</v>
      </c>
      <c r="K416" s="10">
        <v>197</v>
      </c>
    </row>
    <row r="417" spans="1:11">
      <c r="A417" s="13">
        <v>43032</v>
      </c>
      <c r="B417" s="4" t="s">
        <v>7</v>
      </c>
      <c r="C417" s="15">
        <v>57270</v>
      </c>
      <c r="D417" s="15" t="s">
        <v>407</v>
      </c>
      <c r="E417" s="4" t="s">
        <v>7</v>
      </c>
      <c r="F417" s="4" t="s">
        <v>55</v>
      </c>
      <c r="G417" s="4" t="s">
        <v>42</v>
      </c>
      <c r="J417" s="10">
        <v>36</v>
      </c>
      <c r="K417" s="10">
        <v>54</v>
      </c>
    </row>
    <row r="418" spans="1:11" s="282" customFormat="1">
      <c r="A418" s="279">
        <v>43086</v>
      </c>
      <c r="B418" s="283" t="s">
        <v>4</v>
      </c>
      <c r="C418" s="280">
        <v>4853</v>
      </c>
      <c r="D418" s="287" t="s">
        <v>296</v>
      </c>
      <c r="E418" s="283" t="s">
        <v>5</v>
      </c>
      <c r="F418" s="283" t="s">
        <v>5</v>
      </c>
      <c r="G418" s="283" t="s">
        <v>65</v>
      </c>
      <c r="H418" s="281">
        <v>2</v>
      </c>
      <c r="J418" s="282">
        <v>13</v>
      </c>
      <c r="K418" s="282">
        <v>12</v>
      </c>
    </row>
    <row r="419" spans="1:11" s="282" customFormat="1">
      <c r="A419" s="279">
        <v>43097</v>
      </c>
      <c r="B419" s="278" t="s">
        <v>4</v>
      </c>
      <c r="C419" s="280">
        <v>4818</v>
      </c>
      <c r="D419" s="278" t="s">
        <v>296</v>
      </c>
      <c r="E419" s="278" t="s">
        <v>264</v>
      </c>
      <c r="F419" s="278" t="s">
        <v>265</v>
      </c>
      <c r="G419" s="278" t="s">
        <v>65</v>
      </c>
      <c r="H419" s="281"/>
      <c r="J419" s="282">
        <v>13</v>
      </c>
      <c r="K419" s="282">
        <v>12</v>
      </c>
    </row>
    <row r="420" spans="1:11" s="518" customFormat="1">
      <c r="A420" s="514">
        <v>43087</v>
      </c>
      <c r="B420" s="520" t="s">
        <v>4</v>
      </c>
      <c r="C420" s="516">
        <v>3393</v>
      </c>
      <c r="D420" s="521" t="s">
        <v>297</v>
      </c>
      <c r="E420" s="520" t="s">
        <v>5</v>
      </c>
      <c r="F420" s="520" t="s">
        <v>5</v>
      </c>
      <c r="G420" s="520" t="s">
        <v>43</v>
      </c>
      <c r="H420" s="517"/>
      <c r="J420" s="518">
        <v>17</v>
      </c>
      <c r="K420" s="518">
        <v>14</v>
      </c>
    </row>
    <row r="421" spans="1:11">
      <c r="A421" s="13">
        <v>43064</v>
      </c>
      <c r="B421" s="4" t="s">
        <v>7</v>
      </c>
      <c r="C421" s="15">
        <v>57860</v>
      </c>
      <c r="D421" s="15" t="s">
        <v>417</v>
      </c>
      <c r="E421" s="4" t="s">
        <v>7</v>
      </c>
      <c r="F421" s="4" t="s">
        <v>7</v>
      </c>
      <c r="G421" s="4" t="s">
        <v>65</v>
      </c>
      <c r="J421" s="10">
        <v>51</v>
      </c>
      <c r="K421" s="10">
        <v>70</v>
      </c>
    </row>
    <row r="422" spans="1:11" s="458" customFormat="1">
      <c r="A422" s="459">
        <v>43096</v>
      </c>
      <c r="B422" s="460" t="s">
        <v>4</v>
      </c>
      <c r="C422" s="461">
        <v>6919</v>
      </c>
      <c r="D422" s="462" t="s">
        <v>286</v>
      </c>
      <c r="E422" s="460" t="s">
        <v>18</v>
      </c>
      <c r="F422" s="460" t="s">
        <v>24</v>
      </c>
      <c r="G422" s="460" t="s">
        <v>98</v>
      </c>
      <c r="H422" s="457"/>
      <c r="J422" s="458">
        <v>32</v>
      </c>
      <c r="K422" s="458">
        <v>45</v>
      </c>
    </row>
    <row r="423" spans="1:11">
      <c r="A423" s="13">
        <v>43051</v>
      </c>
      <c r="B423" s="4" t="s">
        <v>4</v>
      </c>
      <c r="C423" s="15">
        <v>3712</v>
      </c>
      <c r="D423" s="15" t="s">
        <v>192</v>
      </c>
      <c r="E423" s="4" t="s">
        <v>5</v>
      </c>
      <c r="F423" s="4" t="s">
        <v>5</v>
      </c>
      <c r="G423" s="4" t="s">
        <v>97</v>
      </c>
      <c r="J423" s="10">
        <v>18</v>
      </c>
      <c r="K423" s="10">
        <v>40</v>
      </c>
    </row>
    <row r="424" spans="1:11" s="579" customFormat="1">
      <c r="A424" s="575">
        <v>43040</v>
      </c>
      <c r="B424" s="576" t="s">
        <v>4</v>
      </c>
      <c r="C424" s="577">
        <v>5239</v>
      </c>
      <c r="D424" s="577" t="s">
        <v>166</v>
      </c>
      <c r="E424" s="576" t="s">
        <v>23</v>
      </c>
      <c r="F424" s="576" t="s">
        <v>67</v>
      </c>
      <c r="G424" s="576" t="s">
        <v>45</v>
      </c>
      <c r="H424" s="578"/>
      <c r="J424" s="579">
        <v>24</v>
      </c>
      <c r="K424" s="579">
        <v>33</v>
      </c>
    </row>
    <row r="425" spans="1:11" s="282" customFormat="1">
      <c r="A425" s="279">
        <v>43037</v>
      </c>
      <c r="B425" s="278" t="s">
        <v>4</v>
      </c>
      <c r="C425" s="280">
        <v>4989</v>
      </c>
      <c r="D425" s="280" t="s">
        <v>158</v>
      </c>
      <c r="E425" s="278" t="s">
        <v>124</v>
      </c>
      <c r="F425" s="278" t="s">
        <v>5</v>
      </c>
      <c r="G425" s="278" t="s">
        <v>45</v>
      </c>
      <c r="H425" s="281">
        <v>6</v>
      </c>
      <c r="J425" s="282">
        <v>7</v>
      </c>
      <c r="K425" s="282">
        <v>6</v>
      </c>
    </row>
    <row r="426" spans="1:11" s="282" customFormat="1">
      <c r="A426" s="279">
        <v>43064</v>
      </c>
      <c r="B426" s="278" t="s">
        <v>4</v>
      </c>
      <c r="C426" s="280">
        <v>4986</v>
      </c>
      <c r="D426" s="280" t="s">
        <v>158</v>
      </c>
      <c r="E426" s="278" t="s">
        <v>5</v>
      </c>
      <c r="F426" s="278" t="s">
        <v>5</v>
      </c>
      <c r="G426" s="278" t="s">
        <v>43</v>
      </c>
      <c r="H426" s="281"/>
      <c r="J426" s="282">
        <v>7</v>
      </c>
      <c r="K426" s="282">
        <v>6</v>
      </c>
    </row>
    <row r="427" spans="1:11" s="282" customFormat="1">
      <c r="A427" s="279">
        <v>43087</v>
      </c>
      <c r="B427" s="283" t="s">
        <v>4</v>
      </c>
      <c r="C427" s="280">
        <v>4989</v>
      </c>
      <c r="D427" s="306" t="s">
        <v>158</v>
      </c>
      <c r="E427" s="283" t="s">
        <v>5</v>
      </c>
      <c r="F427" s="283" t="s">
        <v>222</v>
      </c>
      <c r="G427" s="283" t="s">
        <v>223</v>
      </c>
      <c r="H427" s="281"/>
      <c r="J427" s="282">
        <v>7</v>
      </c>
      <c r="K427" s="282">
        <v>6</v>
      </c>
    </row>
    <row r="428" spans="1:11" s="282" customFormat="1">
      <c r="A428" s="279">
        <v>43087</v>
      </c>
      <c r="B428" s="283" t="s">
        <v>4</v>
      </c>
      <c r="C428" s="280">
        <v>4993</v>
      </c>
      <c r="D428" s="283" t="s">
        <v>158</v>
      </c>
      <c r="E428" s="283" t="s">
        <v>5</v>
      </c>
      <c r="F428" s="283" t="s">
        <v>5</v>
      </c>
      <c r="G428" s="283" t="s">
        <v>123</v>
      </c>
      <c r="H428" s="281"/>
      <c r="J428" s="282">
        <v>7</v>
      </c>
      <c r="K428" s="282">
        <v>6</v>
      </c>
    </row>
    <row r="429" spans="1:11" s="282" customFormat="1">
      <c r="A429" s="279">
        <v>43092</v>
      </c>
      <c r="B429" s="278" t="s">
        <v>4</v>
      </c>
      <c r="C429" s="280">
        <v>4985</v>
      </c>
      <c r="D429" s="278" t="s">
        <v>158</v>
      </c>
      <c r="E429" s="278" t="s">
        <v>5</v>
      </c>
      <c r="F429" s="278" t="s">
        <v>53</v>
      </c>
      <c r="G429" s="278" t="s">
        <v>42</v>
      </c>
      <c r="H429" s="281"/>
      <c r="J429" s="282">
        <v>7</v>
      </c>
      <c r="K429" s="282">
        <v>6</v>
      </c>
    </row>
    <row r="430" spans="1:11" s="282" customFormat="1">
      <c r="A430" s="279">
        <v>43098</v>
      </c>
      <c r="B430" s="278" t="s">
        <v>4</v>
      </c>
      <c r="C430" s="280">
        <v>4991</v>
      </c>
      <c r="D430" s="278" t="s">
        <v>158</v>
      </c>
      <c r="E430" s="278" t="s">
        <v>5</v>
      </c>
      <c r="F430" s="278" t="s">
        <v>24</v>
      </c>
      <c r="G430" s="278" t="s">
        <v>249</v>
      </c>
      <c r="H430" s="281"/>
      <c r="J430" s="282">
        <v>7</v>
      </c>
      <c r="K430" s="282">
        <v>6</v>
      </c>
    </row>
    <row r="431" spans="1:11">
      <c r="A431" s="13">
        <v>43024</v>
      </c>
      <c r="B431" s="14" t="s">
        <v>7</v>
      </c>
      <c r="C431" s="5">
        <v>55470</v>
      </c>
      <c r="D431" s="223" t="s">
        <v>404</v>
      </c>
      <c r="E431" s="3" t="s">
        <v>7</v>
      </c>
      <c r="F431" s="3" t="s">
        <v>24</v>
      </c>
      <c r="G431" s="4" t="s">
        <v>37</v>
      </c>
      <c r="J431" s="10">
        <v>122</v>
      </c>
      <c r="K431" s="10">
        <v>134</v>
      </c>
    </row>
    <row r="432" spans="1:11">
      <c r="A432" s="12">
        <v>43022</v>
      </c>
      <c r="B432" s="1" t="s">
        <v>7</v>
      </c>
      <c r="C432" s="1">
        <v>54650</v>
      </c>
      <c r="D432" s="1" t="s">
        <v>393</v>
      </c>
      <c r="E432" s="1" t="s">
        <v>7</v>
      </c>
      <c r="F432" s="1" t="s">
        <v>7</v>
      </c>
      <c r="G432" s="2"/>
      <c r="J432" s="10">
        <v>18</v>
      </c>
      <c r="K432" s="10">
        <v>13</v>
      </c>
    </row>
    <row r="433" spans="1:11">
      <c r="A433" s="13">
        <v>43096</v>
      </c>
      <c r="B433" s="4" t="s">
        <v>4</v>
      </c>
      <c r="C433" s="15">
        <v>9132</v>
      </c>
      <c r="D433" s="4" t="s">
        <v>313</v>
      </c>
      <c r="E433" s="4" t="s">
        <v>5</v>
      </c>
      <c r="F433" s="4" t="s">
        <v>245</v>
      </c>
      <c r="G433" s="4" t="s">
        <v>246</v>
      </c>
      <c r="J433" s="10">
        <v>41</v>
      </c>
      <c r="K433" s="10">
        <v>62</v>
      </c>
    </row>
    <row r="434" spans="1:11">
      <c r="A434" s="13">
        <v>43098</v>
      </c>
      <c r="B434" s="4" t="s">
        <v>4</v>
      </c>
      <c r="C434" s="15">
        <v>9131</v>
      </c>
      <c r="D434" s="4" t="s">
        <v>313</v>
      </c>
      <c r="E434" s="4" t="s">
        <v>6</v>
      </c>
      <c r="F434" s="4" t="s">
        <v>272</v>
      </c>
      <c r="G434" s="4" t="s">
        <v>65</v>
      </c>
      <c r="J434" s="10">
        <v>41</v>
      </c>
      <c r="K434" s="10">
        <v>62</v>
      </c>
    </row>
    <row r="435" spans="1:11" s="282" customFormat="1">
      <c r="A435" s="279">
        <v>43089</v>
      </c>
      <c r="B435" s="278" t="s">
        <v>4</v>
      </c>
      <c r="C435" s="280">
        <v>3863</v>
      </c>
      <c r="D435" s="287" t="s">
        <v>304</v>
      </c>
      <c r="E435" s="278" t="s">
        <v>7</v>
      </c>
      <c r="F435" s="278" t="s">
        <v>71</v>
      </c>
      <c r="G435" s="278" t="s">
        <v>65</v>
      </c>
      <c r="H435" s="281">
        <v>5</v>
      </c>
      <c r="J435" s="282">
        <v>13</v>
      </c>
      <c r="K435" s="282">
        <v>13</v>
      </c>
    </row>
    <row r="436" spans="1:11" s="282" customFormat="1">
      <c r="A436" s="279">
        <v>43097</v>
      </c>
      <c r="B436" s="278" t="s">
        <v>4</v>
      </c>
      <c r="C436" s="280">
        <v>3853</v>
      </c>
      <c r="D436" s="278" t="s">
        <v>304</v>
      </c>
      <c r="E436" s="278" t="s">
        <v>7</v>
      </c>
      <c r="F436" s="278" t="s">
        <v>24</v>
      </c>
      <c r="G436" s="278" t="s">
        <v>248</v>
      </c>
      <c r="H436" s="281"/>
      <c r="J436" s="282">
        <v>13</v>
      </c>
      <c r="K436" s="282">
        <v>13</v>
      </c>
    </row>
    <row r="437" spans="1:11" s="282" customFormat="1">
      <c r="A437" s="279">
        <v>43097</v>
      </c>
      <c r="B437" s="278" t="s">
        <v>4</v>
      </c>
      <c r="C437" s="280">
        <v>3871</v>
      </c>
      <c r="D437" s="278" t="s">
        <v>304</v>
      </c>
      <c r="E437" s="278" t="s">
        <v>7</v>
      </c>
      <c r="F437" s="278" t="s">
        <v>5</v>
      </c>
      <c r="G437" s="278" t="s">
        <v>123</v>
      </c>
      <c r="H437" s="281"/>
      <c r="J437" s="282">
        <v>13</v>
      </c>
      <c r="K437" s="282">
        <v>13</v>
      </c>
    </row>
    <row r="438" spans="1:11" s="282" customFormat="1">
      <c r="A438" s="279">
        <v>43097</v>
      </c>
      <c r="B438" s="278" t="s">
        <v>4</v>
      </c>
      <c r="C438" s="280">
        <v>3811</v>
      </c>
      <c r="D438" s="278" t="s">
        <v>304</v>
      </c>
      <c r="E438" s="278" t="s">
        <v>32</v>
      </c>
      <c r="F438" s="278" t="s">
        <v>7</v>
      </c>
      <c r="G438" s="278" t="s">
        <v>98</v>
      </c>
      <c r="H438" s="281"/>
      <c r="J438" s="282">
        <v>13</v>
      </c>
      <c r="K438" s="282">
        <v>13</v>
      </c>
    </row>
    <row r="439" spans="1:11" s="282" customFormat="1">
      <c r="A439" s="279">
        <v>43098</v>
      </c>
      <c r="B439" s="278" t="s">
        <v>4</v>
      </c>
      <c r="C439" s="280">
        <v>3836</v>
      </c>
      <c r="D439" s="278" t="s">
        <v>304</v>
      </c>
      <c r="E439" s="278" t="s">
        <v>5</v>
      </c>
      <c r="F439" s="278" t="s">
        <v>6</v>
      </c>
      <c r="G439" s="278" t="s">
        <v>235</v>
      </c>
      <c r="H439" s="281"/>
      <c r="J439" s="282">
        <v>13</v>
      </c>
      <c r="K439" s="282">
        <v>13</v>
      </c>
    </row>
    <row r="440" spans="1:11" s="467" customFormat="1">
      <c r="A440" s="463">
        <v>43097</v>
      </c>
      <c r="B440" s="464" t="s">
        <v>4</v>
      </c>
      <c r="C440" s="465">
        <v>4997</v>
      </c>
      <c r="D440" s="464" t="s">
        <v>335</v>
      </c>
      <c r="E440" s="464" t="s">
        <v>5</v>
      </c>
      <c r="F440" s="464" t="s">
        <v>7</v>
      </c>
      <c r="G440" s="464" t="s">
        <v>65</v>
      </c>
      <c r="H440" s="466"/>
      <c r="J440" s="467">
        <v>15</v>
      </c>
      <c r="K440" s="467">
        <v>11</v>
      </c>
    </row>
    <row r="441" spans="1:11" s="586" customFormat="1">
      <c r="A441" s="581">
        <v>43058</v>
      </c>
      <c r="B441" s="582" t="s">
        <v>4</v>
      </c>
      <c r="C441" s="583">
        <v>5364</v>
      </c>
      <c r="D441" s="583" t="s">
        <v>195</v>
      </c>
      <c r="E441" s="582" t="s">
        <v>7</v>
      </c>
      <c r="F441" s="582" t="s">
        <v>113</v>
      </c>
      <c r="G441" s="582" t="s">
        <v>43</v>
      </c>
      <c r="H441" s="585"/>
      <c r="J441" s="586">
        <v>28</v>
      </c>
      <c r="K441" s="586">
        <v>38</v>
      </c>
    </row>
    <row r="442" spans="1:11" s="282" customFormat="1">
      <c r="A442" s="279">
        <v>43037</v>
      </c>
      <c r="B442" s="278" t="s">
        <v>4</v>
      </c>
      <c r="C442" s="280">
        <v>5369</v>
      </c>
      <c r="D442" s="280" t="s">
        <v>155</v>
      </c>
      <c r="E442" s="278" t="s">
        <v>7</v>
      </c>
      <c r="F442" s="278" t="s">
        <v>7</v>
      </c>
      <c r="G442" s="278" t="s">
        <v>43</v>
      </c>
      <c r="H442" s="281"/>
      <c r="J442" s="282">
        <v>30</v>
      </c>
      <c r="K442" s="282">
        <v>42</v>
      </c>
    </row>
    <row r="443" spans="1:11" s="586" customFormat="1">
      <c r="A443" s="581">
        <v>43050</v>
      </c>
      <c r="B443" s="582" t="s">
        <v>4</v>
      </c>
      <c r="C443" s="583">
        <v>5367</v>
      </c>
      <c r="D443" s="583" t="s">
        <v>155</v>
      </c>
      <c r="E443" s="582" t="s">
        <v>79</v>
      </c>
      <c r="F443" s="582" t="s">
        <v>7</v>
      </c>
      <c r="G443" s="582" t="s">
        <v>65</v>
      </c>
      <c r="H443" s="585"/>
      <c r="J443" s="586">
        <v>30</v>
      </c>
      <c r="K443" s="586">
        <v>42</v>
      </c>
    </row>
    <row r="444" spans="1:11" s="586" customFormat="1">
      <c r="A444" s="581">
        <v>43092</v>
      </c>
      <c r="B444" s="582" t="s">
        <v>4</v>
      </c>
      <c r="C444" s="583">
        <v>5375</v>
      </c>
      <c r="D444" s="582" t="s">
        <v>155</v>
      </c>
      <c r="E444" s="582" t="s">
        <v>5</v>
      </c>
      <c r="F444" s="582" t="s">
        <v>6</v>
      </c>
      <c r="G444" s="582" t="s">
        <v>241</v>
      </c>
      <c r="H444" s="585"/>
      <c r="J444" s="586">
        <v>30</v>
      </c>
      <c r="K444" s="586">
        <v>42</v>
      </c>
    </row>
    <row r="445" spans="1:11">
      <c r="A445" s="13">
        <v>43051</v>
      </c>
      <c r="B445" s="4" t="s">
        <v>4</v>
      </c>
      <c r="C445" s="15">
        <v>8561</v>
      </c>
      <c r="D445" s="15" t="s">
        <v>188</v>
      </c>
      <c r="E445" s="4" t="s">
        <v>5</v>
      </c>
      <c r="F445" s="4" t="s">
        <v>5</v>
      </c>
      <c r="G445" s="4" t="s">
        <v>43</v>
      </c>
      <c r="J445" s="10">
        <v>40</v>
      </c>
      <c r="K445" s="10">
        <v>50</v>
      </c>
    </row>
    <row r="446" spans="1:11">
      <c r="A446" s="13">
        <v>43098</v>
      </c>
      <c r="B446" s="4" t="s">
        <v>4</v>
      </c>
      <c r="C446" s="15">
        <v>8561</v>
      </c>
      <c r="D446" s="4" t="s">
        <v>188</v>
      </c>
      <c r="E446" s="4" t="s">
        <v>5</v>
      </c>
      <c r="F446" s="4" t="s">
        <v>24</v>
      </c>
      <c r="G446" s="4" t="s">
        <v>243</v>
      </c>
      <c r="J446" s="10">
        <v>40</v>
      </c>
      <c r="K446" s="10">
        <v>50</v>
      </c>
    </row>
    <row r="447" spans="1:11" s="282" customFormat="1">
      <c r="A447" s="279">
        <v>43063</v>
      </c>
      <c r="B447" s="278" t="s">
        <v>4</v>
      </c>
      <c r="C447" s="280">
        <v>6962</v>
      </c>
      <c r="D447" s="280" t="s">
        <v>198</v>
      </c>
      <c r="E447" s="278" t="s">
        <v>24</v>
      </c>
      <c r="F447" s="278" t="s">
        <v>7</v>
      </c>
      <c r="G447" s="278" t="s">
        <v>98</v>
      </c>
      <c r="H447" s="281"/>
      <c r="J447" s="282">
        <v>28</v>
      </c>
      <c r="K447" s="282">
        <v>39</v>
      </c>
    </row>
    <row r="448" spans="1:11">
      <c r="A448" s="13">
        <v>43032</v>
      </c>
      <c r="B448" s="3" t="s">
        <v>9</v>
      </c>
      <c r="C448" s="15">
        <v>10036</v>
      </c>
      <c r="D448" s="15" t="s">
        <v>424</v>
      </c>
      <c r="E448" s="4" t="s">
        <v>9</v>
      </c>
      <c r="F448" s="4" t="s">
        <v>24</v>
      </c>
      <c r="G448" s="4" t="s">
        <v>47</v>
      </c>
    </row>
    <row r="449" spans="1:11" ht="16">
      <c r="A449" s="13">
        <v>43050</v>
      </c>
      <c r="B449" s="4" t="s">
        <v>7</v>
      </c>
      <c r="C449" s="15">
        <v>57480</v>
      </c>
      <c r="D449" s="59" t="s">
        <v>414</v>
      </c>
      <c r="E449" s="4" t="s">
        <v>7</v>
      </c>
      <c r="F449" s="4" t="s">
        <v>7</v>
      </c>
      <c r="G449" s="4" t="s">
        <v>65</v>
      </c>
      <c r="J449" s="10">
        <v>35</v>
      </c>
      <c r="K449" s="10">
        <v>50</v>
      </c>
    </row>
    <row r="450" spans="1:11" ht="16">
      <c r="A450" s="13">
        <v>43057</v>
      </c>
      <c r="B450" s="4" t="s">
        <v>7</v>
      </c>
      <c r="C450" s="15">
        <v>57480</v>
      </c>
      <c r="D450" s="59" t="s">
        <v>414</v>
      </c>
      <c r="E450" s="4" t="s">
        <v>7</v>
      </c>
      <c r="F450" s="4" t="s">
        <v>7</v>
      </c>
      <c r="G450" s="4" t="s">
        <v>65</v>
      </c>
      <c r="J450" s="10">
        <v>35</v>
      </c>
      <c r="K450" s="10">
        <v>50</v>
      </c>
    </row>
    <row r="451" spans="1:11" s="282" customFormat="1">
      <c r="A451" s="288">
        <v>43023</v>
      </c>
      <c r="B451" s="289" t="s">
        <v>4</v>
      </c>
      <c r="C451" s="289">
        <v>4420</v>
      </c>
      <c r="D451" s="289" t="s">
        <v>139</v>
      </c>
      <c r="E451" s="289" t="s">
        <v>7</v>
      </c>
      <c r="F451" s="289" t="s">
        <v>7</v>
      </c>
      <c r="G451" s="289"/>
      <c r="H451" s="281">
        <v>11</v>
      </c>
      <c r="J451" s="282">
        <v>6</v>
      </c>
      <c r="K451" s="282">
        <v>4</v>
      </c>
    </row>
    <row r="452" spans="1:11" s="282" customFormat="1">
      <c r="A452" s="279">
        <v>43036</v>
      </c>
      <c r="B452" s="278" t="s">
        <v>4</v>
      </c>
      <c r="C452" s="280">
        <v>4439</v>
      </c>
      <c r="D452" s="280" t="s">
        <v>139</v>
      </c>
      <c r="E452" s="278" t="s">
        <v>12</v>
      </c>
      <c r="F452" s="278" t="s">
        <v>53</v>
      </c>
      <c r="G452" s="278" t="s">
        <v>13</v>
      </c>
      <c r="H452" s="281"/>
      <c r="J452" s="282">
        <v>6</v>
      </c>
      <c r="K452" s="282">
        <v>4</v>
      </c>
    </row>
    <row r="453" spans="1:11" s="282" customFormat="1">
      <c r="A453" s="279">
        <v>43043</v>
      </c>
      <c r="B453" s="278" t="s">
        <v>4</v>
      </c>
      <c r="C453" s="280">
        <v>4440</v>
      </c>
      <c r="D453" s="280" t="s">
        <v>139</v>
      </c>
      <c r="E453" s="278" t="s">
        <v>5</v>
      </c>
      <c r="F453" s="278" t="s">
        <v>7</v>
      </c>
      <c r="G453" s="278" t="s">
        <v>40</v>
      </c>
      <c r="H453" s="281"/>
      <c r="J453" s="282">
        <v>6</v>
      </c>
      <c r="K453" s="282">
        <v>4</v>
      </c>
    </row>
    <row r="454" spans="1:11" s="282" customFormat="1">
      <c r="A454" s="279">
        <v>43050</v>
      </c>
      <c r="B454" s="278" t="s">
        <v>4</v>
      </c>
      <c r="C454" s="280">
        <v>4418</v>
      </c>
      <c r="D454" s="280" t="s">
        <v>139</v>
      </c>
      <c r="E454" s="278" t="s">
        <v>5</v>
      </c>
      <c r="F454" s="278" t="s">
        <v>5</v>
      </c>
      <c r="G454" s="278" t="s">
        <v>101</v>
      </c>
      <c r="H454" s="281"/>
      <c r="J454" s="282">
        <v>6</v>
      </c>
      <c r="K454" s="282">
        <v>4</v>
      </c>
    </row>
    <row r="455" spans="1:11" s="282" customFormat="1">
      <c r="A455" s="279">
        <v>43051</v>
      </c>
      <c r="B455" s="278" t="s">
        <v>4</v>
      </c>
      <c r="C455" s="280">
        <v>4418</v>
      </c>
      <c r="D455" s="280" t="s">
        <v>139</v>
      </c>
      <c r="E455" s="278" t="s">
        <v>5</v>
      </c>
      <c r="F455" s="278" t="s">
        <v>5</v>
      </c>
      <c r="G455" s="278" t="s">
        <v>64</v>
      </c>
      <c r="H455" s="281"/>
      <c r="J455" s="282">
        <v>6</v>
      </c>
      <c r="K455" s="282">
        <v>4</v>
      </c>
    </row>
    <row r="456" spans="1:11" s="282" customFormat="1">
      <c r="A456" s="279">
        <v>43060</v>
      </c>
      <c r="B456" s="278" t="s">
        <v>4</v>
      </c>
      <c r="C456" s="280">
        <v>4483</v>
      </c>
      <c r="D456" s="280" t="s">
        <v>139</v>
      </c>
      <c r="E456" s="278" t="s">
        <v>5</v>
      </c>
      <c r="F456" s="278" t="s">
        <v>119</v>
      </c>
      <c r="G456" s="278" t="s">
        <v>120</v>
      </c>
      <c r="H456" s="281" t="s">
        <v>111</v>
      </c>
      <c r="J456" s="282">
        <v>6</v>
      </c>
      <c r="K456" s="282">
        <v>4</v>
      </c>
    </row>
    <row r="457" spans="1:11" s="282" customFormat="1">
      <c r="A457" s="279">
        <v>43088</v>
      </c>
      <c r="B457" s="278" t="s">
        <v>4</v>
      </c>
      <c r="C457" s="280">
        <v>4448</v>
      </c>
      <c r="D457" s="287" t="s">
        <v>139</v>
      </c>
      <c r="E457" s="278" t="s">
        <v>4</v>
      </c>
      <c r="F457" s="278" t="s">
        <v>228</v>
      </c>
      <c r="G457" s="278" t="s">
        <v>43</v>
      </c>
      <c r="H457" s="281"/>
      <c r="J457" s="282">
        <v>6</v>
      </c>
      <c r="K457" s="282">
        <v>4</v>
      </c>
    </row>
    <row r="458" spans="1:11" s="282" customFormat="1">
      <c r="A458" s="279">
        <v>43096</v>
      </c>
      <c r="B458" s="278" t="s">
        <v>4</v>
      </c>
      <c r="C458" s="280">
        <v>4483</v>
      </c>
      <c r="D458" s="278" t="s">
        <v>139</v>
      </c>
      <c r="E458" s="278" t="s">
        <v>5</v>
      </c>
      <c r="F458" s="278" t="s">
        <v>7</v>
      </c>
      <c r="G458" s="278" t="s">
        <v>260</v>
      </c>
      <c r="H458" s="281"/>
      <c r="J458" s="282">
        <v>6</v>
      </c>
      <c r="K458" s="282">
        <v>4</v>
      </c>
    </row>
    <row r="459" spans="1:11" s="282" customFormat="1">
      <c r="A459" s="279">
        <v>43098</v>
      </c>
      <c r="B459" s="278" t="s">
        <v>4</v>
      </c>
      <c r="C459" s="280">
        <v>4475</v>
      </c>
      <c r="D459" s="278" t="s">
        <v>139</v>
      </c>
      <c r="E459" s="278" t="s">
        <v>5</v>
      </c>
      <c r="F459" s="278" t="s">
        <v>7</v>
      </c>
      <c r="G459" s="278" t="s">
        <v>99</v>
      </c>
      <c r="H459" s="281"/>
      <c r="J459" s="282">
        <v>6</v>
      </c>
      <c r="K459" s="282">
        <v>4</v>
      </c>
    </row>
    <row r="460" spans="1:11" s="282" customFormat="1">
      <c r="A460" s="279">
        <v>43100</v>
      </c>
      <c r="B460" s="278" t="s">
        <v>4</v>
      </c>
      <c r="C460" s="280">
        <v>4418</v>
      </c>
      <c r="D460" s="278" t="s">
        <v>139</v>
      </c>
      <c r="E460" s="278" t="s">
        <v>5</v>
      </c>
      <c r="F460" s="278" t="s">
        <v>5</v>
      </c>
      <c r="G460" s="278" t="s">
        <v>65</v>
      </c>
      <c r="H460" s="281"/>
      <c r="J460" s="282">
        <v>6</v>
      </c>
      <c r="K460" s="282">
        <v>4</v>
      </c>
    </row>
    <row r="461" spans="1:11" s="282" customFormat="1">
      <c r="A461" s="279">
        <v>43100</v>
      </c>
      <c r="B461" s="278" t="s">
        <v>4</v>
      </c>
      <c r="C461" s="280">
        <v>4420</v>
      </c>
      <c r="D461" s="278" t="s">
        <v>139</v>
      </c>
      <c r="E461" s="278" t="s">
        <v>5</v>
      </c>
      <c r="F461" s="278" t="s">
        <v>5</v>
      </c>
      <c r="G461" s="278" t="s">
        <v>43</v>
      </c>
      <c r="H461" s="281"/>
      <c r="J461" s="282">
        <v>6</v>
      </c>
      <c r="K461" s="282">
        <v>4</v>
      </c>
    </row>
    <row r="462" spans="1:11" s="424" customFormat="1">
      <c r="A462" s="421">
        <v>43021</v>
      </c>
      <c r="B462" s="422" t="s">
        <v>4</v>
      </c>
      <c r="C462" s="422">
        <v>8447</v>
      </c>
      <c r="D462" s="422" t="s">
        <v>130</v>
      </c>
      <c r="E462" s="422" t="s">
        <v>5</v>
      </c>
      <c r="F462" s="422" t="s">
        <v>6</v>
      </c>
      <c r="G462" s="422"/>
      <c r="H462" s="423"/>
      <c r="J462" s="424">
        <v>30</v>
      </c>
      <c r="K462" s="424">
        <v>36</v>
      </c>
    </row>
    <row r="463" spans="1:11" s="424" customFormat="1">
      <c r="A463" s="425">
        <v>43031</v>
      </c>
      <c r="B463" s="425" t="s">
        <v>4</v>
      </c>
      <c r="C463" s="426">
        <v>7343</v>
      </c>
      <c r="D463" s="426" t="s">
        <v>130</v>
      </c>
      <c r="E463" s="425" t="s">
        <v>29</v>
      </c>
      <c r="F463" s="425"/>
      <c r="G463" s="425" t="s">
        <v>43</v>
      </c>
      <c r="H463" s="423"/>
      <c r="J463" s="424">
        <v>30</v>
      </c>
      <c r="K463" s="424">
        <v>36</v>
      </c>
    </row>
    <row r="464" spans="1:11" s="424" customFormat="1">
      <c r="A464" s="425">
        <v>43098</v>
      </c>
      <c r="B464" s="427" t="s">
        <v>4</v>
      </c>
      <c r="C464" s="428">
        <v>7307</v>
      </c>
      <c r="D464" s="427" t="s">
        <v>130</v>
      </c>
      <c r="E464" s="427" t="s">
        <v>5</v>
      </c>
      <c r="F464" s="427" t="s">
        <v>7</v>
      </c>
      <c r="G464" s="427" t="s">
        <v>43</v>
      </c>
      <c r="H464" s="423"/>
      <c r="J464" s="424">
        <v>30</v>
      </c>
      <c r="K464" s="424">
        <v>36</v>
      </c>
    </row>
    <row r="465" spans="1:11" s="282" customFormat="1">
      <c r="A465" s="288">
        <v>43022</v>
      </c>
      <c r="B465" s="289" t="s">
        <v>4</v>
      </c>
      <c r="C465" s="289">
        <v>8044</v>
      </c>
      <c r="D465" s="289" t="s">
        <v>135</v>
      </c>
      <c r="E465" s="289" t="s">
        <v>7</v>
      </c>
      <c r="F465" s="289" t="s">
        <v>7</v>
      </c>
      <c r="G465" s="289"/>
      <c r="H465" s="281">
        <v>8</v>
      </c>
      <c r="J465" s="282">
        <v>19</v>
      </c>
      <c r="K465" s="282">
        <v>26</v>
      </c>
    </row>
    <row r="466" spans="1:11" s="282" customFormat="1">
      <c r="A466" s="279">
        <v>43030</v>
      </c>
      <c r="B466" s="279" t="s">
        <v>4</v>
      </c>
      <c r="C466" s="286">
        <v>8028</v>
      </c>
      <c r="D466" s="286" t="s">
        <v>135</v>
      </c>
      <c r="E466" s="279" t="s">
        <v>25</v>
      </c>
      <c r="F466" s="279" t="s">
        <v>7</v>
      </c>
      <c r="G466" s="279" t="s">
        <v>45</v>
      </c>
      <c r="H466" s="281"/>
      <c r="J466" s="282">
        <v>19</v>
      </c>
      <c r="K466" s="282">
        <v>26</v>
      </c>
    </row>
    <row r="467" spans="1:11" s="282" customFormat="1">
      <c r="A467" s="279">
        <v>43031</v>
      </c>
      <c r="B467" s="278" t="s">
        <v>4</v>
      </c>
      <c r="C467" s="280">
        <v>8023</v>
      </c>
      <c r="D467" s="280" t="s">
        <v>135</v>
      </c>
      <c r="E467" s="278" t="s">
        <v>29</v>
      </c>
      <c r="F467" s="278" t="s">
        <v>7</v>
      </c>
      <c r="G467" s="279" t="s">
        <v>43</v>
      </c>
      <c r="H467" s="281"/>
      <c r="J467" s="282">
        <v>19</v>
      </c>
      <c r="K467" s="282">
        <v>26</v>
      </c>
    </row>
    <row r="468" spans="1:11" s="282" customFormat="1">
      <c r="A468" s="279">
        <v>43037</v>
      </c>
      <c r="B468" s="278" t="s">
        <v>4</v>
      </c>
      <c r="C468" s="280">
        <v>8042</v>
      </c>
      <c r="D468" s="280" t="s">
        <v>135</v>
      </c>
      <c r="E468" s="278" t="s">
        <v>126</v>
      </c>
      <c r="F468" s="278" t="s">
        <v>5</v>
      </c>
      <c r="G468" s="278" t="s">
        <v>42</v>
      </c>
      <c r="H468" s="281"/>
      <c r="J468" s="282">
        <v>19</v>
      </c>
      <c r="K468" s="282">
        <v>26</v>
      </c>
    </row>
    <row r="469" spans="1:11" s="282" customFormat="1">
      <c r="A469" s="279">
        <v>43037</v>
      </c>
      <c r="B469" s="278" t="s">
        <v>4</v>
      </c>
      <c r="C469" s="280">
        <v>8024</v>
      </c>
      <c r="D469" s="280" t="s">
        <v>135</v>
      </c>
      <c r="E469" s="278" t="s">
        <v>32</v>
      </c>
      <c r="F469" s="278" t="s">
        <v>56</v>
      </c>
      <c r="G469" s="278" t="s">
        <v>45</v>
      </c>
      <c r="H469" s="281"/>
      <c r="J469" s="282">
        <v>19</v>
      </c>
      <c r="K469" s="282">
        <v>26</v>
      </c>
    </row>
    <row r="470" spans="1:11" s="282" customFormat="1">
      <c r="A470" s="279">
        <v>43043</v>
      </c>
      <c r="B470" s="278" t="s">
        <v>4</v>
      </c>
      <c r="C470" s="280">
        <v>8011</v>
      </c>
      <c r="D470" s="280" t="s">
        <v>135</v>
      </c>
      <c r="E470" s="278" t="s">
        <v>5</v>
      </c>
      <c r="F470" s="278" t="s">
        <v>7</v>
      </c>
      <c r="G470" s="278" t="s">
        <v>40</v>
      </c>
      <c r="H470" s="281"/>
      <c r="J470" s="282">
        <v>19</v>
      </c>
      <c r="K470" s="282">
        <v>26</v>
      </c>
    </row>
    <row r="471" spans="1:11" s="282" customFormat="1">
      <c r="A471" s="279">
        <v>43083</v>
      </c>
      <c r="B471" s="278" t="s">
        <v>4</v>
      </c>
      <c r="C471" s="280">
        <v>8008</v>
      </c>
      <c r="D471" s="287" t="s">
        <v>135</v>
      </c>
      <c r="E471" s="278" t="s">
        <v>5</v>
      </c>
      <c r="F471" s="278" t="s">
        <v>211</v>
      </c>
      <c r="G471" s="278" t="s">
        <v>65</v>
      </c>
      <c r="H471" s="290"/>
      <c r="J471" s="282">
        <v>19</v>
      </c>
      <c r="K471" s="282">
        <v>26</v>
      </c>
    </row>
    <row r="472" spans="1:11" s="282" customFormat="1">
      <c r="A472" s="279">
        <v>43093</v>
      </c>
      <c r="B472" s="278" t="s">
        <v>4</v>
      </c>
      <c r="C472" s="280">
        <v>8010</v>
      </c>
      <c r="D472" s="287" t="s">
        <v>135</v>
      </c>
      <c r="E472" s="278" t="s">
        <v>242</v>
      </c>
      <c r="F472" s="278" t="s">
        <v>242</v>
      </c>
      <c r="G472" s="278" t="s">
        <v>243</v>
      </c>
      <c r="H472" s="281"/>
      <c r="J472" s="282">
        <v>19</v>
      </c>
      <c r="K472" s="282">
        <v>26</v>
      </c>
    </row>
    <row r="473" spans="1:11">
      <c r="A473" s="13">
        <v>43051</v>
      </c>
      <c r="B473" s="4" t="s">
        <v>4</v>
      </c>
      <c r="C473" s="15">
        <v>3775</v>
      </c>
      <c r="D473" s="15" t="s">
        <v>189</v>
      </c>
      <c r="E473" s="4" t="s">
        <v>25</v>
      </c>
      <c r="F473" s="4" t="s">
        <v>106</v>
      </c>
      <c r="G473" s="4" t="s">
        <v>65</v>
      </c>
      <c r="H473" s="20">
        <v>1</v>
      </c>
      <c r="J473" s="10">
        <v>16</v>
      </c>
      <c r="K473" s="10">
        <v>18</v>
      </c>
    </row>
    <row r="474" spans="1:11">
      <c r="A474" s="13">
        <v>43051</v>
      </c>
      <c r="B474" s="4" t="s">
        <v>7</v>
      </c>
      <c r="C474" s="15">
        <v>57100</v>
      </c>
      <c r="D474" s="15" t="s">
        <v>369</v>
      </c>
      <c r="E474" s="4" t="s">
        <v>7</v>
      </c>
      <c r="F474" s="4" t="s">
        <v>7</v>
      </c>
      <c r="G474" s="4" t="s">
        <v>43</v>
      </c>
      <c r="J474" s="10">
        <v>32</v>
      </c>
      <c r="K474" s="10">
        <v>42</v>
      </c>
    </row>
    <row r="475" spans="1:11">
      <c r="A475" s="13">
        <v>43057</v>
      </c>
      <c r="B475" s="4" t="s">
        <v>7</v>
      </c>
      <c r="C475" s="15">
        <v>57100</v>
      </c>
      <c r="D475" s="15" t="s">
        <v>369</v>
      </c>
      <c r="E475" s="4" t="s">
        <v>7</v>
      </c>
      <c r="F475" s="4" t="s">
        <v>7</v>
      </c>
      <c r="G475" s="4" t="s">
        <v>43</v>
      </c>
      <c r="J475" s="10">
        <v>32</v>
      </c>
      <c r="K475" s="10">
        <v>42</v>
      </c>
    </row>
    <row r="476" spans="1:11">
      <c r="A476" s="13">
        <v>43100</v>
      </c>
      <c r="B476" s="4" t="s">
        <v>7</v>
      </c>
      <c r="C476" s="15">
        <v>59200</v>
      </c>
      <c r="D476" s="4" t="s">
        <v>361</v>
      </c>
      <c r="E476" s="4" t="s">
        <v>7</v>
      </c>
      <c r="F476" s="4" t="s">
        <v>284</v>
      </c>
      <c r="G476" s="4" t="s">
        <v>65</v>
      </c>
      <c r="J476" s="10">
        <v>185</v>
      </c>
      <c r="K476" s="10">
        <v>310</v>
      </c>
    </row>
    <row r="477" spans="1:11">
      <c r="A477" s="13">
        <v>43096</v>
      </c>
      <c r="B477" s="4" t="s">
        <v>11</v>
      </c>
      <c r="C477" s="15">
        <v>53842</v>
      </c>
      <c r="D477" s="4" t="s">
        <v>430</v>
      </c>
      <c r="E477" s="4" t="s">
        <v>12</v>
      </c>
      <c r="F477" s="4" t="s">
        <v>244</v>
      </c>
      <c r="G477" s="4" t="s">
        <v>95</v>
      </c>
      <c r="J477" s="10">
        <v>150</v>
      </c>
      <c r="K477" s="10">
        <v>246</v>
      </c>
    </row>
    <row r="478" spans="1:11" s="586" customFormat="1">
      <c r="A478" s="581">
        <v>43044</v>
      </c>
      <c r="B478" s="582" t="s">
        <v>4</v>
      </c>
      <c r="C478" s="583">
        <v>5376</v>
      </c>
      <c r="D478" s="583" t="s">
        <v>178</v>
      </c>
      <c r="E478" s="582" t="s">
        <v>5</v>
      </c>
      <c r="F478" s="582" t="s">
        <v>84</v>
      </c>
      <c r="G478" s="582" t="s">
        <v>85</v>
      </c>
      <c r="H478" s="585"/>
      <c r="J478" s="586">
        <v>29</v>
      </c>
      <c r="K478" s="586">
        <v>41</v>
      </c>
    </row>
    <row r="479" spans="1:11" s="586" customFormat="1">
      <c r="A479" s="581">
        <v>43051</v>
      </c>
      <c r="B479" s="582" t="s">
        <v>4</v>
      </c>
      <c r="C479" s="583">
        <v>5376</v>
      </c>
      <c r="D479" s="583" t="s">
        <v>178</v>
      </c>
      <c r="E479" s="582" t="s">
        <v>29</v>
      </c>
      <c r="F479" s="582" t="s">
        <v>57</v>
      </c>
      <c r="G479" s="582" t="s">
        <v>98</v>
      </c>
      <c r="H479" s="585"/>
      <c r="J479" s="586">
        <v>29</v>
      </c>
      <c r="K479" s="586">
        <v>41</v>
      </c>
    </row>
    <row r="480" spans="1:11" s="586" customFormat="1">
      <c r="A480" s="581">
        <v>43057</v>
      </c>
      <c r="B480" s="582" t="s">
        <v>4</v>
      </c>
      <c r="C480" s="583">
        <v>5376</v>
      </c>
      <c r="D480" s="583" t="s">
        <v>178</v>
      </c>
      <c r="E480" s="582" t="s">
        <v>7</v>
      </c>
      <c r="F480" s="582" t="s">
        <v>24</v>
      </c>
      <c r="G480" s="582" t="s">
        <v>98</v>
      </c>
      <c r="H480" s="585"/>
      <c r="J480" s="586">
        <v>29</v>
      </c>
      <c r="K480" s="586">
        <v>41</v>
      </c>
    </row>
    <row r="481" spans="1:11">
      <c r="A481" s="13">
        <v>43029</v>
      </c>
      <c r="B481" s="13" t="s">
        <v>4</v>
      </c>
      <c r="C481" s="16">
        <v>9188</v>
      </c>
      <c r="D481" s="16" t="s">
        <v>146</v>
      </c>
      <c r="E481" s="13" t="s">
        <v>5</v>
      </c>
      <c r="F481" s="13" t="s">
        <v>7</v>
      </c>
      <c r="G481" s="13" t="s">
        <v>40</v>
      </c>
      <c r="J481" s="10">
        <v>44</v>
      </c>
      <c r="K481" s="10">
        <v>61</v>
      </c>
    </row>
    <row r="482" spans="1:11">
      <c r="A482" s="13">
        <v>43037</v>
      </c>
      <c r="B482" s="4" t="s">
        <v>4</v>
      </c>
      <c r="C482" s="15">
        <v>9189</v>
      </c>
      <c r="D482" s="15" t="s">
        <v>146</v>
      </c>
      <c r="E482" s="4" t="s">
        <v>5</v>
      </c>
      <c r="F482" s="4" t="s">
        <v>5</v>
      </c>
      <c r="G482" s="4" t="s">
        <v>42</v>
      </c>
      <c r="J482" s="10">
        <v>44</v>
      </c>
      <c r="K482" s="10">
        <v>61</v>
      </c>
    </row>
    <row r="483" spans="1:11">
      <c r="A483" s="12">
        <v>43023</v>
      </c>
      <c r="B483" s="1" t="s">
        <v>7</v>
      </c>
      <c r="C483" s="1">
        <v>54190</v>
      </c>
      <c r="D483" s="1" t="s">
        <v>403</v>
      </c>
      <c r="E483" s="1" t="s">
        <v>25</v>
      </c>
      <c r="F483" s="1" t="s">
        <v>26</v>
      </c>
      <c r="G483" s="2"/>
      <c r="J483" s="10">
        <v>17</v>
      </c>
      <c r="K483" s="10">
        <v>12</v>
      </c>
    </row>
    <row r="484" spans="1:11">
      <c r="A484" s="13">
        <v>43051</v>
      </c>
      <c r="B484" s="4" t="s">
        <v>4</v>
      </c>
      <c r="C484" s="15">
        <v>7680</v>
      </c>
      <c r="D484" s="15" t="s">
        <v>182</v>
      </c>
      <c r="E484" s="4" t="s">
        <v>24</v>
      </c>
      <c r="F484" s="4" t="s">
        <v>5</v>
      </c>
      <c r="G484" s="4" t="s">
        <v>98</v>
      </c>
      <c r="J484" s="10">
        <v>45</v>
      </c>
      <c r="K484" s="10">
        <v>57</v>
      </c>
    </row>
    <row r="485" spans="1:11">
      <c r="A485" s="13">
        <v>43037</v>
      </c>
      <c r="B485" s="4" t="s">
        <v>11</v>
      </c>
      <c r="C485" s="15">
        <v>67661</v>
      </c>
      <c r="D485" s="15" t="s">
        <v>425</v>
      </c>
      <c r="E485" s="4" t="s">
        <v>6</v>
      </c>
      <c r="F485" s="4" t="s">
        <v>6</v>
      </c>
      <c r="G485" s="4" t="s">
        <v>45</v>
      </c>
      <c r="J485" s="10">
        <v>115</v>
      </c>
      <c r="K485" s="10">
        <v>182</v>
      </c>
    </row>
    <row r="486" spans="1:11" s="127" customFormat="1">
      <c r="A486" s="319">
        <v>43091</v>
      </c>
      <c r="B486" s="320" t="s">
        <v>4</v>
      </c>
      <c r="C486" s="321">
        <v>7238</v>
      </c>
      <c r="D486" s="323" t="s">
        <v>311</v>
      </c>
      <c r="E486" s="320" t="s">
        <v>5</v>
      </c>
      <c r="F486" s="320" t="s">
        <v>5</v>
      </c>
      <c r="G486" s="320" t="s">
        <v>65</v>
      </c>
      <c r="H486" s="322"/>
      <c r="J486" s="127">
        <v>28</v>
      </c>
      <c r="K486" s="127">
        <v>34</v>
      </c>
    </row>
    <row r="487" spans="1:11" s="127" customFormat="1">
      <c r="A487" s="319">
        <v>43096</v>
      </c>
      <c r="B487" s="320" t="s">
        <v>4</v>
      </c>
      <c r="C487" s="321">
        <v>7224</v>
      </c>
      <c r="D487" s="320" t="s">
        <v>311</v>
      </c>
      <c r="E487" s="320" t="s">
        <v>5</v>
      </c>
      <c r="F487" s="320" t="s">
        <v>6</v>
      </c>
      <c r="G487" s="320" t="s">
        <v>247</v>
      </c>
      <c r="H487" s="322"/>
      <c r="J487" s="127">
        <v>28</v>
      </c>
      <c r="K487" s="127">
        <v>34</v>
      </c>
    </row>
    <row r="488" spans="1:11" s="282" customFormat="1" ht="16">
      <c r="A488" s="279">
        <v>43086</v>
      </c>
      <c r="B488" s="283" t="s">
        <v>4</v>
      </c>
      <c r="C488" s="280">
        <v>5772</v>
      </c>
      <c r="D488" s="307" t="s">
        <v>294</v>
      </c>
      <c r="E488" s="283" t="s">
        <v>5</v>
      </c>
      <c r="F488" s="283" t="s">
        <v>5</v>
      </c>
      <c r="G488" s="283" t="s">
        <v>98</v>
      </c>
      <c r="H488" s="281">
        <v>3</v>
      </c>
      <c r="J488" s="282">
        <v>25</v>
      </c>
      <c r="K488" s="282">
        <v>31</v>
      </c>
    </row>
    <row r="489" spans="1:11" s="282" customFormat="1">
      <c r="A489" s="279">
        <v>43090</v>
      </c>
      <c r="B489" s="278" t="s">
        <v>4</v>
      </c>
      <c r="C489" s="280">
        <v>5776</v>
      </c>
      <c r="D489" s="278" t="s">
        <v>294</v>
      </c>
      <c r="E489" s="278" t="s">
        <v>7</v>
      </c>
      <c r="F489" s="278" t="s">
        <v>7</v>
      </c>
      <c r="G489" s="278" t="s">
        <v>43</v>
      </c>
      <c r="H489" s="281"/>
      <c r="J489" s="282">
        <v>25</v>
      </c>
      <c r="K489" s="282">
        <v>31</v>
      </c>
    </row>
    <row r="490" spans="1:11" s="282" customFormat="1">
      <c r="A490" s="279">
        <v>43099</v>
      </c>
      <c r="B490" s="278" t="s">
        <v>4</v>
      </c>
      <c r="C490" s="280">
        <v>5772</v>
      </c>
      <c r="D490" s="278" t="s">
        <v>294</v>
      </c>
      <c r="E490" s="278" t="s">
        <v>24</v>
      </c>
      <c r="F490" s="278" t="s">
        <v>24</v>
      </c>
      <c r="G490" s="278" t="s">
        <v>43</v>
      </c>
      <c r="H490" s="281"/>
      <c r="J490" s="282">
        <v>25</v>
      </c>
      <c r="K490" s="282">
        <v>31</v>
      </c>
    </row>
    <row r="491" spans="1:11">
      <c r="A491" s="13">
        <v>43051</v>
      </c>
      <c r="B491" s="4" t="s">
        <v>4</v>
      </c>
      <c r="C491" s="15">
        <v>6590</v>
      </c>
      <c r="D491" s="15" t="s">
        <v>191</v>
      </c>
      <c r="E491" s="4" t="s">
        <v>5</v>
      </c>
      <c r="F491" s="4" t="s">
        <v>5</v>
      </c>
      <c r="G491" s="4" t="s">
        <v>97</v>
      </c>
      <c r="J491" s="10">
        <v>49</v>
      </c>
      <c r="K491" s="10">
        <v>65</v>
      </c>
    </row>
    <row r="492" spans="1:11" s="375" customFormat="1">
      <c r="A492" s="372">
        <v>43030</v>
      </c>
      <c r="B492" s="372" t="s">
        <v>4</v>
      </c>
      <c r="C492" s="373">
        <v>9545</v>
      </c>
      <c r="D492" s="373" t="s">
        <v>147</v>
      </c>
      <c r="E492" s="372" t="s">
        <v>7</v>
      </c>
      <c r="F492" s="372" t="s">
        <v>24</v>
      </c>
      <c r="G492" s="372" t="s">
        <v>45</v>
      </c>
      <c r="H492" s="374"/>
      <c r="J492" s="375">
        <v>50</v>
      </c>
      <c r="K492" s="375">
        <v>64</v>
      </c>
    </row>
    <row r="493" spans="1:11">
      <c r="A493" s="13">
        <v>43069</v>
      </c>
      <c r="B493" s="4" t="s">
        <v>4</v>
      </c>
      <c r="C493" s="15">
        <v>8399</v>
      </c>
      <c r="D493" s="15" t="s">
        <v>328</v>
      </c>
      <c r="E493" s="4" t="s">
        <v>5</v>
      </c>
      <c r="F493" s="4" t="s">
        <v>127</v>
      </c>
      <c r="G493" s="4" t="s">
        <v>43</v>
      </c>
      <c r="H493" s="54"/>
      <c r="J493" s="10">
        <v>66</v>
      </c>
      <c r="K493" s="10">
        <v>87</v>
      </c>
    </row>
    <row r="494" spans="1:11">
      <c r="A494" s="13">
        <v>43044</v>
      </c>
      <c r="B494" s="4" t="s">
        <v>4</v>
      </c>
      <c r="C494" s="15">
        <v>5495</v>
      </c>
      <c r="D494" s="15" t="s">
        <v>174</v>
      </c>
      <c r="E494" s="4" t="s">
        <v>7</v>
      </c>
      <c r="F494" s="4" t="s">
        <v>6</v>
      </c>
      <c r="G494" s="4" t="s">
        <v>43</v>
      </c>
      <c r="J494" s="10">
        <v>30</v>
      </c>
      <c r="K494" s="10">
        <v>39</v>
      </c>
    </row>
    <row r="495" spans="1:11">
      <c r="A495" s="13">
        <v>43097</v>
      </c>
      <c r="B495" s="4" t="s">
        <v>4</v>
      </c>
      <c r="C495" s="15">
        <v>5480</v>
      </c>
      <c r="D495" s="4" t="s">
        <v>330</v>
      </c>
      <c r="E495" s="4" t="s">
        <v>25</v>
      </c>
      <c r="F495" s="4" t="s">
        <v>5</v>
      </c>
      <c r="G495" s="4" t="s">
        <v>123</v>
      </c>
      <c r="J495" s="10">
        <v>37</v>
      </c>
      <c r="K495" s="10">
        <v>54</v>
      </c>
    </row>
    <row r="496" spans="1:11">
      <c r="A496" s="13"/>
      <c r="B496" s="4"/>
      <c r="C496" s="15"/>
      <c r="D496" s="15"/>
      <c r="E496" s="4"/>
      <c r="F496" s="4"/>
      <c r="G496" s="4"/>
      <c r="I496" s="130" t="s">
        <v>703</v>
      </c>
      <c r="J496" s="127">
        <f>SUM(J382:J495)</f>
        <v>3552</v>
      </c>
      <c r="K496" s="127">
        <f>SUM(K382:K495)</f>
        <v>4870</v>
      </c>
    </row>
    <row r="497" spans="1:11">
      <c r="A497" s="13"/>
      <c r="B497" s="4"/>
      <c r="C497" s="15"/>
      <c r="D497" s="15"/>
      <c r="E497" s="4"/>
      <c r="F497" s="4"/>
      <c r="G497" s="4"/>
      <c r="I497" s="67"/>
      <c r="J497" s="127">
        <f>155-7</f>
        <v>148</v>
      </c>
      <c r="K497" s="127">
        <f>155-7</f>
        <v>148</v>
      </c>
    </row>
    <row r="498" spans="1:11">
      <c r="A498" s="13"/>
      <c r="B498" s="4"/>
      <c r="C498" s="15"/>
      <c r="D498" s="15"/>
      <c r="E498" s="4"/>
      <c r="F498" s="4"/>
      <c r="G498" s="4"/>
      <c r="I498" s="67"/>
      <c r="J498" s="128">
        <f>J496/J497</f>
        <v>24</v>
      </c>
      <c r="K498" s="128">
        <f>K496/K497</f>
        <v>32.905405405405403</v>
      </c>
    </row>
    <row r="499" spans="1:11">
      <c r="A499" s="13"/>
      <c r="B499" s="4"/>
      <c r="C499" s="15"/>
      <c r="D499" s="15"/>
      <c r="E499" s="4"/>
      <c r="F499" s="4"/>
      <c r="G499" s="4"/>
      <c r="I499" s="67"/>
      <c r="J499" s="127" t="s">
        <v>569</v>
      </c>
      <c r="K499" s="127" t="s">
        <v>570</v>
      </c>
    </row>
    <row r="500" spans="1:11">
      <c r="A500" s="13"/>
      <c r="B500" s="4"/>
      <c r="C500" s="15"/>
      <c r="D500" s="15"/>
      <c r="E500" s="4"/>
      <c r="F500" s="4"/>
      <c r="G500" s="4"/>
      <c r="H500" s="54"/>
      <c r="I500" s="129" t="s">
        <v>702</v>
      </c>
      <c r="J500" s="127">
        <f>SUM(J350:J499)</f>
        <v>7937</v>
      </c>
      <c r="K500" s="127">
        <f>SUM(K350:K499)</f>
        <v>10694.905405405405</v>
      </c>
    </row>
    <row r="501" spans="1:11">
      <c r="A501" s="13"/>
      <c r="B501" s="4"/>
      <c r="C501" s="15"/>
      <c r="D501" s="15"/>
      <c r="E501" s="4"/>
      <c r="F501" s="4"/>
      <c r="G501" s="4"/>
      <c r="H501" s="54"/>
      <c r="J501" s="127">
        <f>269-120-2</f>
        <v>147</v>
      </c>
      <c r="K501" s="127">
        <f>J501</f>
        <v>147</v>
      </c>
    </row>
    <row r="502" spans="1:11" ht="18" customHeight="1">
      <c r="A502" s="13"/>
      <c r="B502" s="4"/>
      <c r="C502" s="15"/>
      <c r="D502" s="15"/>
      <c r="E502" s="4"/>
      <c r="F502" s="4"/>
      <c r="G502" s="4"/>
      <c r="H502" s="54"/>
      <c r="J502" s="128">
        <f>J500/J501</f>
        <v>53.993197278911566</v>
      </c>
      <c r="K502" s="128">
        <f>K500/K501</f>
        <v>72.75445854017282</v>
      </c>
    </row>
    <row r="503" spans="1:11">
      <c r="A503" s="13"/>
      <c r="B503" s="4"/>
      <c r="C503" s="15"/>
      <c r="D503" s="15"/>
      <c r="E503" s="4"/>
      <c r="F503" s="4"/>
      <c r="G503" s="4"/>
      <c r="H503" s="54"/>
      <c r="J503" s="127" t="s">
        <v>569</v>
      </c>
      <c r="K503" s="127" t="s">
        <v>570</v>
      </c>
    </row>
    <row r="504" spans="1:11">
      <c r="A504" s="13"/>
      <c r="B504" s="4"/>
      <c r="C504" s="15"/>
      <c r="D504" s="4"/>
      <c r="E504" s="4"/>
      <c r="F504" s="4"/>
      <c r="G504" s="4"/>
      <c r="I504" s="127" t="s">
        <v>704</v>
      </c>
      <c r="J504" s="127">
        <f>SUM(J276:J503)</f>
        <v>17712.993197278913</v>
      </c>
      <c r="K504" s="127">
        <f>SUM(K276:K503)</f>
        <v>23454.565269350984</v>
      </c>
    </row>
    <row r="505" spans="1:11">
      <c r="A505" s="13"/>
      <c r="B505" s="4"/>
      <c r="C505" s="15"/>
      <c r="D505" s="4"/>
      <c r="E505" s="4"/>
      <c r="F505" s="4"/>
      <c r="G505" s="4"/>
      <c r="J505" s="127">
        <f>501-274-8</f>
        <v>219</v>
      </c>
      <c r="K505" s="127">
        <f>501-274-8</f>
        <v>219</v>
      </c>
    </row>
    <row r="506" spans="1:11">
      <c r="A506" s="13"/>
      <c r="B506" s="4"/>
      <c r="C506" s="15"/>
      <c r="D506" s="4"/>
      <c r="E506" s="4"/>
      <c r="F506" s="4"/>
      <c r="G506" s="4"/>
      <c r="J506" s="128">
        <f>J504/J505</f>
        <v>80.881247476159416</v>
      </c>
      <c r="K506" s="128">
        <f>K504/K505</f>
        <v>107.09847154954787</v>
      </c>
    </row>
    <row r="507" spans="1:11">
      <c r="A507" s="13"/>
      <c r="B507" s="4"/>
      <c r="C507" s="15"/>
      <c r="D507" s="4"/>
      <c r="E507" s="4"/>
      <c r="F507" s="4"/>
      <c r="G507" s="4"/>
      <c r="J507" s="127" t="s">
        <v>569</v>
      </c>
      <c r="K507" s="127" t="s">
        <v>570</v>
      </c>
    </row>
    <row r="508" spans="1:11">
      <c r="A508" s="13"/>
      <c r="B508" s="4"/>
      <c r="C508" s="15"/>
      <c r="D508" s="4"/>
      <c r="E508" s="4"/>
      <c r="F508" s="4"/>
      <c r="G508" s="4"/>
    </row>
    <row r="509" spans="1:11">
      <c r="A509" s="13"/>
      <c r="B509" s="4"/>
      <c r="C509" s="15"/>
      <c r="D509" s="4"/>
      <c r="E509" s="4"/>
      <c r="F509" s="4"/>
      <c r="G509" s="4"/>
    </row>
    <row r="510" spans="1:11">
      <c r="A510" s="13"/>
      <c r="B510" s="4"/>
      <c r="C510" s="15"/>
      <c r="D510" s="4"/>
      <c r="E510" s="4"/>
      <c r="F510" s="4"/>
      <c r="G510" s="4"/>
      <c r="J510" s="10">
        <v>12598</v>
      </c>
      <c r="K510" s="10">
        <v>15915</v>
      </c>
    </row>
    <row r="511" spans="1:11">
      <c r="A511" s="13"/>
      <c r="B511" s="4"/>
      <c r="C511" s="15"/>
      <c r="D511" s="4"/>
      <c r="E511" s="4"/>
      <c r="F511" s="4"/>
      <c r="G511" s="4"/>
      <c r="J511" s="10">
        <f>493-15</f>
        <v>478</v>
      </c>
      <c r="K511" s="10">
        <f>J511</f>
        <v>478</v>
      </c>
    </row>
    <row r="512" spans="1:11">
      <c r="A512" s="13"/>
      <c r="B512" s="4"/>
      <c r="C512" s="15"/>
      <c r="D512" s="4"/>
      <c r="E512" s="4"/>
      <c r="F512" s="4"/>
      <c r="G512" s="4"/>
      <c r="J512" s="125">
        <f>J510/J511</f>
        <v>26.355648535564853</v>
      </c>
      <c r="K512" s="125">
        <f>K510/K511</f>
        <v>33.294979079497907</v>
      </c>
    </row>
    <row r="513" spans="1:11">
      <c r="A513" s="13"/>
      <c r="B513" s="4"/>
      <c r="C513" s="15"/>
      <c r="D513" s="4"/>
      <c r="E513" s="4"/>
      <c r="F513" s="4"/>
      <c r="G513" s="4"/>
      <c r="J513" s="10" t="s">
        <v>569</v>
      </c>
      <c r="K513" s="10" t="s">
        <v>699</v>
      </c>
    </row>
    <row r="514" spans="1:11">
      <c r="A514" s="13"/>
      <c r="B514" s="4"/>
      <c r="C514" s="15"/>
      <c r="D514" s="4"/>
      <c r="E514" s="4"/>
      <c r="F514" s="4"/>
      <c r="G514" s="4"/>
    </row>
    <row r="515" spans="1:11">
      <c r="A515" s="13"/>
      <c r="B515" s="4"/>
      <c r="C515" s="15"/>
      <c r="D515" s="4"/>
      <c r="E515" s="4"/>
      <c r="F515" s="4"/>
      <c r="G515" s="4"/>
    </row>
    <row r="516" spans="1:11">
      <c r="A516" s="13"/>
      <c r="B516" s="4"/>
      <c r="C516" s="15"/>
      <c r="D516" s="4"/>
      <c r="E516" s="4"/>
      <c r="F516" s="4"/>
      <c r="G516" s="4"/>
    </row>
    <row r="517" spans="1:11">
      <c r="A517" s="13"/>
      <c r="B517" s="4"/>
      <c r="C517" s="15"/>
      <c r="D517" s="4"/>
      <c r="E517" s="4"/>
      <c r="F517" s="4"/>
      <c r="G517" s="4"/>
    </row>
    <row r="518" spans="1:11">
      <c r="A518" s="13"/>
      <c r="B518" s="4"/>
      <c r="C518" s="15"/>
      <c r="D518" s="4"/>
      <c r="E518" s="4"/>
      <c r="F518" s="4"/>
      <c r="G518" s="4"/>
    </row>
    <row r="519" spans="1:11">
      <c r="A519" s="13"/>
      <c r="B519" s="4"/>
      <c r="C519" s="15"/>
      <c r="D519" s="4"/>
      <c r="E519" s="4"/>
      <c r="F519" s="4"/>
      <c r="G519" s="4"/>
    </row>
    <row r="520" spans="1:11">
      <c r="A520" s="13"/>
      <c r="B520" s="4"/>
      <c r="C520" s="15"/>
      <c r="D520" s="4"/>
      <c r="E520" s="4"/>
      <c r="F520" s="4"/>
      <c r="G520" s="4"/>
    </row>
    <row r="521" spans="1:11">
      <c r="A521" s="13"/>
      <c r="B521" s="4"/>
      <c r="C521" s="15"/>
      <c r="D521" s="4"/>
      <c r="E521" s="4"/>
      <c r="F521" s="4"/>
      <c r="G521" s="4"/>
    </row>
    <row r="522" spans="1:11" ht="21">
      <c r="A522" s="110" t="s">
        <v>590</v>
      </c>
      <c r="B522" s="111"/>
      <c r="C522" s="110"/>
      <c r="D522" s="111"/>
      <c r="E522" s="111"/>
      <c r="F522" s="111"/>
      <c r="G522" s="111"/>
      <c r="H522" s="88"/>
      <c r="I522" s="89"/>
      <c r="J522" s="112" t="e">
        <f>J502/J503</f>
        <v>#VALUE!</v>
      </c>
      <c r="K522" s="112" t="e">
        <f>K502/J503</f>
        <v>#VALUE!</v>
      </c>
    </row>
    <row r="523" spans="1:11">
      <c r="A523" s="10"/>
      <c r="C523" s="10"/>
      <c r="J523" s="26" t="s">
        <v>586</v>
      </c>
      <c r="K523" s="26" t="s">
        <v>585</v>
      </c>
    </row>
    <row r="524" spans="1:11" ht="21">
      <c r="A524" s="96" t="s">
        <v>567</v>
      </c>
      <c r="B524" s="107"/>
      <c r="C524" s="108"/>
      <c r="D524" s="107"/>
      <c r="E524" s="109"/>
      <c r="F524" s="109"/>
      <c r="G524" s="109"/>
      <c r="H524" s="88"/>
      <c r="I524" s="89"/>
      <c r="J524" s="113" t="e">
        <f>SUM(J5:J523)</f>
        <v>#VALUE!</v>
      </c>
      <c r="K524" s="113" t="e">
        <f>SUM(K5:K523)</f>
        <v>#VALUE!</v>
      </c>
    </row>
    <row r="525" spans="1:11" ht="21">
      <c r="A525" s="96"/>
      <c r="B525" s="107"/>
      <c r="C525" s="108"/>
      <c r="D525" s="107"/>
      <c r="E525" s="109"/>
      <c r="F525" s="109"/>
      <c r="G525" s="109"/>
      <c r="H525" s="88"/>
      <c r="I525" s="89"/>
      <c r="J525" s="89">
        <f>502-14</f>
        <v>488</v>
      </c>
      <c r="K525" s="89"/>
    </row>
    <row r="526" spans="1:11">
      <c r="A526" s="15"/>
      <c r="B526" s="4"/>
      <c r="C526" s="15"/>
      <c r="D526" s="4"/>
      <c r="E526" s="4"/>
      <c r="F526" s="4"/>
      <c r="G526" s="4"/>
    </row>
    <row r="527" spans="1:11">
      <c r="A527" s="15"/>
      <c r="B527" s="4"/>
      <c r="C527" s="15"/>
      <c r="D527" s="4"/>
      <c r="E527" s="4"/>
      <c r="F527" s="4"/>
      <c r="G527" s="4"/>
    </row>
    <row r="528" spans="1:11">
      <c r="A528" s="15"/>
      <c r="B528" s="4"/>
      <c r="C528" s="15"/>
      <c r="D528" s="4"/>
      <c r="E528" s="4"/>
      <c r="F528" s="4"/>
      <c r="G528" s="4"/>
    </row>
    <row r="529" spans="1:7">
      <c r="A529" s="15"/>
      <c r="B529" s="4"/>
      <c r="C529" s="15"/>
      <c r="D529" s="4"/>
      <c r="E529" s="4"/>
      <c r="F529" s="4"/>
      <c r="G529" s="4"/>
    </row>
    <row r="530" spans="1:7">
      <c r="A530" s="15"/>
      <c r="B530" s="4"/>
      <c r="C530" s="15"/>
      <c r="D530" s="4"/>
      <c r="E530" s="4"/>
      <c r="F530" s="4"/>
      <c r="G530" s="4"/>
    </row>
    <row r="531" spans="1:7">
      <c r="A531" s="15"/>
      <c r="B531" s="4"/>
      <c r="C531" s="15"/>
      <c r="D531" s="4"/>
      <c r="E531" s="4"/>
      <c r="F531" s="4"/>
      <c r="G531" s="4"/>
    </row>
    <row r="532" spans="1:7">
      <c r="A532" s="15"/>
      <c r="B532" s="4"/>
      <c r="C532" s="15"/>
      <c r="D532" s="4"/>
      <c r="E532" s="4"/>
      <c r="F532" s="4"/>
      <c r="G532" s="4"/>
    </row>
    <row r="533" spans="1:7">
      <c r="A533" s="15"/>
      <c r="B533" s="4"/>
      <c r="C533" s="15"/>
      <c r="D533" s="4"/>
      <c r="E533" s="4"/>
      <c r="F533" s="4"/>
      <c r="G533" s="4"/>
    </row>
    <row r="534" spans="1:7">
      <c r="A534" s="15"/>
      <c r="B534" s="4"/>
      <c r="C534" s="15"/>
      <c r="D534" s="4"/>
      <c r="E534" s="4"/>
      <c r="F534" s="4"/>
      <c r="G534" s="4"/>
    </row>
    <row r="535" spans="1:7">
      <c r="A535" s="15"/>
      <c r="B535" s="4"/>
      <c r="C535" s="15"/>
      <c r="D535" s="4"/>
      <c r="E535" s="4"/>
      <c r="F535" s="4"/>
      <c r="G535" s="4"/>
    </row>
    <row r="543" spans="1:7" ht="32">
      <c r="B543" s="31" t="s">
        <v>282</v>
      </c>
    </row>
  </sheetData>
  <sortState ref="A4:K507">
    <sortCondition ref="D4"/>
  </sortState>
  <pageMargins left="0" right="0" top="0" bottom="0" header="0.31496062992125984" footer="0.31496062992125984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pageSetUpPr fitToPage="1"/>
  </sheetPr>
  <dimension ref="A1:J207"/>
  <sheetViews>
    <sheetView workbookViewId="0">
      <pane ySplit="1" topLeftCell="A170" activePane="bottomLeft" state="frozen"/>
      <selection pane="bottomLeft" activeCell="H3" sqref="H3:H204"/>
    </sheetView>
  </sheetViews>
  <sheetFormatPr baseColWidth="10" defaultRowHeight="15"/>
  <cols>
    <col min="1" max="1" width="10.6640625" style="121" customWidth="1"/>
    <col min="2" max="2" width="10.5" style="121" customWidth="1"/>
    <col min="3" max="3" width="8.6640625" style="121" customWidth="1"/>
    <col min="4" max="4" width="20.1640625" style="121" customWidth="1"/>
    <col min="5" max="5" width="19.1640625" style="121" customWidth="1"/>
    <col min="6" max="6" width="19.33203125" style="121" customWidth="1"/>
    <col min="7" max="7" width="51.5" style="121" customWidth="1"/>
    <col min="8" max="8" width="38.33203125" style="121" customWidth="1"/>
    <col min="9" max="16384" width="10.83203125" style="121"/>
  </cols>
  <sheetData>
    <row r="1" spans="1:10" ht="49.5" customHeight="1" thickBot="1">
      <c r="A1" s="261" t="s">
        <v>2</v>
      </c>
      <c r="B1" s="262" t="s">
        <v>0</v>
      </c>
      <c r="C1" s="263" t="s">
        <v>1</v>
      </c>
      <c r="D1" s="264" t="s">
        <v>129</v>
      </c>
      <c r="E1" s="265" t="s">
        <v>204</v>
      </c>
      <c r="F1" s="265" t="s">
        <v>203</v>
      </c>
      <c r="G1" s="265" t="s">
        <v>3</v>
      </c>
      <c r="H1" s="265" t="s">
        <v>285</v>
      </c>
      <c r="I1" s="121" t="s">
        <v>564</v>
      </c>
      <c r="J1" s="121" t="s">
        <v>563</v>
      </c>
    </row>
    <row r="2" spans="1:10" ht="49.5" customHeight="1">
      <c r="A2" s="117"/>
      <c r="B2" s="118"/>
      <c r="C2" s="119"/>
      <c r="D2" s="117"/>
      <c r="E2" s="120"/>
      <c r="F2" s="120"/>
      <c r="G2" s="120"/>
      <c r="H2" s="120"/>
    </row>
    <row r="3" spans="1:10" ht="15" customHeight="1">
      <c r="A3" s="266">
        <v>43113</v>
      </c>
      <c r="B3" s="267" t="s">
        <v>4</v>
      </c>
      <c r="C3" s="267">
        <v>5671</v>
      </c>
      <c r="D3" s="268" t="s">
        <v>291</v>
      </c>
      <c r="E3" s="267" t="s">
        <v>5</v>
      </c>
      <c r="F3" s="267" t="s">
        <v>5</v>
      </c>
      <c r="G3" s="267" t="s">
        <v>65</v>
      </c>
      <c r="H3" s="267"/>
      <c r="I3" s="121">
        <v>22</v>
      </c>
      <c r="J3" s="121">
        <v>31</v>
      </c>
    </row>
    <row r="4" spans="1:10" ht="15" customHeight="1">
      <c r="A4" s="269">
        <v>43121</v>
      </c>
      <c r="B4" s="209" t="s">
        <v>7</v>
      </c>
      <c r="C4" s="209">
        <v>57480</v>
      </c>
      <c r="D4" s="209" t="s">
        <v>512</v>
      </c>
      <c r="E4" s="209" t="s">
        <v>7</v>
      </c>
      <c r="F4" s="209" t="s">
        <v>6</v>
      </c>
      <c r="G4" s="267" t="s">
        <v>520</v>
      </c>
      <c r="H4" s="209"/>
      <c r="I4" s="121">
        <v>30</v>
      </c>
      <c r="J4" s="121">
        <v>43</v>
      </c>
    </row>
    <row r="5" spans="1:10" ht="15" customHeight="1">
      <c r="A5" s="269">
        <v>43103</v>
      </c>
      <c r="B5" s="209" t="s">
        <v>22</v>
      </c>
      <c r="C5" s="209">
        <v>6747</v>
      </c>
      <c r="D5" s="209" t="s">
        <v>326</v>
      </c>
      <c r="E5" s="209" t="s">
        <v>7</v>
      </c>
      <c r="F5" s="209" t="s">
        <v>7</v>
      </c>
      <c r="G5" s="267" t="s">
        <v>65</v>
      </c>
      <c r="H5" s="209"/>
      <c r="I5" s="121">
        <v>30</v>
      </c>
      <c r="J5" s="121">
        <v>28</v>
      </c>
    </row>
    <row r="6" spans="1:10" ht="15" customHeight="1">
      <c r="A6" s="269">
        <v>43120</v>
      </c>
      <c r="B6" s="209" t="s">
        <v>22</v>
      </c>
      <c r="C6" s="209">
        <v>6700</v>
      </c>
      <c r="D6" s="209" t="s">
        <v>326</v>
      </c>
      <c r="E6" s="209" t="s">
        <v>7</v>
      </c>
      <c r="F6" s="209" t="s">
        <v>24</v>
      </c>
      <c r="G6" s="267" t="s">
        <v>98</v>
      </c>
      <c r="H6" s="209"/>
      <c r="I6" s="121">
        <v>30</v>
      </c>
      <c r="J6" s="121">
        <v>28</v>
      </c>
    </row>
    <row r="7" spans="1:10" ht="15" customHeight="1">
      <c r="A7" s="269">
        <v>43120</v>
      </c>
      <c r="B7" s="209" t="s">
        <v>22</v>
      </c>
      <c r="C7" s="209">
        <v>6700</v>
      </c>
      <c r="D7" s="209" t="s">
        <v>326</v>
      </c>
      <c r="E7" s="209" t="s">
        <v>7</v>
      </c>
      <c r="F7" s="209" t="s">
        <v>24</v>
      </c>
      <c r="G7" s="267" t="s">
        <v>65</v>
      </c>
      <c r="H7" s="209"/>
      <c r="I7" s="121">
        <v>30</v>
      </c>
      <c r="J7" s="121">
        <v>28</v>
      </c>
    </row>
    <row r="8" spans="1:10" s="546" customFormat="1" ht="15" customHeight="1">
      <c r="A8" s="543">
        <v>43121</v>
      </c>
      <c r="B8" s="544" t="s">
        <v>4</v>
      </c>
      <c r="C8" s="544">
        <v>5714</v>
      </c>
      <c r="D8" s="544" t="s">
        <v>341</v>
      </c>
      <c r="E8" s="544" t="s">
        <v>12</v>
      </c>
      <c r="F8" s="544" t="s">
        <v>24</v>
      </c>
      <c r="G8" s="545" t="s">
        <v>65</v>
      </c>
      <c r="H8" s="544"/>
      <c r="I8" s="546">
        <v>22</v>
      </c>
      <c r="J8" s="546">
        <v>31</v>
      </c>
    </row>
    <row r="9" spans="1:10" ht="15" customHeight="1">
      <c r="A9" s="269">
        <v>43104</v>
      </c>
      <c r="B9" s="209" t="s">
        <v>22</v>
      </c>
      <c r="C9" s="209">
        <v>6791</v>
      </c>
      <c r="D9" s="209" t="s">
        <v>348</v>
      </c>
      <c r="E9" s="209" t="s">
        <v>5</v>
      </c>
      <c r="F9" s="209" t="s">
        <v>5</v>
      </c>
      <c r="G9" s="270" t="s">
        <v>388</v>
      </c>
      <c r="H9" s="209"/>
      <c r="I9" s="121">
        <v>12</v>
      </c>
      <c r="J9" s="121">
        <v>12</v>
      </c>
    </row>
    <row r="10" spans="1:10" ht="15" customHeight="1">
      <c r="A10" s="269">
        <v>43110</v>
      </c>
      <c r="B10" s="209" t="s">
        <v>22</v>
      </c>
      <c r="C10" s="209">
        <v>6791</v>
      </c>
      <c r="D10" s="209" t="s">
        <v>348</v>
      </c>
      <c r="E10" s="209" t="s">
        <v>7</v>
      </c>
      <c r="F10" s="209" t="s">
        <v>7</v>
      </c>
      <c r="G10" s="267" t="s">
        <v>388</v>
      </c>
      <c r="H10" s="209"/>
      <c r="I10" s="121">
        <v>12</v>
      </c>
      <c r="J10" s="121">
        <v>12</v>
      </c>
    </row>
    <row r="11" spans="1:10" ht="15" customHeight="1">
      <c r="A11" s="269">
        <v>43114</v>
      </c>
      <c r="B11" s="209" t="s">
        <v>22</v>
      </c>
      <c r="C11" s="209">
        <v>6790</v>
      </c>
      <c r="D11" s="209" t="s">
        <v>479</v>
      </c>
      <c r="E11" s="209" t="s">
        <v>5</v>
      </c>
      <c r="F11" s="209" t="s">
        <v>7</v>
      </c>
      <c r="G11" s="267" t="s">
        <v>388</v>
      </c>
      <c r="H11" s="209"/>
      <c r="I11" s="121">
        <v>12</v>
      </c>
      <c r="J11" s="121">
        <v>12</v>
      </c>
    </row>
    <row r="12" spans="1:10" ht="15" customHeight="1">
      <c r="A12" s="269">
        <v>43105</v>
      </c>
      <c r="B12" s="209" t="s">
        <v>7</v>
      </c>
      <c r="C12" s="209">
        <v>57390</v>
      </c>
      <c r="D12" s="209" t="s">
        <v>350</v>
      </c>
      <c r="E12" s="209" t="s">
        <v>7</v>
      </c>
      <c r="F12" s="209" t="s">
        <v>7</v>
      </c>
      <c r="G12" s="267" t="s">
        <v>65</v>
      </c>
      <c r="H12" s="209"/>
      <c r="I12" s="121">
        <v>16</v>
      </c>
      <c r="J12" s="121">
        <v>12</v>
      </c>
    </row>
    <row r="13" spans="1:10" ht="15" customHeight="1">
      <c r="A13" s="269">
        <v>43107</v>
      </c>
      <c r="B13" s="209" t="s">
        <v>7</v>
      </c>
      <c r="C13" s="209">
        <v>57390</v>
      </c>
      <c r="D13" s="209" t="s">
        <v>350</v>
      </c>
      <c r="E13" s="209" t="s">
        <v>7</v>
      </c>
      <c r="F13" s="209" t="s">
        <v>7</v>
      </c>
      <c r="G13" s="267" t="s">
        <v>388</v>
      </c>
      <c r="H13" s="209"/>
      <c r="I13" s="121">
        <v>16</v>
      </c>
      <c r="J13" s="121">
        <v>12</v>
      </c>
    </row>
    <row r="14" spans="1:10" ht="15" customHeight="1">
      <c r="A14" s="269">
        <v>43111</v>
      </c>
      <c r="B14" s="209" t="s">
        <v>7</v>
      </c>
      <c r="C14" s="209">
        <v>57390</v>
      </c>
      <c r="D14" s="209" t="s">
        <v>350</v>
      </c>
      <c r="E14" s="209" t="s">
        <v>7</v>
      </c>
      <c r="F14" s="209" t="s">
        <v>242</v>
      </c>
      <c r="G14" s="267" t="s">
        <v>37</v>
      </c>
      <c r="H14" s="209"/>
      <c r="I14" s="121">
        <v>16</v>
      </c>
      <c r="J14" s="121">
        <v>12</v>
      </c>
    </row>
    <row r="15" spans="1:10" ht="15" customHeight="1">
      <c r="A15" s="269">
        <v>43113</v>
      </c>
      <c r="B15" s="209" t="s">
        <v>7</v>
      </c>
      <c r="C15" s="209">
        <v>57390</v>
      </c>
      <c r="D15" s="209" t="s">
        <v>350</v>
      </c>
      <c r="E15" s="209" t="s">
        <v>61</v>
      </c>
      <c r="F15" s="209" t="s">
        <v>7</v>
      </c>
      <c r="G15" s="267" t="s">
        <v>65</v>
      </c>
      <c r="H15" s="209"/>
      <c r="I15" s="121">
        <v>16</v>
      </c>
      <c r="J15" s="121">
        <v>12</v>
      </c>
    </row>
    <row r="16" spans="1:10" ht="15" customHeight="1">
      <c r="A16" s="269">
        <v>43106</v>
      </c>
      <c r="B16" s="209" t="s">
        <v>7</v>
      </c>
      <c r="C16" s="209">
        <v>57710</v>
      </c>
      <c r="D16" s="209" t="s">
        <v>383</v>
      </c>
      <c r="E16" s="209" t="s">
        <v>7</v>
      </c>
      <c r="F16" s="209" t="s">
        <v>242</v>
      </c>
      <c r="G16" s="267" t="s">
        <v>65</v>
      </c>
      <c r="H16" s="209"/>
      <c r="I16" s="121">
        <v>24</v>
      </c>
      <c r="J16" s="121">
        <v>19</v>
      </c>
    </row>
    <row r="17" spans="1:10" ht="15" customHeight="1">
      <c r="A17" s="269">
        <v>43121</v>
      </c>
      <c r="B17" s="209" t="s">
        <v>6</v>
      </c>
      <c r="C17" s="209">
        <v>34596</v>
      </c>
      <c r="D17" s="209" t="s">
        <v>521</v>
      </c>
      <c r="E17" s="209" t="s">
        <v>6</v>
      </c>
      <c r="F17" s="209" t="s">
        <v>6</v>
      </c>
      <c r="G17" s="267" t="s">
        <v>65</v>
      </c>
      <c r="H17" s="209"/>
      <c r="I17" s="121">
        <v>228</v>
      </c>
      <c r="J17" s="121">
        <v>369</v>
      </c>
    </row>
    <row r="18" spans="1:10" s="277" customFormat="1" ht="15" customHeight="1">
      <c r="A18" s="274">
        <v>43114</v>
      </c>
      <c r="B18" s="275" t="s">
        <v>4</v>
      </c>
      <c r="C18" s="275">
        <v>4926</v>
      </c>
      <c r="D18" s="275" t="s">
        <v>152</v>
      </c>
      <c r="E18" s="275" t="s">
        <v>5</v>
      </c>
      <c r="F18" s="275" t="s">
        <v>5</v>
      </c>
      <c r="G18" s="276" t="s">
        <v>478</v>
      </c>
      <c r="H18" s="275"/>
      <c r="I18" s="277">
        <v>11</v>
      </c>
      <c r="J18" s="277">
        <v>7</v>
      </c>
    </row>
    <row r="19" spans="1:10" ht="15" customHeight="1">
      <c r="A19" s="269">
        <v>43113</v>
      </c>
      <c r="B19" s="209" t="s">
        <v>4</v>
      </c>
      <c r="C19" s="209">
        <v>6315</v>
      </c>
      <c r="D19" s="209" t="s">
        <v>469</v>
      </c>
      <c r="E19" s="209" t="s">
        <v>24</v>
      </c>
      <c r="F19" s="209" t="s">
        <v>5</v>
      </c>
      <c r="G19" s="267" t="s">
        <v>65</v>
      </c>
      <c r="H19" s="209"/>
      <c r="I19" s="121">
        <v>52</v>
      </c>
      <c r="J19" s="121">
        <v>63</v>
      </c>
    </row>
    <row r="20" spans="1:10" ht="15" customHeight="1">
      <c r="A20" s="269">
        <v>43121</v>
      </c>
      <c r="B20" s="209" t="s">
        <v>4</v>
      </c>
      <c r="C20" s="209">
        <v>6315</v>
      </c>
      <c r="D20" s="209" t="s">
        <v>469</v>
      </c>
      <c r="E20" s="209" t="s">
        <v>24</v>
      </c>
      <c r="F20" s="209" t="s">
        <v>5</v>
      </c>
      <c r="G20" s="267" t="s">
        <v>498</v>
      </c>
      <c r="H20" s="209"/>
      <c r="I20" s="121">
        <v>52</v>
      </c>
      <c r="J20" s="121">
        <v>63</v>
      </c>
    </row>
    <row r="21" spans="1:10" s="277" customFormat="1" ht="15" customHeight="1">
      <c r="A21" s="274">
        <v>43106</v>
      </c>
      <c r="B21" s="275" t="s">
        <v>4</v>
      </c>
      <c r="C21" s="275">
        <v>4443</v>
      </c>
      <c r="D21" s="275" t="s">
        <v>145</v>
      </c>
      <c r="E21" s="275" t="s">
        <v>9</v>
      </c>
      <c r="F21" s="275" t="s">
        <v>5</v>
      </c>
      <c r="G21" s="276" t="s">
        <v>248</v>
      </c>
      <c r="H21" s="275"/>
      <c r="I21" s="277">
        <v>8</v>
      </c>
      <c r="J21" s="277">
        <v>5</v>
      </c>
    </row>
    <row r="22" spans="1:10" s="277" customFormat="1" ht="15" customHeight="1">
      <c r="A22" s="274">
        <v>43106</v>
      </c>
      <c r="B22" s="275" t="s">
        <v>4</v>
      </c>
      <c r="C22" s="275">
        <v>4480</v>
      </c>
      <c r="D22" s="275" t="s">
        <v>145</v>
      </c>
      <c r="E22" s="275" t="s">
        <v>25</v>
      </c>
      <c r="F22" s="275" t="s">
        <v>7</v>
      </c>
      <c r="G22" s="276" t="s">
        <v>388</v>
      </c>
      <c r="H22" s="275"/>
      <c r="I22" s="277">
        <v>8</v>
      </c>
      <c r="J22" s="277">
        <v>5</v>
      </c>
    </row>
    <row r="23" spans="1:10" ht="15" customHeight="1">
      <c r="A23" s="269">
        <v>43103</v>
      </c>
      <c r="B23" s="209" t="s">
        <v>4</v>
      </c>
      <c r="C23" s="209">
        <v>7248</v>
      </c>
      <c r="D23" s="209" t="s">
        <v>153</v>
      </c>
      <c r="E23" s="209" t="s">
        <v>6</v>
      </c>
      <c r="F23" s="209" t="s">
        <v>52</v>
      </c>
      <c r="G23" s="270" t="s">
        <v>388</v>
      </c>
      <c r="H23" s="209"/>
      <c r="I23" s="121">
        <v>26</v>
      </c>
      <c r="J23" s="121">
        <v>33</v>
      </c>
    </row>
    <row r="24" spans="1:10" ht="15" customHeight="1">
      <c r="A24" s="269">
        <v>43106</v>
      </c>
      <c r="B24" s="209" t="s">
        <v>4</v>
      </c>
      <c r="C24" s="209">
        <v>7216</v>
      </c>
      <c r="D24" s="209" t="s">
        <v>153</v>
      </c>
      <c r="E24" s="209" t="s">
        <v>7</v>
      </c>
      <c r="F24" s="209" t="s">
        <v>242</v>
      </c>
      <c r="G24" s="267" t="s">
        <v>391</v>
      </c>
      <c r="H24" s="209"/>
      <c r="I24" s="121">
        <v>26</v>
      </c>
      <c r="J24" s="121">
        <v>33</v>
      </c>
    </row>
    <row r="25" spans="1:10" ht="15" customHeight="1">
      <c r="A25" s="269">
        <v>43121</v>
      </c>
      <c r="B25" s="209" t="s">
        <v>4</v>
      </c>
      <c r="C25" s="209">
        <v>7232</v>
      </c>
      <c r="D25" s="209" t="s">
        <v>153</v>
      </c>
      <c r="E25" s="209" t="s">
        <v>28</v>
      </c>
      <c r="F25" s="209" t="s">
        <v>7</v>
      </c>
      <c r="G25" s="267" t="s">
        <v>235</v>
      </c>
      <c r="H25" s="209"/>
      <c r="I25" s="121">
        <v>26</v>
      </c>
      <c r="J25" s="121">
        <v>33</v>
      </c>
    </row>
    <row r="26" spans="1:10" ht="15" customHeight="1">
      <c r="A26" s="269">
        <v>43121</v>
      </c>
      <c r="B26" s="209" t="s">
        <v>4</v>
      </c>
      <c r="C26" s="209">
        <v>7215</v>
      </c>
      <c r="D26" s="209" t="s">
        <v>153</v>
      </c>
      <c r="E26" s="209" t="s">
        <v>5</v>
      </c>
      <c r="F26" s="209" t="s">
        <v>7</v>
      </c>
      <c r="G26" s="267" t="s">
        <v>388</v>
      </c>
      <c r="H26" s="209"/>
      <c r="I26" s="121">
        <v>26</v>
      </c>
      <c r="J26" s="121">
        <v>33</v>
      </c>
    </row>
    <row r="27" spans="1:10" s="366" customFormat="1" ht="15" customHeight="1">
      <c r="A27" s="363">
        <v>43107</v>
      </c>
      <c r="B27" s="364" t="s">
        <v>4</v>
      </c>
      <c r="C27" s="364">
        <v>3316</v>
      </c>
      <c r="D27" s="364" t="s">
        <v>137</v>
      </c>
      <c r="E27" s="364" t="s">
        <v>4</v>
      </c>
      <c r="F27" s="364" t="s">
        <v>7</v>
      </c>
      <c r="G27" s="365" t="s">
        <v>456</v>
      </c>
      <c r="H27" s="364"/>
      <c r="I27" s="366">
        <v>14</v>
      </c>
      <c r="J27" s="366">
        <v>15</v>
      </c>
    </row>
    <row r="28" spans="1:10" ht="15" customHeight="1">
      <c r="A28" s="269">
        <v>43107</v>
      </c>
      <c r="B28" s="209" t="s">
        <v>4</v>
      </c>
      <c r="C28" s="209">
        <v>8077</v>
      </c>
      <c r="D28" s="209" t="s">
        <v>133</v>
      </c>
      <c r="E28" s="209" t="s">
        <v>451</v>
      </c>
      <c r="F28" s="209" t="s">
        <v>24</v>
      </c>
      <c r="G28" s="267" t="s">
        <v>98</v>
      </c>
      <c r="H28" s="209"/>
      <c r="I28" s="121">
        <v>23</v>
      </c>
      <c r="J28" s="121">
        <v>23</v>
      </c>
    </row>
    <row r="29" spans="1:10" ht="15" customHeight="1">
      <c r="A29" s="269">
        <v>43108</v>
      </c>
      <c r="B29" s="209" t="s">
        <v>4</v>
      </c>
      <c r="C29" s="209">
        <v>8086</v>
      </c>
      <c r="D29" s="209" t="s">
        <v>133</v>
      </c>
      <c r="E29" s="209" t="s">
        <v>5</v>
      </c>
      <c r="F29" s="209" t="s">
        <v>5</v>
      </c>
      <c r="G29" s="267" t="s">
        <v>388</v>
      </c>
      <c r="H29" s="209"/>
      <c r="I29" s="121">
        <v>23</v>
      </c>
      <c r="J29" s="121">
        <v>23</v>
      </c>
    </row>
    <row r="30" spans="1:10" ht="15" customHeight="1">
      <c r="A30" s="269">
        <v>43111</v>
      </c>
      <c r="B30" s="209" t="s">
        <v>4</v>
      </c>
      <c r="C30" s="209">
        <v>8053</v>
      </c>
      <c r="D30" s="209" t="s">
        <v>133</v>
      </c>
      <c r="E30" s="209" t="s">
        <v>5</v>
      </c>
      <c r="F30" s="209" t="s">
        <v>7</v>
      </c>
      <c r="G30" s="267" t="s">
        <v>235</v>
      </c>
      <c r="H30" s="209"/>
      <c r="I30" s="121">
        <v>23</v>
      </c>
      <c r="J30" s="121">
        <v>23</v>
      </c>
    </row>
    <row r="31" spans="1:10" ht="15" customHeight="1">
      <c r="A31" s="269">
        <v>43114</v>
      </c>
      <c r="B31" s="209" t="s">
        <v>4</v>
      </c>
      <c r="C31" s="209">
        <v>8091</v>
      </c>
      <c r="D31" s="209" t="s">
        <v>133</v>
      </c>
      <c r="E31" s="209" t="s">
        <v>12</v>
      </c>
      <c r="F31" s="209" t="s">
        <v>7</v>
      </c>
      <c r="G31" s="267" t="s">
        <v>65</v>
      </c>
      <c r="H31" s="209"/>
      <c r="I31" s="121">
        <v>23</v>
      </c>
      <c r="J31" s="121">
        <v>23</v>
      </c>
    </row>
    <row r="32" spans="1:10" ht="15" customHeight="1">
      <c r="A32" s="269">
        <v>43120</v>
      </c>
      <c r="B32" s="209" t="s">
        <v>4</v>
      </c>
      <c r="C32" s="209">
        <v>8079</v>
      </c>
      <c r="D32" s="209" t="s">
        <v>133</v>
      </c>
      <c r="E32" s="209" t="s">
        <v>7</v>
      </c>
      <c r="F32" s="209" t="s">
        <v>28</v>
      </c>
      <c r="G32" s="267" t="s">
        <v>562</v>
      </c>
      <c r="H32" s="209"/>
      <c r="I32" s="121">
        <v>23</v>
      </c>
      <c r="J32" s="121">
        <v>23</v>
      </c>
    </row>
    <row r="33" spans="1:10" ht="15" customHeight="1">
      <c r="A33" s="269">
        <v>43121</v>
      </c>
      <c r="B33" s="209" t="s">
        <v>4</v>
      </c>
      <c r="C33" s="209">
        <v>8055</v>
      </c>
      <c r="D33" s="209" t="s">
        <v>133</v>
      </c>
      <c r="E33" s="209" t="s">
        <v>9</v>
      </c>
      <c r="F33" s="209" t="s">
        <v>7</v>
      </c>
      <c r="G33" s="267" t="s">
        <v>235</v>
      </c>
      <c r="H33" s="209"/>
      <c r="I33" s="121">
        <v>23</v>
      </c>
      <c r="J33" s="121">
        <v>23</v>
      </c>
    </row>
    <row r="34" spans="1:10" ht="15" customHeight="1">
      <c r="A34" s="269">
        <v>43121</v>
      </c>
      <c r="B34" s="209" t="s">
        <v>4</v>
      </c>
      <c r="C34" s="209">
        <v>8072</v>
      </c>
      <c r="D34" s="209" t="s">
        <v>133</v>
      </c>
      <c r="E34" s="209" t="s">
        <v>5</v>
      </c>
      <c r="F34" s="209" t="s">
        <v>7</v>
      </c>
      <c r="G34" s="267" t="s">
        <v>65</v>
      </c>
      <c r="H34" s="209"/>
      <c r="I34" s="121">
        <v>23</v>
      </c>
      <c r="J34" s="121">
        <v>23</v>
      </c>
    </row>
    <row r="35" spans="1:10" ht="15" customHeight="1">
      <c r="A35" s="269">
        <v>43121</v>
      </c>
      <c r="B35" s="209" t="s">
        <v>4</v>
      </c>
      <c r="C35" s="209">
        <v>8086</v>
      </c>
      <c r="D35" s="209" t="s">
        <v>133</v>
      </c>
      <c r="E35" s="209" t="s">
        <v>513</v>
      </c>
      <c r="F35" s="209" t="s">
        <v>5</v>
      </c>
      <c r="G35" s="267" t="s">
        <v>65</v>
      </c>
      <c r="H35" s="209"/>
      <c r="I35" s="121">
        <v>23</v>
      </c>
      <c r="J35" s="121">
        <v>23</v>
      </c>
    </row>
    <row r="36" spans="1:10" s="472" customFormat="1" ht="15" customHeight="1">
      <c r="A36" s="469">
        <v>43114</v>
      </c>
      <c r="B36" s="470" t="s">
        <v>4</v>
      </c>
      <c r="C36" s="470">
        <v>4971</v>
      </c>
      <c r="D36" s="470" t="s">
        <v>199</v>
      </c>
      <c r="E36" s="470" t="s">
        <v>477</v>
      </c>
      <c r="F36" s="470" t="s">
        <v>7</v>
      </c>
      <c r="G36" s="471" t="s">
        <v>65</v>
      </c>
      <c r="H36" s="470"/>
      <c r="I36" s="472">
        <v>17</v>
      </c>
      <c r="J36" s="472">
        <v>14</v>
      </c>
    </row>
    <row r="37" spans="1:10" ht="15" customHeight="1">
      <c r="A37" s="269">
        <v>43107</v>
      </c>
      <c r="B37" s="209" t="s">
        <v>4</v>
      </c>
      <c r="C37" s="209">
        <v>3470</v>
      </c>
      <c r="D37" s="209" t="s">
        <v>333</v>
      </c>
      <c r="E37" s="209" t="s">
        <v>4</v>
      </c>
      <c r="F37" s="209" t="s">
        <v>7</v>
      </c>
      <c r="G37" s="267" t="s">
        <v>65</v>
      </c>
      <c r="H37" s="209"/>
      <c r="I37" s="121">
        <v>18</v>
      </c>
      <c r="J37" s="121">
        <v>20</v>
      </c>
    </row>
    <row r="38" spans="1:10" ht="15" customHeight="1">
      <c r="A38" s="269">
        <v>43114</v>
      </c>
      <c r="B38" s="209" t="s">
        <v>4</v>
      </c>
      <c r="C38" s="209">
        <v>3271</v>
      </c>
      <c r="D38" s="209" t="s">
        <v>333</v>
      </c>
      <c r="E38" s="209" t="s">
        <v>7</v>
      </c>
      <c r="F38" s="209" t="s">
        <v>24</v>
      </c>
      <c r="G38" s="267" t="s">
        <v>65</v>
      </c>
      <c r="H38" s="209"/>
      <c r="I38" s="121">
        <v>18</v>
      </c>
      <c r="J38" s="121">
        <v>20</v>
      </c>
    </row>
    <row r="39" spans="1:10" ht="15" customHeight="1">
      <c r="A39" s="269">
        <v>43114</v>
      </c>
      <c r="B39" s="209" t="s">
        <v>4</v>
      </c>
      <c r="C39" s="209">
        <v>3253</v>
      </c>
      <c r="D39" s="209" t="s">
        <v>333</v>
      </c>
      <c r="E39" s="209" t="s">
        <v>7</v>
      </c>
      <c r="F39" s="209" t="s">
        <v>5</v>
      </c>
      <c r="G39" s="267" t="s">
        <v>116</v>
      </c>
      <c r="H39" s="209"/>
      <c r="I39" s="121">
        <v>18</v>
      </c>
      <c r="J39" s="121">
        <v>20</v>
      </c>
    </row>
    <row r="40" spans="1:10" s="277" customFormat="1" ht="15" customHeight="1">
      <c r="A40" s="274">
        <v>43112</v>
      </c>
      <c r="B40" s="275" t="s">
        <v>4</v>
      </c>
      <c r="C40" s="275">
        <v>3279</v>
      </c>
      <c r="D40" s="275" t="s">
        <v>464</v>
      </c>
      <c r="E40" s="275" t="s">
        <v>24</v>
      </c>
      <c r="F40" s="275" t="s">
        <v>7</v>
      </c>
      <c r="G40" s="276" t="s">
        <v>51</v>
      </c>
      <c r="H40" s="275"/>
      <c r="I40" s="277">
        <v>55</v>
      </c>
      <c r="J40" s="277">
        <v>64</v>
      </c>
    </row>
    <row r="41" spans="1:10" ht="15" customHeight="1">
      <c r="A41" s="269">
        <v>43105</v>
      </c>
      <c r="B41" s="209" t="s">
        <v>7</v>
      </c>
      <c r="C41" s="209">
        <v>57880</v>
      </c>
      <c r="D41" s="209" t="s">
        <v>365</v>
      </c>
      <c r="E41" s="209" t="s">
        <v>7</v>
      </c>
      <c r="F41" s="209" t="s">
        <v>7</v>
      </c>
      <c r="G41" s="267" t="s">
        <v>65</v>
      </c>
      <c r="H41" s="209"/>
      <c r="I41" s="121">
        <v>58</v>
      </c>
      <c r="J41" s="121">
        <v>90</v>
      </c>
    </row>
    <row r="42" spans="1:10" s="611" customFormat="1" ht="15" customHeight="1">
      <c r="A42" s="608">
        <v>43115</v>
      </c>
      <c r="B42" s="609" t="s">
        <v>4</v>
      </c>
      <c r="C42" s="609">
        <v>7766</v>
      </c>
      <c r="D42" s="609" t="s">
        <v>140</v>
      </c>
      <c r="E42" s="609" t="s">
        <v>25</v>
      </c>
      <c r="F42" s="609" t="s">
        <v>7</v>
      </c>
      <c r="G42" s="610" t="s">
        <v>65</v>
      </c>
      <c r="H42" s="609"/>
      <c r="I42" s="611">
        <v>38</v>
      </c>
      <c r="J42" s="611">
        <v>55</v>
      </c>
    </row>
    <row r="43" spans="1:10" s="611" customFormat="1" ht="15" customHeight="1">
      <c r="A43" s="608">
        <v>43120</v>
      </c>
      <c r="B43" s="609" t="s">
        <v>4</v>
      </c>
      <c r="C43" s="609">
        <v>7793</v>
      </c>
      <c r="D43" s="609" t="s">
        <v>140</v>
      </c>
      <c r="E43" s="609" t="s">
        <v>7</v>
      </c>
      <c r="F43" s="609" t="s">
        <v>5</v>
      </c>
      <c r="G43" s="610" t="s">
        <v>486</v>
      </c>
      <c r="H43" s="609"/>
      <c r="I43" s="611">
        <v>38</v>
      </c>
      <c r="J43" s="611">
        <v>55</v>
      </c>
    </row>
    <row r="44" spans="1:10" ht="15" customHeight="1">
      <c r="A44" s="269">
        <v>43107</v>
      </c>
      <c r="B44" s="209" t="s">
        <v>4</v>
      </c>
      <c r="C44" s="209">
        <v>6834</v>
      </c>
      <c r="D44" s="209" t="s">
        <v>450</v>
      </c>
      <c r="E44" s="209" t="s">
        <v>4</v>
      </c>
      <c r="F44" s="209" t="s">
        <v>6</v>
      </c>
      <c r="G44" s="267" t="s">
        <v>391</v>
      </c>
      <c r="H44" s="209"/>
      <c r="I44" s="121">
        <v>35</v>
      </c>
      <c r="J44" s="121">
        <v>54</v>
      </c>
    </row>
    <row r="45" spans="1:10" s="345" customFormat="1" ht="15" customHeight="1">
      <c r="A45" s="342">
        <v>43107</v>
      </c>
      <c r="B45" s="343" t="s">
        <v>4</v>
      </c>
      <c r="C45" s="343">
        <v>6163</v>
      </c>
      <c r="D45" s="343" t="s">
        <v>452</v>
      </c>
      <c r="E45" s="343" t="s">
        <v>7</v>
      </c>
      <c r="F45" s="343" t="s">
        <v>453</v>
      </c>
      <c r="G45" s="344"/>
      <c r="H45" s="343"/>
      <c r="I45" s="345">
        <v>34</v>
      </c>
      <c r="J45" s="345">
        <v>45</v>
      </c>
    </row>
    <row r="46" spans="1:10" ht="15" customHeight="1">
      <c r="A46" s="269">
        <v>43113</v>
      </c>
      <c r="B46" s="209" t="s">
        <v>7</v>
      </c>
      <c r="C46" s="209">
        <v>57310</v>
      </c>
      <c r="D46" s="209" t="s">
        <v>165</v>
      </c>
      <c r="E46" s="209" t="s">
        <v>7</v>
      </c>
      <c r="F46" s="209" t="s">
        <v>7</v>
      </c>
      <c r="G46" s="267" t="s">
        <v>65</v>
      </c>
      <c r="H46" s="209"/>
      <c r="I46" s="121">
        <v>31</v>
      </c>
      <c r="J46" s="121">
        <v>41</v>
      </c>
    </row>
    <row r="47" spans="1:10" ht="15" customHeight="1">
      <c r="A47" s="269">
        <v>43106</v>
      </c>
      <c r="B47" s="209" t="s">
        <v>4</v>
      </c>
      <c r="C47" s="209">
        <v>9741</v>
      </c>
      <c r="D47" s="209" t="s">
        <v>371</v>
      </c>
      <c r="E47" s="209" t="s">
        <v>5</v>
      </c>
      <c r="F47" s="209" t="s">
        <v>5</v>
      </c>
      <c r="G47" s="267" t="s">
        <v>65</v>
      </c>
      <c r="H47" s="209"/>
      <c r="I47" s="121">
        <v>76</v>
      </c>
      <c r="J47" s="121">
        <v>100</v>
      </c>
    </row>
    <row r="48" spans="1:10" ht="15" customHeight="1">
      <c r="A48" s="269">
        <v>43114</v>
      </c>
      <c r="B48" s="209" t="s">
        <v>4</v>
      </c>
      <c r="C48" s="209">
        <v>8118</v>
      </c>
      <c r="D48" s="209" t="s">
        <v>148</v>
      </c>
      <c r="E48" s="209" t="s">
        <v>7</v>
      </c>
      <c r="F48" s="209" t="s">
        <v>24</v>
      </c>
      <c r="G48" s="267" t="s">
        <v>391</v>
      </c>
      <c r="H48" s="209"/>
      <c r="I48" s="121">
        <v>22</v>
      </c>
      <c r="J48" s="121">
        <v>31</v>
      </c>
    </row>
    <row r="49" spans="1:10" ht="15" customHeight="1">
      <c r="A49" s="269">
        <v>43120</v>
      </c>
      <c r="B49" s="209" t="s">
        <v>4</v>
      </c>
      <c r="C49" s="209">
        <v>7416</v>
      </c>
      <c r="D49" s="209" t="s">
        <v>488</v>
      </c>
      <c r="E49" s="209" t="s">
        <v>489</v>
      </c>
      <c r="F49" s="209" t="s">
        <v>24</v>
      </c>
      <c r="G49" s="267" t="s">
        <v>65</v>
      </c>
      <c r="H49" s="209"/>
      <c r="I49" s="121">
        <v>38</v>
      </c>
      <c r="J49" s="121">
        <v>55</v>
      </c>
    </row>
    <row r="50" spans="1:10" ht="15" customHeight="1">
      <c r="A50" s="269">
        <v>43103</v>
      </c>
      <c r="B50" s="209" t="s">
        <v>4</v>
      </c>
      <c r="C50" s="209">
        <v>7415</v>
      </c>
      <c r="D50" s="209" t="s">
        <v>488</v>
      </c>
      <c r="E50" s="209" t="s">
        <v>71</v>
      </c>
      <c r="F50" s="209" t="s">
        <v>52</v>
      </c>
      <c r="G50" s="267" t="s">
        <v>42</v>
      </c>
      <c r="H50" s="209"/>
      <c r="I50" s="121">
        <v>38</v>
      </c>
      <c r="J50" s="121">
        <v>55</v>
      </c>
    </row>
    <row r="51" spans="1:10" ht="15" customHeight="1">
      <c r="A51" s="269">
        <v>43105</v>
      </c>
      <c r="B51" s="209" t="s">
        <v>7</v>
      </c>
      <c r="C51" s="209">
        <v>57570</v>
      </c>
      <c r="D51" s="209" t="s">
        <v>368</v>
      </c>
      <c r="E51" s="209" t="s">
        <v>7</v>
      </c>
      <c r="F51" s="209" t="s">
        <v>7</v>
      </c>
      <c r="G51" s="267" t="s">
        <v>65</v>
      </c>
      <c r="H51" s="209"/>
      <c r="I51" s="121">
        <v>31</v>
      </c>
      <c r="J51" s="121">
        <v>35</v>
      </c>
    </row>
    <row r="52" spans="1:10" ht="15" customHeight="1">
      <c r="A52" s="269">
        <v>43103</v>
      </c>
      <c r="B52" s="209" t="s">
        <v>7</v>
      </c>
      <c r="C52" s="209">
        <v>11000</v>
      </c>
      <c r="D52" s="209" t="s">
        <v>322</v>
      </c>
      <c r="E52" s="209" t="s">
        <v>7</v>
      </c>
      <c r="F52" s="209" t="s">
        <v>7</v>
      </c>
      <c r="G52" s="267" t="s">
        <v>65</v>
      </c>
      <c r="H52" s="209"/>
      <c r="I52" s="121">
        <v>516</v>
      </c>
      <c r="J52" s="121">
        <v>965</v>
      </c>
    </row>
    <row r="53" spans="1:10" ht="15" customHeight="1">
      <c r="A53" s="269">
        <v>43103</v>
      </c>
      <c r="B53" s="209" t="s">
        <v>4</v>
      </c>
      <c r="C53" s="209">
        <v>1321</v>
      </c>
      <c r="D53" s="209" t="s">
        <v>318</v>
      </c>
      <c r="E53" s="209" t="s">
        <v>7</v>
      </c>
      <c r="F53" s="209" t="s">
        <v>7</v>
      </c>
      <c r="G53" s="267" t="s">
        <v>65</v>
      </c>
      <c r="H53" s="209"/>
      <c r="I53" s="121">
        <v>18</v>
      </c>
      <c r="J53" s="121">
        <v>22</v>
      </c>
    </row>
    <row r="54" spans="1:10" ht="15" customHeight="1">
      <c r="A54" s="269">
        <v>43105</v>
      </c>
      <c r="B54" s="209" t="s">
        <v>7</v>
      </c>
      <c r="C54" s="209">
        <v>91750</v>
      </c>
      <c r="D54" s="209" t="s">
        <v>526</v>
      </c>
      <c r="E54" s="209" t="s">
        <v>7</v>
      </c>
      <c r="F54" s="209" t="s">
        <v>7</v>
      </c>
      <c r="G54" s="267" t="s">
        <v>235</v>
      </c>
      <c r="H54" s="209"/>
      <c r="I54" s="121">
        <v>232</v>
      </c>
      <c r="J54" s="121">
        <v>410</v>
      </c>
    </row>
    <row r="55" spans="1:10" ht="15" customHeight="1">
      <c r="A55" s="269">
        <v>43103</v>
      </c>
      <c r="B55" s="209" t="s">
        <v>7</v>
      </c>
      <c r="C55" s="209">
        <v>57185</v>
      </c>
      <c r="D55" s="209" t="s">
        <v>327</v>
      </c>
      <c r="E55" s="209" t="s">
        <v>7</v>
      </c>
      <c r="F55" s="209" t="s">
        <v>7</v>
      </c>
      <c r="G55" s="270" t="s">
        <v>65</v>
      </c>
      <c r="H55" s="209"/>
      <c r="I55" s="121">
        <v>44</v>
      </c>
      <c r="J55" s="121">
        <v>51</v>
      </c>
    </row>
    <row r="56" spans="1:10" s="380" customFormat="1">
      <c r="A56" s="378">
        <v>43107</v>
      </c>
      <c r="B56" s="379" t="s">
        <v>4</v>
      </c>
      <c r="C56" s="379">
        <v>9262</v>
      </c>
      <c r="D56" s="379" t="s">
        <v>200</v>
      </c>
      <c r="E56" s="379" t="s">
        <v>256</v>
      </c>
      <c r="F56" s="379" t="s">
        <v>25</v>
      </c>
      <c r="G56" s="379" t="s">
        <v>98</v>
      </c>
      <c r="H56" s="379"/>
      <c r="I56" s="380">
        <v>48</v>
      </c>
      <c r="J56" s="380">
        <v>70</v>
      </c>
    </row>
    <row r="57" spans="1:10">
      <c r="A57" s="269">
        <v>43113</v>
      </c>
      <c r="B57" s="209" t="s">
        <v>4</v>
      </c>
      <c r="C57" s="209">
        <v>4662</v>
      </c>
      <c r="D57" s="209" t="s">
        <v>131</v>
      </c>
      <c r="E57" s="209" t="s">
        <v>7</v>
      </c>
      <c r="F57" s="209" t="s">
        <v>7</v>
      </c>
      <c r="G57" s="209" t="s">
        <v>470</v>
      </c>
      <c r="H57" s="209"/>
      <c r="I57" s="121">
        <v>5</v>
      </c>
      <c r="J57" s="121">
        <v>2</v>
      </c>
    </row>
    <row r="58" spans="1:10">
      <c r="A58" s="269">
        <v>43120</v>
      </c>
      <c r="B58" s="209" t="s">
        <v>4</v>
      </c>
      <c r="C58" s="209">
        <v>4530</v>
      </c>
      <c r="D58" s="209" t="s">
        <v>131</v>
      </c>
      <c r="E58" s="209" t="s">
        <v>5</v>
      </c>
      <c r="F58" s="209" t="s">
        <v>9</v>
      </c>
      <c r="G58" s="209" t="s">
        <v>131</v>
      </c>
      <c r="H58" s="209"/>
      <c r="I58" s="121">
        <v>5</v>
      </c>
      <c r="J58" s="121">
        <v>2</v>
      </c>
    </row>
    <row r="59" spans="1:10">
      <c r="A59" s="269">
        <v>43120</v>
      </c>
      <c r="B59" s="209" t="s">
        <v>4</v>
      </c>
      <c r="C59" s="209">
        <v>4682</v>
      </c>
      <c r="D59" s="209" t="s">
        <v>131</v>
      </c>
      <c r="E59" s="209" t="s">
        <v>25</v>
      </c>
      <c r="F59" s="209" t="s">
        <v>7</v>
      </c>
      <c r="G59" s="209" t="s">
        <v>388</v>
      </c>
      <c r="H59" s="209"/>
      <c r="I59" s="121">
        <v>5</v>
      </c>
      <c r="J59" s="121">
        <v>2</v>
      </c>
    </row>
    <row r="60" spans="1:10">
      <c r="A60" s="269">
        <v>43120</v>
      </c>
      <c r="B60" s="209" t="s">
        <v>4</v>
      </c>
      <c r="C60" s="209">
        <v>4640</v>
      </c>
      <c r="D60" s="209" t="s">
        <v>131</v>
      </c>
      <c r="E60" s="209" t="s">
        <v>25</v>
      </c>
      <c r="F60" s="209" t="s">
        <v>7</v>
      </c>
      <c r="G60" s="209" t="s">
        <v>392</v>
      </c>
      <c r="H60" s="209"/>
      <c r="I60" s="121">
        <v>5</v>
      </c>
      <c r="J60" s="121">
        <v>2</v>
      </c>
    </row>
    <row r="61" spans="1:10">
      <c r="A61" s="269">
        <v>43120</v>
      </c>
      <c r="B61" s="209" t="s">
        <v>4</v>
      </c>
      <c r="C61" s="209">
        <v>4640</v>
      </c>
      <c r="D61" s="209" t="s">
        <v>131</v>
      </c>
      <c r="E61" s="209" t="s">
        <v>25</v>
      </c>
      <c r="F61" s="209" t="s">
        <v>7</v>
      </c>
      <c r="G61" s="209" t="s">
        <v>98</v>
      </c>
      <c r="H61" s="209"/>
      <c r="I61" s="121">
        <v>5</v>
      </c>
      <c r="J61" s="121">
        <v>2</v>
      </c>
    </row>
    <row r="62" spans="1:10">
      <c r="A62" s="269">
        <v>43121</v>
      </c>
      <c r="B62" s="209" t="s">
        <v>4</v>
      </c>
      <c r="C62" s="209">
        <v>4531</v>
      </c>
      <c r="D62" s="209" t="s">
        <v>131</v>
      </c>
      <c r="E62" s="209" t="s">
        <v>5</v>
      </c>
      <c r="F62" s="209" t="s">
        <v>7</v>
      </c>
      <c r="G62" s="209" t="s">
        <v>388</v>
      </c>
      <c r="H62" s="209"/>
      <c r="I62" s="121">
        <v>5</v>
      </c>
      <c r="J62" s="121">
        <v>2</v>
      </c>
    </row>
    <row r="63" spans="1:10">
      <c r="A63" s="269">
        <v>43121</v>
      </c>
      <c r="B63" s="209" t="s">
        <v>4</v>
      </c>
      <c r="C63" s="209">
        <v>4594</v>
      </c>
      <c r="D63" s="209" t="s">
        <v>131</v>
      </c>
      <c r="E63" s="209" t="s">
        <v>25</v>
      </c>
      <c r="F63" s="209" t="s">
        <v>5</v>
      </c>
      <c r="G63" s="209" t="s">
        <v>392</v>
      </c>
      <c r="H63" s="209"/>
      <c r="I63" s="121">
        <v>5</v>
      </c>
      <c r="J63" s="121">
        <v>2</v>
      </c>
    </row>
    <row r="64" spans="1:10">
      <c r="A64" s="269">
        <v>43110</v>
      </c>
      <c r="B64" s="209" t="s">
        <v>4</v>
      </c>
      <c r="C64" s="209">
        <v>4570</v>
      </c>
      <c r="D64" s="209" t="s">
        <v>131</v>
      </c>
      <c r="E64" s="209" t="s">
        <v>4</v>
      </c>
      <c r="F64" s="209" t="s">
        <v>5</v>
      </c>
      <c r="G64" s="209" t="s">
        <v>388</v>
      </c>
      <c r="H64" s="209"/>
      <c r="I64" s="121">
        <v>5</v>
      </c>
      <c r="J64" s="121">
        <v>2</v>
      </c>
    </row>
    <row r="65" spans="1:10">
      <c r="A65" s="269">
        <v>43121</v>
      </c>
      <c r="B65" s="209" t="s">
        <v>4</v>
      </c>
      <c r="C65" s="209">
        <v>4520</v>
      </c>
      <c r="D65" s="209" t="s">
        <v>131</v>
      </c>
      <c r="E65" s="209" t="s">
        <v>5</v>
      </c>
      <c r="F65" s="209" t="s">
        <v>5</v>
      </c>
      <c r="G65" s="209" t="s">
        <v>65</v>
      </c>
      <c r="H65" s="209"/>
      <c r="I65" s="121">
        <v>5</v>
      </c>
      <c r="J65" s="121">
        <v>2</v>
      </c>
    </row>
    <row r="66" spans="1:10">
      <c r="A66" s="269">
        <v>43107</v>
      </c>
      <c r="B66" s="209" t="s">
        <v>4</v>
      </c>
      <c r="C66" s="209">
        <v>4671</v>
      </c>
      <c r="D66" s="209" t="s">
        <v>131</v>
      </c>
      <c r="E66" s="209" t="s">
        <v>4</v>
      </c>
      <c r="F66" s="209" t="s">
        <v>7</v>
      </c>
      <c r="G66" s="209" t="s">
        <v>392</v>
      </c>
      <c r="H66" s="209"/>
      <c r="I66" s="121">
        <v>5</v>
      </c>
      <c r="J66" s="121">
        <v>2</v>
      </c>
    </row>
    <row r="67" spans="1:10">
      <c r="A67" s="269">
        <v>43114</v>
      </c>
      <c r="B67" s="209" t="s">
        <v>4</v>
      </c>
      <c r="C67" s="209">
        <v>4685</v>
      </c>
      <c r="D67" s="209" t="s">
        <v>131</v>
      </c>
      <c r="E67" s="209" t="s">
        <v>5</v>
      </c>
      <c r="F67" s="209" t="s">
        <v>5</v>
      </c>
      <c r="G67" s="209" t="s">
        <v>482</v>
      </c>
      <c r="H67" s="209"/>
      <c r="I67" s="121">
        <v>5</v>
      </c>
      <c r="J67" s="121">
        <v>2</v>
      </c>
    </row>
    <row r="68" spans="1:10" s="277" customFormat="1">
      <c r="A68" s="274">
        <v>43109</v>
      </c>
      <c r="B68" s="275" t="s">
        <v>6</v>
      </c>
      <c r="C68" s="275">
        <v>54636</v>
      </c>
      <c r="D68" s="275" t="s">
        <v>458</v>
      </c>
      <c r="E68" s="275" t="s">
        <v>6</v>
      </c>
      <c r="F68" s="275" t="s">
        <v>5</v>
      </c>
      <c r="G68" s="275" t="s">
        <v>459</v>
      </c>
      <c r="H68" s="275"/>
      <c r="I68" s="277">
        <v>65</v>
      </c>
      <c r="J68" s="277">
        <v>77</v>
      </c>
    </row>
    <row r="69" spans="1:10">
      <c r="A69" s="269">
        <v>43121</v>
      </c>
      <c r="B69" s="209" t="s">
        <v>22</v>
      </c>
      <c r="C69" s="209">
        <v>7711</v>
      </c>
      <c r="D69" s="209" t="s">
        <v>524</v>
      </c>
      <c r="E69" s="209" t="s">
        <v>7</v>
      </c>
      <c r="F69" s="209" t="s">
        <v>7</v>
      </c>
      <c r="G69" s="209" t="s">
        <v>508</v>
      </c>
      <c r="H69" s="209"/>
      <c r="I69" s="121">
        <v>115</v>
      </c>
      <c r="J69" s="121">
        <v>183</v>
      </c>
    </row>
    <row r="70" spans="1:10" s="277" customFormat="1">
      <c r="A70" s="274">
        <v>43106</v>
      </c>
      <c r="B70" s="275" t="s">
        <v>4</v>
      </c>
      <c r="C70" s="275">
        <v>3553</v>
      </c>
      <c r="D70" s="275" t="s">
        <v>168</v>
      </c>
      <c r="E70" s="275" t="s">
        <v>9</v>
      </c>
      <c r="F70" s="275" t="s">
        <v>5</v>
      </c>
      <c r="G70" s="275" t="s">
        <v>390</v>
      </c>
      <c r="H70" s="275"/>
      <c r="I70" s="277">
        <v>20</v>
      </c>
      <c r="J70" s="277">
        <v>23</v>
      </c>
    </row>
    <row r="71" spans="1:10" s="277" customFormat="1">
      <c r="A71" s="274">
        <v>43107</v>
      </c>
      <c r="B71" s="275" t="s">
        <v>4</v>
      </c>
      <c r="C71" s="275">
        <v>3428</v>
      </c>
      <c r="D71" s="275" t="s">
        <v>168</v>
      </c>
      <c r="E71" s="275" t="s">
        <v>4</v>
      </c>
      <c r="F71" s="275" t="s">
        <v>7</v>
      </c>
      <c r="G71" s="275" t="s">
        <v>449</v>
      </c>
      <c r="H71" s="275"/>
      <c r="I71" s="277">
        <v>20</v>
      </c>
      <c r="J71" s="277">
        <v>23</v>
      </c>
    </row>
    <row r="72" spans="1:10" s="277" customFormat="1">
      <c r="A72" s="274">
        <v>43113</v>
      </c>
      <c r="B72" s="275" t="s">
        <v>4</v>
      </c>
      <c r="C72" s="275">
        <v>3543</v>
      </c>
      <c r="D72" s="275" t="s">
        <v>168</v>
      </c>
      <c r="E72" s="275" t="s">
        <v>5</v>
      </c>
      <c r="F72" s="275" t="s">
        <v>7</v>
      </c>
      <c r="G72" s="275" t="s">
        <v>466</v>
      </c>
      <c r="H72" s="275"/>
      <c r="I72" s="277">
        <v>20</v>
      </c>
      <c r="J72" s="277">
        <v>23</v>
      </c>
    </row>
    <row r="73" spans="1:10" s="524" customFormat="1">
      <c r="A73" s="522">
        <v>43103</v>
      </c>
      <c r="B73" s="523" t="s">
        <v>4</v>
      </c>
      <c r="C73" s="523">
        <v>3961</v>
      </c>
      <c r="D73" s="523" t="s">
        <v>325</v>
      </c>
      <c r="E73" s="523" t="s">
        <v>7</v>
      </c>
      <c r="F73" s="523" t="s">
        <v>7</v>
      </c>
      <c r="G73" s="523" t="s">
        <v>65</v>
      </c>
      <c r="H73" s="523"/>
      <c r="I73" s="524">
        <v>14</v>
      </c>
      <c r="J73" s="524">
        <v>12</v>
      </c>
    </row>
    <row r="74" spans="1:10">
      <c r="A74" s="269">
        <v>43104</v>
      </c>
      <c r="B74" s="209" t="s">
        <v>4</v>
      </c>
      <c r="C74" s="209">
        <v>4381</v>
      </c>
      <c r="D74" s="209" t="s">
        <v>160</v>
      </c>
      <c r="E74" s="209" t="s">
        <v>87</v>
      </c>
      <c r="F74" s="209" t="s">
        <v>6</v>
      </c>
      <c r="G74" s="3" t="s">
        <v>65</v>
      </c>
      <c r="H74" s="209"/>
      <c r="I74" s="121">
        <v>9</v>
      </c>
      <c r="J74" s="121">
        <v>7</v>
      </c>
    </row>
    <row r="75" spans="1:10">
      <c r="A75" s="269">
        <v>43121</v>
      </c>
      <c r="B75" s="209" t="s">
        <v>4</v>
      </c>
      <c r="C75" s="209">
        <v>5489</v>
      </c>
      <c r="D75" s="209" t="s">
        <v>334</v>
      </c>
      <c r="E75" s="209" t="s">
        <v>6</v>
      </c>
      <c r="F75" s="209" t="s">
        <v>4</v>
      </c>
      <c r="G75" s="209" t="s">
        <v>388</v>
      </c>
      <c r="H75" s="209"/>
      <c r="I75" s="121">
        <v>39</v>
      </c>
      <c r="J75" s="121">
        <v>47</v>
      </c>
    </row>
    <row r="76" spans="1:10" s="277" customFormat="1">
      <c r="A76" s="274">
        <v>43121</v>
      </c>
      <c r="B76" s="275" t="s">
        <v>4</v>
      </c>
      <c r="C76" s="275">
        <v>8531</v>
      </c>
      <c r="D76" s="275" t="s">
        <v>164</v>
      </c>
      <c r="E76" s="275" t="s">
        <v>5</v>
      </c>
      <c r="F76" s="275" t="s">
        <v>7</v>
      </c>
      <c r="G76" s="275" t="s">
        <v>65</v>
      </c>
      <c r="H76" s="275"/>
      <c r="I76" s="277">
        <v>40</v>
      </c>
      <c r="J76" s="277">
        <v>37</v>
      </c>
    </row>
    <row r="77" spans="1:10">
      <c r="A77" s="269">
        <v>43111</v>
      </c>
      <c r="B77" s="209" t="s">
        <v>4</v>
      </c>
      <c r="C77" s="209">
        <v>4024</v>
      </c>
      <c r="D77" s="209" t="s">
        <v>141</v>
      </c>
      <c r="E77" s="209" t="s">
        <v>5</v>
      </c>
      <c r="F77" s="209" t="s">
        <v>7</v>
      </c>
      <c r="G77" s="209" t="s">
        <v>463</v>
      </c>
      <c r="H77" s="209"/>
      <c r="I77" s="121">
        <v>11</v>
      </c>
      <c r="J77" s="121">
        <v>10</v>
      </c>
    </row>
    <row r="78" spans="1:10">
      <c r="A78" s="269">
        <v>43111</v>
      </c>
      <c r="B78" s="209" t="s">
        <v>4</v>
      </c>
      <c r="C78" s="209">
        <v>4277</v>
      </c>
      <c r="D78" s="209" t="s">
        <v>141</v>
      </c>
      <c r="E78" s="209" t="s">
        <v>5</v>
      </c>
      <c r="F78" s="209" t="s">
        <v>7</v>
      </c>
      <c r="G78" s="209" t="s">
        <v>388</v>
      </c>
      <c r="H78" s="209"/>
      <c r="I78" s="121">
        <v>11</v>
      </c>
      <c r="J78" s="121">
        <v>10</v>
      </c>
    </row>
    <row r="79" spans="1:10" s="277" customFormat="1">
      <c r="A79" s="274">
        <v>43104</v>
      </c>
      <c r="B79" s="275" t="s">
        <v>7</v>
      </c>
      <c r="C79" s="275">
        <v>74500</v>
      </c>
      <c r="D79" s="275" t="s">
        <v>336</v>
      </c>
      <c r="E79" s="275" t="s">
        <v>7</v>
      </c>
      <c r="F79" s="275" t="s">
        <v>7</v>
      </c>
      <c r="G79" s="278" t="s">
        <v>388</v>
      </c>
      <c r="H79" s="275"/>
      <c r="I79" s="277">
        <v>348</v>
      </c>
      <c r="J79" s="277">
        <v>581</v>
      </c>
    </row>
    <row r="80" spans="1:10">
      <c r="A80" s="269">
        <v>43113</v>
      </c>
      <c r="B80" s="209" t="s">
        <v>4</v>
      </c>
      <c r="C80" s="209">
        <v>7430</v>
      </c>
      <c r="D80" s="209" t="s">
        <v>467</v>
      </c>
      <c r="E80" s="209" t="s">
        <v>5</v>
      </c>
      <c r="F80" s="209" t="s">
        <v>5</v>
      </c>
      <c r="G80" s="209" t="s">
        <v>65</v>
      </c>
      <c r="H80" s="209"/>
      <c r="I80" s="121">
        <v>42</v>
      </c>
      <c r="J80" s="121">
        <v>52</v>
      </c>
    </row>
    <row r="81" spans="1:10">
      <c r="A81" s="269">
        <v>43121</v>
      </c>
      <c r="B81" s="209" t="s">
        <v>7</v>
      </c>
      <c r="C81" s="209">
        <v>57190</v>
      </c>
      <c r="D81" s="209" t="s">
        <v>515</v>
      </c>
      <c r="E81" s="209" t="s">
        <v>7</v>
      </c>
      <c r="F81" s="209" t="s">
        <v>24</v>
      </c>
      <c r="G81" s="209" t="s">
        <v>520</v>
      </c>
      <c r="H81" s="209"/>
      <c r="I81" s="121">
        <v>31</v>
      </c>
      <c r="J81" s="121">
        <v>40</v>
      </c>
    </row>
    <row r="82" spans="1:10" s="546" customFormat="1">
      <c r="A82" s="543">
        <v>43114</v>
      </c>
      <c r="B82" s="544" t="s">
        <v>4</v>
      </c>
      <c r="C82" s="544">
        <v>5756</v>
      </c>
      <c r="D82" s="544" t="s">
        <v>329</v>
      </c>
      <c r="E82" s="544" t="s">
        <v>24</v>
      </c>
      <c r="F82" s="544" t="s">
        <v>24</v>
      </c>
      <c r="G82" s="544" t="s">
        <v>65</v>
      </c>
      <c r="H82" s="544"/>
      <c r="I82" s="546">
        <v>20</v>
      </c>
      <c r="J82" s="546">
        <v>26</v>
      </c>
    </row>
    <row r="83" spans="1:10" s="546" customFormat="1">
      <c r="A83" s="543">
        <v>43121</v>
      </c>
      <c r="B83" s="544" t="s">
        <v>7</v>
      </c>
      <c r="C83" s="544">
        <v>57390</v>
      </c>
      <c r="D83" s="544" t="s">
        <v>329</v>
      </c>
      <c r="E83" s="544" t="s">
        <v>7</v>
      </c>
      <c r="F83" s="544" t="s">
        <v>24</v>
      </c>
      <c r="G83" s="544" t="s">
        <v>495</v>
      </c>
      <c r="H83" s="544"/>
      <c r="I83" s="546">
        <v>20</v>
      </c>
      <c r="J83" s="546">
        <v>26</v>
      </c>
    </row>
    <row r="84" spans="1:10">
      <c r="A84" s="269">
        <v>43121</v>
      </c>
      <c r="B84" s="209" t="s">
        <v>4</v>
      </c>
      <c r="C84" s="209">
        <v>8350</v>
      </c>
      <c r="D84" s="209" t="s">
        <v>295</v>
      </c>
      <c r="E84" s="209" t="s">
        <v>5</v>
      </c>
      <c r="F84" s="209" t="s">
        <v>7</v>
      </c>
      <c r="G84" s="209" t="s">
        <v>65</v>
      </c>
      <c r="H84" s="209"/>
      <c r="I84" s="121">
        <v>21</v>
      </c>
      <c r="J84" s="121">
        <v>14</v>
      </c>
    </row>
    <row r="85" spans="1:10" s="345" customFormat="1">
      <c r="A85" s="342">
        <v>43107</v>
      </c>
      <c r="B85" s="343" t="s">
        <v>4</v>
      </c>
      <c r="C85" s="343">
        <v>6170</v>
      </c>
      <c r="D85" s="343" t="s">
        <v>443</v>
      </c>
      <c r="E85" s="343" t="s">
        <v>24</v>
      </c>
      <c r="F85" s="343" t="s">
        <v>7</v>
      </c>
      <c r="G85" s="343" t="s">
        <v>381</v>
      </c>
      <c r="H85" s="343"/>
      <c r="I85" s="345">
        <v>35</v>
      </c>
      <c r="J85" s="345">
        <v>46</v>
      </c>
    </row>
    <row r="86" spans="1:10">
      <c r="A86" s="269">
        <v>43106</v>
      </c>
      <c r="B86" s="209" t="s">
        <v>4</v>
      </c>
      <c r="C86" s="209">
        <v>5426</v>
      </c>
      <c r="D86" s="209" t="s">
        <v>190</v>
      </c>
      <c r="E86" s="209" t="s">
        <v>5</v>
      </c>
      <c r="F86" s="209" t="s">
        <v>7</v>
      </c>
      <c r="G86" s="209" t="s">
        <v>381</v>
      </c>
      <c r="H86" s="209"/>
      <c r="I86" s="121">
        <v>35</v>
      </c>
      <c r="J86" s="121">
        <v>46</v>
      </c>
    </row>
    <row r="87" spans="1:10" s="504" customFormat="1">
      <c r="A87" s="502">
        <v>43121</v>
      </c>
      <c r="B87" s="503" t="s">
        <v>22</v>
      </c>
      <c r="C87" s="503">
        <v>6720</v>
      </c>
      <c r="D87" s="503" t="s">
        <v>144</v>
      </c>
      <c r="E87" s="503" t="s">
        <v>7</v>
      </c>
      <c r="F87" s="503" t="s">
        <v>24</v>
      </c>
      <c r="G87" s="503" t="s">
        <v>497</v>
      </c>
      <c r="H87" s="503"/>
      <c r="I87" s="504">
        <v>35</v>
      </c>
      <c r="J87" s="504">
        <v>53</v>
      </c>
    </row>
    <row r="88" spans="1:10">
      <c r="A88" s="269">
        <v>43120</v>
      </c>
      <c r="B88" s="209" t="s">
        <v>4</v>
      </c>
      <c r="C88" s="209">
        <v>9154</v>
      </c>
      <c r="D88" s="209" t="s">
        <v>487</v>
      </c>
      <c r="E88" s="209" t="s">
        <v>7</v>
      </c>
      <c r="F88" s="209" t="s">
        <v>24</v>
      </c>
      <c r="G88" s="209" t="s">
        <v>65</v>
      </c>
      <c r="H88" s="209"/>
      <c r="I88" s="121">
        <v>50</v>
      </c>
      <c r="J88" s="121">
        <v>65</v>
      </c>
    </row>
    <row r="89" spans="1:10" s="489" customFormat="1">
      <c r="A89" s="487">
        <v>43105</v>
      </c>
      <c r="B89" s="488" t="s">
        <v>4</v>
      </c>
      <c r="C89" s="488">
        <v>8365</v>
      </c>
      <c r="D89" s="488" t="s">
        <v>176</v>
      </c>
      <c r="E89" s="488" t="s">
        <v>5</v>
      </c>
      <c r="F89" s="488" t="s">
        <v>5</v>
      </c>
      <c r="G89" s="488" t="s">
        <v>65</v>
      </c>
      <c r="H89" s="488"/>
      <c r="I89" s="489">
        <v>24</v>
      </c>
      <c r="J89" s="489">
        <v>18</v>
      </c>
    </row>
    <row r="90" spans="1:10">
      <c r="A90" s="269">
        <v>39461</v>
      </c>
      <c r="B90" s="209" t="s">
        <v>4</v>
      </c>
      <c r="C90" s="209">
        <v>9655</v>
      </c>
      <c r="D90" s="209" t="s">
        <v>480</v>
      </c>
      <c r="E90" s="209" t="s">
        <v>5</v>
      </c>
      <c r="F90" s="209" t="s">
        <v>6</v>
      </c>
      <c r="G90" s="209" t="s">
        <v>481</v>
      </c>
      <c r="H90" s="209"/>
      <c r="I90" s="121">
        <v>63</v>
      </c>
      <c r="J90" s="121">
        <v>60</v>
      </c>
    </row>
    <row r="91" spans="1:10">
      <c r="A91" s="269">
        <v>43106</v>
      </c>
      <c r="B91" s="209" t="s">
        <v>4</v>
      </c>
      <c r="C91" s="209">
        <v>5761</v>
      </c>
      <c r="D91" s="271" t="s">
        <v>338</v>
      </c>
      <c r="E91" s="209" t="s">
        <v>5</v>
      </c>
      <c r="F91" s="209" t="s">
        <v>7</v>
      </c>
      <c r="G91" s="209" t="s">
        <v>65</v>
      </c>
      <c r="H91" s="272"/>
      <c r="I91" s="121">
        <v>26</v>
      </c>
      <c r="J91" s="121">
        <v>32</v>
      </c>
    </row>
    <row r="92" spans="1:10">
      <c r="A92" s="269">
        <v>43113</v>
      </c>
      <c r="B92" s="209" t="s">
        <v>4</v>
      </c>
      <c r="C92" s="209">
        <v>5760</v>
      </c>
      <c r="D92" s="209" t="s">
        <v>338</v>
      </c>
      <c r="E92" s="209" t="s">
        <v>5</v>
      </c>
      <c r="F92" s="209" t="s">
        <v>5</v>
      </c>
      <c r="G92" s="209" t="s">
        <v>65</v>
      </c>
      <c r="H92" s="209"/>
      <c r="I92" s="121">
        <v>26</v>
      </c>
      <c r="J92" s="121">
        <v>32</v>
      </c>
    </row>
    <row r="93" spans="1:10">
      <c r="A93" s="269">
        <v>43106</v>
      </c>
      <c r="B93" s="209" t="s">
        <v>4</v>
      </c>
      <c r="C93" s="209">
        <v>4953</v>
      </c>
      <c r="D93" s="209" t="s">
        <v>386</v>
      </c>
      <c r="E93" s="209" t="s">
        <v>4</v>
      </c>
      <c r="F93" s="209" t="s">
        <v>7</v>
      </c>
      <c r="G93" s="209" t="s">
        <v>392</v>
      </c>
      <c r="H93" s="209"/>
      <c r="I93" s="121">
        <v>12</v>
      </c>
      <c r="J93" s="121">
        <v>7</v>
      </c>
    </row>
    <row r="94" spans="1:10">
      <c r="A94" s="269">
        <v>43121</v>
      </c>
      <c r="B94" s="209" t="s">
        <v>4</v>
      </c>
      <c r="C94" s="209">
        <v>7246</v>
      </c>
      <c r="D94" s="209" t="s">
        <v>156</v>
      </c>
      <c r="E94" s="209" t="s">
        <v>5</v>
      </c>
      <c r="F94" s="209" t="s">
        <v>52</v>
      </c>
      <c r="G94" s="209" t="s">
        <v>98</v>
      </c>
      <c r="H94" s="209"/>
      <c r="I94" s="121">
        <v>30</v>
      </c>
      <c r="J94" s="121">
        <v>40</v>
      </c>
    </row>
    <row r="95" spans="1:10">
      <c r="A95" s="269">
        <v>43121</v>
      </c>
      <c r="B95" s="209" t="s">
        <v>7</v>
      </c>
      <c r="C95" s="209">
        <v>54440</v>
      </c>
      <c r="D95" s="209" t="s">
        <v>522</v>
      </c>
      <c r="E95" s="209" t="s">
        <v>7</v>
      </c>
      <c r="F95" s="209" t="s">
        <v>7</v>
      </c>
      <c r="G95" s="209" t="s">
        <v>65</v>
      </c>
      <c r="H95" s="209"/>
      <c r="I95" s="121">
        <v>20</v>
      </c>
      <c r="J95" s="121">
        <v>14</v>
      </c>
    </row>
    <row r="96" spans="1:10">
      <c r="A96" s="269">
        <v>43113</v>
      </c>
      <c r="B96" s="209" t="s">
        <v>7</v>
      </c>
      <c r="C96" s="209">
        <v>57330</v>
      </c>
      <c r="D96" s="209" t="s">
        <v>413</v>
      </c>
      <c r="E96" s="209" t="s">
        <v>7</v>
      </c>
      <c r="F96" s="209" t="s">
        <v>7</v>
      </c>
      <c r="G96" s="209" t="s">
        <v>388</v>
      </c>
      <c r="H96" s="209"/>
      <c r="I96" s="121">
        <v>24</v>
      </c>
      <c r="J96" s="121">
        <v>31</v>
      </c>
    </row>
    <row r="97" spans="1:10" s="277" customFormat="1">
      <c r="A97" s="274">
        <v>43106</v>
      </c>
      <c r="B97" s="275" t="s">
        <v>4</v>
      </c>
      <c r="C97" s="275">
        <v>1353</v>
      </c>
      <c r="D97" s="275" t="s">
        <v>136</v>
      </c>
      <c r="E97" s="275" t="s">
        <v>79</v>
      </c>
      <c r="F97" s="275" t="s">
        <v>7</v>
      </c>
      <c r="G97" s="275" t="s">
        <v>42</v>
      </c>
      <c r="H97" s="275"/>
      <c r="I97" s="277">
        <v>21</v>
      </c>
      <c r="J97" s="277">
        <v>26</v>
      </c>
    </row>
    <row r="98" spans="1:10" s="277" customFormat="1">
      <c r="A98" s="274">
        <v>43121</v>
      </c>
      <c r="B98" s="275" t="s">
        <v>4</v>
      </c>
      <c r="C98" s="275">
        <v>2611</v>
      </c>
      <c r="D98" s="275" t="s">
        <v>136</v>
      </c>
      <c r="E98" s="275" t="s">
        <v>25</v>
      </c>
      <c r="F98" s="275" t="s">
        <v>6</v>
      </c>
      <c r="G98" s="275" t="s">
        <v>65</v>
      </c>
      <c r="H98" s="275"/>
      <c r="I98" s="277">
        <v>21</v>
      </c>
      <c r="J98" s="277">
        <v>26</v>
      </c>
    </row>
    <row r="99" spans="1:10" s="345" customFormat="1">
      <c r="A99" s="342">
        <v>43107</v>
      </c>
      <c r="B99" s="343" t="s">
        <v>4</v>
      </c>
      <c r="C99" s="343">
        <v>6136</v>
      </c>
      <c r="D99" s="343" t="s">
        <v>142</v>
      </c>
      <c r="E99" s="343" t="s">
        <v>7</v>
      </c>
      <c r="F99" s="343" t="s">
        <v>7</v>
      </c>
      <c r="G99" s="343" t="s">
        <v>388</v>
      </c>
      <c r="H99" s="343"/>
      <c r="I99" s="345">
        <v>31</v>
      </c>
      <c r="J99" s="345">
        <v>43</v>
      </c>
    </row>
    <row r="100" spans="1:10" s="345" customFormat="1">
      <c r="A100" s="342">
        <v>43107</v>
      </c>
      <c r="B100" s="343" t="s">
        <v>4</v>
      </c>
      <c r="C100" s="343">
        <v>6132</v>
      </c>
      <c r="D100" s="343" t="s">
        <v>142</v>
      </c>
      <c r="E100" s="343" t="s">
        <v>444</v>
      </c>
      <c r="F100" s="343" t="s">
        <v>57</v>
      </c>
      <c r="G100" s="343" t="s">
        <v>445</v>
      </c>
      <c r="H100" s="343"/>
      <c r="I100" s="345">
        <v>31</v>
      </c>
      <c r="J100" s="345">
        <v>43</v>
      </c>
    </row>
    <row r="101" spans="1:10" s="345" customFormat="1">
      <c r="A101" s="342">
        <v>43114</v>
      </c>
      <c r="B101" s="343" t="s">
        <v>4</v>
      </c>
      <c r="C101" s="343">
        <v>6137</v>
      </c>
      <c r="D101" s="343" t="s">
        <v>142</v>
      </c>
      <c r="E101" s="343" t="s">
        <v>6</v>
      </c>
      <c r="F101" s="343" t="s">
        <v>5</v>
      </c>
      <c r="G101" s="343" t="s">
        <v>454</v>
      </c>
      <c r="H101" s="343"/>
      <c r="I101" s="345">
        <v>31</v>
      </c>
      <c r="J101" s="345">
        <v>43</v>
      </c>
    </row>
    <row r="102" spans="1:10" s="277" customFormat="1">
      <c r="A102" s="274">
        <v>43121</v>
      </c>
      <c r="B102" s="275" t="s">
        <v>4</v>
      </c>
      <c r="C102" s="275">
        <v>6214</v>
      </c>
      <c r="D102" s="275" t="s">
        <v>565</v>
      </c>
      <c r="E102" s="275" t="s">
        <v>25</v>
      </c>
      <c r="F102" s="275" t="s">
        <v>12</v>
      </c>
      <c r="G102" s="275" t="s">
        <v>388</v>
      </c>
      <c r="H102" s="275"/>
      <c r="I102" s="277">
        <v>44</v>
      </c>
      <c r="J102" s="277">
        <v>58</v>
      </c>
    </row>
    <row r="103" spans="1:10">
      <c r="A103" s="269">
        <v>43112</v>
      </c>
      <c r="B103" s="209" t="s">
        <v>6</v>
      </c>
      <c r="C103" s="209">
        <v>55105</v>
      </c>
      <c r="D103" s="209" t="s">
        <v>465</v>
      </c>
      <c r="E103" s="209" t="s">
        <v>6</v>
      </c>
      <c r="F103" s="209" t="s">
        <v>24</v>
      </c>
      <c r="G103" s="209" t="s">
        <v>65</v>
      </c>
      <c r="H103" s="209"/>
      <c r="I103" s="121">
        <v>156</v>
      </c>
      <c r="J103" s="121">
        <v>238</v>
      </c>
    </row>
    <row r="104" spans="1:10">
      <c r="A104" s="269">
        <v>43121</v>
      </c>
      <c r="B104" s="269" t="s">
        <v>7</v>
      </c>
      <c r="C104" s="209">
        <v>98850</v>
      </c>
      <c r="D104" s="209" t="s">
        <v>518</v>
      </c>
      <c r="E104" s="209" t="s">
        <v>7</v>
      </c>
      <c r="F104" s="209" t="s">
        <v>7</v>
      </c>
      <c r="G104" s="209" t="s">
        <v>243</v>
      </c>
      <c r="H104" s="209"/>
    </row>
    <row r="105" spans="1:10">
      <c r="A105" s="269">
        <v>43110</v>
      </c>
      <c r="B105" s="209" t="s">
        <v>7</v>
      </c>
      <c r="C105" s="209">
        <v>25620</v>
      </c>
      <c r="D105" s="209" t="s">
        <v>461</v>
      </c>
      <c r="E105" s="209" t="s">
        <v>29</v>
      </c>
      <c r="F105" s="209" t="s">
        <v>211</v>
      </c>
      <c r="G105" s="209" t="s">
        <v>65</v>
      </c>
      <c r="H105" s="209"/>
      <c r="I105" s="121">
        <v>226</v>
      </c>
      <c r="J105" s="121">
        <v>335</v>
      </c>
    </row>
    <row r="106" spans="1:10">
      <c r="A106" s="269">
        <v>43103</v>
      </c>
      <c r="B106" s="209" t="s">
        <v>7</v>
      </c>
      <c r="C106" s="209">
        <v>31290</v>
      </c>
      <c r="D106" s="209" t="s">
        <v>323</v>
      </c>
      <c r="E106" s="209" t="s">
        <v>7</v>
      </c>
      <c r="F106" s="209" t="s">
        <v>7</v>
      </c>
      <c r="G106" s="209" t="s">
        <v>65</v>
      </c>
      <c r="H106" s="209"/>
      <c r="I106" s="121">
        <v>96</v>
      </c>
      <c r="J106" s="121">
        <v>140</v>
      </c>
    </row>
    <row r="107" spans="1:10" s="277" customFormat="1">
      <c r="A107" s="274">
        <v>43106</v>
      </c>
      <c r="B107" s="275" t="s">
        <v>4</v>
      </c>
      <c r="C107" s="275">
        <v>4696</v>
      </c>
      <c r="D107" s="275" t="s">
        <v>384</v>
      </c>
      <c r="E107" s="275" t="s">
        <v>5</v>
      </c>
      <c r="F107" s="275" t="s">
        <v>7</v>
      </c>
      <c r="G107" s="275" t="s">
        <v>381</v>
      </c>
      <c r="H107" s="275"/>
      <c r="I107" s="277">
        <v>10</v>
      </c>
      <c r="J107" s="277">
        <v>7</v>
      </c>
    </row>
    <row r="108" spans="1:10">
      <c r="A108" s="269">
        <v>43121</v>
      </c>
      <c r="B108" s="209" t="s">
        <v>7</v>
      </c>
      <c r="C108" s="209">
        <v>54311</v>
      </c>
      <c r="D108" s="271" t="s">
        <v>523</v>
      </c>
      <c r="E108" s="209" t="s">
        <v>6</v>
      </c>
      <c r="F108" s="209" t="s">
        <v>24</v>
      </c>
      <c r="G108" s="209" t="s">
        <v>387</v>
      </c>
      <c r="H108" s="209"/>
      <c r="I108" s="121">
        <v>91</v>
      </c>
      <c r="J108" s="121">
        <v>132</v>
      </c>
    </row>
    <row r="109" spans="1:10" s="277" customFormat="1">
      <c r="A109" s="274">
        <v>43114</v>
      </c>
      <c r="B109" s="275" t="s">
        <v>4</v>
      </c>
      <c r="C109" s="275">
        <v>7447</v>
      </c>
      <c r="D109" s="275" t="s">
        <v>474</v>
      </c>
      <c r="E109" s="275" t="s">
        <v>18</v>
      </c>
      <c r="F109" s="275" t="s">
        <v>24</v>
      </c>
      <c r="G109" s="275" t="s">
        <v>65</v>
      </c>
      <c r="H109" s="275"/>
      <c r="I109" s="277">
        <v>32</v>
      </c>
      <c r="J109" s="277">
        <v>45</v>
      </c>
    </row>
    <row r="110" spans="1:10">
      <c r="A110" s="269">
        <v>43103</v>
      </c>
      <c r="B110" s="209" t="s">
        <v>4</v>
      </c>
      <c r="C110" s="209">
        <v>1473</v>
      </c>
      <c r="D110" s="209" t="s">
        <v>132</v>
      </c>
      <c r="E110" s="209" t="s">
        <v>71</v>
      </c>
      <c r="F110" s="209" t="s">
        <v>5</v>
      </c>
      <c r="G110" s="209" t="s">
        <v>65</v>
      </c>
      <c r="H110" s="209"/>
      <c r="I110" s="121">
        <v>24</v>
      </c>
      <c r="J110" s="121">
        <v>26</v>
      </c>
    </row>
    <row r="111" spans="1:10">
      <c r="A111" s="269">
        <v>43104</v>
      </c>
      <c r="B111" s="209" t="s">
        <v>4</v>
      </c>
      <c r="C111" s="209">
        <v>2167</v>
      </c>
      <c r="D111" s="209" t="s">
        <v>205</v>
      </c>
      <c r="E111" s="209" t="s">
        <v>18</v>
      </c>
      <c r="F111" s="209" t="s">
        <v>7</v>
      </c>
      <c r="G111" s="209" t="s">
        <v>116</v>
      </c>
      <c r="H111" s="209"/>
      <c r="I111" s="121">
        <v>24</v>
      </c>
      <c r="J111" s="121">
        <v>26</v>
      </c>
    </row>
    <row r="112" spans="1:10">
      <c r="A112" s="269">
        <v>43106</v>
      </c>
      <c r="B112" s="209" t="s">
        <v>4</v>
      </c>
      <c r="C112" s="209">
        <v>1227</v>
      </c>
      <c r="D112" s="209" t="s">
        <v>205</v>
      </c>
      <c r="E112" s="209" t="s">
        <v>242</v>
      </c>
      <c r="F112" s="209" t="s">
        <v>9</v>
      </c>
      <c r="G112" s="209" t="s">
        <v>42</v>
      </c>
      <c r="H112" s="209"/>
      <c r="I112" s="121">
        <v>24</v>
      </c>
      <c r="J112" s="121">
        <v>26</v>
      </c>
    </row>
    <row r="113" spans="1:10">
      <c r="A113" s="269">
        <v>43106</v>
      </c>
      <c r="B113" s="209" t="s">
        <v>4</v>
      </c>
      <c r="C113" s="209">
        <v>1631</v>
      </c>
      <c r="D113" s="209" t="s">
        <v>205</v>
      </c>
      <c r="E113" s="209" t="s">
        <v>376</v>
      </c>
      <c r="F113" s="209" t="s">
        <v>242</v>
      </c>
      <c r="G113" s="209" t="s">
        <v>65</v>
      </c>
      <c r="H113" s="209"/>
      <c r="I113" s="121">
        <v>24</v>
      </c>
      <c r="J113" s="121">
        <v>26</v>
      </c>
    </row>
    <row r="114" spans="1:10">
      <c r="A114" s="269">
        <v>43106</v>
      </c>
      <c r="B114" s="209" t="s">
        <v>4</v>
      </c>
      <c r="C114" s="209">
        <v>2233</v>
      </c>
      <c r="D114" s="209" t="s">
        <v>205</v>
      </c>
      <c r="E114" s="209" t="s">
        <v>6</v>
      </c>
      <c r="F114" s="209" t="s">
        <v>7</v>
      </c>
      <c r="G114" s="209" t="s">
        <v>65</v>
      </c>
      <c r="H114" s="209"/>
      <c r="I114" s="121">
        <v>24</v>
      </c>
      <c r="J114" s="121">
        <v>26</v>
      </c>
    </row>
    <row r="115" spans="1:10">
      <c r="A115" s="269">
        <v>43106</v>
      </c>
      <c r="B115" s="209" t="s">
        <v>4</v>
      </c>
      <c r="C115" s="209">
        <v>2342</v>
      </c>
      <c r="D115" s="209" t="s">
        <v>205</v>
      </c>
      <c r="E115" s="209" t="s">
        <v>5</v>
      </c>
      <c r="F115" s="209" t="s">
        <v>242</v>
      </c>
      <c r="G115" s="209" t="s">
        <v>248</v>
      </c>
      <c r="H115" s="209"/>
      <c r="I115" s="121">
        <v>24</v>
      </c>
      <c r="J115" s="121">
        <v>26</v>
      </c>
    </row>
    <row r="116" spans="1:10">
      <c r="A116" s="269">
        <v>43107</v>
      </c>
      <c r="B116" s="209" t="s">
        <v>4</v>
      </c>
      <c r="C116" s="209">
        <v>1425</v>
      </c>
      <c r="D116" s="209" t="s">
        <v>205</v>
      </c>
      <c r="E116" s="209" t="s">
        <v>9</v>
      </c>
      <c r="F116" s="209" t="s">
        <v>6</v>
      </c>
      <c r="G116" s="209" t="s">
        <v>448</v>
      </c>
      <c r="H116" s="209"/>
      <c r="I116" s="121">
        <v>24</v>
      </c>
      <c r="J116" s="121">
        <v>26</v>
      </c>
    </row>
    <row r="117" spans="1:10">
      <c r="A117" s="269">
        <v>43107</v>
      </c>
      <c r="B117" s="209" t="s">
        <v>4</v>
      </c>
      <c r="C117" s="209">
        <v>1344</v>
      </c>
      <c r="D117" s="209" t="s">
        <v>205</v>
      </c>
      <c r="E117" s="209" t="s">
        <v>7</v>
      </c>
      <c r="F117" s="209" t="s">
        <v>6</v>
      </c>
      <c r="G117" s="209" t="s">
        <v>65</v>
      </c>
      <c r="H117" s="209"/>
      <c r="I117" s="121">
        <v>24</v>
      </c>
      <c r="J117" s="121">
        <v>26</v>
      </c>
    </row>
    <row r="118" spans="1:10">
      <c r="A118" s="269">
        <v>43107</v>
      </c>
      <c r="B118" s="209" t="s">
        <v>4</v>
      </c>
      <c r="C118" s="209">
        <v>2143</v>
      </c>
      <c r="D118" s="209" t="s">
        <v>205</v>
      </c>
      <c r="E118" s="209" t="s">
        <v>5</v>
      </c>
      <c r="F118" s="209" t="s">
        <v>7</v>
      </c>
      <c r="G118" s="209" t="s">
        <v>457</v>
      </c>
      <c r="H118" s="209"/>
      <c r="I118" s="121">
        <v>24</v>
      </c>
      <c r="J118" s="121">
        <v>26</v>
      </c>
    </row>
    <row r="119" spans="1:10">
      <c r="A119" s="269">
        <v>43113</v>
      </c>
      <c r="B119" s="209" t="s">
        <v>4</v>
      </c>
      <c r="C119" s="209">
        <v>1336</v>
      </c>
      <c r="D119" s="209" t="s">
        <v>205</v>
      </c>
      <c r="E119" s="209" t="s">
        <v>7</v>
      </c>
      <c r="F119" s="209" t="s">
        <v>7</v>
      </c>
      <c r="G119" s="209" t="s">
        <v>65</v>
      </c>
      <c r="H119" s="209"/>
      <c r="I119" s="121">
        <v>24</v>
      </c>
      <c r="J119" s="121">
        <v>26</v>
      </c>
    </row>
    <row r="120" spans="1:10">
      <c r="A120" s="269">
        <v>43113</v>
      </c>
      <c r="B120" s="209" t="s">
        <v>4</v>
      </c>
      <c r="C120" s="209">
        <v>2440</v>
      </c>
      <c r="D120" s="209" t="s">
        <v>205</v>
      </c>
      <c r="E120" s="209" t="s">
        <v>7</v>
      </c>
      <c r="F120" s="209" t="s">
        <v>7</v>
      </c>
      <c r="G120" s="209" t="s">
        <v>65</v>
      </c>
      <c r="H120" s="209"/>
      <c r="I120" s="121">
        <v>24</v>
      </c>
      <c r="J120" s="121">
        <v>26</v>
      </c>
    </row>
    <row r="121" spans="1:10">
      <c r="A121" s="269">
        <v>43113</v>
      </c>
      <c r="B121" s="209" t="s">
        <v>4</v>
      </c>
      <c r="C121" s="209">
        <v>2343</v>
      </c>
      <c r="D121" s="209" t="s">
        <v>205</v>
      </c>
      <c r="E121" s="209" t="s">
        <v>7</v>
      </c>
      <c r="F121" s="209" t="s">
        <v>5</v>
      </c>
      <c r="G121" s="209" t="s">
        <v>391</v>
      </c>
      <c r="H121" s="209"/>
      <c r="I121" s="121">
        <v>24</v>
      </c>
      <c r="J121" s="121">
        <v>26</v>
      </c>
    </row>
    <row r="122" spans="1:10">
      <c r="A122" s="269">
        <v>43114</v>
      </c>
      <c r="B122" s="209" t="s">
        <v>4</v>
      </c>
      <c r="C122" s="209">
        <v>1457</v>
      </c>
      <c r="D122" s="209" t="s">
        <v>205</v>
      </c>
      <c r="E122" s="209" t="s">
        <v>24</v>
      </c>
      <c r="F122" s="209" t="s">
        <v>24</v>
      </c>
      <c r="G122" s="209" t="s">
        <v>116</v>
      </c>
      <c r="H122" s="209"/>
      <c r="I122" s="121">
        <v>24</v>
      </c>
      <c r="J122" s="121">
        <v>26</v>
      </c>
    </row>
    <row r="123" spans="1:10">
      <c r="A123" s="269">
        <v>43114</v>
      </c>
      <c r="B123" s="209" t="s">
        <v>4</v>
      </c>
      <c r="C123" s="209">
        <v>1617</v>
      </c>
      <c r="D123" s="209" t="s">
        <v>205</v>
      </c>
      <c r="E123" s="209" t="s">
        <v>475</v>
      </c>
      <c r="F123" s="209" t="s">
        <v>24</v>
      </c>
      <c r="G123" s="209" t="s">
        <v>65</v>
      </c>
      <c r="H123" s="209"/>
      <c r="I123" s="121">
        <v>24</v>
      </c>
      <c r="J123" s="121">
        <v>26</v>
      </c>
    </row>
    <row r="124" spans="1:10">
      <c r="A124" s="269">
        <v>43114</v>
      </c>
      <c r="B124" s="209" t="s">
        <v>4</v>
      </c>
      <c r="C124" s="209">
        <v>1858</v>
      </c>
      <c r="D124" s="209" t="s">
        <v>205</v>
      </c>
      <c r="E124" s="209" t="s">
        <v>7</v>
      </c>
      <c r="F124" s="209" t="s">
        <v>7</v>
      </c>
      <c r="G124" s="209" t="s">
        <v>98</v>
      </c>
      <c r="H124" s="209"/>
      <c r="I124" s="121">
        <v>24</v>
      </c>
      <c r="J124" s="121">
        <v>26</v>
      </c>
    </row>
    <row r="125" spans="1:10">
      <c r="A125" s="269">
        <v>43115</v>
      </c>
      <c r="B125" s="209" t="s">
        <v>4</v>
      </c>
      <c r="C125" s="209">
        <v>1937</v>
      </c>
      <c r="D125" s="209" t="s">
        <v>205</v>
      </c>
      <c r="E125" s="209" t="s">
        <v>5</v>
      </c>
      <c r="F125" s="209" t="s">
        <v>7</v>
      </c>
      <c r="G125" s="209" t="s">
        <v>65</v>
      </c>
      <c r="H125" s="209"/>
      <c r="I125" s="121">
        <v>24</v>
      </c>
      <c r="J125" s="121">
        <v>26</v>
      </c>
    </row>
    <row r="126" spans="1:10">
      <c r="A126" s="269">
        <v>43118</v>
      </c>
      <c r="B126" s="209" t="s">
        <v>4</v>
      </c>
      <c r="C126" s="209">
        <v>2523</v>
      </c>
      <c r="D126" s="209" t="s">
        <v>205</v>
      </c>
      <c r="E126" s="209" t="s">
        <v>6</v>
      </c>
      <c r="F126" s="209" t="s">
        <v>24</v>
      </c>
      <c r="G126" s="209" t="s">
        <v>65</v>
      </c>
      <c r="H126" s="209"/>
      <c r="I126" s="121">
        <v>24</v>
      </c>
      <c r="J126" s="121">
        <v>26</v>
      </c>
    </row>
    <row r="127" spans="1:10">
      <c r="A127" s="269">
        <v>43118</v>
      </c>
      <c r="B127" s="209" t="s">
        <v>4</v>
      </c>
      <c r="C127" s="209">
        <v>2511</v>
      </c>
      <c r="D127" s="209" t="s">
        <v>205</v>
      </c>
      <c r="E127" s="209" t="s">
        <v>4</v>
      </c>
      <c r="F127" s="209" t="s">
        <v>6</v>
      </c>
      <c r="G127" s="209" t="s">
        <v>65</v>
      </c>
      <c r="H127" s="209"/>
      <c r="I127" s="121">
        <v>24</v>
      </c>
      <c r="J127" s="121">
        <v>26</v>
      </c>
    </row>
    <row r="128" spans="1:10">
      <c r="A128" s="269">
        <v>43118</v>
      </c>
      <c r="B128" s="209" t="s">
        <v>4</v>
      </c>
      <c r="C128" s="209">
        <v>2125</v>
      </c>
      <c r="D128" s="209" t="s">
        <v>205</v>
      </c>
      <c r="E128" s="209" t="s">
        <v>24</v>
      </c>
      <c r="F128" s="209" t="s">
        <v>24</v>
      </c>
      <c r="G128" s="209" t="s">
        <v>65</v>
      </c>
      <c r="H128" s="209"/>
      <c r="I128" s="121">
        <v>24</v>
      </c>
      <c r="J128" s="121">
        <v>26</v>
      </c>
    </row>
    <row r="129" spans="1:10">
      <c r="A129" s="269">
        <v>43120</v>
      </c>
      <c r="B129" s="209" t="s">
        <v>4</v>
      </c>
      <c r="C129" s="209">
        <v>1912</v>
      </c>
      <c r="D129" s="209" t="s">
        <v>205</v>
      </c>
      <c r="E129" s="209" t="s">
        <v>7</v>
      </c>
      <c r="F129" s="209" t="s">
        <v>10</v>
      </c>
      <c r="G129" s="209" t="s">
        <v>73</v>
      </c>
      <c r="H129" s="209"/>
      <c r="I129" s="121">
        <v>24</v>
      </c>
      <c r="J129" s="121">
        <v>26</v>
      </c>
    </row>
    <row r="130" spans="1:10">
      <c r="A130" s="269">
        <v>43120</v>
      </c>
      <c r="B130" s="209" t="s">
        <v>4</v>
      </c>
      <c r="C130" s="209">
        <v>1521</v>
      </c>
      <c r="D130" s="209" t="s">
        <v>205</v>
      </c>
      <c r="E130" s="209" t="s">
        <v>377</v>
      </c>
      <c r="F130" s="209" t="s">
        <v>24</v>
      </c>
      <c r="G130" s="209" t="s">
        <v>388</v>
      </c>
      <c r="H130" s="209"/>
      <c r="I130" s="121">
        <v>24</v>
      </c>
      <c r="J130" s="121">
        <v>26</v>
      </c>
    </row>
    <row r="131" spans="1:10">
      <c r="A131" s="269">
        <v>43121</v>
      </c>
      <c r="B131" s="209" t="s">
        <v>4</v>
      </c>
      <c r="C131" s="209">
        <v>2559</v>
      </c>
      <c r="D131" s="209" t="s">
        <v>205</v>
      </c>
      <c r="E131" s="209" t="s">
        <v>496</v>
      </c>
      <c r="F131" s="209" t="s">
        <v>7</v>
      </c>
      <c r="G131" s="209" t="s">
        <v>235</v>
      </c>
      <c r="H131" s="209"/>
      <c r="I131" s="121">
        <v>24</v>
      </c>
      <c r="J131" s="121">
        <v>26</v>
      </c>
    </row>
    <row r="132" spans="1:10">
      <c r="A132" s="269">
        <v>43121</v>
      </c>
      <c r="B132" s="209" t="s">
        <v>4</v>
      </c>
      <c r="C132" s="209">
        <v>2542</v>
      </c>
      <c r="D132" s="209" t="s">
        <v>205</v>
      </c>
      <c r="E132" s="209" t="s">
        <v>24</v>
      </c>
      <c r="F132" s="209" t="s">
        <v>499</v>
      </c>
      <c r="G132" s="209" t="s">
        <v>65</v>
      </c>
      <c r="H132" s="209"/>
      <c r="I132" s="121">
        <v>24</v>
      </c>
      <c r="J132" s="121">
        <v>26</v>
      </c>
    </row>
    <row r="133" spans="1:10">
      <c r="A133" s="269">
        <v>43121</v>
      </c>
      <c r="B133" s="209" t="s">
        <v>4</v>
      </c>
      <c r="C133" s="209">
        <v>1549</v>
      </c>
      <c r="D133" s="209" t="s">
        <v>205</v>
      </c>
      <c r="E133" s="209" t="s">
        <v>500</v>
      </c>
      <c r="F133" s="209" t="s">
        <v>24</v>
      </c>
      <c r="G133" s="209" t="s">
        <v>65</v>
      </c>
      <c r="H133" s="209"/>
      <c r="I133" s="121">
        <v>24</v>
      </c>
      <c r="J133" s="121">
        <v>26</v>
      </c>
    </row>
    <row r="134" spans="1:10">
      <c r="A134" s="269">
        <v>43121</v>
      </c>
      <c r="B134" s="209" t="s">
        <v>4</v>
      </c>
      <c r="C134" s="209">
        <v>1515</v>
      </c>
      <c r="D134" s="209" t="s">
        <v>205</v>
      </c>
      <c r="E134" s="209" t="s">
        <v>501</v>
      </c>
      <c r="F134" s="209" t="s">
        <v>24</v>
      </c>
      <c r="G134" s="209" t="s">
        <v>388</v>
      </c>
      <c r="H134" s="209"/>
      <c r="I134" s="121">
        <v>24</v>
      </c>
      <c r="J134" s="121">
        <v>26</v>
      </c>
    </row>
    <row r="135" spans="1:10">
      <c r="A135" s="269">
        <v>43121</v>
      </c>
      <c r="B135" s="209" t="s">
        <v>4</v>
      </c>
      <c r="C135" s="209">
        <v>1371</v>
      </c>
      <c r="D135" s="209" t="s">
        <v>205</v>
      </c>
      <c r="E135" s="209" t="s">
        <v>9</v>
      </c>
      <c r="F135" s="209" t="s">
        <v>24</v>
      </c>
      <c r="G135" s="209" t="s">
        <v>235</v>
      </c>
      <c r="H135" s="209"/>
      <c r="I135" s="121">
        <v>24</v>
      </c>
      <c r="J135" s="121">
        <v>26</v>
      </c>
    </row>
    <row r="136" spans="1:10">
      <c r="A136" s="269">
        <v>43121</v>
      </c>
      <c r="B136" s="209" t="s">
        <v>4</v>
      </c>
      <c r="C136" s="209">
        <v>1143</v>
      </c>
      <c r="D136" s="209" t="s">
        <v>205</v>
      </c>
      <c r="E136" s="209" t="s">
        <v>25</v>
      </c>
      <c r="F136" s="209" t="s">
        <v>24</v>
      </c>
      <c r="G136" s="209" t="s">
        <v>65</v>
      </c>
      <c r="H136" s="209"/>
      <c r="I136" s="121">
        <v>24</v>
      </c>
      <c r="J136" s="121">
        <v>26</v>
      </c>
    </row>
    <row r="137" spans="1:10">
      <c r="A137" s="269">
        <v>43121</v>
      </c>
      <c r="B137" s="209" t="s">
        <v>4</v>
      </c>
      <c r="C137" s="209">
        <v>1148</v>
      </c>
      <c r="D137" s="209" t="s">
        <v>205</v>
      </c>
      <c r="E137" s="209" t="s">
        <v>476</v>
      </c>
      <c r="F137" s="209" t="s">
        <v>511</v>
      </c>
      <c r="G137" s="209" t="s">
        <v>65</v>
      </c>
      <c r="H137" s="209"/>
      <c r="I137" s="121">
        <v>24</v>
      </c>
      <c r="J137" s="121">
        <v>26</v>
      </c>
    </row>
    <row r="138" spans="1:10">
      <c r="A138" s="269">
        <v>43121</v>
      </c>
      <c r="B138" s="209" t="s">
        <v>4</v>
      </c>
      <c r="C138" s="209">
        <v>1711</v>
      </c>
      <c r="D138" s="209" t="s">
        <v>205</v>
      </c>
      <c r="E138" s="209" t="s">
        <v>5</v>
      </c>
      <c r="F138" s="209" t="s">
        <v>7</v>
      </c>
      <c r="G138" s="209" t="s">
        <v>248</v>
      </c>
      <c r="H138" s="209"/>
      <c r="I138" s="121">
        <v>24</v>
      </c>
      <c r="J138" s="121">
        <v>26</v>
      </c>
    </row>
    <row r="139" spans="1:10">
      <c r="A139" s="269">
        <v>43121</v>
      </c>
      <c r="B139" s="209" t="s">
        <v>4</v>
      </c>
      <c r="C139" s="209">
        <v>1116</v>
      </c>
      <c r="D139" s="209" t="s">
        <v>205</v>
      </c>
      <c r="E139" s="209" t="s">
        <v>7</v>
      </c>
      <c r="F139" s="209" t="s">
        <v>9</v>
      </c>
      <c r="G139" s="209" t="s">
        <v>514</v>
      </c>
      <c r="H139" s="209"/>
      <c r="I139" s="121">
        <v>24</v>
      </c>
      <c r="J139" s="121">
        <v>26</v>
      </c>
    </row>
    <row r="140" spans="1:10" s="277" customFormat="1">
      <c r="A140" s="274">
        <v>43120</v>
      </c>
      <c r="B140" s="275" t="s">
        <v>4</v>
      </c>
      <c r="C140" s="275">
        <v>8271</v>
      </c>
      <c r="D140" s="275" t="s">
        <v>162</v>
      </c>
      <c r="E140" s="275" t="s">
        <v>24</v>
      </c>
      <c r="F140" s="275" t="s">
        <v>493</v>
      </c>
      <c r="G140" s="275" t="s">
        <v>65</v>
      </c>
      <c r="H140" s="275"/>
      <c r="I140" s="277">
        <v>25</v>
      </c>
      <c r="J140" s="277">
        <v>18</v>
      </c>
    </row>
    <row r="141" spans="1:10" s="277" customFormat="1">
      <c r="A141" s="274">
        <v>43107</v>
      </c>
      <c r="B141" s="275" t="s">
        <v>4</v>
      </c>
      <c r="C141" s="275">
        <v>8251</v>
      </c>
      <c r="D141" s="275" t="s">
        <v>162</v>
      </c>
      <c r="E141" s="275" t="s">
        <v>24</v>
      </c>
      <c r="F141" s="275" t="s">
        <v>7</v>
      </c>
      <c r="G141" s="275" t="s">
        <v>442</v>
      </c>
      <c r="H141" s="275"/>
      <c r="I141" s="277">
        <v>25</v>
      </c>
      <c r="J141" s="277">
        <v>18</v>
      </c>
    </row>
    <row r="142" spans="1:10" s="277" customFormat="1">
      <c r="A142" s="274">
        <v>43114</v>
      </c>
      <c r="B142" s="275" t="s">
        <v>4</v>
      </c>
      <c r="C142" s="275">
        <v>8273</v>
      </c>
      <c r="D142" s="275" t="s">
        <v>162</v>
      </c>
      <c r="E142" s="275" t="s">
        <v>25</v>
      </c>
      <c r="F142" s="275" t="s">
        <v>7</v>
      </c>
      <c r="G142" s="275" t="s">
        <v>98</v>
      </c>
      <c r="H142" s="275"/>
      <c r="I142" s="277">
        <v>25</v>
      </c>
      <c r="J142" s="277">
        <v>18</v>
      </c>
    </row>
    <row r="143" spans="1:10" s="277" customFormat="1">
      <c r="A143" s="274">
        <v>43120</v>
      </c>
      <c r="B143" s="275" t="s">
        <v>4</v>
      </c>
      <c r="C143" s="275">
        <v>8245</v>
      </c>
      <c r="D143" s="275" t="s">
        <v>162</v>
      </c>
      <c r="E143" s="275" t="s">
        <v>485</v>
      </c>
      <c r="F143" s="275" t="s">
        <v>24</v>
      </c>
      <c r="G143" s="275" t="s">
        <v>65</v>
      </c>
      <c r="H143" s="275"/>
      <c r="I143" s="277">
        <v>25</v>
      </c>
      <c r="J143" s="277">
        <v>18</v>
      </c>
    </row>
    <row r="144" spans="1:10" s="277" customFormat="1">
      <c r="A144" s="274">
        <v>43121</v>
      </c>
      <c r="B144" s="275" t="s">
        <v>4</v>
      </c>
      <c r="C144" s="275">
        <v>8224</v>
      </c>
      <c r="D144" s="275" t="s">
        <v>162</v>
      </c>
      <c r="E144" s="275" t="s">
        <v>24</v>
      </c>
      <c r="F144" s="275" t="s">
        <v>502</v>
      </c>
      <c r="G144" s="275" t="s">
        <v>391</v>
      </c>
      <c r="H144" s="275"/>
      <c r="I144" s="277">
        <v>25</v>
      </c>
      <c r="J144" s="277">
        <v>18</v>
      </c>
    </row>
    <row r="145" spans="1:10" s="277" customFormat="1">
      <c r="A145" s="274">
        <v>43121</v>
      </c>
      <c r="B145" s="275" t="s">
        <v>4</v>
      </c>
      <c r="C145" s="275">
        <v>8217</v>
      </c>
      <c r="D145" s="275" t="s">
        <v>162</v>
      </c>
      <c r="E145" s="275" t="s">
        <v>503</v>
      </c>
      <c r="F145" s="275" t="s">
        <v>24</v>
      </c>
      <c r="G145" s="275" t="s">
        <v>65</v>
      </c>
      <c r="H145" s="275"/>
      <c r="I145" s="277">
        <v>25</v>
      </c>
      <c r="J145" s="277">
        <v>18</v>
      </c>
    </row>
    <row r="146" spans="1:10">
      <c r="A146" s="269">
        <v>43113</v>
      </c>
      <c r="B146" s="209" t="s">
        <v>7</v>
      </c>
      <c r="C146" s="209">
        <v>57100</v>
      </c>
      <c r="D146" s="209" t="s">
        <v>349</v>
      </c>
      <c r="E146" s="209" t="s">
        <v>7</v>
      </c>
      <c r="F146" s="209" t="s">
        <v>7</v>
      </c>
      <c r="G146" s="209" t="s">
        <v>388</v>
      </c>
      <c r="H146" s="209"/>
      <c r="I146" s="121">
        <v>36</v>
      </c>
      <c r="J146" s="121">
        <v>40</v>
      </c>
    </row>
    <row r="147" spans="1:10">
      <c r="A147" s="269">
        <v>43103</v>
      </c>
      <c r="B147" s="209" t="s">
        <v>9</v>
      </c>
      <c r="C147" s="209">
        <v>89046</v>
      </c>
      <c r="D147" s="209" t="s">
        <v>320</v>
      </c>
      <c r="E147" s="209" t="s">
        <v>9</v>
      </c>
      <c r="F147" s="209" t="s">
        <v>9</v>
      </c>
      <c r="G147" s="209" t="s">
        <v>387</v>
      </c>
      <c r="H147" s="209"/>
    </row>
    <row r="148" spans="1:10" s="132" customFormat="1" ht="16" customHeight="1">
      <c r="A148" s="69">
        <v>43113</v>
      </c>
      <c r="B148" s="70" t="s">
        <v>4</v>
      </c>
      <c r="C148" s="70">
        <v>7525</v>
      </c>
      <c r="D148" s="70" t="s">
        <v>468</v>
      </c>
      <c r="E148" s="70" t="s">
        <v>25</v>
      </c>
      <c r="F148" s="70" t="s">
        <v>24</v>
      </c>
      <c r="G148" s="70" t="s">
        <v>65</v>
      </c>
      <c r="H148" s="70"/>
      <c r="I148" s="132">
        <v>35</v>
      </c>
      <c r="J148" s="132">
        <v>52</v>
      </c>
    </row>
    <row r="149" spans="1:10" s="132" customFormat="1">
      <c r="A149" s="69">
        <v>43114</v>
      </c>
      <c r="B149" s="70" t="s">
        <v>4</v>
      </c>
      <c r="C149" s="70">
        <v>7538</v>
      </c>
      <c r="D149" s="70" t="s">
        <v>468</v>
      </c>
      <c r="E149" s="70" t="s">
        <v>5</v>
      </c>
      <c r="F149" s="70" t="s">
        <v>5</v>
      </c>
      <c r="G149" s="70" t="s">
        <v>123</v>
      </c>
      <c r="H149" s="70"/>
      <c r="I149" s="132">
        <v>35</v>
      </c>
      <c r="J149" s="132">
        <v>52</v>
      </c>
    </row>
    <row r="150" spans="1:10">
      <c r="A150" s="269">
        <v>43105</v>
      </c>
      <c r="B150" s="209" t="s">
        <v>22</v>
      </c>
      <c r="C150" s="209">
        <v>6780</v>
      </c>
      <c r="D150" s="209" t="s">
        <v>370</v>
      </c>
      <c r="E150" s="209" t="s">
        <v>7</v>
      </c>
      <c r="F150" s="209" t="s">
        <v>7</v>
      </c>
      <c r="G150" s="209" t="s">
        <v>65</v>
      </c>
      <c r="H150" s="209"/>
      <c r="I150" s="121">
        <v>18</v>
      </c>
      <c r="J150" s="121">
        <v>17</v>
      </c>
    </row>
    <row r="151" spans="1:10">
      <c r="A151" s="269">
        <v>43111</v>
      </c>
      <c r="B151" s="209" t="s">
        <v>22</v>
      </c>
      <c r="C151" s="209">
        <v>6781</v>
      </c>
      <c r="D151" s="209" t="s">
        <v>370</v>
      </c>
      <c r="E151" s="209" t="s">
        <v>7</v>
      </c>
      <c r="F151" s="209" t="s">
        <v>242</v>
      </c>
      <c r="G151" s="209" t="s">
        <v>388</v>
      </c>
      <c r="H151" s="209"/>
      <c r="I151" s="121">
        <v>18</v>
      </c>
      <c r="J151" s="121">
        <v>17</v>
      </c>
    </row>
    <row r="152" spans="1:10">
      <c r="A152" s="269">
        <v>43121</v>
      </c>
      <c r="B152" s="209" t="s">
        <v>22</v>
      </c>
      <c r="C152" s="209">
        <v>6780</v>
      </c>
      <c r="D152" s="209" t="s">
        <v>370</v>
      </c>
      <c r="E152" s="209" t="s">
        <v>453</v>
      </c>
      <c r="F152" s="209" t="s">
        <v>24</v>
      </c>
      <c r="G152" s="209" t="s">
        <v>388</v>
      </c>
      <c r="H152" s="209"/>
      <c r="I152" s="121">
        <v>18</v>
      </c>
      <c r="J152" s="121">
        <v>17</v>
      </c>
    </row>
    <row r="153" spans="1:10">
      <c r="A153" s="269">
        <v>43120</v>
      </c>
      <c r="B153" s="209" t="s">
        <v>7</v>
      </c>
      <c r="C153" s="209">
        <v>55800</v>
      </c>
      <c r="D153" s="209" t="s">
        <v>566</v>
      </c>
      <c r="E153" s="209" t="s">
        <v>5</v>
      </c>
      <c r="F153" s="209" t="s">
        <v>7</v>
      </c>
      <c r="G153" s="209" t="s">
        <v>65</v>
      </c>
      <c r="H153" s="209"/>
      <c r="I153" s="121">
        <v>105</v>
      </c>
      <c r="J153" s="121">
        <v>179</v>
      </c>
    </row>
    <row r="154" spans="1:10">
      <c r="A154" s="269">
        <v>43120</v>
      </c>
      <c r="B154" s="209" t="s">
        <v>6</v>
      </c>
      <c r="C154" s="209">
        <v>54317</v>
      </c>
      <c r="D154" s="209" t="s">
        <v>494</v>
      </c>
      <c r="E154" s="209" t="s">
        <v>5</v>
      </c>
      <c r="F154" s="209" t="s">
        <v>6</v>
      </c>
      <c r="G154" s="209" t="s">
        <v>65</v>
      </c>
      <c r="H154" s="209"/>
      <c r="I154" s="121">
        <v>63</v>
      </c>
      <c r="J154" s="121">
        <v>95</v>
      </c>
    </row>
    <row r="155" spans="1:10" s="589" customFormat="1">
      <c r="A155" s="587">
        <v>43121</v>
      </c>
      <c r="B155" s="588" t="s">
        <v>4</v>
      </c>
      <c r="C155" s="588">
        <v>5366</v>
      </c>
      <c r="D155" s="588" t="s">
        <v>343</v>
      </c>
      <c r="E155" s="588" t="s">
        <v>18</v>
      </c>
      <c r="F155" s="588" t="s">
        <v>7</v>
      </c>
      <c r="G155" s="588" t="s">
        <v>456</v>
      </c>
      <c r="H155" s="588"/>
      <c r="I155" s="589">
        <v>27</v>
      </c>
      <c r="J155" s="589">
        <v>40</v>
      </c>
    </row>
    <row r="156" spans="1:10">
      <c r="A156" s="269">
        <v>43107</v>
      </c>
      <c r="B156" s="209" t="s">
        <v>22</v>
      </c>
      <c r="C156" s="209">
        <v>6750</v>
      </c>
      <c r="D156" s="209" t="s">
        <v>455</v>
      </c>
      <c r="E156" s="209" t="s">
        <v>12</v>
      </c>
      <c r="F156" s="209" t="s">
        <v>7</v>
      </c>
      <c r="G156" s="209" t="s">
        <v>283</v>
      </c>
      <c r="H156" s="209"/>
      <c r="I156" s="121">
        <v>25</v>
      </c>
      <c r="J156" s="121">
        <v>23</v>
      </c>
    </row>
    <row r="157" spans="1:10">
      <c r="A157" s="269">
        <v>43121</v>
      </c>
      <c r="B157" s="209" t="s">
        <v>4</v>
      </c>
      <c r="C157" s="209">
        <v>8550</v>
      </c>
      <c r="D157" s="209" t="s">
        <v>505</v>
      </c>
      <c r="E157" s="209" t="s">
        <v>25</v>
      </c>
      <c r="F157" s="209" t="s">
        <v>24</v>
      </c>
      <c r="G157" s="209" t="s">
        <v>65</v>
      </c>
      <c r="H157" s="209"/>
      <c r="I157" s="121">
        <v>40</v>
      </c>
      <c r="J157" s="121">
        <v>31</v>
      </c>
    </row>
    <row r="158" spans="1:10" s="402" customFormat="1">
      <c r="A158" s="400">
        <v>43104</v>
      </c>
      <c r="B158" s="401" t="s">
        <v>4</v>
      </c>
      <c r="C158" s="401">
        <v>8391</v>
      </c>
      <c r="D158" s="401" t="s">
        <v>186</v>
      </c>
      <c r="E158" s="401" t="s">
        <v>22</v>
      </c>
      <c r="F158" s="401" t="s">
        <v>22</v>
      </c>
      <c r="G158" s="394" t="s">
        <v>65</v>
      </c>
      <c r="H158" s="401"/>
      <c r="I158" s="402">
        <v>27</v>
      </c>
      <c r="J158" s="402">
        <v>36</v>
      </c>
    </row>
    <row r="159" spans="1:10">
      <c r="A159" s="269">
        <v>43104</v>
      </c>
      <c r="B159" s="209" t="s">
        <v>4</v>
      </c>
      <c r="C159" s="209">
        <v>9179</v>
      </c>
      <c r="D159" s="209" t="s">
        <v>346</v>
      </c>
      <c r="E159" s="209" t="s">
        <v>347</v>
      </c>
      <c r="F159" s="209" t="s">
        <v>5</v>
      </c>
      <c r="G159" s="3" t="s">
        <v>65</v>
      </c>
      <c r="H159" s="209"/>
      <c r="I159" s="121">
        <v>49</v>
      </c>
      <c r="J159" s="121">
        <v>66</v>
      </c>
    </row>
    <row r="160" spans="1:10">
      <c r="A160" s="269">
        <v>43120</v>
      </c>
      <c r="B160" s="209" t="s">
        <v>4</v>
      </c>
      <c r="C160" s="209">
        <v>6570</v>
      </c>
      <c r="D160" s="209" t="s">
        <v>491</v>
      </c>
      <c r="E160" s="209" t="s">
        <v>5</v>
      </c>
      <c r="F160" s="209" t="s">
        <v>7</v>
      </c>
      <c r="G160" s="209" t="s">
        <v>492</v>
      </c>
      <c r="H160" s="209"/>
      <c r="I160" s="121">
        <v>52</v>
      </c>
      <c r="J160" s="121">
        <v>65</v>
      </c>
    </row>
    <row r="161" spans="1:10">
      <c r="A161" s="269">
        <v>43106</v>
      </c>
      <c r="B161" s="209" t="s">
        <v>6</v>
      </c>
      <c r="C161" s="209">
        <v>66706</v>
      </c>
      <c r="D161" s="209" t="s">
        <v>219</v>
      </c>
      <c r="E161" s="209" t="s">
        <v>377</v>
      </c>
      <c r="F161" s="209" t="s">
        <v>378</v>
      </c>
      <c r="G161" s="209" t="s">
        <v>42</v>
      </c>
      <c r="H161" s="209"/>
      <c r="I161" s="121">
        <v>32</v>
      </c>
      <c r="J161" s="121">
        <v>44</v>
      </c>
    </row>
    <row r="162" spans="1:10" s="277" customFormat="1">
      <c r="A162" s="274">
        <v>43107</v>
      </c>
      <c r="B162" s="275" t="s">
        <v>4</v>
      </c>
      <c r="C162" s="275">
        <v>4739</v>
      </c>
      <c r="D162" s="275" t="s">
        <v>180</v>
      </c>
      <c r="E162" s="275" t="s">
        <v>24</v>
      </c>
      <c r="F162" s="275" t="s">
        <v>7</v>
      </c>
      <c r="G162" s="275" t="s">
        <v>454</v>
      </c>
      <c r="H162" s="275"/>
      <c r="I162" s="277">
        <v>10</v>
      </c>
      <c r="J162" s="277">
        <v>6</v>
      </c>
    </row>
    <row r="163" spans="1:10">
      <c r="A163" s="269">
        <v>43116</v>
      </c>
      <c r="B163" s="209" t="s">
        <v>4</v>
      </c>
      <c r="C163" s="209">
        <v>2663</v>
      </c>
      <c r="D163" s="209" t="s">
        <v>484</v>
      </c>
      <c r="E163" s="209" t="s">
        <v>4</v>
      </c>
      <c r="F163" s="209" t="s">
        <v>6</v>
      </c>
      <c r="G163" s="209" t="s">
        <v>388</v>
      </c>
      <c r="H163" s="209"/>
      <c r="I163" s="121">
        <v>29</v>
      </c>
      <c r="J163" s="121">
        <v>30</v>
      </c>
    </row>
    <row r="164" spans="1:10">
      <c r="A164" s="269">
        <v>43121</v>
      </c>
      <c r="B164" s="209" t="s">
        <v>4</v>
      </c>
      <c r="C164" s="209">
        <v>8611</v>
      </c>
      <c r="D164" s="209" t="s">
        <v>507</v>
      </c>
      <c r="E164" s="209" t="s">
        <v>5</v>
      </c>
      <c r="F164" s="209" t="s">
        <v>7</v>
      </c>
      <c r="G164" s="209" t="s">
        <v>388</v>
      </c>
      <c r="H164" s="209"/>
      <c r="I164" s="121">
        <v>48</v>
      </c>
      <c r="J164" s="121">
        <v>39</v>
      </c>
    </row>
    <row r="165" spans="1:10">
      <c r="A165" s="269">
        <v>43121</v>
      </c>
      <c r="B165" s="209" t="s">
        <v>4</v>
      </c>
      <c r="C165" s="209">
        <v>6981</v>
      </c>
      <c r="D165" s="209" t="s">
        <v>197</v>
      </c>
      <c r="E165" s="209" t="s">
        <v>5</v>
      </c>
      <c r="F165" s="209" t="s">
        <v>5</v>
      </c>
      <c r="G165" s="209" t="s">
        <v>243</v>
      </c>
      <c r="H165" s="209"/>
      <c r="I165" s="121">
        <v>28</v>
      </c>
      <c r="J165" s="121">
        <v>38</v>
      </c>
    </row>
    <row r="166" spans="1:10" s="524" customFormat="1">
      <c r="A166" s="522">
        <v>43105</v>
      </c>
      <c r="B166" s="523" t="s">
        <v>4</v>
      </c>
      <c r="C166" s="523">
        <v>4980</v>
      </c>
      <c r="D166" s="523" t="s">
        <v>290</v>
      </c>
      <c r="E166" s="523" t="s">
        <v>25</v>
      </c>
      <c r="F166" s="523" t="s">
        <v>7</v>
      </c>
      <c r="G166" s="523" t="s">
        <v>65</v>
      </c>
      <c r="H166" s="523"/>
      <c r="I166" s="524">
        <v>16</v>
      </c>
      <c r="J166" s="524">
        <v>12</v>
      </c>
    </row>
    <row r="167" spans="1:10" s="524" customFormat="1">
      <c r="A167" s="522">
        <v>43121</v>
      </c>
      <c r="B167" s="523" t="s">
        <v>4</v>
      </c>
      <c r="C167" s="523">
        <v>4981</v>
      </c>
      <c r="D167" s="523" t="s">
        <v>290</v>
      </c>
      <c r="E167" s="523" t="s">
        <v>5</v>
      </c>
      <c r="F167" s="523" t="s">
        <v>7</v>
      </c>
      <c r="G167" s="523" t="s">
        <v>504</v>
      </c>
      <c r="H167" s="523"/>
      <c r="I167" s="524">
        <v>16</v>
      </c>
      <c r="J167" s="524">
        <v>12</v>
      </c>
    </row>
    <row r="168" spans="1:10" s="524" customFormat="1">
      <c r="A168" s="522">
        <v>43121</v>
      </c>
      <c r="B168" s="523" t="s">
        <v>4</v>
      </c>
      <c r="C168" s="523">
        <v>4980</v>
      </c>
      <c r="D168" s="523" t="s">
        <v>290</v>
      </c>
      <c r="E168" s="523" t="s">
        <v>503</v>
      </c>
      <c r="F168" s="523" t="s">
        <v>24</v>
      </c>
      <c r="G168" s="523" t="s">
        <v>517</v>
      </c>
      <c r="H168" s="523"/>
      <c r="I168" s="524">
        <v>16</v>
      </c>
      <c r="J168" s="524">
        <v>12</v>
      </c>
    </row>
    <row r="169" spans="1:10">
      <c r="A169" s="269">
        <v>43121</v>
      </c>
      <c r="B169" s="209" t="s">
        <v>4</v>
      </c>
      <c r="C169" s="209">
        <v>8614</v>
      </c>
      <c r="D169" s="209" t="s">
        <v>509</v>
      </c>
      <c r="E169" s="209" t="s">
        <v>7</v>
      </c>
      <c r="F169" s="209" t="s">
        <v>24</v>
      </c>
      <c r="G169" s="209" t="s">
        <v>510</v>
      </c>
      <c r="H169" s="209"/>
      <c r="I169" s="121">
        <v>47</v>
      </c>
      <c r="J169" s="121">
        <v>57</v>
      </c>
    </row>
    <row r="170" spans="1:10">
      <c r="A170" s="269">
        <v>43115</v>
      </c>
      <c r="B170" s="209" t="s">
        <v>7</v>
      </c>
      <c r="C170" s="209">
        <v>97400</v>
      </c>
      <c r="D170" s="209" t="s">
        <v>483</v>
      </c>
      <c r="E170" s="209" t="s">
        <v>7</v>
      </c>
      <c r="F170" s="209" t="s">
        <v>24</v>
      </c>
      <c r="G170" s="209" t="s">
        <v>388</v>
      </c>
      <c r="H170" s="209"/>
    </row>
    <row r="171" spans="1:10" s="524" customFormat="1">
      <c r="A171" s="522">
        <v>43114</v>
      </c>
      <c r="B171" s="523" t="s">
        <v>4</v>
      </c>
      <c r="C171" s="523">
        <v>3393</v>
      </c>
      <c r="D171" s="523" t="s">
        <v>297</v>
      </c>
      <c r="E171" s="523" t="s">
        <v>7</v>
      </c>
      <c r="F171" s="523" t="s">
        <v>476</v>
      </c>
      <c r="G171" s="523" t="s">
        <v>454</v>
      </c>
      <c r="H171" s="523"/>
      <c r="I171" s="524">
        <v>17</v>
      </c>
      <c r="J171" s="524">
        <v>14</v>
      </c>
    </row>
    <row r="172" spans="1:10" s="345" customFormat="1">
      <c r="A172" s="342">
        <v>43107</v>
      </c>
      <c r="B172" s="343" t="s">
        <v>4</v>
      </c>
      <c r="C172" s="343">
        <v>3394</v>
      </c>
      <c r="D172" s="343" t="s">
        <v>446</v>
      </c>
      <c r="E172" s="343" t="s">
        <v>4</v>
      </c>
      <c r="F172" s="343" t="s">
        <v>6</v>
      </c>
      <c r="G172" s="343" t="s">
        <v>391</v>
      </c>
      <c r="H172" s="343"/>
      <c r="I172" s="345">
        <v>22</v>
      </c>
      <c r="J172" s="345">
        <v>26</v>
      </c>
    </row>
    <row r="173" spans="1:10" s="451" customFormat="1">
      <c r="A173" s="452">
        <v>43103</v>
      </c>
      <c r="B173" s="445" t="s">
        <v>4</v>
      </c>
      <c r="C173" s="445">
        <v>6917</v>
      </c>
      <c r="D173" s="454" t="s">
        <v>286</v>
      </c>
      <c r="E173" s="445" t="s">
        <v>7</v>
      </c>
      <c r="F173" s="445" t="s">
        <v>7</v>
      </c>
      <c r="G173" s="445" t="s">
        <v>65</v>
      </c>
      <c r="H173" s="445"/>
      <c r="I173" s="451">
        <v>33</v>
      </c>
      <c r="J173" s="451">
        <v>45</v>
      </c>
    </row>
    <row r="174" spans="1:10">
      <c r="A174" s="269">
        <v>43106</v>
      </c>
      <c r="B174" s="209" t="s">
        <v>7</v>
      </c>
      <c r="C174" s="209">
        <v>57330</v>
      </c>
      <c r="D174" s="209" t="s">
        <v>375</v>
      </c>
      <c r="E174" s="209" t="s">
        <v>5</v>
      </c>
      <c r="F174" s="209" t="s">
        <v>7</v>
      </c>
      <c r="G174" s="209" t="s">
        <v>382</v>
      </c>
      <c r="H174" s="209"/>
      <c r="I174" s="121">
        <v>24</v>
      </c>
      <c r="J174" s="121">
        <v>28</v>
      </c>
    </row>
    <row r="175" spans="1:10">
      <c r="A175" s="269">
        <v>43105</v>
      </c>
      <c r="B175" s="209" t="s">
        <v>22</v>
      </c>
      <c r="C175" s="209">
        <v>6724</v>
      </c>
      <c r="D175" s="209" t="s">
        <v>366</v>
      </c>
      <c r="E175" s="209" t="s">
        <v>7</v>
      </c>
      <c r="F175" s="209" t="s">
        <v>24</v>
      </c>
      <c r="G175" s="209" t="s">
        <v>65</v>
      </c>
      <c r="H175" s="209"/>
      <c r="I175" s="121">
        <v>34</v>
      </c>
      <c r="J175" s="121">
        <v>33</v>
      </c>
    </row>
    <row r="176" spans="1:10" s="277" customFormat="1">
      <c r="A176" s="274">
        <v>43107</v>
      </c>
      <c r="B176" s="275" t="s">
        <v>4</v>
      </c>
      <c r="C176" s="275">
        <v>4985</v>
      </c>
      <c r="D176" s="275" t="s">
        <v>158</v>
      </c>
      <c r="E176" s="275" t="s">
        <v>4</v>
      </c>
      <c r="F176" s="275" t="s">
        <v>7</v>
      </c>
      <c r="G176" s="275" t="s">
        <v>391</v>
      </c>
      <c r="H176" s="275"/>
      <c r="I176" s="277">
        <v>7</v>
      </c>
      <c r="J176" s="277">
        <v>5</v>
      </c>
    </row>
    <row r="177" spans="1:10" s="277" customFormat="1">
      <c r="A177" s="274">
        <v>43113</v>
      </c>
      <c r="B177" s="275" t="s">
        <v>4</v>
      </c>
      <c r="C177" s="275">
        <v>4991</v>
      </c>
      <c r="D177" s="275" t="s">
        <v>158</v>
      </c>
      <c r="E177" s="275" t="s">
        <v>5</v>
      </c>
      <c r="F177" s="275" t="s">
        <v>7</v>
      </c>
      <c r="G177" s="275" t="s">
        <v>388</v>
      </c>
      <c r="H177" s="275"/>
      <c r="I177" s="277">
        <v>7</v>
      </c>
      <c r="J177" s="277">
        <v>5</v>
      </c>
    </row>
    <row r="178" spans="1:10">
      <c r="A178" s="269">
        <v>43120</v>
      </c>
      <c r="B178" s="209" t="s">
        <v>4</v>
      </c>
      <c r="C178" s="209">
        <v>3583</v>
      </c>
      <c r="D178" s="209" t="s">
        <v>304</v>
      </c>
      <c r="E178" s="209" t="s">
        <v>5</v>
      </c>
      <c r="F178" s="209" t="s">
        <v>7</v>
      </c>
      <c r="G178" s="209" t="s">
        <v>389</v>
      </c>
      <c r="H178" s="209"/>
      <c r="I178" s="121">
        <v>13</v>
      </c>
      <c r="J178" s="121">
        <v>12</v>
      </c>
    </row>
    <row r="179" spans="1:10" s="589" customFormat="1">
      <c r="A179" s="587">
        <v>43103</v>
      </c>
      <c r="B179" s="588" t="s">
        <v>4</v>
      </c>
      <c r="C179" s="588">
        <v>5359</v>
      </c>
      <c r="D179" s="588" t="s">
        <v>155</v>
      </c>
      <c r="E179" s="588" t="s">
        <v>319</v>
      </c>
      <c r="F179" s="588" t="s">
        <v>56</v>
      </c>
      <c r="G179" s="588" t="s">
        <v>65</v>
      </c>
      <c r="H179" s="590"/>
      <c r="I179" s="589">
        <v>30</v>
      </c>
      <c r="J179" s="589">
        <v>41</v>
      </c>
    </row>
    <row r="180" spans="1:10" s="589" customFormat="1">
      <c r="A180" s="587">
        <v>43114</v>
      </c>
      <c r="B180" s="588" t="s">
        <v>4</v>
      </c>
      <c r="C180" s="588">
        <v>5359</v>
      </c>
      <c r="D180" s="588" t="s">
        <v>155</v>
      </c>
      <c r="E180" s="588" t="s">
        <v>319</v>
      </c>
      <c r="F180" s="588" t="s">
        <v>7</v>
      </c>
      <c r="G180" s="588" t="s">
        <v>471</v>
      </c>
      <c r="H180" s="588"/>
      <c r="I180" s="589">
        <v>30</v>
      </c>
      <c r="J180" s="589">
        <v>41</v>
      </c>
    </row>
    <row r="181" spans="1:10" s="489" customFormat="1">
      <c r="A181" s="487">
        <v>43106</v>
      </c>
      <c r="B181" s="488" t="s">
        <v>4</v>
      </c>
      <c r="C181" s="488">
        <v>8426</v>
      </c>
      <c r="D181" s="488" t="s">
        <v>385</v>
      </c>
      <c r="E181" s="488" t="s">
        <v>7</v>
      </c>
      <c r="F181" s="488" t="s">
        <v>242</v>
      </c>
      <c r="G181" s="488" t="s">
        <v>42</v>
      </c>
      <c r="H181" s="488"/>
      <c r="I181" s="489">
        <v>27</v>
      </c>
      <c r="J181" s="489">
        <v>24</v>
      </c>
    </row>
    <row r="182" spans="1:10">
      <c r="A182" s="269">
        <v>43105</v>
      </c>
      <c r="B182" s="209" t="s">
        <v>4</v>
      </c>
      <c r="C182" s="209">
        <v>7327</v>
      </c>
      <c r="D182" s="209" t="s">
        <v>130</v>
      </c>
      <c r="E182" s="209" t="s">
        <v>79</v>
      </c>
      <c r="F182" s="209" t="s">
        <v>363</v>
      </c>
      <c r="G182" s="209" t="s">
        <v>116</v>
      </c>
      <c r="H182" s="209"/>
      <c r="I182" s="121">
        <v>30</v>
      </c>
      <c r="J182" s="121">
        <v>35</v>
      </c>
    </row>
    <row r="183" spans="1:10">
      <c r="A183" s="269">
        <v>43114</v>
      </c>
      <c r="B183" s="209" t="s">
        <v>7</v>
      </c>
      <c r="C183" s="209">
        <v>67300</v>
      </c>
      <c r="D183" s="209" t="s">
        <v>472</v>
      </c>
      <c r="E183" s="209" t="s">
        <v>7</v>
      </c>
      <c r="F183" s="209" t="s">
        <v>7</v>
      </c>
      <c r="G183" s="209" t="s">
        <v>65</v>
      </c>
      <c r="H183" s="209"/>
      <c r="I183" s="121">
        <v>134</v>
      </c>
      <c r="J183" s="121">
        <v>230</v>
      </c>
    </row>
    <row r="184" spans="1:10" s="277" customFormat="1">
      <c r="A184" s="274">
        <v>43105</v>
      </c>
      <c r="B184" s="275" t="s">
        <v>4</v>
      </c>
      <c r="C184" s="275">
        <v>8043</v>
      </c>
      <c r="D184" s="275" t="s">
        <v>135</v>
      </c>
      <c r="E184" s="275" t="s">
        <v>79</v>
      </c>
      <c r="F184" s="275" t="s">
        <v>24</v>
      </c>
      <c r="G184" s="275" t="s">
        <v>65</v>
      </c>
      <c r="H184" s="275"/>
      <c r="I184" s="277">
        <v>20</v>
      </c>
      <c r="J184" s="277">
        <v>26</v>
      </c>
    </row>
    <row r="185" spans="1:10" s="277" customFormat="1">
      <c r="A185" s="274">
        <v>43105</v>
      </c>
      <c r="B185" s="275" t="s">
        <v>4</v>
      </c>
      <c r="C185" s="275">
        <v>8047</v>
      </c>
      <c r="D185" s="275" t="s">
        <v>135</v>
      </c>
      <c r="E185" s="275" t="s">
        <v>7</v>
      </c>
      <c r="F185" s="275" t="s">
        <v>364</v>
      </c>
      <c r="G185" s="275" t="s">
        <v>65</v>
      </c>
      <c r="H185" s="275"/>
      <c r="I185" s="277">
        <v>20</v>
      </c>
      <c r="J185" s="277">
        <v>26</v>
      </c>
    </row>
    <row r="186" spans="1:10" s="277" customFormat="1">
      <c r="A186" s="274">
        <v>43106</v>
      </c>
      <c r="B186" s="275" t="s">
        <v>4</v>
      </c>
      <c r="C186" s="275">
        <v>8021</v>
      </c>
      <c r="D186" s="275" t="s">
        <v>135</v>
      </c>
      <c r="E186" s="275" t="s">
        <v>7</v>
      </c>
      <c r="F186" s="275" t="s">
        <v>242</v>
      </c>
      <c r="G186" s="275" t="s">
        <v>65</v>
      </c>
      <c r="H186" s="275"/>
      <c r="I186" s="277">
        <v>20</v>
      </c>
      <c r="J186" s="277">
        <v>26</v>
      </c>
    </row>
    <row r="187" spans="1:10" s="277" customFormat="1">
      <c r="A187" s="274">
        <v>43107</v>
      </c>
      <c r="B187" s="275" t="s">
        <v>4</v>
      </c>
      <c r="C187" s="275">
        <v>2409</v>
      </c>
      <c r="D187" s="275" t="s">
        <v>135</v>
      </c>
      <c r="E187" s="275" t="s">
        <v>447</v>
      </c>
      <c r="F187" s="275" t="s">
        <v>24</v>
      </c>
      <c r="G187" s="275" t="s">
        <v>235</v>
      </c>
      <c r="H187" s="275"/>
      <c r="I187" s="277">
        <v>20</v>
      </c>
      <c r="J187" s="277">
        <v>26</v>
      </c>
    </row>
    <row r="188" spans="1:10" s="277" customFormat="1">
      <c r="A188" s="274">
        <v>43113</v>
      </c>
      <c r="B188" s="275" t="s">
        <v>4</v>
      </c>
      <c r="C188" s="275">
        <v>8030</v>
      </c>
      <c r="D188" s="275" t="s">
        <v>135</v>
      </c>
      <c r="E188" s="275" t="s">
        <v>453</v>
      </c>
      <c r="F188" s="275" t="s">
        <v>7</v>
      </c>
      <c r="G188" s="275" t="s">
        <v>116</v>
      </c>
      <c r="H188" s="275"/>
      <c r="I188" s="277">
        <v>20</v>
      </c>
      <c r="J188" s="277">
        <v>26</v>
      </c>
    </row>
    <row r="189" spans="1:10" s="277" customFormat="1">
      <c r="A189" s="274">
        <v>43120</v>
      </c>
      <c r="B189" s="275" t="s">
        <v>4</v>
      </c>
      <c r="C189" s="275">
        <v>8016</v>
      </c>
      <c r="D189" s="275" t="s">
        <v>135</v>
      </c>
      <c r="E189" s="275" t="s">
        <v>24</v>
      </c>
      <c r="F189" s="275" t="s">
        <v>7</v>
      </c>
      <c r="G189" s="275" t="s">
        <v>65</v>
      </c>
      <c r="H189" s="275"/>
      <c r="I189" s="277">
        <v>20</v>
      </c>
      <c r="J189" s="277">
        <v>26</v>
      </c>
    </row>
    <row r="190" spans="1:10" s="277" customFormat="1">
      <c r="A190" s="274">
        <v>43121</v>
      </c>
      <c r="B190" s="275" t="s">
        <v>4</v>
      </c>
      <c r="C190" s="275">
        <v>2410</v>
      </c>
      <c r="D190" s="275" t="s">
        <v>135</v>
      </c>
      <c r="E190" s="275" t="s">
        <v>7</v>
      </c>
      <c r="F190" s="275" t="s">
        <v>7</v>
      </c>
      <c r="G190" s="275" t="s">
        <v>516</v>
      </c>
      <c r="H190" s="275"/>
      <c r="I190" s="277">
        <v>20</v>
      </c>
      <c r="J190" s="277">
        <v>26</v>
      </c>
    </row>
    <row r="191" spans="1:10" s="277" customFormat="1">
      <c r="A191" s="274">
        <v>43120</v>
      </c>
      <c r="B191" s="275" t="s">
        <v>4</v>
      </c>
      <c r="C191" s="275">
        <v>3790</v>
      </c>
      <c r="D191" s="275" t="s">
        <v>189</v>
      </c>
      <c r="E191" s="275" t="s">
        <v>5</v>
      </c>
      <c r="F191" s="275" t="s">
        <v>7</v>
      </c>
      <c r="G191" s="275" t="s">
        <v>123</v>
      </c>
      <c r="H191" s="275"/>
      <c r="I191" s="277">
        <v>17</v>
      </c>
      <c r="J191" s="277">
        <v>18</v>
      </c>
    </row>
    <row r="192" spans="1:10">
      <c r="A192" s="269">
        <v>43105</v>
      </c>
      <c r="B192" s="209" t="s">
        <v>7</v>
      </c>
      <c r="C192" s="209">
        <v>57110</v>
      </c>
      <c r="D192" s="209" t="s">
        <v>369</v>
      </c>
      <c r="E192" s="209" t="s">
        <v>7</v>
      </c>
      <c r="F192" s="209" t="s">
        <v>7</v>
      </c>
      <c r="G192" s="209" t="s">
        <v>379</v>
      </c>
      <c r="H192" s="209"/>
      <c r="I192" s="121">
        <v>32</v>
      </c>
      <c r="J192" s="121">
        <v>42</v>
      </c>
    </row>
    <row r="193" spans="1:10">
      <c r="A193" s="269">
        <v>43107</v>
      </c>
      <c r="B193" s="209" t="s">
        <v>6</v>
      </c>
      <c r="C193" s="209">
        <v>54293</v>
      </c>
      <c r="D193" s="209" t="s">
        <v>434</v>
      </c>
      <c r="E193" s="209" t="s">
        <v>6</v>
      </c>
      <c r="F193" s="209" t="s">
        <v>24</v>
      </c>
      <c r="G193" s="209" t="s">
        <v>65</v>
      </c>
      <c r="H193" s="209"/>
      <c r="I193" s="121">
        <v>51</v>
      </c>
      <c r="J193" s="121">
        <v>74</v>
      </c>
    </row>
    <row r="194" spans="1:10">
      <c r="A194" s="269">
        <v>43114</v>
      </c>
      <c r="B194" s="209" t="s">
        <v>6</v>
      </c>
      <c r="C194" s="209">
        <v>54296</v>
      </c>
      <c r="D194" s="209" t="s">
        <v>434</v>
      </c>
      <c r="E194" s="209" t="s">
        <v>6</v>
      </c>
      <c r="F194" s="209" t="s">
        <v>24</v>
      </c>
      <c r="G194" s="209" t="s">
        <v>65</v>
      </c>
      <c r="H194" s="209"/>
      <c r="I194" s="121">
        <v>51</v>
      </c>
      <c r="J194" s="121">
        <v>74</v>
      </c>
    </row>
    <row r="195" spans="1:10">
      <c r="A195" s="269">
        <v>43114</v>
      </c>
      <c r="B195" s="209" t="s">
        <v>6</v>
      </c>
      <c r="C195" s="209">
        <v>54295</v>
      </c>
      <c r="D195" s="209" t="s">
        <v>434</v>
      </c>
      <c r="E195" s="209" t="s">
        <v>6</v>
      </c>
      <c r="F195" s="209" t="s">
        <v>6</v>
      </c>
      <c r="G195" s="209" t="s">
        <v>65</v>
      </c>
      <c r="H195" s="209"/>
      <c r="I195" s="121">
        <v>51</v>
      </c>
      <c r="J195" s="121">
        <v>74</v>
      </c>
    </row>
    <row r="196" spans="1:10">
      <c r="A196" s="269">
        <v>43121</v>
      </c>
      <c r="B196" s="209" t="s">
        <v>6</v>
      </c>
      <c r="C196" s="209">
        <v>54290</v>
      </c>
      <c r="D196" s="209" t="s">
        <v>434</v>
      </c>
      <c r="E196" s="209" t="s">
        <v>377</v>
      </c>
      <c r="F196" s="209" t="s">
        <v>6</v>
      </c>
      <c r="G196" s="209" t="s">
        <v>65</v>
      </c>
      <c r="H196" s="209"/>
      <c r="I196" s="121">
        <v>51</v>
      </c>
      <c r="J196" s="121">
        <v>74</v>
      </c>
    </row>
    <row r="197" spans="1:10" s="600" customFormat="1">
      <c r="A197" s="598">
        <v>43106</v>
      </c>
      <c r="B197" s="599" t="s">
        <v>4</v>
      </c>
      <c r="C197" s="599">
        <v>7480</v>
      </c>
      <c r="D197" s="599" t="s">
        <v>373</v>
      </c>
      <c r="E197" s="599" t="s">
        <v>5</v>
      </c>
      <c r="F197" s="599" t="s">
        <v>6</v>
      </c>
      <c r="G197" s="599" t="s">
        <v>42</v>
      </c>
      <c r="H197" s="599"/>
      <c r="I197" s="600">
        <v>34</v>
      </c>
      <c r="J197" s="600">
        <v>44</v>
      </c>
    </row>
    <row r="198" spans="1:10">
      <c r="A198" s="269">
        <v>43110</v>
      </c>
      <c r="B198" s="209" t="s">
        <v>7</v>
      </c>
      <c r="C198" s="209">
        <v>57270</v>
      </c>
      <c r="D198" s="209" t="s">
        <v>460</v>
      </c>
      <c r="E198" s="209" t="s">
        <v>10</v>
      </c>
      <c r="F198" s="209" t="s">
        <v>7</v>
      </c>
      <c r="G198" s="209" t="s">
        <v>388</v>
      </c>
      <c r="H198" s="209"/>
      <c r="I198" s="121">
        <v>33</v>
      </c>
      <c r="J198" s="121">
        <v>43</v>
      </c>
    </row>
    <row r="199" spans="1:10">
      <c r="A199" s="269">
        <v>43107</v>
      </c>
      <c r="B199" s="209" t="s">
        <v>4</v>
      </c>
      <c r="C199" s="209">
        <v>9188</v>
      </c>
      <c r="D199" s="209" t="s">
        <v>146</v>
      </c>
      <c r="E199" s="209" t="s">
        <v>4</v>
      </c>
      <c r="F199" s="209" t="s">
        <v>6</v>
      </c>
      <c r="G199" s="209" t="s">
        <v>98</v>
      </c>
      <c r="H199" s="209"/>
      <c r="I199" s="121">
        <v>44</v>
      </c>
      <c r="J199" s="121">
        <v>61</v>
      </c>
    </row>
    <row r="200" spans="1:10">
      <c r="A200" s="269">
        <v>43106</v>
      </c>
      <c r="B200" s="209" t="s">
        <v>7</v>
      </c>
      <c r="C200" s="209">
        <v>54920</v>
      </c>
      <c r="D200" s="209" t="s">
        <v>372</v>
      </c>
      <c r="E200" s="209" t="s">
        <v>7</v>
      </c>
      <c r="F200" s="209" t="s">
        <v>7</v>
      </c>
      <c r="G200" s="209" t="s">
        <v>380</v>
      </c>
      <c r="H200" s="209"/>
      <c r="I200" s="121">
        <v>21</v>
      </c>
      <c r="J200" s="121">
        <v>13</v>
      </c>
    </row>
    <row r="201" spans="1:10">
      <c r="A201" s="269">
        <v>43109</v>
      </c>
      <c r="B201" s="209" t="s">
        <v>4</v>
      </c>
      <c r="C201" s="209">
        <v>7681</v>
      </c>
      <c r="D201" s="209" t="s">
        <v>182</v>
      </c>
      <c r="E201" s="209" t="s">
        <v>24</v>
      </c>
      <c r="F201" s="209" t="s">
        <v>5</v>
      </c>
      <c r="G201" s="209" t="s">
        <v>65</v>
      </c>
      <c r="H201" s="209"/>
      <c r="I201" s="121">
        <v>45</v>
      </c>
      <c r="J201" s="121">
        <v>57</v>
      </c>
    </row>
    <row r="202" spans="1:10">
      <c r="A202" s="269">
        <v>43114</v>
      </c>
      <c r="B202" s="209" t="s">
        <v>6</v>
      </c>
      <c r="C202" s="209">
        <v>54457</v>
      </c>
      <c r="D202" s="209" t="s">
        <v>473</v>
      </c>
      <c r="E202" s="209" t="s">
        <v>7</v>
      </c>
      <c r="F202" s="209" t="s">
        <v>7</v>
      </c>
      <c r="G202" s="209" t="s">
        <v>65</v>
      </c>
      <c r="H202" s="209"/>
      <c r="I202" s="121">
        <v>42</v>
      </c>
      <c r="J202" s="121">
        <v>51</v>
      </c>
    </row>
    <row r="203" spans="1:10">
      <c r="A203" s="269">
        <v>43104</v>
      </c>
      <c r="B203" s="209" t="s">
        <v>4</v>
      </c>
      <c r="C203" s="209">
        <v>8399</v>
      </c>
      <c r="D203" s="209" t="s">
        <v>328</v>
      </c>
      <c r="E203" s="209" t="s">
        <v>6</v>
      </c>
      <c r="F203" s="209" t="s">
        <v>6</v>
      </c>
      <c r="G203" s="3" t="s">
        <v>389</v>
      </c>
      <c r="H203" s="209"/>
      <c r="I203" s="121">
        <v>24</v>
      </c>
      <c r="J203" s="121">
        <v>18</v>
      </c>
    </row>
    <row r="204" spans="1:10">
      <c r="A204" s="269">
        <v>43103</v>
      </c>
      <c r="B204" s="209" t="s">
        <v>7</v>
      </c>
      <c r="C204" s="209">
        <v>57330</v>
      </c>
      <c r="D204" s="209" t="s">
        <v>324</v>
      </c>
      <c r="E204" s="209" t="s">
        <v>7</v>
      </c>
      <c r="F204" s="209" t="s">
        <v>7</v>
      </c>
      <c r="G204" s="209" t="s">
        <v>65</v>
      </c>
      <c r="H204" s="209"/>
      <c r="I204" s="121">
        <v>25</v>
      </c>
      <c r="J204" s="121">
        <v>27</v>
      </c>
    </row>
    <row r="205" spans="1:10" ht="21">
      <c r="A205" s="190" t="s">
        <v>567</v>
      </c>
      <c r="B205" s="190"/>
      <c r="C205" s="190"/>
      <c r="D205" s="190"/>
      <c r="E205" s="190"/>
      <c r="F205" s="190"/>
      <c r="G205" s="190"/>
      <c r="H205" s="190"/>
      <c r="I205" s="190">
        <f>SUM(I1:I204)</f>
        <v>7172</v>
      </c>
      <c r="J205" s="190">
        <f>SUM(J1:J204)</f>
        <v>9459</v>
      </c>
    </row>
    <row r="206" spans="1:10" ht="21">
      <c r="A206" s="190" t="s">
        <v>568</v>
      </c>
      <c r="B206" s="190"/>
      <c r="C206" s="190"/>
      <c r="D206" s="190"/>
      <c r="E206" s="190"/>
      <c r="F206" s="190"/>
      <c r="G206" s="190"/>
      <c r="H206" s="190"/>
      <c r="I206" s="190">
        <f>I205/200</f>
        <v>35.86</v>
      </c>
      <c r="J206" s="190">
        <f>J205/200</f>
        <v>47.295000000000002</v>
      </c>
    </row>
    <row r="207" spans="1:10" ht="21">
      <c r="I207" s="273" t="s">
        <v>569</v>
      </c>
      <c r="J207" s="273" t="s">
        <v>570</v>
      </c>
    </row>
  </sheetData>
  <autoFilter ref="A1:H55" xr:uid="{00000000-0009-0000-0000-00000D000000}"/>
  <sortState ref="A2:J203">
    <sortCondition ref="D2"/>
  </sortState>
  <pageMargins left="0.16" right="0.12" top="0.75" bottom="0.75" header="0.3" footer="0.3"/>
  <pageSetup scale="80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J295"/>
  <sheetViews>
    <sheetView zoomScale="153" zoomScaleNormal="153" zoomScalePageLayoutView="153" workbookViewId="0">
      <pane ySplit="1" topLeftCell="A271" activePane="bottomLeft" state="frozen"/>
      <selection pane="bottomLeft" activeCell="H3" sqref="H3:H292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</row>
    <row r="3" spans="1:10">
      <c r="A3" s="48">
        <v>43135</v>
      </c>
      <c r="B3" s="32" t="s">
        <v>6</v>
      </c>
      <c r="C3" s="32">
        <v>52074</v>
      </c>
      <c r="D3" s="32" t="s">
        <v>677</v>
      </c>
      <c r="E3" s="32" t="s">
        <v>6</v>
      </c>
      <c r="F3" s="32" t="s">
        <v>24</v>
      </c>
      <c r="G3" s="32" t="s">
        <v>603</v>
      </c>
      <c r="H3" s="32"/>
      <c r="I3">
        <v>138</v>
      </c>
      <c r="J3">
        <v>199</v>
      </c>
    </row>
    <row r="4" spans="1:10">
      <c r="A4" s="48">
        <v>43157</v>
      </c>
      <c r="B4" s="32" t="s">
        <v>7</v>
      </c>
      <c r="C4" s="145">
        <v>57920</v>
      </c>
      <c r="D4" s="32" t="s">
        <v>740</v>
      </c>
      <c r="E4" s="32" t="s">
        <v>7</v>
      </c>
      <c r="F4" s="32" t="s">
        <v>9</v>
      </c>
      <c r="G4" s="32" t="s">
        <v>520</v>
      </c>
      <c r="H4" s="32"/>
      <c r="I4">
        <v>58</v>
      </c>
      <c r="J4">
        <v>65</v>
      </c>
    </row>
    <row r="5" spans="1:10">
      <c r="A5" s="48">
        <v>43159</v>
      </c>
      <c r="B5" s="32" t="s">
        <v>7</v>
      </c>
      <c r="C5" s="145">
        <v>92160</v>
      </c>
      <c r="D5" s="32" t="s">
        <v>746</v>
      </c>
      <c r="E5" s="32" t="s">
        <v>7</v>
      </c>
      <c r="F5" s="32" t="s">
        <v>24</v>
      </c>
      <c r="G5" s="32" t="s">
        <v>609</v>
      </c>
      <c r="H5" s="32"/>
      <c r="I5">
        <v>220</v>
      </c>
      <c r="J5">
        <v>354</v>
      </c>
    </row>
    <row r="6" spans="1:10">
      <c r="A6" s="48">
        <v>43144</v>
      </c>
      <c r="B6" s="32" t="s">
        <v>22</v>
      </c>
      <c r="C6" s="32">
        <v>6700</v>
      </c>
      <c r="D6" s="32" t="s">
        <v>326</v>
      </c>
      <c r="E6" s="32" t="s">
        <v>7</v>
      </c>
      <c r="F6" s="32" t="s">
        <v>24</v>
      </c>
      <c r="G6" s="32" t="s">
        <v>283</v>
      </c>
      <c r="H6" s="32"/>
      <c r="I6">
        <v>29</v>
      </c>
      <c r="J6">
        <v>28</v>
      </c>
    </row>
    <row r="7" spans="1:10">
      <c r="A7" s="48">
        <v>43146</v>
      </c>
      <c r="B7" s="32" t="s">
        <v>22</v>
      </c>
      <c r="C7" s="32">
        <v>6700</v>
      </c>
      <c r="D7" s="32" t="s">
        <v>326</v>
      </c>
      <c r="E7" s="32" t="s">
        <v>7</v>
      </c>
      <c r="F7" s="32" t="s">
        <v>24</v>
      </c>
      <c r="G7" s="32" t="s">
        <v>388</v>
      </c>
      <c r="H7" s="32"/>
      <c r="I7">
        <v>29</v>
      </c>
      <c r="J7">
        <v>28</v>
      </c>
    </row>
    <row r="8" spans="1:10">
      <c r="A8" s="48">
        <v>43146</v>
      </c>
      <c r="B8" s="32" t="s">
        <v>22</v>
      </c>
      <c r="C8" s="32">
        <v>6700</v>
      </c>
      <c r="D8" s="32" t="s">
        <v>326</v>
      </c>
      <c r="E8" s="32" t="s">
        <v>7</v>
      </c>
      <c r="F8" s="32" t="s">
        <v>24</v>
      </c>
      <c r="G8" s="32" t="s">
        <v>657</v>
      </c>
      <c r="H8" s="32"/>
      <c r="I8">
        <v>29</v>
      </c>
      <c r="J8">
        <v>28</v>
      </c>
    </row>
    <row r="9" spans="1:10">
      <c r="A9" s="48">
        <v>43148</v>
      </c>
      <c r="B9" s="32" t="s">
        <v>6</v>
      </c>
      <c r="C9" s="32">
        <v>63743</v>
      </c>
      <c r="D9" s="32" t="s">
        <v>678</v>
      </c>
      <c r="E9" s="32" t="s">
        <v>6</v>
      </c>
      <c r="F9" s="32" t="s">
        <v>24</v>
      </c>
      <c r="G9" s="32" t="s">
        <v>672</v>
      </c>
      <c r="H9" s="32"/>
      <c r="I9">
        <v>173</v>
      </c>
      <c r="J9">
        <v>312</v>
      </c>
    </row>
    <row r="10" spans="1:10">
      <c r="A10" s="48">
        <v>43147</v>
      </c>
      <c r="B10" s="32" t="s">
        <v>22</v>
      </c>
      <c r="C10" s="32">
        <v>6791</v>
      </c>
      <c r="D10" s="32" t="s">
        <v>348</v>
      </c>
      <c r="E10" s="32" t="s">
        <v>7</v>
      </c>
      <c r="F10" s="32" t="s">
        <v>7</v>
      </c>
      <c r="G10" s="32" t="s">
        <v>514</v>
      </c>
      <c r="H10" s="32"/>
      <c r="I10">
        <v>12</v>
      </c>
      <c r="J10">
        <v>12</v>
      </c>
    </row>
    <row r="11" spans="1:10">
      <c r="A11" s="48">
        <v>43148</v>
      </c>
      <c r="B11" s="32" t="s">
        <v>22</v>
      </c>
      <c r="C11" s="32">
        <v>6717</v>
      </c>
      <c r="D11" s="32" t="s">
        <v>670</v>
      </c>
      <c r="E11" s="32" t="s">
        <v>7</v>
      </c>
      <c r="F11" s="32" t="s">
        <v>24</v>
      </c>
      <c r="G11" s="32" t="s">
        <v>42</v>
      </c>
      <c r="H11" s="32"/>
      <c r="I11">
        <v>34</v>
      </c>
      <c r="J11">
        <v>35</v>
      </c>
    </row>
    <row r="12" spans="1:10">
      <c r="A12" s="48">
        <v>43135</v>
      </c>
      <c r="B12" s="32" t="s">
        <v>22</v>
      </c>
      <c r="C12" s="32">
        <v>6790</v>
      </c>
      <c r="D12" s="32" t="s">
        <v>479</v>
      </c>
      <c r="E12" s="32" t="s">
        <v>7</v>
      </c>
      <c r="F12" s="32" t="s">
        <v>7</v>
      </c>
      <c r="G12" s="32" t="s">
        <v>65</v>
      </c>
      <c r="H12" s="32"/>
      <c r="I12">
        <v>12</v>
      </c>
      <c r="J12">
        <v>12</v>
      </c>
    </row>
    <row r="13" spans="1:10">
      <c r="A13" s="48">
        <v>43141</v>
      </c>
      <c r="B13" s="32" t="s">
        <v>7</v>
      </c>
      <c r="C13" s="32">
        <v>54560</v>
      </c>
      <c r="D13" s="32" t="s">
        <v>614</v>
      </c>
      <c r="E13" s="32" t="s">
        <v>7</v>
      </c>
      <c r="F13" s="32" t="s">
        <v>7</v>
      </c>
      <c r="G13" s="32" t="s">
        <v>73</v>
      </c>
      <c r="H13" s="32"/>
      <c r="I13">
        <v>29</v>
      </c>
      <c r="J13">
        <v>26</v>
      </c>
    </row>
    <row r="14" spans="1:10">
      <c r="A14" s="48">
        <v>42059</v>
      </c>
      <c r="B14" s="32" t="s">
        <v>7</v>
      </c>
      <c r="C14" s="145">
        <v>57390</v>
      </c>
      <c r="D14" s="32" t="s">
        <v>732</v>
      </c>
      <c r="E14" s="32" t="s">
        <v>7</v>
      </c>
      <c r="F14" s="32" t="s">
        <v>7</v>
      </c>
      <c r="G14" s="32" t="s">
        <v>609</v>
      </c>
      <c r="H14" s="32"/>
      <c r="I14">
        <v>19</v>
      </c>
      <c r="J14">
        <v>12</v>
      </c>
    </row>
    <row r="15" spans="1:10" s="277" customFormat="1">
      <c r="A15" s="274">
        <v>43141</v>
      </c>
      <c r="B15" s="275" t="s">
        <v>4</v>
      </c>
      <c r="C15" s="275">
        <v>4954</v>
      </c>
      <c r="D15" s="275" t="s">
        <v>152</v>
      </c>
      <c r="E15" s="275" t="s">
        <v>5</v>
      </c>
      <c r="F15" s="275" t="s">
        <v>5</v>
      </c>
      <c r="G15" s="275" t="s">
        <v>603</v>
      </c>
      <c r="H15" s="275"/>
      <c r="I15" s="277">
        <v>11</v>
      </c>
      <c r="J15" s="277">
        <v>7</v>
      </c>
    </row>
    <row r="16" spans="1:10" s="277" customFormat="1">
      <c r="A16" s="274">
        <v>43142</v>
      </c>
      <c r="B16" s="275" t="s">
        <v>4</v>
      </c>
      <c r="C16" s="275">
        <v>4955</v>
      </c>
      <c r="D16" s="275" t="s">
        <v>152</v>
      </c>
      <c r="E16" s="275" t="s">
        <v>616</v>
      </c>
      <c r="F16" s="275" t="s">
        <v>24</v>
      </c>
      <c r="G16" s="275" t="s">
        <v>603</v>
      </c>
      <c r="H16" s="275"/>
      <c r="I16" s="277">
        <v>11</v>
      </c>
      <c r="J16" s="277">
        <v>7</v>
      </c>
    </row>
    <row r="17" spans="1:10">
      <c r="A17" s="48">
        <v>43149</v>
      </c>
      <c r="B17" s="32" t="s">
        <v>6</v>
      </c>
      <c r="C17" s="32">
        <v>55774</v>
      </c>
      <c r="D17" s="32" t="s">
        <v>692</v>
      </c>
      <c r="E17" s="32" t="s">
        <v>693</v>
      </c>
      <c r="F17" s="32" t="s">
        <v>7</v>
      </c>
      <c r="G17" s="32" t="s">
        <v>514</v>
      </c>
      <c r="H17" s="32"/>
      <c r="I17">
        <v>90</v>
      </c>
      <c r="J17">
        <v>151</v>
      </c>
    </row>
    <row r="18" spans="1:10">
      <c r="A18" s="48">
        <v>43146</v>
      </c>
      <c r="B18" s="32" t="s">
        <v>4</v>
      </c>
      <c r="C18" s="32">
        <v>4408</v>
      </c>
      <c r="D18" s="32" t="s">
        <v>145</v>
      </c>
      <c r="E18" s="32" t="s">
        <v>30</v>
      </c>
      <c r="F18" s="32" t="s">
        <v>35</v>
      </c>
      <c r="G18" s="32" t="s">
        <v>388</v>
      </c>
      <c r="H18" s="32"/>
      <c r="I18">
        <v>8</v>
      </c>
      <c r="J18">
        <v>5</v>
      </c>
    </row>
    <row r="19" spans="1:10">
      <c r="A19" s="48">
        <v>43135</v>
      </c>
      <c r="B19" s="32" t="s">
        <v>4</v>
      </c>
      <c r="C19" s="32">
        <v>4480</v>
      </c>
      <c r="D19" s="32" t="s">
        <v>145</v>
      </c>
      <c r="E19" s="32" t="s">
        <v>4</v>
      </c>
      <c r="F19" s="32" t="s">
        <v>7</v>
      </c>
      <c r="G19" s="32" t="s">
        <v>248</v>
      </c>
      <c r="H19" s="32"/>
      <c r="I19">
        <v>8</v>
      </c>
      <c r="J19">
        <v>5</v>
      </c>
    </row>
    <row r="20" spans="1:10">
      <c r="A20" s="48">
        <v>43148</v>
      </c>
      <c r="B20" s="32" t="s">
        <v>4</v>
      </c>
      <c r="C20" s="32">
        <v>4480</v>
      </c>
      <c r="D20" s="32" t="s">
        <v>145</v>
      </c>
      <c r="E20" s="32" t="s">
        <v>5</v>
      </c>
      <c r="F20" s="32" t="s">
        <v>7</v>
      </c>
      <c r="G20" s="32" t="s">
        <v>624</v>
      </c>
      <c r="H20" s="32"/>
      <c r="I20">
        <v>8</v>
      </c>
      <c r="J20">
        <v>5</v>
      </c>
    </row>
    <row r="21" spans="1:10" s="337" customFormat="1">
      <c r="A21" s="341">
        <v>43148</v>
      </c>
      <c r="B21" s="335" t="s">
        <v>4</v>
      </c>
      <c r="C21" s="335">
        <v>7233</v>
      </c>
      <c r="D21" s="335" t="s">
        <v>153</v>
      </c>
      <c r="E21" s="335" t="s">
        <v>24</v>
      </c>
      <c r="F21" s="335" t="s">
        <v>24</v>
      </c>
      <c r="G21" s="335" t="s">
        <v>388</v>
      </c>
      <c r="H21" s="335"/>
      <c r="I21" s="337">
        <v>25</v>
      </c>
      <c r="J21" s="337">
        <v>33</v>
      </c>
    </row>
    <row r="22" spans="1:10" s="337" customFormat="1">
      <c r="A22" s="341">
        <v>43143</v>
      </c>
      <c r="B22" s="335" t="s">
        <v>4</v>
      </c>
      <c r="C22" s="335">
        <v>7240</v>
      </c>
      <c r="D22" s="335" t="s">
        <v>153</v>
      </c>
      <c r="E22" s="335" t="s">
        <v>24</v>
      </c>
      <c r="F22" s="335" t="s">
        <v>82</v>
      </c>
      <c r="G22" s="335" t="s">
        <v>98</v>
      </c>
      <c r="H22" s="335"/>
      <c r="I22" s="337">
        <v>25</v>
      </c>
      <c r="J22" s="337">
        <v>33</v>
      </c>
    </row>
    <row r="23" spans="1:10" s="337" customFormat="1">
      <c r="A23" s="341">
        <v>43141</v>
      </c>
      <c r="B23" s="335" t="s">
        <v>4</v>
      </c>
      <c r="C23" s="335">
        <v>7243</v>
      </c>
      <c r="D23" s="335" t="s">
        <v>153</v>
      </c>
      <c r="E23" s="335" t="s">
        <v>7</v>
      </c>
      <c r="F23" s="335" t="s">
        <v>12</v>
      </c>
      <c r="G23" s="335" t="s">
        <v>548</v>
      </c>
      <c r="H23" s="335"/>
      <c r="I23" s="337">
        <v>25</v>
      </c>
      <c r="J23" s="337">
        <v>33</v>
      </c>
    </row>
    <row r="24" spans="1:10" s="366" customFormat="1">
      <c r="A24" s="363">
        <v>43141</v>
      </c>
      <c r="B24" s="364" t="s">
        <v>4</v>
      </c>
      <c r="C24" s="364">
        <v>3315</v>
      </c>
      <c r="D24" s="364" t="s">
        <v>137</v>
      </c>
      <c r="E24" s="364" t="s">
        <v>5</v>
      </c>
      <c r="F24" s="364" t="s">
        <v>613</v>
      </c>
      <c r="G24" s="364" t="s">
        <v>123</v>
      </c>
      <c r="H24" s="364"/>
      <c r="I24" s="366">
        <v>14</v>
      </c>
      <c r="J24" s="366">
        <v>16</v>
      </c>
    </row>
    <row r="25" spans="1:10" s="277" customFormat="1">
      <c r="A25" s="274">
        <v>43143</v>
      </c>
      <c r="B25" s="275" t="s">
        <v>4</v>
      </c>
      <c r="C25" s="275">
        <v>8055</v>
      </c>
      <c r="D25" s="275" t="s">
        <v>133</v>
      </c>
      <c r="E25" s="275" t="s">
        <v>24</v>
      </c>
      <c r="F25" s="275" t="s">
        <v>7</v>
      </c>
      <c r="G25" s="275" t="s">
        <v>98</v>
      </c>
      <c r="H25" s="275"/>
      <c r="I25" s="277">
        <v>23</v>
      </c>
      <c r="J25" s="277">
        <v>20</v>
      </c>
    </row>
    <row r="26" spans="1:10" s="277" customFormat="1">
      <c r="A26" s="274">
        <v>43153</v>
      </c>
      <c r="B26" s="275" t="s">
        <v>4</v>
      </c>
      <c r="C26" s="308">
        <v>8055</v>
      </c>
      <c r="D26" s="275" t="s">
        <v>133</v>
      </c>
      <c r="E26" s="275" t="s">
        <v>9</v>
      </c>
      <c r="F26" s="275" t="s">
        <v>24</v>
      </c>
      <c r="G26" s="275" t="s">
        <v>235</v>
      </c>
      <c r="H26" s="275"/>
      <c r="I26" s="277">
        <v>25</v>
      </c>
      <c r="J26" s="277">
        <v>20</v>
      </c>
    </row>
    <row r="27" spans="1:10" s="277" customFormat="1">
      <c r="A27" s="274">
        <v>43146</v>
      </c>
      <c r="B27" s="275" t="s">
        <v>4</v>
      </c>
      <c r="C27" s="275">
        <v>8061</v>
      </c>
      <c r="D27" s="275" t="s">
        <v>133</v>
      </c>
      <c r="E27" s="275" t="s">
        <v>5</v>
      </c>
      <c r="F27" s="275" t="s">
        <v>7</v>
      </c>
      <c r="G27" s="275" t="s">
        <v>123</v>
      </c>
      <c r="H27" s="275"/>
      <c r="I27" s="277">
        <v>23</v>
      </c>
      <c r="J27" s="277">
        <v>20</v>
      </c>
    </row>
    <row r="28" spans="1:10" s="277" customFormat="1">
      <c r="A28" s="274">
        <v>43149</v>
      </c>
      <c r="B28" s="275" t="s">
        <v>4</v>
      </c>
      <c r="C28" s="275">
        <v>8067</v>
      </c>
      <c r="D28" s="275" t="s">
        <v>133</v>
      </c>
      <c r="E28" s="275" t="s">
        <v>28</v>
      </c>
      <c r="F28" s="275" t="s">
        <v>7</v>
      </c>
      <c r="G28" s="275" t="s">
        <v>672</v>
      </c>
      <c r="H28" s="275"/>
      <c r="I28" s="277">
        <v>23</v>
      </c>
      <c r="J28" s="277">
        <v>20</v>
      </c>
    </row>
    <row r="29" spans="1:10" s="277" customFormat="1">
      <c r="A29" s="274">
        <v>43142</v>
      </c>
      <c r="B29" s="275" t="s">
        <v>4</v>
      </c>
      <c r="C29" s="275">
        <v>8071</v>
      </c>
      <c r="D29" s="275" t="s">
        <v>133</v>
      </c>
      <c r="E29" s="275" t="s">
        <v>9</v>
      </c>
      <c r="F29" s="275" t="s">
        <v>9</v>
      </c>
      <c r="G29" s="275" t="s">
        <v>510</v>
      </c>
      <c r="H29" s="275"/>
      <c r="I29" s="277">
        <v>23</v>
      </c>
      <c r="J29" s="277">
        <v>20</v>
      </c>
    </row>
    <row r="30" spans="1:10" s="277" customFormat="1">
      <c r="A30" s="274">
        <v>43134</v>
      </c>
      <c r="B30" s="275" t="s">
        <v>4</v>
      </c>
      <c r="C30" s="275">
        <v>8077</v>
      </c>
      <c r="D30" s="275" t="s">
        <v>133</v>
      </c>
      <c r="E30" s="275" t="s">
        <v>24</v>
      </c>
      <c r="F30" s="275" t="s">
        <v>594</v>
      </c>
      <c r="G30" s="275" t="s">
        <v>548</v>
      </c>
      <c r="H30" s="275"/>
      <c r="I30" s="277">
        <v>23</v>
      </c>
      <c r="J30" s="277">
        <v>20</v>
      </c>
    </row>
    <row r="31" spans="1:10" s="277" customFormat="1">
      <c r="A31" s="274">
        <v>43146</v>
      </c>
      <c r="B31" s="275" t="s">
        <v>4</v>
      </c>
      <c r="C31" s="275">
        <v>8080</v>
      </c>
      <c r="D31" s="275" t="s">
        <v>133</v>
      </c>
      <c r="E31" s="275" t="s">
        <v>4</v>
      </c>
      <c r="F31" s="275" t="s">
        <v>7</v>
      </c>
      <c r="G31" s="275" t="s">
        <v>654</v>
      </c>
      <c r="H31" s="275"/>
      <c r="I31" s="277">
        <v>23</v>
      </c>
      <c r="J31" s="277">
        <v>20</v>
      </c>
    </row>
    <row r="32" spans="1:10" s="277" customFormat="1">
      <c r="A32" s="274">
        <v>43147</v>
      </c>
      <c r="B32" s="275" t="s">
        <v>4</v>
      </c>
      <c r="C32" s="275">
        <v>8085</v>
      </c>
      <c r="D32" s="275" t="s">
        <v>133</v>
      </c>
      <c r="E32" s="275" t="s">
        <v>5</v>
      </c>
      <c r="F32" s="275" t="s">
        <v>7</v>
      </c>
      <c r="G32" s="275" t="s">
        <v>42</v>
      </c>
      <c r="H32" s="275"/>
      <c r="I32" s="277">
        <v>23</v>
      </c>
      <c r="J32" s="277">
        <v>20</v>
      </c>
    </row>
    <row r="33" spans="1:10" s="277" customFormat="1">
      <c r="A33" s="274">
        <v>43135</v>
      </c>
      <c r="B33" s="275" t="s">
        <v>4</v>
      </c>
      <c r="C33" s="275">
        <v>8086</v>
      </c>
      <c r="D33" s="275" t="s">
        <v>133</v>
      </c>
      <c r="E33" s="275" t="s">
        <v>7</v>
      </c>
      <c r="F33" s="275" t="s">
        <v>24</v>
      </c>
      <c r="G33" s="275" t="s">
        <v>533</v>
      </c>
      <c r="H33" s="275"/>
      <c r="I33" s="277">
        <v>23</v>
      </c>
      <c r="J33" s="277">
        <v>20</v>
      </c>
    </row>
    <row r="34" spans="1:10" s="277" customFormat="1">
      <c r="A34" s="274">
        <v>43156</v>
      </c>
      <c r="B34" s="275" t="s">
        <v>4</v>
      </c>
      <c r="C34" s="308">
        <v>8086</v>
      </c>
      <c r="D34" s="275" t="s">
        <v>133</v>
      </c>
      <c r="E34" s="275" t="s">
        <v>633</v>
      </c>
      <c r="F34" s="275" t="s">
        <v>24</v>
      </c>
      <c r="G34" s="275" t="s">
        <v>609</v>
      </c>
      <c r="H34" s="275"/>
      <c r="I34" s="277">
        <v>25</v>
      </c>
      <c r="J34" s="277">
        <v>20</v>
      </c>
    </row>
    <row r="35" spans="1:10">
      <c r="A35" s="48">
        <v>43148</v>
      </c>
      <c r="B35" s="32" t="s">
        <v>7</v>
      </c>
      <c r="C35" s="32">
        <v>25440</v>
      </c>
      <c r="D35" s="32" t="s">
        <v>685</v>
      </c>
      <c r="E35" s="32" t="s">
        <v>7</v>
      </c>
      <c r="F35" s="32" t="s">
        <v>7</v>
      </c>
      <c r="G35" s="32" t="s">
        <v>388</v>
      </c>
      <c r="H35" s="32"/>
      <c r="I35">
        <v>217</v>
      </c>
      <c r="J35">
        <v>329</v>
      </c>
    </row>
    <row r="36" spans="1:10" s="472" customFormat="1">
      <c r="A36" s="469">
        <v>43148</v>
      </c>
      <c r="B36" s="470" t="s">
        <v>4</v>
      </c>
      <c r="C36" s="470">
        <v>4976</v>
      </c>
      <c r="D36" s="470" t="s">
        <v>199</v>
      </c>
      <c r="E36" s="470" t="s">
        <v>5</v>
      </c>
      <c r="F36" s="470" t="s">
        <v>7</v>
      </c>
      <c r="G36" s="470" t="s">
        <v>131</v>
      </c>
      <c r="H36" s="470"/>
      <c r="I36" s="472">
        <v>16</v>
      </c>
      <c r="J36" s="472">
        <v>14</v>
      </c>
    </row>
    <row r="37" spans="1:10" s="277" customFormat="1">
      <c r="A37" s="274">
        <v>43143</v>
      </c>
      <c r="B37" s="275" t="s">
        <v>4</v>
      </c>
      <c r="C37" s="275">
        <v>3222</v>
      </c>
      <c r="D37" s="275" t="s">
        <v>333</v>
      </c>
      <c r="E37" s="275" t="s">
        <v>7</v>
      </c>
      <c r="F37" s="275" t="s">
        <v>7</v>
      </c>
      <c r="G37" s="275" t="s">
        <v>629</v>
      </c>
      <c r="H37" s="275"/>
      <c r="I37" s="277">
        <v>18</v>
      </c>
      <c r="J37" s="277">
        <v>20</v>
      </c>
    </row>
    <row r="38" spans="1:10" s="277" customFormat="1">
      <c r="A38" s="274">
        <v>43148</v>
      </c>
      <c r="B38" s="275" t="s">
        <v>4</v>
      </c>
      <c r="C38" s="275">
        <v>3279</v>
      </c>
      <c r="D38" s="275" t="s">
        <v>333</v>
      </c>
      <c r="E38" s="275" t="s">
        <v>7</v>
      </c>
      <c r="F38" s="275" t="s">
        <v>24</v>
      </c>
      <c r="G38" s="275" t="s">
        <v>123</v>
      </c>
      <c r="H38" s="275"/>
      <c r="I38" s="277">
        <v>18</v>
      </c>
      <c r="J38" s="277">
        <v>20</v>
      </c>
    </row>
    <row r="39" spans="1:10">
      <c r="A39" s="48">
        <v>43143</v>
      </c>
      <c r="B39" s="32" t="s">
        <v>4</v>
      </c>
      <c r="C39" s="32">
        <v>9353</v>
      </c>
      <c r="D39" s="32" t="s">
        <v>464</v>
      </c>
      <c r="E39" s="32" t="s">
        <v>24</v>
      </c>
      <c r="F39" s="32" t="s">
        <v>24</v>
      </c>
      <c r="G39" s="32" t="s">
        <v>116</v>
      </c>
      <c r="H39" s="32"/>
      <c r="I39">
        <v>52</v>
      </c>
      <c r="J39">
        <v>72</v>
      </c>
    </row>
    <row r="40" spans="1:10" s="345" customFormat="1">
      <c r="A40" s="342">
        <v>43145</v>
      </c>
      <c r="B40" s="343" t="s">
        <v>4</v>
      </c>
      <c r="C40" s="343">
        <v>3324</v>
      </c>
      <c r="D40" s="343" t="s">
        <v>183</v>
      </c>
      <c r="E40" s="343" t="s">
        <v>25</v>
      </c>
      <c r="F40" s="343" t="s">
        <v>5</v>
      </c>
      <c r="G40" s="343" t="s">
        <v>514</v>
      </c>
      <c r="H40" s="343"/>
      <c r="I40" s="345">
        <v>21</v>
      </c>
      <c r="J40" s="345">
        <v>27</v>
      </c>
    </row>
    <row r="41" spans="1:10">
      <c r="A41" s="48">
        <v>43145</v>
      </c>
      <c r="B41" s="32" t="s">
        <v>4</v>
      </c>
      <c r="C41" s="32">
        <v>8119</v>
      </c>
      <c r="D41" s="32" t="s">
        <v>148</v>
      </c>
      <c r="E41" s="32" t="s">
        <v>5</v>
      </c>
      <c r="F41" s="32" t="s">
        <v>7</v>
      </c>
      <c r="G41" s="32" t="s">
        <v>643</v>
      </c>
      <c r="H41" s="32"/>
      <c r="I41">
        <v>22</v>
      </c>
      <c r="J41">
        <v>31</v>
      </c>
    </row>
    <row r="42" spans="1:10">
      <c r="A42" s="48">
        <v>43146</v>
      </c>
      <c r="B42" s="32" t="s">
        <v>4</v>
      </c>
      <c r="C42" s="32">
        <v>8125</v>
      </c>
      <c r="D42" s="32" t="s">
        <v>148</v>
      </c>
      <c r="E42" s="32" t="s">
        <v>5</v>
      </c>
      <c r="F42" s="32" t="s">
        <v>7</v>
      </c>
      <c r="G42" s="32" t="s">
        <v>514</v>
      </c>
      <c r="H42" s="32"/>
      <c r="I42">
        <v>22</v>
      </c>
      <c r="J42">
        <v>31</v>
      </c>
    </row>
    <row r="43" spans="1:10">
      <c r="A43" s="48">
        <v>43149</v>
      </c>
      <c r="B43" s="32" t="s">
        <v>4</v>
      </c>
      <c r="C43" s="32">
        <v>8135</v>
      </c>
      <c r="D43" s="32" t="s">
        <v>148</v>
      </c>
      <c r="E43" s="32" t="s">
        <v>28</v>
      </c>
      <c r="F43" s="32" t="s">
        <v>7</v>
      </c>
      <c r="G43" s="32" t="s">
        <v>672</v>
      </c>
      <c r="H43" s="32"/>
      <c r="I43">
        <v>22</v>
      </c>
      <c r="J43">
        <v>31</v>
      </c>
    </row>
    <row r="44" spans="1:10">
      <c r="A44" s="48">
        <v>43149</v>
      </c>
      <c r="B44" s="32" t="s">
        <v>4</v>
      </c>
      <c r="C44" s="32">
        <v>8140</v>
      </c>
      <c r="D44" s="32" t="s">
        <v>148</v>
      </c>
      <c r="E44" s="32" t="s">
        <v>7</v>
      </c>
      <c r="F44" s="32" t="s">
        <v>56</v>
      </c>
      <c r="G44" s="32" t="s">
        <v>123</v>
      </c>
      <c r="H44" s="32"/>
      <c r="I44">
        <v>22</v>
      </c>
      <c r="J44">
        <v>31</v>
      </c>
    </row>
    <row r="45" spans="1:10">
      <c r="A45" s="48">
        <v>43143</v>
      </c>
      <c r="B45" s="32" t="s">
        <v>4</v>
      </c>
      <c r="C45" s="32">
        <v>8147</v>
      </c>
      <c r="D45" s="32" t="s">
        <v>148</v>
      </c>
      <c r="E45" s="32" t="s">
        <v>24</v>
      </c>
      <c r="F45" s="32" t="s">
        <v>7</v>
      </c>
      <c r="G45" s="32" t="s">
        <v>381</v>
      </c>
      <c r="H45" s="32"/>
      <c r="I45">
        <v>22</v>
      </c>
      <c r="J45">
        <v>31</v>
      </c>
    </row>
    <row r="46" spans="1:10">
      <c r="A46" s="48">
        <v>43146</v>
      </c>
      <c r="B46" s="32" t="s">
        <v>4</v>
      </c>
      <c r="C46" s="32">
        <v>8154</v>
      </c>
      <c r="D46" s="32" t="s">
        <v>148</v>
      </c>
      <c r="E46" s="32" t="s">
        <v>7</v>
      </c>
      <c r="F46" s="32" t="s">
        <v>24</v>
      </c>
      <c r="G46" s="32" t="s">
        <v>388</v>
      </c>
      <c r="H46" s="32"/>
      <c r="I46">
        <v>22</v>
      </c>
      <c r="J46">
        <v>31</v>
      </c>
    </row>
    <row r="47" spans="1:10">
      <c r="A47" s="48">
        <v>43157</v>
      </c>
      <c r="B47" s="32" t="s">
        <v>7</v>
      </c>
      <c r="C47" s="145">
        <v>57535</v>
      </c>
      <c r="D47" s="32" t="s">
        <v>741</v>
      </c>
      <c r="E47" s="32" t="s">
        <v>7</v>
      </c>
      <c r="F47" s="32" t="s">
        <v>24</v>
      </c>
      <c r="G47" s="32" t="s">
        <v>609</v>
      </c>
      <c r="H47" s="32"/>
      <c r="I47">
        <v>49</v>
      </c>
      <c r="J47">
        <v>53</v>
      </c>
    </row>
    <row r="48" spans="1:10">
      <c r="A48" s="48">
        <v>43134</v>
      </c>
      <c r="B48" s="32" t="s">
        <v>22</v>
      </c>
      <c r="C48" s="32">
        <v>7620</v>
      </c>
      <c r="D48" s="32" t="s">
        <v>597</v>
      </c>
      <c r="E48" s="32" t="s">
        <v>7</v>
      </c>
      <c r="F48" s="32" t="s">
        <v>4</v>
      </c>
      <c r="G48" s="32" t="s">
        <v>548</v>
      </c>
      <c r="H48" s="32"/>
      <c r="I48">
        <v>172</v>
      </c>
      <c r="J48">
        <v>276</v>
      </c>
    </row>
    <row r="49" spans="1:10">
      <c r="A49" s="48">
        <v>43132</v>
      </c>
      <c r="B49" s="32" t="s">
        <v>28</v>
      </c>
      <c r="C49" s="32">
        <v>3560</v>
      </c>
      <c r="D49" s="32" t="s">
        <v>560</v>
      </c>
      <c r="E49" s="32" t="s">
        <v>28</v>
      </c>
      <c r="F49" s="32" t="s">
        <v>7</v>
      </c>
      <c r="G49" s="32" t="s">
        <v>65</v>
      </c>
      <c r="H49" s="32"/>
    </row>
    <row r="50" spans="1:10">
      <c r="A50" s="48">
        <v>43147</v>
      </c>
      <c r="B50" s="32" t="s">
        <v>4</v>
      </c>
      <c r="C50" s="32">
        <v>5411</v>
      </c>
      <c r="D50" s="32" t="s">
        <v>660</v>
      </c>
      <c r="E50" s="32" t="s">
        <v>5</v>
      </c>
      <c r="F50" s="32" t="s">
        <v>661</v>
      </c>
      <c r="G50" s="32" t="s">
        <v>123</v>
      </c>
      <c r="H50" s="32"/>
      <c r="I50">
        <v>32</v>
      </c>
      <c r="J50">
        <v>42</v>
      </c>
    </row>
    <row r="51" spans="1:10" s="277" customFormat="1">
      <c r="A51" s="274">
        <v>43148</v>
      </c>
      <c r="B51" s="275" t="s">
        <v>4</v>
      </c>
      <c r="C51" s="275">
        <v>8326</v>
      </c>
      <c r="D51" s="275" t="s">
        <v>668</v>
      </c>
      <c r="E51" s="275" t="s">
        <v>5</v>
      </c>
      <c r="F51" s="275" t="s">
        <v>127</v>
      </c>
      <c r="G51" s="275" t="s">
        <v>388</v>
      </c>
      <c r="H51" s="275"/>
      <c r="I51" s="277">
        <v>22</v>
      </c>
      <c r="J51" s="277">
        <v>17</v>
      </c>
    </row>
    <row r="52" spans="1:10">
      <c r="A52" s="48">
        <v>43135</v>
      </c>
      <c r="B52" s="32" t="s">
        <v>7</v>
      </c>
      <c r="C52" s="32">
        <v>57570</v>
      </c>
      <c r="D52" s="32" t="s">
        <v>359</v>
      </c>
      <c r="E52" s="32" t="s">
        <v>7</v>
      </c>
      <c r="F52" s="32" t="s">
        <v>9</v>
      </c>
      <c r="G52" s="32" t="s">
        <v>548</v>
      </c>
      <c r="H52" s="32"/>
      <c r="I52">
        <v>34</v>
      </c>
      <c r="J52">
        <v>40</v>
      </c>
    </row>
    <row r="53" spans="1:10" s="513" customFormat="1">
      <c r="A53" s="510">
        <v>43152</v>
      </c>
      <c r="B53" s="511" t="s">
        <v>4</v>
      </c>
      <c r="C53" s="512">
        <v>9710</v>
      </c>
      <c r="D53" s="511" t="s">
        <v>715</v>
      </c>
      <c r="E53" s="511" t="s">
        <v>104</v>
      </c>
      <c r="F53" s="511" t="s">
        <v>4</v>
      </c>
      <c r="G53" s="511" t="s">
        <v>243</v>
      </c>
      <c r="H53" s="511"/>
      <c r="I53" s="513">
        <v>72</v>
      </c>
      <c r="J53" s="513">
        <v>94</v>
      </c>
    </row>
    <row r="54" spans="1:10">
      <c r="A54" s="48">
        <v>43134</v>
      </c>
      <c r="B54" s="32" t="s">
        <v>7</v>
      </c>
      <c r="C54" s="32">
        <v>57185</v>
      </c>
      <c r="D54" s="32" t="s">
        <v>595</v>
      </c>
      <c r="E54" s="32" t="s">
        <v>7</v>
      </c>
      <c r="F54" s="32" t="s">
        <v>596</v>
      </c>
      <c r="G54" s="32" t="s">
        <v>548</v>
      </c>
      <c r="H54" s="32"/>
      <c r="I54">
        <v>49</v>
      </c>
      <c r="J54">
        <v>51</v>
      </c>
    </row>
    <row r="55" spans="1:10">
      <c r="A55" s="48">
        <v>43156</v>
      </c>
      <c r="B55" s="32" t="s">
        <v>7</v>
      </c>
      <c r="C55" s="145">
        <v>68000</v>
      </c>
      <c r="D55" s="32" t="s">
        <v>734</v>
      </c>
      <c r="E55" s="32" t="s">
        <v>7</v>
      </c>
      <c r="F55" s="32" t="s">
        <v>28</v>
      </c>
      <c r="G55" s="32" t="s">
        <v>609</v>
      </c>
      <c r="H55" s="32"/>
      <c r="I55">
        <v>185</v>
      </c>
      <c r="J55">
        <v>274</v>
      </c>
    </row>
    <row r="56" spans="1:10">
      <c r="A56" s="48">
        <v>43139</v>
      </c>
      <c r="B56" s="32" t="s">
        <v>4</v>
      </c>
      <c r="C56" s="32">
        <v>7714</v>
      </c>
      <c r="D56" s="32" t="s">
        <v>138</v>
      </c>
      <c r="E56" s="32" t="s">
        <v>5</v>
      </c>
      <c r="F56" s="32" t="s">
        <v>7</v>
      </c>
      <c r="G56" s="32"/>
      <c r="H56" s="32"/>
      <c r="I56">
        <v>40</v>
      </c>
      <c r="J56">
        <v>59</v>
      </c>
    </row>
    <row r="57" spans="1:10">
      <c r="A57" s="48">
        <v>43141</v>
      </c>
      <c r="B57" s="32" t="s">
        <v>4</v>
      </c>
      <c r="C57" s="32">
        <v>6211</v>
      </c>
      <c r="D57" s="32" t="s">
        <v>287</v>
      </c>
      <c r="E57" s="32" t="s">
        <v>5</v>
      </c>
      <c r="F57" s="32" t="s">
        <v>7</v>
      </c>
      <c r="G57" s="32" t="s">
        <v>533</v>
      </c>
      <c r="H57" s="32"/>
      <c r="I57">
        <v>41</v>
      </c>
      <c r="J57">
        <v>55</v>
      </c>
    </row>
    <row r="58" spans="1:10" s="345" customFormat="1">
      <c r="A58" s="342">
        <v>43145</v>
      </c>
      <c r="B58" s="343" t="s">
        <v>4</v>
      </c>
      <c r="C58" s="343">
        <v>3327</v>
      </c>
      <c r="D58" s="343" t="s">
        <v>185</v>
      </c>
      <c r="E58" s="343" t="s">
        <v>7</v>
      </c>
      <c r="F58" s="343" t="s">
        <v>7</v>
      </c>
      <c r="G58" s="343" t="s">
        <v>116</v>
      </c>
      <c r="H58" s="343"/>
      <c r="I58" s="345">
        <v>21</v>
      </c>
      <c r="J58" s="345">
        <v>26</v>
      </c>
    </row>
    <row r="59" spans="1:10" s="277" customFormat="1">
      <c r="A59" s="274">
        <v>43140</v>
      </c>
      <c r="B59" s="275" t="s">
        <v>4</v>
      </c>
      <c r="C59" s="275">
        <v>4277</v>
      </c>
      <c r="D59" s="275" t="s">
        <v>131</v>
      </c>
      <c r="E59" s="275" t="s">
        <v>5</v>
      </c>
      <c r="F59" s="275" t="s">
        <v>7</v>
      </c>
      <c r="G59" s="275" t="s">
        <v>611</v>
      </c>
      <c r="H59" s="275"/>
      <c r="I59" s="277">
        <v>10</v>
      </c>
      <c r="J59" s="277">
        <v>3</v>
      </c>
    </row>
    <row r="60" spans="1:10" s="277" customFormat="1">
      <c r="A60" s="274">
        <v>43142</v>
      </c>
      <c r="B60" s="275" t="s">
        <v>4</v>
      </c>
      <c r="C60" s="275">
        <v>4521</v>
      </c>
      <c r="D60" s="275" t="s">
        <v>131</v>
      </c>
      <c r="E60" s="275" t="s">
        <v>5</v>
      </c>
      <c r="F60" s="275" t="s">
        <v>6</v>
      </c>
      <c r="G60" s="275" t="s">
        <v>603</v>
      </c>
      <c r="H60" s="275"/>
      <c r="I60" s="277">
        <v>10</v>
      </c>
      <c r="J60" s="277">
        <v>3</v>
      </c>
    </row>
    <row r="61" spans="1:10" s="277" customFormat="1">
      <c r="A61" s="274">
        <v>43146</v>
      </c>
      <c r="B61" s="275" t="s">
        <v>4</v>
      </c>
      <c r="C61" s="275">
        <v>4540</v>
      </c>
      <c r="D61" s="275" t="s">
        <v>131</v>
      </c>
      <c r="E61" s="275" t="s">
        <v>28</v>
      </c>
      <c r="F61" s="275" t="s">
        <v>24</v>
      </c>
      <c r="G61" s="275" t="s">
        <v>392</v>
      </c>
      <c r="H61" s="275"/>
      <c r="I61" s="277">
        <v>10</v>
      </c>
      <c r="J61" s="277">
        <v>3</v>
      </c>
    </row>
    <row r="62" spans="1:10" s="277" customFormat="1">
      <c r="A62" s="274">
        <v>43147</v>
      </c>
      <c r="B62" s="275" t="s">
        <v>4</v>
      </c>
      <c r="C62" s="275">
        <v>4544</v>
      </c>
      <c r="D62" s="275" t="s">
        <v>131</v>
      </c>
      <c r="E62" s="275" t="s">
        <v>25</v>
      </c>
      <c r="F62" s="275" t="s">
        <v>27</v>
      </c>
      <c r="G62" s="275" t="s">
        <v>392</v>
      </c>
      <c r="H62" s="275"/>
      <c r="I62" s="277">
        <v>10</v>
      </c>
      <c r="J62" s="277">
        <v>3</v>
      </c>
    </row>
    <row r="63" spans="1:10" s="277" customFormat="1">
      <c r="A63" s="274">
        <v>43134</v>
      </c>
      <c r="B63" s="275" t="s">
        <v>4</v>
      </c>
      <c r="C63" s="275">
        <v>4545</v>
      </c>
      <c r="D63" s="275" t="s">
        <v>131</v>
      </c>
      <c r="E63" s="275" t="s">
        <v>532</v>
      </c>
      <c r="F63" s="275" t="s">
        <v>57</v>
      </c>
      <c r="G63" s="275" t="s">
        <v>98</v>
      </c>
      <c r="H63" s="275"/>
      <c r="I63" s="277">
        <v>10</v>
      </c>
      <c r="J63" s="277">
        <v>3</v>
      </c>
    </row>
    <row r="64" spans="1:10" s="277" customFormat="1">
      <c r="A64" s="274">
        <v>43147</v>
      </c>
      <c r="B64" s="275" t="s">
        <v>4</v>
      </c>
      <c r="C64" s="275">
        <v>4553</v>
      </c>
      <c r="D64" s="275" t="s">
        <v>131</v>
      </c>
      <c r="E64" s="275" t="s">
        <v>12</v>
      </c>
      <c r="F64" s="275" t="s">
        <v>24</v>
      </c>
      <c r="G64" s="275" t="s">
        <v>664</v>
      </c>
      <c r="H64" s="275"/>
      <c r="I64" s="277">
        <v>10</v>
      </c>
      <c r="J64" s="277">
        <v>3</v>
      </c>
    </row>
    <row r="65" spans="1:10" s="277" customFormat="1">
      <c r="A65" s="274">
        <v>43145</v>
      </c>
      <c r="B65" s="275" t="s">
        <v>4</v>
      </c>
      <c r="C65" s="275">
        <v>4564</v>
      </c>
      <c r="D65" s="275" t="s">
        <v>131</v>
      </c>
      <c r="E65" s="275" t="s">
        <v>5</v>
      </c>
      <c r="F65" s="275" t="s">
        <v>7</v>
      </c>
      <c r="G65" s="275" t="s">
        <v>392</v>
      </c>
      <c r="H65" s="275"/>
      <c r="I65" s="277">
        <v>10</v>
      </c>
      <c r="J65" s="277">
        <v>3</v>
      </c>
    </row>
    <row r="66" spans="1:10" s="277" customFormat="1">
      <c r="A66" s="274">
        <v>43147</v>
      </c>
      <c r="B66" s="275" t="s">
        <v>4</v>
      </c>
      <c r="C66" s="275">
        <v>4569</v>
      </c>
      <c r="D66" s="275" t="s">
        <v>131</v>
      </c>
      <c r="E66" s="275" t="s">
        <v>12</v>
      </c>
      <c r="F66" s="275" t="s">
        <v>7</v>
      </c>
      <c r="G66" s="275" t="s">
        <v>392</v>
      </c>
      <c r="H66" s="275"/>
      <c r="I66" s="277">
        <v>10</v>
      </c>
      <c r="J66" s="277">
        <v>3</v>
      </c>
    </row>
    <row r="67" spans="1:10" s="277" customFormat="1">
      <c r="A67" s="274">
        <v>43148</v>
      </c>
      <c r="B67" s="275" t="s">
        <v>4</v>
      </c>
      <c r="C67" s="275">
        <v>4575</v>
      </c>
      <c r="D67" s="275" t="s">
        <v>131</v>
      </c>
      <c r="E67" s="275" t="s">
        <v>7</v>
      </c>
      <c r="F67" s="275" t="s">
        <v>24</v>
      </c>
      <c r="G67" s="275" t="s">
        <v>514</v>
      </c>
      <c r="H67" s="275"/>
      <c r="I67" s="277">
        <v>10</v>
      </c>
      <c r="J67" s="277">
        <v>3</v>
      </c>
    </row>
    <row r="68" spans="1:10" s="277" customFormat="1">
      <c r="A68" s="274">
        <v>43145</v>
      </c>
      <c r="B68" s="275" t="s">
        <v>4</v>
      </c>
      <c r="C68" s="275">
        <v>4636</v>
      </c>
      <c r="D68" s="275" t="s">
        <v>131</v>
      </c>
      <c r="E68" s="275" t="s">
        <v>25</v>
      </c>
      <c r="F68" s="275" t="s">
        <v>5</v>
      </c>
      <c r="G68" s="275" t="s">
        <v>632</v>
      </c>
      <c r="H68" s="275"/>
      <c r="I68" s="277">
        <v>10</v>
      </c>
      <c r="J68" s="277">
        <v>3</v>
      </c>
    </row>
    <row r="69" spans="1:10" s="277" customFormat="1">
      <c r="A69" s="274">
        <v>43139</v>
      </c>
      <c r="B69" s="275" t="s">
        <v>4</v>
      </c>
      <c r="C69" s="275">
        <v>4642</v>
      </c>
      <c r="D69" s="275" t="s">
        <v>131</v>
      </c>
      <c r="E69" s="275" t="s">
        <v>5</v>
      </c>
      <c r="F69" s="275" t="s">
        <v>7</v>
      </c>
      <c r="G69" s="275" t="s">
        <v>533</v>
      </c>
      <c r="H69" s="275"/>
      <c r="I69" s="277">
        <v>10</v>
      </c>
      <c r="J69" s="277">
        <v>3</v>
      </c>
    </row>
    <row r="70" spans="1:10" s="277" customFormat="1">
      <c r="A70" s="274">
        <v>43148</v>
      </c>
      <c r="B70" s="275" t="s">
        <v>4</v>
      </c>
      <c r="C70" s="275">
        <v>4650</v>
      </c>
      <c r="D70" s="275" t="s">
        <v>131</v>
      </c>
      <c r="E70" s="275" t="s">
        <v>4</v>
      </c>
      <c r="F70" s="275" t="s">
        <v>363</v>
      </c>
      <c r="G70" s="275" t="s">
        <v>240</v>
      </c>
      <c r="H70" s="275"/>
      <c r="I70" s="277">
        <v>10</v>
      </c>
      <c r="J70" s="277">
        <v>3</v>
      </c>
    </row>
    <row r="71" spans="1:10" s="277" customFormat="1">
      <c r="A71" s="274">
        <v>43135</v>
      </c>
      <c r="B71" s="275" t="s">
        <v>4</v>
      </c>
      <c r="C71" s="275">
        <v>4660</v>
      </c>
      <c r="D71" s="275" t="s">
        <v>131</v>
      </c>
      <c r="E71" s="275" t="s">
        <v>503</v>
      </c>
      <c r="F71" s="275" t="s">
        <v>57</v>
      </c>
      <c r="G71" s="275" t="s">
        <v>123</v>
      </c>
      <c r="H71" s="275"/>
      <c r="I71" s="277">
        <v>10</v>
      </c>
      <c r="J71" s="277">
        <v>3</v>
      </c>
    </row>
    <row r="72" spans="1:10" s="277" customFormat="1">
      <c r="A72" s="274">
        <v>43135</v>
      </c>
      <c r="B72" s="275" t="s">
        <v>4</v>
      </c>
      <c r="C72" s="275">
        <v>4660</v>
      </c>
      <c r="D72" s="275" t="s">
        <v>131</v>
      </c>
      <c r="E72" s="275" t="s">
        <v>12</v>
      </c>
      <c r="F72" s="275" t="s">
        <v>57</v>
      </c>
      <c r="G72" s="275" t="s">
        <v>392</v>
      </c>
      <c r="H72" s="275"/>
      <c r="I72" s="277">
        <v>10</v>
      </c>
      <c r="J72" s="277">
        <v>3</v>
      </c>
    </row>
    <row r="73" spans="1:10" s="277" customFormat="1">
      <c r="A73" s="274">
        <v>43142</v>
      </c>
      <c r="B73" s="275" t="s">
        <v>4</v>
      </c>
      <c r="C73" s="275">
        <v>4684</v>
      </c>
      <c r="D73" s="275" t="s">
        <v>131</v>
      </c>
      <c r="E73" s="275" t="s">
        <v>9</v>
      </c>
      <c r="F73" s="275" t="s">
        <v>82</v>
      </c>
      <c r="G73" s="275" t="s">
        <v>392</v>
      </c>
      <c r="H73" s="275"/>
      <c r="I73" s="277">
        <v>10</v>
      </c>
      <c r="J73" s="277">
        <v>3</v>
      </c>
    </row>
    <row r="74" spans="1:10" s="277" customFormat="1">
      <c r="A74" s="274">
        <v>43142</v>
      </c>
      <c r="B74" s="275" t="s">
        <v>4</v>
      </c>
      <c r="C74" s="275">
        <v>4691</v>
      </c>
      <c r="D74" s="275" t="s">
        <v>131</v>
      </c>
      <c r="E74" s="275" t="s">
        <v>25</v>
      </c>
      <c r="F74" s="275" t="s">
        <v>5</v>
      </c>
      <c r="G74" s="275" t="s">
        <v>548</v>
      </c>
      <c r="H74" s="275"/>
      <c r="I74" s="277">
        <v>10</v>
      </c>
      <c r="J74" s="277">
        <v>3</v>
      </c>
    </row>
    <row r="75" spans="1:10" s="277" customFormat="1">
      <c r="A75" s="274">
        <v>43142</v>
      </c>
      <c r="B75" s="275" t="s">
        <v>4</v>
      </c>
      <c r="C75" s="275">
        <v>4750</v>
      </c>
      <c r="D75" s="275" t="s">
        <v>131</v>
      </c>
      <c r="E75" s="275" t="s">
        <v>5</v>
      </c>
      <c r="F75" s="275" t="s">
        <v>7</v>
      </c>
      <c r="G75" s="275" t="s">
        <v>625</v>
      </c>
      <c r="H75" s="275"/>
      <c r="I75" s="277">
        <v>10</v>
      </c>
      <c r="J75" s="277">
        <v>3</v>
      </c>
    </row>
    <row r="76" spans="1:10" s="277" customFormat="1">
      <c r="A76" s="274">
        <v>43146</v>
      </c>
      <c r="B76" s="275" t="s">
        <v>4</v>
      </c>
      <c r="C76" s="275">
        <v>4979</v>
      </c>
      <c r="D76" s="275" t="s">
        <v>131</v>
      </c>
      <c r="E76" s="275" t="s">
        <v>5</v>
      </c>
      <c r="F76" s="275" t="s">
        <v>7</v>
      </c>
      <c r="G76" s="275" t="s">
        <v>392</v>
      </c>
      <c r="H76" s="275"/>
      <c r="I76" s="277">
        <v>10</v>
      </c>
      <c r="J76" s="277">
        <v>3</v>
      </c>
    </row>
    <row r="77" spans="1:10" s="277" customFormat="1">
      <c r="A77" s="274">
        <v>43134</v>
      </c>
      <c r="B77" s="275" t="s">
        <v>4</v>
      </c>
      <c r="C77" s="275">
        <v>8545</v>
      </c>
      <c r="D77" s="275" t="s">
        <v>131</v>
      </c>
      <c r="E77" s="275" t="s">
        <v>4</v>
      </c>
      <c r="F77" s="275" t="s">
        <v>6</v>
      </c>
      <c r="G77" s="275" t="s">
        <v>510</v>
      </c>
      <c r="H77" s="275"/>
      <c r="I77" s="277">
        <v>10</v>
      </c>
      <c r="J77" s="277">
        <v>3</v>
      </c>
    </row>
    <row r="78" spans="1:10" s="472" customFormat="1">
      <c r="A78" s="469">
        <v>43135</v>
      </c>
      <c r="B78" s="470" t="s">
        <v>4</v>
      </c>
      <c r="C78" s="470">
        <v>4973</v>
      </c>
      <c r="D78" s="470" t="s">
        <v>340</v>
      </c>
      <c r="E78" s="470" t="s">
        <v>9</v>
      </c>
      <c r="F78" s="470" t="s">
        <v>7</v>
      </c>
      <c r="G78" s="470" t="s">
        <v>65</v>
      </c>
      <c r="H78" s="470"/>
      <c r="I78" s="472">
        <v>17</v>
      </c>
      <c r="J78" s="472">
        <v>13</v>
      </c>
    </row>
    <row r="79" spans="1:10" s="277" customFormat="1">
      <c r="A79" s="274">
        <v>43149</v>
      </c>
      <c r="B79" s="275" t="s">
        <v>4</v>
      </c>
      <c r="C79" s="275">
        <v>3436</v>
      </c>
      <c r="D79" s="275" t="s">
        <v>168</v>
      </c>
      <c r="E79" s="275" t="s">
        <v>5</v>
      </c>
      <c r="F79" s="275" t="s">
        <v>610</v>
      </c>
      <c r="G79" s="275" t="s">
        <v>548</v>
      </c>
      <c r="H79" s="275"/>
      <c r="I79" s="277">
        <v>19</v>
      </c>
      <c r="J79" s="277">
        <v>23</v>
      </c>
    </row>
    <row r="80" spans="1:10" s="277" customFormat="1">
      <c r="A80" s="274">
        <v>43142</v>
      </c>
      <c r="B80" s="275" t="s">
        <v>4</v>
      </c>
      <c r="C80" s="275">
        <v>3466</v>
      </c>
      <c r="D80" s="275" t="s">
        <v>168</v>
      </c>
      <c r="E80" s="275" t="s">
        <v>5</v>
      </c>
      <c r="F80" s="275" t="s">
        <v>53</v>
      </c>
      <c r="G80" s="275" t="s">
        <v>624</v>
      </c>
      <c r="H80" s="275"/>
      <c r="I80" s="277">
        <v>19</v>
      </c>
      <c r="J80" s="277">
        <v>23</v>
      </c>
    </row>
    <row r="81" spans="1:10" s="277" customFormat="1">
      <c r="A81" s="274">
        <v>43143</v>
      </c>
      <c r="B81" s="275" t="s">
        <v>4</v>
      </c>
      <c r="C81" s="275">
        <v>3468</v>
      </c>
      <c r="D81" s="275" t="s">
        <v>168</v>
      </c>
      <c r="E81" s="275" t="s">
        <v>5</v>
      </c>
      <c r="F81" s="275" t="s">
        <v>5</v>
      </c>
      <c r="G81" s="275" t="s">
        <v>381</v>
      </c>
      <c r="H81" s="275"/>
      <c r="I81" s="277">
        <v>19</v>
      </c>
      <c r="J81" s="277">
        <v>23</v>
      </c>
    </row>
    <row r="82" spans="1:10" s="277" customFormat="1">
      <c r="A82" s="274">
        <v>43144</v>
      </c>
      <c r="B82" s="275" t="s">
        <v>4</v>
      </c>
      <c r="C82" s="275">
        <v>3509</v>
      </c>
      <c r="D82" s="275" t="s">
        <v>168</v>
      </c>
      <c r="E82" s="275" t="s">
        <v>7</v>
      </c>
      <c r="F82" s="275" t="s">
        <v>7</v>
      </c>
      <c r="G82" s="275" t="s">
        <v>603</v>
      </c>
      <c r="H82" s="275"/>
      <c r="I82" s="277">
        <v>19</v>
      </c>
      <c r="J82" s="277">
        <v>23</v>
      </c>
    </row>
    <row r="83" spans="1:10" s="277" customFormat="1">
      <c r="A83" s="274">
        <v>43135</v>
      </c>
      <c r="B83" s="275" t="s">
        <v>4</v>
      </c>
      <c r="C83" s="275">
        <v>3522</v>
      </c>
      <c r="D83" s="275" t="s">
        <v>168</v>
      </c>
      <c r="E83" s="275" t="s">
        <v>4</v>
      </c>
      <c r="F83" s="275" t="s">
        <v>7</v>
      </c>
      <c r="G83" s="275" t="s">
        <v>548</v>
      </c>
      <c r="H83" s="275"/>
      <c r="I83" s="277">
        <v>19</v>
      </c>
      <c r="J83" s="277">
        <v>23</v>
      </c>
    </row>
    <row r="84" spans="1:10" s="277" customFormat="1">
      <c r="A84" s="274">
        <v>43148</v>
      </c>
      <c r="B84" s="275" t="s">
        <v>4</v>
      </c>
      <c r="C84" s="275">
        <v>3543</v>
      </c>
      <c r="D84" s="275" t="s">
        <v>168</v>
      </c>
      <c r="E84" s="275" t="s">
        <v>4</v>
      </c>
      <c r="F84" s="275" t="s">
        <v>7</v>
      </c>
      <c r="G84" s="275" t="s">
        <v>663</v>
      </c>
      <c r="H84" s="275"/>
      <c r="I84" s="277">
        <v>19</v>
      </c>
      <c r="J84" s="277">
        <v>23</v>
      </c>
    </row>
    <row r="85" spans="1:10" s="277" customFormat="1">
      <c r="A85" s="274">
        <v>43148</v>
      </c>
      <c r="B85" s="275" t="s">
        <v>4</v>
      </c>
      <c r="C85" s="275">
        <v>3545</v>
      </c>
      <c r="D85" s="275" t="s">
        <v>168</v>
      </c>
      <c r="E85" s="275" t="s">
        <v>675</v>
      </c>
      <c r="F85" s="275" t="s">
        <v>444</v>
      </c>
      <c r="G85" s="275" t="s">
        <v>659</v>
      </c>
      <c r="H85" s="275"/>
      <c r="I85" s="277">
        <v>19</v>
      </c>
      <c r="J85" s="277">
        <v>23</v>
      </c>
    </row>
    <row r="86" spans="1:10" s="277" customFormat="1">
      <c r="A86" s="274">
        <v>43146</v>
      </c>
      <c r="B86" s="275" t="s">
        <v>4</v>
      </c>
      <c r="C86" s="275">
        <v>3550</v>
      </c>
      <c r="D86" s="275" t="s">
        <v>168</v>
      </c>
      <c r="E86" s="275" t="s">
        <v>5</v>
      </c>
      <c r="F86" s="275" t="s">
        <v>7</v>
      </c>
      <c r="G86" s="275" t="s">
        <v>514</v>
      </c>
      <c r="H86" s="275"/>
      <c r="I86" s="277">
        <v>19</v>
      </c>
      <c r="J86" s="277">
        <v>23</v>
      </c>
    </row>
    <row r="87" spans="1:10" s="277" customFormat="1">
      <c r="A87" s="274">
        <v>43149</v>
      </c>
      <c r="B87" s="275" t="s">
        <v>4</v>
      </c>
      <c r="C87" s="275">
        <v>3565</v>
      </c>
      <c r="D87" s="275" t="s">
        <v>168</v>
      </c>
      <c r="E87" s="275" t="s">
        <v>4</v>
      </c>
      <c r="F87" s="275" t="s">
        <v>7</v>
      </c>
      <c r="G87" s="275" t="s">
        <v>514</v>
      </c>
      <c r="H87" s="275"/>
      <c r="I87" s="277">
        <v>19</v>
      </c>
      <c r="J87" s="277">
        <v>23</v>
      </c>
    </row>
    <row r="88" spans="1:10" s="277" customFormat="1">
      <c r="A88" s="274">
        <v>43134</v>
      </c>
      <c r="B88" s="275" t="s">
        <v>4</v>
      </c>
      <c r="C88" s="275">
        <v>3583</v>
      </c>
      <c r="D88" s="275" t="s">
        <v>168</v>
      </c>
      <c r="E88" s="275" t="s">
        <v>4</v>
      </c>
      <c r="F88" s="275" t="s">
        <v>7</v>
      </c>
      <c r="G88" s="275" t="s">
        <v>65</v>
      </c>
      <c r="H88" s="275"/>
      <c r="I88" s="277">
        <v>19</v>
      </c>
      <c r="J88" s="277">
        <v>23</v>
      </c>
    </row>
    <row r="89" spans="1:10">
      <c r="A89" s="48">
        <v>43147</v>
      </c>
      <c r="B89" s="32" t="s">
        <v>4</v>
      </c>
      <c r="C89" s="32">
        <v>4382</v>
      </c>
      <c r="D89" s="32" t="s">
        <v>160</v>
      </c>
      <c r="E89" s="32" t="s">
        <v>5</v>
      </c>
      <c r="F89" s="32" t="s">
        <v>7</v>
      </c>
      <c r="G89" s="32" t="s">
        <v>42</v>
      </c>
      <c r="H89" s="32"/>
      <c r="I89">
        <v>9</v>
      </c>
      <c r="J89">
        <v>7</v>
      </c>
    </row>
    <row r="90" spans="1:10">
      <c r="A90" s="48">
        <v>43134</v>
      </c>
      <c r="B90" s="32" t="s">
        <v>6</v>
      </c>
      <c r="C90" s="32">
        <v>54595</v>
      </c>
      <c r="D90" s="32" t="s">
        <v>591</v>
      </c>
      <c r="E90" s="32" t="s">
        <v>24</v>
      </c>
      <c r="F90" s="32" t="s">
        <v>28</v>
      </c>
      <c r="G90" s="32" t="s">
        <v>98</v>
      </c>
      <c r="H90" s="32"/>
      <c r="I90">
        <v>99</v>
      </c>
      <c r="J90">
        <v>136</v>
      </c>
    </row>
    <row r="91" spans="1:10">
      <c r="A91" s="48">
        <v>43156</v>
      </c>
      <c r="B91" s="32" t="s">
        <v>4</v>
      </c>
      <c r="C91" s="145">
        <v>8531</v>
      </c>
      <c r="D91" s="32" t="s">
        <v>164</v>
      </c>
      <c r="E91" s="32" t="s">
        <v>5</v>
      </c>
      <c r="F91" s="32" t="s">
        <v>6</v>
      </c>
      <c r="G91" s="32" t="s">
        <v>609</v>
      </c>
      <c r="H91" s="32"/>
      <c r="I91">
        <v>45</v>
      </c>
      <c r="J91">
        <v>35</v>
      </c>
    </row>
    <row r="92" spans="1:10">
      <c r="A92" s="48">
        <v>43145</v>
      </c>
      <c r="B92" s="32" t="s">
        <v>4</v>
      </c>
      <c r="C92" s="32">
        <v>5690</v>
      </c>
      <c r="D92" s="32" t="s">
        <v>644</v>
      </c>
      <c r="E92" s="32" t="s">
        <v>5</v>
      </c>
      <c r="F92" s="32" t="s">
        <v>6</v>
      </c>
      <c r="G92" s="32" t="s">
        <v>645</v>
      </c>
      <c r="H92" s="32"/>
      <c r="I92">
        <v>25</v>
      </c>
      <c r="J92">
        <v>35</v>
      </c>
    </row>
    <row r="93" spans="1:10">
      <c r="A93" s="48">
        <v>43135</v>
      </c>
      <c r="B93" s="32" t="s">
        <v>7</v>
      </c>
      <c r="C93" s="32">
        <v>57330</v>
      </c>
      <c r="D93" s="32" t="s">
        <v>602</v>
      </c>
      <c r="E93" s="32" t="s">
        <v>377</v>
      </c>
      <c r="F93" s="32" t="s">
        <v>24</v>
      </c>
      <c r="G93" s="32" t="s">
        <v>98</v>
      </c>
      <c r="H93" s="32"/>
      <c r="I93">
        <v>24</v>
      </c>
      <c r="J93">
        <v>30</v>
      </c>
    </row>
    <row r="94" spans="1:10">
      <c r="A94" s="48">
        <v>43144</v>
      </c>
      <c r="B94" s="32" t="s">
        <v>4</v>
      </c>
      <c r="C94" s="32">
        <v>9365</v>
      </c>
      <c r="D94" s="32" t="s">
        <v>684</v>
      </c>
      <c r="E94" s="32" t="s">
        <v>5</v>
      </c>
      <c r="F94" s="32" t="s">
        <v>6</v>
      </c>
      <c r="G94" s="32" t="s">
        <v>116</v>
      </c>
      <c r="H94" s="32"/>
      <c r="I94">
        <v>52</v>
      </c>
      <c r="J94">
        <v>62</v>
      </c>
    </row>
    <row r="95" spans="1:10" s="277" customFormat="1">
      <c r="A95" s="274">
        <v>43141</v>
      </c>
      <c r="B95" s="275" t="s">
        <v>4</v>
      </c>
      <c r="C95" s="275">
        <v>4056</v>
      </c>
      <c r="D95" s="275" t="s">
        <v>141</v>
      </c>
      <c r="E95" s="275" t="s">
        <v>18</v>
      </c>
      <c r="F95" s="275" t="s">
        <v>7</v>
      </c>
      <c r="G95" s="275" t="s">
        <v>540</v>
      </c>
      <c r="H95" s="275"/>
      <c r="I95" s="277">
        <v>11</v>
      </c>
      <c r="J95" s="277">
        <v>10</v>
      </c>
    </row>
    <row r="96" spans="1:10" s="277" customFormat="1">
      <c r="A96" s="274">
        <v>43146</v>
      </c>
      <c r="B96" s="275" t="s">
        <v>4</v>
      </c>
      <c r="C96" s="275">
        <v>4279</v>
      </c>
      <c r="D96" s="275" t="s">
        <v>141</v>
      </c>
      <c r="E96" s="275" t="s">
        <v>653</v>
      </c>
      <c r="F96" s="275" t="s">
        <v>35</v>
      </c>
      <c r="G96" s="275" t="s">
        <v>388</v>
      </c>
      <c r="H96" s="275"/>
      <c r="I96" s="277">
        <v>11</v>
      </c>
      <c r="J96" s="277">
        <v>10</v>
      </c>
    </row>
    <row r="97" spans="1:10" s="277" customFormat="1">
      <c r="A97" s="274">
        <v>43156</v>
      </c>
      <c r="B97" s="275" t="s">
        <v>4</v>
      </c>
      <c r="C97" s="308">
        <v>4279</v>
      </c>
      <c r="D97" s="275" t="s">
        <v>141</v>
      </c>
      <c r="E97" s="275" t="s">
        <v>6</v>
      </c>
      <c r="F97" s="275" t="s">
        <v>7</v>
      </c>
      <c r="G97" s="275" t="s">
        <v>577</v>
      </c>
      <c r="H97" s="275"/>
      <c r="I97" s="277">
        <v>11</v>
      </c>
      <c r="J97" s="277">
        <v>10</v>
      </c>
    </row>
    <row r="98" spans="1:10" s="277" customFormat="1">
      <c r="A98" s="274">
        <v>43142</v>
      </c>
      <c r="B98" s="275" t="s">
        <v>4</v>
      </c>
      <c r="C98" s="275">
        <v>4303</v>
      </c>
      <c r="D98" s="275" t="s">
        <v>141</v>
      </c>
      <c r="E98" s="275" t="s">
        <v>5</v>
      </c>
      <c r="F98" s="275" t="s">
        <v>127</v>
      </c>
      <c r="G98" s="275" t="s">
        <v>603</v>
      </c>
      <c r="H98" s="275"/>
      <c r="I98" s="277">
        <v>11</v>
      </c>
      <c r="J98" s="277">
        <v>10</v>
      </c>
    </row>
    <row r="99" spans="1:10">
      <c r="A99" s="48">
        <v>43135</v>
      </c>
      <c r="B99" s="32" t="s">
        <v>22</v>
      </c>
      <c r="C99" s="32">
        <v>6740</v>
      </c>
      <c r="D99" s="32" t="s">
        <v>601</v>
      </c>
      <c r="E99" s="32" t="s">
        <v>7</v>
      </c>
      <c r="F99" s="32" t="s">
        <v>7</v>
      </c>
      <c r="G99" s="32" t="s">
        <v>65</v>
      </c>
      <c r="H99" s="32"/>
      <c r="I99">
        <v>36</v>
      </c>
      <c r="J99">
        <v>40</v>
      </c>
    </row>
    <row r="100" spans="1:10" s="277" customFormat="1">
      <c r="A100" s="274">
        <v>43158</v>
      </c>
      <c r="B100" s="275" t="s">
        <v>4</v>
      </c>
      <c r="C100" s="308">
        <v>9047</v>
      </c>
      <c r="D100" s="275" t="s">
        <v>161</v>
      </c>
      <c r="E100" s="275" t="s">
        <v>5</v>
      </c>
      <c r="F100" s="275" t="s">
        <v>5</v>
      </c>
      <c r="G100" s="275" t="s">
        <v>609</v>
      </c>
      <c r="H100" s="275"/>
      <c r="I100" s="277">
        <v>46</v>
      </c>
      <c r="J100" s="277">
        <v>63</v>
      </c>
    </row>
    <row r="101" spans="1:10">
      <c r="A101" s="48">
        <v>43145</v>
      </c>
      <c r="B101" s="32" t="s">
        <v>7</v>
      </c>
      <c r="C101" s="32">
        <v>57570</v>
      </c>
      <c r="D101" s="32" t="s">
        <v>641</v>
      </c>
      <c r="E101" s="32" t="s">
        <v>7</v>
      </c>
      <c r="F101" s="32" t="s">
        <v>5</v>
      </c>
      <c r="G101" s="32" t="s">
        <v>514</v>
      </c>
      <c r="H101" s="32"/>
      <c r="I101">
        <v>18</v>
      </c>
      <c r="J101">
        <v>26</v>
      </c>
    </row>
    <row r="102" spans="1:10">
      <c r="A102" s="48">
        <v>43149</v>
      </c>
      <c r="B102" s="32" t="s">
        <v>4</v>
      </c>
      <c r="C102" s="32">
        <v>8361</v>
      </c>
      <c r="D102" s="32" t="s">
        <v>697</v>
      </c>
      <c r="E102" s="32" t="s">
        <v>4</v>
      </c>
      <c r="F102" s="32" t="s">
        <v>6</v>
      </c>
      <c r="G102" s="32" t="s">
        <v>123</v>
      </c>
      <c r="H102" s="32"/>
      <c r="I102">
        <v>24</v>
      </c>
      <c r="J102">
        <v>35</v>
      </c>
    </row>
    <row r="103" spans="1:10">
      <c r="A103" s="48">
        <v>43134</v>
      </c>
      <c r="B103" s="32" t="s">
        <v>4</v>
      </c>
      <c r="C103" s="32">
        <v>6190</v>
      </c>
      <c r="D103" s="32" t="s">
        <v>298</v>
      </c>
      <c r="E103" s="32" t="s">
        <v>4</v>
      </c>
      <c r="F103" s="32" t="s">
        <v>7</v>
      </c>
      <c r="G103" s="32" t="s">
        <v>243</v>
      </c>
      <c r="H103" s="32"/>
      <c r="I103">
        <v>29</v>
      </c>
      <c r="J103">
        <v>42</v>
      </c>
    </row>
    <row r="104" spans="1:10">
      <c r="A104" s="48">
        <v>43146</v>
      </c>
      <c r="B104" s="32" t="s">
        <v>4</v>
      </c>
      <c r="C104" s="32">
        <v>5426</v>
      </c>
      <c r="D104" s="32" t="s">
        <v>190</v>
      </c>
      <c r="E104" s="32" t="s">
        <v>242</v>
      </c>
      <c r="F104" s="32" t="s">
        <v>7</v>
      </c>
      <c r="G104" s="32" t="s">
        <v>514</v>
      </c>
      <c r="H104" s="32"/>
      <c r="I104">
        <v>35</v>
      </c>
      <c r="J104">
        <v>46</v>
      </c>
    </row>
    <row r="105" spans="1:10" s="277" customFormat="1">
      <c r="A105" s="274">
        <v>43142</v>
      </c>
      <c r="B105" s="275" t="s">
        <v>4</v>
      </c>
      <c r="C105" s="275">
        <v>6775</v>
      </c>
      <c r="D105" s="275" t="s">
        <v>144</v>
      </c>
      <c r="E105" s="275" t="s">
        <v>24</v>
      </c>
      <c r="F105" s="275" t="s">
        <v>24</v>
      </c>
      <c r="G105" s="275" t="s">
        <v>98</v>
      </c>
      <c r="H105" s="275"/>
      <c r="I105" s="277">
        <v>35</v>
      </c>
      <c r="J105" s="277">
        <v>53</v>
      </c>
    </row>
    <row r="106" spans="1:10">
      <c r="A106" s="48">
        <v>43134</v>
      </c>
      <c r="B106" s="32" t="s">
        <v>7</v>
      </c>
      <c r="C106" s="32">
        <v>57310</v>
      </c>
      <c r="D106" s="32" t="s">
        <v>598</v>
      </c>
      <c r="E106" s="32" t="s">
        <v>7</v>
      </c>
      <c r="F106" s="32" t="s">
        <v>24</v>
      </c>
      <c r="G106" s="32" t="s">
        <v>98</v>
      </c>
      <c r="H106" s="32"/>
      <c r="I106">
        <v>34</v>
      </c>
      <c r="J106">
        <v>48</v>
      </c>
    </row>
    <row r="107" spans="1:10">
      <c r="A107" s="48">
        <v>43135</v>
      </c>
      <c r="B107" s="32" t="s">
        <v>7</v>
      </c>
      <c r="C107" s="32">
        <v>57310</v>
      </c>
      <c r="D107" s="32" t="s">
        <v>598</v>
      </c>
      <c r="E107" s="32" t="s">
        <v>7</v>
      </c>
      <c r="F107" s="32" t="s">
        <v>7</v>
      </c>
      <c r="G107" s="32" t="s">
        <v>379</v>
      </c>
      <c r="H107" s="32"/>
      <c r="I107">
        <v>34</v>
      </c>
      <c r="J107">
        <v>48</v>
      </c>
    </row>
    <row r="108" spans="1:10">
      <c r="A108" s="48">
        <v>43143</v>
      </c>
      <c r="B108" s="32" t="s">
        <v>6</v>
      </c>
      <c r="C108" s="32">
        <v>63454</v>
      </c>
      <c r="D108" s="32" t="s">
        <v>681</v>
      </c>
      <c r="E108" s="32" t="s">
        <v>6</v>
      </c>
      <c r="F108" s="32" t="s">
        <v>25</v>
      </c>
      <c r="G108" s="32" t="s">
        <v>629</v>
      </c>
      <c r="H108" s="32"/>
      <c r="I108">
        <v>172</v>
      </c>
      <c r="J108">
        <v>302</v>
      </c>
    </row>
    <row r="109" spans="1:10">
      <c r="A109" s="48">
        <v>43149</v>
      </c>
      <c r="B109" s="32" t="s">
        <v>4</v>
      </c>
      <c r="C109" s="32">
        <v>5762</v>
      </c>
      <c r="D109" s="32" t="s">
        <v>338</v>
      </c>
      <c r="E109" s="32" t="s">
        <v>4</v>
      </c>
      <c r="F109" s="32" t="s">
        <v>689</v>
      </c>
      <c r="G109" s="32" t="s">
        <v>456</v>
      </c>
      <c r="H109" s="32"/>
      <c r="I109">
        <v>26</v>
      </c>
      <c r="J109">
        <v>32</v>
      </c>
    </row>
    <row r="110" spans="1:10">
      <c r="A110" s="48">
        <v>43146</v>
      </c>
      <c r="B110" s="32" t="s">
        <v>4</v>
      </c>
      <c r="C110" s="32">
        <v>7371</v>
      </c>
      <c r="D110" s="32" t="s">
        <v>655</v>
      </c>
      <c r="E110" s="32" t="s">
        <v>5</v>
      </c>
      <c r="F110" s="32" t="s">
        <v>6</v>
      </c>
      <c r="G110" s="32" t="s">
        <v>656</v>
      </c>
      <c r="H110" s="32"/>
      <c r="I110">
        <v>33</v>
      </c>
      <c r="J110">
        <v>55</v>
      </c>
    </row>
    <row r="111" spans="1:10">
      <c r="A111" s="48">
        <v>43154</v>
      </c>
      <c r="B111" s="32" t="s">
        <v>719</v>
      </c>
      <c r="C111" s="146" t="s">
        <v>720</v>
      </c>
      <c r="D111" s="32" t="s">
        <v>721</v>
      </c>
      <c r="E111" s="32" t="s">
        <v>24</v>
      </c>
      <c r="F111" s="32" t="s">
        <v>6</v>
      </c>
      <c r="G111" s="32" t="s">
        <v>388</v>
      </c>
      <c r="H111" s="32"/>
    </row>
    <row r="112" spans="1:10">
      <c r="A112" s="48">
        <v>43135</v>
      </c>
      <c r="B112" s="32" t="s">
        <v>7</v>
      </c>
      <c r="C112" s="32">
        <v>54440</v>
      </c>
      <c r="D112" s="32" t="s">
        <v>522</v>
      </c>
      <c r="E112" s="32" t="s">
        <v>7</v>
      </c>
      <c r="F112" s="32" t="s">
        <v>24</v>
      </c>
      <c r="G112" s="32" t="s">
        <v>65</v>
      </c>
      <c r="H112" s="32"/>
      <c r="I112">
        <v>19</v>
      </c>
      <c r="J112">
        <v>14</v>
      </c>
    </row>
    <row r="113" spans="1:10">
      <c r="A113" s="48">
        <v>43149</v>
      </c>
      <c r="B113" s="32" t="s">
        <v>4</v>
      </c>
      <c r="C113" s="32">
        <v>54440</v>
      </c>
      <c r="D113" s="32" t="s">
        <v>522</v>
      </c>
      <c r="E113" s="32" t="s">
        <v>7</v>
      </c>
      <c r="F113" s="32" t="s">
        <v>6</v>
      </c>
      <c r="G113" s="32" t="s">
        <v>694</v>
      </c>
      <c r="H113" s="32"/>
      <c r="I113">
        <v>19</v>
      </c>
      <c r="J113">
        <v>14</v>
      </c>
    </row>
    <row r="114" spans="1:10" s="504" customFormat="1">
      <c r="A114" s="502">
        <v>43142</v>
      </c>
      <c r="B114" s="503" t="s">
        <v>4</v>
      </c>
      <c r="C114" s="503">
        <v>5836</v>
      </c>
      <c r="D114" s="503" t="s">
        <v>307</v>
      </c>
      <c r="E114" s="503" t="s">
        <v>24</v>
      </c>
      <c r="F114" s="503" t="s">
        <v>5</v>
      </c>
      <c r="G114" s="503" t="s">
        <v>617</v>
      </c>
      <c r="H114" s="503"/>
      <c r="I114" s="504">
        <v>22</v>
      </c>
      <c r="J114" s="504">
        <v>28</v>
      </c>
    </row>
    <row r="115" spans="1:10">
      <c r="A115" s="48">
        <v>43141</v>
      </c>
      <c r="B115" s="32" t="s">
        <v>7</v>
      </c>
      <c r="C115" s="32">
        <v>57330</v>
      </c>
      <c r="D115" s="32" t="s">
        <v>413</v>
      </c>
      <c r="E115" s="32" t="s">
        <v>7</v>
      </c>
      <c r="F115" s="32" t="s">
        <v>6</v>
      </c>
      <c r="G115" s="32" t="s">
        <v>603</v>
      </c>
      <c r="H115" s="32"/>
      <c r="I115">
        <v>22</v>
      </c>
      <c r="J115">
        <v>29</v>
      </c>
    </row>
    <row r="116" spans="1:10">
      <c r="A116" s="48">
        <v>43142</v>
      </c>
      <c r="B116" s="32" t="s">
        <v>7</v>
      </c>
      <c r="C116" s="32">
        <v>57330</v>
      </c>
      <c r="D116" s="32" t="s">
        <v>680</v>
      </c>
      <c r="E116" s="32" t="s">
        <v>7</v>
      </c>
      <c r="F116" s="32" t="s">
        <v>7</v>
      </c>
      <c r="G116" s="32" t="s">
        <v>626</v>
      </c>
      <c r="H116" s="32"/>
      <c r="I116">
        <v>22</v>
      </c>
      <c r="J116">
        <v>29</v>
      </c>
    </row>
    <row r="117" spans="1:10">
      <c r="A117" s="48">
        <v>43149</v>
      </c>
      <c r="B117" s="32" t="s">
        <v>7</v>
      </c>
      <c r="C117" s="32">
        <v>57330</v>
      </c>
      <c r="D117" s="32" t="s">
        <v>413</v>
      </c>
      <c r="E117" s="32" t="s">
        <v>7</v>
      </c>
      <c r="F117" s="32" t="s">
        <v>6</v>
      </c>
      <c r="G117" s="32" t="s">
        <v>123</v>
      </c>
      <c r="H117" s="32"/>
      <c r="I117">
        <v>22</v>
      </c>
      <c r="J117">
        <v>29</v>
      </c>
    </row>
    <row r="118" spans="1:10">
      <c r="A118" s="48">
        <v>43153</v>
      </c>
      <c r="B118" s="32" t="s">
        <v>7</v>
      </c>
      <c r="C118" s="145">
        <v>57330</v>
      </c>
      <c r="D118" s="32" t="s">
        <v>413</v>
      </c>
      <c r="E118" s="32" t="s">
        <v>7</v>
      </c>
      <c r="F118" s="32" t="s">
        <v>9</v>
      </c>
      <c r="G118" s="32" t="s">
        <v>514</v>
      </c>
      <c r="H118" s="32"/>
      <c r="I118">
        <v>26</v>
      </c>
      <c r="J118">
        <v>32</v>
      </c>
    </row>
    <row r="119" spans="1:10">
      <c r="A119" s="48">
        <v>43159</v>
      </c>
      <c r="B119" s="32" t="s">
        <v>7</v>
      </c>
      <c r="C119" s="145">
        <v>57330</v>
      </c>
      <c r="D119" s="32" t="s">
        <v>413</v>
      </c>
      <c r="E119" s="32" t="s">
        <v>7</v>
      </c>
      <c r="F119" s="32" t="s">
        <v>620</v>
      </c>
      <c r="G119" s="32" t="s">
        <v>577</v>
      </c>
      <c r="H119" s="32"/>
      <c r="I119">
        <v>30</v>
      </c>
      <c r="J119">
        <v>32</v>
      </c>
    </row>
    <row r="120" spans="1:10" s="560" customFormat="1">
      <c r="A120" s="561">
        <v>43145</v>
      </c>
      <c r="B120" s="562" t="s">
        <v>4</v>
      </c>
      <c r="C120" s="562">
        <v>8372</v>
      </c>
      <c r="D120" s="562" t="s">
        <v>154</v>
      </c>
      <c r="E120" s="562" t="s">
        <v>5</v>
      </c>
      <c r="F120" s="562" t="s">
        <v>7</v>
      </c>
      <c r="G120" s="562" t="s">
        <v>624</v>
      </c>
      <c r="H120" s="562"/>
      <c r="I120" s="560">
        <v>31</v>
      </c>
      <c r="J120" s="560">
        <v>24</v>
      </c>
    </row>
    <row r="121" spans="1:10" s="277" customFormat="1">
      <c r="A121" s="274">
        <v>43156</v>
      </c>
      <c r="B121" s="275" t="s">
        <v>4</v>
      </c>
      <c r="C121" s="308">
        <v>1363</v>
      </c>
      <c r="D121" s="275" t="s">
        <v>136</v>
      </c>
      <c r="E121" s="275" t="s">
        <v>233</v>
      </c>
      <c r="F121" s="275" t="s">
        <v>7</v>
      </c>
      <c r="G121" s="275" t="s">
        <v>123</v>
      </c>
      <c r="H121" s="275"/>
      <c r="I121" s="277">
        <v>24</v>
      </c>
      <c r="J121" s="277">
        <v>27</v>
      </c>
    </row>
    <row r="122" spans="1:10" s="277" customFormat="1">
      <c r="A122" s="274">
        <v>43148</v>
      </c>
      <c r="B122" s="275" t="s">
        <v>4</v>
      </c>
      <c r="C122" s="275">
        <v>1749</v>
      </c>
      <c r="D122" s="275" t="s">
        <v>136</v>
      </c>
      <c r="E122" s="275" t="s">
        <v>79</v>
      </c>
      <c r="F122" s="275" t="s">
        <v>24</v>
      </c>
      <c r="G122" s="275" t="s">
        <v>42</v>
      </c>
      <c r="H122" s="275"/>
      <c r="I122" s="277">
        <v>21</v>
      </c>
      <c r="J122" s="277">
        <v>26</v>
      </c>
    </row>
    <row r="123" spans="1:10" s="277" customFormat="1">
      <c r="A123" s="274">
        <v>43151</v>
      </c>
      <c r="B123" s="275" t="s">
        <v>4</v>
      </c>
      <c r="C123" s="308">
        <v>2319</v>
      </c>
      <c r="D123" s="275" t="s">
        <v>136</v>
      </c>
      <c r="E123" s="275" t="s">
        <v>7</v>
      </c>
      <c r="F123" s="275" t="s">
        <v>24</v>
      </c>
      <c r="G123" s="275" t="s">
        <v>391</v>
      </c>
      <c r="H123" s="275"/>
      <c r="I123" s="277">
        <v>24</v>
      </c>
      <c r="J123" s="277">
        <v>27</v>
      </c>
    </row>
    <row r="124" spans="1:10">
      <c r="A124" s="48">
        <v>43149</v>
      </c>
      <c r="B124" s="32" t="s">
        <v>4</v>
      </c>
      <c r="C124" s="32">
        <v>57480</v>
      </c>
      <c r="D124" s="32" t="s">
        <v>695</v>
      </c>
      <c r="E124" s="32" t="s">
        <v>7</v>
      </c>
      <c r="F124" s="32" t="s">
        <v>24</v>
      </c>
      <c r="G124" s="32" t="s">
        <v>696</v>
      </c>
      <c r="H124" s="32"/>
      <c r="I124">
        <v>39</v>
      </c>
      <c r="J124">
        <v>51</v>
      </c>
    </row>
    <row r="125" spans="1:10">
      <c r="A125" s="48">
        <v>43157</v>
      </c>
      <c r="B125" s="32" t="s">
        <v>7</v>
      </c>
      <c r="C125" s="145">
        <v>57480</v>
      </c>
      <c r="D125" s="32" t="s">
        <v>695</v>
      </c>
      <c r="E125" s="32" t="s">
        <v>7</v>
      </c>
      <c r="F125" s="32" t="s">
        <v>6</v>
      </c>
      <c r="G125" s="32" t="s">
        <v>520</v>
      </c>
      <c r="H125" s="32"/>
      <c r="I125">
        <v>41</v>
      </c>
      <c r="J125">
        <v>51</v>
      </c>
    </row>
    <row r="126" spans="1:10">
      <c r="A126" s="48">
        <v>43155</v>
      </c>
      <c r="B126" s="32" t="s">
        <v>6</v>
      </c>
      <c r="C126" s="145">
        <v>54298</v>
      </c>
      <c r="D126" s="32" t="s">
        <v>729</v>
      </c>
      <c r="E126" s="32" t="s">
        <v>5</v>
      </c>
      <c r="F126" s="32" t="s">
        <v>6</v>
      </c>
      <c r="G126" s="32" t="s">
        <v>609</v>
      </c>
      <c r="H126" s="32"/>
      <c r="I126">
        <v>50</v>
      </c>
      <c r="J126">
        <v>63</v>
      </c>
    </row>
    <row r="127" spans="1:10" s="345" customFormat="1">
      <c r="A127" s="342">
        <v>43149</v>
      </c>
      <c r="B127" s="343" t="s">
        <v>4</v>
      </c>
      <c r="C127" s="343">
        <v>6195</v>
      </c>
      <c r="D127" s="343" t="s">
        <v>688</v>
      </c>
      <c r="E127" s="343" t="s">
        <v>24</v>
      </c>
      <c r="F127" s="343" t="s">
        <v>7</v>
      </c>
      <c r="G127" s="343" t="s">
        <v>663</v>
      </c>
      <c r="H127" s="343"/>
      <c r="I127" s="345">
        <v>33</v>
      </c>
      <c r="J127" s="345">
        <v>44</v>
      </c>
    </row>
    <row r="128" spans="1:10" s="345" customFormat="1">
      <c r="A128" s="342">
        <v>43158</v>
      </c>
      <c r="B128" s="343" t="s">
        <v>4</v>
      </c>
      <c r="C128" s="346">
        <v>6195</v>
      </c>
      <c r="D128" s="343" t="s">
        <v>688</v>
      </c>
      <c r="E128" s="343" t="s">
        <v>24</v>
      </c>
      <c r="F128" s="343" t="s">
        <v>6</v>
      </c>
      <c r="G128" s="343" t="s">
        <v>744</v>
      </c>
      <c r="H128" s="343"/>
      <c r="I128" s="345">
        <v>35</v>
      </c>
      <c r="J128" s="345">
        <v>44</v>
      </c>
    </row>
    <row r="129" spans="1:10">
      <c r="A129" s="48">
        <v>43136</v>
      </c>
      <c r="B129" s="32" t="s">
        <v>606</v>
      </c>
      <c r="C129" s="32">
        <v>89218165</v>
      </c>
      <c r="D129" s="32" t="s">
        <v>607</v>
      </c>
      <c r="E129" s="32" t="s">
        <v>25</v>
      </c>
      <c r="F129" s="32" t="s">
        <v>28</v>
      </c>
      <c r="G129" s="32" t="s">
        <v>548</v>
      </c>
      <c r="H129" s="32"/>
    </row>
    <row r="130" spans="1:10" s="345" customFormat="1">
      <c r="A130" s="342">
        <v>43148</v>
      </c>
      <c r="B130" s="343" t="s">
        <v>4</v>
      </c>
      <c r="C130" s="343">
        <v>6118</v>
      </c>
      <c r="D130" s="343" t="s">
        <v>142</v>
      </c>
      <c r="E130" s="343" t="s">
        <v>5</v>
      </c>
      <c r="F130" s="343" t="s">
        <v>6</v>
      </c>
      <c r="G130" s="343" t="s">
        <v>658</v>
      </c>
      <c r="H130" s="343"/>
      <c r="I130" s="345">
        <v>31</v>
      </c>
      <c r="J130" s="345">
        <v>43</v>
      </c>
    </row>
    <row r="131" spans="1:10" s="345" customFormat="1">
      <c r="A131" s="342">
        <v>43148</v>
      </c>
      <c r="B131" s="343" t="s">
        <v>4</v>
      </c>
      <c r="C131" s="343">
        <v>6118</v>
      </c>
      <c r="D131" s="343" t="s">
        <v>142</v>
      </c>
      <c r="E131" s="343" t="s">
        <v>7</v>
      </c>
      <c r="F131" s="343" t="s">
        <v>24</v>
      </c>
      <c r="G131" s="343" t="s">
        <v>388</v>
      </c>
      <c r="H131" s="343"/>
      <c r="I131" s="345">
        <v>31</v>
      </c>
      <c r="J131" s="345">
        <v>43</v>
      </c>
    </row>
    <row r="132" spans="1:10" s="345" customFormat="1">
      <c r="A132" s="342">
        <v>43135</v>
      </c>
      <c r="B132" s="343" t="s">
        <v>4</v>
      </c>
      <c r="C132" s="343">
        <v>6136</v>
      </c>
      <c r="D132" s="343" t="s">
        <v>142</v>
      </c>
      <c r="E132" s="343" t="s">
        <v>7</v>
      </c>
      <c r="F132" s="343" t="s">
        <v>24</v>
      </c>
      <c r="G132" s="343" t="s">
        <v>533</v>
      </c>
      <c r="H132" s="343"/>
      <c r="I132" s="345">
        <v>31</v>
      </c>
      <c r="J132" s="345">
        <v>43</v>
      </c>
    </row>
    <row r="133" spans="1:10" s="277" customFormat="1">
      <c r="A133" s="274">
        <v>43146</v>
      </c>
      <c r="B133" s="275" t="s">
        <v>4</v>
      </c>
      <c r="C133" s="275">
        <v>3616</v>
      </c>
      <c r="D133" s="275" t="s">
        <v>181</v>
      </c>
      <c r="E133" s="275" t="s">
        <v>7</v>
      </c>
      <c r="F133" s="275" t="s">
        <v>24</v>
      </c>
      <c r="G133" s="275" t="s">
        <v>514</v>
      </c>
      <c r="H133" s="275"/>
      <c r="I133" s="277">
        <v>15</v>
      </c>
      <c r="J133" s="277">
        <v>17</v>
      </c>
    </row>
    <row r="134" spans="1:10" s="277" customFormat="1">
      <c r="A134" s="274">
        <v>43149</v>
      </c>
      <c r="B134" s="275" t="s">
        <v>4</v>
      </c>
      <c r="C134" s="275">
        <v>3642</v>
      </c>
      <c r="D134" s="275" t="s">
        <v>181</v>
      </c>
      <c r="E134" s="275" t="s">
        <v>24</v>
      </c>
      <c r="F134" s="275" t="s">
        <v>53</v>
      </c>
      <c r="G134" s="275" t="s">
        <v>514</v>
      </c>
      <c r="H134" s="275"/>
      <c r="I134" s="277">
        <v>15</v>
      </c>
      <c r="J134" s="277">
        <v>17</v>
      </c>
    </row>
    <row r="135" spans="1:10" s="277" customFormat="1">
      <c r="A135" s="274">
        <v>43148</v>
      </c>
      <c r="B135" s="275" t="s">
        <v>4</v>
      </c>
      <c r="C135" s="275">
        <v>3650</v>
      </c>
      <c r="D135" s="275" t="s">
        <v>181</v>
      </c>
      <c r="E135" s="275" t="s">
        <v>674</v>
      </c>
      <c r="F135" s="275" t="s">
        <v>4</v>
      </c>
      <c r="G135" s="275" t="s">
        <v>380</v>
      </c>
      <c r="H135" s="275"/>
      <c r="I135" s="277">
        <v>15</v>
      </c>
      <c r="J135" s="277">
        <v>17</v>
      </c>
    </row>
    <row r="136" spans="1:10" s="277" customFormat="1">
      <c r="A136" s="274">
        <v>43149</v>
      </c>
      <c r="B136" s="275" t="s">
        <v>4</v>
      </c>
      <c r="C136" s="275">
        <v>3656</v>
      </c>
      <c r="D136" s="275" t="s">
        <v>181</v>
      </c>
      <c r="E136" s="275" t="s">
        <v>4</v>
      </c>
      <c r="F136" s="275" t="s">
        <v>4</v>
      </c>
      <c r="G136" s="275" t="s">
        <v>123</v>
      </c>
      <c r="H136" s="275"/>
      <c r="I136" s="277">
        <v>15</v>
      </c>
      <c r="J136" s="277">
        <v>17</v>
      </c>
    </row>
    <row r="137" spans="1:10">
      <c r="A137" s="48">
        <v>43155</v>
      </c>
      <c r="B137" s="32" t="s">
        <v>4</v>
      </c>
      <c r="C137" s="145">
        <v>1499</v>
      </c>
      <c r="D137" s="32" t="s">
        <v>623</v>
      </c>
      <c r="E137" s="32" t="s">
        <v>5</v>
      </c>
      <c r="F137" s="32" t="s">
        <v>7</v>
      </c>
      <c r="G137" s="32" t="s">
        <v>609</v>
      </c>
      <c r="H137" s="32"/>
      <c r="I137">
        <v>23</v>
      </c>
      <c r="J137">
        <v>26</v>
      </c>
    </row>
    <row r="138" spans="1:10">
      <c r="A138" s="48">
        <v>43142</v>
      </c>
      <c r="B138" s="32" t="s">
        <v>4</v>
      </c>
      <c r="C138" s="32">
        <v>2360</v>
      </c>
      <c r="D138" s="32" t="s">
        <v>623</v>
      </c>
      <c r="E138" s="32" t="s">
        <v>7</v>
      </c>
      <c r="F138" s="32" t="s">
        <v>7</v>
      </c>
      <c r="G138" s="32" t="s">
        <v>116</v>
      </c>
      <c r="H138" s="32"/>
      <c r="I138">
        <v>23</v>
      </c>
      <c r="J138">
        <v>26</v>
      </c>
    </row>
    <row r="139" spans="1:10">
      <c r="A139" s="48">
        <v>43145</v>
      </c>
      <c r="B139" s="32" t="s">
        <v>4</v>
      </c>
      <c r="C139" s="32">
        <v>8387</v>
      </c>
      <c r="D139" s="32" t="s">
        <v>305</v>
      </c>
      <c r="E139" s="32" t="s">
        <v>5</v>
      </c>
      <c r="F139" s="32" t="s">
        <v>7</v>
      </c>
      <c r="G139" s="32" t="s">
        <v>388</v>
      </c>
      <c r="H139" s="32"/>
      <c r="I139">
        <v>25</v>
      </c>
      <c r="J139">
        <v>21</v>
      </c>
    </row>
    <row r="140" spans="1:10">
      <c r="A140" s="48">
        <v>43143</v>
      </c>
      <c r="B140" s="32" t="s">
        <v>4</v>
      </c>
      <c r="C140" s="32">
        <v>6767</v>
      </c>
      <c r="D140" s="32" t="s">
        <v>627</v>
      </c>
      <c r="E140" s="32" t="s">
        <v>7</v>
      </c>
      <c r="F140" s="32" t="s">
        <v>7</v>
      </c>
      <c r="G140" s="32" t="s">
        <v>603</v>
      </c>
      <c r="H140" s="32"/>
      <c r="I140">
        <v>41</v>
      </c>
      <c r="J140">
        <v>43</v>
      </c>
    </row>
    <row r="141" spans="1:10" s="533" customFormat="1">
      <c r="A141" s="531">
        <v>43134</v>
      </c>
      <c r="B141" s="532" t="s">
        <v>4</v>
      </c>
      <c r="C141" s="532">
        <v>3347</v>
      </c>
      <c r="D141" s="532" t="s">
        <v>151</v>
      </c>
      <c r="E141" s="532" t="s">
        <v>4</v>
      </c>
      <c r="F141" s="532" t="s">
        <v>7</v>
      </c>
      <c r="G141" s="532" t="s">
        <v>65</v>
      </c>
      <c r="H141" s="532"/>
      <c r="I141" s="533">
        <v>16</v>
      </c>
      <c r="J141" s="533">
        <v>19</v>
      </c>
    </row>
    <row r="142" spans="1:10" s="533" customFormat="1">
      <c r="A142" s="531">
        <v>43148</v>
      </c>
      <c r="B142" s="532" t="s">
        <v>4</v>
      </c>
      <c r="C142" s="532">
        <v>3353</v>
      </c>
      <c r="D142" s="532" t="s">
        <v>151</v>
      </c>
      <c r="E142" s="532" t="s">
        <v>24</v>
      </c>
      <c r="F142" s="532" t="s">
        <v>5</v>
      </c>
      <c r="G142" s="532" t="s">
        <v>42</v>
      </c>
      <c r="H142" s="532"/>
      <c r="I142" s="533">
        <v>16</v>
      </c>
      <c r="J142" s="533">
        <v>19</v>
      </c>
    </row>
    <row r="143" spans="1:10" s="524" customFormat="1">
      <c r="A143" s="522">
        <v>43155</v>
      </c>
      <c r="B143" s="523" t="s">
        <v>4</v>
      </c>
      <c r="C143" s="525">
        <v>4499</v>
      </c>
      <c r="D143" s="523" t="s">
        <v>731</v>
      </c>
      <c r="E143" s="523" t="s">
        <v>5</v>
      </c>
      <c r="F143" s="523" t="s">
        <v>24</v>
      </c>
      <c r="G143" s="523" t="s">
        <v>577</v>
      </c>
      <c r="H143" s="523"/>
      <c r="I143" s="524">
        <v>14</v>
      </c>
      <c r="J143" s="524">
        <v>10</v>
      </c>
    </row>
    <row r="144" spans="1:10">
      <c r="A144" s="48">
        <v>43156</v>
      </c>
      <c r="B144" s="32" t="s">
        <v>4</v>
      </c>
      <c r="C144" s="145">
        <v>7444</v>
      </c>
      <c r="D144" s="32" t="s">
        <v>474</v>
      </c>
      <c r="E144" s="32" t="s">
        <v>5</v>
      </c>
      <c r="F144" s="32" t="s">
        <v>6</v>
      </c>
      <c r="G144" s="32" t="s">
        <v>466</v>
      </c>
      <c r="H144" s="32"/>
      <c r="I144">
        <v>35</v>
      </c>
      <c r="J144">
        <v>46</v>
      </c>
    </row>
    <row r="145" spans="1:10">
      <c r="A145" s="48">
        <v>43145</v>
      </c>
      <c r="B145" s="32" t="s">
        <v>4</v>
      </c>
      <c r="C145" s="32">
        <v>7458</v>
      </c>
      <c r="D145" s="32" t="s">
        <v>474</v>
      </c>
      <c r="E145" s="32" t="s">
        <v>7</v>
      </c>
      <c r="F145" s="32" t="s">
        <v>5</v>
      </c>
      <c r="G145" s="32" t="s">
        <v>640</v>
      </c>
      <c r="H145" s="32"/>
      <c r="I145">
        <v>32</v>
      </c>
      <c r="J145">
        <v>46</v>
      </c>
    </row>
    <row r="146" spans="1:10">
      <c r="A146" s="48">
        <v>43142</v>
      </c>
      <c r="B146" s="32" t="s">
        <v>7</v>
      </c>
      <c r="C146" s="32">
        <v>54400</v>
      </c>
      <c r="D146" s="32" t="s">
        <v>408</v>
      </c>
      <c r="E146" s="32" t="s">
        <v>79</v>
      </c>
      <c r="F146" s="32" t="s">
        <v>7</v>
      </c>
      <c r="G146" s="32" t="s">
        <v>603</v>
      </c>
      <c r="H146" s="32"/>
      <c r="I146">
        <v>21</v>
      </c>
      <c r="J146">
        <v>23</v>
      </c>
    </row>
    <row r="147" spans="1:10">
      <c r="A147" s="48">
        <v>43151</v>
      </c>
      <c r="B147" s="32" t="s">
        <v>7</v>
      </c>
      <c r="C147" s="145">
        <v>54400</v>
      </c>
      <c r="D147" s="32" t="s">
        <v>408</v>
      </c>
      <c r="E147" s="32" t="s">
        <v>7</v>
      </c>
      <c r="F147" s="32" t="s">
        <v>7</v>
      </c>
      <c r="G147" s="32" t="s">
        <v>520</v>
      </c>
      <c r="H147" s="32"/>
      <c r="I147">
        <v>24</v>
      </c>
      <c r="J147">
        <v>20</v>
      </c>
    </row>
    <row r="148" spans="1:10">
      <c r="A148" s="48">
        <v>43159</v>
      </c>
      <c r="B148" s="32" t="s">
        <v>7</v>
      </c>
      <c r="C148" s="145">
        <v>54400</v>
      </c>
      <c r="D148" s="32" t="s">
        <v>747</v>
      </c>
      <c r="E148" s="32" t="s">
        <v>7</v>
      </c>
      <c r="F148" s="32" t="s">
        <v>24</v>
      </c>
      <c r="G148" s="32" t="s">
        <v>577</v>
      </c>
      <c r="H148" s="32"/>
      <c r="I148">
        <v>24</v>
      </c>
      <c r="J148">
        <v>20</v>
      </c>
    </row>
    <row r="149" spans="1:10">
      <c r="A149" s="48">
        <v>43159</v>
      </c>
      <c r="B149" s="32" t="s">
        <v>7</v>
      </c>
      <c r="C149" s="145">
        <v>54400</v>
      </c>
      <c r="D149" s="32" t="s">
        <v>408</v>
      </c>
      <c r="E149" s="32" t="s">
        <v>7</v>
      </c>
      <c r="F149" s="32" t="s">
        <v>24</v>
      </c>
      <c r="G149" s="32" t="s">
        <v>577</v>
      </c>
      <c r="H149" s="32"/>
      <c r="I149">
        <v>23</v>
      </c>
      <c r="J149">
        <v>16</v>
      </c>
    </row>
    <row r="150" spans="1:10">
      <c r="A150" s="48">
        <v>43144</v>
      </c>
      <c r="B150" s="32" t="s">
        <v>4</v>
      </c>
      <c r="C150" s="32">
        <v>7382</v>
      </c>
      <c r="D150" s="32" t="s">
        <v>631</v>
      </c>
      <c r="E150" s="32" t="s">
        <v>5</v>
      </c>
      <c r="F150" s="32" t="s">
        <v>25</v>
      </c>
      <c r="G150" s="32" t="s">
        <v>466</v>
      </c>
      <c r="H150" s="32"/>
      <c r="I150">
        <v>30</v>
      </c>
      <c r="J150">
        <v>44</v>
      </c>
    </row>
    <row r="151" spans="1:10" s="277" customFormat="1">
      <c r="A151" s="274">
        <v>43145</v>
      </c>
      <c r="B151" s="275" t="s">
        <v>4</v>
      </c>
      <c r="C151" s="275">
        <v>1146</v>
      </c>
      <c r="D151" s="275" t="s">
        <v>205</v>
      </c>
      <c r="E151" s="275" t="s">
        <v>633</v>
      </c>
      <c r="F151" s="275" t="s">
        <v>24</v>
      </c>
      <c r="G151" s="275" t="s">
        <v>634</v>
      </c>
      <c r="H151" s="275"/>
      <c r="I151" s="277">
        <v>23</v>
      </c>
      <c r="J151" s="277">
        <v>26</v>
      </c>
    </row>
    <row r="152" spans="1:10" s="277" customFormat="1">
      <c r="A152" s="274">
        <v>43142</v>
      </c>
      <c r="B152" s="275" t="s">
        <v>4</v>
      </c>
      <c r="C152" s="275">
        <v>1167</v>
      </c>
      <c r="D152" s="275" t="s">
        <v>205</v>
      </c>
      <c r="E152" s="275" t="s">
        <v>5</v>
      </c>
      <c r="F152" s="275" t="s">
        <v>546</v>
      </c>
      <c r="G152" s="275" t="s">
        <v>618</v>
      </c>
      <c r="H152" s="275"/>
      <c r="I152" s="277">
        <v>23</v>
      </c>
      <c r="J152" s="277">
        <v>26</v>
      </c>
    </row>
    <row r="153" spans="1:10" s="277" customFormat="1">
      <c r="A153" s="274">
        <v>43135</v>
      </c>
      <c r="B153" s="275" t="s">
        <v>4</v>
      </c>
      <c r="C153" s="275">
        <v>1213</v>
      </c>
      <c r="D153" s="275" t="s">
        <v>205</v>
      </c>
      <c r="E153" s="275" t="s">
        <v>7</v>
      </c>
      <c r="F153" s="275" t="s">
        <v>53</v>
      </c>
      <c r="G153" s="275" t="s">
        <v>248</v>
      </c>
      <c r="H153" s="275"/>
      <c r="I153" s="277">
        <v>23</v>
      </c>
      <c r="J153" s="277">
        <v>26</v>
      </c>
    </row>
    <row r="154" spans="1:10" s="277" customFormat="1">
      <c r="A154" s="274">
        <v>43135</v>
      </c>
      <c r="B154" s="275" t="s">
        <v>4</v>
      </c>
      <c r="C154" s="275">
        <v>1230</v>
      </c>
      <c r="D154" s="275" t="s">
        <v>205</v>
      </c>
      <c r="E154" s="275" t="s">
        <v>7</v>
      </c>
      <c r="F154" s="275" t="s">
        <v>24</v>
      </c>
      <c r="G154" s="275" t="s">
        <v>235</v>
      </c>
      <c r="H154" s="275"/>
      <c r="I154" s="277">
        <v>23</v>
      </c>
      <c r="J154" s="277">
        <v>26</v>
      </c>
    </row>
    <row r="155" spans="1:10" s="277" customFormat="1">
      <c r="A155" s="274">
        <v>43147</v>
      </c>
      <c r="B155" s="275" t="s">
        <v>4</v>
      </c>
      <c r="C155" s="275">
        <v>1244</v>
      </c>
      <c r="D155" s="275" t="s">
        <v>205</v>
      </c>
      <c r="E155" s="275" t="s">
        <v>28</v>
      </c>
      <c r="F155" s="275" t="s">
        <v>24</v>
      </c>
      <c r="G155" s="275" t="s">
        <v>658</v>
      </c>
      <c r="H155" s="275"/>
      <c r="I155" s="277">
        <v>23</v>
      </c>
      <c r="J155" s="277">
        <v>26</v>
      </c>
    </row>
    <row r="156" spans="1:10" s="277" customFormat="1">
      <c r="A156" s="274">
        <v>43148</v>
      </c>
      <c r="B156" s="275" t="s">
        <v>4</v>
      </c>
      <c r="C156" s="275">
        <v>1244</v>
      </c>
      <c r="D156" s="275" t="s">
        <v>205</v>
      </c>
      <c r="E156" s="275" t="s">
        <v>28</v>
      </c>
      <c r="F156" s="275" t="s">
        <v>7</v>
      </c>
      <c r="G156" s="275" t="s">
        <v>667</v>
      </c>
      <c r="H156" s="275"/>
      <c r="I156" s="277">
        <v>23</v>
      </c>
      <c r="J156" s="277">
        <v>26</v>
      </c>
    </row>
    <row r="157" spans="1:10" s="277" customFormat="1">
      <c r="A157" s="274">
        <v>43146</v>
      </c>
      <c r="B157" s="275" t="s">
        <v>4</v>
      </c>
      <c r="C157" s="275">
        <v>1270</v>
      </c>
      <c r="D157" s="275" t="s">
        <v>205</v>
      </c>
      <c r="E157" s="275" t="s">
        <v>7</v>
      </c>
      <c r="F157" s="275" t="s">
        <v>66</v>
      </c>
      <c r="G157" s="275" t="s">
        <v>391</v>
      </c>
      <c r="H157" s="275"/>
      <c r="I157" s="277">
        <v>23</v>
      </c>
      <c r="J157" s="277">
        <v>26</v>
      </c>
    </row>
    <row r="158" spans="1:10" s="277" customFormat="1">
      <c r="A158" s="274">
        <v>43145</v>
      </c>
      <c r="B158" s="275" t="s">
        <v>4</v>
      </c>
      <c r="C158" s="275">
        <v>1324</v>
      </c>
      <c r="D158" s="275" t="s">
        <v>205</v>
      </c>
      <c r="E158" s="275" t="s">
        <v>24</v>
      </c>
      <c r="F158" s="275" t="s">
        <v>639</v>
      </c>
      <c r="G158" s="275" t="s">
        <v>42</v>
      </c>
      <c r="H158" s="275"/>
      <c r="I158" s="277">
        <v>23</v>
      </c>
      <c r="J158" s="277">
        <v>26</v>
      </c>
    </row>
    <row r="159" spans="1:10" s="277" customFormat="1">
      <c r="A159" s="274">
        <v>43141</v>
      </c>
      <c r="B159" s="275" t="s">
        <v>4</v>
      </c>
      <c r="C159" s="275">
        <v>1361</v>
      </c>
      <c r="D159" s="275" t="s">
        <v>205</v>
      </c>
      <c r="E159" s="275" t="s">
        <v>7</v>
      </c>
      <c r="F159" s="275" t="s">
        <v>7</v>
      </c>
      <c r="G159" s="275" t="s">
        <v>612</v>
      </c>
      <c r="H159" s="275"/>
      <c r="I159" s="277">
        <v>23</v>
      </c>
      <c r="J159" s="277">
        <v>26</v>
      </c>
    </row>
    <row r="160" spans="1:10" s="277" customFormat="1">
      <c r="A160" s="274">
        <v>43134</v>
      </c>
      <c r="B160" s="275" t="s">
        <v>4</v>
      </c>
      <c r="C160" s="275">
        <v>1450</v>
      </c>
      <c r="D160" s="275" t="s">
        <v>205</v>
      </c>
      <c r="E160" s="275" t="s">
        <v>7</v>
      </c>
      <c r="F160" s="275" t="s">
        <v>596</v>
      </c>
      <c r="G160" s="275" t="s">
        <v>548</v>
      </c>
      <c r="H160" s="275"/>
      <c r="I160" s="277">
        <v>23</v>
      </c>
      <c r="J160" s="277">
        <v>26</v>
      </c>
    </row>
    <row r="161" spans="1:10" s="277" customFormat="1">
      <c r="A161" s="274">
        <v>43135</v>
      </c>
      <c r="B161" s="275" t="s">
        <v>4</v>
      </c>
      <c r="C161" s="275">
        <v>1457</v>
      </c>
      <c r="D161" s="275" t="s">
        <v>205</v>
      </c>
      <c r="E161" s="275" t="s">
        <v>7</v>
      </c>
      <c r="F161" s="275" t="s">
        <v>24</v>
      </c>
      <c r="G161" s="275" t="s">
        <v>548</v>
      </c>
      <c r="H161" s="275"/>
      <c r="I161" s="277">
        <v>23</v>
      </c>
      <c r="J161" s="277">
        <v>26</v>
      </c>
    </row>
    <row r="162" spans="1:10" s="277" customFormat="1">
      <c r="A162" s="274">
        <v>43145</v>
      </c>
      <c r="B162" s="275" t="s">
        <v>4</v>
      </c>
      <c r="C162" s="275">
        <v>1520</v>
      </c>
      <c r="D162" s="275" t="s">
        <v>205</v>
      </c>
      <c r="E162" s="275" t="s">
        <v>7</v>
      </c>
      <c r="F162" s="275" t="s">
        <v>7</v>
      </c>
      <c r="G162" s="275" t="s">
        <v>42</v>
      </c>
      <c r="H162" s="275"/>
      <c r="I162" s="277">
        <v>23</v>
      </c>
      <c r="J162" s="277">
        <v>26</v>
      </c>
    </row>
    <row r="163" spans="1:10" s="277" customFormat="1">
      <c r="A163" s="274">
        <v>43146</v>
      </c>
      <c r="B163" s="275" t="s">
        <v>4</v>
      </c>
      <c r="C163" s="275">
        <v>1534</v>
      </c>
      <c r="D163" s="275" t="s">
        <v>205</v>
      </c>
      <c r="E163" s="275" t="s">
        <v>646</v>
      </c>
      <c r="F163" s="275" t="s">
        <v>24</v>
      </c>
      <c r="G163" s="275" t="s">
        <v>42</v>
      </c>
      <c r="H163" s="275"/>
      <c r="I163" s="277">
        <v>23</v>
      </c>
      <c r="J163" s="277">
        <v>26</v>
      </c>
    </row>
    <row r="164" spans="1:10" s="277" customFormat="1">
      <c r="A164" s="274">
        <v>43149</v>
      </c>
      <c r="B164" s="275" t="s">
        <v>4</v>
      </c>
      <c r="C164" s="275">
        <v>1550</v>
      </c>
      <c r="D164" s="275" t="s">
        <v>205</v>
      </c>
      <c r="E164" s="275" t="s">
        <v>4</v>
      </c>
      <c r="F164" s="275" t="s">
        <v>6</v>
      </c>
      <c r="G164" s="275" t="s">
        <v>391</v>
      </c>
      <c r="H164" s="275"/>
      <c r="I164" s="277">
        <v>23</v>
      </c>
      <c r="J164" s="277">
        <v>26</v>
      </c>
    </row>
    <row r="165" spans="1:10" s="277" customFormat="1">
      <c r="A165" s="274">
        <v>43142</v>
      </c>
      <c r="B165" s="275" t="s">
        <v>4</v>
      </c>
      <c r="C165" s="275">
        <v>1610</v>
      </c>
      <c r="D165" s="275" t="s">
        <v>205</v>
      </c>
      <c r="E165" s="275" t="s">
        <v>28</v>
      </c>
      <c r="F165" s="275" t="s">
        <v>7</v>
      </c>
      <c r="G165" s="275" t="s">
        <v>603</v>
      </c>
      <c r="H165" s="275"/>
      <c r="I165" s="277">
        <v>23</v>
      </c>
      <c r="J165" s="277">
        <v>26</v>
      </c>
    </row>
    <row r="166" spans="1:10" s="277" customFormat="1">
      <c r="A166" s="274">
        <v>43146</v>
      </c>
      <c r="B166" s="275" t="s">
        <v>4</v>
      </c>
      <c r="C166" s="275">
        <v>1651</v>
      </c>
      <c r="D166" s="275" t="s">
        <v>205</v>
      </c>
      <c r="E166" s="275" t="s">
        <v>242</v>
      </c>
      <c r="F166" s="275" t="s">
        <v>7</v>
      </c>
      <c r="G166" s="275" t="s">
        <v>388</v>
      </c>
      <c r="H166" s="275"/>
      <c r="I166" s="277">
        <v>23</v>
      </c>
      <c r="J166" s="277">
        <v>26</v>
      </c>
    </row>
    <row r="167" spans="1:10" s="277" customFormat="1">
      <c r="A167" s="274">
        <v>43143</v>
      </c>
      <c r="B167" s="275" t="s">
        <v>4</v>
      </c>
      <c r="C167" s="275">
        <v>1718</v>
      </c>
      <c r="D167" s="275" t="s">
        <v>205</v>
      </c>
      <c r="E167" s="275" t="s">
        <v>57</v>
      </c>
      <c r="F167" s="275" t="s">
        <v>7</v>
      </c>
      <c r="G167" s="275" t="s">
        <v>64</v>
      </c>
      <c r="H167" s="275"/>
      <c r="I167" s="277">
        <v>23</v>
      </c>
      <c r="J167" s="277">
        <v>26</v>
      </c>
    </row>
    <row r="168" spans="1:10" s="277" customFormat="1">
      <c r="A168" s="274">
        <v>43156</v>
      </c>
      <c r="B168" s="275" t="s">
        <v>4</v>
      </c>
      <c r="C168" s="308">
        <v>1726</v>
      </c>
      <c r="D168" s="275" t="s">
        <v>205</v>
      </c>
      <c r="E168" s="275" t="s">
        <v>4</v>
      </c>
      <c r="F168" s="275" t="s">
        <v>4</v>
      </c>
      <c r="G168" s="275" t="s">
        <v>388</v>
      </c>
      <c r="H168" s="275"/>
      <c r="I168" s="277">
        <v>23</v>
      </c>
      <c r="J168" s="277">
        <v>26</v>
      </c>
    </row>
    <row r="169" spans="1:10" s="277" customFormat="1">
      <c r="A169" s="274">
        <v>43147</v>
      </c>
      <c r="B169" s="275" t="s">
        <v>4</v>
      </c>
      <c r="C169" s="275">
        <v>1820</v>
      </c>
      <c r="D169" s="275" t="s">
        <v>205</v>
      </c>
      <c r="E169" s="275" t="s">
        <v>7</v>
      </c>
      <c r="F169" s="275" t="s">
        <v>7</v>
      </c>
      <c r="G169" s="275" t="s">
        <v>514</v>
      </c>
      <c r="H169" s="275"/>
      <c r="I169" s="277">
        <v>23</v>
      </c>
      <c r="J169" s="277">
        <v>26</v>
      </c>
    </row>
    <row r="170" spans="1:10" s="277" customFormat="1">
      <c r="A170" s="274">
        <v>43144</v>
      </c>
      <c r="B170" s="275" t="s">
        <v>4</v>
      </c>
      <c r="C170" s="275">
        <v>1860</v>
      </c>
      <c r="D170" s="275" t="s">
        <v>205</v>
      </c>
      <c r="E170" s="275" t="s">
        <v>8</v>
      </c>
      <c r="F170" s="275" t="s">
        <v>56</v>
      </c>
      <c r="G170" s="275" t="s">
        <v>235</v>
      </c>
      <c r="H170" s="275"/>
      <c r="I170" s="277">
        <v>23</v>
      </c>
      <c r="J170" s="277">
        <v>26</v>
      </c>
    </row>
    <row r="171" spans="1:10" s="277" customFormat="1">
      <c r="A171" s="274">
        <v>43146</v>
      </c>
      <c r="B171" s="275" t="s">
        <v>4</v>
      </c>
      <c r="C171" s="275">
        <v>1916</v>
      </c>
      <c r="D171" s="275" t="s">
        <v>205</v>
      </c>
      <c r="E171" s="275" t="s">
        <v>5</v>
      </c>
      <c r="F171" s="275" t="s">
        <v>7</v>
      </c>
      <c r="G171" s="275" t="s">
        <v>466</v>
      </c>
      <c r="H171" s="275"/>
      <c r="I171" s="277">
        <v>23</v>
      </c>
      <c r="J171" s="277">
        <v>26</v>
      </c>
    </row>
    <row r="172" spans="1:10" s="277" customFormat="1">
      <c r="A172" s="274">
        <v>43158</v>
      </c>
      <c r="B172" s="275" t="s">
        <v>4</v>
      </c>
      <c r="C172" s="308">
        <v>1944</v>
      </c>
      <c r="D172" s="275" t="s">
        <v>205</v>
      </c>
      <c r="E172" s="275" t="s">
        <v>7</v>
      </c>
      <c r="F172" s="275" t="s">
        <v>24</v>
      </c>
      <c r="G172" s="275"/>
      <c r="H172" s="275"/>
      <c r="I172" s="277">
        <v>23</v>
      </c>
      <c r="J172" s="277">
        <v>26</v>
      </c>
    </row>
    <row r="173" spans="1:10" s="277" customFormat="1">
      <c r="A173" s="274">
        <v>43149</v>
      </c>
      <c r="B173" s="275" t="s">
        <v>4</v>
      </c>
      <c r="C173" s="275">
        <v>1950</v>
      </c>
      <c r="D173" s="275" t="s">
        <v>205</v>
      </c>
      <c r="E173" s="275" t="s">
        <v>7</v>
      </c>
      <c r="F173" s="275" t="s">
        <v>24</v>
      </c>
      <c r="G173" s="275" t="s">
        <v>514</v>
      </c>
      <c r="H173" s="275"/>
      <c r="I173" s="277">
        <v>23</v>
      </c>
      <c r="J173" s="277">
        <v>26</v>
      </c>
    </row>
    <row r="174" spans="1:10" s="277" customFormat="1">
      <c r="A174" s="274">
        <v>43148</v>
      </c>
      <c r="B174" s="275" t="s">
        <v>4</v>
      </c>
      <c r="C174" s="275">
        <v>2152</v>
      </c>
      <c r="D174" s="275" t="s">
        <v>205</v>
      </c>
      <c r="E174" s="275" t="s">
        <v>7</v>
      </c>
      <c r="F174" s="275" t="s">
        <v>24</v>
      </c>
      <c r="G174" s="275" t="s">
        <v>243</v>
      </c>
      <c r="H174" s="275"/>
      <c r="I174" s="277">
        <v>23</v>
      </c>
      <c r="J174" s="277">
        <v>26</v>
      </c>
    </row>
    <row r="175" spans="1:10" s="277" customFormat="1">
      <c r="A175" s="274">
        <v>43148</v>
      </c>
      <c r="B175" s="275" t="s">
        <v>4</v>
      </c>
      <c r="C175" s="275">
        <v>2210</v>
      </c>
      <c r="D175" s="275" t="s">
        <v>205</v>
      </c>
      <c r="E175" s="275" t="s">
        <v>24</v>
      </c>
      <c r="F175" s="275" t="s">
        <v>112</v>
      </c>
      <c r="G175" s="275" t="s">
        <v>388</v>
      </c>
      <c r="H175" s="275"/>
      <c r="I175" s="277">
        <v>23</v>
      </c>
      <c r="J175" s="277">
        <v>26</v>
      </c>
    </row>
    <row r="176" spans="1:10" s="277" customFormat="1">
      <c r="A176" s="274">
        <v>43143</v>
      </c>
      <c r="B176" s="275" t="s">
        <v>4</v>
      </c>
      <c r="C176" s="275">
        <v>2213</v>
      </c>
      <c r="D176" s="275" t="s">
        <v>205</v>
      </c>
      <c r="E176" s="275" t="s">
        <v>5</v>
      </c>
      <c r="F176" s="275" t="s">
        <v>263</v>
      </c>
      <c r="G176" s="275" t="s">
        <v>116</v>
      </c>
      <c r="H176" s="275"/>
      <c r="I176" s="277">
        <v>23</v>
      </c>
      <c r="J176" s="277">
        <v>26</v>
      </c>
    </row>
    <row r="177" spans="1:10" s="277" customFormat="1">
      <c r="A177" s="274">
        <v>43148</v>
      </c>
      <c r="B177" s="275" t="s">
        <v>4</v>
      </c>
      <c r="C177" s="275">
        <v>2222</v>
      </c>
      <c r="D177" s="275" t="s">
        <v>205</v>
      </c>
      <c r="E177" s="275" t="s">
        <v>500</v>
      </c>
      <c r="F177" s="275" t="s">
        <v>24</v>
      </c>
      <c r="G177" s="275" t="s">
        <v>514</v>
      </c>
      <c r="H177" s="275"/>
      <c r="I177" s="277">
        <v>23</v>
      </c>
      <c r="J177" s="277">
        <v>26</v>
      </c>
    </row>
    <row r="178" spans="1:10" s="277" customFormat="1">
      <c r="A178" s="274">
        <v>43134</v>
      </c>
      <c r="B178" s="275" t="s">
        <v>4</v>
      </c>
      <c r="C178" s="275">
        <v>2270</v>
      </c>
      <c r="D178" s="275" t="s">
        <v>205</v>
      </c>
      <c r="E178" s="275" t="s">
        <v>7</v>
      </c>
      <c r="F178" s="275" t="s">
        <v>24</v>
      </c>
      <c r="G178" s="275" t="s">
        <v>548</v>
      </c>
      <c r="H178" s="275"/>
      <c r="I178" s="277">
        <v>23</v>
      </c>
      <c r="J178" s="277">
        <v>26</v>
      </c>
    </row>
    <row r="179" spans="1:10" s="277" customFormat="1">
      <c r="A179" s="274">
        <v>43148</v>
      </c>
      <c r="B179" s="275" t="s">
        <v>4</v>
      </c>
      <c r="C179" s="275">
        <v>2323</v>
      </c>
      <c r="D179" s="275" t="s">
        <v>205</v>
      </c>
      <c r="E179" s="275" t="s">
        <v>453</v>
      </c>
      <c r="F179" s="275" t="s">
        <v>7</v>
      </c>
      <c r="G179" s="275" t="s">
        <v>42</v>
      </c>
      <c r="H179" s="275"/>
      <c r="I179" s="277">
        <v>23</v>
      </c>
      <c r="J179" s="277">
        <v>26</v>
      </c>
    </row>
    <row r="180" spans="1:10" s="277" customFormat="1">
      <c r="A180" s="274">
        <v>43134</v>
      </c>
      <c r="B180" s="275" t="s">
        <v>4</v>
      </c>
      <c r="C180" s="275">
        <v>2414</v>
      </c>
      <c r="D180" s="275" t="s">
        <v>205</v>
      </c>
      <c r="E180" s="275" t="s">
        <v>599</v>
      </c>
      <c r="F180" s="275" t="s">
        <v>24</v>
      </c>
      <c r="G180" s="275" t="s">
        <v>98</v>
      </c>
      <c r="H180" s="275"/>
      <c r="I180" s="277">
        <v>23</v>
      </c>
      <c r="J180" s="277">
        <v>26</v>
      </c>
    </row>
    <row r="181" spans="1:10" s="277" customFormat="1">
      <c r="A181" s="274">
        <v>43144</v>
      </c>
      <c r="B181" s="275" t="s">
        <v>4</v>
      </c>
      <c r="C181" s="275">
        <v>2441</v>
      </c>
      <c r="D181" s="275" t="s">
        <v>205</v>
      </c>
      <c r="E181" s="275" t="s">
        <v>7</v>
      </c>
      <c r="F181" s="275" t="s">
        <v>7</v>
      </c>
      <c r="G181" s="275" t="s">
        <v>116</v>
      </c>
      <c r="H181" s="275"/>
      <c r="I181" s="277">
        <v>23</v>
      </c>
      <c r="J181" s="277">
        <v>26</v>
      </c>
    </row>
    <row r="182" spans="1:10" s="277" customFormat="1">
      <c r="A182" s="274">
        <v>43146</v>
      </c>
      <c r="B182" s="275" t="s">
        <v>4</v>
      </c>
      <c r="C182" s="275">
        <v>2442</v>
      </c>
      <c r="D182" s="275" t="s">
        <v>205</v>
      </c>
      <c r="E182" s="275" t="s">
        <v>242</v>
      </c>
      <c r="F182" s="275" t="s">
        <v>638</v>
      </c>
      <c r="G182" s="275" t="s">
        <v>42</v>
      </c>
      <c r="H182" s="275"/>
      <c r="I182" s="277">
        <v>23</v>
      </c>
      <c r="J182" s="277">
        <v>26</v>
      </c>
    </row>
    <row r="183" spans="1:10" s="277" customFormat="1">
      <c r="A183" s="274">
        <v>43155</v>
      </c>
      <c r="B183" s="275" t="s">
        <v>4</v>
      </c>
      <c r="C183" s="308">
        <v>2612</v>
      </c>
      <c r="D183" s="275" t="s">
        <v>205</v>
      </c>
      <c r="E183" s="275" t="s">
        <v>5</v>
      </c>
      <c r="F183" s="275" t="s">
        <v>6</v>
      </c>
      <c r="G183" s="275" t="s">
        <v>728</v>
      </c>
      <c r="H183" s="275"/>
      <c r="I183" s="277">
        <v>23</v>
      </c>
      <c r="J183" s="277">
        <v>26</v>
      </c>
    </row>
    <row r="184" spans="1:10" s="277" customFormat="1">
      <c r="A184" s="274">
        <v>43148</v>
      </c>
      <c r="B184" s="275" t="s">
        <v>4</v>
      </c>
      <c r="C184" s="275">
        <v>2652</v>
      </c>
      <c r="D184" s="275" t="s">
        <v>205</v>
      </c>
      <c r="E184" s="275" t="s">
        <v>7</v>
      </c>
      <c r="F184" s="275" t="s">
        <v>6</v>
      </c>
      <c r="G184" s="275" t="s">
        <v>235</v>
      </c>
      <c r="H184" s="275"/>
      <c r="I184" s="277">
        <v>23</v>
      </c>
      <c r="J184" s="277">
        <v>26</v>
      </c>
    </row>
    <row r="185" spans="1:10" s="277" customFormat="1">
      <c r="A185" s="274">
        <v>43149</v>
      </c>
      <c r="B185" s="275" t="s">
        <v>4</v>
      </c>
      <c r="C185" s="275">
        <v>2711</v>
      </c>
      <c r="D185" s="275" t="s">
        <v>205</v>
      </c>
      <c r="E185" s="275" t="s">
        <v>24</v>
      </c>
      <c r="F185" s="275" t="s">
        <v>28</v>
      </c>
      <c r="G185" s="275" t="s">
        <v>514</v>
      </c>
      <c r="H185" s="275"/>
      <c r="I185" s="277">
        <v>23</v>
      </c>
      <c r="J185" s="277">
        <v>26</v>
      </c>
    </row>
    <row r="186" spans="1:10" s="277" customFormat="1">
      <c r="A186" s="274">
        <v>43155</v>
      </c>
      <c r="B186" s="275" t="s">
        <v>4</v>
      </c>
      <c r="C186" s="308">
        <v>2713</v>
      </c>
      <c r="D186" s="275" t="s">
        <v>205</v>
      </c>
      <c r="E186" s="275" t="s">
        <v>79</v>
      </c>
      <c r="F186" s="275" t="s">
        <v>24</v>
      </c>
      <c r="G186" s="275" t="s">
        <v>609</v>
      </c>
      <c r="H186" s="275"/>
      <c r="I186" s="277">
        <v>23</v>
      </c>
      <c r="J186" s="277">
        <v>26</v>
      </c>
    </row>
    <row r="187" spans="1:10" s="277" customFormat="1">
      <c r="A187" s="274">
        <v>43134</v>
      </c>
      <c r="B187" s="275" t="s">
        <v>4</v>
      </c>
      <c r="C187" s="275">
        <v>2734</v>
      </c>
      <c r="D187" s="275" t="s">
        <v>205</v>
      </c>
      <c r="E187" s="275" t="s">
        <v>4</v>
      </c>
      <c r="F187" s="275" t="s">
        <v>7</v>
      </c>
      <c r="G187" s="275" t="s">
        <v>65</v>
      </c>
      <c r="H187" s="275"/>
      <c r="I187" s="277">
        <v>23</v>
      </c>
      <c r="J187" s="277">
        <v>26</v>
      </c>
    </row>
    <row r="188" spans="1:10" s="277" customFormat="1">
      <c r="A188" s="274">
        <v>43147</v>
      </c>
      <c r="B188" s="275" t="s">
        <v>4</v>
      </c>
      <c r="C188" s="275">
        <v>23636</v>
      </c>
      <c r="D188" s="275" t="s">
        <v>205</v>
      </c>
      <c r="E188" s="275" t="s">
        <v>24</v>
      </c>
      <c r="F188" s="275" t="s">
        <v>7</v>
      </c>
      <c r="G188" s="275" t="s">
        <v>37</v>
      </c>
      <c r="H188" s="275"/>
      <c r="I188" s="277">
        <v>23</v>
      </c>
      <c r="J188" s="277">
        <v>26</v>
      </c>
    </row>
    <row r="189" spans="1:10">
      <c r="A189" s="48">
        <v>43148</v>
      </c>
      <c r="B189" s="32" t="s">
        <v>7</v>
      </c>
      <c r="C189" s="32">
        <v>69110</v>
      </c>
      <c r="D189" s="32" t="s">
        <v>360</v>
      </c>
      <c r="E189" s="32" t="s">
        <v>7</v>
      </c>
      <c r="F189" s="32" t="s">
        <v>24</v>
      </c>
      <c r="G189" s="32" t="s">
        <v>514</v>
      </c>
      <c r="H189" s="32"/>
      <c r="I189">
        <v>23</v>
      </c>
      <c r="J189">
        <v>26</v>
      </c>
    </row>
    <row r="190" spans="1:10">
      <c r="A190" s="48">
        <v>43132</v>
      </c>
      <c r="B190" s="32" t="s">
        <v>6</v>
      </c>
      <c r="C190" s="32">
        <v>55118</v>
      </c>
      <c r="D190" s="32" t="s">
        <v>561</v>
      </c>
      <c r="E190" s="32" t="s">
        <v>6</v>
      </c>
      <c r="F190" s="32" t="s">
        <v>6</v>
      </c>
      <c r="G190" s="32" t="s">
        <v>65</v>
      </c>
      <c r="H190" s="32"/>
      <c r="I190">
        <v>137</v>
      </c>
      <c r="J190">
        <v>216</v>
      </c>
    </row>
    <row r="191" spans="1:10" s="277" customFormat="1">
      <c r="A191" s="274">
        <v>43148</v>
      </c>
      <c r="B191" s="275" t="s">
        <v>4</v>
      </c>
      <c r="C191" s="275">
        <v>8230</v>
      </c>
      <c r="D191" s="275" t="s">
        <v>162</v>
      </c>
      <c r="E191" s="275" t="s">
        <v>9</v>
      </c>
      <c r="F191" s="275" t="s">
        <v>7</v>
      </c>
      <c r="G191" s="275" t="s">
        <v>123</v>
      </c>
      <c r="H191" s="275"/>
      <c r="I191" s="277">
        <v>24</v>
      </c>
      <c r="J191" s="277">
        <v>20</v>
      </c>
    </row>
    <row r="192" spans="1:10" s="277" customFormat="1">
      <c r="A192" s="274">
        <v>43156</v>
      </c>
      <c r="B192" s="275" t="s">
        <v>4</v>
      </c>
      <c r="C192" s="308">
        <v>8230</v>
      </c>
      <c r="D192" s="275" t="s">
        <v>162</v>
      </c>
      <c r="E192" s="275" t="s">
        <v>24</v>
      </c>
      <c r="F192" s="275" t="s">
        <v>9</v>
      </c>
      <c r="G192" s="275" t="s">
        <v>533</v>
      </c>
      <c r="H192" s="275"/>
      <c r="I192" s="277">
        <v>26</v>
      </c>
      <c r="J192" s="277">
        <v>18</v>
      </c>
    </row>
    <row r="193" spans="1:10" s="277" customFormat="1">
      <c r="A193" s="274">
        <v>43146</v>
      </c>
      <c r="B193" s="275" t="s">
        <v>4</v>
      </c>
      <c r="C193" s="275">
        <v>8240</v>
      </c>
      <c r="D193" s="275" t="s">
        <v>162</v>
      </c>
      <c r="E193" s="275" t="s">
        <v>242</v>
      </c>
      <c r="F193" s="275" t="s">
        <v>24</v>
      </c>
      <c r="G193" s="275" t="s">
        <v>388</v>
      </c>
      <c r="H193" s="275"/>
      <c r="I193" s="277">
        <v>24</v>
      </c>
      <c r="J193" s="277">
        <v>20</v>
      </c>
    </row>
    <row r="194" spans="1:10" s="277" customFormat="1">
      <c r="A194" s="274">
        <v>43141</v>
      </c>
      <c r="B194" s="275" t="s">
        <v>4</v>
      </c>
      <c r="C194" s="275">
        <v>8258</v>
      </c>
      <c r="D194" s="275" t="s">
        <v>162</v>
      </c>
      <c r="E194" s="275" t="s">
        <v>5</v>
      </c>
      <c r="F194" s="275" t="s">
        <v>7</v>
      </c>
      <c r="G194" s="275" t="s">
        <v>116</v>
      </c>
      <c r="H194" s="275"/>
      <c r="I194" s="277">
        <v>24</v>
      </c>
      <c r="J194" s="277">
        <v>20</v>
      </c>
    </row>
    <row r="195" spans="1:10" s="277" customFormat="1">
      <c r="A195" s="274">
        <v>43154</v>
      </c>
      <c r="B195" s="275" t="s">
        <v>4</v>
      </c>
      <c r="C195" s="308">
        <v>8264</v>
      </c>
      <c r="D195" s="275" t="s">
        <v>162</v>
      </c>
      <c r="E195" s="275" t="s">
        <v>35</v>
      </c>
      <c r="F195" s="275" t="s">
        <v>5</v>
      </c>
      <c r="G195" s="275" t="s">
        <v>718</v>
      </c>
      <c r="H195" s="275"/>
      <c r="I195" s="277">
        <v>26</v>
      </c>
      <c r="J195" s="277">
        <v>18</v>
      </c>
    </row>
    <row r="196" spans="1:10" s="277" customFormat="1">
      <c r="A196" s="274">
        <v>43156</v>
      </c>
      <c r="B196" s="275" t="s">
        <v>4</v>
      </c>
      <c r="C196" s="308">
        <v>8272</v>
      </c>
      <c r="D196" s="275" t="s">
        <v>162</v>
      </c>
      <c r="E196" s="275" t="s">
        <v>7</v>
      </c>
      <c r="F196" s="275" t="s">
        <v>620</v>
      </c>
      <c r="G196" s="275" t="s">
        <v>123</v>
      </c>
      <c r="H196" s="275"/>
      <c r="I196" s="277">
        <v>26</v>
      </c>
      <c r="J196" s="277">
        <v>18</v>
      </c>
    </row>
    <row r="197" spans="1:10">
      <c r="A197" s="48">
        <v>43157</v>
      </c>
      <c r="B197" s="32" t="s">
        <v>7</v>
      </c>
      <c r="C197" s="145">
        <v>57155</v>
      </c>
      <c r="D197" s="32" t="s">
        <v>743</v>
      </c>
      <c r="E197" s="32" t="s">
        <v>7</v>
      </c>
      <c r="F197" s="32" t="s">
        <v>24</v>
      </c>
      <c r="G197" s="32" t="s">
        <v>520</v>
      </c>
      <c r="H197" s="32"/>
      <c r="I197">
        <v>61</v>
      </c>
      <c r="J197">
        <v>77</v>
      </c>
    </row>
    <row r="198" spans="1:10">
      <c r="A198" s="48">
        <v>43142</v>
      </c>
      <c r="B198" s="32" t="s">
        <v>4</v>
      </c>
      <c r="C198" s="32">
        <v>1948</v>
      </c>
      <c r="D198" s="32" t="s">
        <v>1289</v>
      </c>
      <c r="E198" s="32" t="s">
        <v>620</v>
      </c>
      <c r="F198" s="32" t="s">
        <v>24</v>
      </c>
      <c r="G198" s="32" t="s">
        <v>621</v>
      </c>
      <c r="H198" s="32"/>
      <c r="I198">
        <v>19</v>
      </c>
      <c r="J198">
        <v>25</v>
      </c>
    </row>
    <row r="199" spans="1:10" s="132" customFormat="1">
      <c r="A199" s="69">
        <v>43143</v>
      </c>
      <c r="B199" s="70" t="s">
        <v>4</v>
      </c>
      <c r="C199" s="70">
        <v>7520</v>
      </c>
      <c r="D199" s="70" t="s">
        <v>468</v>
      </c>
      <c r="E199" s="70" t="s">
        <v>5</v>
      </c>
      <c r="F199" s="70" t="s">
        <v>6</v>
      </c>
      <c r="G199" s="70" t="s">
        <v>548</v>
      </c>
      <c r="H199" s="70"/>
      <c r="I199" s="132">
        <v>35</v>
      </c>
      <c r="J199" s="132">
        <v>52</v>
      </c>
    </row>
    <row r="200" spans="1:10" s="132" customFormat="1">
      <c r="A200" s="69">
        <v>43148</v>
      </c>
      <c r="B200" s="70" t="s">
        <v>4</v>
      </c>
      <c r="C200" s="70">
        <v>75995</v>
      </c>
      <c r="D200" s="70" t="s">
        <v>468</v>
      </c>
      <c r="E200" s="70" t="s">
        <v>7</v>
      </c>
      <c r="F200" s="70" t="s">
        <v>24</v>
      </c>
      <c r="G200" s="70" t="s">
        <v>123</v>
      </c>
      <c r="H200" s="70"/>
      <c r="I200" s="132">
        <v>35</v>
      </c>
      <c r="J200" s="132">
        <v>52</v>
      </c>
    </row>
    <row r="201" spans="1:10">
      <c r="A201" s="48">
        <v>43146</v>
      </c>
      <c r="B201" s="32" t="s">
        <v>4</v>
      </c>
      <c r="C201" s="32">
        <v>9169</v>
      </c>
      <c r="D201" s="32" t="s">
        <v>650</v>
      </c>
      <c r="E201" s="32" t="s">
        <v>5</v>
      </c>
      <c r="F201" s="32" t="s">
        <v>7</v>
      </c>
      <c r="G201" s="32" t="s">
        <v>651</v>
      </c>
      <c r="H201" s="32"/>
      <c r="I201">
        <v>47</v>
      </c>
      <c r="J201">
        <v>63</v>
      </c>
    </row>
    <row r="202" spans="1:10">
      <c r="A202" s="48">
        <v>43146</v>
      </c>
      <c r="B202" s="32" t="s">
        <v>4</v>
      </c>
      <c r="C202" s="32">
        <v>9170</v>
      </c>
      <c r="D202" s="32" t="s">
        <v>650</v>
      </c>
      <c r="E202" s="32" t="s">
        <v>5</v>
      </c>
      <c r="F202" s="32" t="s">
        <v>7</v>
      </c>
      <c r="G202" s="32" t="s">
        <v>388</v>
      </c>
      <c r="H202" s="32"/>
      <c r="I202">
        <v>47</v>
      </c>
      <c r="J202">
        <v>63</v>
      </c>
    </row>
    <row r="203" spans="1:10">
      <c r="A203" s="48">
        <v>43143</v>
      </c>
      <c r="B203" s="32" t="s">
        <v>22</v>
      </c>
      <c r="C203" s="32">
        <v>6780</v>
      </c>
      <c r="D203" s="32" t="s">
        <v>628</v>
      </c>
      <c r="E203" s="32" t="s">
        <v>7</v>
      </c>
      <c r="F203" s="32" t="s">
        <v>5</v>
      </c>
      <c r="G203" s="32" t="s">
        <v>123</v>
      </c>
      <c r="H203" s="32"/>
      <c r="I203">
        <v>17</v>
      </c>
      <c r="J203">
        <v>17</v>
      </c>
    </row>
    <row r="204" spans="1:10">
      <c r="A204" s="48">
        <v>43156</v>
      </c>
      <c r="B204" s="32" t="s">
        <v>4</v>
      </c>
      <c r="C204" s="145">
        <v>54135</v>
      </c>
      <c r="D204" s="32" t="s">
        <v>738</v>
      </c>
      <c r="E204" s="32" t="s">
        <v>7</v>
      </c>
      <c r="F204" s="32" t="s">
        <v>24</v>
      </c>
      <c r="G204" s="32" t="s">
        <v>577</v>
      </c>
      <c r="H204" s="32"/>
      <c r="I204">
        <v>22</v>
      </c>
      <c r="J204">
        <v>17</v>
      </c>
    </row>
    <row r="205" spans="1:10">
      <c r="A205" s="48">
        <v>43148</v>
      </c>
      <c r="B205" s="32" t="s">
        <v>7</v>
      </c>
      <c r="C205" s="32">
        <v>57300</v>
      </c>
      <c r="D205" s="32" t="s">
        <v>671</v>
      </c>
      <c r="E205" s="32" t="s">
        <v>7</v>
      </c>
      <c r="F205" s="32" t="s">
        <v>24</v>
      </c>
      <c r="G205" s="32" t="s">
        <v>514</v>
      </c>
      <c r="H205" s="32"/>
      <c r="I205">
        <v>35</v>
      </c>
      <c r="J205">
        <v>51</v>
      </c>
    </row>
    <row r="206" spans="1:10">
      <c r="A206" s="48">
        <v>43156</v>
      </c>
      <c r="B206" s="32" t="s">
        <v>7</v>
      </c>
      <c r="C206" s="145">
        <v>57570</v>
      </c>
      <c r="D206" s="32" t="s">
        <v>737</v>
      </c>
      <c r="E206" s="32" t="s">
        <v>7</v>
      </c>
      <c r="F206" s="32" t="s">
        <v>24</v>
      </c>
      <c r="G206" s="32" t="s">
        <v>98</v>
      </c>
      <c r="H206" s="32"/>
      <c r="I206">
        <v>27</v>
      </c>
      <c r="J206">
        <v>34</v>
      </c>
    </row>
    <row r="207" spans="1:10">
      <c r="A207" s="48">
        <v>43156</v>
      </c>
      <c r="B207" s="32" t="s">
        <v>7</v>
      </c>
      <c r="C207" s="145">
        <v>54350</v>
      </c>
      <c r="D207" s="32" t="s">
        <v>733</v>
      </c>
      <c r="E207" s="32" t="s">
        <v>7</v>
      </c>
      <c r="F207" s="32" t="s">
        <v>5</v>
      </c>
      <c r="G207" s="32" t="s">
        <v>577</v>
      </c>
      <c r="H207" s="32"/>
      <c r="I207">
        <v>26</v>
      </c>
      <c r="J207">
        <v>18</v>
      </c>
    </row>
    <row r="208" spans="1:10">
      <c r="A208" s="48">
        <v>43159</v>
      </c>
      <c r="B208" s="32" t="s">
        <v>7</v>
      </c>
      <c r="C208" s="145">
        <v>54350</v>
      </c>
      <c r="D208" s="32" t="s">
        <v>733</v>
      </c>
      <c r="E208" s="32" t="s">
        <v>7</v>
      </c>
      <c r="F208" s="32" t="s">
        <v>7</v>
      </c>
      <c r="G208" s="32" t="s">
        <v>577</v>
      </c>
      <c r="H208" s="32"/>
      <c r="I208">
        <v>24</v>
      </c>
      <c r="J208">
        <v>18</v>
      </c>
    </row>
    <row r="209" spans="1:10">
      <c r="A209" s="48">
        <v>43157</v>
      </c>
      <c r="B209" s="32" t="s">
        <v>7</v>
      </c>
      <c r="C209" s="145">
        <v>54920</v>
      </c>
      <c r="D209" s="32" t="s">
        <v>742</v>
      </c>
      <c r="E209" s="32" t="s">
        <v>7</v>
      </c>
      <c r="F209" s="32" t="s">
        <v>7</v>
      </c>
      <c r="G209" s="32" t="s">
        <v>672</v>
      </c>
      <c r="H209" s="32"/>
      <c r="I209">
        <v>22</v>
      </c>
      <c r="J209">
        <v>15</v>
      </c>
    </row>
    <row r="210" spans="1:10">
      <c r="A210" s="48">
        <v>43158</v>
      </c>
      <c r="B210" s="32" t="s">
        <v>7</v>
      </c>
      <c r="C210" s="145">
        <v>54920</v>
      </c>
      <c r="D210" s="32" t="s">
        <v>742</v>
      </c>
      <c r="E210" s="32" t="s">
        <v>7</v>
      </c>
      <c r="F210" s="32" t="s">
        <v>7</v>
      </c>
      <c r="G210" s="32" t="s">
        <v>751</v>
      </c>
      <c r="H210" s="32"/>
      <c r="I210">
        <v>22</v>
      </c>
      <c r="J210">
        <v>15</v>
      </c>
    </row>
    <row r="211" spans="1:10">
      <c r="A211" s="48">
        <v>43146</v>
      </c>
      <c r="B211" s="32" t="s">
        <v>22</v>
      </c>
      <c r="C211" s="32">
        <v>6840</v>
      </c>
      <c r="D211" s="32" t="s">
        <v>652</v>
      </c>
      <c r="E211" s="32" t="s">
        <v>7</v>
      </c>
      <c r="F211" s="32" t="s">
        <v>24</v>
      </c>
      <c r="G211" s="32" t="s">
        <v>651</v>
      </c>
      <c r="H211" s="32"/>
      <c r="I211">
        <v>46</v>
      </c>
      <c r="J211">
        <v>60</v>
      </c>
    </row>
    <row r="212" spans="1:10">
      <c r="A212" s="48">
        <v>43149</v>
      </c>
      <c r="B212" s="32" t="s">
        <v>604</v>
      </c>
      <c r="C212" s="116" t="s">
        <v>698</v>
      </c>
      <c r="D212" s="32" t="s">
        <v>691</v>
      </c>
      <c r="E212" s="32" t="s">
        <v>24</v>
      </c>
      <c r="F212" s="32" t="s">
        <v>24</v>
      </c>
      <c r="G212" s="32" t="s">
        <v>672</v>
      </c>
      <c r="H212" s="32"/>
    </row>
    <row r="213" spans="1:10" s="277" customFormat="1">
      <c r="A213" s="274">
        <v>43146</v>
      </c>
      <c r="B213" s="275" t="s">
        <v>4</v>
      </c>
      <c r="C213" s="275">
        <v>6917</v>
      </c>
      <c r="D213" s="275" t="s">
        <v>177</v>
      </c>
      <c r="E213" s="275" t="s">
        <v>646</v>
      </c>
      <c r="F213" s="275" t="s">
        <v>24</v>
      </c>
      <c r="G213" s="275" t="s">
        <v>388</v>
      </c>
      <c r="H213" s="275"/>
      <c r="I213" s="277">
        <v>27</v>
      </c>
      <c r="J213" s="277">
        <v>41</v>
      </c>
    </row>
    <row r="214" spans="1:10" s="277" customFormat="1">
      <c r="A214" s="274">
        <v>43146</v>
      </c>
      <c r="B214" s="275" t="s">
        <v>4</v>
      </c>
      <c r="C214" s="275">
        <v>6946</v>
      </c>
      <c r="D214" s="275" t="s">
        <v>177</v>
      </c>
      <c r="E214" s="275" t="s">
        <v>7</v>
      </c>
      <c r="F214" s="275" t="s">
        <v>24</v>
      </c>
      <c r="G214" s="275" t="s">
        <v>516</v>
      </c>
      <c r="H214" s="275"/>
      <c r="I214" s="277">
        <v>27</v>
      </c>
      <c r="J214" s="277">
        <v>41</v>
      </c>
    </row>
    <row r="215" spans="1:10">
      <c r="A215" s="48">
        <v>43148</v>
      </c>
      <c r="B215" s="32" t="s">
        <v>4</v>
      </c>
      <c r="C215" s="32">
        <v>3385</v>
      </c>
      <c r="D215" s="32" t="s">
        <v>665</v>
      </c>
      <c r="E215" s="32" t="s">
        <v>4</v>
      </c>
      <c r="F215" s="32" t="s">
        <v>7</v>
      </c>
      <c r="G215" s="32" t="s">
        <v>658</v>
      </c>
      <c r="H215" s="32"/>
      <c r="I215">
        <v>13</v>
      </c>
      <c r="J215">
        <v>16</v>
      </c>
    </row>
    <row r="216" spans="1:10">
      <c r="A216" s="48">
        <v>43153</v>
      </c>
      <c r="B216" s="32" t="s">
        <v>7</v>
      </c>
      <c r="C216" s="145">
        <v>75014</v>
      </c>
      <c r="D216" s="32" t="s">
        <v>716</v>
      </c>
      <c r="E216" s="32" t="s">
        <v>7</v>
      </c>
      <c r="F216" s="32" t="s">
        <v>24</v>
      </c>
      <c r="G216" s="32" t="s">
        <v>659</v>
      </c>
      <c r="H216" s="32"/>
      <c r="I216">
        <v>211</v>
      </c>
      <c r="J216">
        <v>347</v>
      </c>
    </row>
    <row r="217" spans="1:10" s="345" customFormat="1">
      <c r="A217" s="342">
        <v>43159</v>
      </c>
      <c r="B217" s="343" t="s">
        <v>4</v>
      </c>
      <c r="C217" s="346">
        <v>3390</v>
      </c>
      <c r="D217" s="343" t="s">
        <v>159</v>
      </c>
      <c r="E217" s="343" t="s">
        <v>7</v>
      </c>
      <c r="F217" s="343" t="s">
        <v>620</v>
      </c>
      <c r="G217" s="343" t="s">
        <v>562</v>
      </c>
      <c r="H217" s="343"/>
      <c r="I217" s="345">
        <v>23</v>
      </c>
      <c r="J217" s="345">
        <v>27</v>
      </c>
    </row>
    <row r="218" spans="1:10">
      <c r="A218" s="48">
        <v>43155</v>
      </c>
      <c r="B218" s="32" t="s">
        <v>6</v>
      </c>
      <c r="C218" s="145">
        <v>66706</v>
      </c>
      <c r="D218" s="32" t="s">
        <v>219</v>
      </c>
      <c r="E218" s="32" t="s">
        <v>5</v>
      </c>
      <c r="F218" s="32" t="s">
        <v>5</v>
      </c>
      <c r="G218" s="32" t="s">
        <v>388</v>
      </c>
      <c r="H218" s="32"/>
      <c r="I218">
        <v>35</v>
      </c>
      <c r="J218">
        <v>44</v>
      </c>
    </row>
    <row r="219" spans="1:10">
      <c r="A219" s="48">
        <v>43144</v>
      </c>
      <c r="B219" s="32" t="s">
        <v>4</v>
      </c>
      <c r="C219" s="32">
        <v>8826</v>
      </c>
      <c r="D219" s="32" t="s">
        <v>187</v>
      </c>
      <c r="E219" s="32" t="s">
        <v>5</v>
      </c>
      <c r="F219" s="32" t="s">
        <v>5</v>
      </c>
      <c r="G219" s="32" t="s">
        <v>481</v>
      </c>
      <c r="H219" s="32"/>
      <c r="I219">
        <v>41</v>
      </c>
      <c r="J219">
        <v>45</v>
      </c>
    </row>
    <row r="220" spans="1:10" s="277" customFormat="1">
      <c r="A220" s="274">
        <v>43143</v>
      </c>
      <c r="B220" s="275" t="s">
        <v>4</v>
      </c>
      <c r="C220" s="275">
        <v>4739</v>
      </c>
      <c r="D220" s="275" t="s">
        <v>180</v>
      </c>
      <c r="E220" s="275" t="s">
        <v>7</v>
      </c>
      <c r="F220" s="275" t="s">
        <v>24</v>
      </c>
      <c r="G220" s="275" t="s">
        <v>533</v>
      </c>
      <c r="H220" s="275"/>
      <c r="I220" s="277">
        <v>9</v>
      </c>
      <c r="J220" s="277">
        <v>5</v>
      </c>
    </row>
    <row r="221" spans="1:10" s="277" customFormat="1">
      <c r="A221" s="274">
        <v>43135</v>
      </c>
      <c r="B221" s="275" t="s">
        <v>4</v>
      </c>
      <c r="C221" s="275">
        <v>4750</v>
      </c>
      <c r="D221" s="275" t="s">
        <v>180</v>
      </c>
      <c r="E221" s="275" t="s">
        <v>4</v>
      </c>
      <c r="F221" s="275" t="s">
        <v>4</v>
      </c>
      <c r="G221" s="275" t="s">
        <v>65</v>
      </c>
      <c r="H221" s="275"/>
      <c r="I221" s="277">
        <v>9</v>
      </c>
      <c r="J221" s="277">
        <v>5</v>
      </c>
    </row>
    <row r="222" spans="1:10" s="277" customFormat="1">
      <c r="A222" s="274">
        <v>43146</v>
      </c>
      <c r="B222" s="275" t="s">
        <v>4</v>
      </c>
      <c r="C222" s="275">
        <v>4776</v>
      </c>
      <c r="D222" s="275" t="s">
        <v>180</v>
      </c>
      <c r="E222" s="275" t="s">
        <v>7</v>
      </c>
      <c r="F222" s="275" t="s">
        <v>5</v>
      </c>
      <c r="G222" s="275" t="s">
        <v>388</v>
      </c>
      <c r="H222" s="275"/>
      <c r="I222" s="277">
        <v>9</v>
      </c>
      <c r="J222" s="277">
        <v>5</v>
      </c>
    </row>
    <row r="223" spans="1:10" s="277" customFormat="1">
      <c r="A223" s="274">
        <v>43135</v>
      </c>
      <c r="B223" s="275" t="s">
        <v>4</v>
      </c>
      <c r="C223" s="275">
        <v>4908</v>
      </c>
      <c r="D223" s="275" t="s">
        <v>180</v>
      </c>
      <c r="E223" s="275" t="s">
        <v>4</v>
      </c>
      <c r="F223" s="275" t="s">
        <v>7</v>
      </c>
      <c r="G223" s="275" t="s">
        <v>600</v>
      </c>
      <c r="H223" s="275"/>
      <c r="I223" s="277">
        <v>9</v>
      </c>
      <c r="J223" s="277">
        <v>5</v>
      </c>
    </row>
    <row r="224" spans="1:10">
      <c r="A224" s="48">
        <v>43156</v>
      </c>
      <c r="B224" s="32" t="s">
        <v>4</v>
      </c>
      <c r="C224" s="145">
        <v>7463</v>
      </c>
      <c r="D224" s="32" t="s">
        <v>736</v>
      </c>
      <c r="E224" s="32" t="s">
        <v>5</v>
      </c>
      <c r="F224" s="32" t="s">
        <v>5</v>
      </c>
      <c r="G224" s="32" t="s">
        <v>609</v>
      </c>
      <c r="H224" s="32"/>
      <c r="I224">
        <v>40</v>
      </c>
      <c r="J224">
        <v>54</v>
      </c>
    </row>
    <row r="225" spans="1:10" s="366" customFormat="1">
      <c r="A225" s="363">
        <v>43147</v>
      </c>
      <c r="B225" s="364" t="s">
        <v>4</v>
      </c>
      <c r="C225" s="364">
        <v>4392</v>
      </c>
      <c r="D225" s="364" t="s">
        <v>173</v>
      </c>
      <c r="E225" s="364" t="s">
        <v>5</v>
      </c>
      <c r="F225" s="364" t="s">
        <v>7</v>
      </c>
      <c r="G225" s="364" t="s">
        <v>123</v>
      </c>
      <c r="H225" s="364"/>
      <c r="I225" s="366">
        <v>12</v>
      </c>
      <c r="J225" s="366">
        <v>14</v>
      </c>
    </row>
    <row r="226" spans="1:10">
      <c r="A226" s="48">
        <v>43158</v>
      </c>
      <c r="B226" s="32" t="s">
        <v>7</v>
      </c>
      <c r="C226" s="145">
        <v>57570</v>
      </c>
      <c r="D226" s="32" t="s">
        <v>745</v>
      </c>
      <c r="E226" s="32" t="s">
        <v>7</v>
      </c>
      <c r="F226" s="32" t="s">
        <v>24</v>
      </c>
      <c r="G226" s="32" t="s">
        <v>609</v>
      </c>
      <c r="H226" s="32"/>
      <c r="I226">
        <v>30</v>
      </c>
      <c r="J226">
        <v>36</v>
      </c>
    </row>
    <row r="227" spans="1:10" s="524" customFormat="1">
      <c r="A227" s="522">
        <v>43155</v>
      </c>
      <c r="B227" s="523" t="s">
        <v>4</v>
      </c>
      <c r="C227" s="525">
        <v>4981</v>
      </c>
      <c r="D227" s="523" t="s">
        <v>290</v>
      </c>
      <c r="E227" s="523" t="s">
        <v>6</v>
      </c>
      <c r="F227" s="523" t="s">
        <v>6</v>
      </c>
      <c r="G227" s="523" t="s">
        <v>533</v>
      </c>
      <c r="H227" s="523"/>
      <c r="I227" s="524">
        <v>18</v>
      </c>
      <c r="J227" s="524">
        <v>13</v>
      </c>
    </row>
    <row r="228" spans="1:10" s="524" customFormat="1">
      <c r="A228" s="522">
        <v>43146</v>
      </c>
      <c r="B228" s="523" t="s">
        <v>4</v>
      </c>
      <c r="C228" s="523">
        <v>7595</v>
      </c>
      <c r="D228" s="523" t="s">
        <v>290</v>
      </c>
      <c r="E228" s="523" t="s">
        <v>5</v>
      </c>
      <c r="F228" s="523" t="s">
        <v>6</v>
      </c>
      <c r="G228" s="523" t="s">
        <v>248</v>
      </c>
      <c r="H228" s="523"/>
      <c r="I228" s="524">
        <v>15</v>
      </c>
      <c r="J228" s="524">
        <v>12</v>
      </c>
    </row>
    <row r="229" spans="1:10">
      <c r="A229" s="48">
        <v>43149</v>
      </c>
      <c r="B229" s="32" t="s">
        <v>24</v>
      </c>
      <c r="C229" s="32" t="s">
        <v>686</v>
      </c>
      <c r="D229" s="32" t="s">
        <v>687</v>
      </c>
      <c r="E229" s="32" t="s">
        <v>28</v>
      </c>
      <c r="F229" s="32" t="s">
        <v>24</v>
      </c>
      <c r="G229" s="32" t="s">
        <v>388</v>
      </c>
      <c r="H229" s="32"/>
    </row>
    <row r="230" spans="1:10">
      <c r="A230" s="48">
        <v>43155</v>
      </c>
      <c r="B230" s="32" t="s">
        <v>4</v>
      </c>
      <c r="C230" s="145">
        <v>8614</v>
      </c>
      <c r="D230" s="32" t="s">
        <v>509</v>
      </c>
      <c r="E230" s="32" t="s">
        <v>5</v>
      </c>
      <c r="F230" s="32" t="s">
        <v>5</v>
      </c>
      <c r="G230" s="32" t="s">
        <v>98</v>
      </c>
      <c r="H230" s="32"/>
      <c r="I230">
        <v>520</v>
      </c>
      <c r="J230">
        <v>41</v>
      </c>
    </row>
    <row r="231" spans="1:10" s="277" customFormat="1">
      <c r="A231" s="274">
        <v>43141</v>
      </c>
      <c r="B231" s="275" t="s">
        <v>4</v>
      </c>
      <c r="C231" s="275">
        <v>4833</v>
      </c>
      <c r="D231" s="275" t="s">
        <v>296</v>
      </c>
      <c r="E231" s="275" t="s">
        <v>7</v>
      </c>
      <c r="F231" s="275" t="s">
        <v>7</v>
      </c>
      <c r="G231" s="275" t="s">
        <v>603</v>
      </c>
      <c r="H231" s="275"/>
      <c r="I231" s="277">
        <v>14</v>
      </c>
      <c r="J231" s="277">
        <v>12</v>
      </c>
    </row>
    <row r="232" spans="1:10" s="451" customFormat="1">
      <c r="A232" s="452">
        <v>43156</v>
      </c>
      <c r="B232" s="445" t="s">
        <v>4</v>
      </c>
      <c r="C232" s="453">
        <v>6913</v>
      </c>
      <c r="D232" s="445" t="s">
        <v>286</v>
      </c>
      <c r="E232" s="445" t="s">
        <v>7</v>
      </c>
      <c r="F232" s="445" t="s">
        <v>5</v>
      </c>
      <c r="G232" s="445" t="s">
        <v>735</v>
      </c>
      <c r="H232" s="445"/>
      <c r="I232" s="451">
        <v>35</v>
      </c>
      <c r="J232" s="451">
        <v>46</v>
      </c>
    </row>
    <row r="233" spans="1:10" s="451" customFormat="1">
      <c r="A233" s="452">
        <v>43148</v>
      </c>
      <c r="B233" s="445" t="s">
        <v>4</v>
      </c>
      <c r="C233" s="445">
        <v>6914</v>
      </c>
      <c r="D233" s="445" t="s">
        <v>286</v>
      </c>
      <c r="E233" s="445" t="s">
        <v>500</v>
      </c>
      <c r="F233" s="445" t="s">
        <v>24</v>
      </c>
      <c r="G233" s="445" t="s">
        <v>388</v>
      </c>
      <c r="H233" s="445"/>
      <c r="I233" s="451">
        <v>32</v>
      </c>
      <c r="J233" s="451">
        <v>47</v>
      </c>
    </row>
    <row r="234" spans="1:10" s="417" customFormat="1">
      <c r="A234" s="415">
        <v>43145</v>
      </c>
      <c r="B234" s="416" t="s">
        <v>4</v>
      </c>
      <c r="C234" s="416">
        <v>3714</v>
      </c>
      <c r="D234" s="416" t="s">
        <v>192</v>
      </c>
      <c r="E234" s="416" t="s">
        <v>25</v>
      </c>
      <c r="F234" s="416" t="s">
        <v>7</v>
      </c>
      <c r="G234" s="416" t="s">
        <v>514</v>
      </c>
      <c r="H234" s="416"/>
      <c r="I234" s="417">
        <v>19</v>
      </c>
      <c r="J234" s="417">
        <v>20</v>
      </c>
    </row>
    <row r="235" spans="1:10">
      <c r="A235" s="48">
        <v>43148</v>
      </c>
      <c r="B235" s="32" t="s">
        <v>7</v>
      </c>
      <c r="C235" s="32">
        <v>57390</v>
      </c>
      <c r="D235" s="32" t="s">
        <v>669</v>
      </c>
      <c r="E235" s="32" t="s">
        <v>25</v>
      </c>
      <c r="F235" s="32" t="s">
        <v>7</v>
      </c>
      <c r="G235" s="32" t="s">
        <v>42</v>
      </c>
      <c r="H235" s="32"/>
      <c r="I235">
        <v>14</v>
      </c>
      <c r="J235">
        <v>11</v>
      </c>
    </row>
    <row r="236" spans="1:10">
      <c r="A236" s="48">
        <v>43148</v>
      </c>
      <c r="B236" s="32" t="s">
        <v>7</v>
      </c>
      <c r="C236" s="32">
        <v>57390</v>
      </c>
      <c r="D236" s="32" t="s">
        <v>669</v>
      </c>
      <c r="E236" s="32" t="s">
        <v>25</v>
      </c>
      <c r="F236" s="32" t="s">
        <v>7</v>
      </c>
      <c r="G236" s="32" t="s">
        <v>388</v>
      </c>
      <c r="H236" s="32"/>
      <c r="I236">
        <v>14</v>
      </c>
      <c r="J236">
        <v>11</v>
      </c>
    </row>
    <row r="237" spans="1:10">
      <c r="A237" s="48">
        <v>43146</v>
      </c>
      <c r="B237" s="32" t="s">
        <v>7</v>
      </c>
      <c r="C237" s="32">
        <v>56220</v>
      </c>
      <c r="D237" s="32" t="s">
        <v>647</v>
      </c>
      <c r="E237" s="32" t="s">
        <v>242</v>
      </c>
      <c r="F237" s="32" t="s">
        <v>7</v>
      </c>
      <c r="G237" s="32" t="s">
        <v>388</v>
      </c>
      <c r="H237" s="32"/>
      <c r="I237" s="115" t="s">
        <v>683</v>
      </c>
      <c r="J237" s="114" t="s">
        <v>682</v>
      </c>
    </row>
    <row r="238" spans="1:10">
      <c r="A238" s="48">
        <v>43145</v>
      </c>
      <c r="B238" s="32" t="s">
        <v>22</v>
      </c>
      <c r="C238" s="32">
        <v>6747</v>
      </c>
      <c r="D238" s="32" t="s">
        <v>642</v>
      </c>
      <c r="E238" s="32" t="s">
        <v>7</v>
      </c>
      <c r="F238" s="32" t="s">
        <v>24</v>
      </c>
      <c r="G238" s="32" t="s">
        <v>42</v>
      </c>
      <c r="H238" s="32"/>
      <c r="I238">
        <v>32</v>
      </c>
      <c r="J238">
        <v>31</v>
      </c>
    </row>
    <row r="239" spans="1:10">
      <c r="A239" s="48">
        <v>43147</v>
      </c>
      <c r="B239" s="32" t="s">
        <v>22</v>
      </c>
      <c r="C239" s="32">
        <v>6747</v>
      </c>
      <c r="D239" s="32" t="s">
        <v>642</v>
      </c>
      <c r="E239" s="32" t="s">
        <v>12</v>
      </c>
      <c r="F239" s="32" t="s">
        <v>24</v>
      </c>
      <c r="G239" s="32" t="s">
        <v>388</v>
      </c>
      <c r="H239" s="32"/>
      <c r="I239">
        <v>32</v>
      </c>
      <c r="J239">
        <v>31</v>
      </c>
    </row>
    <row r="240" spans="1:10">
      <c r="A240" s="48">
        <v>43153</v>
      </c>
      <c r="B240" s="32" t="s">
        <v>7</v>
      </c>
      <c r="C240" s="145">
        <v>33160</v>
      </c>
      <c r="D240" s="32" t="s">
        <v>717</v>
      </c>
      <c r="E240" s="32" t="s">
        <v>7</v>
      </c>
      <c r="F240" s="32" t="s">
        <v>7</v>
      </c>
      <c r="G240" s="32" t="s">
        <v>514</v>
      </c>
      <c r="H240" s="32"/>
      <c r="I240" s="114" t="s">
        <v>722</v>
      </c>
      <c r="J240" s="114" t="s">
        <v>723</v>
      </c>
    </row>
    <row r="241" spans="1:10" s="533" customFormat="1">
      <c r="A241" s="531">
        <v>43145</v>
      </c>
      <c r="B241" s="532" t="s">
        <v>4</v>
      </c>
      <c r="C241" s="532">
        <v>5214</v>
      </c>
      <c r="D241" s="532" t="s">
        <v>166</v>
      </c>
      <c r="E241" s="532" t="s">
        <v>25</v>
      </c>
      <c r="F241" s="532" t="s">
        <v>5</v>
      </c>
      <c r="G241" s="532" t="s">
        <v>123</v>
      </c>
      <c r="H241" s="532"/>
      <c r="I241" s="533">
        <v>24</v>
      </c>
      <c r="J241" s="533">
        <v>33</v>
      </c>
    </row>
    <row r="242" spans="1:10" s="533" customFormat="1">
      <c r="A242" s="531">
        <v>43143</v>
      </c>
      <c r="B242" s="532" t="s">
        <v>4</v>
      </c>
      <c r="C242" s="532">
        <v>5231</v>
      </c>
      <c r="D242" s="532" t="s">
        <v>166</v>
      </c>
      <c r="E242" s="532" t="s">
        <v>5</v>
      </c>
      <c r="F242" s="532" t="s">
        <v>7</v>
      </c>
      <c r="G242" s="532" t="s">
        <v>624</v>
      </c>
      <c r="H242" s="532"/>
      <c r="I242" s="533">
        <v>24</v>
      </c>
      <c r="J242" s="533">
        <v>33</v>
      </c>
    </row>
    <row r="243" spans="1:10" s="533" customFormat="1">
      <c r="A243" s="531">
        <v>43146</v>
      </c>
      <c r="B243" s="532" t="s">
        <v>4</v>
      </c>
      <c r="C243" s="532">
        <v>5231</v>
      </c>
      <c r="D243" s="532" t="s">
        <v>166</v>
      </c>
      <c r="E243" s="532" t="s">
        <v>5</v>
      </c>
      <c r="F243" s="532" t="s">
        <v>7</v>
      </c>
      <c r="G243" s="532" t="s">
        <v>248</v>
      </c>
      <c r="H243" s="532"/>
      <c r="I243" s="533">
        <v>24</v>
      </c>
      <c r="J243" s="533">
        <v>33</v>
      </c>
    </row>
    <row r="244" spans="1:10" s="533" customFormat="1">
      <c r="A244" s="531">
        <v>43155</v>
      </c>
      <c r="B244" s="532" t="s">
        <v>4</v>
      </c>
      <c r="C244" s="580">
        <v>5243</v>
      </c>
      <c r="D244" s="532" t="s">
        <v>166</v>
      </c>
      <c r="E244" s="532" t="s">
        <v>616</v>
      </c>
      <c r="F244" s="532" t="s">
        <v>24</v>
      </c>
      <c r="G244" s="532" t="s">
        <v>609</v>
      </c>
      <c r="H244" s="532"/>
      <c r="I244" s="533">
        <v>29</v>
      </c>
      <c r="J244" s="533">
        <v>34</v>
      </c>
    </row>
    <row r="245" spans="1:10" s="277" customFormat="1">
      <c r="A245" s="274">
        <v>43149</v>
      </c>
      <c r="B245" s="275" t="s">
        <v>4</v>
      </c>
      <c r="C245" s="275">
        <v>4418</v>
      </c>
      <c r="D245" s="275" t="s">
        <v>158</v>
      </c>
      <c r="E245" s="275" t="s">
        <v>24</v>
      </c>
      <c r="F245" s="275" t="s">
        <v>6</v>
      </c>
      <c r="G245" s="275" t="s">
        <v>48</v>
      </c>
      <c r="H245" s="275"/>
      <c r="I245" s="277">
        <v>7</v>
      </c>
      <c r="J245" s="277">
        <v>6</v>
      </c>
    </row>
    <row r="246" spans="1:10" s="277" customFormat="1">
      <c r="A246" s="274">
        <v>43145</v>
      </c>
      <c r="B246" s="275" t="s">
        <v>4</v>
      </c>
      <c r="C246" s="275">
        <v>4985</v>
      </c>
      <c r="D246" s="275" t="s">
        <v>158</v>
      </c>
      <c r="E246" s="275" t="s">
        <v>5</v>
      </c>
      <c r="F246" s="275" t="s">
        <v>7</v>
      </c>
      <c r="G246" s="275" t="s">
        <v>388</v>
      </c>
      <c r="H246" s="275"/>
      <c r="I246" s="277">
        <v>7</v>
      </c>
      <c r="J246" s="277">
        <v>6</v>
      </c>
    </row>
    <row r="247" spans="1:10">
      <c r="A247" s="48">
        <v>43148</v>
      </c>
      <c r="B247" s="32" t="s">
        <v>4</v>
      </c>
      <c r="C247" s="32">
        <v>3820</v>
      </c>
      <c r="D247" s="32" t="s">
        <v>304</v>
      </c>
      <c r="E247" s="32" t="s">
        <v>5</v>
      </c>
      <c r="F247" s="32" t="s">
        <v>7</v>
      </c>
      <c r="G247" s="32" t="s">
        <v>51</v>
      </c>
      <c r="H247" s="32"/>
      <c r="I247">
        <v>13</v>
      </c>
      <c r="J247">
        <v>13</v>
      </c>
    </row>
    <row r="248" spans="1:10">
      <c r="A248" s="48">
        <v>43146</v>
      </c>
      <c r="B248" s="32" t="s">
        <v>4</v>
      </c>
      <c r="C248" s="32">
        <v>3870</v>
      </c>
      <c r="D248" s="32" t="s">
        <v>304</v>
      </c>
      <c r="E248" s="32" t="s">
        <v>242</v>
      </c>
      <c r="F248" s="32" t="s">
        <v>7</v>
      </c>
      <c r="G248" s="32" t="s">
        <v>514</v>
      </c>
      <c r="H248" s="32"/>
      <c r="I248">
        <v>13</v>
      </c>
      <c r="J248">
        <v>13</v>
      </c>
    </row>
    <row r="249" spans="1:10">
      <c r="A249" s="48">
        <v>43147</v>
      </c>
      <c r="B249" s="32" t="s">
        <v>4</v>
      </c>
      <c r="C249" s="32">
        <v>4997</v>
      </c>
      <c r="D249" s="32" t="s">
        <v>335</v>
      </c>
      <c r="E249" s="32" t="s">
        <v>5</v>
      </c>
      <c r="F249" s="32" t="s">
        <v>363</v>
      </c>
      <c r="G249" s="32" t="s">
        <v>658</v>
      </c>
      <c r="H249" s="32"/>
      <c r="I249">
        <v>15</v>
      </c>
      <c r="J249">
        <v>10</v>
      </c>
    </row>
    <row r="250" spans="1:10" s="589" customFormat="1">
      <c r="A250" s="587">
        <v>43146</v>
      </c>
      <c r="B250" s="588" t="s">
        <v>4</v>
      </c>
      <c r="C250" s="588">
        <v>5367</v>
      </c>
      <c r="D250" s="588" t="s">
        <v>155</v>
      </c>
      <c r="E250" s="588" t="s">
        <v>615</v>
      </c>
      <c r="F250" s="588" t="s">
        <v>35</v>
      </c>
      <c r="G250" s="588" t="s">
        <v>123</v>
      </c>
      <c r="H250" s="588"/>
      <c r="I250" s="589">
        <v>30</v>
      </c>
      <c r="J250" s="589">
        <v>42</v>
      </c>
    </row>
    <row r="251" spans="1:10" s="589" customFormat="1">
      <c r="A251" s="587">
        <v>43147</v>
      </c>
      <c r="B251" s="588" t="s">
        <v>4</v>
      </c>
      <c r="C251" s="588">
        <v>5371</v>
      </c>
      <c r="D251" s="588" t="s">
        <v>155</v>
      </c>
      <c r="E251" s="588" t="s">
        <v>5</v>
      </c>
      <c r="F251" s="588" t="s">
        <v>7</v>
      </c>
      <c r="G251" s="588" t="s">
        <v>269</v>
      </c>
      <c r="H251" s="588"/>
      <c r="I251" s="589">
        <v>30</v>
      </c>
      <c r="J251" s="589">
        <v>42</v>
      </c>
    </row>
    <row r="252" spans="1:10">
      <c r="A252" s="48">
        <v>43133</v>
      </c>
      <c r="B252" s="32" t="s">
        <v>6</v>
      </c>
      <c r="C252" s="32">
        <v>54338</v>
      </c>
      <c r="D252" s="32" t="s">
        <v>400</v>
      </c>
      <c r="E252" s="32" t="s">
        <v>6</v>
      </c>
      <c r="F252" s="32" t="s">
        <v>6</v>
      </c>
      <c r="G252" s="32" t="s">
        <v>65</v>
      </c>
      <c r="H252" s="32"/>
      <c r="I252">
        <v>51</v>
      </c>
      <c r="J252">
        <v>83</v>
      </c>
    </row>
    <row r="253" spans="1:10">
      <c r="A253" s="48">
        <v>43136</v>
      </c>
      <c r="B253" s="32" t="s">
        <v>604</v>
      </c>
      <c r="C253" s="32">
        <v>98199</v>
      </c>
      <c r="D253" s="32" t="s">
        <v>605</v>
      </c>
      <c r="E253" s="32" t="s">
        <v>24</v>
      </c>
      <c r="F253" s="32" t="s">
        <v>28</v>
      </c>
      <c r="G253" s="32" t="s">
        <v>445</v>
      </c>
      <c r="H253" s="32"/>
    </row>
    <row r="254" spans="1:10" s="277" customFormat="1">
      <c r="A254" s="274">
        <v>43146</v>
      </c>
      <c r="B254" s="275" t="s">
        <v>4</v>
      </c>
      <c r="C254" s="275">
        <v>1670</v>
      </c>
      <c r="D254" s="275" t="s">
        <v>648</v>
      </c>
      <c r="E254" s="275" t="s">
        <v>242</v>
      </c>
      <c r="F254" s="275" t="s">
        <v>7</v>
      </c>
      <c r="G254" s="275" t="s">
        <v>514</v>
      </c>
      <c r="H254" s="275"/>
      <c r="I254" s="277">
        <v>25</v>
      </c>
      <c r="J254" s="277">
        <v>37</v>
      </c>
    </row>
    <row r="255" spans="1:10" s="277" customFormat="1">
      <c r="A255" s="274">
        <v>43147</v>
      </c>
      <c r="B255" s="275" t="s">
        <v>4</v>
      </c>
      <c r="C255" s="275">
        <v>2170</v>
      </c>
      <c r="D255" s="275" t="s">
        <v>648</v>
      </c>
      <c r="E255" s="275" t="s">
        <v>24</v>
      </c>
      <c r="F255" s="275" t="s">
        <v>633</v>
      </c>
      <c r="G255" s="275" t="s">
        <v>663</v>
      </c>
      <c r="H255" s="275"/>
      <c r="I255" s="277">
        <v>25</v>
      </c>
      <c r="J255" s="277">
        <v>37</v>
      </c>
    </row>
    <row r="256" spans="1:10">
      <c r="A256" s="48">
        <v>43148</v>
      </c>
      <c r="B256" s="32" t="s">
        <v>4</v>
      </c>
      <c r="C256" s="32">
        <v>8395</v>
      </c>
      <c r="D256" s="32" t="s">
        <v>666</v>
      </c>
      <c r="E256" s="32" t="s">
        <v>638</v>
      </c>
      <c r="F256" s="32" t="s">
        <v>24</v>
      </c>
      <c r="G256" s="32" t="s">
        <v>42</v>
      </c>
      <c r="H256" s="32"/>
      <c r="I256">
        <v>32</v>
      </c>
      <c r="J256">
        <v>25</v>
      </c>
    </row>
    <row r="257" spans="1:10" s="277" customFormat="1">
      <c r="A257" s="274">
        <v>43148</v>
      </c>
      <c r="B257" s="275" t="s">
        <v>4</v>
      </c>
      <c r="C257" s="275">
        <v>4423</v>
      </c>
      <c r="D257" s="275" t="s">
        <v>139</v>
      </c>
      <c r="E257" s="275" t="s">
        <v>5</v>
      </c>
      <c r="F257" s="275" t="s">
        <v>7</v>
      </c>
      <c r="G257" s="275" t="s">
        <v>73</v>
      </c>
      <c r="H257" s="275"/>
      <c r="I257" s="277">
        <v>5</v>
      </c>
      <c r="J257" s="277">
        <v>4</v>
      </c>
    </row>
    <row r="258" spans="1:10">
      <c r="A258" s="48">
        <v>43148</v>
      </c>
      <c r="B258" s="32" t="s">
        <v>4</v>
      </c>
      <c r="C258" s="32">
        <v>4998</v>
      </c>
      <c r="D258" s="32" t="s">
        <v>673</v>
      </c>
      <c r="E258" s="32" t="s">
        <v>5</v>
      </c>
      <c r="F258" s="32" t="s">
        <v>7</v>
      </c>
      <c r="G258" s="32" t="s">
        <v>131</v>
      </c>
      <c r="H258" s="32"/>
      <c r="I258">
        <v>15</v>
      </c>
      <c r="J258">
        <v>14</v>
      </c>
    </row>
    <row r="259" spans="1:10" s="489" customFormat="1">
      <c r="A259" s="487">
        <v>43147</v>
      </c>
      <c r="B259" s="488" t="s">
        <v>4</v>
      </c>
      <c r="C259" s="488">
        <v>8410</v>
      </c>
      <c r="D259" s="488" t="s">
        <v>385</v>
      </c>
      <c r="E259" s="488" t="s">
        <v>6</v>
      </c>
      <c r="F259" s="488" t="s">
        <v>24</v>
      </c>
      <c r="G259" s="488" t="s">
        <v>659</v>
      </c>
      <c r="H259" s="488"/>
      <c r="I259" s="489">
        <v>26</v>
      </c>
      <c r="J259" s="489">
        <v>22</v>
      </c>
    </row>
    <row r="260" spans="1:10" s="489" customFormat="1">
      <c r="A260" s="487">
        <v>43147</v>
      </c>
      <c r="B260" s="488" t="s">
        <v>4</v>
      </c>
      <c r="C260" s="488">
        <v>8443</v>
      </c>
      <c r="D260" s="488" t="s">
        <v>385</v>
      </c>
      <c r="E260" s="488" t="s">
        <v>4</v>
      </c>
      <c r="F260" s="488" t="s">
        <v>7</v>
      </c>
      <c r="G260" s="488" t="s">
        <v>42</v>
      </c>
      <c r="H260" s="488"/>
      <c r="I260" s="489">
        <v>26</v>
      </c>
      <c r="J260" s="489">
        <v>22</v>
      </c>
    </row>
    <row r="261" spans="1:10" s="436" customFormat="1">
      <c r="A261" s="434">
        <v>43146</v>
      </c>
      <c r="B261" s="435" t="s">
        <v>4</v>
      </c>
      <c r="C261" s="435">
        <v>7344</v>
      </c>
      <c r="D261" s="435" t="s">
        <v>130</v>
      </c>
      <c r="E261" s="435" t="s">
        <v>451</v>
      </c>
      <c r="F261" s="435" t="s">
        <v>5</v>
      </c>
      <c r="G261" s="435" t="s">
        <v>42</v>
      </c>
      <c r="H261" s="435"/>
      <c r="I261" s="436">
        <v>30</v>
      </c>
      <c r="J261" s="436">
        <v>36</v>
      </c>
    </row>
    <row r="262" spans="1:10" s="277" customFormat="1">
      <c r="A262" s="274">
        <v>43148</v>
      </c>
      <c r="B262" s="275" t="s">
        <v>4</v>
      </c>
      <c r="C262" s="275">
        <v>2409</v>
      </c>
      <c r="D262" s="275" t="s">
        <v>135</v>
      </c>
      <c r="E262" s="275" t="s">
        <v>24</v>
      </c>
      <c r="F262" s="275" t="s">
        <v>29</v>
      </c>
      <c r="G262" s="275" t="s">
        <v>42</v>
      </c>
      <c r="H262" s="275"/>
      <c r="I262" s="277">
        <v>19</v>
      </c>
      <c r="J262" s="277">
        <v>26</v>
      </c>
    </row>
    <row r="263" spans="1:10" s="277" customFormat="1">
      <c r="A263" s="274">
        <v>43143</v>
      </c>
      <c r="B263" s="275" t="s">
        <v>4</v>
      </c>
      <c r="C263" s="275">
        <v>2410</v>
      </c>
      <c r="D263" s="275" t="s">
        <v>135</v>
      </c>
      <c r="E263" s="275" t="s">
        <v>7</v>
      </c>
      <c r="F263" s="275" t="s">
        <v>6</v>
      </c>
      <c r="G263" s="275" t="s">
        <v>629</v>
      </c>
      <c r="H263" s="275"/>
      <c r="I263" s="277">
        <v>19</v>
      </c>
      <c r="J263" s="277">
        <v>26</v>
      </c>
    </row>
    <row r="264" spans="1:10" s="277" customFormat="1">
      <c r="A264" s="274">
        <v>43141</v>
      </c>
      <c r="B264" s="275" t="s">
        <v>4</v>
      </c>
      <c r="C264" s="275">
        <v>8009</v>
      </c>
      <c r="D264" s="275" t="s">
        <v>135</v>
      </c>
      <c r="E264" s="275" t="s">
        <v>615</v>
      </c>
      <c r="F264" s="275" t="s">
        <v>7</v>
      </c>
      <c r="G264" s="275" t="s">
        <v>603</v>
      </c>
      <c r="H264" s="275"/>
      <c r="I264" s="277">
        <v>19</v>
      </c>
      <c r="J264" s="277">
        <v>26</v>
      </c>
    </row>
    <row r="265" spans="1:10" s="277" customFormat="1">
      <c r="A265" s="274">
        <v>43142</v>
      </c>
      <c r="B265" s="275" t="s">
        <v>4</v>
      </c>
      <c r="C265" s="275">
        <v>8010</v>
      </c>
      <c r="D265" s="275" t="s">
        <v>135</v>
      </c>
      <c r="E265" s="275" t="s">
        <v>24</v>
      </c>
      <c r="F265" s="275" t="s">
        <v>24</v>
      </c>
      <c r="G265" s="275" t="s">
        <v>603</v>
      </c>
      <c r="H265" s="275"/>
      <c r="I265" s="277">
        <v>19</v>
      </c>
      <c r="J265" s="277">
        <v>26</v>
      </c>
    </row>
    <row r="266" spans="1:10" s="277" customFormat="1">
      <c r="A266" s="274">
        <v>43147</v>
      </c>
      <c r="B266" s="275" t="s">
        <v>4</v>
      </c>
      <c r="C266" s="275">
        <v>8011</v>
      </c>
      <c r="D266" s="275" t="s">
        <v>135</v>
      </c>
      <c r="E266" s="275" t="s">
        <v>27</v>
      </c>
      <c r="F266" s="275" t="s">
        <v>27</v>
      </c>
      <c r="G266" s="275" t="s">
        <v>514</v>
      </c>
      <c r="H266" s="275"/>
      <c r="I266" s="277">
        <v>19</v>
      </c>
      <c r="J266" s="277">
        <v>26</v>
      </c>
    </row>
    <row r="267" spans="1:10" s="277" customFormat="1">
      <c r="A267" s="274">
        <v>43158</v>
      </c>
      <c r="B267" s="275" t="s">
        <v>4</v>
      </c>
      <c r="C267" s="308">
        <v>8028</v>
      </c>
      <c r="D267" s="275" t="s">
        <v>135</v>
      </c>
      <c r="E267" s="275" t="s">
        <v>6</v>
      </c>
      <c r="F267" s="275" t="s">
        <v>24</v>
      </c>
      <c r="G267" s="275" t="s">
        <v>478</v>
      </c>
      <c r="H267" s="275"/>
      <c r="I267" s="277">
        <v>19</v>
      </c>
      <c r="J267" s="277">
        <v>26</v>
      </c>
    </row>
    <row r="268" spans="1:10" s="277" customFormat="1">
      <c r="A268" s="274">
        <v>43142</v>
      </c>
      <c r="B268" s="275" t="s">
        <v>4</v>
      </c>
      <c r="C268" s="275">
        <v>8029</v>
      </c>
      <c r="D268" s="275" t="s">
        <v>135</v>
      </c>
      <c r="E268" s="275" t="s">
        <v>7</v>
      </c>
      <c r="F268" s="275" t="s">
        <v>5</v>
      </c>
      <c r="G268" s="275" t="s">
        <v>622</v>
      </c>
      <c r="H268" s="275"/>
      <c r="I268" s="277">
        <v>19</v>
      </c>
      <c r="J268" s="277">
        <v>26</v>
      </c>
    </row>
    <row r="269" spans="1:10" s="277" customFormat="1">
      <c r="A269" s="274">
        <v>43146</v>
      </c>
      <c r="B269" s="275" t="s">
        <v>4</v>
      </c>
      <c r="C269" s="275">
        <v>8035</v>
      </c>
      <c r="D269" s="275" t="s">
        <v>135</v>
      </c>
      <c r="E269" s="275" t="s">
        <v>5</v>
      </c>
      <c r="F269" s="275" t="s">
        <v>7</v>
      </c>
      <c r="G269" s="275" t="s">
        <v>388</v>
      </c>
      <c r="H269" s="275"/>
      <c r="I269" s="277">
        <v>19</v>
      </c>
      <c r="J269" s="277">
        <v>26</v>
      </c>
    </row>
    <row r="270" spans="1:10" s="277" customFormat="1">
      <c r="A270" s="274">
        <v>43144</v>
      </c>
      <c r="B270" s="275" t="s">
        <v>4</v>
      </c>
      <c r="C270" s="275">
        <v>8042</v>
      </c>
      <c r="D270" s="275" t="s">
        <v>135</v>
      </c>
      <c r="E270" s="275" t="s">
        <v>66</v>
      </c>
      <c r="F270" s="275" t="s">
        <v>7</v>
      </c>
      <c r="G270" s="275" t="s">
        <v>603</v>
      </c>
      <c r="H270" s="275"/>
      <c r="I270" s="277">
        <v>19</v>
      </c>
      <c r="J270" s="277">
        <v>26</v>
      </c>
    </row>
    <row r="271" spans="1:10">
      <c r="A271" s="48">
        <v>43142</v>
      </c>
      <c r="B271" s="32" t="s">
        <v>7</v>
      </c>
      <c r="C271" s="32">
        <v>95150</v>
      </c>
      <c r="D271" s="32" t="s">
        <v>679</v>
      </c>
      <c r="E271" s="32" t="s">
        <v>7</v>
      </c>
      <c r="F271" s="32" t="s">
        <v>24</v>
      </c>
      <c r="G271" s="32" t="s">
        <v>603</v>
      </c>
      <c r="H271" s="32"/>
      <c r="I271">
        <v>233</v>
      </c>
      <c r="J271">
        <v>401</v>
      </c>
    </row>
    <row r="272" spans="1:10" s="277" customFormat="1">
      <c r="A272" s="274">
        <v>43143</v>
      </c>
      <c r="B272" s="275" t="s">
        <v>4</v>
      </c>
      <c r="C272" s="275">
        <v>3762</v>
      </c>
      <c r="D272" s="275" t="s">
        <v>189</v>
      </c>
      <c r="E272" s="275" t="s">
        <v>5</v>
      </c>
      <c r="F272" s="275" t="s">
        <v>7</v>
      </c>
      <c r="G272" s="275" t="s">
        <v>391</v>
      </c>
      <c r="H272" s="275"/>
      <c r="I272" s="277">
        <v>17</v>
      </c>
      <c r="J272" s="277">
        <v>18</v>
      </c>
    </row>
    <row r="273" spans="1:10">
      <c r="A273" s="48">
        <v>43142</v>
      </c>
      <c r="B273" s="32" t="s">
        <v>7</v>
      </c>
      <c r="C273" s="32">
        <v>57100</v>
      </c>
      <c r="D273" s="32" t="s">
        <v>369</v>
      </c>
      <c r="E273" s="32" t="s">
        <v>7</v>
      </c>
      <c r="F273" s="32" t="s">
        <v>7</v>
      </c>
      <c r="G273" s="32" t="s">
        <v>603</v>
      </c>
      <c r="H273" s="32"/>
      <c r="I273">
        <v>33</v>
      </c>
      <c r="J273">
        <v>42</v>
      </c>
    </row>
    <row r="274" spans="1:10">
      <c r="A274" s="48">
        <v>43150</v>
      </c>
      <c r="B274" s="32" t="s">
        <v>22</v>
      </c>
      <c r="C274" s="145">
        <v>7500</v>
      </c>
      <c r="D274" s="32" t="s">
        <v>713</v>
      </c>
      <c r="E274" s="32" t="s">
        <v>7</v>
      </c>
      <c r="F274" s="32" t="s">
        <v>24</v>
      </c>
      <c r="G274" s="32" t="s">
        <v>714</v>
      </c>
      <c r="H274" s="32"/>
      <c r="I274">
        <v>163</v>
      </c>
      <c r="J274">
        <v>273</v>
      </c>
    </row>
    <row r="275" spans="1:10">
      <c r="A275" s="48">
        <v>43148</v>
      </c>
      <c r="B275" s="32" t="s">
        <v>6</v>
      </c>
      <c r="C275" s="32">
        <v>54294</v>
      </c>
      <c r="D275" s="32" t="s">
        <v>434</v>
      </c>
      <c r="E275" s="32" t="s">
        <v>6</v>
      </c>
      <c r="F275" s="32" t="s">
        <v>24</v>
      </c>
      <c r="G275" s="32" t="s">
        <v>388</v>
      </c>
      <c r="H275" s="32"/>
      <c r="I275">
        <v>51</v>
      </c>
      <c r="J275">
        <v>74</v>
      </c>
    </row>
    <row r="276" spans="1:10">
      <c r="A276" s="48">
        <v>43155</v>
      </c>
      <c r="B276" s="32" t="s">
        <v>6</v>
      </c>
      <c r="C276" s="145">
        <v>54294</v>
      </c>
      <c r="D276" s="32" t="s">
        <v>434</v>
      </c>
      <c r="E276" s="32" t="s">
        <v>6</v>
      </c>
      <c r="F276" s="32" t="s">
        <v>24</v>
      </c>
      <c r="G276" s="32" t="s">
        <v>388</v>
      </c>
      <c r="H276" s="32"/>
      <c r="I276">
        <v>62</v>
      </c>
      <c r="J276">
        <v>75</v>
      </c>
    </row>
    <row r="277" spans="1:10">
      <c r="A277" s="48">
        <v>43155</v>
      </c>
      <c r="B277" s="32" t="s">
        <v>6</v>
      </c>
      <c r="C277" s="145">
        <v>54294</v>
      </c>
      <c r="D277" s="32" t="s">
        <v>434</v>
      </c>
      <c r="E277" s="32" t="s">
        <v>6</v>
      </c>
      <c r="F277" s="32" t="s">
        <v>6</v>
      </c>
      <c r="G277" s="32" t="s">
        <v>577</v>
      </c>
      <c r="H277" s="32"/>
      <c r="I277">
        <v>62</v>
      </c>
      <c r="J277">
        <v>75</v>
      </c>
    </row>
    <row r="278" spans="1:10">
      <c r="A278" s="48">
        <v>43146</v>
      </c>
      <c r="B278" s="32" t="s">
        <v>4</v>
      </c>
      <c r="C278" s="32">
        <v>5460</v>
      </c>
      <c r="D278" s="32" t="s">
        <v>649</v>
      </c>
      <c r="E278" s="32" t="s">
        <v>5</v>
      </c>
      <c r="F278" s="32" t="s">
        <v>24</v>
      </c>
      <c r="G278" s="32" t="s">
        <v>388</v>
      </c>
      <c r="H278" s="32"/>
      <c r="I278">
        <v>30</v>
      </c>
      <c r="J278">
        <v>40</v>
      </c>
    </row>
    <row r="279" spans="1:10">
      <c r="A279" s="48">
        <v>43143</v>
      </c>
      <c r="B279" s="32" t="s">
        <v>6</v>
      </c>
      <c r="C279" s="32">
        <v>54349</v>
      </c>
      <c r="D279" s="32" t="s">
        <v>630</v>
      </c>
      <c r="E279" s="32" t="s">
        <v>6</v>
      </c>
      <c r="F279" s="32" t="s">
        <v>24</v>
      </c>
      <c r="G279" s="32" t="s">
        <v>445</v>
      </c>
      <c r="H279" s="32"/>
      <c r="I279">
        <v>64</v>
      </c>
      <c r="J279">
        <v>100</v>
      </c>
    </row>
    <row r="280" spans="1:10" s="600" customFormat="1">
      <c r="A280" s="598">
        <v>43148</v>
      </c>
      <c r="B280" s="599" t="s">
        <v>4</v>
      </c>
      <c r="C280" s="599">
        <v>7481</v>
      </c>
      <c r="D280" s="599" t="s">
        <v>373</v>
      </c>
      <c r="E280" s="599" t="s">
        <v>30</v>
      </c>
      <c r="F280" s="599" t="s">
        <v>7</v>
      </c>
      <c r="G280" s="599" t="s">
        <v>388</v>
      </c>
      <c r="H280" s="599"/>
      <c r="I280" s="600">
        <v>34</v>
      </c>
      <c r="J280" s="600">
        <v>44</v>
      </c>
    </row>
    <row r="281" spans="1:10">
      <c r="A281" s="48">
        <v>43150</v>
      </c>
      <c r="B281" s="32" t="s">
        <v>7</v>
      </c>
      <c r="C281" s="145">
        <v>78140</v>
      </c>
      <c r="D281" s="32" t="s">
        <v>712</v>
      </c>
      <c r="E281" s="32" t="s">
        <v>7</v>
      </c>
      <c r="F281" s="32" t="s">
        <v>7</v>
      </c>
      <c r="G281" s="32" t="s">
        <v>609</v>
      </c>
      <c r="H281" s="32"/>
      <c r="I281">
        <v>210</v>
      </c>
      <c r="J281">
        <v>365</v>
      </c>
    </row>
    <row r="282" spans="1:10">
      <c r="A282" s="48">
        <v>43145</v>
      </c>
      <c r="B282" s="32" t="s">
        <v>635</v>
      </c>
      <c r="C282" s="32" t="s">
        <v>636</v>
      </c>
      <c r="D282" s="32" t="s">
        <v>637</v>
      </c>
      <c r="E282" s="32" t="s">
        <v>638</v>
      </c>
      <c r="F282" s="32" t="s">
        <v>489</v>
      </c>
      <c r="G282" s="32" t="s">
        <v>388</v>
      </c>
      <c r="H282" s="32"/>
    </row>
    <row r="283" spans="1:10">
      <c r="A283" s="48">
        <v>43134</v>
      </c>
      <c r="B283" s="32" t="s">
        <v>592</v>
      </c>
      <c r="C283" s="32">
        <v>38221</v>
      </c>
      <c r="D283" s="32" t="s">
        <v>593</v>
      </c>
      <c r="E283" s="32" t="s">
        <v>66</v>
      </c>
      <c r="F283" s="32" t="s">
        <v>6</v>
      </c>
      <c r="G283" s="32" t="s">
        <v>548</v>
      </c>
      <c r="H283" s="32"/>
    </row>
    <row r="284" spans="1:10">
      <c r="A284" s="48">
        <v>43148</v>
      </c>
      <c r="B284" s="32" t="s">
        <v>4</v>
      </c>
      <c r="C284" s="32">
        <v>7209</v>
      </c>
      <c r="D284" s="32" t="s">
        <v>311</v>
      </c>
      <c r="E284" s="32" t="s">
        <v>7</v>
      </c>
      <c r="F284" s="32" t="s">
        <v>125</v>
      </c>
      <c r="G284" s="32" t="s">
        <v>42</v>
      </c>
      <c r="H284" s="32"/>
      <c r="I284">
        <v>28</v>
      </c>
      <c r="J284">
        <v>34</v>
      </c>
    </row>
    <row r="285" spans="1:10">
      <c r="A285" s="48">
        <v>43147</v>
      </c>
      <c r="B285" s="32" t="s">
        <v>7</v>
      </c>
      <c r="C285" s="32">
        <v>59290</v>
      </c>
      <c r="D285" s="32" t="s">
        <v>662</v>
      </c>
      <c r="E285" s="32" t="s">
        <v>7</v>
      </c>
      <c r="F285" s="32" t="s">
        <v>661</v>
      </c>
      <c r="G285" s="32" t="s">
        <v>388</v>
      </c>
      <c r="H285" s="32"/>
      <c r="I285">
        <v>182</v>
      </c>
      <c r="J285">
        <v>304</v>
      </c>
    </row>
    <row r="286" spans="1:10">
      <c r="A286" s="48">
        <v>43138</v>
      </c>
      <c r="B286" s="32" t="s">
        <v>608</v>
      </c>
      <c r="C286" s="32">
        <v>1140</v>
      </c>
      <c r="D286" s="32" t="s">
        <v>277</v>
      </c>
      <c r="E286" s="32" t="s">
        <v>6</v>
      </c>
      <c r="F286" s="32" t="s">
        <v>24</v>
      </c>
      <c r="G286" s="32" t="s">
        <v>609</v>
      </c>
      <c r="H286" s="32"/>
    </row>
    <row r="287" spans="1:10">
      <c r="A287" s="48">
        <v>43134</v>
      </c>
      <c r="B287" s="32" t="s">
        <v>6</v>
      </c>
      <c r="C287" s="32">
        <v>54457</v>
      </c>
      <c r="D287" s="32" t="s">
        <v>473</v>
      </c>
      <c r="E287" s="32" t="s">
        <v>599</v>
      </c>
      <c r="F287" s="32" t="s">
        <v>24</v>
      </c>
      <c r="G287" s="32" t="s">
        <v>548</v>
      </c>
      <c r="H287" s="32"/>
      <c r="I287">
        <v>42</v>
      </c>
      <c r="J287">
        <v>52</v>
      </c>
    </row>
    <row r="288" spans="1:10">
      <c r="A288" s="48">
        <v>43148</v>
      </c>
      <c r="B288" s="32" t="s">
        <v>6</v>
      </c>
      <c r="C288" s="32">
        <v>54457</v>
      </c>
      <c r="D288" s="32" t="s">
        <v>473</v>
      </c>
      <c r="E288" s="32" t="s">
        <v>5</v>
      </c>
      <c r="F288" s="32" t="s">
        <v>6</v>
      </c>
      <c r="G288" s="32" t="s">
        <v>672</v>
      </c>
      <c r="H288" s="32"/>
      <c r="I288">
        <v>43</v>
      </c>
      <c r="J288">
        <v>52</v>
      </c>
    </row>
    <row r="289" spans="1:10">
      <c r="A289" s="48">
        <v>43155</v>
      </c>
      <c r="B289" s="32" t="s">
        <v>22</v>
      </c>
      <c r="C289" s="145">
        <v>6780</v>
      </c>
      <c r="D289" s="32" t="s">
        <v>730</v>
      </c>
      <c r="E289" s="32" t="s">
        <v>7</v>
      </c>
      <c r="F289" s="32" t="s">
        <v>284</v>
      </c>
      <c r="G289" s="32" t="s">
        <v>577</v>
      </c>
      <c r="H289" s="32"/>
      <c r="I289">
        <v>30</v>
      </c>
      <c r="J289">
        <v>23</v>
      </c>
    </row>
    <row r="290" spans="1:10">
      <c r="A290" s="48">
        <v>43149</v>
      </c>
      <c r="B290" s="32" t="s">
        <v>4</v>
      </c>
      <c r="C290" s="32">
        <v>5485</v>
      </c>
      <c r="D290" s="32" t="s">
        <v>690</v>
      </c>
      <c r="E290" s="32" t="s">
        <v>6</v>
      </c>
      <c r="F290" s="32" t="s">
        <v>4</v>
      </c>
      <c r="G290" s="32" t="s">
        <v>123</v>
      </c>
      <c r="H290" s="32"/>
      <c r="I290">
        <v>39</v>
      </c>
      <c r="J290">
        <v>55</v>
      </c>
    </row>
    <row r="291" spans="1:10">
      <c r="A291" s="48">
        <v>43157</v>
      </c>
      <c r="B291" s="32" t="s">
        <v>7</v>
      </c>
      <c r="C291" s="145">
        <v>57970</v>
      </c>
      <c r="D291" s="32" t="s">
        <v>739</v>
      </c>
      <c r="E291" s="32" t="s">
        <v>7</v>
      </c>
      <c r="F291" s="32" t="s">
        <v>7</v>
      </c>
      <c r="G291" s="32" t="s">
        <v>42</v>
      </c>
      <c r="H291" s="32"/>
      <c r="I291">
        <v>46</v>
      </c>
      <c r="J291">
        <v>46</v>
      </c>
    </row>
    <row r="292" spans="1:10">
      <c r="A292" s="48"/>
      <c r="B292" s="32"/>
      <c r="C292" s="145"/>
      <c r="D292" s="32"/>
      <c r="E292" s="32"/>
      <c r="F292" s="32"/>
      <c r="G292" s="32"/>
      <c r="H292" s="32"/>
    </row>
    <row r="293" spans="1:10">
      <c r="I293" s="132">
        <f>SUM(I3:I291)</f>
        <v>9529</v>
      </c>
      <c r="J293" s="132">
        <f>SUM(J3:J291)</f>
        <v>11569</v>
      </c>
    </row>
    <row r="294" spans="1:10">
      <c r="I294" s="132">
        <f>291-2-9</f>
        <v>280</v>
      </c>
      <c r="J294" s="132">
        <f>291-2-9</f>
        <v>280</v>
      </c>
    </row>
    <row r="295" spans="1:10">
      <c r="I295" s="133">
        <f>I293/I294</f>
        <v>34.032142857142858</v>
      </c>
      <c r="J295" s="133">
        <f>J293/J294</f>
        <v>41.317857142857143</v>
      </c>
    </row>
  </sheetData>
  <sortState ref="A3:J291">
    <sortCondition ref="D3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L344"/>
  <sheetViews>
    <sheetView topLeftCell="C1" zoomScale="180" zoomScaleNormal="161" zoomScalePageLayoutView="161" workbookViewId="0">
      <pane ySplit="1" topLeftCell="A2" activePane="bottomLeft" state="frozen"/>
      <selection pane="bottomLeft" activeCell="H336" sqref="H3:H336"/>
    </sheetView>
  </sheetViews>
  <sheetFormatPr baseColWidth="10" defaultRowHeight="15"/>
  <cols>
    <col min="1" max="2" width="10.83203125" style="212"/>
    <col min="4" max="4" width="24.6640625" customWidth="1"/>
    <col min="7" max="7" width="28.33203125" customWidth="1"/>
    <col min="8" max="8" width="37.83203125" customWidth="1"/>
    <col min="9" max="10" width="10.83203125" style="212"/>
    <col min="12" max="12" width="12" bestFit="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212" t="s">
        <v>569</v>
      </c>
      <c r="J1" s="212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  <c r="I2" s="148"/>
      <c r="J2" s="148"/>
    </row>
    <row r="3" spans="1:10">
      <c r="A3" s="240">
        <v>43165</v>
      </c>
      <c r="B3" s="215" t="s">
        <v>7</v>
      </c>
      <c r="C3" s="215">
        <v>57440</v>
      </c>
      <c r="D3" s="211" t="s">
        <v>830</v>
      </c>
      <c r="E3" s="211" t="s">
        <v>7</v>
      </c>
      <c r="F3" s="211" t="s">
        <v>24</v>
      </c>
      <c r="G3" s="211" t="s">
        <v>520</v>
      </c>
      <c r="H3" s="211"/>
      <c r="I3" s="212">
        <v>27</v>
      </c>
      <c r="J3" s="212">
        <v>28</v>
      </c>
    </row>
    <row r="4" spans="1:10">
      <c r="A4" s="240">
        <v>43169</v>
      </c>
      <c r="B4" s="215" t="s">
        <v>7</v>
      </c>
      <c r="C4" s="215">
        <v>57640</v>
      </c>
      <c r="D4" s="211" t="s">
        <v>869</v>
      </c>
      <c r="E4" s="211" t="s">
        <v>7</v>
      </c>
      <c r="F4" s="211" t="s">
        <v>28</v>
      </c>
      <c r="G4" s="211" t="s">
        <v>98</v>
      </c>
      <c r="H4" s="211"/>
      <c r="I4" s="212">
        <v>43</v>
      </c>
      <c r="J4" s="212">
        <v>65</v>
      </c>
    </row>
    <row r="5" spans="1:10">
      <c r="A5" s="240">
        <v>43167</v>
      </c>
      <c r="B5" s="215" t="s">
        <v>22</v>
      </c>
      <c r="C5" s="215">
        <v>6790</v>
      </c>
      <c r="D5" s="211" t="s">
        <v>479</v>
      </c>
      <c r="E5" s="211" t="s">
        <v>25</v>
      </c>
      <c r="F5" s="211" t="s">
        <v>35</v>
      </c>
      <c r="G5" s="211" t="s">
        <v>853</v>
      </c>
      <c r="H5" s="211"/>
      <c r="I5" s="212">
        <v>16</v>
      </c>
      <c r="J5" s="212">
        <v>15</v>
      </c>
    </row>
    <row r="6" spans="1:10">
      <c r="A6" s="240">
        <v>43169</v>
      </c>
      <c r="B6" s="215" t="s">
        <v>7</v>
      </c>
      <c r="C6" s="215">
        <v>54560</v>
      </c>
      <c r="D6" s="211" t="s">
        <v>871</v>
      </c>
      <c r="E6" s="211" t="s">
        <v>7</v>
      </c>
      <c r="F6" s="211"/>
      <c r="G6" s="211" t="s">
        <v>98</v>
      </c>
      <c r="H6" s="211"/>
      <c r="I6" s="212">
        <v>27</v>
      </c>
      <c r="J6" s="212">
        <v>25</v>
      </c>
    </row>
    <row r="7" spans="1:10">
      <c r="A7" s="241">
        <v>43160</v>
      </c>
      <c r="B7" s="214" t="s">
        <v>7</v>
      </c>
      <c r="C7" s="214">
        <v>57390</v>
      </c>
      <c r="D7" s="32" t="s">
        <v>350</v>
      </c>
      <c r="E7" s="32" t="s">
        <v>7</v>
      </c>
      <c r="F7" s="32" t="s">
        <v>7</v>
      </c>
      <c r="G7" s="32" t="s">
        <v>609</v>
      </c>
      <c r="H7" s="32"/>
      <c r="I7" s="212">
        <v>21</v>
      </c>
      <c r="J7" s="212">
        <v>12</v>
      </c>
    </row>
    <row r="8" spans="1:10" s="277" customFormat="1">
      <c r="A8" s="309">
        <v>43177</v>
      </c>
      <c r="B8" s="310" t="s">
        <v>4</v>
      </c>
      <c r="C8" s="310">
        <v>4940</v>
      </c>
      <c r="D8" s="311" t="s">
        <v>152</v>
      </c>
      <c r="E8" s="311" t="s">
        <v>5</v>
      </c>
      <c r="F8" s="311" t="s">
        <v>6</v>
      </c>
      <c r="G8" s="311" t="s">
        <v>123</v>
      </c>
      <c r="H8" s="311"/>
      <c r="I8" s="312">
        <v>12</v>
      </c>
      <c r="J8" s="312">
        <v>9</v>
      </c>
    </row>
    <row r="9" spans="1:10" s="277" customFormat="1">
      <c r="A9" s="309">
        <v>43177</v>
      </c>
      <c r="B9" s="310" t="s">
        <v>4</v>
      </c>
      <c r="C9" s="310">
        <v>4947</v>
      </c>
      <c r="D9" s="311" t="s">
        <v>152</v>
      </c>
      <c r="E9" s="311" t="s">
        <v>5</v>
      </c>
      <c r="F9" s="311" t="s">
        <v>7</v>
      </c>
      <c r="G9" s="311" t="s">
        <v>943</v>
      </c>
      <c r="H9" s="311"/>
      <c r="I9" s="312">
        <v>12</v>
      </c>
      <c r="J9" s="312">
        <v>9</v>
      </c>
    </row>
    <row r="10" spans="1:10" s="277" customFormat="1">
      <c r="A10" s="309">
        <v>43176</v>
      </c>
      <c r="B10" s="310" t="s">
        <v>4</v>
      </c>
      <c r="C10" s="310">
        <v>4951</v>
      </c>
      <c r="D10" s="311" t="s">
        <v>152</v>
      </c>
      <c r="E10" s="311" t="s">
        <v>5</v>
      </c>
      <c r="F10" s="311" t="s">
        <v>24</v>
      </c>
      <c r="G10" s="311" t="s">
        <v>663</v>
      </c>
      <c r="H10" s="311"/>
      <c r="I10" s="312">
        <v>12</v>
      </c>
      <c r="J10" s="312">
        <v>9</v>
      </c>
    </row>
    <row r="11" spans="1:10">
      <c r="A11" s="241">
        <v>43162</v>
      </c>
      <c r="B11" s="214" t="s">
        <v>4</v>
      </c>
      <c r="C11" s="214">
        <v>5405</v>
      </c>
      <c r="D11" s="32" t="s">
        <v>194</v>
      </c>
      <c r="E11" s="32" t="s">
        <v>5</v>
      </c>
      <c r="F11" s="32" t="s">
        <v>7</v>
      </c>
      <c r="G11" s="32" t="s">
        <v>98</v>
      </c>
      <c r="H11" s="32"/>
      <c r="I11" s="212">
        <v>34</v>
      </c>
      <c r="J11" s="212">
        <v>41</v>
      </c>
    </row>
    <row r="12" spans="1:10">
      <c r="A12" s="240">
        <v>43169</v>
      </c>
      <c r="B12" s="215" t="s">
        <v>4</v>
      </c>
      <c r="C12" s="215">
        <v>4489</v>
      </c>
      <c r="D12" s="211" t="s">
        <v>145</v>
      </c>
      <c r="E12" s="211" t="s">
        <v>5</v>
      </c>
      <c r="F12" s="211" t="s">
        <v>127</v>
      </c>
      <c r="G12" s="211" t="s">
        <v>391</v>
      </c>
      <c r="H12" s="211"/>
      <c r="I12" s="212">
        <v>6</v>
      </c>
      <c r="J12" s="212">
        <v>5</v>
      </c>
    </row>
    <row r="13" spans="1:10">
      <c r="A13" s="241">
        <v>43162</v>
      </c>
      <c r="B13" s="214" t="s">
        <v>4</v>
      </c>
      <c r="C13" s="214">
        <v>7232</v>
      </c>
      <c r="D13" s="32" t="s">
        <v>153</v>
      </c>
      <c r="E13" s="32" t="s">
        <v>489</v>
      </c>
      <c r="F13" s="32" t="s">
        <v>24</v>
      </c>
      <c r="G13" s="32"/>
      <c r="H13" s="32"/>
      <c r="I13" s="212">
        <v>26</v>
      </c>
      <c r="J13" s="212">
        <v>33</v>
      </c>
    </row>
    <row r="14" spans="1:10">
      <c r="A14" s="240">
        <v>43177</v>
      </c>
      <c r="B14" s="215" t="s">
        <v>4</v>
      </c>
      <c r="C14" s="215">
        <v>7241</v>
      </c>
      <c r="D14" s="211" t="s">
        <v>153</v>
      </c>
      <c r="E14" s="211" t="s">
        <v>12</v>
      </c>
      <c r="F14" s="211" t="s">
        <v>24</v>
      </c>
      <c r="G14" s="211" t="s">
        <v>388</v>
      </c>
      <c r="H14" s="211"/>
      <c r="I14" s="212">
        <v>26</v>
      </c>
      <c r="J14" s="212">
        <v>33</v>
      </c>
    </row>
    <row r="15" spans="1:10">
      <c r="A15" s="240">
        <v>43174</v>
      </c>
      <c r="B15" s="215" t="s">
        <v>4</v>
      </c>
      <c r="C15" s="215">
        <v>7248</v>
      </c>
      <c r="D15" s="211" t="s">
        <v>153</v>
      </c>
      <c r="E15" s="211" t="s">
        <v>24</v>
      </c>
      <c r="F15" s="211" t="s">
        <v>7</v>
      </c>
      <c r="G15" s="211" t="s">
        <v>905</v>
      </c>
      <c r="H15" s="211"/>
      <c r="I15" s="212">
        <v>26</v>
      </c>
      <c r="J15" s="212">
        <v>33</v>
      </c>
    </row>
    <row r="16" spans="1:10">
      <c r="A16" s="240">
        <v>43169</v>
      </c>
      <c r="B16" s="215" t="s">
        <v>4</v>
      </c>
      <c r="C16" s="215">
        <v>3315</v>
      </c>
      <c r="D16" s="211" t="s">
        <v>137</v>
      </c>
      <c r="E16" s="211" t="s">
        <v>5</v>
      </c>
      <c r="F16" s="211" t="s">
        <v>6</v>
      </c>
      <c r="G16" s="211" t="s">
        <v>466</v>
      </c>
      <c r="H16" s="211"/>
      <c r="I16" s="212">
        <v>14</v>
      </c>
      <c r="J16" s="212">
        <v>15</v>
      </c>
    </row>
    <row r="17" spans="1:10">
      <c r="A17" s="240">
        <v>43176</v>
      </c>
      <c r="B17" s="215" t="s">
        <v>4</v>
      </c>
      <c r="C17" s="215">
        <v>8076</v>
      </c>
      <c r="D17" s="211" t="s">
        <v>133</v>
      </c>
      <c r="E17" s="211" t="s">
        <v>5</v>
      </c>
      <c r="F17" s="211" t="s">
        <v>7</v>
      </c>
      <c r="G17" s="211" t="s">
        <v>42</v>
      </c>
      <c r="H17" s="211"/>
      <c r="I17" s="212">
        <v>24</v>
      </c>
      <c r="J17" s="212">
        <v>20</v>
      </c>
    </row>
    <row r="18" spans="1:10">
      <c r="A18" s="240">
        <v>43177</v>
      </c>
      <c r="B18" s="215" t="s">
        <v>4</v>
      </c>
      <c r="C18" s="215">
        <v>8079</v>
      </c>
      <c r="D18" s="211" t="s">
        <v>133</v>
      </c>
      <c r="E18" s="211" t="s">
        <v>24</v>
      </c>
      <c r="F18" s="211" t="s">
        <v>7</v>
      </c>
      <c r="G18" s="211" t="s">
        <v>42</v>
      </c>
      <c r="H18" s="211"/>
      <c r="I18" s="212">
        <v>24</v>
      </c>
      <c r="J18" s="212">
        <v>20</v>
      </c>
    </row>
    <row r="19" spans="1:10">
      <c r="A19" s="210">
        <v>43185</v>
      </c>
      <c r="B19" s="215" t="s">
        <v>4</v>
      </c>
      <c r="C19" s="215">
        <v>8096</v>
      </c>
      <c r="D19" s="211" t="s">
        <v>133</v>
      </c>
      <c r="E19" s="211" t="s">
        <v>12</v>
      </c>
      <c r="F19" s="211" t="s">
        <v>24</v>
      </c>
      <c r="G19" s="211" t="s">
        <v>98</v>
      </c>
      <c r="H19" s="211"/>
      <c r="I19" s="212">
        <v>24</v>
      </c>
      <c r="J19" s="212">
        <v>20</v>
      </c>
    </row>
    <row r="20" spans="1:10" s="472" customFormat="1">
      <c r="A20" s="473">
        <v>43184</v>
      </c>
      <c r="B20" s="474" t="s">
        <v>4</v>
      </c>
      <c r="C20" s="474">
        <v>4970</v>
      </c>
      <c r="D20" s="475" t="s">
        <v>974</v>
      </c>
      <c r="E20" s="475" t="s">
        <v>7</v>
      </c>
      <c r="F20" s="475" t="s">
        <v>620</v>
      </c>
      <c r="G20" s="475" t="s">
        <v>510</v>
      </c>
      <c r="H20" s="475"/>
      <c r="I20" s="476">
        <v>19</v>
      </c>
      <c r="J20" s="476">
        <v>15</v>
      </c>
    </row>
    <row r="21" spans="1:10">
      <c r="A21" s="240">
        <v>43176</v>
      </c>
      <c r="B21" s="215" t="s">
        <v>4</v>
      </c>
      <c r="C21" s="215">
        <v>8609</v>
      </c>
      <c r="D21" s="211" t="s">
        <v>913</v>
      </c>
      <c r="E21" s="211" t="s">
        <v>914</v>
      </c>
      <c r="F21" s="211" t="s">
        <v>57</v>
      </c>
      <c r="G21" s="211" t="s">
        <v>388</v>
      </c>
      <c r="H21" s="211"/>
      <c r="I21" s="212">
        <v>47</v>
      </c>
      <c r="J21" s="212">
        <v>59</v>
      </c>
    </row>
    <row r="22" spans="1:10" s="277" customFormat="1">
      <c r="A22" s="313">
        <v>43162</v>
      </c>
      <c r="B22" s="314" t="s">
        <v>4</v>
      </c>
      <c r="C22" s="314">
        <v>3249</v>
      </c>
      <c r="D22" s="275" t="s">
        <v>333</v>
      </c>
      <c r="E22" s="275" t="s">
        <v>5</v>
      </c>
      <c r="F22" s="275" t="s">
        <v>6</v>
      </c>
      <c r="G22" s="275" t="s">
        <v>123</v>
      </c>
      <c r="H22" s="275"/>
      <c r="I22" s="312">
        <v>25</v>
      </c>
      <c r="J22" s="312">
        <v>21</v>
      </c>
    </row>
    <row r="23" spans="1:10" s="277" customFormat="1">
      <c r="A23" s="309">
        <v>43182</v>
      </c>
      <c r="B23" s="310" t="s">
        <v>4</v>
      </c>
      <c r="C23" s="310">
        <v>3253</v>
      </c>
      <c r="D23" s="311" t="s">
        <v>333</v>
      </c>
      <c r="E23" s="311" t="s">
        <v>7</v>
      </c>
      <c r="F23" s="311" t="s">
        <v>24</v>
      </c>
      <c r="G23" s="311" t="s">
        <v>388</v>
      </c>
      <c r="H23" s="311"/>
      <c r="I23" s="312">
        <v>25</v>
      </c>
      <c r="J23" s="312">
        <v>21</v>
      </c>
    </row>
    <row r="24" spans="1:10" s="277" customFormat="1">
      <c r="A24" s="313">
        <v>43163</v>
      </c>
      <c r="B24" s="314" t="s">
        <v>4</v>
      </c>
      <c r="C24" s="314">
        <v>3279</v>
      </c>
      <c r="D24" s="275" t="s">
        <v>333</v>
      </c>
      <c r="E24" s="275" t="s">
        <v>5</v>
      </c>
      <c r="F24" s="275" t="s">
        <v>7</v>
      </c>
      <c r="G24" s="275" t="s">
        <v>812</v>
      </c>
      <c r="H24" s="275"/>
      <c r="I24" s="312">
        <v>25</v>
      </c>
      <c r="J24" s="312">
        <v>21</v>
      </c>
    </row>
    <row r="25" spans="1:10">
      <c r="A25" s="240">
        <v>43177</v>
      </c>
      <c r="B25" s="215" t="s">
        <v>4</v>
      </c>
      <c r="C25" s="215">
        <v>6950</v>
      </c>
      <c r="D25" s="211" t="s">
        <v>933</v>
      </c>
      <c r="E25" s="211" t="s">
        <v>5</v>
      </c>
      <c r="F25" s="211" t="s">
        <v>24</v>
      </c>
      <c r="G25" s="211" t="s">
        <v>934</v>
      </c>
      <c r="H25" s="211"/>
      <c r="I25" s="212">
        <v>37</v>
      </c>
      <c r="J25" s="212">
        <v>52</v>
      </c>
    </row>
    <row r="26" spans="1:10">
      <c r="A26" s="240">
        <v>43177</v>
      </c>
      <c r="B26" s="215" t="s">
        <v>4</v>
      </c>
      <c r="C26" s="215">
        <v>3324</v>
      </c>
      <c r="D26" s="211" t="s">
        <v>183</v>
      </c>
      <c r="E26" s="211" t="s">
        <v>7</v>
      </c>
      <c r="F26" s="211" t="s">
        <v>5</v>
      </c>
      <c r="G26" s="211" t="s">
        <v>123</v>
      </c>
      <c r="H26" s="211"/>
      <c r="I26" s="212">
        <v>15</v>
      </c>
      <c r="J26" s="212">
        <v>15</v>
      </c>
    </row>
    <row r="27" spans="1:10">
      <c r="A27" s="240">
        <v>43184</v>
      </c>
      <c r="B27" s="215" t="s">
        <v>4</v>
      </c>
      <c r="C27" s="215">
        <v>2665</v>
      </c>
      <c r="D27" s="211" t="s">
        <v>979</v>
      </c>
      <c r="E27" s="211" t="s">
        <v>5</v>
      </c>
      <c r="F27" s="211" t="s">
        <v>6</v>
      </c>
      <c r="G27" s="211" t="s">
        <v>980</v>
      </c>
      <c r="H27" s="211"/>
      <c r="I27" s="212">
        <v>23</v>
      </c>
      <c r="J27" s="212">
        <v>27</v>
      </c>
    </row>
    <row r="28" spans="1:10">
      <c r="A28" s="240">
        <v>43177</v>
      </c>
      <c r="B28" s="215" t="s">
        <v>4</v>
      </c>
      <c r="C28" s="215">
        <v>6163</v>
      </c>
      <c r="D28" s="211" t="s">
        <v>452</v>
      </c>
      <c r="E28" s="211" t="s">
        <v>24</v>
      </c>
      <c r="F28" s="211" t="s">
        <v>5</v>
      </c>
      <c r="G28" s="211" t="s">
        <v>941</v>
      </c>
      <c r="H28" s="211"/>
      <c r="I28" s="212">
        <v>35</v>
      </c>
      <c r="J28" s="212">
        <v>45</v>
      </c>
    </row>
    <row r="29" spans="1:10">
      <c r="A29" s="240">
        <v>43166</v>
      </c>
      <c r="B29" s="215" t="s">
        <v>7</v>
      </c>
      <c r="C29" s="215">
        <v>57310</v>
      </c>
      <c r="D29" s="211" t="s">
        <v>833</v>
      </c>
      <c r="E29" s="211" t="s">
        <v>7</v>
      </c>
      <c r="F29" s="211" t="s">
        <v>7</v>
      </c>
      <c r="G29" s="211" t="s">
        <v>42</v>
      </c>
      <c r="H29" s="211"/>
      <c r="I29" s="212">
        <v>40</v>
      </c>
      <c r="J29" s="212">
        <v>55</v>
      </c>
    </row>
    <row r="30" spans="1:10">
      <c r="A30" s="240">
        <v>43167</v>
      </c>
      <c r="B30" s="215" t="s">
        <v>7</v>
      </c>
      <c r="C30" s="215">
        <v>57310</v>
      </c>
      <c r="D30" s="211" t="s">
        <v>833</v>
      </c>
      <c r="E30" s="211" t="s">
        <v>7</v>
      </c>
      <c r="F30" s="211" t="s">
        <v>24</v>
      </c>
      <c r="G30" s="211" t="s">
        <v>388</v>
      </c>
      <c r="H30" s="211"/>
      <c r="I30" s="212">
        <v>40</v>
      </c>
      <c r="J30" s="212">
        <v>55</v>
      </c>
    </row>
    <row r="31" spans="1:10">
      <c r="A31" s="240">
        <v>43167</v>
      </c>
      <c r="B31" s="215" t="s">
        <v>7</v>
      </c>
      <c r="C31" s="215">
        <v>57310</v>
      </c>
      <c r="D31" s="211" t="s">
        <v>833</v>
      </c>
      <c r="E31" s="211" t="s">
        <v>7</v>
      </c>
      <c r="F31" s="211" t="s">
        <v>6</v>
      </c>
      <c r="G31" s="211" t="s">
        <v>846</v>
      </c>
      <c r="H31" s="211"/>
      <c r="I31" s="212">
        <v>40</v>
      </c>
      <c r="J31" s="212">
        <v>55</v>
      </c>
    </row>
    <row r="32" spans="1:10">
      <c r="A32" s="241">
        <v>43161</v>
      </c>
      <c r="B32" s="214" t="s">
        <v>6</v>
      </c>
      <c r="C32" s="214">
        <v>38114</v>
      </c>
      <c r="D32" s="32" t="s">
        <v>784</v>
      </c>
      <c r="E32" s="32" t="s">
        <v>6</v>
      </c>
      <c r="F32" s="32" t="s">
        <v>7</v>
      </c>
      <c r="G32" s="32" t="s">
        <v>609</v>
      </c>
      <c r="H32" s="32"/>
      <c r="I32" s="235" t="s">
        <v>818</v>
      </c>
      <c r="J32" s="235" t="s">
        <v>819</v>
      </c>
    </row>
    <row r="33" spans="1:10">
      <c r="A33" s="210">
        <v>43186</v>
      </c>
      <c r="B33" s="215" t="s">
        <v>6</v>
      </c>
      <c r="C33" s="215">
        <v>38114</v>
      </c>
      <c r="D33" s="211" t="s">
        <v>996</v>
      </c>
      <c r="E33" s="211" t="s">
        <v>6</v>
      </c>
      <c r="F33" s="211" t="s">
        <v>6</v>
      </c>
      <c r="G33" s="211" t="s">
        <v>994</v>
      </c>
      <c r="H33" s="211"/>
      <c r="I33" s="235" t="s">
        <v>818</v>
      </c>
      <c r="J33" s="235" t="s">
        <v>819</v>
      </c>
    </row>
    <row r="34" spans="1:10">
      <c r="A34" s="241">
        <v>43162</v>
      </c>
      <c r="B34" s="214" t="s">
        <v>7</v>
      </c>
      <c r="C34" s="214">
        <v>54190</v>
      </c>
      <c r="D34" s="32" t="s">
        <v>791</v>
      </c>
      <c r="E34" s="32" t="s">
        <v>7</v>
      </c>
      <c r="F34" s="32" t="s">
        <v>24</v>
      </c>
      <c r="G34" s="32" t="s">
        <v>609</v>
      </c>
      <c r="H34" s="32"/>
      <c r="I34" s="212">
        <v>22</v>
      </c>
      <c r="J34" s="212">
        <v>14</v>
      </c>
    </row>
    <row r="35" spans="1:10">
      <c r="A35" s="240">
        <v>43168</v>
      </c>
      <c r="B35" s="215" t="s">
        <v>7</v>
      </c>
      <c r="C35" s="215">
        <v>54190</v>
      </c>
      <c r="D35" s="211" t="s">
        <v>791</v>
      </c>
      <c r="E35" s="211" t="s">
        <v>7</v>
      </c>
      <c r="F35" s="211" t="s">
        <v>9</v>
      </c>
      <c r="G35" s="211" t="s">
        <v>520</v>
      </c>
      <c r="H35" s="211"/>
      <c r="I35" s="212">
        <v>22</v>
      </c>
      <c r="J35" s="212">
        <v>14</v>
      </c>
    </row>
    <row r="36" spans="1:10">
      <c r="A36" s="241">
        <v>43163</v>
      </c>
      <c r="B36" s="214" t="s">
        <v>4</v>
      </c>
      <c r="C36" s="214">
        <v>8141</v>
      </c>
      <c r="D36" s="32" t="s">
        <v>148</v>
      </c>
      <c r="E36" s="32" t="s">
        <v>808</v>
      </c>
      <c r="F36" s="32" t="s">
        <v>809</v>
      </c>
      <c r="G36" s="32" t="s">
        <v>807</v>
      </c>
      <c r="H36" s="32"/>
      <c r="I36" s="212">
        <v>31</v>
      </c>
      <c r="J36" s="212">
        <v>22</v>
      </c>
    </row>
    <row r="37" spans="1:10">
      <c r="A37" s="241">
        <v>43162</v>
      </c>
      <c r="B37" s="214" t="s">
        <v>4</v>
      </c>
      <c r="C37" s="214">
        <v>8166</v>
      </c>
      <c r="D37" s="32" t="s">
        <v>148</v>
      </c>
      <c r="E37" s="32" t="s">
        <v>7</v>
      </c>
      <c r="F37" s="32" t="s">
        <v>24</v>
      </c>
      <c r="G37" s="32" t="s">
        <v>388</v>
      </c>
      <c r="H37" s="32"/>
      <c r="I37" s="212">
        <v>35</v>
      </c>
      <c r="J37" s="212">
        <v>22</v>
      </c>
    </row>
    <row r="38" spans="1:10">
      <c r="A38" s="210">
        <v>43189</v>
      </c>
      <c r="B38" s="215" t="s">
        <v>4</v>
      </c>
      <c r="C38" s="215">
        <v>5415</v>
      </c>
      <c r="D38" s="211" t="s">
        <v>660</v>
      </c>
      <c r="E38" s="211" t="s">
        <v>5</v>
      </c>
      <c r="F38" s="211" t="s">
        <v>6</v>
      </c>
      <c r="G38" s="211" t="s">
        <v>891</v>
      </c>
      <c r="H38" s="211"/>
      <c r="I38" s="212">
        <v>33</v>
      </c>
      <c r="J38" s="212">
        <v>42</v>
      </c>
    </row>
    <row r="39" spans="1:10">
      <c r="A39" s="210">
        <v>43189</v>
      </c>
      <c r="B39" s="215" t="s">
        <v>7</v>
      </c>
      <c r="C39" s="215">
        <v>57570</v>
      </c>
      <c r="D39" s="211" t="s">
        <v>359</v>
      </c>
      <c r="E39" s="211" t="s">
        <v>7</v>
      </c>
      <c r="F39" s="211" t="s">
        <v>24</v>
      </c>
      <c r="G39" s="211" t="s">
        <v>64</v>
      </c>
      <c r="H39" s="211"/>
      <c r="I39" s="212">
        <v>35</v>
      </c>
      <c r="J39" s="212">
        <v>41</v>
      </c>
    </row>
    <row r="40" spans="1:10">
      <c r="A40" s="240">
        <v>43170</v>
      </c>
      <c r="B40" s="215" t="s">
        <v>7</v>
      </c>
      <c r="C40" s="215">
        <v>54260</v>
      </c>
      <c r="D40" s="211" t="s">
        <v>892</v>
      </c>
      <c r="E40" s="211" t="s">
        <v>7</v>
      </c>
      <c r="F40" s="211"/>
      <c r="G40" s="211" t="s">
        <v>98</v>
      </c>
      <c r="H40" s="211"/>
      <c r="I40" s="212">
        <v>41</v>
      </c>
      <c r="J40" s="212">
        <v>40</v>
      </c>
    </row>
    <row r="41" spans="1:10">
      <c r="A41" s="210">
        <v>43188</v>
      </c>
      <c r="B41" s="215" t="s">
        <v>22</v>
      </c>
      <c r="C41" s="215">
        <v>6673</v>
      </c>
      <c r="D41" s="211" t="s">
        <v>1000</v>
      </c>
      <c r="E41" s="211" t="s">
        <v>12</v>
      </c>
      <c r="F41" s="211" t="s">
        <v>7</v>
      </c>
      <c r="G41" s="211" t="s">
        <v>548</v>
      </c>
      <c r="H41" s="211"/>
      <c r="I41" s="212">
        <v>74</v>
      </c>
      <c r="J41" s="212">
        <v>98</v>
      </c>
    </row>
    <row r="42" spans="1:10">
      <c r="A42" s="240">
        <v>43180</v>
      </c>
      <c r="B42" s="215" t="s">
        <v>947</v>
      </c>
      <c r="C42" s="215">
        <v>60202</v>
      </c>
      <c r="D42" s="211" t="s">
        <v>948</v>
      </c>
      <c r="E42" s="211" t="s">
        <v>24</v>
      </c>
      <c r="F42" s="211" t="s">
        <v>911</v>
      </c>
      <c r="G42" s="211" t="s">
        <v>949</v>
      </c>
      <c r="H42" s="211"/>
      <c r="I42" s="212">
        <v>67</v>
      </c>
      <c r="J42" s="212">
        <v>108</v>
      </c>
    </row>
    <row r="43" spans="1:10">
      <c r="A43" s="240">
        <v>43174</v>
      </c>
      <c r="B43" s="215" t="s">
        <v>4</v>
      </c>
      <c r="C43" s="215">
        <v>7641</v>
      </c>
      <c r="D43" s="211" t="s">
        <v>903</v>
      </c>
      <c r="E43" s="211" t="s">
        <v>5</v>
      </c>
      <c r="F43" s="211" t="s">
        <v>5</v>
      </c>
      <c r="G43" s="211" t="s">
        <v>904</v>
      </c>
      <c r="H43" s="211"/>
      <c r="I43" s="212">
        <v>44</v>
      </c>
      <c r="J43" s="212">
        <v>56</v>
      </c>
    </row>
    <row r="44" spans="1:10">
      <c r="A44" s="240">
        <v>43171</v>
      </c>
      <c r="B44" s="215" t="s">
        <v>4</v>
      </c>
      <c r="C44" s="215">
        <v>6212</v>
      </c>
      <c r="D44" s="211" t="s">
        <v>287</v>
      </c>
      <c r="E44" s="211" t="s">
        <v>5</v>
      </c>
      <c r="F44" s="211" t="s">
        <v>122</v>
      </c>
      <c r="G44" s="211" t="s">
        <v>901</v>
      </c>
      <c r="H44" s="211"/>
      <c r="I44" s="212">
        <v>43</v>
      </c>
      <c r="J44" s="212">
        <v>56</v>
      </c>
    </row>
    <row r="45" spans="1:10">
      <c r="A45" s="240">
        <v>43166</v>
      </c>
      <c r="B45" s="215" t="s">
        <v>7</v>
      </c>
      <c r="C45" s="215">
        <v>54400</v>
      </c>
      <c r="D45" s="211" t="s">
        <v>843</v>
      </c>
      <c r="E45" s="211" t="s">
        <v>7</v>
      </c>
      <c r="F45" s="211" t="s">
        <v>7</v>
      </c>
      <c r="G45" s="211" t="s">
        <v>42</v>
      </c>
      <c r="H45" s="211"/>
      <c r="I45" s="212">
        <v>25</v>
      </c>
      <c r="J45" s="212">
        <v>20</v>
      </c>
    </row>
    <row r="46" spans="1:10">
      <c r="A46" s="241">
        <v>43163</v>
      </c>
      <c r="B46" s="214" t="s">
        <v>7</v>
      </c>
      <c r="C46" s="214">
        <v>54400</v>
      </c>
      <c r="D46" s="32" t="s">
        <v>815</v>
      </c>
      <c r="E46" s="32" t="s">
        <v>7</v>
      </c>
      <c r="F46" s="32" t="s">
        <v>24</v>
      </c>
      <c r="G46" s="32" t="s">
        <v>37</v>
      </c>
      <c r="H46" s="32"/>
      <c r="I46" s="212">
        <v>23</v>
      </c>
      <c r="J46" s="212">
        <v>23</v>
      </c>
    </row>
    <row r="47" spans="1:10">
      <c r="A47" s="240">
        <v>43166</v>
      </c>
      <c r="B47" s="215" t="s">
        <v>7</v>
      </c>
      <c r="C47" s="215">
        <v>54400</v>
      </c>
      <c r="D47" s="211" t="s">
        <v>815</v>
      </c>
      <c r="E47" s="211" t="s">
        <v>7</v>
      </c>
      <c r="F47" s="211" t="s">
        <v>7</v>
      </c>
      <c r="G47" s="211" t="s">
        <v>42</v>
      </c>
      <c r="H47" s="211"/>
      <c r="I47" s="212">
        <v>25</v>
      </c>
      <c r="J47" s="212">
        <v>20</v>
      </c>
    </row>
    <row r="48" spans="1:10">
      <c r="A48" s="240">
        <v>43167</v>
      </c>
      <c r="B48" s="215" t="s">
        <v>7</v>
      </c>
      <c r="C48" s="215">
        <v>54400</v>
      </c>
      <c r="D48" s="211" t="s">
        <v>815</v>
      </c>
      <c r="E48" s="211" t="s">
        <v>7</v>
      </c>
      <c r="F48" s="211" t="s">
        <v>24</v>
      </c>
      <c r="G48" s="211" t="s">
        <v>520</v>
      </c>
      <c r="H48" s="211"/>
      <c r="I48" s="212">
        <v>25</v>
      </c>
      <c r="J48" s="212">
        <v>20</v>
      </c>
    </row>
    <row r="49" spans="1:10">
      <c r="A49" s="240">
        <v>43176</v>
      </c>
      <c r="B49" s="215" t="s">
        <v>4</v>
      </c>
      <c r="C49" s="215">
        <v>9370</v>
      </c>
      <c r="D49" s="211" t="s">
        <v>200</v>
      </c>
      <c r="E49" s="211" t="s">
        <v>5</v>
      </c>
      <c r="F49" s="211" t="s">
        <v>7</v>
      </c>
      <c r="G49" s="211" t="s">
        <v>909</v>
      </c>
      <c r="H49" s="211"/>
      <c r="I49" s="212">
        <v>51</v>
      </c>
      <c r="J49" s="212">
        <v>45</v>
      </c>
    </row>
    <row r="50" spans="1:10">
      <c r="A50" s="240">
        <v>43176</v>
      </c>
      <c r="B50" s="215" t="s">
        <v>6</v>
      </c>
      <c r="C50" s="215">
        <v>54533</v>
      </c>
      <c r="D50" s="211" t="s">
        <v>908</v>
      </c>
      <c r="E50" s="211" t="s">
        <v>24</v>
      </c>
      <c r="F50" s="211" t="s">
        <v>28</v>
      </c>
      <c r="G50" s="211" t="s">
        <v>42</v>
      </c>
      <c r="H50" s="211"/>
      <c r="I50" s="212">
        <v>78</v>
      </c>
      <c r="J50" s="212">
        <v>122</v>
      </c>
    </row>
    <row r="51" spans="1:10" s="277" customFormat="1">
      <c r="A51" s="313">
        <v>43163</v>
      </c>
      <c r="B51" s="314" t="s">
        <v>4</v>
      </c>
      <c r="C51" s="314">
        <v>4579</v>
      </c>
      <c r="D51" s="275" t="s">
        <v>131</v>
      </c>
      <c r="E51" s="275" t="s">
        <v>5</v>
      </c>
      <c r="F51" s="275" t="s">
        <v>6</v>
      </c>
      <c r="G51" s="275" t="s">
        <v>811</v>
      </c>
      <c r="H51" s="275"/>
      <c r="I51" s="312">
        <v>5</v>
      </c>
      <c r="J51" s="312">
        <v>2</v>
      </c>
    </row>
    <row r="52" spans="1:10" s="277" customFormat="1">
      <c r="A52" s="313">
        <v>43162</v>
      </c>
      <c r="B52" s="314" t="s">
        <v>4</v>
      </c>
      <c r="C52" s="314">
        <v>4599</v>
      </c>
      <c r="D52" s="275" t="s">
        <v>131</v>
      </c>
      <c r="E52" s="275" t="s">
        <v>25</v>
      </c>
      <c r="F52" s="275" t="s">
        <v>7</v>
      </c>
      <c r="G52" s="275" t="s">
        <v>131</v>
      </c>
      <c r="H52" s="275"/>
      <c r="I52" s="312">
        <v>5</v>
      </c>
      <c r="J52" s="312">
        <v>2</v>
      </c>
    </row>
    <row r="53" spans="1:10" s="277" customFormat="1">
      <c r="A53" s="309">
        <v>43165</v>
      </c>
      <c r="B53" s="310" t="s">
        <v>4</v>
      </c>
      <c r="C53" s="310">
        <v>4601</v>
      </c>
      <c r="D53" s="311" t="s">
        <v>131</v>
      </c>
      <c r="E53" s="311" t="s">
        <v>5</v>
      </c>
      <c r="F53" s="311" t="s">
        <v>5</v>
      </c>
      <c r="G53" s="311" t="s">
        <v>663</v>
      </c>
      <c r="H53" s="311"/>
      <c r="I53" s="312">
        <v>5</v>
      </c>
      <c r="J53" s="312">
        <v>2</v>
      </c>
    </row>
    <row r="54" spans="1:10" s="277" customFormat="1">
      <c r="A54" s="309">
        <v>43167</v>
      </c>
      <c r="B54" s="310" t="s">
        <v>4</v>
      </c>
      <c r="C54" s="310">
        <v>4640</v>
      </c>
      <c r="D54" s="311" t="s">
        <v>131</v>
      </c>
      <c r="E54" s="311" t="s">
        <v>18</v>
      </c>
      <c r="F54" s="311" t="s">
        <v>7</v>
      </c>
      <c r="G54" s="311" t="s">
        <v>855</v>
      </c>
      <c r="H54" s="311"/>
      <c r="I54" s="312">
        <v>5</v>
      </c>
      <c r="J54" s="312">
        <v>2</v>
      </c>
    </row>
    <row r="55" spans="1:10" s="277" customFormat="1">
      <c r="A55" s="309">
        <v>43184</v>
      </c>
      <c r="B55" s="310" t="s">
        <v>4</v>
      </c>
      <c r="C55" s="310">
        <v>4687</v>
      </c>
      <c r="D55" s="311" t="s">
        <v>131</v>
      </c>
      <c r="E55" s="311" t="s">
        <v>25</v>
      </c>
      <c r="F55" s="311" t="s">
        <v>7</v>
      </c>
      <c r="G55" s="311" t="s">
        <v>478</v>
      </c>
      <c r="H55" s="311"/>
      <c r="I55" s="312">
        <v>5</v>
      </c>
      <c r="J55" s="312">
        <v>2</v>
      </c>
    </row>
    <row r="56" spans="1:10" s="277" customFormat="1">
      <c r="A56" s="315">
        <v>43190</v>
      </c>
      <c r="B56" s="310" t="s">
        <v>4</v>
      </c>
      <c r="C56" s="310">
        <v>4513</v>
      </c>
      <c r="D56" s="311" t="s">
        <v>131</v>
      </c>
      <c r="E56" s="311" t="s">
        <v>5</v>
      </c>
      <c r="F56" s="311" t="s">
        <v>7</v>
      </c>
      <c r="G56" s="311" t="s">
        <v>123</v>
      </c>
      <c r="H56" s="311"/>
      <c r="I56" s="312">
        <v>5</v>
      </c>
      <c r="J56" s="312">
        <v>2</v>
      </c>
    </row>
    <row r="57" spans="1:10" s="277" customFormat="1">
      <c r="A57" s="315">
        <v>43190</v>
      </c>
      <c r="B57" s="310" t="s">
        <v>4</v>
      </c>
      <c r="C57" s="310">
        <v>4599</v>
      </c>
      <c r="D57" s="311" t="s">
        <v>131</v>
      </c>
      <c r="E57" s="311" t="s">
        <v>5</v>
      </c>
      <c r="F57" s="311" t="s">
        <v>7</v>
      </c>
      <c r="G57" s="311" t="s">
        <v>1009</v>
      </c>
      <c r="H57" s="311"/>
      <c r="I57" s="312">
        <v>5</v>
      </c>
      <c r="J57" s="312">
        <v>2</v>
      </c>
    </row>
    <row r="58" spans="1:10" s="277" customFormat="1">
      <c r="A58" s="309">
        <v>43184</v>
      </c>
      <c r="B58" s="310" t="s">
        <v>4</v>
      </c>
      <c r="C58" s="310">
        <v>4553</v>
      </c>
      <c r="D58" s="316" t="s">
        <v>986</v>
      </c>
      <c r="E58" s="311" t="s">
        <v>5</v>
      </c>
      <c r="F58" s="311" t="s">
        <v>978</v>
      </c>
      <c r="G58" s="311" t="s">
        <v>116</v>
      </c>
      <c r="H58" s="311"/>
      <c r="I58" s="312">
        <v>7</v>
      </c>
      <c r="J58" s="312">
        <v>3</v>
      </c>
    </row>
    <row r="59" spans="1:10" s="277" customFormat="1">
      <c r="A59" s="309">
        <v>43184</v>
      </c>
      <c r="B59" s="310" t="s">
        <v>4</v>
      </c>
      <c r="C59" s="310">
        <v>4570</v>
      </c>
      <c r="D59" s="311" t="s">
        <v>986</v>
      </c>
      <c r="E59" s="311" t="s">
        <v>5</v>
      </c>
      <c r="F59" s="311" t="s">
        <v>7</v>
      </c>
      <c r="G59" s="311" t="s">
        <v>961</v>
      </c>
      <c r="H59" s="311"/>
      <c r="I59" s="312">
        <v>7</v>
      </c>
      <c r="J59" s="312">
        <v>3</v>
      </c>
    </row>
    <row r="60" spans="1:10" s="277" customFormat="1">
      <c r="A60" s="309">
        <v>43169</v>
      </c>
      <c r="B60" s="310" t="s">
        <v>4</v>
      </c>
      <c r="C60" s="310">
        <v>4569</v>
      </c>
      <c r="D60" s="311" t="s">
        <v>987</v>
      </c>
      <c r="E60" s="311" t="s">
        <v>5</v>
      </c>
      <c r="F60" s="311" t="s">
        <v>7</v>
      </c>
      <c r="G60" s="311" t="s">
        <v>866</v>
      </c>
      <c r="H60" s="311"/>
      <c r="I60" s="312">
        <v>5</v>
      </c>
      <c r="J60" s="312">
        <v>2</v>
      </c>
    </row>
    <row r="61" spans="1:10" s="472" customFormat="1">
      <c r="A61" s="473">
        <v>43177</v>
      </c>
      <c r="B61" s="474" t="s">
        <v>4</v>
      </c>
      <c r="C61" s="474">
        <v>4972</v>
      </c>
      <c r="D61" s="470" t="s">
        <v>340</v>
      </c>
      <c r="E61" s="475" t="s">
        <v>9</v>
      </c>
      <c r="F61" s="475" t="s">
        <v>5</v>
      </c>
      <c r="G61" s="475" t="s">
        <v>123</v>
      </c>
      <c r="H61" s="475"/>
      <c r="I61" s="476">
        <v>16</v>
      </c>
      <c r="J61" s="476">
        <v>15</v>
      </c>
    </row>
    <row r="62" spans="1:10" s="472" customFormat="1">
      <c r="A62" s="477">
        <v>43163</v>
      </c>
      <c r="B62" s="478" t="s">
        <v>4</v>
      </c>
      <c r="C62" s="478">
        <v>4973</v>
      </c>
      <c r="D62" s="470" t="s">
        <v>340</v>
      </c>
      <c r="E62" s="470" t="s">
        <v>9</v>
      </c>
      <c r="F62" s="470" t="s">
        <v>7</v>
      </c>
      <c r="G62" s="470" t="s">
        <v>123</v>
      </c>
      <c r="H62" s="470"/>
      <c r="I62" s="476">
        <v>16</v>
      </c>
      <c r="J62" s="476">
        <v>15</v>
      </c>
    </row>
    <row r="63" spans="1:10">
      <c r="A63" s="240">
        <v>43177</v>
      </c>
      <c r="B63" s="215" t="s">
        <v>7</v>
      </c>
      <c r="C63" s="215">
        <v>57925</v>
      </c>
      <c r="D63" s="211" t="s">
        <v>936</v>
      </c>
      <c r="E63" s="211" t="s">
        <v>7</v>
      </c>
      <c r="F63" s="211" t="s">
        <v>937</v>
      </c>
      <c r="G63" s="211" t="s">
        <v>938</v>
      </c>
      <c r="H63" s="211"/>
      <c r="I63" s="212">
        <v>37</v>
      </c>
      <c r="J63" s="212">
        <v>51</v>
      </c>
    </row>
    <row r="64" spans="1:10" s="277" customFormat="1">
      <c r="A64" s="309">
        <v>43181</v>
      </c>
      <c r="B64" s="310" t="s">
        <v>4</v>
      </c>
      <c r="C64" s="310">
        <v>3416</v>
      </c>
      <c r="D64" s="311" t="s">
        <v>168</v>
      </c>
      <c r="E64" s="311" t="s">
        <v>5</v>
      </c>
      <c r="F64" s="311" t="s">
        <v>6</v>
      </c>
      <c r="G64" s="311" t="s">
        <v>951</v>
      </c>
      <c r="H64" s="311"/>
      <c r="I64" s="312">
        <v>21</v>
      </c>
      <c r="J64" s="312">
        <v>24</v>
      </c>
    </row>
    <row r="65" spans="1:10" s="277" customFormat="1">
      <c r="A65" s="309">
        <v>43177</v>
      </c>
      <c r="B65" s="310" t="s">
        <v>4</v>
      </c>
      <c r="C65" s="310">
        <v>3432</v>
      </c>
      <c r="D65" s="311" t="s">
        <v>168</v>
      </c>
      <c r="E65" s="311" t="s">
        <v>5</v>
      </c>
      <c r="F65" s="311" t="s">
        <v>5</v>
      </c>
      <c r="G65" s="311" t="s">
        <v>388</v>
      </c>
      <c r="H65" s="311"/>
      <c r="I65" s="312">
        <v>21</v>
      </c>
      <c r="J65" s="312">
        <v>24</v>
      </c>
    </row>
    <row r="66" spans="1:10" s="277" customFormat="1">
      <c r="A66" s="309">
        <v>43174</v>
      </c>
      <c r="B66" s="310" t="s">
        <v>4</v>
      </c>
      <c r="C66" s="310">
        <v>3511</v>
      </c>
      <c r="D66" s="311" t="s">
        <v>168</v>
      </c>
      <c r="E66" s="311" t="s">
        <v>5</v>
      </c>
      <c r="F66" s="311" t="s">
        <v>7</v>
      </c>
      <c r="G66" s="311" t="s">
        <v>116</v>
      </c>
      <c r="H66" s="311"/>
      <c r="I66" s="312">
        <v>21</v>
      </c>
      <c r="J66" s="312">
        <v>24</v>
      </c>
    </row>
    <row r="67" spans="1:10" s="277" customFormat="1">
      <c r="A67" s="309">
        <v>43177</v>
      </c>
      <c r="B67" s="310" t="s">
        <v>4</v>
      </c>
      <c r="C67" s="310">
        <v>3515</v>
      </c>
      <c r="D67" s="311" t="s">
        <v>168</v>
      </c>
      <c r="E67" s="311" t="s">
        <v>25</v>
      </c>
      <c r="F67" s="311" t="s">
        <v>927</v>
      </c>
      <c r="G67" s="311" t="s">
        <v>42</v>
      </c>
      <c r="H67" s="311"/>
      <c r="I67" s="312">
        <v>21</v>
      </c>
      <c r="J67" s="312">
        <v>24</v>
      </c>
    </row>
    <row r="68" spans="1:10" s="277" customFormat="1">
      <c r="A68" s="309">
        <v>43184</v>
      </c>
      <c r="B68" s="310" t="s">
        <v>4</v>
      </c>
      <c r="C68" s="310">
        <v>3550</v>
      </c>
      <c r="D68" s="311" t="s">
        <v>168</v>
      </c>
      <c r="E68" s="311" t="s">
        <v>5</v>
      </c>
      <c r="F68" s="311" t="s">
        <v>5</v>
      </c>
      <c r="G68" s="311" t="s">
        <v>548</v>
      </c>
      <c r="H68" s="311"/>
      <c r="I68" s="312">
        <v>21</v>
      </c>
      <c r="J68" s="312">
        <v>24</v>
      </c>
    </row>
    <row r="69" spans="1:10" s="414" customFormat="1">
      <c r="A69" s="410">
        <v>43190</v>
      </c>
      <c r="B69" s="411" t="s">
        <v>4</v>
      </c>
      <c r="C69" s="411">
        <v>6420</v>
      </c>
      <c r="D69" s="412" t="s">
        <v>157</v>
      </c>
      <c r="E69" s="412" t="s">
        <v>5</v>
      </c>
      <c r="F69" s="412" t="s">
        <v>24</v>
      </c>
      <c r="G69" s="412" t="s">
        <v>658</v>
      </c>
      <c r="H69" s="412"/>
      <c r="I69" s="413">
        <v>45</v>
      </c>
      <c r="J69" s="413">
        <v>62</v>
      </c>
    </row>
    <row r="70" spans="1:10">
      <c r="A70" s="210">
        <v>43190</v>
      </c>
      <c r="B70" s="215" t="s">
        <v>4</v>
      </c>
      <c r="C70" s="215">
        <v>5692</v>
      </c>
      <c r="D70" s="211" t="s">
        <v>1013</v>
      </c>
      <c r="E70" s="211" t="s">
        <v>5</v>
      </c>
      <c r="F70" s="211" t="s">
        <v>6</v>
      </c>
      <c r="G70" s="211" t="s">
        <v>1014</v>
      </c>
      <c r="H70" s="211"/>
      <c r="I70" s="212">
        <v>27</v>
      </c>
      <c r="J70" s="212">
        <v>36</v>
      </c>
    </row>
    <row r="71" spans="1:10" s="277" customFormat="1">
      <c r="A71" s="309">
        <v>43170</v>
      </c>
      <c r="B71" s="310" t="s">
        <v>4</v>
      </c>
      <c r="C71" s="310">
        <v>3440</v>
      </c>
      <c r="D71" s="311" t="s">
        <v>141</v>
      </c>
      <c r="E71" s="311" t="s">
        <v>5</v>
      </c>
      <c r="F71" s="311" t="s">
        <v>5</v>
      </c>
      <c r="G71" s="311" t="s">
        <v>895</v>
      </c>
      <c r="H71" s="311"/>
      <c r="I71" s="312">
        <v>11</v>
      </c>
      <c r="J71" s="312">
        <v>10</v>
      </c>
    </row>
    <row r="72" spans="1:10" s="277" customFormat="1">
      <c r="A72" s="313">
        <v>43163</v>
      </c>
      <c r="B72" s="314" t="s">
        <v>4</v>
      </c>
      <c r="C72" s="314">
        <v>4046</v>
      </c>
      <c r="D72" s="275" t="s">
        <v>141</v>
      </c>
      <c r="E72" s="275" t="s">
        <v>5</v>
      </c>
      <c r="F72" s="275" t="s">
        <v>7</v>
      </c>
      <c r="G72" s="275" t="s">
        <v>123</v>
      </c>
      <c r="H72" s="275"/>
      <c r="I72" s="312">
        <v>13</v>
      </c>
      <c r="J72" s="312">
        <v>10</v>
      </c>
    </row>
    <row r="73" spans="1:10" s="277" customFormat="1">
      <c r="A73" s="313">
        <v>43163</v>
      </c>
      <c r="B73" s="314" t="s">
        <v>4</v>
      </c>
      <c r="C73" s="314">
        <v>4046</v>
      </c>
      <c r="D73" s="275" t="s">
        <v>141</v>
      </c>
      <c r="E73" s="275" t="s">
        <v>5</v>
      </c>
      <c r="F73" s="275" t="s">
        <v>7</v>
      </c>
      <c r="G73" s="275" t="s">
        <v>123</v>
      </c>
      <c r="H73" s="275"/>
      <c r="I73" s="312">
        <v>13</v>
      </c>
      <c r="J73" s="312">
        <v>10</v>
      </c>
    </row>
    <row r="74" spans="1:10" s="277" customFormat="1">
      <c r="A74" s="309">
        <v>43183</v>
      </c>
      <c r="B74" s="310" t="s">
        <v>4</v>
      </c>
      <c r="C74" s="310">
        <v>4046</v>
      </c>
      <c r="D74" s="311" t="s">
        <v>141</v>
      </c>
      <c r="E74" s="311" t="s">
        <v>5</v>
      </c>
      <c r="F74" s="311" t="s">
        <v>7</v>
      </c>
      <c r="G74" s="311" t="s">
        <v>123</v>
      </c>
      <c r="H74" s="311"/>
      <c r="I74" s="312">
        <v>13</v>
      </c>
      <c r="J74" s="312">
        <v>10</v>
      </c>
    </row>
    <row r="75" spans="1:10" s="277" customFormat="1">
      <c r="A75" s="313">
        <v>43162</v>
      </c>
      <c r="B75" s="314" t="s">
        <v>4</v>
      </c>
      <c r="C75" s="314">
        <v>4135</v>
      </c>
      <c r="D75" s="275" t="s">
        <v>141</v>
      </c>
      <c r="E75" s="275" t="s">
        <v>4</v>
      </c>
      <c r="F75" s="275" t="s">
        <v>7</v>
      </c>
      <c r="G75" s="275" t="s">
        <v>235</v>
      </c>
      <c r="H75" s="275"/>
      <c r="I75" s="312">
        <v>13</v>
      </c>
      <c r="J75" s="312">
        <v>10</v>
      </c>
    </row>
    <row r="76" spans="1:10" s="277" customFormat="1">
      <c r="A76" s="309">
        <v>43177</v>
      </c>
      <c r="B76" s="310" t="s">
        <v>4</v>
      </c>
      <c r="C76" s="310">
        <v>4217</v>
      </c>
      <c r="D76" s="311" t="s">
        <v>141</v>
      </c>
      <c r="E76" s="311" t="s">
        <v>923</v>
      </c>
      <c r="F76" s="311" t="s">
        <v>924</v>
      </c>
      <c r="G76" s="311" t="s">
        <v>925</v>
      </c>
      <c r="H76" s="311"/>
      <c r="I76" s="312">
        <v>13</v>
      </c>
      <c r="J76" s="312">
        <v>10</v>
      </c>
    </row>
    <row r="77" spans="1:10" s="277" customFormat="1">
      <c r="A77" s="313">
        <v>43163</v>
      </c>
      <c r="B77" s="314" t="s">
        <v>4</v>
      </c>
      <c r="C77" s="314">
        <v>4243</v>
      </c>
      <c r="D77" s="275" t="s">
        <v>141</v>
      </c>
      <c r="E77" s="275" t="s">
        <v>5</v>
      </c>
      <c r="F77" s="275" t="s">
        <v>7</v>
      </c>
      <c r="G77" s="275" t="s">
        <v>243</v>
      </c>
      <c r="H77" s="275"/>
      <c r="I77" s="312">
        <v>13</v>
      </c>
      <c r="J77" s="312">
        <v>10</v>
      </c>
    </row>
    <row r="78" spans="1:10" s="277" customFormat="1">
      <c r="A78" s="309">
        <v>43184</v>
      </c>
      <c r="B78" s="310" t="s">
        <v>4</v>
      </c>
      <c r="C78" s="310">
        <v>4232</v>
      </c>
      <c r="D78" s="311" t="s">
        <v>141</v>
      </c>
      <c r="E78" s="311" t="s">
        <v>5</v>
      </c>
      <c r="F78" s="311" t="s">
        <v>6</v>
      </c>
      <c r="G78" s="311" t="s">
        <v>116</v>
      </c>
      <c r="H78" s="311"/>
      <c r="I78" s="312">
        <v>13</v>
      </c>
      <c r="J78" s="312">
        <v>10</v>
      </c>
    </row>
    <row r="79" spans="1:10" s="277" customFormat="1">
      <c r="A79" s="309">
        <v>43184</v>
      </c>
      <c r="B79" s="310" t="s">
        <v>4</v>
      </c>
      <c r="C79" s="310">
        <v>4342</v>
      </c>
      <c r="D79" s="311" t="s">
        <v>141</v>
      </c>
      <c r="E79" s="311" t="s">
        <v>5</v>
      </c>
      <c r="F79" s="311" t="s">
        <v>7</v>
      </c>
      <c r="G79" s="311" t="s">
        <v>982</v>
      </c>
      <c r="H79" s="311"/>
      <c r="I79" s="312">
        <v>13</v>
      </c>
      <c r="J79" s="312">
        <v>10</v>
      </c>
    </row>
    <row r="80" spans="1:10" s="277" customFormat="1">
      <c r="A80" s="315">
        <v>43188</v>
      </c>
      <c r="B80" s="310" t="s">
        <v>4</v>
      </c>
      <c r="C80" s="310">
        <v>4103</v>
      </c>
      <c r="D80" s="311" t="s">
        <v>141</v>
      </c>
      <c r="E80" s="311" t="s">
        <v>5</v>
      </c>
      <c r="F80" s="311" t="s">
        <v>70</v>
      </c>
      <c r="G80" s="311" t="s">
        <v>492</v>
      </c>
      <c r="H80" s="311"/>
      <c r="I80" s="312">
        <v>13</v>
      </c>
      <c r="J80" s="312">
        <v>10</v>
      </c>
    </row>
    <row r="81" spans="1:11" s="277" customFormat="1">
      <c r="A81" s="315">
        <v>43190</v>
      </c>
      <c r="B81" s="310" t="s">
        <v>4</v>
      </c>
      <c r="C81" s="310">
        <v>3833</v>
      </c>
      <c r="D81" s="311" t="s">
        <v>141</v>
      </c>
      <c r="E81" s="311" t="s">
        <v>5</v>
      </c>
      <c r="F81" s="311" t="s">
        <v>7</v>
      </c>
      <c r="G81" s="311" t="s">
        <v>1016</v>
      </c>
      <c r="H81" s="311"/>
      <c r="I81" s="312">
        <v>13</v>
      </c>
      <c r="J81" s="312">
        <v>10</v>
      </c>
    </row>
    <row r="82" spans="1:11">
      <c r="A82" s="241">
        <v>43160</v>
      </c>
      <c r="B82" s="214" t="s">
        <v>7</v>
      </c>
      <c r="C82" s="214">
        <v>57290</v>
      </c>
      <c r="D82" s="32" t="s">
        <v>356</v>
      </c>
      <c r="E82" s="32" t="s">
        <v>7</v>
      </c>
      <c r="F82" s="32" t="s">
        <v>7</v>
      </c>
      <c r="G82" s="32" t="s">
        <v>577</v>
      </c>
      <c r="H82" s="32"/>
      <c r="I82" s="212">
        <v>33</v>
      </c>
      <c r="J82" s="212">
        <v>38</v>
      </c>
    </row>
    <row r="83" spans="1:11">
      <c r="A83" s="241">
        <v>43163</v>
      </c>
      <c r="B83" s="214" t="s">
        <v>7</v>
      </c>
      <c r="C83" s="214">
        <v>57290</v>
      </c>
      <c r="D83" s="32" t="s">
        <v>356</v>
      </c>
      <c r="E83" s="32" t="s">
        <v>7</v>
      </c>
      <c r="F83" s="32" t="s">
        <v>24</v>
      </c>
      <c r="G83" s="32" t="s">
        <v>816</v>
      </c>
      <c r="H83" s="32"/>
      <c r="I83" s="212">
        <v>33</v>
      </c>
      <c r="J83" s="212">
        <v>38</v>
      </c>
    </row>
    <row r="84" spans="1:11">
      <c r="A84" s="240">
        <v>43170</v>
      </c>
      <c r="B84" s="215" t="s">
        <v>4</v>
      </c>
      <c r="C84" s="215">
        <v>5825</v>
      </c>
      <c r="D84" s="211" t="s">
        <v>184</v>
      </c>
      <c r="E84" s="211" t="s">
        <v>5</v>
      </c>
      <c r="F84" s="211" t="s">
        <v>6</v>
      </c>
      <c r="G84" s="211" t="s">
        <v>235</v>
      </c>
      <c r="H84" s="211"/>
      <c r="I84" s="212">
        <v>24</v>
      </c>
      <c r="J84" s="212">
        <v>26</v>
      </c>
      <c r="K84" s="217"/>
    </row>
    <row r="85" spans="1:11">
      <c r="A85" s="241">
        <v>43162</v>
      </c>
      <c r="B85" s="214" t="s">
        <v>4</v>
      </c>
      <c r="C85" s="214">
        <v>9378</v>
      </c>
      <c r="D85" s="32" t="s">
        <v>796</v>
      </c>
      <c r="E85" s="32" t="s">
        <v>5</v>
      </c>
      <c r="F85" s="32" t="s">
        <v>122</v>
      </c>
      <c r="G85" s="32" t="s">
        <v>609</v>
      </c>
      <c r="H85" s="32"/>
      <c r="I85" s="212">
        <v>51</v>
      </c>
      <c r="J85" s="212">
        <v>71</v>
      </c>
    </row>
    <row r="86" spans="1:11">
      <c r="A86" s="241">
        <v>43160</v>
      </c>
      <c r="B86" s="214" t="s">
        <v>7</v>
      </c>
      <c r="C86" s="214">
        <v>57190</v>
      </c>
      <c r="D86" s="32" t="s">
        <v>515</v>
      </c>
      <c r="E86" s="32" t="s">
        <v>7</v>
      </c>
      <c r="F86" s="32" t="s">
        <v>28</v>
      </c>
      <c r="G86" s="32" t="s">
        <v>748</v>
      </c>
      <c r="H86" s="32"/>
      <c r="I86" s="212">
        <v>39</v>
      </c>
      <c r="J86" s="212">
        <v>41</v>
      </c>
    </row>
    <row r="87" spans="1:11">
      <c r="A87" s="240">
        <v>43169</v>
      </c>
      <c r="B87" s="215" t="s">
        <v>4</v>
      </c>
      <c r="C87" s="215">
        <v>9454</v>
      </c>
      <c r="D87" s="211" t="s">
        <v>867</v>
      </c>
      <c r="E87" s="211" t="s">
        <v>5</v>
      </c>
      <c r="F87" s="211" t="s">
        <v>7</v>
      </c>
      <c r="G87" s="211" t="s">
        <v>98</v>
      </c>
      <c r="H87" s="211"/>
      <c r="I87" s="212">
        <v>55</v>
      </c>
      <c r="J87" s="212">
        <v>77</v>
      </c>
    </row>
    <row r="88" spans="1:11">
      <c r="A88" s="240">
        <v>43176</v>
      </c>
      <c r="B88" s="215" t="s">
        <v>4</v>
      </c>
      <c r="C88" s="215">
        <v>9455</v>
      </c>
      <c r="D88" s="211" t="s">
        <v>867</v>
      </c>
      <c r="E88" s="211" t="s">
        <v>5</v>
      </c>
      <c r="F88" s="211" t="s">
        <v>7</v>
      </c>
      <c r="G88" s="211" t="s">
        <v>909</v>
      </c>
      <c r="H88" s="211"/>
      <c r="I88" s="212">
        <v>55</v>
      </c>
      <c r="J88" s="212">
        <v>77</v>
      </c>
    </row>
    <row r="89" spans="1:11">
      <c r="A89" s="210">
        <v>43186</v>
      </c>
      <c r="B89" s="215" t="s">
        <v>6</v>
      </c>
      <c r="C89" s="215">
        <v>60322</v>
      </c>
      <c r="D89" s="211" t="s">
        <v>426</v>
      </c>
      <c r="E89" s="211" t="s">
        <v>6</v>
      </c>
      <c r="F89" s="211" t="s">
        <v>6</v>
      </c>
      <c r="G89" s="211" t="s">
        <v>995</v>
      </c>
      <c r="H89" s="211"/>
      <c r="I89" s="235" t="s">
        <v>997</v>
      </c>
      <c r="J89" s="235" t="s">
        <v>998</v>
      </c>
    </row>
    <row r="90" spans="1:11" s="546" customFormat="1">
      <c r="A90" s="547">
        <v>43176</v>
      </c>
      <c r="B90" s="548" t="s">
        <v>4</v>
      </c>
      <c r="C90" s="548">
        <v>5755</v>
      </c>
      <c r="D90" s="549" t="s">
        <v>329</v>
      </c>
      <c r="E90" s="549" t="s">
        <v>5</v>
      </c>
      <c r="F90" s="549" t="s">
        <v>6</v>
      </c>
      <c r="G90" s="549" t="s">
        <v>42</v>
      </c>
      <c r="H90" s="549"/>
      <c r="I90" s="550">
        <v>21</v>
      </c>
      <c r="J90" s="550">
        <v>27</v>
      </c>
    </row>
    <row r="91" spans="1:11" s="212" customFormat="1">
      <c r="A91" s="241">
        <v>43163</v>
      </c>
      <c r="B91" s="214" t="s">
        <v>4</v>
      </c>
      <c r="C91" s="214">
        <v>8350</v>
      </c>
      <c r="D91" s="32" t="s">
        <v>295</v>
      </c>
      <c r="E91" s="32" t="s">
        <v>5</v>
      </c>
      <c r="F91" s="32" t="s">
        <v>7</v>
      </c>
      <c r="G91" s="32" t="s">
        <v>548</v>
      </c>
      <c r="H91" s="32"/>
      <c r="I91" s="212">
        <v>20</v>
      </c>
      <c r="J91" s="212">
        <v>15</v>
      </c>
    </row>
    <row r="92" spans="1:11" s="212" customFormat="1" ht="15" customHeight="1">
      <c r="A92" s="240">
        <v>43177</v>
      </c>
      <c r="B92" s="215" t="s">
        <v>4</v>
      </c>
      <c r="C92" s="215">
        <v>6181</v>
      </c>
      <c r="D92" s="211" t="s">
        <v>298</v>
      </c>
      <c r="E92" s="211" t="s">
        <v>929</v>
      </c>
      <c r="F92" s="211" t="s">
        <v>7</v>
      </c>
      <c r="G92" s="211" t="s">
        <v>388</v>
      </c>
      <c r="H92" s="211"/>
      <c r="I92" s="212">
        <v>31</v>
      </c>
      <c r="J92" s="212">
        <v>42</v>
      </c>
    </row>
    <row r="93" spans="1:11" s="508" customFormat="1">
      <c r="A93" s="505">
        <v>43189</v>
      </c>
      <c r="B93" s="506" t="s">
        <v>4</v>
      </c>
      <c r="C93" s="506">
        <v>6796</v>
      </c>
      <c r="D93" s="507" t="s">
        <v>144</v>
      </c>
      <c r="E93" s="507" t="s">
        <v>5</v>
      </c>
      <c r="F93" s="507" t="s">
        <v>5</v>
      </c>
      <c r="G93" s="507" t="s">
        <v>1008</v>
      </c>
      <c r="H93" s="507"/>
      <c r="I93" s="508">
        <v>356</v>
      </c>
      <c r="J93" s="508">
        <v>54</v>
      </c>
    </row>
    <row r="94" spans="1:11" s="212" customFormat="1">
      <c r="A94" s="241">
        <v>43162</v>
      </c>
      <c r="B94" s="214" t="s">
        <v>4</v>
      </c>
      <c r="C94" s="214">
        <v>9155</v>
      </c>
      <c r="D94" s="32" t="s">
        <v>487</v>
      </c>
      <c r="E94" s="32" t="s">
        <v>4</v>
      </c>
      <c r="F94" s="32" t="s">
        <v>7</v>
      </c>
      <c r="G94" s="32" t="s">
        <v>794</v>
      </c>
      <c r="H94" s="32"/>
      <c r="I94" s="212">
        <v>52</v>
      </c>
      <c r="J94" s="212">
        <v>66</v>
      </c>
    </row>
    <row r="95" spans="1:11" s="212" customFormat="1">
      <c r="A95" s="241">
        <v>43162</v>
      </c>
      <c r="B95" s="214" t="s">
        <v>4</v>
      </c>
      <c r="C95" s="214">
        <v>9155</v>
      </c>
      <c r="D95" s="32" t="s">
        <v>487</v>
      </c>
      <c r="E95" s="32" t="s">
        <v>4</v>
      </c>
      <c r="F95" s="32" t="s">
        <v>7</v>
      </c>
      <c r="G95" s="32" t="s">
        <v>794</v>
      </c>
      <c r="H95" s="32"/>
      <c r="I95" s="212">
        <v>51</v>
      </c>
      <c r="J95" s="212">
        <v>45</v>
      </c>
    </row>
    <row r="96" spans="1:11" s="212" customFormat="1">
      <c r="A96" s="240">
        <v>43169</v>
      </c>
      <c r="B96" s="215" t="s">
        <v>7</v>
      </c>
      <c r="C96" s="215">
        <v>57310</v>
      </c>
      <c r="D96" s="211" t="s">
        <v>598</v>
      </c>
      <c r="E96" s="211" t="s">
        <v>7</v>
      </c>
      <c r="F96" s="211" t="s">
        <v>24</v>
      </c>
      <c r="G96" s="211" t="s">
        <v>548</v>
      </c>
      <c r="H96" s="211"/>
      <c r="I96" s="212">
        <v>34</v>
      </c>
      <c r="J96" s="212">
        <v>50</v>
      </c>
    </row>
    <row r="97" spans="1:10" s="212" customFormat="1">
      <c r="A97" s="241">
        <v>43162</v>
      </c>
      <c r="B97" s="214" t="s">
        <v>22</v>
      </c>
      <c r="C97" s="214">
        <v>6723</v>
      </c>
      <c r="D97" s="32" t="s">
        <v>799</v>
      </c>
      <c r="E97" s="32" t="s">
        <v>7</v>
      </c>
      <c r="F97" s="32" t="s">
        <v>7</v>
      </c>
      <c r="G97" s="32" t="s">
        <v>800</v>
      </c>
      <c r="H97" s="32"/>
      <c r="I97" s="212">
        <v>38</v>
      </c>
      <c r="J97" s="212">
        <v>51</v>
      </c>
    </row>
    <row r="98" spans="1:10" s="212" customFormat="1">
      <c r="A98" s="240">
        <v>43169</v>
      </c>
      <c r="B98" s="215" t="s">
        <v>22</v>
      </c>
      <c r="C98" s="215">
        <v>6724</v>
      </c>
      <c r="D98" s="32" t="s">
        <v>799</v>
      </c>
      <c r="E98" s="211" t="s">
        <v>7</v>
      </c>
      <c r="F98" s="211"/>
      <c r="G98" s="211" t="s">
        <v>510</v>
      </c>
      <c r="H98" s="211"/>
      <c r="I98" s="212">
        <v>38</v>
      </c>
      <c r="J98" s="212">
        <v>51</v>
      </c>
    </row>
    <row r="99" spans="1:10" s="212" customFormat="1">
      <c r="A99" s="240">
        <v>43167</v>
      </c>
      <c r="B99" s="215" t="s">
        <v>7</v>
      </c>
      <c r="C99" s="215">
        <v>55000</v>
      </c>
      <c r="D99" s="211" t="s">
        <v>851</v>
      </c>
      <c r="E99" s="211" t="s">
        <v>7</v>
      </c>
      <c r="F99" s="211"/>
      <c r="G99" s="211" t="s">
        <v>42</v>
      </c>
      <c r="H99" s="211"/>
      <c r="I99" s="212">
        <v>120</v>
      </c>
      <c r="J99" s="212">
        <v>150</v>
      </c>
    </row>
    <row r="100" spans="1:10" s="212" customFormat="1">
      <c r="A100" s="240">
        <v>43176</v>
      </c>
      <c r="B100" s="215" t="s">
        <v>4</v>
      </c>
      <c r="C100" s="215">
        <v>5760</v>
      </c>
      <c r="D100" s="211" t="s">
        <v>338</v>
      </c>
      <c r="E100" s="211" t="s">
        <v>82</v>
      </c>
      <c r="F100" s="211" t="s">
        <v>24</v>
      </c>
      <c r="G100" s="211" t="s">
        <v>915</v>
      </c>
      <c r="H100" s="211"/>
      <c r="I100" s="212">
        <v>28</v>
      </c>
      <c r="J100" s="212">
        <v>33</v>
      </c>
    </row>
    <row r="101" spans="1:10" s="212" customFormat="1">
      <c r="A101" s="241">
        <v>43162</v>
      </c>
      <c r="B101" s="214" t="s">
        <v>4</v>
      </c>
      <c r="C101" s="214">
        <v>7210</v>
      </c>
      <c r="D101" s="32" t="s">
        <v>156</v>
      </c>
      <c r="E101" s="32" t="s">
        <v>24</v>
      </c>
      <c r="F101" s="32" t="s">
        <v>7</v>
      </c>
      <c r="G101" s="32" t="s">
        <v>789</v>
      </c>
      <c r="H101" s="32"/>
      <c r="I101" s="212">
        <v>34</v>
      </c>
      <c r="J101" s="212">
        <v>41</v>
      </c>
    </row>
    <row r="102" spans="1:10" s="212" customFormat="1">
      <c r="A102" s="241">
        <v>43163</v>
      </c>
      <c r="B102" s="214" t="s">
        <v>4</v>
      </c>
      <c r="C102" s="214">
        <v>7246</v>
      </c>
      <c r="D102" s="32" t="s">
        <v>156</v>
      </c>
      <c r="E102" s="32" t="s">
        <v>24</v>
      </c>
      <c r="F102" s="32" t="s">
        <v>7</v>
      </c>
      <c r="G102" s="32" t="s">
        <v>794</v>
      </c>
      <c r="H102" s="32"/>
      <c r="I102" s="212">
        <v>29</v>
      </c>
      <c r="J102" s="212">
        <v>41</v>
      </c>
    </row>
    <row r="103" spans="1:10" s="212" customFormat="1">
      <c r="A103" s="241">
        <v>43162</v>
      </c>
      <c r="B103" s="214" t="s">
        <v>7</v>
      </c>
      <c r="C103" s="214">
        <v>54440</v>
      </c>
      <c r="D103" s="32" t="s">
        <v>522</v>
      </c>
      <c r="E103" s="32" t="s">
        <v>7</v>
      </c>
      <c r="F103" s="32" t="s">
        <v>24</v>
      </c>
      <c r="G103" s="32" t="s">
        <v>659</v>
      </c>
      <c r="H103" s="32"/>
      <c r="I103" s="212">
        <v>20</v>
      </c>
      <c r="J103" s="212">
        <v>13</v>
      </c>
    </row>
    <row r="104" spans="1:10" s="212" customFormat="1">
      <c r="A104" s="240">
        <v>43184</v>
      </c>
      <c r="B104" s="215" t="s">
        <v>4</v>
      </c>
      <c r="C104" s="215">
        <v>1842</v>
      </c>
      <c r="D104" s="211" t="s">
        <v>307</v>
      </c>
      <c r="E104" s="211" t="s">
        <v>9</v>
      </c>
      <c r="F104" s="211" t="s">
        <v>35</v>
      </c>
      <c r="G104" s="211" t="s">
        <v>65</v>
      </c>
      <c r="H104" s="211"/>
      <c r="I104" s="212">
        <v>20</v>
      </c>
      <c r="J104" s="212">
        <v>13</v>
      </c>
    </row>
    <row r="105" spans="1:10" s="212" customFormat="1">
      <c r="A105" s="241">
        <v>43163</v>
      </c>
      <c r="B105" s="214" t="s">
        <v>7</v>
      </c>
      <c r="C105" s="214">
        <v>57330</v>
      </c>
      <c r="D105" s="211" t="s">
        <v>413</v>
      </c>
      <c r="E105" s="32" t="s">
        <v>7</v>
      </c>
      <c r="F105" s="32" t="s">
        <v>24</v>
      </c>
      <c r="G105" s="32" t="s">
        <v>98</v>
      </c>
      <c r="H105" s="32"/>
      <c r="I105" s="212">
        <v>30</v>
      </c>
      <c r="J105" s="212">
        <v>29</v>
      </c>
    </row>
    <row r="106" spans="1:10" s="212" customFormat="1">
      <c r="A106" s="240">
        <v>43167</v>
      </c>
      <c r="B106" s="215" t="s">
        <v>7</v>
      </c>
      <c r="C106" s="215">
        <v>57330</v>
      </c>
      <c r="D106" s="211" t="s">
        <v>413</v>
      </c>
      <c r="E106" s="211" t="s">
        <v>7</v>
      </c>
      <c r="F106" s="211" t="s">
        <v>24</v>
      </c>
      <c r="G106" s="211" t="s">
        <v>217</v>
      </c>
      <c r="H106" s="211"/>
      <c r="I106" s="212">
        <v>30</v>
      </c>
      <c r="J106" s="212">
        <v>29</v>
      </c>
    </row>
    <row r="107" spans="1:10" s="212" customFormat="1" ht="16" customHeight="1">
      <c r="A107" s="240">
        <v>43167</v>
      </c>
      <c r="B107" s="215" t="s">
        <v>7</v>
      </c>
      <c r="C107" s="215">
        <v>57330</v>
      </c>
      <c r="D107" s="211" t="s">
        <v>413</v>
      </c>
      <c r="E107" s="211" t="s">
        <v>7</v>
      </c>
      <c r="F107" s="211"/>
      <c r="G107" s="211" t="s">
        <v>852</v>
      </c>
      <c r="H107" s="213"/>
      <c r="I107" s="212">
        <v>30</v>
      </c>
      <c r="J107" s="212">
        <v>29</v>
      </c>
    </row>
    <row r="108" spans="1:10" s="212" customFormat="1">
      <c r="A108" s="240">
        <v>43168</v>
      </c>
      <c r="B108" s="215" t="s">
        <v>7</v>
      </c>
      <c r="C108" s="215">
        <v>57330</v>
      </c>
      <c r="D108" s="211" t="s">
        <v>413</v>
      </c>
      <c r="E108" s="211" t="s">
        <v>7</v>
      </c>
      <c r="F108" s="211"/>
      <c r="G108" s="211" t="s">
        <v>388</v>
      </c>
      <c r="H108" s="211"/>
      <c r="I108" s="212">
        <v>30</v>
      </c>
      <c r="J108" s="212">
        <v>29</v>
      </c>
    </row>
    <row r="109" spans="1:10" s="212" customFormat="1">
      <c r="A109" s="240">
        <v>43168</v>
      </c>
      <c r="B109" s="215" t="s">
        <v>7</v>
      </c>
      <c r="C109" s="215">
        <v>57330</v>
      </c>
      <c r="D109" s="211" t="s">
        <v>413</v>
      </c>
      <c r="E109" s="211" t="s">
        <v>7</v>
      </c>
      <c r="F109" s="211" t="s">
        <v>804</v>
      </c>
      <c r="G109" s="211" t="s">
        <v>42</v>
      </c>
      <c r="H109" s="211"/>
      <c r="I109" s="212">
        <v>30</v>
      </c>
      <c r="J109" s="212">
        <v>29</v>
      </c>
    </row>
    <row r="110" spans="1:10" s="212" customFormat="1">
      <c r="A110" s="240">
        <v>43168</v>
      </c>
      <c r="B110" s="215" t="s">
        <v>7</v>
      </c>
      <c r="C110" s="215">
        <v>57330</v>
      </c>
      <c r="D110" s="211" t="s">
        <v>413</v>
      </c>
      <c r="E110" s="211" t="s">
        <v>7</v>
      </c>
      <c r="F110" s="211" t="s">
        <v>24</v>
      </c>
      <c r="G110" s="211" t="s">
        <v>388</v>
      </c>
      <c r="H110" s="211"/>
      <c r="I110" s="212">
        <v>30</v>
      </c>
      <c r="J110" s="212">
        <v>29</v>
      </c>
    </row>
    <row r="111" spans="1:10" s="212" customFormat="1">
      <c r="A111" s="240">
        <v>43180</v>
      </c>
      <c r="B111" s="215" t="s">
        <v>7</v>
      </c>
      <c r="C111" s="215">
        <v>57330</v>
      </c>
      <c r="D111" s="211" t="s">
        <v>413</v>
      </c>
      <c r="E111" s="211" t="s">
        <v>7</v>
      </c>
      <c r="F111" s="211" t="s">
        <v>6</v>
      </c>
      <c r="G111" s="211" t="s">
        <v>42</v>
      </c>
      <c r="H111" s="211"/>
      <c r="I111" s="212">
        <v>30</v>
      </c>
      <c r="J111" s="212">
        <v>29</v>
      </c>
    </row>
    <row r="112" spans="1:10" s="558" customFormat="1">
      <c r="A112" s="563">
        <v>43162</v>
      </c>
      <c r="B112" s="564" t="s">
        <v>4</v>
      </c>
      <c r="C112" s="564">
        <v>8370</v>
      </c>
      <c r="D112" s="562" t="s">
        <v>154</v>
      </c>
      <c r="E112" s="562" t="s">
        <v>6</v>
      </c>
      <c r="F112" s="562" t="s">
        <v>24</v>
      </c>
      <c r="G112" s="562" t="s">
        <v>123</v>
      </c>
      <c r="H112" s="562"/>
      <c r="I112" s="558">
        <v>36</v>
      </c>
      <c r="J112" s="558">
        <v>25</v>
      </c>
    </row>
    <row r="113" spans="1:10" s="212" customFormat="1">
      <c r="A113" s="240">
        <v>43183</v>
      </c>
      <c r="B113" s="215" t="s">
        <v>6</v>
      </c>
      <c r="C113" s="215">
        <v>41124</v>
      </c>
      <c r="D113" s="211" t="s">
        <v>962</v>
      </c>
      <c r="E113" s="211" t="s">
        <v>6</v>
      </c>
      <c r="F113" s="211" t="s">
        <v>24</v>
      </c>
      <c r="G113" s="211" t="s">
        <v>98</v>
      </c>
      <c r="H113" s="211"/>
      <c r="I113" s="212">
        <v>45</v>
      </c>
      <c r="J113" s="212">
        <v>66</v>
      </c>
    </row>
    <row r="114" spans="1:10" s="212" customFormat="1">
      <c r="A114" s="240">
        <v>43177</v>
      </c>
      <c r="B114" s="215" t="s">
        <v>4</v>
      </c>
      <c r="C114" s="215">
        <v>1353</v>
      </c>
      <c r="D114" s="211" t="s">
        <v>136</v>
      </c>
      <c r="E114" s="211" t="s">
        <v>79</v>
      </c>
      <c r="F114" s="211" t="s">
        <v>7</v>
      </c>
      <c r="G114" s="211" t="s">
        <v>944</v>
      </c>
      <c r="H114" s="211"/>
      <c r="I114" s="212">
        <v>29</v>
      </c>
      <c r="J114" s="212">
        <v>26</v>
      </c>
    </row>
    <row r="115" spans="1:10" s="212" customFormat="1">
      <c r="A115" s="240">
        <v>43167</v>
      </c>
      <c r="B115" s="215" t="s">
        <v>7</v>
      </c>
      <c r="C115" s="215">
        <v>57480</v>
      </c>
      <c r="D115" s="211" t="s">
        <v>695</v>
      </c>
      <c r="E115" s="211" t="s">
        <v>7</v>
      </c>
      <c r="F115" s="211" t="s">
        <v>24</v>
      </c>
      <c r="G115" s="211" t="s">
        <v>651</v>
      </c>
      <c r="H115" s="211"/>
      <c r="I115" s="212">
        <v>43</v>
      </c>
      <c r="J115" s="212">
        <v>51</v>
      </c>
    </row>
    <row r="116" spans="1:10" s="212" customFormat="1">
      <c r="A116" s="240">
        <v>43177</v>
      </c>
      <c r="B116" s="215" t="s">
        <v>7</v>
      </c>
      <c r="C116" s="215">
        <v>57480</v>
      </c>
      <c r="D116" s="211" t="s">
        <v>695</v>
      </c>
      <c r="E116" s="211" t="s">
        <v>7</v>
      </c>
      <c r="F116" s="211" t="s">
        <v>6</v>
      </c>
      <c r="G116" s="211" t="s">
        <v>941</v>
      </c>
      <c r="H116" s="211"/>
      <c r="I116" s="212">
        <v>44</v>
      </c>
      <c r="J116" s="212">
        <v>52</v>
      </c>
    </row>
    <row r="117" spans="1:10" s="212" customFormat="1">
      <c r="A117" s="241">
        <v>43162</v>
      </c>
      <c r="B117" s="214" t="s">
        <v>7</v>
      </c>
      <c r="C117" s="214">
        <v>54590</v>
      </c>
      <c r="D117" s="32" t="s">
        <v>587</v>
      </c>
      <c r="E117" s="32" t="s">
        <v>7</v>
      </c>
      <c r="F117" s="32" t="s">
        <v>24</v>
      </c>
      <c r="G117" s="32" t="s">
        <v>380</v>
      </c>
      <c r="H117" s="32"/>
      <c r="I117" s="212">
        <v>12</v>
      </c>
      <c r="J117" s="212">
        <v>6</v>
      </c>
    </row>
    <row r="118" spans="1:10" s="212" customFormat="1">
      <c r="A118" s="241">
        <v>43160</v>
      </c>
      <c r="B118" s="214" t="s">
        <v>7</v>
      </c>
      <c r="C118" s="214">
        <v>54870</v>
      </c>
      <c r="D118" s="32" t="s">
        <v>587</v>
      </c>
      <c r="E118" s="32" t="s">
        <v>7</v>
      </c>
      <c r="F118" s="32"/>
      <c r="G118" s="32" t="s">
        <v>577</v>
      </c>
      <c r="H118" s="32"/>
      <c r="I118" s="212">
        <v>12</v>
      </c>
      <c r="J118" s="212">
        <v>6</v>
      </c>
    </row>
    <row r="119" spans="1:10" s="212" customFormat="1">
      <c r="A119" s="240">
        <v>43167</v>
      </c>
      <c r="B119" s="215" t="s">
        <v>7</v>
      </c>
      <c r="C119" s="215">
        <v>54590</v>
      </c>
      <c r="D119" s="211" t="s">
        <v>849</v>
      </c>
      <c r="E119" s="211" t="s">
        <v>7</v>
      </c>
      <c r="F119" s="211" t="s">
        <v>24</v>
      </c>
      <c r="G119" s="211" t="s">
        <v>663</v>
      </c>
      <c r="H119" s="211"/>
      <c r="I119" s="212">
        <v>12</v>
      </c>
      <c r="J119" s="212">
        <v>6</v>
      </c>
    </row>
    <row r="120" spans="1:10" s="212" customFormat="1">
      <c r="A120" s="240">
        <v>43167</v>
      </c>
      <c r="B120" s="215" t="s">
        <v>7</v>
      </c>
      <c r="C120" s="215">
        <v>54590</v>
      </c>
      <c r="D120" s="211" t="s">
        <v>849</v>
      </c>
      <c r="E120" s="211" t="s">
        <v>7</v>
      </c>
      <c r="F120" s="211" t="s">
        <v>9</v>
      </c>
      <c r="G120" s="211" t="s">
        <v>388</v>
      </c>
      <c r="H120" s="211"/>
      <c r="I120" s="212">
        <v>12</v>
      </c>
      <c r="J120" s="212">
        <v>6</v>
      </c>
    </row>
    <row r="121" spans="1:10" s="212" customFormat="1">
      <c r="A121" s="210">
        <v>43186</v>
      </c>
      <c r="B121" s="215" t="s">
        <v>989</v>
      </c>
      <c r="C121" s="215" t="s">
        <v>989</v>
      </c>
      <c r="D121" s="211" t="s">
        <v>990</v>
      </c>
      <c r="E121" s="211" t="s">
        <v>991</v>
      </c>
      <c r="F121" s="211" t="s">
        <v>24</v>
      </c>
      <c r="G121" s="211" t="s">
        <v>992</v>
      </c>
      <c r="H121" s="211"/>
    </row>
    <row r="122" spans="1:10" s="212" customFormat="1">
      <c r="A122" s="241">
        <v>43162</v>
      </c>
      <c r="B122" s="214" t="s">
        <v>7</v>
      </c>
      <c r="C122" s="216" t="s">
        <v>786</v>
      </c>
      <c r="D122" s="32" t="s">
        <v>787</v>
      </c>
      <c r="E122" s="32" t="s">
        <v>7</v>
      </c>
      <c r="F122" s="32" t="s">
        <v>7</v>
      </c>
      <c r="G122" s="32" t="s">
        <v>788</v>
      </c>
      <c r="H122" s="32"/>
      <c r="I122" s="212">
        <v>102</v>
      </c>
      <c r="J122" s="212">
        <v>132</v>
      </c>
    </row>
    <row r="123" spans="1:10" s="212" customFormat="1">
      <c r="A123" s="240">
        <v>43177</v>
      </c>
      <c r="B123" s="215" t="s">
        <v>7</v>
      </c>
      <c r="C123" s="215">
        <v>92130</v>
      </c>
      <c r="D123" s="211" t="s">
        <v>920</v>
      </c>
      <c r="E123" s="211" t="s">
        <v>7</v>
      </c>
      <c r="F123" s="211" t="s">
        <v>24</v>
      </c>
      <c r="G123" s="211" t="s">
        <v>388</v>
      </c>
      <c r="H123" s="211"/>
      <c r="I123" s="212">
        <v>217</v>
      </c>
      <c r="J123" s="212">
        <v>350</v>
      </c>
    </row>
    <row r="124" spans="1:10" s="212" customFormat="1">
      <c r="A124" s="240">
        <v>43164</v>
      </c>
      <c r="B124" s="215" t="s">
        <v>4</v>
      </c>
      <c r="C124" s="215">
        <v>5960</v>
      </c>
      <c r="D124" s="211" t="s">
        <v>179</v>
      </c>
      <c r="E124" s="211" t="s">
        <v>825</v>
      </c>
      <c r="F124" s="211" t="s">
        <v>826</v>
      </c>
      <c r="G124" s="211" t="s">
        <v>42</v>
      </c>
      <c r="H124" s="211"/>
      <c r="I124" s="212">
        <v>24</v>
      </c>
      <c r="J124" s="212">
        <v>30</v>
      </c>
    </row>
    <row r="125" spans="1:10" s="212" customFormat="1">
      <c r="A125" s="240">
        <v>43180</v>
      </c>
      <c r="B125" s="215" t="s">
        <v>7</v>
      </c>
      <c r="C125" s="215">
        <v>54240</v>
      </c>
      <c r="D125" s="211" t="s">
        <v>950</v>
      </c>
      <c r="E125" s="211" t="s">
        <v>7</v>
      </c>
      <c r="F125" s="211" t="s">
        <v>24</v>
      </c>
      <c r="G125" s="211" t="s">
        <v>388</v>
      </c>
      <c r="H125" s="211"/>
      <c r="I125" s="212">
        <v>46</v>
      </c>
      <c r="J125" s="212">
        <v>44</v>
      </c>
    </row>
    <row r="126" spans="1:10" s="212" customFormat="1">
      <c r="A126" s="210">
        <v>43190</v>
      </c>
      <c r="B126" s="215" t="s">
        <v>6</v>
      </c>
      <c r="C126" s="250" t="s">
        <v>1054</v>
      </c>
      <c r="D126" s="211" t="s">
        <v>1019</v>
      </c>
      <c r="E126" s="211" t="s">
        <v>24</v>
      </c>
      <c r="F126" s="211" t="s">
        <v>24</v>
      </c>
      <c r="G126" s="211" t="s">
        <v>388</v>
      </c>
      <c r="H126" s="211"/>
      <c r="I126" s="212">
        <v>100</v>
      </c>
      <c r="J126" s="212">
        <v>166</v>
      </c>
    </row>
    <row r="127" spans="1:10" s="406" customFormat="1">
      <c r="A127" s="403">
        <v>43176</v>
      </c>
      <c r="B127" s="404" t="s">
        <v>4</v>
      </c>
      <c r="C127" s="404">
        <v>8281</v>
      </c>
      <c r="D127" s="405" t="s">
        <v>916</v>
      </c>
      <c r="E127" s="405" t="s">
        <v>5</v>
      </c>
      <c r="F127" s="405" t="s">
        <v>6</v>
      </c>
      <c r="G127" s="405" t="s">
        <v>663</v>
      </c>
      <c r="H127" s="405"/>
      <c r="I127" s="406">
        <v>27</v>
      </c>
      <c r="J127" s="406">
        <v>37</v>
      </c>
    </row>
    <row r="128" spans="1:10" s="212" customFormat="1">
      <c r="A128" s="241">
        <v>43163</v>
      </c>
      <c r="B128" s="214" t="s">
        <v>7</v>
      </c>
      <c r="C128" s="214">
        <v>57480</v>
      </c>
      <c r="D128" s="32" t="s">
        <v>813</v>
      </c>
      <c r="E128" s="32" t="s">
        <v>7</v>
      </c>
      <c r="F128" s="32" t="s">
        <v>24</v>
      </c>
      <c r="G128" s="32" t="s">
        <v>514</v>
      </c>
      <c r="H128" s="32"/>
      <c r="I128" s="212">
        <v>33</v>
      </c>
      <c r="J128" s="212">
        <v>55</v>
      </c>
    </row>
    <row r="129" spans="1:10" s="493" customFormat="1">
      <c r="A129" s="490">
        <v>43177</v>
      </c>
      <c r="B129" s="491" t="s">
        <v>4</v>
      </c>
      <c r="C129" s="491">
        <v>8381</v>
      </c>
      <c r="D129" s="492" t="s">
        <v>300</v>
      </c>
      <c r="E129" s="492" t="s">
        <v>4</v>
      </c>
      <c r="F129" s="492" t="s">
        <v>7</v>
      </c>
      <c r="G129" s="492" t="s">
        <v>123</v>
      </c>
      <c r="H129" s="492"/>
      <c r="I129" s="493">
        <v>24</v>
      </c>
      <c r="J129" s="493">
        <v>21</v>
      </c>
    </row>
    <row r="130" spans="1:10" s="212" customFormat="1">
      <c r="A130" s="240">
        <v>43169</v>
      </c>
      <c r="B130" s="215" t="s">
        <v>6</v>
      </c>
      <c r="C130" s="215">
        <v>54329</v>
      </c>
      <c r="D130" s="211" t="s">
        <v>868</v>
      </c>
      <c r="E130" s="211" t="s">
        <v>6</v>
      </c>
      <c r="F130" s="211" t="s">
        <v>24</v>
      </c>
      <c r="G130" s="211" t="s">
        <v>235</v>
      </c>
      <c r="H130" s="211"/>
      <c r="I130" s="212">
        <v>48</v>
      </c>
      <c r="J130" s="212">
        <v>67</v>
      </c>
    </row>
    <row r="131" spans="1:10" s="212" customFormat="1">
      <c r="A131" s="240">
        <v>43167</v>
      </c>
      <c r="B131" s="215" t="s">
        <v>7</v>
      </c>
      <c r="C131" s="215">
        <v>55120</v>
      </c>
      <c r="D131" s="211" t="s">
        <v>854</v>
      </c>
      <c r="E131" s="211" t="s">
        <v>7</v>
      </c>
      <c r="F131" s="211" t="s">
        <v>9</v>
      </c>
      <c r="G131" s="211" t="s">
        <v>42</v>
      </c>
      <c r="H131" s="211"/>
      <c r="I131" s="212">
        <v>96</v>
      </c>
      <c r="J131" s="212">
        <v>98</v>
      </c>
    </row>
    <row r="132" spans="1:10" s="312" customFormat="1">
      <c r="A132" s="315">
        <v>43190</v>
      </c>
      <c r="B132" s="310" t="s">
        <v>4</v>
      </c>
      <c r="C132" s="310">
        <v>4888</v>
      </c>
      <c r="D132" s="311" t="s">
        <v>317</v>
      </c>
      <c r="E132" s="311" t="s">
        <v>4</v>
      </c>
      <c r="F132" s="311" t="s">
        <v>7</v>
      </c>
      <c r="G132" s="311" t="s">
        <v>40</v>
      </c>
      <c r="H132" s="311"/>
      <c r="I132" s="312">
        <v>12</v>
      </c>
      <c r="J132" s="312">
        <v>11</v>
      </c>
    </row>
    <row r="133" spans="1:10" s="212" customFormat="1">
      <c r="A133" s="210">
        <v>43189</v>
      </c>
      <c r="B133" s="215" t="s">
        <v>6</v>
      </c>
      <c r="C133" s="215">
        <v>40764</v>
      </c>
      <c r="D133" s="211" t="s">
        <v>1006</v>
      </c>
      <c r="E133" s="211" t="s">
        <v>6</v>
      </c>
      <c r="F133" s="211" t="s">
        <v>24</v>
      </c>
      <c r="G133" s="211" t="s">
        <v>1007</v>
      </c>
      <c r="H133" s="211"/>
      <c r="I133" s="212">
        <v>160</v>
      </c>
      <c r="J133" s="212">
        <v>255</v>
      </c>
    </row>
    <row r="134" spans="1:10" s="212" customFormat="1">
      <c r="A134" s="240">
        <v>43176</v>
      </c>
      <c r="B134" s="215" t="s">
        <v>4</v>
      </c>
      <c r="C134" s="215">
        <v>8542</v>
      </c>
      <c r="D134" s="211" t="s">
        <v>917</v>
      </c>
      <c r="E134" s="211" t="s">
        <v>7</v>
      </c>
      <c r="F134" s="211" t="s">
        <v>24</v>
      </c>
      <c r="G134" s="211" t="s">
        <v>42</v>
      </c>
      <c r="H134" s="211"/>
      <c r="I134" s="212">
        <v>46</v>
      </c>
      <c r="J134" s="212">
        <v>45</v>
      </c>
    </row>
    <row r="135" spans="1:10" s="537" customFormat="1">
      <c r="A135" s="534">
        <v>43180</v>
      </c>
      <c r="B135" s="535" t="s">
        <v>4</v>
      </c>
      <c r="C135" s="535">
        <v>3345</v>
      </c>
      <c r="D135" s="536" t="s">
        <v>151</v>
      </c>
      <c r="E135" s="536" t="s">
        <v>5</v>
      </c>
      <c r="F135" s="536" t="s">
        <v>7</v>
      </c>
      <c r="G135" s="536" t="s">
        <v>42</v>
      </c>
      <c r="H135" s="536"/>
      <c r="I135" s="537">
        <v>20</v>
      </c>
      <c r="J135" s="537">
        <v>17</v>
      </c>
    </row>
    <row r="136" spans="1:10" s="537" customFormat="1">
      <c r="A136" s="534">
        <v>43170</v>
      </c>
      <c r="B136" s="535" t="s">
        <v>4</v>
      </c>
      <c r="C136" s="535">
        <v>3368</v>
      </c>
      <c r="D136" s="536" t="s">
        <v>900</v>
      </c>
      <c r="E136" s="536" t="s">
        <v>888</v>
      </c>
      <c r="F136" s="536" t="s">
        <v>7</v>
      </c>
      <c r="G136" s="536" t="s">
        <v>65</v>
      </c>
      <c r="H136" s="536"/>
      <c r="I136" s="537">
        <v>20</v>
      </c>
      <c r="J136" s="537">
        <v>17</v>
      </c>
    </row>
    <row r="137" spans="1:10" s="212" customFormat="1">
      <c r="A137" s="241">
        <v>43162</v>
      </c>
      <c r="B137" s="214" t="s">
        <v>7</v>
      </c>
      <c r="C137" s="214">
        <v>54720</v>
      </c>
      <c r="D137" s="32" t="s">
        <v>538</v>
      </c>
      <c r="E137" s="32" t="s">
        <v>7</v>
      </c>
      <c r="F137" s="32" t="s">
        <v>24</v>
      </c>
      <c r="G137" s="32" t="s">
        <v>98</v>
      </c>
      <c r="H137" s="32"/>
      <c r="I137" s="212">
        <v>22</v>
      </c>
      <c r="J137" s="212">
        <v>24</v>
      </c>
    </row>
    <row r="138" spans="1:10" s="212" customFormat="1">
      <c r="A138" s="240">
        <v>43168</v>
      </c>
      <c r="B138" s="215" t="s">
        <v>7</v>
      </c>
      <c r="C138" s="215">
        <v>54720</v>
      </c>
      <c r="D138" s="211" t="s">
        <v>538</v>
      </c>
      <c r="E138" s="211" t="s">
        <v>7</v>
      </c>
      <c r="F138" s="211" t="s">
        <v>24</v>
      </c>
      <c r="G138" s="211" t="s">
        <v>861</v>
      </c>
      <c r="H138" s="211"/>
      <c r="I138" s="212">
        <v>22</v>
      </c>
      <c r="J138" s="212">
        <v>24</v>
      </c>
    </row>
    <row r="139" spans="1:10" s="212" customFormat="1">
      <c r="A139" s="210">
        <v>43189</v>
      </c>
      <c r="B139" s="215" t="s">
        <v>7</v>
      </c>
      <c r="C139" s="215">
        <v>57160</v>
      </c>
      <c r="D139" s="211" t="s">
        <v>1055</v>
      </c>
      <c r="E139" s="211" t="s">
        <v>7</v>
      </c>
      <c r="F139" s="211" t="s">
        <v>7</v>
      </c>
      <c r="G139" s="211" t="s">
        <v>116</v>
      </c>
      <c r="H139" s="211"/>
      <c r="I139" s="212">
        <v>55</v>
      </c>
      <c r="J139" s="212">
        <v>78</v>
      </c>
    </row>
    <row r="140" spans="1:10" s="212" customFormat="1">
      <c r="A140" s="240">
        <v>43164</v>
      </c>
      <c r="B140" s="215" t="s">
        <v>7</v>
      </c>
      <c r="C140" s="215">
        <v>59000</v>
      </c>
      <c r="D140" s="211" t="s">
        <v>827</v>
      </c>
      <c r="E140" s="211" t="s">
        <v>7</v>
      </c>
      <c r="F140" s="211" t="s">
        <v>24</v>
      </c>
      <c r="G140" s="211" t="s">
        <v>42</v>
      </c>
      <c r="H140" s="211"/>
      <c r="I140" s="235" t="s">
        <v>876</v>
      </c>
      <c r="J140" s="235" t="s">
        <v>875</v>
      </c>
    </row>
    <row r="141" spans="1:10" s="529" customFormat="1">
      <c r="A141" s="526">
        <v>43177</v>
      </c>
      <c r="B141" s="527" t="s">
        <v>4</v>
      </c>
      <c r="C141" s="527">
        <v>4499</v>
      </c>
      <c r="D141" s="528" t="s">
        <v>731</v>
      </c>
      <c r="E141" s="528" t="s">
        <v>5</v>
      </c>
      <c r="F141" s="528" t="s">
        <v>7</v>
      </c>
      <c r="G141" s="528" t="s">
        <v>123</v>
      </c>
      <c r="H141" s="528"/>
      <c r="I141" s="529">
        <v>13</v>
      </c>
      <c r="J141" s="529">
        <v>10</v>
      </c>
    </row>
    <row r="142" spans="1:10" s="529" customFormat="1">
      <c r="A142" s="526">
        <v>43183</v>
      </c>
      <c r="B142" s="527" t="s">
        <v>4</v>
      </c>
      <c r="C142" s="527">
        <v>4499</v>
      </c>
      <c r="D142" s="528" t="s">
        <v>731</v>
      </c>
      <c r="E142" s="528" t="s">
        <v>5</v>
      </c>
      <c r="F142" s="528" t="s">
        <v>7</v>
      </c>
      <c r="G142" s="528" t="s">
        <v>123</v>
      </c>
      <c r="H142" s="528"/>
      <c r="I142" s="529">
        <v>13</v>
      </c>
      <c r="J142" s="529">
        <v>10</v>
      </c>
    </row>
    <row r="143" spans="1:10" s="212" customFormat="1">
      <c r="A143" s="241">
        <v>43162</v>
      </c>
      <c r="B143" s="214" t="s">
        <v>7</v>
      </c>
      <c r="C143" s="214">
        <v>57650</v>
      </c>
      <c r="D143" s="32" t="s">
        <v>820</v>
      </c>
      <c r="E143" s="32" t="s">
        <v>7</v>
      </c>
      <c r="F143" s="32" t="s">
        <v>24</v>
      </c>
      <c r="G143" s="32" t="s">
        <v>520</v>
      </c>
      <c r="H143" s="32"/>
      <c r="I143" s="212">
        <v>31</v>
      </c>
      <c r="J143" s="212">
        <v>31</v>
      </c>
    </row>
    <row r="144" spans="1:10" s="212" customFormat="1">
      <c r="A144" s="241">
        <v>43163</v>
      </c>
      <c r="B144" s="214" t="s">
        <v>6</v>
      </c>
      <c r="C144" s="214">
        <v>54338</v>
      </c>
      <c r="D144" s="32" t="s">
        <v>822</v>
      </c>
      <c r="E144" s="32" t="s">
        <v>6</v>
      </c>
      <c r="F144" s="32" t="s">
        <v>6</v>
      </c>
      <c r="G144" s="32" t="s">
        <v>609</v>
      </c>
      <c r="H144" s="32"/>
      <c r="I144" s="212">
        <v>58</v>
      </c>
      <c r="J144" s="212">
        <v>84</v>
      </c>
    </row>
    <row r="145" spans="1:10" s="212" customFormat="1">
      <c r="A145" s="241">
        <v>43160</v>
      </c>
      <c r="B145" s="214" t="s">
        <v>7</v>
      </c>
      <c r="C145" s="214">
        <v>54400</v>
      </c>
      <c r="D145" s="32" t="s">
        <v>747</v>
      </c>
      <c r="E145" s="32" t="s">
        <v>7</v>
      </c>
      <c r="F145" s="32" t="s">
        <v>28</v>
      </c>
      <c r="G145" s="32" t="s">
        <v>98</v>
      </c>
      <c r="H145" s="32"/>
      <c r="I145" s="212">
        <v>25</v>
      </c>
      <c r="J145" s="212">
        <v>20</v>
      </c>
    </row>
    <row r="146" spans="1:10" s="212" customFormat="1">
      <c r="A146" s="241">
        <v>43160</v>
      </c>
      <c r="B146" s="214" t="s">
        <v>7</v>
      </c>
      <c r="C146" s="214">
        <v>54400</v>
      </c>
      <c r="D146" s="32" t="s">
        <v>747</v>
      </c>
      <c r="E146" s="32" t="s">
        <v>7</v>
      </c>
      <c r="F146" s="32" t="s">
        <v>24</v>
      </c>
      <c r="G146" s="32" t="s">
        <v>217</v>
      </c>
      <c r="H146" s="32"/>
      <c r="I146" s="212">
        <v>25</v>
      </c>
      <c r="J146" s="212">
        <v>20</v>
      </c>
    </row>
    <row r="147" spans="1:10" s="212" customFormat="1">
      <c r="A147" s="240">
        <v>43166</v>
      </c>
      <c r="B147" s="215" t="s">
        <v>7</v>
      </c>
      <c r="C147" s="215">
        <v>54400</v>
      </c>
      <c r="D147" s="211" t="s">
        <v>408</v>
      </c>
      <c r="E147" s="211" t="s">
        <v>7</v>
      </c>
      <c r="F147" s="211" t="s">
        <v>5</v>
      </c>
      <c r="G147" s="211" t="s">
        <v>562</v>
      </c>
      <c r="H147" s="211"/>
      <c r="I147" s="212">
        <v>25</v>
      </c>
      <c r="J147" s="212">
        <v>20</v>
      </c>
    </row>
    <row r="148" spans="1:10" s="312" customFormat="1">
      <c r="A148" s="309">
        <v>43170</v>
      </c>
      <c r="B148" s="310" t="s">
        <v>4</v>
      </c>
      <c r="C148" s="310">
        <v>1140</v>
      </c>
      <c r="D148" s="311" t="s">
        <v>205</v>
      </c>
      <c r="E148" s="311" t="s">
        <v>885</v>
      </c>
      <c r="F148" s="311" t="s">
        <v>24</v>
      </c>
      <c r="G148" s="311" t="s">
        <v>98</v>
      </c>
      <c r="H148" s="311"/>
      <c r="I148" s="312">
        <v>29</v>
      </c>
      <c r="J148" s="312">
        <v>26</v>
      </c>
    </row>
    <row r="149" spans="1:10" s="312" customFormat="1">
      <c r="A149" s="309">
        <v>43170</v>
      </c>
      <c r="B149" s="310" t="s">
        <v>4</v>
      </c>
      <c r="C149" s="310">
        <v>1146</v>
      </c>
      <c r="D149" s="311" t="s">
        <v>205</v>
      </c>
      <c r="E149" s="311" t="s">
        <v>633</v>
      </c>
      <c r="F149" s="311" t="s">
        <v>24</v>
      </c>
      <c r="G149" s="311" t="s">
        <v>98</v>
      </c>
      <c r="H149" s="311"/>
      <c r="I149" s="312">
        <v>29</v>
      </c>
      <c r="J149" s="312">
        <v>26</v>
      </c>
    </row>
    <row r="150" spans="1:10" s="277" customFormat="1">
      <c r="A150" s="309">
        <v>43176</v>
      </c>
      <c r="B150" s="310" t="s">
        <v>4</v>
      </c>
      <c r="C150" s="310">
        <v>1161</v>
      </c>
      <c r="D150" s="311" t="s">
        <v>205</v>
      </c>
      <c r="E150" s="311" t="s">
        <v>7</v>
      </c>
      <c r="F150" s="311" t="s">
        <v>24</v>
      </c>
      <c r="G150" s="311" t="s">
        <v>919</v>
      </c>
      <c r="H150" s="311"/>
      <c r="I150" s="312">
        <v>29</v>
      </c>
      <c r="J150" s="312">
        <v>26</v>
      </c>
    </row>
    <row r="151" spans="1:10" s="277" customFormat="1">
      <c r="A151" s="313">
        <v>43163</v>
      </c>
      <c r="B151" s="314" t="s">
        <v>4</v>
      </c>
      <c r="C151" s="314">
        <v>1230</v>
      </c>
      <c r="D151" s="275" t="s">
        <v>205</v>
      </c>
      <c r="E151" s="275" t="s">
        <v>7</v>
      </c>
      <c r="F151" s="275" t="s">
        <v>24</v>
      </c>
      <c r="G151" s="275" t="s">
        <v>123</v>
      </c>
      <c r="H151" s="275"/>
      <c r="I151" s="312">
        <v>29</v>
      </c>
      <c r="J151" s="312">
        <v>26</v>
      </c>
    </row>
    <row r="152" spans="1:10" s="277" customFormat="1">
      <c r="A152" s="313">
        <v>43163</v>
      </c>
      <c r="B152" s="314" t="s">
        <v>4</v>
      </c>
      <c r="C152" s="314">
        <v>1240</v>
      </c>
      <c r="D152" s="275" t="s">
        <v>205</v>
      </c>
      <c r="E152" s="275" t="s">
        <v>447</v>
      </c>
      <c r="F152" s="275" t="s">
        <v>7</v>
      </c>
      <c r="G152" s="275" t="s">
        <v>514</v>
      </c>
      <c r="H152" s="275"/>
      <c r="I152" s="312">
        <v>29</v>
      </c>
      <c r="J152" s="312">
        <v>26</v>
      </c>
    </row>
    <row r="153" spans="1:10" s="277" customFormat="1">
      <c r="A153" s="313">
        <v>43163</v>
      </c>
      <c r="B153" s="314" t="s">
        <v>4</v>
      </c>
      <c r="C153" s="314">
        <v>1240</v>
      </c>
      <c r="D153" s="275" t="s">
        <v>205</v>
      </c>
      <c r="E153" s="275" t="s">
        <v>447</v>
      </c>
      <c r="F153" s="275" t="s">
        <v>7</v>
      </c>
      <c r="G153" s="275" t="s">
        <v>514</v>
      </c>
      <c r="H153" s="275"/>
      <c r="I153" s="312">
        <v>29</v>
      </c>
      <c r="J153" s="312">
        <v>26</v>
      </c>
    </row>
    <row r="154" spans="1:10" s="277" customFormat="1">
      <c r="A154" s="309">
        <v>43170</v>
      </c>
      <c r="B154" s="310" t="s">
        <v>4</v>
      </c>
      <c r="C154" s="310">
        <v>1258</v>
      </c>
      <c r="D154" s="311" t="s">
        <v>205</v>
      </c>
      <c r="E154" s="311" t="s">
        <v>7</v>
      </c>
      <c r="F154" s="311" t="s">
        <v>24</v>
      </c>
      <c r="G154" s="311" t="s">
        <v>883</v>
      </c>
      <c r="H154" s="311"/>
      <c r="I154" s="312">
        <v>29</v>
      </c>
      <c r="J154" s="312">
        <v>26</v>
      </c>
    </row>
    <row r="155" spans="1:10" s="277" customFormat="1">
      <c r="A155" s="309">
        <v>43177</v>
      </c>
      <c r="B155" s="310" t="s">
        <v>4</v>
      </c>
      <c r="C155" s="310">
        <v>1309</v>
      </c>
      <c r="D155" s="311" t="s">
        <v>205</v>
      </c>
      <c r="E155" s="311" t="s">
        <v>489</v>
      </c>
      <c r="F155" s="311" t="s">
        <v>6</v>
      </c>
      <c r="G155" s="311" t="s">
        <v>922</v>
      </c>
      <c r="H155" s="311"/>
      <c r="I155" s="312">
        <v>29</v>
      </c>
      <c r="J155" s="312">
        <v>26</v>
      </c>
    </row>
    <row r="156" spans="1:10" s="277" customFormat="1">
      <c r="A156" s="309">
        <v>43177</v>
      </c>
      <c r="B156" s="310" t="s">
        <v>4</v>
      </c>
      <c r="C156" s="310">
        <v>1309</v>
      </c>
      <c r="D156" s="311" t="s">
        <v>205</v>
      </c>
      <c r="E156" s="311" t="s">
        <v>653</v>
      </c>
      <c r="F156" s="311" t="s">
        <v>24</v>
      </c>
      <c r="G156" s="311" t="s">
        <v>663</v>
      </c>
      <c r="H156" s="311"/>
      <c r="I156" s="312">
        <v>29</v>
      </c>
      <c r="J156" s="312">
        <v>26</v>
      </c>
    </row>
    <row r="157" spans="1:10" s="277" customFormat="1">
      <c r="A157" s="309">
        <v>43183</v>
      </c>
      <c r="B157" s="310" t="s">
        <v>4</v>
      </c>
      <c r="C157" s="310">
        <v>1309</v>
      </c>
      <c r="D157" s="311" t="s">
        <v>205</v>
      </c>
      <c r="E157" s="311" t="s">
        <v>7</v>
      </c>
      <c r="F157" s="311" t="s">
        <v>24</v>
      </c>
      <c r="G157" s="311" t="s">
        <v>961</v>
      </c>
      <c r="H157" s="311"/>
      <c r="I157" s="312">
        <v>29</v>
      </c>
      <c r="J157" s="312">
        <v>26</v>
      </c>
    </row>
    <row r="158" spans="1:10" s="277" customFormat="1">
      <c r="A158" s="313">
        <v>43163</v>
      </c>
      <c r="B158" s="314" t="s">
        <v>4</v>
      </c>
      <c r="C158" s="314">
        <v>1320</v>
      </c>
      <c r="D158" s="275" t="s">
        <v>205</v>
      </c>
      <c r="E158" s="275" t="s">
        <v>18</v>
      </c>
      <c r="F158" s="275" t="s">
        <v>24</v>
      </c>
      <c r="G158" s="275" t="s">
        <v>42</v>
      </c>
      <c r="H158" s="275"/>
      <c r="I158" s="312">
        <v>29</v>
      </c>
      <c r="J158" s="312">
        <v>26</v>
      </c>
    </row>
    <row r="159" spans="1:10" s="277" customFormat="1">
      <c r="A159" s="309">
        <v>43169</v>
      </c>
      <c r="B159" s="310" t="s">
        <v>4</v>
      </c>
      <c r="C159" s="310">
        <v>1370</v>
      </c>
      <c r="D159" s="311" t="s">
        <v>205</v>
      </c>
      <c r="E159" s="311" t="s">
        <v>7</v>
      </c>
      <c r="F159" s="311" t="s">
        <v>24</v>
      </c>
      <c r="G159" s="311" t="s">
        <v>98</v>
      </c>
      <c r="H159" s="311"/>
      <c r="I159" s="312">
        <v>29</v>
      </c>
      <c r="J159" s="312">
        <v>26</v>
      </c>
    </row>
    <row r="160" spans="1:10" s="277" customFormat="1">
      <c r="A160" s="309">
        <v>43176</v>
      </c>
      <c r="B160" s="310" t="s">
        <v>4</v>
      </c>
      <c r="C160" s="310">
        <v>1430</v>
      </c>
      <c r="D160" s="311" t="s">
        <v>205</v>
      </c>
      <c r="E160" s="311" t="s">
        <v>912</v>
      </c>
      <c r="F160" s="311"/>
      <c r="G160" s="311" t="s">
        <v>388</v>
      </c>
      <c r="H160" s="311"/>
      <c r="I160" s="312">
        <v>29</v>
      </c>
      <c r="J160" s="312">
        <v>26</v>
      </c>
    </row>
    <row r="161" spans="1:10" s="277" customFormat="1">
      <c r="A161" s="309">
        <v>43182</v>
      </c>
      <c r="B161" s="310" t="s">
        <v>4</v>
      </c>
      <c r="C161" s="310">
        <v>1453</v>
      </c>
      <c r="D161" s="311" t="s">
        <v>205</v>
      </c>
      <c r="E161" s="311" t="s">
        <v>7</v>
      </c>
      <c r="F161" s="311" t="s">
        <v>24</v>
      </c>
      <c r="G161" s="311" t="s">
        <v>954</v>
      </c>
      <c r="H161" s="311"/>
      <c r="I161" s="312">
        <v>29</v>
      </c>
      <c r="J161" s="312">
        <v>26</v>
      </c>
    </row>
    <row r="162" spans="1:10" s="277" customFormat="1">
      <c r="A162" s="313">
        <v>43163</v>
      </c>
      <c r="B162" s="314" t="s">
        <v>4</v>
      </c>
      <c r="C162" s="314">
        <v>1470</v>
      </c>
      <c r="D162" s="275" t="s">
        <v>205</v>
      </c>
      <c r="E162" s="275" t="s">
        <v>5</v>
      </c>
      <c r="F162" s="275" t="s">
        <v>24</v>
      </c>
      <c r="G162" s="275" t="s">
        <v>548</v>
      </c>
      <c r="H162" s="275"/>
      <c r="I162" s="312">
        <v>29</v>
      </c>
      <c r="J162" s="312">
        <v>26</v>
      </c>
    </row>
    <row r="163" spans="1:10" s="277" customFormat="1">
      <c r="A163" s="313">
        <v>43163</v>
      </c>
      <c r="B163" s="314" t="s">
        <v>4</v>
      </c>
      <c r="C163" s="314">
        <v>1470</v>
      </c>
      <c r="D163" s="275" t="s">
        <v>205</v>
      </c>
      <c r="E163" s="275" t="s">
        <v>5</v>
      </c>
      <c r="F163" s="275" t="s">
        <v>24</v>
      </c>
      <c r="G163" s="275" t="s">
        <v>548</v>
      </c>
      <c r="H163" s="275"/>
      <c r="I163" s="312">
        <v>29</v>
      </c>
      <c r="J163" s="312">
        <v>26</v>
      </c>
    </row>
    <row r="164" spans="1:10" s="277" customFormat="1">
      <c r="A164" s="313">
        <v>43162</v>
      </c>
      <c r="B164" s="314" t="s">
        <v>4</v>
      </c>
      <c r="C164" s="314">
        <v>1512</v>
      </c>
      <c r="D164" s="275" t="s">
        <v>205</v>
      </c>
      <c r="E164" s="275" t="s">
        <v>28</v>
      </c>
      <c r="F164" s="275" t="s">
        <v>24</v>
      </c>
      <c r="G164" s="275" t="s">
        <v>663</v>
      </c>
      <c r="H164" s="275"/>
      <c r="I164" s="312">
        <v>29</v>
      </c>
      <c r="J164" s="312">
        <v>26</v>
      </c>
    </row>
    <row r="165" spans="1:10" s="277" customFormat="1">
      <c r="A165" s="313">
        <v>43162</v>
      </c>
      <c r="B165" s="314" t="s">
        <v>4</v>
      </c>
      <c r="C165" s="314">
        <v>1541</v>
      </c>
      <c r="D165" s="275" t="s">
        <v>205</v>
      </c>
      <c r="E165" s="275" t="s">
        <v>28</v>
      </c>
      <c r="F165" s="275" t="s">
        <v>7</v>
      </c>
      <c r="G165" s="275" t="s">
        <v>388</v>
      </c>
      <c r="H165" s="275"/>
      <c r="I165" s="312">
        <v>29</v>
      </c>
      <c r="J165" s="312">
        <v>26</v>
      </c>
    </row>
    <row r="166" spans="1:10" s="277" customFormat="1">
      <c r="A166" s="313">
        <v>43162</v>
      </c>
      <c r="B166" s="314" t="s">
        <v>4</v>
      </c>
      <c r="C166" s="314">
        <v>1541</v>
      </c>
      <c r="D166" s="275" t="s">
        <v>205</v>
      </c>
      <c r="E166" s="275" t="s">
        <v>28</v>
      </c>
      <c r="F166" s="275" t="s">
        <v>7</v>
      </c>
      <c r="G166" s="275" t="s">
        <v>388</v>
      </c>
      <c r="H166" s="275"/>
      <c r="I166" s="312">
        <v>29</v>
      </c>
      <c r="J166" s="312">
        <v>26</v>
      </c>
    </row>
    <row r="167" spans="1:10" s="277" customFormat="1">
      <c r="A167" s="309">
        <v>43177</v>
      </c>
      <c r="B167" s="310" t="s">
        <v>4</v>
      </c>
      <c r="C167" s="310">
        <v>1628</v>
      </c>
      <c r="D167" s="311" t="s">
        <v>205</v>
      </c>
      <c r="E167" s="311" t="s">
        <v>7</v>
      </c>
      <c r="F167" s="311" t="s">
        <v>24</v>
      </c>
      <c r="G167" s="311" t="s">
        <v>388</v>
      </c>
      <c r="H167" s="311"/>
      <c r="I167" s="312">
        <v>29</v>
      </c>
      <c r="J167" s="312">
        <v>26</v>
      </c>
    </row>
    <row r="168" spans="1:10" s="277" customFormat="1">
      <c r="A168" s="313">
        <v>43162</v>
      </c>
      <c r="B168" s="314" t="s">
        <v>4</v>
      </c>
      <c r="C168" s="314">
        <v>1711</v>
      </c>
      <c r="D168" s="275" t="s">
        <v>205</v>
      </c>
      <c r="E168" s="275" t="s">
        <v>5</v>
      </c>
      <c r="F168" s="275" t="s">
        <v>7</v>
      </c>
      <c r="G168" s="275" t="s">
        <v>123</v>
      </c>
      <c r="H168" s="275"/>
      <c r="I168" s="312">
        <v>29</v>
      </c>
      <c r="J168" s="312">
        <v>26</v>
      </c>
    </row>
    <row r="169" spans="1:10" s="277" customFormat="1">
      <c r="A169" s="313">
        <v>43162</v>
      </c>
      <c r="B169" s="314" t="s">
        <v>4</v>
      </c>
      <c r="C169" s="314">
        <v>1711</v>
      </c>
      <c r="D169" s="275" t="s">
        <v>205</v>
      </c>
      <c r="E169" s="275" t="s">
        <v>5</v>
      </c>
      <c r="F169" s="275" t="s">
        <v>7</v>
      </c>
      <c r="G169" s="275" t="s">
        <v>123</v>
      </c>
      <c r="H169" s="275"/>
      <c r="I169" s="312">
        <v>29</v>
      </c>
      <c r="J169" s="312">
        <v>26</v>
      </c>
    </row>
    <row r="170" spans="1:10" s="277" customFormat="1">
      <c r="A170" s="309">
        <v>43170</v>
      </c>
      <c r="B170" s="310" t="s">
        <v>4</v>
      </c>
      <c r="C170" s="310">
        <v>1719</v>
      </c>
      <c r="D170" s="311" t="s">
        <v>205</v>
      </c>
      <c r="E170" s="311" t="s">
        <v>7</v>
      </c>
      <c r="F170" s="311" t="s">
        <v>24</v>
      </c>
      <c r="G170" s="311" t="s">
        <v>116</v>
      </c>
      <c r="H170" s="311"/>
      <c r="I170" s="312">
        <v>29</v>
      </c>
      <c r="J170" s="312">
        <v>26</v>
      </c>
    </row>
    <row r="171" spans="1:10" s="277" customFormat="1">
      <c r="A171" s="309">
        <v>43170</v>
      </c>
      <c r="B171" s="310" t="s">
        <v>4</v>
      </c>
      <c r="C171" s="310">
        <v>1719</v>
      </c>
      <c r="D171" s="311" t="s">
        <v>205</v>
      </c>
      <c r="E171" s="311" t="s">
        <v>7</v>
      </c>
      <c r="F171" s="311" t="s">
        <v>24</v>
      </c>
      <c r="G171" s="311" t="s">
        <v>116</v>
      </c>
      <c r="H171" s="311"/>
      <c r="I171" s="312">
        <v>29</v>
      </c>
      <c r="J171" s="312">
        <v>26</v>
      </c>
    </row>
    <row r="172" spans="1:10" s="277" customFormat="1">
      <c r="A172" s="313">
        <v>43161</v>
      </c>
      <c r="B172" s="314" t="s">
        <v>4</v>
      </c>
      <c r="C172" s="314">
        <v>1726</v>
      </c>
      <c r="D172" s="275" t="s">
        <v>205</v>
      </c>
      <c r="E172" s="275" t="s">
        <v>7</v>
      </c>
      <c r="F172" s="275" t="s">
        <v>24</v>
      </c>
      <c r="G172" s="275" t="s">
        <v>609</v>
      </c>
      <c r="H172" s="275"/>
      <c r="I172" s="312">
        <v>29</v>
      </c>
      <c r="J172" s="312">
        <v>26</v>
      </c>
    </row>
    <row r="173" spans="1:10" s="277" customFormat="1">
      <c r="A173" s="313">
        <v>43161</v>
      </c>
      <c r="B173" s="314" t="s">
        <v>4</v>
      </c>
      <c r="C173" s="314">
        <v>1726</v>
      </c>
      <c r="D173" s="275" t="s">
        <v>205</v>
      </c>
      <c r="E173" s="275" t="s">
        <v>7</v>
      </c>
      <c r="F173" s="275" t="s">
        <v>24</v>
      </c>
      <c r="G173" s="275" t="s">
        <v>609</v>
      </c>
      <c r="H173" s="275"/>
      <c r="I173" s="312">
        <v>29</v>
      </c>
      <c r="J173" s="312">
        <v>26</v>
      </c>
    </row>
    <row r="174" spans="1:10" s="277" customFormat="1">
      <c r="A174" s="309">
        <v>43169</v>
      </c>
      <c r="B174" s="310" t="s">
        <v>4</v>
      </c>
      <c r="C174" s="310">
        <v>1845</v>
      </c>
      <c r="D174" s="275" t="s">
        <v>205</v>
      </c>
      <c r="E174" s="311" t="s">
        <v>24</v>
      </c>
      <c r="F174" s="311"/>
      <c r="G174" s="311" t="s">
        <v>116</v>
      </c>
      <c r="H174" s="311"/>
      <c r="I174" s="312">
        <v>29</v>
      </c>
      <c r="J174" s="312">
        <v>26</v>
      </c>
    </row>
    <row r="175" spans="1:10" s="277" customFormat="1">
      <c r="A175" s="309">
        <v>43170</v>
      </c>
      <c r="B175" s="310" t="s">
        <v>4</v>
      </c>
      <c r="C175" s="310">
        <v>1856</v>
      </c>
      <c r="D175" s="311" t="s">
        <v>205</v>
      </c>
      <c r="E175" s="311"/>
      <c r="F175" s="311"/>
      <c r="G175" s="311"/>
      <c r="H175" s="311"/>
      <c r="I175" s="312">
        <v>29</v>
      </c>
      <c r="J175" s="312">
        <v>26</v>
      </c>
    </row>
    <row r="176" spans="1:10" s="277" customFormat="1">
      <c r="A176" s="309">
        <v>43177</v>
      </c>
      <c r="B176" s="310" t="s">
        <v>4</v>
      </c>
      <c r="C176" s="310">
        <v>1858</v>
      </c>
      <c r="D176" s="311" t="s">
        <v>205</v>
      </c>
      <c r="E176" s="311" t="s">
        <v>79</v>
      </c>
      <c r="F176" s="311" t="s">
        <v>7</v>
      </c>
      <c r="G176" s="311" t="s">
        <v>388</v>
      </c>
      <c r="H176" s="311"/>
      <c r="I176" s="312">
        <v>29</v>
      </c>
      <c r="J176" s="312">
        <v>26</v>
      </c>
    </row>
    <row r="177" spans="1:10" s="277" customFormat="1">
      <c r="A177" s="309">
        <v>43172</v>
      </c>
      <c r="B177" s="310" t="s">
        <v>4</v>
      </c>
      <c r="C177" s="310">
        <v>1932</v>
      </c>
      <c r="D177" s="311" t="s">
        <v>205</v>
      </c>
      <c r="E177" s="311" t="s">
        <v>5</v>
      </c>
      <c r="F177" s="311" t="s">
        <v>5</v>
      </c>
      <c r="G177" s="311" t="s">
        <v>902</v>
      </c>
      <c r="H177" s="311"/>
      <c r="I177" s="312">
        <v>29</v>
      </c>
      <c r="J177" s="312">
        <v>26</v>
      </c>
    </row>
    <row r="178" spans="1:10" s="277" customFormat="1">
      <c r="A178" s="309">
        <v>43170</v>
      </c>
      <c r="B178" s="310" t="s">
        <v>4</v>
      </c>
      <c r="C178" s="310">
        <v>1941</v>
      </c>
      <c r="D178" s="311" t="s">
        <v>205</v>
      </c>
      <c r="E178" s="311" t="s">
        <v>896</v>
      </c>
      <c r="F178" s="311" t="s">
        <v>24</v>
      </c>
      <c r="G178" s="311" t="s">
        <v>548</v>
      </c>
      <c r="H178" s="311"/>
      <c r="I178" s="312">
        <v>29</v>
      </c>
      <c r="J178" s="312">
        <v>26</v>
      </c>
    </row>
    <row r="179" spans="1:10" s="277" customFormat="1">
      <c r="A179" s="309">
        <v>43182</v>
      </c>
      <c r="B179" s="310" t="s">
        <v>4</v>
      </c>
      <c r="C179" s="310">
        <v>1941</v>
      </c>
      <c r="D179" s="311" t="s">
        <v>205</v>
      </c>
      <c r="E179" s="311" t="s">
        <v>4</v>
      </c>
      <c r="F179" s="311" t="s">
        <v>6</v>
      </c>
      <c r="G179" s="311" t="s">
        <v>955</v>
      </c>
      <c r="H179" s="311"/>
      <c r="I179" s="312">
        <v>29</v>
      </c>
      <c r="J179" s="312">
        <v>26</v>
      </c>
    </row>
    <row r="180" spans="1:10" s="277" customFormat="1">
      <c r="A180" s="309">
        <v>43176</v>
      </c>
      <c r="B180" s="310" t="s">
        <v>4</v>
      </c>
      <c r="C180" s="310">
        <v>2114</v>
      </c>
      <c r="D180" s="311" t="s">
        <v>205</v>
      </c>
      <c r="E180" s="311" t="s">
        <v>911</v>
      </c>
      <c r="F180" s="311" t="s">
        <v>7</v>
      </c>
      <c r="G180" s="311" t="s">
        <v>248</v>
      </c>
      <c r="H180" s="311"/>
      <c r="I180" s="312">
        <v>29</v>
      </c>
      <c r="J180" s="312">
        <v>26</v>
      </c>
    </row>
    <row r="181" spans="1:10" s="277" customFormat="1">
      <c r="A181" s="309">
        <v>43177</v>
      </c>
      <c r="B181" s="310" t="s">
        <v>4</v>
      </c>
      <c r="C181" s="310">
        <v>2135</v>
      </c>
      <c r="D181" s="311" t="s">
        <v>205</v>
      </c>
      <c r="E181" s="311" t="s">
        <v>5</v>
      </c>
      <c r="F181" s="311" t="s">
        <v>7</v>
      </c>
      <c r="G181" s="311" t="s">
        <v>942</v>
      </c>
      <c r="H181" s="311"/>
      <c r="I181" s="312">
        <v>29</v>
      </c>
      <c r="J181" s="312">
        <v>26</v>
      </c>
    </row>
    <row r="182" spans="1:10" s="277" customFormat="1">
      <c r="A182" s="309">
        <v>43176</v>
      </c>
      <c r="B182" s="310" t="s">
        <v>4</v>
      </c>
      <c r="C182" s="310">
        <v>2210</v>
      </c>
      <c r="D182" s="311" t="s">
        <v>205</v>
      </c>
      <c r="E182" s="311" t="s">
        <v>24</v>
      </c>
      <c r="F182" s="311" t="s">
        <v>7</v>
      </c>
      <c r="G182" s="311" t="s">
        <v>910</v>
      </c>
      <c r="H182" s="311"/>
      <c r="I182" s="312">
        <v>29</v>
      </c>
      <c r="J182" s="312">
        <v>26</v>
      </c>
    </row>
    <row r="183" spans="1:10" s="277" customFormat="1">
      <c r="A183" s="309">
        <v>43183</v>
      </c>
      <c r="B183" s="310" t="s">
        <v>4</v>
      </c>
      <c r="C183" s="310">
        <v>2210</v>
      </c>
      <c r="D183" s="311" t="s">
        <v>205</v>
      </c>
      <c r="E183" s="311" t="s">
        <v>364</v>
      </c>
      <c r="F183" s="311" t="s">
        <v>24</v>
      </c>
      <c r="G183" s="311" t="s">
        <v>116</v>
      </c>
      <c r="H183" s="311"/>
      <c r="I183" s="312">
        <v>29</v>
      </c>
      <c r="J183" s="312">
        <v>26</v>
      </c>
    </row>
    <row r="184" spans="1:10" s="277" customFormat="1">
      <c r="A184" s="309">
        <v>43168</v>
      </c>
      <c r="B184" s="310" t="s">
        <v>4</v>
      </c>
      <c r="C184" s="310">
        <v>2310</v>
      </c>
      <c r="D184" s="311" t="s">
        <v>205</v>
      </c>
      <c r="E184" s="311" t="s">
        <v>7</v>
      </c>
      <c r="F184" s="311" t="s">
        <v>9</v>
      </c>
      <c r="G184" s="311" t="s">
        <v>663</v>
      </c>
      <c r="H184" s="311"/>
      <c r="I184" s="312">
        <v>29</v>
      </c>
      <c r="J184" s="312">
        <v>26</v>
      </c>
    </row>
    <row r="185" spans="1:10" s="277" customFormat="1">
      <c r="A185" s="313">
        <v>43163</v>
      </c>
      <c r="B185" s="314" t="s">
        <v>4</v>
      </c>
      <c r="C185" s="314">
        <v>2331</v>
      </c>
      <c r="D185" s="311" t="s">
        <v>205</v>
      </c>
      <c r="E185" s="275" t="s">
        <v>7</v>
      </c>
      <c r="F185" s="275" t="s">
        <v>24</v>
      </c>
      <c r="G185" s="275" t="s">
        <v>806</v>
      </c>
      <c r="H185" s="275"/>
      <c r="I185" s="312">
        <v>29</v>
      </c>
      <c r="J185" s="312">
        <v>26</v>
      </c>
    </row>
    <row r="186" spans="1:10" s="277" customFormat="1">
      <c r="A186" s="313">
        <v>43163</v>
      </c>
      <c r="B186" s="314" t="s">
        <v>4</v>
      </c>
      <c r="C186" s="314">
        <v>2331</v>
      </c>
      <c r="D186" s="311" t="s">
        <v>205</v>
      </c>
      <c r="E186" s="275" t="s">
        <v>7</v>
      </c>
      <c r="F186" s="275" t="s">
        <v>24</v>
      </c>
      <c r="G186" s="275" t="s">
        <v>806</v>
      </c>
      <c r="H186" s="275"/>
      <c r="I186" s="312">
        <v>29</v>
      </c>
      <c r="J186" s="312">
        <v>26</v>
      </c>
    </row>
    <row r="187" spans="1:10" s="277" customFormat="1">
      <c r="A187" s="309">
        <v>43176</v>
      </c>
      <c r="B187" s="310" t="s">
        <v>4</v>
      </c>
      <c r="C187" s="310">
        <v>2432</v>
      </c>
      <c r="D187" s="311" t="s">
        <v>205</v>
      </c>
      <c r="E187" s="311" t="s">
        <v>24</v>
      </c>
      <c r="F187" s="311" t="s">
        <v>639</v>
      </c>
      <c r="G187" s="311" t="s">
        <v>42</v>
      </c>
      <c r="H187" s="311"/>
      <c r="I187" s="312">
        <v>29</v>
      </c>
      <c r="J187" s="312">
        <v>26</v>
      </c>
    </row>
    <row r="188" spans="1:10" s="277" customFormat="1">
      <c r="A188" s="313">
        <v>43161</v>
      </c>
      <c r="B188" s="314" t="s">
        <v>4</v>
      </c>
      <c r="C188" s="314">
        <v>2441</v>
      </c>
      <c r="D188" s="275" t="s">
        <v>205</v>
      </c>
      <c r="E188" s="275" t="s">
        <v>7</v>
      </c>
      <c r="F188" s="275" t="s">
        <v>24</v>
      </c>
      <c r="G188" s="275" t="s">
        <v>609</v>
      </c>
      <c r="H188" s="275"/>
      <c r="I188" s="312">
        <v>29</v>
      </c>
      <c r="J188" s="312">
        <v>26</v>
      </c>
    </row>
    <row r="189" spans="1:10" s="312" customFormat="1">
      <c r="A189" s="313">
        <v>43161</v>
      </c>
      <c r="B189" s="314" t="s">
        <v>4</v>
      </c>
      <c r="C189" s="314">
        <v>2441</v>
      </c>
      <c r="D189" s="275" t="s">
        <v>205</v>
      </c>
      <c r="E189" s="275" t="s">
        <v>7</v>
      </c>
      <c r="F189" s="275" t="s">
        <v>24</v>
      </c>
      <c r="G189" s="275" t="s">
        <v>609</v>
      </c>
      <c r="H189" s="275"/>
      <c r="I189" s="312">
        <v>29</v>
      </c>
      <c r="J189" s="312">
        <v>26</v>
      </c>
    </row>
    <row r="190" spans="1:10" s="312" customFormat="1">
      <c r="A190" s="309">
        <v>43177</v>
      </c>
      <c r="B190" s="310" t="s">
        <v>4</v>
      </c>
      <c r="C190" s="310">
        <v>2441</v>
      </c>
      <c r="D190" s="311" t="s">
        <v>205</v>
      </c>
      <c r="E190" s="311" t="s">
        <v>7</v>
      </c>
      <c r="F190" s="311" t="s">
        <v>7</v>
      </c>
      <c r="G190" s="311" t="s">
        <v>388</v>
      </c>
      <c r="H190" s="311"/>
      <c r="I190" s="312">
        <v>29</v>
      </c>
      <c r="J190" s="312">
        <v>26</v>
      </c>
    </row>
    <row r="191" spans="1:10" s="312" customFormat="1">
      <c r="A191" s="309">
        <v>43169</v>
      </c>
      <c r="B191" s="310" t="s">
        <v>4</v>
      </c>
      <c r="C191" s="310">
        <v>2550</v>
      </c>
      <c r="D191" s="311" t="s">
        <v>205</v>
      </c>
      <c r="E191" s="311" t="s">
        <v>7</v>
      </c>
      <c r="F191" s="311" t="s">
        <v>25</v>
      </c>
      <c r="G191" s="311" t="s">
        <v>548</v>
      </c>
      <c r="H191" s="311"/>
      <c r="I191" s="312">
        <v>29</v>
      </c>
      <c r="J191" s="312">
        <v>26</v>
      </c>
    </row>
    <row r="192" spans="1:10" s="312" customFormat="1">
      <c r="A192" s="313">
        <v>43162</v>
      </c>
      <c r="B192" s="314" t="s">
        <v>4</v>
      </c>
      <c r="C192" s="314">
        <v>2621</v>
      </c>
      <c r="D192" s="275" t="s">
        <v>205</v>
      </c>
      <c r="E192" s="275" t="s">
        <v>25</v>
      </c>
      <c r="F192" s="275" t="s">
        <v>7</v>
      </c>
      <c r="G192" s="275" t="s">
        <v>380</v>
      </c>
      <c r="H192" s="275"/>
      <c r="I192" s="312">
        <v>29</v>
      </c>
      <c r="J192" s="312">
        <v>26</v>
      </c>
    </row>
    <row r="193" spans="1:10" s="312" customFormat="1">
      <c r="A193" s="313">
        <v>43163</v>
      </c>
      <c r="B193" s="314" t="s">
        <v>4</v>
      </c>
      <c r="C193" s="314">
        <v>2636</v>
      </c>
      <c r="D193" s="275" t="s">
        <v>205</v>
      </c>
      <c r="E193" s="275" t="s">
        <v>284</v>
      </c>
      <c r="F193" s="275" t="s">
        <v>803</v>
      </c>
      <c r="G193" s="275" t="s">
        <v>794</v>
      </c>
      <c r="H193" s="275"/>
      <c r="I193" s="312">
        <v>29</v>
      </c>
      <c r="J193" s="312">
        <v>26</v>
      </c>
    </row>
    <row r="194" spans="1:10" s="312" customFormat="1">
      <c r="A194" s="313">
        <v>43163</v>
      </c>
      <c r="B194" s="314" t="s">
        <v>4</v>
      </c>
      <c r="C194" s="314">
        <v>2636</v>
      </c>
      <c r="D194" s="275" t="s">
        <v>205</v>
      </c>
      <c r="E194" s="275" t="s">
        <v>284</v>
      </c>
      <c r="F194" s="275" t="s">
        <v>803</v>
      </c>
      <c r="G194" s="275" t="s">
        <v>794</v>
      </c>
      <c r="H194" s="275"/>
      <c r="I194" s="312">
        <v>29</v>
      </c>
      <c r="J194" s="312">
        <v>26</v>
      </c>
    </row>
    <row r="195" spans="1:10" s="312" customFormat="1">
      <c r="A195" s="309">
        <v>43169</v>
      </c>
      <c r="B195" s="310" t="s">
        <v>4</v>
      </c>
      <c r="C195" s="310">
        <v>2680</v>
      </c>
      <c r="D195" s="275" t="s">
        <v>205</v>
      </c>
      <c r="E195" s="311" t="s">
        <v>24</v>
      </c>
      <c r="F195" s="311" t="s">
        <v>9</v>
      </c>
      <c r="G195" s="311" t="s">
        <v>98</v>
      </c>
      <c r="H195" s="311"/>
      <c r="I195" s="312">
        <v>29</v>
      </c>
      <c r="J195" s="312">
        <v>26</v>
      </c>
    </row>
    <row r="196" spans="1:10" s="312" customFormat="1">
      <c r="A196" s="309">
        <v>43177</v>
      </c>
      <c r="B196" s="310" t="s">
        <v>4</v>
      </c>
      <c r="C196" s="310">
        <v>2711</v>
      </c>
      <c r="D196" s="311" t="s">
        <v>205</v>
      </c>
      <c r="E196" s="311" t="s">
        <v>24</v>
      </c>
      <c r="F196" s="311" t="s">
        <v>7</v>
      </c>
      <c r="G196" s="311" t="s">
        <v>42</v>
      </c>
      <c r="H196" s="311"/>
      <c r="I196" s="312">
        <v>29</v>
      </c>
      <c r="J196" s="312">
        <v>26</v>
      </c>
    </row>
    <row r="197" spans="1:10" s="312" customFormat="1">
      <c r="A197" s="309">
        <v>43184</v>
      </c>
      <c r="B197" s="310" t="s">
        <v>4</v>
      </c>
      <c r="C197" s="310">
        <v>1430</v>
      </c>
      <c r="D197" s="311" t="s">
        <v>205</v>
      </c>
      <c r="E197" s="311" t="s">
        <v>24</v>
      </c>
      <c r="F197" s="311"/>
      <c r="G197" s="311" t="s">
        <v>98</v>
      </c>
      <c r="H197" s="311"/>
      <c r="I197" s="312">
        <v>29</v>
      </c>
      <c r="J197" s="312">
        <v>26</v>
      </c>
    </row>
    <row r="198" spans="1:10" s="312" customFormat="1">
      <c r="A198" s="315">
        <v>43189</v>
      </c>
      <c r="B198" s="310" t="s">
        <v>4</v>
      </c>
      <c r="C198" s="310">
        <v>5843</v>
      </c>
      <c r="D198" s="311" t="s">
        <v>205</v>
      </c>
      <c r="E198" s="311" t="s">
        <v>377</v>
      </c>
      <c r="F198" s="311" t="s">
        <v>7</v>
      </c>
      <c r="G198" s="311" t="s">
        <v>116</v>
      </c>
      <c r="H198" s="311"/>
      <c r="I198" s="312">
        <v>29</v>
      </c>
      <c r="J198" s="312">
        <v>26</v>
      </c>
    </row>
    <row r="199" spans="1:10" s="312" customFormat="1">
      <c r="A199" s="315">
        <v>43190</v>
      </c>
      <c r="B199" s="310" t="s">
        <v>4</v>
      </c>
      <c r="C199" s="310">
        <v>2577</v>
      </c>
      <c r="D199" s="311" t="s">
        <v>205</v>
      </c>
      <c r="E199" s="311" t="s">
        <v>1011</v>
      </c>
      <c r="F199" s="311" t="s">
        <v>7</v>
      </c>
      <c r="G199" s="311" t="s">
        <v>42</v>
      </c>
      <c r="H199" s="311"/>
      <c r="I199" s="312">
        <v>29</v>
      </c>
      <c r="J199" s="312">
        <v>26</v>
      </c>
    </row>
    <row r="200" spans="1:10" s="312" customFormat="1">
      <c r="A200" s="315">
        <v>43190</v>
      </c>
      <c r="B200" s="310" t="s">
        <v>4</v>
      </c>
      <c r="C200" s="310">
        <v>2665</v>
      </c>
      <c r="D200" s="311" t="s">
        <v>205</v>
      </c>
      <c r="E200" s="311" t="s">
        <v>6</v>
      </c>
      <c r="F200" s="311" t="s">
        <v>28</v>
      </c>
      <c r="G200" s="311" t="s">
        <v>65</v>
      </c>
      <c r="H200" s="311"/>
      <c r="I200" s="312">
        <v>29</v>
      </c>
      <c r="J200" s="312">
        <v>26</v>
      </c>
    </row>
    <row r="201" spans="1:10" s="312" customFormat="1">
      <c r="A201" s="315">
        <v>43190</v>
      </c>
      <c r="B201" s="310" t="s">
        <v>4</v>
      </c>
      <c r="C201" s="310">
        <v>1311</v>
      </c>
      <c r="D201" s="311" t="s">
        <v>205</v>
      </c>
      <c r="E201" s="311" t="s">
        <v>7</v>
      </c>
      <c r="F201" s="311" t="s">
        <v>613</v>
      </c>
      <c r="G201" s="311" t="s">
        <v>1015</v>
      </c>
      <c r="H201" s="311"/>
      <c r="I201" s="312">
        <v>29</v>
      </c>
      <c r="J201" s="312">
        <v>26</v>
      </c>
    </row>
    <row r="202" spans="1:10" s="312" customFormat="1">
      <c r="A202" s="315">
        <v>43190</v>
      </c>
      <c r="B202" s="310" t="s">
        <v>4</v>
      </c>
      <c r="C202" s="310">
        <v>2210</v>
      </c>
      <c r="D202" s="311" t="s">
        <v>205</v>
      </c>
      <c r="E202" s="311" t="s">
        <v>7</v>
      </c>
      <c r="F202" s="311" t="s">
        <v>7</v>
      </c>
      <c r="G202" s="311" t="s">
        <v>388</v>
      </c>
      <c r="H202" s="311"/>
      <c r="I202" s="312">
        <v>29</v>
      </c>
      <c r="J202" s="312">
        <v>26</v>
      </c>
    </row>
    <row r="203" spans="1:10" s="312" customFormat="1">
      <c r="A203" s="309">
        <v>43184</v>
      </c>
      <c r="B203" s="310" t="s">
        <v>4</v>
      </c>
      <c r="C203" s="310">
        <v>2310</v>
      </c>
      <c r="D203" s="311" t="s">
        <v>988</v>
      </c>
      <c r="E203" s="311" t="s">
        <v>5</v>
      </c>
      <c r="F203" s="311" t="s">
        <v>6</v>
      </c>
      <c r="G203" s="311" t="s">
        <v>980</v>
      </c>
      <c r="H203" s="315"/>
      <c r="I203" s="312">
        <v>27</v>
      </c>
      <c r="J203" s="312">
        <v>28</v>
      </c>
    </row>
    <row r="204" spans="1:10" s="212" customFormat="1">
      <c r="A204" s="240">
        <v>43184</v>
      </c>
      <c r="B204" s="215" t="s">
        <v>6</v>
      </c>
      <c r="C204" s="215">
        <v>63477</v>
      </c>
      <c r="D204" s="211" t="s">
        <v>975</v>
      </c>
      <c r="E204" s="211" t="s">
        <v>976</v>
      </c>
      <c r="F204" s="211" t="s">
        <v>6</v>
      </c>
      <c r="G204" s="211" t="s">
        <v>891</v>
      </c>
      <c r="H204" s="211"/>
      <c r="I204" s="212">
        <v>168</v>
      </c>
      <c r="J204" s="212">
        <v>294</v>
      </c>
    </row>
    <row r="205" spans="1:10" s="312" customFormat="1">
      <c r="A205" s="309">
        <v>43176</v>
      </c>
      <c r="B205" s="310" t="s">
        <v>4</v>
      </c>
      <c r="C205" s="310">
        <v>8223</v>
      </c>
      <c r="D205" s="311" t="s">
        <v>162</v>
      </c>
      <c r="E205" s="311" t="s">
        <v>18</v>
      </c>
      <c r="F205" s="311" t="s">
        <v>24</v>
      </c>
      <c r="G205" s="311" t="s">
        <v>846</v>
      </c>
      <c r="H205" s="311"/>
      <c r="I205" s="312">
        <v>30</v>
      </c>
      <c r="J205" s="312">
        <v>19</v>
      </c>
    </row>
    <row r="206" spans="1:10" s="312" customFormat="1">
      <c r="A206" s="309">
        <v>43176</v>
      </c>
      <c r="B206" s="310" t="s">
        <v>4</v>
      </c>
      <c r="C206" s="310">
        <v>8223</v>
      </c>
      <c r="D206" s="311" t="s">
        <v>162</v>
      </c>
      <c r="E206" s="311" t="s">
        <v>242</v>
      </c>
      <c r="F206" s="311" t="s">
        <v>7</v>
      </c>
      <c r="G206" s="311" t="s">
        <v>42</v>
      </c>
      <c r="H206" s="311"/>
      <c r="I206" s="312">
        <v>30</v>
      </c>
      <c r="J206" s="312">
        <v>19</v>
      </c>
    </row>
    <row r="207" spans="1:10" s="312" customFormat="1">
      <c r="A207" s="313">
        <v>43162</v>
      </c>
      <c r="B207" s="314" t="s">
        <v>4</v>
      </c>
      <c r="C207" s="314">
        <v>8224</v>
      </c>
      <c r="D207" s="275" t="s">
        <v>162</v>
      </c>
      <c r="E207" s="275" t="s">
        <v>792</v>
      </c>
      <c r="F207" s="275" t="s">
        <v>7</v>
      </c>
      <c r="G207" s="275" t="s">
        <v>388</v>
      </c>
      <c r="H207" s="275"/>
      <c r="I207" s="312">
        <v>30</v>
      </c>
      <c r="J207" s="312">
        <v>19</v>
      </c>
    </row>
    <row r="208" spans="1:10" s="312" customFormat="1">
      <c r="A208" s="313">
        <v>43162</v>
      </c>
      <c r="B208" s="314" t="s">
        <v>4</v>
      </c>
      <c r="C208" s="314">
        <v>8230</v>
      </c>
      <c r="D208" s="275" t="s">
        <v>162</v>
      </c>
      <c r="E208" s="275" t="s">
        <v>489</v>
      </c>
      <c r="F208" s="275" t="s">
        <v>24</v>
      </c>
      <c r="G208" s="275" t="s">
        <v>609</v>
      </c>
      <c r="H208" s="275"/>
      <c r="I208" s="312">
        <v>30</v>
      </c>
      <c r="J208" s="312">
        <v>19</v>
      </c>
    </row>
    <row r="209" spans="1:10" s="312" customFormat="1">
      <c r="A209" s="309">
        <v>43176</v>
      </c>
      <c r="B209" s="310" t="s">
        <v>4</v>
      </c>
      <c r="C209" s="310">
        <v>8240</v>
      </c>
      <c r="D209" s="311" t="s">
        <v>162</v>
      </c>
      <c r="E209" s="311" t="s">
        <v>7</v>
      </c>
      <c r="F209" s="311" t="s">
        <v>24</v>
      </c>
      <c r="G209" s="311" t="s">
        <v>42</v>
      </c>
      <c r="H209" s="311"/>
      <c r="I209" s="312">
        <v>30</v>
      </c>
      <c r="J209" s="312">
        <v>19</v>
      </c>
    </row>
    <row r="210" spans="1:10" s="312" customFormat="1">
      <c r="A210" s="313">
        <v>43163</v>
      </c>
      <c r="B210" s="314" t="s">
        <v>4</v>
      </c>
      <c r="C210" s="314">
        <v>8265</v>
      </c>
      <c r="D210" s="275" t="s">
        <v>162</v>
      </c>
      <c r="E210" s="275" t="s">
        <v>689</v>
      </c>
      <c r="F210" s="275" t="s">
        <v>24</v>
      </c>
      <c r="G210" s="275" t="s">
        <v>810</v>
      </c>
      <c r="H210" s="275"/>
      <c r="I210" s="312">
        <v>30</v>
      </c>
      <c r="J210" s="312">
        <v>19</v>
      </c>
    </row>
    <row r="211" spans="1:10" s="312" customFormat="1">
      <c r="A211" s="309">
        <v>43169</v>
      </c>
      <c r="B211" s="310" t="s">
        <v>4</v>
      </c>
      <c r="C211" s="310">
        <v>8273</v>
      </c>
      <c r="D211" s="311" t="s">
        <v>162</v>
      </c>
      <c r="E211" s="311" t="s">
        <v>18</v>
      </c>
      <c r="F211" s="311" t="s">
        <v>56</v>
      </c>
      <c r="G211" s="311" t="s">
        <v>98</v>
      </c>
      <c r="H211" s="311"/>
      <c r="I211" s="312">
        <v>30</v>
      </c>
      <c r="J211" s="312">
        <v>19</v>
      </c>
    </row>
    <row r="212" spans="1:10" s="312" customFormat="1">
      <c r="A212" s="315">
        <v>43190</v>
      </c>
      <c r="B212" s="310" t="s">
        <v>4</v>
      </c>
      <c r="C212" s="310">
        <v>8224</v>
      </c>
      <c r="D212" s="317" t="s">
        <v>162</v>
      </c>
      <c r="E212" s="311" t="s">
        <v>9</v>
      </c>
      <c r="F212" s="311" t="s">
        <v>7</v>
      </c>
      <c r="G212" s="311" t="s">
        <v>42</v>
      </c>
      <c r="H212" s="311"/>
      <c r="I212" s="312">
        <v>30</v>
      </c>
      <c r="J212" s="312">
        <v>19</v>
      </c>
    </row>
    <row r="213" spans="1:10" s="312" customFormat="1">
      <c r="A213" s="315">
        <v>43190</v>
      </c>
      <c r="B213" s="310" t="s">
        <v>4</v>
      </c>
      <c r="C213" s="310">
        <v>8261</v>
      </c>
      <c r="D213" s="311" t="s">
        <v>162</v>
      </c>
      <c r="E213" s="311" t="s">
        <v>24</v>
      </c>
      <c r="F213" s="311" t="s">
        <v>127</v>
      </c>
      <c r="G213" s="311" t="s">
        <v>388</v>
      </c>
      <c r="H213" s="311"/>
      <c r="I213" s="312">
        <v>30</v>
      </c>
      <c r="J213" s="312">
        <v>19</v>
      </c>
    </row>
    <row r="214" spans="1:10" s="212" customFormat="1">
      <c r="A214" s="240">
        <v>43164</v>
      </c>
      <c r="B214" s="215" t="s">
        <v>7</v>
      </c>
      <c r="C214" s="215">
        <v>57110</v>
      </c>
      <c r="D214" s="211" t="s">
        <v>349</v>
      </c>
      <c r="E214" s="211" t="s">
        <v>7</v>
      </c>
      <c r="F214" s="211"/>
      <c r="G214" s="211" t="s">
        <v>42</v>
      </c>
      <c r="H214" s="211"/>
      <c r="I214" s="212">
        <v>36</v>
      </c>
      <c r="J214" s="212">
        <v>38</v>
      </c>
    </row>
    <row r="215" spans="1:10" s="212" customFormat="1">
      <c r="A215" s="240">
        <v>43166</v>
      </c>
      <c r="B215" s="215" t="s">
        <v>7</v>
      </c>
      <c r="C215" s="215">
        <v>57155</v>
      </c>
      <c r="D215" s="211" t="s">
        <v>841</v>
      </c>
      <c r="E215" s="211" t="s">
        <v>7</v>
      </c>
      <c r="F215" s="211" t="s">
        <v>24</v>
      </c>
      <c r="G215" s="211" t="s">
        <v>388</v>
      </c>
      <c r="H215" s="211"/>
      <c r="I215" s="212">
        <v>57</v>
      </c>
      <c r="J215" s="212">
        <v>86</v>
      </c>
    </row>
    <row r="216" spans="1:10" s="212" customFormat="1">
      <c r="A216" s="241">
        <v>43163</v>
      </c>
      <c r="B216" s="214" t="s">
        <v>4</v>
      </c>
      <c r="C216" s="214">
        <v>6930</v>
      </c>
      <c r="D216" s="32" t="s">
        <v>801</v>
      </c>
      <c r="E216" s="32" t="s">
        <v>6</v>
      </c>
      <c r="F216" s="32" t="s">
        <v>5</v>
      </c>
      <c r="G216" s="32" t="s">
        <v>548</v>
      </c>
      <c r="H216" s="32"/>
      <c r="I216" s="212">
        <v>36</v>
      </c>
      <c r="J216" s="212">
        <v>45</v>
      </c>
    </row>
    <row r="217" spans="1:10" s="212" customFormat="1">
      <c r="A217" s="241">
        <v>43162</v>
      </c>
      <c r="B217" s="214" t="s">
        <v>4</v>
      </c>
      <c r="C217" s="214">
        <v>6931</v>
      </c>
      <c r="D217" s="32" t="s">
        <v>801</v>
      </c>
      <c r="E217" s="32" t="s">
        <v>377</v>
      </c>
      <c r="F217" s="32" t="s">
        <v>7</v>
      </c>
      <c r="G217" s="32" t="s">
        <v>802</v>
      </c>
      <c r="H217" s="32"/>
      <c r="I217" s="212">
        <v>36</v>
      </c>
      <c r="J217" s="212">
        <v>45</v>
      </c>
    </row>
    <row r="218" spans="1:10" s="212" customFormat="1">
      <c r="A218" s="241">
        <v>43163</v>
      </c>
      <c r="B218" s="214" t="s">
        <v>4</v>
      </c>
      <c r="C218" s="214">
        <v>6934</v>
      </c>
      <c r="D218" s="32" t="s">
        <v>801</v>
      </c>
      <c r="E218" s="32" t="s">
        <v>24</v>
      </c>
      <c r="F218" s="32" t="s">
        <v>7</v>
      </c>
      <c r="G218" s="32" t="s">
        <v>98</v>
      </c>
      <c r="H218" s="32"/>
      <c r="I218" s="212">
        <v>36</v>
      </c>
      <c r="J218" s="212">
        <v>45</v>
      </c>
    </row>
    <row r="219" spans="1:10" s="212" customFormat="1">
      <c r="A219" s="210">
        <v>43190</v>
      </c>
      <c r="B219" s="215" t="s">
        <v>4</v>
      </c>
      <c r="C219" s="215">
        <v>6930</v>
      </c>
      <c r="D219" s="211" t="s">
        <v>801</v>
      </c>
      <c r="E219" s="211" t="s">
        <v>9</v>
      </c>
      <c r="F219" s="211" t="s">
        <v>7</v>
      </c>
      <c r="G219" s="211" t="s">
        <v>1012</v>
      </c>
      <c r="H219" s="211"/>
      <c r="I219" s="212">
        <v>36</v>
      </c>
      <c r="J219" s="212">
        <v>45</v>
      </c>
    </row>
    <row r="220" spans="1:10" s="558" customFormat="1">
      <c r="A220" s="555">
        <v>43183</v>
      </c>
      <c r="B220" s="556" t="s">
        <v>4</v>
      </c>
      <c r="C220" s="556">
        <v>6669</v>
      </c>
      <c r="D220" s="557" t="s">
        <v>956</v>
      </c>
      <c r="E220" s="557" t="s">
        <v>5</v>
      </c>
      <c r="F220" s="557" t="s">
        <v>127</v>
      </c>
      <c r="G220" s="557" t="s">
        <v>957</v>
      </c>
      <c r="H220" s="557"/>
      <c r="I220" s="558">
        <v>38</v>
      </c>
      <c r="J220" s="558">
        <v>58</v>
      </c>
    </row>
    <row r="221" spans="1:10" s="212" customFormat="1">
      <c r="A221" s="241">
        <v>43163</v>
      </c>
      <c r="B221" s="214" t="s">
        <v>6</v>
      </c>
      <c r="C221" s="214">
        <v>66693</v>
      </c>
      <c r="D221" s="32" t="s">
        <v>821</v>
      </c>
      <c r="E221" s="32" t="s">
        <v>804</v>
      </c>
      <c r="F221" s="32" t="s">
        <v>5</v>
      </c>
      <c r="G221" s="32" t="s">
        <v>794</v>
      </c>
      <c r="H221" s="32"/>
      <c r="I221" s="212">
        <v>49</v>
      </c>
      <c r="J221" s="212">
        <v>67</v>
      </c>
    </row>
    <row r="222" spans="1:10" s="212" customFormat="1">
      <c r="A222" s="241">
        <v>43163</v>
      </c>
      <c r="B222" s="214" t="s">
        <v>6</v>
      </c>
      <c r="C222" s="214">
        <v>66693</v>
      </c>
      <c r="D222" s="32" t="s">
        <v>821</v>
      </c>
      <c r="E222" s="32" t="s">
        <v>804</v>
      </c>
      <c r="F222" s="32" t="s">
        <v>5</v>
      </c>
      <c r="G222" s="32" t="s">
        <v>794</v>
      </c>
      <c r="H222" s="32"/>
      <c r="I222" s="212">
        <v>49</v>
      </c>
      <c r="J222" s="212">
        <v>67</v>
      </c>
    </row>
    <row r="223" spans="1:10" s="212" customFormat="1">
      <c r="A223" s="240">
        <v>43168</v>
      </c>
      <c r="B223" s="215" t="s">
        <v>7</v>
      </c>
      <c r="C223" s="215">
        <v>57070</v>
      </c>
      <c r="D223" s="211" t="s">
        <v>785</v>
      </c>
      <c r="E223" s="211" t="s">
        <v>856</v>
      </c>
      <c r="F223" s="211" t="s">
        <v>7</v>
      </c>
      <c r="G223" s="211" t="s">
        <v>857</v>
      </c>
      <c r="H223" s="211"/>
      <c r="I223" s="212">
        <v>57</v>
      </c>
      <c r="J223" s="212">
        <v>65</v>
      </c>
    </row>
    <row r="224" spans="1:10" s="212" customFormat="1">
      <c r="A224" s="241">
        <v>43161</v>
      </c>
      <c r="B224" s="214" t="s">
        <v>7</v>
      </c>
      <c r="C224" s="214">
        <v>57100</v>
      </c>
      <c r="D224" s="32" t="s">
        <v>785</v>
      </c>
      <c r="E224" s="32" t="s">
        <v>7</v>
      </c>
      <c r="F224" s="32" t="s">
        <v>28</v>
      </c>
      <c r="G224" s="32" t="s">
        <v>217</v>
      </c>
      <c r="H224" s="32"/>
      <c r="I224" s="212">
        <v>57</v>
      </c>
      <c r="J224" s="212">
        <v>65</v>
      </c>
    </row>
    <row r="225" spans="1:10" s="212" customFormat="1">
      <c r="A225" s="240">
        <v>43184</v>
      </c>
      <c r="B225" s="215" t="s">
        <v>7</v>
      </c>
      <c r="C225" s="215">
        <v>57070</v>
      </c>
      <c r="D225" s="211" t="s">
        <v>785</v>
      </c>
      <c r="E225" s="211" t="s">
        <v>7</v>
      </c>
      <c r="F225" s="211" t="s">
        <v>7</v>
      </c>
      <c r="G225" s="211" t="s">
        <v>98</v>
      </c>
      <c r="H225" s="211"/>
      <c r="I225" s="212">
        <v>57</v>
      </c>
      <c r="J225" s="212">
        <v>65</v>
      </c>
    </row>
    <row r="226" spans="1:10" s="212" customFormat="1">
      <c r="A226" s="240">
        <v>43184</v>
      </c>
      <c r="B226" s="215" t="s">
        <v>7</v>
      </c>
      <c r="C226" s="215">
        <v>571000</v>
      </c>
      <c r="D226" s="211" t="s">
        <v>785</v>
      </c>
      <c r="E226" s="211" t="s">
        <v>7</v>
      </c>
      <c r="F226" s="211" t="s">
        <v>7</v>
      </c>
      <c r="G226" s="211" t="s">
        <v>98</v>
      </c>
      <c r="H226" s="211"/>
      <c r="I226" s="212">
        <v>57</v>
      </c>
      <c r="J226" s="212">
        <v>65</v>
      </c>
    </row>
    <row r="227" spans="1:10" s="212" customFormat="1">
      <c r="A227" s="210">
        <v>43189</v>
      </c>
      <c r="B227" s="215" t="s">
        <v>7</v>
      </c>
      <c r="C227" s="215">
        <v>57070</v>
      </c>
      <c r="D227" s="211" t="s">
        <v>785</v>
      </c>
      <c r="E227" s="211" t="s">
        <v>7</v>
      </c>
      <c r="F227" s="211" t="s">
        <v>7</v>
      </c>
      <c r="G227" s="211" t="s">
        <v>514</v>
      </c>
      <c r="H227" s="211"/>
      <c r="I227" s="212">
        <v>57</v>
      </c>
      <c r="J227" s="212">
        <v>65</v>
      </c>
    </row>
    <row r="228" spans="1:10" s="212" customFormat="1">
      <c r="A228" s="240">
        <v>43170</v>
      </c>
      <c r="B228" s="215" t="s">
        <v>7</v>
      </c>
      <c r="C228" s="215">
        <v>571940</v>
      </c>
      <c r="D228" s="211" t="s">
        <v>899</v>
      </c>
      <c r="E228" s="211" t="s">
        <v>7</v>
      </c>
      <c r="F228" s="211" t="s">
        <v>6</v>
      </c>
      <c r="G228" s="211" t="s">
        <v>891</v>
      </c>
      <c r="H228" s="211"/>
      <c r="I228" s="212">
        <v>39</v>
      </c>
      <c r="J228" s="212">
        <v>53</v>
      </c>
    </row>
    <row r="229" spans="1:10" s="212" customFormat="1">
      <c r="A229" s="241">
        <v>43163</v>
      </c>
      <c r="B229" s="214" t="s">
        <v>7</v>
      </c>
      <c r="C229" s="214">
        <v>54135</v>
      </c>
      <c r="D229" s="32" t="s">
        <v>738</v>
      </c>
      <c r="E229" s="32" t="s">
        <v>7</v>
      </c>
      <c r="F229" s="32" t="s">
        <v>24</v>
      </c>
      <c r="G229" s="32" t="s">
        <v>548</v>
      </c>
      <c r="H229" s="32"/>
      <c r="I229" s="212">
        <v>20</v>
      </c>
      <c r="J229" s="212">
        <v>16</v>
      </c>
    </row>
    <row r="230" spans="1:10" s="212" customFormat="1">
      <c r="A230" s="240">
        <v>43169</v>
      </c>
      <c r="B230" s="215" t="s">
        <v>7</v>
      </c>
      <c r="C230" s="215">
        <v>54580</v>
      </c>
      <c r="D230" s="211" t="s">
        <v>870</v>
      </c>
      <c r="E230" s="211" t="s">
        <v>7</v>
      </c>
      <c r="F230" s="211" t="s">
        <v>7</v>
      </c>
      <c r="G230" s="211" t="s">
        <v>116</v>
      </c>
      <c r="H230" s="211"/>
      <c r="I230" s="212">
        <v>52</v>
      </c>
      <c r="J230" s="212">
        <v>62</v>
      </c>
    </row>
    <row r="231" spans="1:10" s="212" customFormat="1">
      <c r="A231" s="240">
        <v>43174</v>
      </c>
      <c r="B231" s="215" t="s">
        <v>4</v>
      </c>
      <c r="C231" s="215">
        <v>3927</v>
      </c>
      <c r="D231" s="211" t="s">
        <v>175</v>
      </c>
      <c r="E231" s="211" t="s">
        <v>7</v>
      </c>
      <c r="F231" s="211" t="s">
        <v>5</v>
      </c>
      <c r="G231" s="211" t="s">
        <v>466</v>
      </c>
      <c r="H231" s="211"/>
      <c r="I231" s="212">
        <v>13</v>
      </c>
      <c r="J231" s="212">
        <v>13</v>
      </c>
    </row>
    <row r="232" spans="1:10" s="212" customFormat="1">
      <c r="A232" s="240">
        <v>43177</v>
      </c>
      <c r="B232" s="215" t="s">
        <v>4</v>
      </c>
      <c r="C232" s="215">
        <v>3939</v>
      </c>
      <c r="D232" s="211" t="s">
        <v>175</v>
      </c>
      <c r="E232" s="211" t="s">
        <v>5</v>
      </c>
      <c r="F232" s="211" t="s">
        <v>6</v>
      </c>
      <c r="G232" s="211" t="s">
        <v>939</v>
      </c>
      <c r="H232" s="211"/>
      <c r="I232" s="212">
        <v>13</v>
      </c>
      <c r="J232" s="212">
        <v>13</v>
      </c>
    </row>
    <row r="233" spans="1:10" s="212" customFormat="1">
      <c r="A233" s="240">
        <v>43167</v>
      </c>
      <c r="B233" s="215" t="s">
        <v>7</v>
      </c>
      <c r="C233" s="215">
        <v>54111</v>
      </c>
      <c r="D233" s="211" t="s">
        <v>850</v>
      </c>
      <c r="E233" s="211" t="s">
        <v>7</v>
      </c>
      <c r="F233" s="211" t="s">
        <v>24</v>
      </c>
      <c r="G233" s="211" t="s">
        <v>520</v>
      </c>
      <c r="H233" s="211"/>
      <c r="I233" s="212">
        <v>34</v>
      </c>
      <c r="J233" s="212">
        <v>32</v>
      </c>
    </row>
    <row r="234" spans="1:10" s="212" customFormat="1">
      <c r="A234" s="240">
        <v>43167</v>
      </c>
      <c r="B234" s="215" t="s">
        <v>7</v>
      </c>
      <c r="C234" s="215">
        <v>54111</v>
      </c>
      <c r="D234" s="211" t="s">
        <v>850</v>
      </c>
      <c r="E234" s="211" t="s">
        <v>7</v>
      </c>
      <c r="F234" s="211" t="s">
        <v>7</v>
      </c>
      <c r="G234" s="211" t="s">
        <v>520</v>
      </c>
      <c r="H234" s="211"/>
      <c r="I234" s="212">
        <v>34</v>
      </c>
      <c r="J234" s="212">
        <v>32</v>
      </c>
    </row>
    <row r="235" spans="1:10" s="212" customFormat="1">
      <c r="A235" s="240">
        <v>43170</v>
      </c>
      <c r="B235" s="215" t="s">
        <v>7</v>
      </c>
      <c r="C235" s="215">
        <v>54111</v>
      </c>
      <c r="D235" s="211" t="s">
        <v>850</v>
      </c>
      <c r="E235" s="211" t="s">
        <v>7</v>
      </c>
      <c r="F235" s="211"/>
      <c r="G235" s="211" t="s">
        <v>116</v>
      </c>
      <c r="H235" s="211"/>
      <c r="I235" s="212">
        <v>34</v>
      </c>
      <c r="J235" s="212">
        <v>32</v>
      </c>
    </row>
    <row r="236" spans="1:10" s="212" customFormat="1">
      <c r="A236" s="241">
        <v>43164</v>
      </c>
      <c r="B236" s="242" t="s">
        <v>7</v>
      </c>
      <c r="C236" s="214">
        <v>54350</v>
      </c>
      <c r="D236" s="32" t="s">
        <v>733</v>
      </c>
      <c r="E236" s="32" t="s">
        <v>7</v>
      </c>
      <c r="F236" s="32" t="s">
        <v>24</v>
      </c>
      <c r="G236" s="32" t="s">
        <v>388</v>
      </c>
      <c r="H236" s="32"/>
      <c r="I236" s="212">
        <v>15</v>
      </c>
      <c r="J236" s="212">
        <v>16</v>
      </c>
    </row>
    <row r="237" spans="1:10" s="212" customFormat="1">
      <c r="A237" s="240">
        <v>43166</v>
      </c>
      <c r="B237" s="215" t="s">
        <v>7</v>
      </c>
      <c r="C237" s="215">
        <v>54870</v>
      </c>
      <c r="D237" s="211" t="s">
        <v>837</v>
      </c>
      <c r="E237" s="211" t="s">
        <v>7</v>
      </c>
      <c r="F237" s="211" t="s">
        <v>838</v>
      </c>
      <c r="G237" s="211" t="s">
        <v>116</v>
      </c>
      <c r="H237" s="211"/>
      <c r="I237" s="212">
        <v>30</v>
      </c>
      <c r="J237" s="212">
        <v>24</v>
      </c>
    </row>
    <row r="238" spans="1:10" s="212" customFormat="1">
      <c r="A238" s="240">
        <v>43165</v>
      </c>
      <c r="B238" s="215" t="s">
        <v>7</v>
      </c>
      <c r="C238" s="215">
        <v>57250</v>
      </c>
      <c r="D238" s="211" t="s">
        <v>863</v>
      </c>
      <c r="E238" s="211" t="s">
        <v>7</v>
      </c>
      <c r="F238" s="211" t="s">
        <v>7</v>
      </c>
      <c r="G238" s="211" t="s">
        <v>42</v>
      </c>
      <c r="H238" s="211"/>
      <c r="I238" s="212">
        <v>42</v>
      </c>
      <c r="J238" s="212">
        <v>41</v>
      </c>
    </row>
    <row r="239" spans="1:10" s="433" customFormat="1">
      <c r="A239" s="430">
        <v>43175</v>
      </c>
      <c r="B239" s="431" t="s">
        <v>4</v>
      </c>
      <c r="C239" s="431">
        <v>7317</v>
      </c>
      <c r="D239" s="432" t="s">
        <v>302</v>
      </c>
      <c r="E239" s="432" t="s">
        <v>7</v>
      </c>
      <c r="F239" s="432" t="s">
        <v>24</v>
      </c>
      <c r="G239" s="432" t="s">
        <v>907</v>
      </c>
      <c r="H239" s="432"/>
      <c r="I239" s="433">
        <v>32</v>
      </c>
      <c r="J239" s="433">
        <v>37</v>
      </c>
    </row>
    <row r="240" spans="1:10" s="212" customFormat="1">
      <c r="A240" s="241">
        <v>43160</v>
      </c>
      <c r="B240" s="214" t="s">
        <v>7</v>
      </c>
      <c r="C240" s="214">
        <v>54000</v>
      </c>
      <c r="D240" s="32" t="s">
        <v>750</v>
      </c>
      <c r="E240" s="32" t="s">
        <v>7</v>
      </c>
      <c r="F240" s="32" t="s">
        <v>7</v>
      </c>
      <c r="G240" s="32" t="s">
        <v>609</v>
      </c>
      <c r="H240" s="32"/>
      <c r="I240" s="212">
        <v>112</v>
      </c>
      <c r="J240" s="212">
        <v>118</v>
      </c>
    </row>
    <row r="241" spans="1:10" s="212" customFormat="1">
      <c r="A241" s="240">
        <v>43177</v>
      </c>
      <c r="B241" s="215" t="s">
        <v>4</v>
      </c>
      <c r="C241" s="215">
        <v>5433</v>
      </c>
      <c r="D241" s="211" t="s">
        <v>921</v>
      </c>
      <c r="E241" s="211" t="s">
        <v>7</v>
      </c>
      <c r="F241" s="211" t="s">
        <v>24</v>
      </c>
      <c r="G241" s="211" t="s">
        <v>663</v>
      </c>
      <c r="H241" s="211"/>
      <c r="I241" s="212">
        <v>37</v>
      </c>
      <c r="J241" s="212">
        <v>52</v>
      </c>
    </row>
    <row r="242" spans="1:10" s="212" customFormat="1">
      <c r="A242" s="241">
        <v>43163</v>
      </c>
      <c r="B242" s="214" t="s">
        <v>4</v>
      </c>
      <c r="C242" s="214">
        <v>8551</v>
      </c>
      <c r="D242" s="32" t="s">
        <v>505</v>
      </c>
      <c r="E242" s="32" t="s">
        <v>814</v>
      </c>
      <c r="F242" s="32" t="s">
        <v>5</v>
      </c>
      <c r="G242" s="32" t="s">
        <v>123</v>
      </c>
      <c r="H242" s="32"/>
      <c r="I242" s="212">
        <v>38</v>
      </c>
      <c r="J242" s="212">
        <v>33</v>
      </c>
    </row>
    <row r="243" spans="1:10" s="212" customFormat="1">
      <c r="A243" s="210">
        <v>43188</v>
      </c>
      <c r="B243" s="215" t="s">
        <v>6</v>
      </c>
      <c r="C243" s="215">
        <v>66625</v>
      </c>
      <c r="D243" s="211" t="s">
        <v>1002</v>
      </c>
      <c r="E243" s="211" t="s">
        <v>6</v>
      </c>
      <c r="F243" s="211" t="s">
        <v>220</v>
      </c>
      <c r="G243" s="211" t="s">
        <v>98</v>
      </c>
      <c r="H243" s="211"/>
      <c r="I243" s="212">
        <v>88</v>
      </c>
      <c r="J243" s="212">
        <v>129</v>
      </c>
    </row>
    <row r="244" spans="1:10" s="573" customFormat="1">
      <c r="A244" s="570">
        <v>43177</v>
      </c>
      <c r="B244" s="571" t="s">
        <v>4</v>
      </c>
      <c r="C244" s="571">
        <v>5353</v>
      </c>
      <c r="D244" s="572" t="s">
        <v>935</v>
      </c>
      <c r="E244" s="572" t="s">
        <v>5</v>
      </c>
      <c r="F244" s="572" t="s">
        <v>7</v>
      </c>
      <c r="G244" s="572" t="s">
        <v>123</v>
      </c>
      <c r="H244" s="572"/>
      <c r="I244" s="573">
        <v>7</v>
      </c>
      <c r="J244" s="573">
        <v>3</v>
      </c>
    </row>
    <row r="245" spans="1:10" s="406" customFormat="1">
      <c r="A245" s="407">
        <v>43162</v>
      </c>
      <c r="B245" s="408" t="s">
        <v>4</v>
      </c>
      <c r="C245" s="408">
        <v>8341</v>
      </c>
      <c r="D245" s="401" t="s">
        <v>202</v>
      </c>
      <c r="E245" s="401" t="s">
        <v>18</v>
      </c>
      <c r="F245" s="401" t="s">
        <v>24</v>
      </c>
      <c r="G245" s="401" t="s">
        <v>123</v>
      </c>
      <c r="H245" s="401"/>
      <c r="I245" s="406">
        <v>33</v>
      </c>
      <c r="J245" s="406">
        <v>22</v>
      </c>
    </row>
    <row r="246" spans="1:10" s="212" customFormat="1">
      <c r="A246" s="240">
        <v>43181</v>
      </c>
      <c r="B246" s="215" t="s">
        <v>6</v>
      </c>
      <c r="C246" s="215">
        <v>54597</v>
      </c>
      <c r="D246" s="211" t="s">
        <v>952</v>
      </c>
      <c r="E246" s="211" t="s">
        <v>273</v>
      </c>
      <c r="F246" s="211" t="s">
        <v>6</v>
      </c>
      <c r="G246" s="211" t="s">
        <v>42</v>
      </c>
      <c r="H246" s="211"/>
      <c r="I246" s="212">
        <v>88</v>
      </c>
      <c r="J246" s="212">
        <v>136</v>
      </c>
    </row>
    <row r="247" spans="1:10" s="212" customFormat="1">
      <c r="A247" s="240">
        <v>43183</v>
      </c>
      <c r="B247" s="215" t="s">
        <v>6</v>
      </c>
      <c r="C247" s="215">
        <v>66564</v>
      </c>
      <c r="D247" s="211" t="s">
        <v>958</v>
      </c>
      <c r="E247" s="211" t="s">
        <v>6</v>
      </c>
      <c r="F247" s="211" t="s">
        <v>24</v>
      </c>
      <c r="G247" s="211" t="s">
        <v>959</v>
      </c>
      <c r="H247" s="211"/>
      <c r="I247" s="212">
        <v>80</v>
      </c>
      <c r="J247" s="212">
        <v>127</v>
      </c>
    </row>
    <row r="248" spans="1:10" s="212" customFormat="1">
      <c r="A248" s="210">
        <v>43190</v>
      </c>
      <c r="B248" s="215" t="s">
        <v>7</v>
      </c>
      <c r="C248" s="215">
        <v>75005</v>
      </c>
      <c r="D248" s="211" t="s">
        <v>716</v>
      </c>
      <c r="E248" s="211" t="s">
        <v>7</v>
      </c>
      <c r="F248" s="211" t="s">
        <v>24</v>
      </c>
      <c r="G248" s="211" t="s">
        <v>388</v>
      </c>
      <c r="H248" s="211"/>
    </row>
    <row r="249" spans="1:10" s="212" customFormat="1" ht="16" customHeight="1">
      <c r="A249" s="241">
        <v>43162</v>
      </c>
      <c r="B249" s="214" t="s">
        <v>4</v>
      </c>
      <c r="C249" s="214">
        <v>3390</v>
      </c>
      <c r="D249" s="32" t="s">
        <v>159</v>
      </c>
      <c r="E249" s="32" t="s">
        <v>793</v>
      </c>
      <c r="F249" s="32" t="s">
        <v>7</v>
      </c>
      <c r="G249" s="32" t="s">
        <v>388</v>
      </c>
      <c r="H249" s="32"/>
      <c r="I249" s="212">
        <v>22</v>
      </c>
      <c r="J249" s="212">
        <v>26</v>
      </c>
    </row>
    <row r="250" spans="1:10" s="212" customFormat="1">
      <c r="A250" s="241">
        <v>43162</v>
      </c>
      <c r="B250" s="214" t="s">
        <v>4</v>
      </c>
      <c r="C250" s="214">
        <v>3390</v>
      </c>
      <c r="D250" s="32" t="s">
        <v>159</v>
      </c>
      <c r="E250" s="32" t="s">
        <v>793</v>
      </c>
      <c r="F250" s="32" t="s">
        <v>7</v>
      </c>
      <c r="G250" s="32" t="s">
        <v>388</v>
      </c>
      <c r="H250" s="32"/>
      <c r="I250" s="212">
        <v>22</v>
      </c>
      <c r="J250" s="212">
        <v>26</v>
      </c>
    </row>
    <row r="251" spans="1:10" s="212" customFormat="1">
      <c r="A251" s="240">
        <v>43177</v>
      </c>
      <c r="B251" s="215" t="s">
        <v>4</v>
      </c>
      <c r="C251" s="215">
        <v>8825</v>
      </c>
      <c r="D251" s="211" t="s">
        <v>187</v>
      </c>
      <c r="E251" s="211" t="s">
        <v>5</v>
      </c>
      <c r="F251" s="211" t="s">
        <v>7</v>
      </c>
      <c r="G251" s="211" t="s">
        <v>930</v>
      </c>
      <c r="H251" s="211"/>
      <c r="I251" s="212">
        <v>43</v>
      </c>
      <c r="J251" s="212">
        <v>45</v>
      </c>
    </row>
    <row r="252" spans="1:10" s="312" customFormat="1">
      <c r="A252" s="309">
        <v>43170</v>
      </c>
      <c r="B252" s="310" t="s">
        <v>4</v>
      </c>
      <c r="C252" s="310">
        <v>4758</v>
      </c>
      <c r="D252" s="311" t="s">
        <v>180</v>
      </c>
      <c r="E252" s="311" t="s">
        <v>5</v>
      </c>
      <c r="F252" s="311" t="s">
        <v>25</v>
      </c>
      <c r="G252" s="311" t="s">
        <v>889</v>
      </c>
      <c r="H252" s="311"/>
      <c r="I252" s="312">
        <v>5</v>
      </c>
      <c r="J252" s="312">
        <v>2</v>
      </c>
    </row>
    <row r="253" spans="1:10" s="212" customFormat="1">
      <c r="A253" s="241">
        <v>43160</v>
      </c>
      <c r="B253" s="214" t="s">
        <v>7</v>
      </c>
      <c r="C253" s="214">
        <v>54490</v>
      </c>
      <c r="D253" s="32" t="s">
        <v>817</v>
      </c>
      <c r="E253" s="32" t="s">
        <v>7</v>
      </c>
      <c r="F253" s="32" t="s">
        <v>9</v>
      </c>
      <c r="G253" s="32" t="s">
        <v>609</v>
      </c>
      <c r="H253" s="32"/>
      <c r="I253" s="212">
        <v>41</v>
      </c>
      <c r="J253" s="212">
        <v>39</v>
      </c>
    </row>
    <row r="254" spans="1:10" s="212" customFormat="1">
      <c r="A254" s="240">
        <v>43166</v>
      </c>
      <c r="B254" s="215" t="s">
        <v>7</v>
      </c>
      <c r="C254" s="215">
        <v>54620</v>
      </c>
      <c r="D254" s="211" t="s">
        <v>845</v>
      </c>
      <c r="E254" s="211" t="s">
        <v>7</v>
      </c>
      <c r="F254" s="211" t="s">
        <v>7</v>
      </c>
      <c r="G254" s="211" t="s">
        <v>388</v>
      </c>
      <c r="H254" s="211"/>
      <c r="I254" s="212">
        <v>30</v>
      </c>
      <c r="J254" s="212">
        <v>24</v>
      </c>
    </row>
    <row r="255" spans="1:10" s="212" customFormat="1">
      <c r="A255" s="240">
        <v>43177</v>
      </c>
      <c r="B255" s="215" t="s">
        <v>7</v>
      </c>
      <c r="C255" s="215">
        <v>54340</v>
      </c>
      <c r="D255" s="211" t="s">
        <v>926</v>
      </c>
      <c r="E255" s="211" t="s">
        <v>6</v>
      </c>
      <c r="F255" s="211" t="s">
        <v>5</v>
      </c>
      <c r="G255" s="211" t="s">
        <v>388</v>
      </c>
      <c r="H255" s="211"/>
      <c r="I255" s="212">
        <v>77</v>
      </c>
      <c r="J255" s="212">
        <v>108</v>
      </c>
    </row>
    <row r="256" spans="1:10" s="212" customFormat="1">
      <c r="A256" s="240">
        <v>43166</v>
      </c>
      <c r="B256" s="215" t="s">
        <v>7</v>
      </c>
      <c r="C256" s="215">
        <v>54700</v>
      </c>
      <c r="D256" s="211" t="s">
        <v>834</v>
      </c>
      <c r="E256" s="211" t="s">
        <v>7</v>
      </c>
      <c r="F256" s="211" t="s">
        <v>7</v>
      </c>
      <c r="G256" s="211" t="s">
        <v>835</v>
      </c>
      <c r="H256" s="211"/>
      <c r="I256" s="212">
        <v>66</v>
      </c>
      <c r="J256" s="212">
        <v>99</v>
      </c>
    </row>
    <row r="257" spans="1:10" s="529" customFormat="1">
      <c r="A257" s="526">
        <v>43183</v>
      </c>
      <c r="B257" s="527" t="s">
        <v>4</v>
      </c>
      <c r="C257" s="527">
        <v>4980</v>
      </c>
      <c r="D257" s="528" t="s">
        <v>290</v>
      </c>
      <c r="E257" s="528" t="s">
        <v>25</v>
      </c>
      <c r="F257" s="528" t="s">
        <v>7</v>
      </c>
      <c r="G257" s="528" t="s">
        <v>65</v>
      </c>
      <c r="H257" s="528"/>
      <c r="I257" s="529">
        <v>18</v>
      </c>
      <c r="J257" s="529">
        <v>13</v>
      </c>
    </row>
    <row r="258" spans="1:10" s="529" customFormat="1">
      <c r="A258" s="526">
        <v>43179</v>
      </c>
      <c r="B258" s="527" t="s">
        <v>4</v>
      </c>
      <c r="C258" s="527">
        <v>4981</v>
      </c>
      <c r="D258" s="528" t="s">
        <v>290</v>
      </c>
      <c r="E258" s="528" t="s">
        <v>5</v>
      </c>
      <c r="F258" s="528" t="s">
        <v>7</v>
      </c>
      <c r="G258" s="528" t="s">
        <v>946</v>
      </c>
      <c r="H258" s="528"/>
      <c r="I258" s="529">
        <v>18</v>
      </c>
      <c r="J258" s="529">
        <v>13</v>
      </c>
    </row>
    <row r="259" spans="1:10" s="212" customFormat="1">
      <c r="A259" s="240">
        <v>43166</v>
      </c>
      <c r="B259" s="215" t="s">
        <v>7</v>
      </c>
      <c r="C259" s="215">
        <v>54435</v>
      </c>
      <c r="D259" s="211" t="s">
        <v>842</v>
      </c>
      <c r="E259" s="211" t="s">
        <v>7</v>
      </c>
      <c r="F259" s="211" t="s">
        <v>24</v>
      </c>
      <c r="G259" s="211" t="s">
        <v>388</v>
      </c>
      <c r="H259" s="211"/>
      <c r="I259" s="212">
        <v>25</v>
      </c>
      <c r="J259" s="212">
        <v>24</v>
      </c>
    </row>
    <row r="260" spans="1:10" s="212" customFormat="1">
      <c r="A260" s="210">
        <v>43189</v>
      </c>
      <c r="B260" s="215" t="s">
        <v>6</v>
      </c>
      <c r="C260" s="215">
        <v>66780</v>
      </c>
      <c r="D260" s="211" t="s">
        <v>1056</v>
      </c>
      <c r="E260" s="211" t="s">
        <v>6</v>
      </c>
      <c r="F260" s="211" t="s">
        <v>6</v>
      </c>
      <c r="G260" s="211" t="s">
        <v>609</v>
      </c>
      <c r="H260" s="211"/>
      <c r="I260" s="212">
        <v>58</v>
      </c>
      <c r="J260" s="212">
        <v>80</v>
      </c>
    </row>
    <row r="261" spans="1:10" s="312" customFormat="1">
      <c r="A261" s="309">
        <v>43183</v>
      </c>
      <c r="B261" s="310" t="s">
        <v>4</v>
      </c>
      <c r="C261" s="310">
        <v>4818</v>
      </c>
      <c r="D261" s="311" t="s">
        <v>296</v>
      </c>
      <c r="E261" s="311" t="s">
        <v>7</v>
      </c>
      <c r="F261" s="311" t="s">
        <v>7</v>
      </c>
      <c r="G261" s="311" t="s">
        <v>123</v>
      </c>
      <c r="H261" s="311"/>
      <c r="I261" s="312">
        <v>16</v>
      </c>
      <c r="J261" s="312">
        <v>13</v>
      </c>
    </row>
    <row r="262" spans="1:10" s="212" customFormat="1">
      <c r="A262" s="240">
        <v>43169</v>
      </c>
      <c r="B262" s="215" t="s">
        <v>4</v>
      </c>
      <c r="C262" s="215">
        <v>6917</v>
      </c>
      <c r="D262" s="211" t="s">
        <v>286</v>
      </c>
      <c r="E262" s="211" t="s">
        <v>7</v>
      </c>
      <c r="F262" s="211" t="s">
        <v>60</v>
      </c>
      <c r="G262" s="211" t="s">
        <v>98</v>
      </c>
      <c r="H262" s="211"/>
      <c r="I262" s="212">
        <v>32</v>
      </c>
      <c r="J262" s="212">
        <v>45</v>
      </c>
    </row>
    <row r="263" spans="1:10" s="212" customFormat="1">
      <c r="A263" s="240">
        <v>43170</v>
      </c>
      <c r="B263" s="215" t="s">
        <v>4</v>
      </c>
      <c r="C263" s="215">
        <v>6582</v>
      </c>
      <c r="D263" s="211" t="s">
        <v>886</v>
      </c>
      <c r="E263" s="211" t="s">
        <v>5</v>
      </c>
      <c r="F263" s="211" t="s">
        <v>5</v>
      </c>
      <c r="G263" s="211" t="s">
        <v>116</v>
      </c>
      <c r="H263" s="211"/>
      <c r="I263" s="212">
        <v>50</v>
      </c>
      <c r="J263" s="212">
        <v>74</v>
      </c>
    </row>
    <row r="264" spans="1:10" s="212" customFormat="1" ht="15.75" customHeight="1">
      <c r="A264" s="240">
        <v>43170</v>
      </c>
      <c r="B264" s="215" t="s">
        <v>7</v>
      </c>
      <c r="C264" s="215">
        <v>57780</v>
      </c>
      <c r="D264" s="211" t="s">
        <v>893</v>
      </c>
      <c r="E264" s="211" t="s">
        <v>7</v>
      </c>
      <c r="F264" s="211"/>
      <c r="G264" s="211" t="s">
        <v>65</v>
      </c>
      <c r="H264" s="211"/>
      <c r="I264" s="212">
        <v>52</v>
      </c>
      <c r="J264" s="212">
        <v>57</v>
      </c>
    </row>
    <row r="265" spans="1:10" s="212" customFormat="1">
      <c r="A265" s="240">
        <v>43170</v>
      </c>
      <c r="B265" s="215" t="s">
        <v>7</v>
      </c>
      <c r="C265" s="215">
        <v>57310</v>
      </c>
      <c r="D265" s="211" t="s">
        <v>894</v>
      </c>
      <c r="E265" s="211" t="s">
        <v>7</v>
      </c>
      <c r="F265" s="211" t="s">
        <v>9</v>
      </c>
      <c r="G265" s="211" t="s">
        <v>389</v>
      </c>
      <c r="H265" s="211"/>
      <c r="I265" s="212">
        <v>41</v>
      </c>
      <c r="J265" s="212">
        <v>55</v>
      </c>
    </row>
    <row r="266" spans="1:10" s="212" customFormat="1">
      <c r="A266" s="241">
        <v>43163</v>
      </c>
      <c r="B266" s="214" t="s">
        <v>7</v>
      </c>
      <c r="C266" s="214">
        <v>57390</v>
      </c>
      <c r="D266" s="32" t="s">
        <v>669</v>
      </c>
      <c r="E266" s="32" t="s">
        <v>7</v>
      </c>
      <c r="F266" s="32" t="s">
        <v>24</v>
      </c>
      <c r="G266" s="32" t="s">
        <v>663</v>
      </c>
      <c r="H266" s="32"/>
      <c r="I266" s="212">
        <v>14</v>
      </c>
      <c r="J266" s="212">
        <v>10</v>
      </c>
    </row>
    <row r="267" spans="1:10" s="212" customFormat="1">
      <c r="A267" s="240">
        <v>43167</v>
      </c>
      <c r="B267" s="215" t="s">
        <v>7</v>
      </c>
      <c r="C267" s="215">
        <v>57390</v>
      </c>
      <c r="D267" s="211" t="s">
        <v>669</v>
      </c>
      <c r="E267" s="211" t="s">
        <v>7</v>
      </c>
      <c r="F267" s="211"/>
      <c r="G267" s="211" t="s">
        <v>388</v>
      </c>
      <c r="H267" s="211"/>
      <c r="I267" s="212">
        <v>14</v>
      </c>
      <c r="J267" s="212">
        <v>10</v>
      </c>
    </row>
    <row r="268" spans="1:10" s="212" customFormat="1">
      <c r="A268" s="240">
        <v>43166</v>
      </c>
      <c r="B268" s="215" t="s">
        <v>7</v>
      </c>
      <c r="C268" s="215">
        <v>54730</v>
      </c>
      <c r="D268" s="211" t="s">
        <v>836</v>
      </c>
      <c r="E268" s="211" t="s">
        <v>7</v>
      </c>
      <c r="F268" s="211" t="s">
        <v>7</v>
      </c>
      <c r="G268" s="211" t="s">
        <v>116</v>
      </c>
      <c r="H268" s="211"/>
      <c r="I268" s="212">
        <v>32</v>
      </c>
      <c r="J268" s="212">
        <v>33</v>
      </c>
    </row>
    <row r="269" spans="1:10" s="212" customFormat="1">
      <c r="A269" s="240">
        <v>43167</v>
      </c>
      <c r="B269" s="215" t="s">
        <v>7</v>
      </c>
      <c r="C269" s="215">
        <v>54730</v>
      </c>
      <c r="D269" s="211" t="s">
        <v>836</v>
      </c>
      <c r="E269" s="211" t="s">
        <v>7</v>
      </c>
      <c r="F269" s="211" t="s">
        <v>9</v>
      </c>
      <c r="G269" s="211" t="s">
        <v>388</v>
      </c>
      <c r="H269" s="211"/>
      <c r="I269" s="212">
        <v>32</v>
      </c>
      <c r="J269" s="212">
        <v>33</v>
      </c>
    </row>
    <row r="270" spans="1:10" s="212" customFormat="1">
      <c r="A270" s="240">
        <v>43168</v>
      </c>
      <c r="B270" s="215" t="s">
        <v>7</v>
      </c>
      <c r="C270" s="215">
        <v>57580</v>
      </c>
      <c r="D270" s="211" t="s">
        <v>865</v>
      </c>
      <c r="E270" s="211" t="s">
        <v>7</v>
      </c>
      <c r="F270" s="211" t="s">
        <v>24</v>
      </c>
      <c r="G270" s="211" t="s">
        <v>634</v>
      </c>
      <c r="H270" s="211"/>
      <c r="I270" s="212">
        <v>65</v>
      </c>
      <c r="J270" s="212">
        <v>99</v>
      </c>
    </row>
    <row r="271" spans="1:10" s="212" customFormat="1">
      <c r="A271" s="240">
        <v>43183</v>
      </c>
      <c r="B271" s="215" t="s">
        <v>7</v>
      </c>
      <c r="C271" s="215">
        <v>57580</v>
      </c>
      <c r="D271" s="211" t="s">
        <v>858</v>
      </c>
      <c r="E271" s="211" t="s">
        <v>7</v>
      </c>
      <c r="F271" s="211" t="s">
        <v>24</v>
      </c>
      <c r="G271" s="211" t="s">
        <v>776</v>
      </c>
      <c r="H271" s="211"/>
      <c r="I271" s="212">
        <v>65</v>
      </c>
      <c r="J271" s="212">
        <v>99</v>
      </c>
    </row>
    <row r="272" spans="1:10" s="212" customFormat="1">
      <c r="A272" s="241">
        <v>43162</v>
      </c>
      <c r="B272" s="214" t="s">
        <v>22</v>
      </c>
      <c r="C272" s="214">
        <v>6747</v>
      </c>
      <c r="D272" s="32" t="s">
        <v>642</v>
      </c>
      <c r="E272" s="32" t="s">
        <v>7</v>
      </c>
      <c r="F272" s="32" t="s">
        <v>6</v>
      </c>
      <c r="G272" s="32" t="s">
        <v>482</v>
      </c>
      <c r="H272" s="32"/>
      <c r="I272" s="212">
        <v>40</v>
      </c>
      <c r="J272" s="212">
        <v>32</v>
      </c>
    </row>
    <row r="273" spans="1:10" s="212" customFormat="1">
      <c r="A273" s="240">
        <v>43165</v>
      </c>
      <c r="B273" s="215" t="s">
        <v>7</v>
      </c>
      <c r="C273" s="215">
        <v>57855</v>
      </c>
      <c r="D273" s="211" t="s">
        <v>829</v>
      </c>
      <c r="E273" s="211" t="s">
        <v>7</v>
      </c>
      <c r="F273" s="211" t="s">
        <v>24</v>
      </c>
      <c r="G273" s="211" t="s">
        <v>42</v>
      </c>
      <c r="H273" s="211"/>
      <c r="I273" s="212">
        <v>54</v>
      </c>
      <c r="J273" s="212">
        <v>59</v>
      </c>
    </row>
    <row r="274" spans="1:10" s="212" customFormat="1">
      <c r="A274" s="210">
        <v>43190</v>
      </c>
      <c r="B274" s="215" t="s">
        <v>7</v>
      </c>
      <c r="C274" s="215">
        <v>68160</v>
      </c>
      <c r="D274" s="211" t="s">
        <v>1010</v>
      </c>
      <c r="E274" s="211" t="s">
        <v>7</v>
      </c>
      <c r="F274" s="211" t="s">
        <v>9</v>
      </c>
      <c r="G274" s="211" t="s">
        <v>388</v>
      </c>
      <c r="H274" s="211"/>
      <c r="I274" s="212">
        <v>157</v>
      </c>
      <c r="J274" s="212">
        <v>238</v>
      </c>
    </row>
    <row r="275" spans="1:10" s="212" customFormat="1">
      <c r="A275" s="210">
        <v>43190</v>
      </c>
      <c r="B275" s="215" t="s">
        <v>7</v>
      </c>
      <c r="C275" s="215">
        <v>65400</v>
      </c>
      <c r="D275" s="211" t="s">
        <v>1017</v>
      </c>
      <c r="E275" s="211" t="s">
        <v>7</v>
      </c>
      <c r="F275" s="211" t="s">
        <v>24</v>
      </c>
      <c r="G275" s="211" t="s">
        <v>659</v>
      </c>
      <c r="H275" s="211"/>
      <c r="I275" s="235" t="s">
        <v>1058</v>
      </c>
      <c r="J275" s="235" t="s">
        <v>1057</v>
      </c>
    </row>
    <row r="276" spans="1:10" s="312" customFormat="1">
      <c r="A276" s="309">
        <v>43167</v>
      </c>
      <c r="B276" s="310" t="s">
        <v>4</v>
      </c>
      <c r="C276" s="310">
        <v>4450</v>
      </c>
      <c r="D276" s="311" t="s">
        <v>158</v>
      </c>
      <c r="E276" s="311" t="s">
        <v>4</v>
      </c>
      <c r="F276" s="311" t="s">
        <v>7</v>
      </c>
      <c r="G276" s="311" t="s">
        <v>388</v>
      </c>
      <c r="H276" s="311"/>
      <c r="I276" s="312">
        <v>7</v>
      </c>
      <c r="J276" s="312">
        <v>5</v>
      </c>
    </row>
    <row r="277" spans="1:10" s="312" customFormat="1">
      <c r="A277" s="313">
        <v>43162</v>
      </c>
      <c r="B277" s="314" t="s">
        <v>4</v>
      </c>
      <c r="C277" s="314">
        <v>4986</v>
      </c>
      <c r="D277" s="275" t="s">
        <v>158</v>
      </c>
      <c r="E277" s="275" t="s">
        <v>5</v>
      </c>
      <c r="F277" s="275" t="s">
        <v>6</v>
      </c>
      <c r="G277" s="275" t="s">
        <v>123</v>
      </c>
      <c r="H277" s="275"/>
      <c r="I277" s="312">
        <v>7</v>
      </c>
      <c r="J277" s="312">
        <v>5</v>
      </c>
    </row>
    <row r="278" spans="1:10" s="312" customFormat="1">
      <c r="A278" s="309">
        <v>43184</v>
      </c>
      <c r="B278" s="310" t="s">
        <v>4</v>
      </c>
      <c r="C278" s="310">
        <v>4986</v>
      </c>
      <c r="D278" s="311" t="s">
        <v>158</v>
      </c>
      <c r="E278" s="311" t="s">
        <v>5</v>
      </c>
      <c r="F278" s="311" t="s">
        <v>5</v>
      </c>
      <c r="G278" s="311" t="s">
        <v>492</v>
      </c>
      <c r="H278" s="311"/>
      <c r="I278" s="312">
        <v>7</v>
      </c>
      <c r="J278" s="312">
        <v>5</v>
      </c>
    </row>
    <row r="279" spans="1:10" s="312" customFormat="1">
      <c r="A279" s="315">
        <v>43190</v>
      </c>
      <c r="B279" s="310" t="s">
        <v>4</v>
      </c>
      <c r="C279" s="310">
        <v>4408</v>
      </c>
      <c r="D279" s="311" t="s">
        <v>158</v>
      </c>
      <c r="E279" s="311" t="s">
        <v>24</v>
      </c>
      <c r="F279" s="311" t="s">
        <v>6</v>
      </c>
      <c r="G279" s="318" t="s">
        <v>37</v>
      </c>
      <c r="H279" s="311"/>
      <c r="I279" s="312">
        <v>7</v>
      </c>
      <c r="J279" s="312">
        <v>5</v>
      </c>
    </row>
    <row r="280" spans="1:10" s="212" customFormat="1">
      <c r="A280" s="240">
        <v>43169</v>
      </c>
      <c r="B280" s="215" t="s">
        <v>4</v>
      </c>
      <c r="C280" s="215">
        <v>9132</v>
      </c>
      <c r="D280" s="211" t="s">
        <v>313</v>
      </c>
      <c r="E280" s="211" t="s">
        <v>5</v>
      </c>
      <c r="F280" s="211" t="s">
        <v>5</v>
      </c>
      <c r="G280" s="211" t="s">
        <v>123</v>
      </c>
      <c r="H280" s="211"/>
      <c r="I280" s="212">
        <v>41</v>
      </c>
      <c r="J280" s="212">
        <v>62</v>
      </c>
    </row>
    <row r="281" spans="1:10" s="312" customFormat="1">
      <c r="A281" s="309">
        <v>43177</v>
      </c>
      <c r="B281" s="310" t="s">
        <v>4</v>
      </c>
      <c r="C281" s="310">
        <v>3811</v>
      </c>
      <c r="D281" s="311" t="s">
        <v>304</v>
      </c>
      <c r="E281" s="311" t="s">
        <v>5</v>
      </c>
      <c r="F281" s="311" t="s">
        <v>7</v>
      </c>
      <c r="G281" s="311" t="s">
        <v>940</v>
      </c>
      <c r="H281" s="311"/>
      <c r="I281" s="312">
        <v>13</v>
      </c>
      <c r="J281" s="312">
        <v>12</v>
      </c>
    </row>
    <row r="282" spans="1:10" s="312" customFormat="1">
      <c r="A282" s="309">
        <v>43176</v>
      </c>
      <c r="B282" s="310" t="s">
        <v>4</v>
      </c>
      <c r="C282" s="310">
        <v>3860</v>
      </c>
      <c r="D282" s="311" t="s">
        <v>304</v>
      </c>
      <c r="E282" s="311" t="s">
        <v>5</v>
      </c>
      <c r="F282" s="311" t="s">
        <v>7</v>
      </c>
      <c r="G282" s="311" t="s">
        <v>918</v>
      </c>
      <c r="H282" s="311"/>
      <c r="I282" s="312">
        <v>13</v>
      </c>
      <c r="J282" s="312">
        <v>12</v>
      </c>
    </row>
    <row r="283" spans="1:10" s="312" customFormat="1">
      <c r="A283" s="313">
        <v>43163</v>
      </c>
      <c r="B283" s="314" t="s">
        <v>4</v>
      </c>
      <c r="C283" s="314">
        <v>3863</v>
      </c>
      <c r="D283" s="275" t="s">
        <v>304</v>
      </c>
      <c r="E283" s="275" t="s">
        <v>5</v>
      </c>
      <c r="F283" s="275" t="s">
        <v>7</v>
      </c>
      <c r="G283" s="275" t="s">
        <v>548</v>
      </c>
      <c r="H283" s="275"/>
      <c r="I283" s="312">
        <v>13</v>
      </c>
      <c r="J283" s="312">
        <v>12</v>
      </c>
    </row>
    <row r="284" spans="1:10" s="476" customFormat="1">
      <c r="A284" s="473">
        <v>43177</v>
      </c>
      <c r="B284" s="474" t="s">
        <v>4</v>
      </c>
      <c r="C284" s="474">
        <v>4998</v>
      </c>
      <c r="D284" s="475" t="s">
        <v>335</v>
      </c>
      <c r="E284" s="475" t="s">
        <v>5</v>
      </c>
      <c r="F284" s="475" t="s">
        <v>7</v>
      </c>
      <c r="G284" s="475" t="s">
        <v>123</v>
      </c>
      <c r="H284" s="475"/>
      <c r="I284" s="476">
        <v>17</v>
      </c>
      <c r="J284" s="476">
        <v>13</v>
      </c>
    </row>
    <row r="285" spans="1:10" s="476" customFormat="1">
      <c r="A285" s="479">
        <v>43186</v>
      </c>
      <c r="B285" s="474" t="s">
        <v>4</v>
      </c>
      <c r="C285" s="474">
        <v>4968</v>
      </c>
      <c r="D285" s="475" t="s">
        <v>335</v>
      </c>
      <c r="E285" s="475" t="s">
        <v>5</v>
      </c>
      <c r="F285" s="475" t="s">
        <v>7</v>
      </c>
      <c r="G285" s="475" t="s">
        <v>548</v>
      </c>
      <c r="H285" s="475"/>
      <c r="I285" s="476">
        <v>17</v>
      </c>
      <c r="J285" s="476">
        <v>13</v>
      </c>
    </row>
    <row r="286" spans="1:10" s="594" customFormat="1">
      <c r="A286" s="591">
        <v>43190</v>
      </c>
      <c r="B286" s="592" t="s">
        <v>4</v>
      </c>
      <c r="C286" s="592">
        <v>5359</v>
      </c>
      <c r="D286" s="593" t="s">
        <v>155</v>
      </c>
      <c r="E286" s="593" t="s">
        <v>4</v>
      </c>
      <c r="F286" s="593" t="s">
        <v>5</v>
      </c>
      <c r="G286" s="593" t="s">
        <v>388</v>
      </c>
      <c r="H286" s="593"/>
      <c r="I286" s="594">
        <v>31</v>
      </c>
      <c r="J286" s="594">
        <v>43</v>
      </c>
    </row>
    <row r="287" spans="1:10" s="212" customFormat="1">
      <c r="A287" s="240">
        <v>43169</v>
      </c>
      <c r="B287" s="215" t="s">
        <v>4</v>
      </c>
      <c r="C287" s="215">
        <v>1670</v>
      </c>
      <c r="D287" s="211" t="s">
        <v>648</v>
      </c>
      <c r="E287" s="211" t="s">
        <v>24</v>
      </c>
      <c r="F287" s="211" t="s">
        <v>7</v>
      </c>
      <c r="G287" s="211" t="s">
        <v>116</v>
      </c>
      <c r="H287" s="211"/>
      <c r="I287" s="212">
        <v>27</v>
      </c>
      <c r="J287" s="212">
        <v>38</v>
      </c>
    </row>
    <row r="288" spans="1:10" s="212" customFormat="1">
      <c r="A288" s="240">
        <v>43166</v>
      </c>
      <c r="B288" s="215" t="s">
        <v>7</v>
      </c>
      <c r="C288" s="215">
        <v>57530</v>
      </c>
      <c r="D288" s="211" t="s">
        <v>864</v>
      </c>
      <c r="E288" s="211" t="s">
        <v>7</v>
      </c>
      <c r="F288" s="211" t="s">
        <v>24</v>
      </c>
      <c r="G288" s="211" t="s">
        <v>388</v>
      </c>
      <c r="H288" s="211"/>
      <c r="I288" s="212">
        <v>62</v>
      </c>
      <c r="J288" s="212">
        <v>87</v>
      </c>
    </row>
    <row r="289" spans="1:10" s="493" customFormat="1">
      <c r="A289" s="494">
        <v>43162</v>
      </c>
      <c r="B289" s="495" t="s">
        <v>4</v>
      </c>
      <c r="C289" s="495">
        <v>8450</v>
      </c>
      <c r="D289" s="488" t="s">
        <v>385</v>
      </c>
      <c r="E289" s="488" t="s">
        <v>797</v>
      </c>
      <c r="F289" s="488" t="s">
        <v>798</v>
      </c>
      <c r="G289" s="488" t="s">
        <v>548</v>
      </c>
      <c r="H289" s="488"/>
      <c r="I289" s="493">
        <v>27</v>
      </c>
      <c r="J289" s="493">
        <v>20</v>
      </c>
    </row>
    <row r="290" spans="1:10" s="493" customFormat="1">
      <c r="A290" s="490">
        <v>43177</v>
      </c>
      <c r="B290" s="491" t="s">
        <v>4</v>
      </c>
      <c r="C290" s="491">
        <v>8451</v>
      </c>
      <c r="D290" s="492" t="s">
        <v>385</v>
      </c>
      <c r="E290" s="492" t="s">
        <v>7</v>
      </c>
      <c r="F290" s="492" t="s">
        <v>12</v>
      </c>
      <c r="G290" s="492" t="s">
        <v>42</v>
      </c>
      <c r="H290" s="492"/>
      <c r="I290" s="493">
        <v>27</v>
      </c>
      <c r="J290" s="493">
        <v>20</v>
      </c>
    </row>
    <row r="291" spans="1:10" s="212" customFormat="1">
      <c r="A291" s="241">
        <v>43163</v>
      </c>
      <c r="B291" s="214" t="s">
        <v>4</v>
      </c>
      <c r="C291" s="214">
        <v>7339</v>
      </c>
      <c r="D291" s="32" t="s">
        <v>130</v>
      </c>
      <c r="E291" s="32" t="s">
        <v>79</v>
      </c>
      <c r="F291" s="32" t="s">
        <v>24</v>
      </c>
      <c r="G291" s="32" t="s">
        <v>807</v>
      </c>
      <c r="H291" s="32"/>
      <c r="I291" s="212">
        <v>29</v>
      </c>
      <c r="J291" s="212">
        <v>36</v>
      </c>
    </row>
    <row r="292" spans="1:10" s="212" customFormat="1">
      <c r="A292" s="240">
        <v>43177</v>
      </c>
      <c r="B292" s="215" t="s">
        <v>4</v>
      </c>
      <c r="C292" s="215">
        <v>7339</v>
      </c>
      <c r="D292" s="211" t="s">
        <v>130</v>
      </c>
      <c r="E292" s="211" t="s">
        <v>79</v>
      </c>
      <c r="F292" s="211" t="s">
        <v>56</v>
      </c>
      <c r="G292" s="211" t="s">
        <v>928</v>
      </c>
      <c r="H292" s="211"/>
      <c r="I292" s="212">
        <v>29</v>
      </c>
      <c r="J292" s="212">
        <v>36</v>
      </c>
    </row>
    <row r="293" spans="1:10" s="212" customFormat="1">
      <c r="A293" s="240">
        <v>43177</v>
      </c>
      <c r="B293" s="215" t="s">
        <v>4</v>
      </c>
      <c r="C293" s="215">
        <v>7339</v>
      </c>
      <c r="D293" s="211" t="s">
        <v>130</v>
      </c>
      <c r="E293" s="211" t="s">
        <v>79</v>
      </c>
      <c r="F293" s="211" t="s">
        <v>7</v>
      </c>
      <c r="G293" s="211" t="s">
        <v>663</v>
      </c>
      <c r="H293" s="211"/>
      <c r="I293" s="212">
        <v>29</v>
      </c>
      <c r="J293" s="212">
        <v>36</v>
      </c>
    </row>
    <row r="294" spans="1:10" s="212" customFormat="1">
      <c r="A294" s="240">
        <v>43177</v>
      </c>
      <c r="B294" s="215" t="s">
        <v>4</v>
      </c>
      <c r="C294" s="215">
        <v>7343</v>
      </c>
      <c r="D294" s="211" t="s">
        <v>130</v>
      </c>
      <c r="E294" s="211" t="s">
        <v>5</v>
      </c>
      <c r="F294" s="211" t="s">
        <v>6</v>
      </c>
      <c r="G294" s="211" t="s">
        <v>388</v>
      </c>
      <c r="H294" s="211"/>
      <c r="I294" s="212">
        <v>29</v>
      </c>
      <c r="J294" s="212">
        <v>36</v>
      </c>
    </row>
    <row r="295" spans="1:10" s="312" customFormat="1">
      <c r="A295" s="309">
        <v>43177</v>
      </c>
      <c r="B295" s="310" t="s">
        <v>4</v>
      </c>
      <c r="C295" s="310">
        <v>8010</v>
      </c>
      <c r="D295" s="311" t="s">
        <v>135</v>
      </c>
      <c r="E295" s="311" t="s">
        <v>885</v>
      </c>
      <c r="F295" s="311"/>
      <c r="G295" s="311" t="s">
        <v>41</v>
      </c>
      <c r="H295" s="311"/>
      <c r="I295" s="312">
        <v>19</v>
      </c>
      <c r="J295" s="312">
        <v>26</v>
      </c>
    </row>
    <row r="296" spans="1:10" s="312" customFormat="1">
      <c r="A296" s="309">
        <v>43168</v>
      </c>
      <c r="B296" s="310" t="s">
        <v>4</v>
      </c>
      <c r="C296" s="310">
        <v>8024</v>
      </c>
      <c r="D296" s="311" t="s">
        <v>135</v>
      </c>
      <c r="E296" s="311" t="s">
        <v>5</v>
      </c>
      <c r="F296" s="311" t="s">
        <v>6</v>
      </c>
      <c r="G296" s="311" t="s">
        <v>388</v>
      </c>
      <c r="H296" s="311"/>
      <c r="I296" s="312">
        <v>19</v>
      </c>
      <c r="J296" s="312">
        <v>26</v>
      </c>
    </row>
    <row r="297" spans="1:10" s="312" customFormat="1">
      <c r="A297" s="309">
        <v>43167</v>
      </c>
      <c r="B297" s="310" t="s">
        <v>4</v>
      </c>
      <c r="C297" s="310">
        <v>8048</v>
      </c>
      <c r="D297" s="311" t="s">
        <v>135</v>
      </c>
      <c r="E297" s="311" t="s">
        <v>7</v>
      </c>
      <c r="F297" s="311" t="s">
        <v>9</v>
      </c>
      <c r="G297" s="311" t="s">
        <v>388</v>
      </c>
      <c r="H297" s="311"/>
      <c r="I297" s="312">
        <v>19</v>
      </c>
      <c r="J297" s="312">
        <v>26</v>
      </c>
    </row>
    <row r="298" spans="1:10" s="312" customFormat="1">
      <c r="A298" s="309">
        <v>43176</v>
      </c>
      <c r="B298" s="310" t="s">
        <v>4</v>
      </c>
      <c r="C298" s="310">
        <v>8056</v>
      </c>
      <c r="D298" s="311" t="s">
        <v>135</v>
      </c>
      <c r="E298" s="311" t="s">
        <v>7</v>
      </c>
      <c r="F298" s="311" t="s">
        <v>24</v>
      </c>
      <c r="G298" s="311" t="s">
        <v>388</v>
      </c>
      <c r="H298" s="311"/>
      <c r="I298" s="312">
        <v>19</v>
      </c>
      <c r="J298" s="312">
        <v>26</v>
      </c>
    </row>
    <row r="299" spans="1:10" s="212" customFormat="1">
      <c r="A299" s="210">
        <v>43188</v>
      </c>
      <c r="B299" s="215" t="s">
        <v>6</v>
      </c>
      <c r="C299" s="215">
        <v>54456</v>
      </c>
      <c r="D299" s="211" t="s">
        <v>999</v>
      </c>
      <c r="E299" s="211" t="s">
        <v>6</v>
      </c>
      <c r="F299" s="211" t="s">
        <v>6</v>
      </c>
      <c r="G299" s="211" t="s">
        <v>794</v>
      </c>
      <c r="H299" s="211"/>
      <c r="I299" s="212">
        <v>60</v>
      </c>
      <c r="J299" s="212">
        <v>63</v>
      </c>
    </row>
    <row r="300" spans="1:10" s="212" customFormat="1">
      <c r="A300" s="240">
        <v>43164</v>
      </c>
      <c r="B300" s="215" t="s">
        <v>7</v>
      </c>
      <c r="C300" s="215">
        <v>57180</v>
      </c>
      <c r="D300" s="211" t="s">
        <v>823</v>
      </c>
      <c r="E300" s="211" t="s">
        <v>7</v>
      </c>
      <c r="F300" s="211" t="s">
        <v>24</v>
      </c>
      <c r="G300" s="211" t="s">
        <v>824</v>
      </c>
      <c r="H300" s="211"/>
      <c r="I300" s="212">
        <v>28</v>
      </c>
      <c r="J300" s="212">
        <v>35</v>
      </c>
    </row>
    <row r="301" spans="1:10" s="212" customFormat="1">
      <c r="A301" s="240">
        <v>43170</v>
      </c>
      <c r="B301" s="215" t="s">
        <v>7</v>
      </c>
      <c r="C301" s="215">
        <v>57180</v>
      </c>
      <c r="D301" s="211" t="s">
        <v>823</v>
      </c>
      <c r="E301" s="211" t="s">
        <v>7</v>
      </c>
      <c r="F301" s="211" t="s">
        <v>7</v>
      </c>
      <c r="G301" s="211" t="s">
        <v>873</v>
      </c>
      <c r="H301" s="211"/>
      <c r="I301" s="212">
        <v>28</v>
      </c>
      <c r="J301" s="212">
        <v>35</v>
      </c>
    </row>
    <row r="302" spans="1:10" s="212" customFormat="1">
      <c r="A302" s="240">
        <v>43177</v>
      </c>
      <c r="B302" s="215" t="s">
        <v>7</v>
      </c>
      <c r="C302" s="215">
        <v>57180</v>
      </c>
      <c r="D302" s="211" t="s">
        <v>823</v>
      </c>
      <c r="E302" s="211" t="s">
        <v>7</v>
      </c>
      <c r="F302" s="211" t="s">
        <v>5</v>
      </c>
      <c r="G302" s="211" t="s">
        <v>388</v>
      </c>
      <c r="H302" s="211"/>
      <c r="I302" s="212">
        <v>28</v>
      </c>
      <c r="J302" s="212">
        <v>35</v>
      </c>
    </row>
    <row r="303" spans="1:10" s="212" customFormat="1">
      <c r="A303" s="240">
        <v>43177</v>
      </c>
      <c r="B303" s="215" t="s">
        <v>7</v>
      </c>
      <c r="C303" s="215">
        <v>57180</v>
      </c>
      <c r="D303" s="211" t="s">
        <v>823</v>
      </c>
      <c r="E303" s="211" t="s">
        <v>7</v>
      </c>
      <c r="F303" s="211" t="s">
        <v>7</v>
      </c>
      <c r="G303" s="211" t="s">
        <v>388</v>
      </c>
      <c r="H303" s="211"/>
      <c r="I303" s="212">
        <v>28</v>
      </c>
      <c r="J303" s="212">
        <v>35</v>
      </c>
    </row>
    <row r="304" spans="1:10" s="212" customFormat="1">
      <c r="A304" s="240">
        <v>43182</v>
      </c>
      <c r="B304" s="215" t="s">
        <v>7</v>
      </c>
      <c r="C304" s="215">
        <v>57180</v>
      </c>
      <c r="D304" s="211" t="s">
        <v>823</v>
      </c>
      <c r="E304" s="211" t="s">
        <v>7</v>
      </c>
      <c r="F304" s="211"/>
      <c r="G304" s="211" t="s">
        <v>953</v>
      </c>
      <c r="H304" s="211"/>
      <c r="I304" s="212">
        <v>28</v>
      </c>
      <c r="J304" s="212">
        <v>35</v>
      </c>
    </row>
    <row r="305" spans="1:10" s="212" customFormat="1">
      <c r="A305" s="241">
        <v>43160</v>
      </c>
      <c r="B305" s="214" t="s">
        <v>7</v>
      </c>
      <c r="C305" s="214">
        <v>57100</v>
      </c>
      <c r="D305" s="32" t="s">
        <v>369</v>
      </c>
      <c r="E305" s="32" t="s">
        <v>7</v>
      </c>
      <c r="F305" s="32" t="s">
        <v>7</v>
      </c>
      <c r="G305" s="32" t="s">
        <v>391</v>
      </c>
      <c r="H305" s="32"/>
      <c r="I305" s="212">
        <v>48</v>
      </c>
      <c r="J305" s="212">
        <v>41</v>
      </c>
    </row>
    <row r="306" spans="1:10" s="212" customFormat="1">
      <c r="A306" s="241">
        <v>43160</v>
      </c>
      <c r="B306" s="214" t="s">
        <v>7</v>
      </c>
      <c r="C306" s="214">
        <v>57100</v>
      </c>
      <c r="D306" s="32" t="s">
        <v>369</v>
      </c>
      <c r="E306" s="32" t="s">
        <v>7</v>
      </c>
      <c r="F306" s="32" t="s">
        <v>7</v>
      </c>
      <c r="G306" s="32" t="s">
        <v>577</v>
      </c>
      <c r="H306" s="32"/>
      <c r="I306" s="212">
        <v>48</v>
      </c>
      <c r="J306" s="212">
        <v>41</v>
      </c>
    </row>
    <row r="307" spans="1:10" s="212" customFormat="1">
      <c r="A307" s="241">
        <v>43162</v>
      </c>
      <c r="B307" s="214" t="s">
        <v>7</v>
      </c>
      <c r="C307" s="214">
        <v>57100</v>
      </c>
      <c r="D307" s="32" t="s">
        <v>369</v>
      </c>
      <c r="E307" s="32" t="s">
        <v>7</v>
      </c>
      <c r="F307" s="32" t="s">
        <v>28</v>
      </c>
      <c r="G307" s="32" t="s">
        <v>388</v>
      </c>
      <c r="H307" s="32"/>
      <c r="I307" s="212">
        <v>48</v>
      </c>
      <c r="J307" s="212">
        <v>41</v>
      </c>
    </row>
    <row r="308" spans="1:10" s="212" customFormat="1">
      <c r="A308" s="240">
        <v>43164</v>
      </c>
      <c r="B308" s="215" t="s">
        <v>7</v>
      </c>
      <c r="C308" s="215">
        <v>57100</v>
      </c>
      <c r="D308" s="211" t="s">
        <v>369</v>
      </c>
      <c r="E308" s="211" t="s">
        <v>7</v>
      </c>
      <c r="F308" s="211" t="s">
        <v>24</v>
      </c>
      <c r="G308" s="211" t="s">
        <v>42</v>
      </c>
      <c r="H308" s="211"/>
      <c r="I308" s="212">
        <v>48</v>
      </c>
      <c r="J308" s="212">
        <v>41</v>
      </c>
    </row>
    <row r="309" spans="1:10" s="212" customFormat="1">
      <c r="A309" s="240">
        <v>43165</v>
      </c>
      <c r="B309" s="215" t="s">
        <v>7</v>
      </c>
      <c r="C309" s="215">
        <v>57100</v>
      </c>
      <c r="D309" s="211" t="s">
        <v>369</v>
      </c>
      <c r="E309" s="211" t="s">
        <v>7</v>
      </c>
      <c r="F309" s="211" t="s">
        <v>7</v>
      </c>
      <c r="G309" s="211" t="s">
        <v>520</v>
      </c>
      <c r="H309" s="211"/>
      <c r="I309" s="212">
        <v>48</v>
      </c>
      <c r="J309" s="212">
        <v>41</v>
      </c>
    </row>
    <row r="310" spans="1:10" s="212" customFormat="1">
      <c r="A310" s="240">
        <v>43167</v>
      </c>
      <c r="B310" s="215" t="s">
        <v>7</v>
      </c>
      <c r="C310" s="215">
        <v>57100</v>
      </c>
      <c r="D310" s="211" t="s">
        <v>369</v>
      </c>
      <c r="E310" s="211" t="s">
        <v>7</v>
      </c>
      <c r="F310" s="211" t="s">
        <v>24</v>
      </c>
      <c r="G310" s="211" t="s">
        <v>42</v>
      </c>
      <c r="H310" s="211"/>
      <c r="I310" s="212">
        <v>48</v>
      </c>
      <c r="J310" s="212">
        <v>41</v>
      </c>
    </row>
    <row r="311" spans="1:10" s="212" customFormat="1">
      <c r="A311" s="240">
        <v>43168</v>
      </c>
      <c r="B311" s="215" t="s">
        <v>7</v>
      </c>
      <c r="C311" s="215">
        <v>57100</v>
      </c>
      <c r="D311" s="211" t="s">
        <v>369</v>
      </c>
      <c r="E311" s="211" t="s">
        <v>7</v>
      </c>
      <c r="F311" s="211" t="s">
        <v>5</v>
      </c>
      <c r="G311" s="211" t="s">
        <v>42</v>
      </c>
      <c r="H311" s="211"/>
      <c r="I311" s="212">
        <v>48</v>
      </c>
      <c r="J311" s="212">
        <v>41</v>
      </c>
    </row>
    <row r="312" spans="1:10" s="212" customFormat="1">
      <c r="A312" s="240">
        <v>43177</v>
      </c>
      <c r="B312" s="215" t="s">
        <v>7</v>
      </c>
      <c r="C312" s="215">
        <v>57100</v>
      </c>
      <c r="D312" s="211" t="s">
        <v>369</v>
      </c>
      <c r="E312" s="211" t="s">
        <v>7</v>
      </c>
      <c r="F312" s="211" t="s">
        <v>24</v>
      </c>
      <c r="G312" s="211" t="s">
        <v>945</v>
      </c>
      <c r="H312" s="211"/>
      <c r="I312" s="212">
        <v>48</v>
      </c>
      <c r="J312" s="212">
        <v>41</v>
      </c>
    </row>
    <row r="313" spans="1:10" s="212" customFormat="1">
      <c r="A313" s="240">
        <v>43182</v>
      </c>
      <c r="B313" s="215" t="s">
        <v>7</v>
      </c>
      <c r="C313" s="215">
        <v>57100</v>
      </c>
      <c r="D313" s="211" t="s">
        <v>369</v>
      </c>
      <c r="E313" s="211" t="s">
        <v>7</v>
      </c>
      <c r="F313" s="211" t="s">
        <v>24</v>
      </c>
      <c r="G313" s="211" t="s">
        <v>388</v>
      </c>
      <c r="H313" s="211"/>
      <c r="I313" s="212">
        <v>48</v>
      </c>
      <c r="J313" s="212">
        <v>41</v>
      </c>
    </row>
    <row r="314" spans="1:10" s="212" customFormat="1">
      <c r="A314" s="240">
        <v>43166</v>
      </c>
      <c r="B314" s="215" t="s">
        <v>7</v>
      </c>
      <c r="C314" s="215">
        <v>57110</v>
      </c>
      <c r="D314" s="211" t="s">
        <v>369</v>
      </c>
      <c r="E314" s="211" t="s">
        <v>839</v>
      </c>
      <c r="F314" s="211" t="s">
        <v>24</v>
      </c>
      <c r="G314" s="211" t="s">
        <v>548</v>
      </c>
      <c r="H314" s="211"/>
      <c r="I314" s="212">
        <v>48</v>
      </c>
      <c r="J314" s="212">
        <v>41</v>
      </c>
    </row>
    <row r="315" spans="1:10" s="212" customFormat="1">
      <c r="A315" s="240">
        <v>43178</v>
      </c>
      <c r="B315" s="215" t="s">
        <v>6</v>
      </c>
      <c r="C315" s="215">
        <v>54146</v>
      </c>
      <c r="D315" s="211" t="s">
        <v>434</v>
      </c>
      <c r="E315" s="211" t="s">
        <v>24</v>
      </c>
      <c r="F315" s="211" t="s">
        <v>6</v>
      </c>
      <c r="G315" s="211" t="s">
        <v>42</v>
      </c>
      <c r="H315" s="211"/>
      <c r="I315" s="212">
        <v>53</v>
      </c>
      <c r="J315" s="212">
        <v>76</v>
      </c>
    </row>
    <row r="316" spans="1:10" s="212" customFormat="1">
      <c r="A316" s="210">
        <v>43185</v>
      </c>
      <c r="B316" s="215" t="s">
        <v>6</v>
      </c>
      <c r="C316" s="215">
        <v>54294</v>
      </c>
      <c r="D316" s="211" t="s">
        <v>434</v>
      </c>
      <c r="E316" s="211" t="s">
        <v>24</v>
      </c>
      <c r="F316" s="211" t="s">
        <v>6</v>
      </c>
      <c r="G316" s="211" t="s">
        <v>548</v>
      </c>
      <c r="H316" s="211"/>
      <c r="I316" s="212">
        <v>53</v>
      </c>
      <c r="J316" s="212">
        <v>76</v>
      </c>
    </row>
    <row r="317" spans="1:10" s="212" customFormat="1">
      <c r="A317" s="210">
        <v>43188</v>
      </c>
      <c r="B317" s="215" t="s">
        <v>6</v>
      </c>
      <c r="C317" s="215">
        <v>54311</v>
      </c>
      <c r="D317" s="211" t="s">
        <v>434</v>
      </c>
      <c r="E317" s="211" t="s">
        <v>6</v>
      </c>
      <c r="F317" s="211" t="s">
        <v>24</v>
      </c>
      <c r="G317" s="211" t="s">
        <v>235</v>
      </c>
      <c r="H317" s="211"/>
      <c r="I317" s="212">
        <v>53</v>
      </c>
      <c r="J317" s="212">
        <v>75</v>
      </c>
    </row>
    <row r="318" spans="1:10" s="212" customFormat="1">
      <c r="A318" s="240">
        <v>43169</v>
      </c>
      <c r="B318" s="215" t="s">
        <v>7</v>
      </c>
      <c r="C318" s="215">
        <v>57270</v>
      </c>
      <c r="D318" s="211" t="s">
        <v>460</v>
      </c>
      <c r="E318" s="211" t="s">
        <v>7</v>
      </c>
      <c r="F318" s="211" t="s">
        <v>10</v>
      </c>
      <c r="G318" s="211"/>
      <c r="H318" s="211"/>
      <c r="I318" s="212">
        <v>35</v>
      </c>
      <c r="J318" s="212">
        <v>45</v>
      </c>
    </row>
    <row r="319" spans="1:10" s="212" customFormat="1">
      <c r="A319" s="240">
        <v>43168</v>
      </c>
      <c r="B319" s="215" t="s">
        <v>4</v>
      </c>
      <c r="C319" s="215">
        <v>8708</v>
      </c>
      <c r="D319" s="211" t="s">
        <v>859</v>
      </c>
      <c r="E319" s="211" t="s">
        <v>87</v>
      </c>
      <c r="F319" s="211" t="s">
        <v>24</v>
      </c>
      <c r="G319" s="211" t="s">
        <v>860</v>
      </c>
      <c r="H319" s="211"/>
      <c r="I319" s="212">
        <v>41</v>
      </c>
      <c r="J319" s="212">
        <v>52</v>
      </c>
    </row>
    <row r="320" spans="1:10" s="212" customFormat="1">
      <c r="A320" s="240">
        <v>43166</v>
      </c>
      <c r="B320" s="215" t="s">
        <v>7</v>
      </c>
      <c r="C320" s="215">
        <v>54910</v>
      </c>
      <c r="D320" s="211" t="s">
        <v>832</v>
      </c>
      <c r="E320" s="211" t="s">
        <v>7</v>
      </c>
      <c r="F320" s="211" t="s">
        <v>24</v>
      </c>
      <c r="G320" s="211" t="s">
        <v>217</v>
      </c>
      <c r="H320" s="211"/>
      <c r="I320" s="212">
        <v>49</v>
      </c>
      <c r="J320" s="212">
        <v>46</v>
      </c>
    </row>
    <row r="321" spans="1:10" s="212" customFormat="1">
      <c r="A321" s="240">
        <v>43166</v>
      </c>
      <c r="B321" s="215" t="s">
        <v>7</v>
      </c>
      <c r="C321" s="215">
        <v>54910</v>
      </c>
      <c r="D321" s="211" t="s">
        <v>832</v>
      </c>
      <c r="E321" s="211" t="s">
        <v>7</v>
      </c>
      <c r="F321" s="211" t="s">
        <v>7</v>
      </c>
      <c r="G321" s="211" t="s">
        <v>217</v>
      </c>
      <c r="H321" s="211"/>
      <c r="I321" s="212">
        <v>49</v>
      </c>
      <c r="J321" s="212">
        <v>46</v>
      </c>
    </row>
    <row r="322" spans="1:10" s="212" customFormat="1">
      <c r="A322" s="240">
        <v>43170</v>
      </c>
      <c r="B322" s="215" t="s">
        <v>7</v>
      </c>
      <c r="C322" s="215">
        <v>57070</v>
      </c>
      <c r="D322" s="211" t="s">
        <v>884</v>
      </c>
      <c r="E322" s="211" t="s">
        <v>7</v>
      </c>
      <c r="F322" s="211"/>
      <c r="G322" s="211" t="s">
        <v>98</v>
      </c>
      <c r="H322" s="211"/>
      <c r="I322" s="212">
        <v>47</v>
      </c>
      <c r="J322" s="212">
        <v>61</v>
      </c>
    </row>
    <row r="323" spans="1:10" s="212" customFormat="1">
      <c r="A323" s="240">
        <v>43165</v>
      </c>
      <c r="B323" s="215" t="s">
        <v>7</v>
      </c>
      <c r="C323" s="215">
        <v>55100</v>
      </c>
      <c r="D323" s="211" t="s">
        <v>828</v>
      </c>
      <c r="E323" s="211" t="s">
        <v>7</v>
      </c>
      <c r="F323" s="211" t="s">
        <v>7</v>
      </c>
      <c r="G323" s="211" t="s">
        <v>42</v>
      </c>
      <c r="H323" s="211"/>
      <c r="I323" s="212">
        <v>71</v>
      </c>
      <c r="J323" s="212">
        <v>70</v>
      </c>
    </row>
    <row r="324" spans="1:10" s="212" customFormat="1">
      <c r="A324" s="240">
        <v>43166</v>
      </c>
      <c r="B324" s="215" t="s">
        <v>7</v>
      </c>
      <c r="C324" s="215">
        <v>8440</v>
      </c>
      <c r="D324" s="211" t="s">
        <v>862</v>
      </c>
      <c r="E324" s="211" t="s">
        <v>7</v>
      </c>
      <c r="F324" s="211" t="s">
        <v>7</v>
      </c>
      <c r="G324" s="211" t="s">
        <v>42</v>
      </c>
      <c r="H324" s="211"/>
      <c r="I324" s="212">
        <v>97</v>
      </c>
      <c r="J324" s="212">
        <v>132</v>
      </c>
    </row>
    <row r="325" spans="1:10" s="212" customFormat="1">
      <c r="A325" s="240">
        <v>43167</v>
      </c>
      <c r="B325" s="215" t="s">
        <v>7</v>
      </c>
      <c r="C325" s="215">
        <v>57940</v>
      </c>
      <c r="D325" s="211" t="s">
        <v>847</v>
      </c>
      <c r="E325" s="211" t="s">
        <v>7</v>
      </c>
      <c r="F325" s="211" t="s">
        <v>848</v>
      </c>
      <c r="G325" s="211" t="s">
        <v>42</v>
      </c>
      <c r="H325" s="211"/>
      <c r="I325" s="212">
        <v>38</v>
      </c>
      <c r="J325" s="212">
        <v>52</v>
      </c>
    </row>
    <row r="326" spans="1:10" s="212" customFormat="1">
      <c r="A326" s="241">
        <v>43162</v>
      </c>
      <c r="B326" s="214" t="s">
        <v>4</v>
      </c>
      <c r="C326" s="214">
        <v>7680</v>
      </c>
      <c r="D326" s="32" t="s">
        <v>182</v>
      </c>
      <c r="E326" s="32" t="s">
        <v>5</v>
      </c>
      <c r="F326" s="32" t="s">
        <v>7</v>
      </c>
      <c r="G326" s="32" t="s">
        <v>790</v>
      </c>
      <c r="H326" s="32"/>
      <c r="I326" s="212">
        <v>49</v>
      </c>
      <c r="J326" s="212">
        <v>58</v>
      </c>
    </row>
    <row r="327" spans="1:10" s="212" customFormat="1">
      <c r="A327" s="240">
        <v>43183</v>
      </c>
      <c r="B327" s="215" t="s">
        <v>4</v>
      </c>
      <c r="C327" s="215">
        <v>5698</v>
      </c>
      <c r="D327" s="211" t="s">
        <v>311</v>
      </c>
      <c r="E327" s="211" t="s">
        <v>7</v>
      </c>
      <c r="F327" s="211" t="s">
        <v>7</v>
      </c>
      <c r="G327" s="211" t="s">
        <v>98</v>
      </c>
      <c r="H327" s="211"/>
      <c r="I327" s="212">
        <v>30</v>
      </c>
      <c r="J327" s="212">
        <v>35</v>
      </c>
    </row>
    <row r="328" spans="1:10" s="212" customFormat="1">
      <c r="A328" s="240">
        <v>43183</v>
      </c>
      <c r="B328" s="215" t="s">
        <v>4</v>
      </c>
      <c r="C328" s="215">
        <v>9392</v>
      </c>
      <c r="D328" s="211" t="s">
        <v>960</v>
      </c>
      <c r="E328" s="211" t="s">
        <v>5</v>
      </c>
      <c r="F328" s="211" t="s">
        <v>6</v>
      </c>
      <c r="G328" s="211" t="s">
        <v>98</v>
      </c>
      <c r="H328" s="211"/>
      <c r="I328" s="212">
        <v>55</v>
      </c>
      <c r="J328" s="212">
        <v>68</v>
      </c>
    </row>
    <row r="329" spans="1:10" s="212" customFormat="1">
      <c r="A329" s="240">
        <v>43184</v>
      </c>
      <c r="B329" s="215" t="s">
        <v>4</v>
      </c>
      <c r="C329" s="215">
        <v>2518</v>
      </c>
      <c r="D329" s="211" t="s">
        <v>983</v>
      </c>
      <c r="E329" s="211" t="s">
        <v>7</v>
      </c>
      <c r="F329" s="211" t="s">
        <v>984</v>
      </c>
      <c r="G329" s="211" t="s">
        <v>961</v>
      </c>
      <c r="H329" s="211"/>
      <c r="I329" s="212">
        <v>29</v>
      </c>
      <c r="J329" s="212">
        <v>31</v>
      </c>
    </row>
    <row r="330" spans="1:10" s="212" customFormat="1">
      <c r="A330" s="240">
        <v>43177</v>
      </c>
      <c r="B330" s="215" t="s">
        <v>4</v>
      </c>
      <c r="C330" s="215">
        <v>5698</v>
      </c>
      <c r="D330" s="211" t="s">
        <v>931</v>
      </c>
      <c r="E330" s="211" t="s">
        <v>5</v>
      </c>
      <c r="F330" s="211" t="s">
        <v>7</v>
      </c>
      <c r="G330" s="211" t="s">
        <v>932</v>
      </c>
      <c r="H330" s="211"/>
      <c r="I330" s="212">
        <v>29</v>
      </c>
      <c r="J330" s="212">
        <v>39</v>
      </c>
    </row>
    <row r="331" spans="1:10" s="212" customFormat="1">
      <c r="A331" s="240">
        <v>43184</v>
      </c>
      <c r="B331" s="215" t="s">
        <v>6</v>
      </c>
      <c r="C331" s="215">
        <v>54655</v>
      </c>
      <c r="D331" s="211" t="s">
        <v>977</v>
      </c>
      <c r="E331" s="211" t="s">
        <v>24</v>
      </c>
      <c r="F331" s="211" t="s">
        <v>6</v>
      </c>
      <c r="G331" s="211" t="s">
        <v>65</v>
      </c>
      <c r="H331" s="211"/>
      <c r="I331" s="212">
        <v>73</v>
      </c>
      <c r="J331" s="212">
        <v>104</v>
      </c>
    </row>
    <row r="332" spans="1:10" s="212" customFormat="1">
      <c r="A332" s="210">
        <v>43188</v>
      </c>
      <c r="B332" s="215" t="s">
        <v>6</v>
      </c>
      <c r="C332" s="215">
        <v>38442</v>
      </c>
      <c r="D332" s="211" t="s">
        <v>1001</v>
      </c>
      <c r="E332" s="211" t="s">
        <v>6</v>
      </c>
      <c r="F332" s="211" t="s">
        <v>6</v>
      </c>
      <c r="G332" s="211" t="s">
        <v>609</v>
      </c>
      <c r="H332" s="211"/>
      <c r="I332" s="244" t="s">
        <v>1003</v>
      </c>
      <c r="J332" s="244" t="s">
        <v>1004</v>
      </c>
    </row>
    <row r="333" spans="1:10" s="212" customFormat="1">
      <c r="A333" s="240">
        <v>43183</v>
      </c>
      <c r="B333" s="215" t="s">
        <v>4</v>
      </c>
      <c r="C333" s="215">
        <v>5418</v>
      </c>
      <c r="D333" s="211" t="s">
        <v>963</v>
      </c>
      <c r="E333" s="211" t="s">
        <v>24</v>
      </c>
      <c r="F333" s="211" t="s">
        <v>6</v>
      </c>
      <c r="G333" s="211" t="s">
        <v>957</v>
      </c>
      <c r="H333" s="211"/>
      <c r="I333" s="212">
        <v>40</v>
      </c>
      <c r="J333" s="212">
        <v>55</v>
      </c>
    </row>
    <row r="334" spans="1:10" s="212" customFormat="1">
      <c r="A334" s="241">
        <v>43160</v>
      </c>
      <c r="B334" s="214" t="s">
        <v>7</v>
      </c>
      <c r="C334" s="214">
        <v>57970</v>
      </c>
      <c r="D334" s="32" t="s">
        <v>739</v>
      </c>
      <c r="E334" s="32" t="s">
        <v>7</v>
      </c>
      <c r="F334" s="32" t="s">
        <v>24</v>
      </c>
      <c r="G334" s="32" t="s">
        <v>577</v>
      </c>
      <c r="H334" s="32"/>
      <c r="I334" s="212">
        <v>25</v>
      </c>
      <c r="J334" s="212">
        <v>20</v>
      </c>
    </row>
    <row r="335" spans="1:10" s="212" customFormat="1">
      <c r="A335" s="240">
        <v>43167</v>
      </c>
      <c r="B335" s="215" t="s">
        <v>7</v>
      </c>
      <c r="C335" s="215">
        <v>57970</v>
      </c>
      <c r="D335" s="211" t="s">
        <v>739</v>
      </c>
      <c r="E335" s="211" t="s">
        <v>7</v>
      </c>
      <c r="F335" s="211"/>
      <c r="G335" s="211" t="s">
        <v>520</v>
      </c>
      <c r="H335" s="211"/>
      <c r="I335" s="212">
        <v>25</v>
      </c>
      <c r="J335" s="212">
        <v>20</v>
      </c>
    </row>
    <row r="336" spans="1:10" s="212" customFormat="1">
      <c r="A336" s="240">
        <v>43170</v>
      </c>
      <c r="B336" s="215" t="s">
        <v>7</v>
      </c>
      <c r="C336" s="215">
        <v>57970</v>
      </c>
      <c r="D336" s="211" t="s">
        <v>739</v>
      </c>
      <c r="E336" s="211" t="s">
        <v>7</v>
      </c>
      <c r="F336" s="211" t="s">
        <v>620</v>
      </c>
      <c r="G336" s="211" t="s">
        <v>874</v>
      </c>
      <c r="H336" s="211"/>
      <c r="I336" s="212">
        <v>25</v>
      </c>
      <c r="J336" s="212">
        <v>20</v>
      </c>
    </row>
    <row r="338" spans="9:12">
      <c r="I338" s="236">
        <f>SUM(I3:I336)</f>
        <v>11563</v>
      </c>
      <c r="J338" s="236">
        <f>SUM(J3:J336)</f>
        <v>12720</v>
      </c>
    </row>
    <row r="339" spans="9:12">
      <c r="I339" s="237">
        <f>I338/333</f>
        <v>34.723723723723722</v>
      </c>
      <c r="J339" s="237">
        <f>J338/333</f>
        <v>38.198198198198199</v>
      </c>
      <c r="K339" t="s">
        <v>972</v>
      </c>
      <c r="L339" t="s">
        <v>973</v>
      </c>
    </row>
    <row r="340" spans="9:12">
      <c r="K340" s="147">
        <f>'March Residence'!K330</f>
        <v>0.57407407407407407</v>
      </c>
      <c r="L340" s="239">
        <v>591000</v>
      </c>
    </row>
    <row r="341" spans="9:12">
      <c r="I341" s="212" t="s">
        <v>825</v>
      </c>
      <c r="J341" s="238">
        <f>(203-147)/333</f>
        <v>0.16816816816816818</v>
      </c>
      <c r="L341" s="239">
        <v>116400</v>
      </c>
    </row>
    <row r="342" spans="9:12">
      <c r="I342" s="212" t="s">
        <v>969</v>
      </c>
      <c r="J342" s="238">
        <f>5/334</f>
        <v>1.4970059880239521E-2</v>
      </c>
      <c r="L342" s="239">
        <v>19700</v>
      </c>
    </row>
    <row r="343" spans="9:12">
      <c r="I343" s="212" t="s">
        <v>970</v>
      </c>
      <c r="J343" s="238">
        <f>11/334</f>
        <v>3.2934131736526949E-2</v>
      </c>
      <c r="L343" s="239">
        <v>33300</v>
      </c>
    </row>
    <row r="344" spans="9:12">
      <c r="I344" s="212" t="s">
        <v>971</v>
      </c>
      <c r="J344" s="238">
        <f>11/279</f>
        <v>3.9426523297491037E-2</v>
      </c>
      <c r="L344" s="239">
        <v>42000</v>
      </c>
    </row>
  </sheetData>
  <sortState ref="A3:J337">
    <sortCondition ref="D3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R809"/>
  <sheetViews>
    <sheetView zoomScale="200" zoomScaleNormal="161" zoomScalePageLayoutView="161" workbookViewId="0">
      <pane ySplit="1" topLeftCell="A779" activePane="bottomLeft" state="frozen"/>
      <selection pane="bottomLeft" activeCell="H787" sqref="H3:H787"/>
    </sheetView>
  </sheetViews>
  <sheetFormatPr baseColWidth="10" defaultRowHeight="15"/>
  <cols>
    <col min="1" max="2" width="10.83203125" style="212"/>
    <col min="4" max="4" width="24.6640625" customWidth="1"/>
    <col min="7" max="7" width="28.33203125" customWidth="1"/>
    <col min="8" max="8" width="37.83203125" customWidth="1"/>
    <col min="9" max="9" width="11" style="212" bestFit="1" customWidth="1"/>
    <col min="10" max="10" width="10.83203125" style="212"/>
    <col min="12" max="12" width="12" bestFit="1" customWidth="1"/>
  </cols>
  <sheetData>
    <row r="1" spans="1:12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212" t="s">
        <v>569</v>
      </c>
      <c r="J1" s="212" t="s">
        <v>676</v>
      </c>
    </row>
    <row r="2" spans="1:12" s="121" customFormat="1" ht="21">
      <c r="A2" s="117"/>
      <c r="B2" s="118"/>
      <c r="C2" s="119"/>
      <c r="D2" s="117"/>
      <c r="E2" s="120"/>
      <c r="F2" s="120"/>
      <c r="G2" s="120"/>
      <c r="H2" s="120"/>
      <c r="I2" s="148"/>
      <c r="J2" s="148"/>
    </row>
    <row r="3" spans="1:12">
      <c r="A3" s="210">
        <v>43192</v>
      </c>
      <c r="B3" s="211" t="s">
        <v>1089</v>
      </c>
      <c r="C3" s="211">
        <v>1</v>
      </c>
      <c r="D3" s="211" t="s">
        <v>245</v>
      </c>
      <c r="E3" s="211" t="s">
        <v>5</v>
      </c>
      <c r="F3" s="211" t="s">
        <v>5</v>
      </c>
      <c r="G3" s="211" t="s">
        <v>470</v>
      </c>
      <c r="H3" s="211"/>
      <c r="I3" s="252"/>
      <c r="J3" s="252"/>
    </row>
    <row r="4" spans="1:12">
      <c r="A4" s="210">
        <v>43195</v>
      </c>
      <c r="B4" s="211" t="s">
        <v>4</v>
      </c>
      <c r="C4" s="211">
        <v>6225</v>
      </c>
      <c r="D4" s="211" t="s">
        <v>1120</v>
      </c>
      <c r="E4" s="211" t="s">
        <v>5</v>
      </c>
      <c r="F4" s="211" t="s">
        <v>7</v>
      </c>
      <c r="G4" s="211" t="s">
        <v>37</v>
      </c>
      <c r="H4" s="211"/>
      <c r="I4" s="212">
        <v>37</v>
      </c>
      <c r="J4" s="212">
        <v>52</v>
      </c>
      <c r="K4" s="212"/>
      <c r="L4" s="212"/>
    </row>
    <row r="5" spans="1:12">
      <c r="A5" s="210">
        <v>43221</v>
      </c>
      <c r="B5" s="211" t="s">
        <v>4</v>
      </c>
      <c r="C5" s="211">
        <v>6225</v>
      </c>
      <c r="D5" s="211" t="s">
        <v>1120</v>
      </c>
      <c r="E5" s="211" t="s">
        <v>5</v>
      </c>
      <c r="F5" s="211" t="s">
        <v>5</v>
      </c>
      <c r="G5" s="211" t="s">
        <v>42</v>
      </c>
      <c r="H5" s="211"/>
      <c r="I5" s="212">
        <v>37</v>
      </c>
      <c r="J5" s="212">
        <v>52</v>
      </c>
    </row>
    <row r="6" spans="1:12">
      <c r="A6" s="210">
        <v>43221</v>
      </c>
      <c r="B6" s="211" t="s">
        <v>4</v>
      </c>
      <c r="C6" s="211">
        <v>5819</v>
      </c>
      <c r="D6" s="211" t="s">
        <v>1365</v>
      </c>
      <c r="E6" s="211" t="s">
        <v>1366</v>
      </c>
      <c r="F6" s="211" t="s">
        <v>24</v>
      </c>
      <c r="G6" s="211" t="s">
        <v>388</v>
      </c>
      <c r="H6" s="211"/>
      <c r="I6" s="212">
        <v>30</v>
      </c>
      <c r="J6" s="212">
        <v>28</v>
      </c>
    </row>
    <row r="7" spans="1:12">
      <c r="A7" s="210">
        <v>43221</v>
      </c>
      <c r="B7" s="211" t="s">
        <v>4</v>
      </c>
      <c r="C7" s="211">
        <v>5892</v>
      </c>
      <c r="D7" s="211" t="s">
        <v>1365</v>
      </c>
      <c r="E7" s="211" t="s">
        <v>24</v>
      </c>
      <c r="F7" s="211" t="s">
        <v>7</v>
      </c>
      <c r="G7" s="211" t="s">
        <v>388</v>
      </c>
      <c r="H7" s="211"/>
      <c r="I7" s="212">
        <v>30</v>
      </c>
      <c r="J7" s="212">
        <v>28</v>
      </c>
    </row>
    <row r="8" spans="1:12">
      <c r="A8" s="210">
        <v>43191</v>
      </c>
      <c r="B8" s="211" t="s">
        <v>984</v>
      </c>
      <c r="C8" s="211">
        <v>1181</v>
      </c>
      <c r="D8" s="211" t="s">
        <v>1069</v>
      </c>
      <c r="E8" s="211" t="s">
        <v>24</v>
      </c>
      <c r="F8" s="211" t="s">
        <v>639</v>
      </c>
      <c r="G8" s="211" t="s">
        <v>941</v>
      </c>
      <c r="H8" s="211"/>
      <c r="I8" s="253" t="s">
        <v>1090</v>
      </c>
      <c r="J8" s="253" t="s">
        <v>1091</v>
      </c>
    </row>
    <row r="9" spans="1:12">
      <c r="A9" s="210">
        <v>43191</v>
      </c>
      <c r="B9" s="211" t="s">
        <v>984</v>
      </c>
      <c r="C9" s="211">
        <v>1087</v>
      </c>
      <c r="D9" s="211" t="s">
        <v>1061</v>
      </c>
      <c r="E9" s="211" t="s">
        <v>984</v>
      </c>
      <c r="F9" s="211" t="s">
        <v>24</v>
      </c>
      <c r="G9" s="211" t="s">
        <v>1062</v>
      </c>
      <c r="H9" s="211"/>
      <c r="I9" s="253" t="s">
        <v>1092</v>
      </c>
      <c r="J9" s="253" t="s">
        <v>1093</v>
      </c>
      <c r="K9" s="147">
        <f>'March Residence'!K330</f>
        <v>0.57407407407407407</v>
      </c>
      <c r="L9" s="239">
        <v>591000</v>
      </c>
    </row>
    <row r="10" spans="1:12">
      <c r="A10" s="240">
        <v>43165</v>
      </c>
      <c r="B10" s="215" t="s">
        <v>7</v>
      </c>
      <c r="C10" s="215">
        <v>57440</v>
      </c>
      <c r="D10" s="211" t="s">
        <v>830</v>
      </c>
      <c r="E10" s="211" t="s">
        <v>7</v>
      </c>
      <c r="F10" s="211" t="s">
        <v>24</v>
      </c>
      <c r="G10" s="211" t="s">
        <v>520</v>
      </c>
      <c r="H10" s="211"/>
      <c r="I10" s="212">
        <v>27</v>
      </c>
      <c r="J10" s="212">
        <v>28</v>
      </c>
    </row>
    <row r="11" spans="1:12" s="546" customFormat="1">
      <c r="A11" s="210">
        <v>43212</v>
      </c>
      <c r="B11" s="211" t="s">
        <v>22</v>
      </c>
      <c r="C11" s="211">
        <v>4031</v>
      </c>
      <c r="D11" s="211" t="s">
        <v>1217</v>
      </c>
      <c r="E11" s="211" t="s">
        <v>7</v>
      </c>
      <c r="F11" s="211" t="s">
        <v>7</v>
      </c>
      <c r="G11" s="211" t="s">
        <v>609</v>
      </c>
      <c r="H11" s="211"/>
      <c r="I11" s="212">
        <v>107</v>
      </c>
      <c r="J11" s="212">
        <v>163</v>
      </c>
      <c r="K11"/>
      <c r="L11"/>
    </row>
    <row r="12" spans="1:12" s="546" customFormat="1">
      <c r="A12" s="240">
        <v>43169</v>
      </c>
      <c r="B12" s="215" t="s">
        <v>7</v>
      </c>
      <c r="C12" s="215">
        <v>57640</v>
      </c>
      <c r="D12" s="211" t="s">
        <v>869</v>
      </c>
      <c r="E12" s="211" t="s">
        <v>7</v>
      </c>
      <c r="F12" s="211" t="s">
        <v>28</v>
      </c>
      <c r="G12" s="211" t="s">
        <v>98</v>
      </c>
      <c r="H12" s="211"/>
      <c r="I12" s="212">
        <v>43</v>
      </c>
      <c r="J12" s="212">
        <v>65</v>
      </c>
      <c r="K12"/>
      <c r="L12"/>
    </row>
    <row r="13" spans="1:12" s="546" customFormat="1">
      <c r="A13" s="210">
        <v>43199</v>
      </c>
      <c r="B13" s="211" t="s">
        <v>22</v>
      </c>
      <c r="C13" s="211">
        <v>6700</v>
      </c>
      <c r="D13" s="211" t="s">
        <v>326</v>
      </c>
      <c r="E13" s="211" t="s">
        <v>7</v>
      </c>
      <c r="F13" s="211" t="s">
        <v>24</v>
      </c>
      <c r="G13" s="211" t="s">
        <v>42</v>
      </c>
      <c r="H13" s="211"/>
      <c r="I13" s="212">
        <v>45</v>
      </c>
      <c r="J13" s="212">
        <v>58</v>
      </c>
      <c r="K13" s="212"/>
      <c r="L13" s="212"/>
    </row>
    <row r="14" spans="1:12">
      <c r="A14" s="210">
        <v>43221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1410</v>
      </c>
      <c r="G14" s="211" t="s">
        <v>42</v>
      </c>
      <c r="H14" s="211"/>
      <c r="I14" s="212">
        <v>45</v>
      </c>
      <c r="J14" s="212">
        <v>58</v>
      </c>
    </row>
    <row r="15" spans="1:12">
      <c r="A15" s="210">
        <v>43221</v>
      </c>
      <c r="B15" s="211" t="s">
        <v>22</v>
      </c>
      <c r="C15" s="211">
        <v>6700</v>
      </c>
      <c r="D15" s="211" t="s">
        <v>326</v>
      </c>
      <c r="E15" s="211" t="s">
        <v>7</v>
      </c>
      <c r="F15" s="211" t="s">
        <v>24</v>
      </c>
      <c r="G15" s="211" t="s">
        <v>65</v>
      </c>
      <c r="H15" s="211"/>
      <c r="I15" s="212">
        <v>45</v>
      </c>
      <c r="J15" s="212">
        <v>58</v>
      </c>
    </row>
    <row r="16" spans="1:12">
      <c r="A16" s="551">
        <v>43196</v>
      </c>
      <c r="B16" s="549" t="s">
        <v>4</v>
      </c>
      <c r="C16" s="549">
        <v>5711</v>
      </c>
      <c r="D16" s="549" t="s">
        <v>341</v>
      </c>
      <c r="E16" s="549" t="s">
        <v>5</v>
      </c>
      <c r="F16" s="549" t="s">
        <v>7</v>
      </c>
      <c r="G16" s="549" t="s">
        <v>388</v>
      </c>
      <c r="H16" s="549"/>
      <c r="I16" s="550">
        <v>27</v>
      </c>
      <c r="J16" s="550">
        <v>29</v>
      </c>
      <c r="K16" s="550"/>
      <c r="L16" s="550"/>
    </row>
    <row r="17" spans="1:12">
      <c r="A17" s="551">
        <v>43196</v>
      </c>
      <c r="B17" s="549" t="s">
        <v>4</v>
      </c>
      <c r="C17" s="549">
        <v>5713</v>
      </c>
      <c r="D17" s="549" t="s">
        <v>341</v>
      </c>
      <c r="E17" s="549" t="s">
        <v>5</v>
      </c>
      <c r="F17" s="549" t="s">
        <v>6</v>
      </c>
      <c r="G17" s="549" t="s">
        <v>388</v>
      </c>
      <c r="H17" s="549"/>
      <c r="I17" s="550">
        <v>27</v>
      </c>
      <c r="J17" s="550">
        <v>29</v>
      </c>
      <c r="K17" s="550"/>
      <c r="L17" s="550"/>
    </row>
    <row r="18" spans="1:12">
      <c r="A18" s="551">
        <v>43200</v>
      </c>
      <c r="B18" s="549" t="s">
        <v>4</v>
      </c>
      <c r="C18" s="549">
        <v>5713</v>
      </c>
      <c r="D18" s="549" t="s">
        <v>341</v>
      </c>
      <c r="E18" s="549" t="s">
        <v>5</v>
      </c>
      <c r="F18" s="549" t="s">
        <v>7</v>
      </c>
      <c r="G18" s="549" t="s">
        <v>123</v>
      </c>
      <c r="H18" s="549"/>
      <c r="I18" s="550">
        <v>27</v>
      </c>
      <c r="J18" s="550">
        <v>29</v>
      </c>
      <c r="K18" s="550"/>
      <c r="L18" s="550"/>
    </row>
    <row r="19" spans="1:12">
      <c r="A19" s="210">
        <v>43221</v>
      </c>
      <c r="B19" s="211" t="s">
        <v>984</v>
      </c>
      <c r="C19" s="211">
        <v>9403</v>
      </c>
      <c r="D19" s="211" t="s">
        <v>1386</v>
      </c>
      <c r="E19" s="211" t="s">
        <v>984</v>
      </c>
      <c r="F19" s="211" t="s">
        <v>6</v>
      </c>
      <c r="G19" s="211" t="s">
        <v>941</v>
      </c>
      <c r="H19" s="211"/>
      <c r="I19" s="236"/>
      <c r="J19" s="236"/>
    </row>
    <row r="20" spans="1:12" s="277" customFormat="1">
      <c r="A20" s="240">
        <v>43167</v>
      </c>
      <c r="B20" s="215" t="s">
        <v>22</v>
      </c>
      <c r="C20" s="215">
        <v>6790</v>
      </c>
      <c r="D20" s="211" t="s">
        <v>479</v>
      </c>
      <c r="E20" s="211" t="s">
        <v>25</v>
      </c>
      <c r="F20" s="211" t="s">
        <v>35</v>
      </c>
      <c r="G20" s="211" t="s">
        <v>853</v>
      </c>
      <c r="H20" s="211"/>
      <c r="I20" s="212">
        <v>16</v>
      </c>
      <c r="J20" s="212">
        <v>15</v>
      </c>
      <c r="K20"/>
      <c r="L20"/>
    </row>
    <row r="21" spans="1:12" s="277" customFormat="1">
      <c r="A21" s="210">
        <v>43199</v>
      </c>
      <c r="B21" s="211" t="s">
        <v>22</v>
      </c>
      <c r="C21" s="211">
        <v>6790</v>
      </c>
      <c r="D21" s="211" t="s">
        <v>479</v>
      </c>
      <c r="E21" s="211" t="s">
        <v>7</v>
      </c>
      <c r="F21" s="211" t="s">
        <v>24</v>
      </c>
      <c r="G21" s="211" t="s">
        <v>1163</v>
      </c>
      <c r="H21" s="211"/>
      <c r="I21" s="212">
        <v>16</v>
      </c>
      <c r="J21" s="212">
        <v>15</v>
      </c>
      <c r="K21" s="212"/>
      <c r="L21" s="212"/>
    </row>
    <row r="22" spans="1:12" s="277" customFormat="1">
      <c r="A22" s="210">
        <v>43218</v>
      </c>
      <c r="B22" s="211" t="s">
        <v>22</v>
      </c>
      <c r="C22" s="211">
        <v>6791</v>
      </c>
      <c r="D22" s="211" t="s">
        <v>479</v>
      </c>
      <c r="E22" s="211" t="s">
        <v>638</v>
      </c>
      <c r="F22" s="211" t="s">
        <v>7</v>
      </c>
      <c r="G22" s="211" t="s">
        <v>388</v>
      </c>
      <c r="H22" s="211"/>
      <c r="I22" s="212">
        <v>16</v>
      </c>
      <c r="J22" s="212">
        <v>15</v>
      </c>
      <c r="K22" s="212"/>
      <c r="L22" s="212"/>
    </row>
    <row r="23" spans="1:12">
      <c r="A23" s="240">
        <v>43169</v>
      </c>
      <c r="B23" s="215" t="s">
        <v>7</v>
      </c>
      <c r="C23" s="215">
        <v>54560</v>
      </c>
      <c r="D23" s="211" t="s">
        <v>871</v>
      </c>
      <c r="E23" s="211" t="s">
        <v>7</v>
      </c>
      <c r="F23" s="211"/>
      <c r="G23" s="211" t="s">
        <v>98</v>
      </c>
      <c r="H23" s="211"/>
      <c r="I23" s="212">
        <v>27</v>
      </c>
      <c r="J23" s="212">
        <v>25</v>
      </c>
    </row>
    <row r="24" spans="1:12">
      <c r="A24" s="241">
        <v>43160</v>
      </c>
      <c r="B24" s="214" t="s">
        <v>7</v>
      </c>
      <c r="C24" s="214">
        <v>57390</v>
      </c>
      <c r="D24" s="32" t="s">
        <v>350</v>
      </c>
      <c r="E24" s="32" t="s">
        <v>7</v>
      </c>
      <c r="F24" s="32" t="s">
        <v>7</v>
      </c>
      <c r="G24" s="32" t="s">
        <v>609</v>
      </c>
      <c r="H24" s="32"/>
      <c r="I24" s="212">
        <v>21</v>
      </c>
      <c r="J24" s="212">
        <v>12</v>
      </c>
    </row>
    <row r="25" spans="1:12">
      <c r="A25" s="210">
        <v>43221</v>
      </c>
      <c r="B25" s="211" t="s">
        <v>7</v>
      </c>
      <c r="C25" s="211">
        <v>57390</v>
      </c>
      <c r="D25" s="211" t="s">
        <v>350</v>
      </c>
      <c r="E25" s="211" t="s">
        <v>7</v>
      </c>
      <c r="F25" s="211" t="s">
        <v>7</v>
      </c>
      <c r="G25" s="211" t="s">
        <v>42</v>
      </c>
      <c r="H25" s="211"/>
      <c r="I25" s="212">
        <v>21</v>
      </c>
      <c r="J25" s="212">
        <v>12</v>
      </c>
    </row>
    <row r="26" spans="1:12">
      <c r="A26" s="210">
        <v>43221</v>
      </c>
      <c r="B26" s="211" t="s">
        <v>7</v>
      </c>
      <c r="C26" s="211">
        <v>57390</v>
      </c>
      <c r="D26" s="211" t="s">
        <v>350</v>
      </c>
      <c r="E26" s="211" t="s">
        <v>9</v>
      </c>
      <c r="F26" s="211" t="s">
        <v>7</v>
      </c>
      <c r="G26" s="211" t="s">
        <v>42</v>
      </c>
      <c r="H26" s="211"/>
      <c r="I26" s="212">
        <v>21</v>
      </c>
      <c r="J26" s="212">
        <v>12</v>
      </c>
    </row>
    <row r="27" spans="1:12">
      <c r="A27" s="210">
        <v>43212</v>
      </c>
      <c r="B27" s="211"/>
      <c r="C27" s="211">
        <v>8010</v>
      </c>
      <c r="D27" s="211" t="s">
        <v>1219</v>
      </c>
      <c r="E27" s="211" t="s">
        <v>6</v>
      </c>
      <c r="F27" s="211" t="s">
        <v>1220</v>
      </c>
      <c r="G27" s="211" t="s">
        <v>891</v>
      </c>
      <c r="H27" s="211"/>
      <c r="I27" s="236"/>
      <c r="J27" s="236"/>
    </row>
    <row r="28" spans="1:12">
      <c r="A28" s="210">
        <v>43220</v>
      </c>
      <c r="B28" s="211" t="s">
        <v>9</v>
      </c>
      <c r="C28" s="211">
        <v>70124</v>
      </c>
      <c r="D28" s="211" t="s">
        <v>1343</v>
      </c>
      <c r="E28" s="211" t="s">
        <v>9</v>
      </c>
      <c r="F28" s="211" t="s">
        <v>24</v>
      </c>
      <c r="G28" s="211" t="s">
        <v>388</v>
      </c>
      <c r="H28" s="211"/>
      <c r="I28" s="236"/>
      <c r="K28" s="212"/>
      <c r="L28" s="212"/>
    </row>
    <row r="29" spans="1:12" s="345" customFormat="1">
      <c r="A29" s="309">
        <v>43177</v>
      </c>
      <c r="B29" s="310" t="s">
        <v>4</v>
      </c>
      <c r="C29" s="310">
        <v>4940</v>
      </c>
      <c r="D29" s="311" t="s">
        <v>152</v>
      </c>
      <c r="E29" s="311" t="s">
        <v>5</v>
      </c>
      <c r="F29" s="311" t="s">
        <v>6</v>
      </c>
      <c r="G29" s="311" t="s">
        <v>123</v>
      </c>
      <c r="H29" s="311"/>
      <c r="I29" s="312">
        <v>12</v>
      </c>
      <c r="J29" s="312">
        <v>9</v>
      </c>
      <c r="K29" s="277"/>
      <c r="L29" s="277"/>
    </row>
    <row r="30" spans="1:12" s="345" customFormat="1">
      <c r="A30" s="309">
        <v>43177</v>
      </c>
      <c r="B30" s="310" t="s">
        <v>4</v>
      </c>
      <c r="C30" s="310">
        <v>4947</v>
      </c>
      <c r="D30" s="311" t="s">
        <v>152</v>
      </c>
      <c r="E30" s="311" t="s">
        <v>5</v>
      </c>
      <c r="F30" s="311" t="s">
        <v>7</v>
      </c>
      <c r="G30" s="311" t="s">
        <v>943</v>
      </c>
      <c r="H30" s="311"/>
      <c r="I30" s="312">
        <v>12</v>
      </c>
      <c r="J30" s="312">
        <v>9</v>
      </c>
      <c r="K30" s="277"/>
      <c r="L30" s="277"/>
    </row>
    <row r="31" spans="1:12" s="337" customFormat="1">
      <c r="A31" s="309">
        <v>43176</v>
      </c>
      <c r="B31" s="310" t="s">
        <v>4</v>
      </c>
      <c r="C31" s="310">
        <v>4951</v>
      </c>
      <c r="D31" s="311" t="s">
        <v>152</v>
      </c>
      <c r="E31" s="311" t="s">
        <v>5</v>
      </c>
      <c r="F31" s="311" t="s">
        <v>24</v>
      </c>
      <c r="G31" s="311" t="s">
        <v>663</v>
      </c>
      <c r="H31" s="311"/>
      <c r="I31" s="312">
        <v>12</v>
      </c>
      <c r="J31" s="312">
        <v>9</v>
      </c>
      <c r="K31" s="277"/>
      <c r="L31" s="277"/>
    </row>
    <row r="32" spans="1:12" s="337" customFormat="1">
      <c r="A32" s="210">
        <v>43204</v>
      </c>
      <c r="B32" s="211" t="s">
        <v>4</v>
      </c>
      <c r="C32" s="211">
        <v>4938</v>
      </c>
      <c r="D32" s="211" t="s">
        <v>152</v>
      </c>
      <c r="E32" s="211" t="s">
        <v>5</v>
      </c>
      <c r="F32" s="211" t="s">
        <v>7</v>
      </c>
      <c r="G32" s="211" t="s">
        <v>1186</v>
      </c>
      <c r="H32" s="211"/>
      <c r="I32" s="212">
        <v>12</v>
      </c>
      <c r="J32" s="212">
        <v>9</v>
      </c>
      <c r="K32" s="212"/>
      <c r="L32" s="212"/>
    </row>
    <row r="33" spans="1:12" s="337" customFormat="1">
      <c r="A33" s="241">
        <v>43162</v>
      </c>
      <c r="B33" s="214" t="s">
        <v>4</v>
      </c>
      <c r="C33" s="214">
        <v>5405</v>
      </c>
      <c r="D33" s="32" t="s">
        <v>194</v>
      </c>
      <c r="E33" s="32" t="s">
        <v>5</v>
      </c>
      <c r="F33" s="32" t="s">
        <v>7</v>
      </c>
      <c r="G33" s="32" t="s">
        <v>98</v>
      </c>
      <c r="H33" s="32"/>
      <c r="I33" s="212">
        <v>34</v>
      </c>
      <c r="J33" s="212">
        <v>41</v>
      </c>
      <c r="K33"/>
      <c r="L33"/>
    </row>
    <row r="34" spans="1:12" s="366" customFormat="1">
      <c r="A34" s="210">
        <v>43205</v>
      </c>
      <c r="B34" s="211" t="s">
        <v>4</v>
      </c>
      <c r="C34" s="211">
        <v>8522</v>
      </c>
      <c r="D34" s="211" t="s">
        <v>1196</v>
      </c>
      <c r="E34" s="211" t="s">
        <v>5</v>
      </c>
      <c r="F34" s="211" t="s">
        <v>56</v>
      </c>
      <c r="G34" s="211" t="s">
        <v>1197</v>
      </c>
      <c r="H34" s="211"/>
      <c r="I34" s="212">
        <v>38</v>
      </c>
      <c r="J34" s="212">
        <v>39</v>
      </c>
      <c r="K34" s="212"/>
      <c r="L34" s="212"/>
    </row>
    <row r="35" spans="1:12" s="366" customFormat="1">
      <c r="A35" s="210">
        <v>43191</v>
      </c>
      <c r="B35" s="211" t="s">
        <v>4</v>
      </c>
      <c r="C35" s="211">
        <v>9944</v>
      </c>
      <c r="D35" s="211" t="s">
        <v>1099</v>
      </c>
      <c r="E35" s="211" t="s">
        <v>5</v>
      </c>
      <c r="F35" s="211" t="s">
        <v>6</v>
      </c>
      <c r="G35" s="211" t="s">
        <v>388</v>
      </c>
      <c r="H35" s="211"/>
      <c r="I35" s="212">
        <v>74</v>
      </c>
      <c r="J35" s="254">
        <v>102</v>
      </c>
      <c r="K35"/>
      <c r="L35" s="239">
        <v>116400</v>
      </c>
    </row>
    <row r="36" spans="1:12" s="366" customFormat="1">
      <c r="A36" s="210">
        <v>43220</v>
      </c>
      <c r="B36" s="211" t="s">
        <v>1344</v>
      </c>
      <c r="C36" s="211"/>
      <c r="D36" s="211" t="s">
        <v>1345</v>
      </c>
      <c r="E36" s="211" t="s">
        <v>453</v>
      </c>
      <c r="F36" s="211" t="s">
        <v>653</v>
      </c>
      <c r="G36" s="211" t="s">
        <v>941</v>
      </c>
      <c r="H36" s="211"/>
      <c r="I36" s="236"/>
      <c r="J36" s="212"/>
      <c r="K36" s="212"/>
      <c r="L36" s="212"/>
    </row>
    <row r="37" spans="1:12">
      <c r="A37" s="240">
        <v>43169</v>
      </c>
      <c r="B37" s="215" t="s">
        <v>4</v>
      </c>
      <c r="C37" s="215">
        <v>4489</v>
      </c>
      <c r="D37" s="211" t="s">
        <v>145</v>
      </c>
      <c r="E37" s="211" t="s">
        <v>5</v>
      </c>
      <c r="F37" s="211" t="s">
        <v>127</v>
      </c>
      <c r="G37" s="211" t="s">
        <v>391</v>
      </c>
      <c r="H37" s="211"/>
      <c r="I37" s="212">
        <v>6</v>
      </c>
      <c r="J37" s="212">
        <v>5</v>
      </c>
    </row>
    <row r="38" spans="1:12">
      <c r="A38" s="210">
        <v>43196</v>
      </c>
      <c r="B38" s="211" t="s">
        <v>4</v>
      </c>
      <c r="C38" s="211">
        <v>4412</v>
      </c>
      <c r="D38" s="211" t="s">
        <v>145</v>
      </c>
      <c r="E38" s="211" t="s">
        <v>5</v>
      </c>
      <c r="F38" s="211" t="s">
        <v>6</v>
      </c>
      <c r="G38" s="211" t="s">
        <v>42</v>
      </c>
      <c r="H38" s="211"/>
      <c r="I38" s="212">
        <v>6</v>
      </c>
      <c r="J38" s="212">
        <v>5</v>
      </c>
      <c r="K38" s="212"/>
      <c r="L38" s="212"/>
    </row>
    <row r="39" spans="1:12">
      <c r="A39" s="210">
        <v>43221</v>
      </c>
      <c r="B39" s="211" t="s">
        <v>4</v>
      </c>
      <c r="C39" s="211">
        <v>4367</v>
      </c>
      <c r="D39" s="211" t="s">
        <v>145</v>
      </c>
      <c r="E39" s="211" t="s">
        <v>14</v>
      </c>
      <c r="F39" s="211" t="s">
        <v>24</v>
      </c>
      <c r="G39" s="211" t="s">
        <v>42</v>
      </c>
      <c r="H39" s="211"/>
      <c r="I39" s="212">
        <v>6</v>
      </c>
      <c r="J39" s="212">
        <v>5</v>
      </c>
    </row>
    <row r="40" spans="1:12">
      <c r="A40" s="210">
        <v>43221</v>
      </c>
      <c r="B40" s="211" t="s">
        <v>4</v>
      </c>
      <c r="C40" s="211">
        <v>4367</v>
      </c>
      <c r="D40" s="211" t="s">
        <v>145</v>
      </c>
      <c r="E40" s="211" t="s">
        <v>6</v>
      </c>
      <c r="F40" s="211" t="s">
        <v>24</v>
      </c>
      <c r="G40" s="211" t="s">
        <v>939</v>
      </c>
      <c r="H40" s="211"/>
      <c r="I40" s="212">
        <v>6</v>
      </c>
      <c r="J40" s="212">
        <v>5</v>
      </c>
    </row>
    <row r="41" spans="1:12" s="277" customFormat="1">
      <c r="A41" s="347">
        <v>43201</v>
      </c>
      <c r="B41" s="348" t="s">
        <v>4</v>
      </c>
      <c r="C41" s="348">
        <v>3321</v>
      </c>
      <c r="D41" s="348" t="s">
        <v>1180</v>
      </c>
      <c r="E41" s="348" t="s">
        <v>25</v>
      </c>
      <c r="F41" s="348" t="s">
        <v>5</v>
      </c>
      <c r="G41" s="348" t="s">
        <v>123</v>
      </c>
      <c r="H41" s="348"/>
      <c r="I41" s="350">
        <v>21</v>
      </c>
      <c r="J41" s="350">
        <v>26</v>
      </c>
      <c r="K41" s="350"/>
      <c r="L41" s="350"/>
    </row>
    <row r="42" spans="1:12" s="277" customFormat="1">
      <c r="A42" s="347">
        <v>43218</v>
      </c>
      <c r="B42" s="348" t="s">
        <v>4</v>
      </c>
      <c r="C42" s="348">
        <v>3321</v>
      </c>
      <c r="D42" s="348" t="s">
        <v>1180</v>
      </c>
      <c r="E42" s="348" t="s">
        <v>25</v>
      </c>
      <c r="F42" s="348" t="s">
        <v>5</v>
      </c>
      <c r="G42" s="348" t="s">
        <v>123</v>
      </c>
      <c r="H42" s="348"/>
      <c r="I42" s="350">
        <v>21</v>
      </c>
      <c r="J42" s="350">
        <v>26</v>
      </c>
      <c r="K42" s="350"/>
      <c r="L42" s="350"/>
    </row>
    <row r="43" spans="1:12" s="277" customFormat="1">
      <c r="A43" s="333">
        <v>43162</v>
      </c>
      <c r="B43" s="334" t="s">
        <v>4</v>
      </c>
      <c r="C43" s="334">
        <v>7232</v>
      </c>
      <c r="D43" s="335" t="s">
        <v>153</v>
      </c>
      <c r="E43" s="335" t="s">
        <v>489</v>
      </c>
      <c r="F43" s="335" t="s">
        <v>24</v>
      </c>
      <c r="G43" s="335"/>
      <c r="H43" s="335"/>
      <c r="I43" s="336">
        <v>26</v>
      </c>
      <c r="J43" s="336">
        <v>33</v>
      </c>
      <c r="K43" s="337"/>
      <c r="L43" s="337"/>
    </row>
    <row r="44" spans="1:12" s="277" customFormat="1">
      <c r="A44" s="338">
        <v>43177</v>
      </c>
      <c r="B44" s="339" t="s">
        <v>4</v>
      </c>
      <c r="C44" s="339">
        <v>7241</v>
      </c>
      <c r="D44" s="340" t="s">
        <v>153</v>
      </c>
      <c r="E44" s="340" t="s">
        <v>12</v>
      </c>
      <c r="F44" s="340" t="s">
        <v>24</v>
      </c>
      <c r="G44" s="340" t="s">
        <v>388</v>
      </c>
      <c r="H44" s="340"/>
      <c r="I44" s="336">
        <v>26</v>
      </c>
      <c r="J44" s="336">
        <v>33</v>
      </c>
      <c r="K44" s="337"/>
      <c r="L44" s="337"/>
    </row>
    <row r="45" spans="1:12" s="277" customFormat="1">
      <c r="A45" s="338">
        <v>43174</v>
      </c>
      <c r="B45" s="339" t="s">
        <v>4</v>
      </c>
      <c r="C45" s="339">
        <v>7248</v>
      </c>
      <c r="D45" s="340" t="s">
        <v>153</v>
      </c>
      <c r="E45" s="340" t="s">
        <v>24</v>
      </c>
      <c r="F45" s="340" t="s">
        <v>7</v>
      </c>
      <c r="G45" s="340" t="s">
        <v>905</v>
      </c>
      <c r="H45" s="340"/>
      <c r="I45" s="336">
        <v>26</v>
      </c>
      <c r="J45" s="336">
        <v>33</v>
      </c>
      <c r="K45" s="337"/>
      <c r="L45" s="337"/>
    </row>
    <row r="46" spans="1:12" s="277" customFormat="1">
      <c r="A46" s="210">
        <v>43221</v>
      </c>
      <c r="B46" s="211" t="s">
        <v>4</v>
      </c>
      <c r="C46" s="211">
        <v>7241</v>
      </c>
      <c r="D46" s="211" t="s">
        <v>153</v>
      </c>
      <c r="E46" s="211" t="s">
        <v>6</v>
      </c>
      <c r="F46" s="211" t="s">
        <v>7</v>
      </c>
      <c r="G46" s="211" t="s">
        <v>388</v>
      </c>
      <c r="H46" s="211"/>
      <c r="I46" s="336">
        <v>26</v>
      </c>
      <c r="J46" s="336">
        <v>33</v>
      </c>
      <c r="K46"/>
      <c r="L46"/>
    </row>
    <row r="47" spans="1:12" s="277" customFormat="1">
      <c r="A47" s="210">
        <v>43221</v>
      </c>
      <c r="B47" s="211" t="s">
        <v>4</v>
      </c>
      <c r="C47" s="211">
        <v>7260</v>
      </c>
      <c r="D47" s="211" t="s">
        <v>153</v>
      </c>
      <c r="E47" s="211" t="s">
        <v>914</v>
      </c>
      <c r="F47" s="211" t="s">
        <v>24</v>
      </c>
      <c r="G47" s="211" t="s">
        <v>42</v>
      </c>
      <c r="H47" s="211"/>
      <c r="I47" s="336">
        <v>26</v>
      </c>
      <c r="J47" s="336">
        <v>33</v>
      </c>
      <c r="K47"/>
      <c r="L47"/>
    </row>
    <row r="48" spans="1:12">
      <c r="A48" s="367">
        <v>43169</v>
      </c>
      <c r="B48" s="368" t="s">
        <v>4</v>
      </c>
      <c r="C48" s="368">
        <v>3315</v>
      </c>
      <c r="D48" s="369" t="s">
        <v>137</v>
      </c>
      <c r="E48" s="369" t="s">
        <v>5</v>
      </c>
      <c r="F48" s="369" t="s">
        <v>6</v>
      </c>
      <c r="G48" s="369" t="s">
        <v>466</v>
      </c>
      <c r="H48" s="369"/>
      <c r="I48" s="370">
        <v>14</v>
      </c>
      <c r="J48" s="370">
        <v>15</v>
      </c>
      <c r="K48" s="366"/>
      <c r="L48" s="366"/>
    </row>
    <row r="49" spans="1:12" s="472" customFormat="1">
      <c r="A49" s="371">
        <v>43196</v>
      </c>
      <c r="B49" s="369" t="s">
        <v>4</v>
      </c>
      <c r="C49" s="369">
        <v>6922</v>
      </c>
      <c r="D49" s="369" t="s">
        <v>137</v>
      </c>
      <c r="E49" s="369" t="s">
        <v>5</v>
      </c>
      <c r="F49" s="369" t="s">
        <v>5</v>
      </c>
      <c r="G49" s="369" t="s">
        <v>663</v>
      </c>
      <c r="H49" s="369"/>
      <c r="I49" s="370">
        <v>14</v>
      </c>
      <c r="J49" s="370">
        <v>15</v>
      </c>
      <c r="K49" s="370"/>
      <c r="L49" s="370"/>
    </row>
    <row r="50" spans="1:12">
      <c r="A50" s="371">
        <v>43214</v>
      </c>
      <c r="B50" s="369" t="s">
        <v>4</v>
      </c>
      <c r="C50" s="369">
        <v>3317</v>
      </c>
      <c r="D50" s="369" t="s">
        <v>137</v>
      </c>
      <c r="E50" s="369" t="s">
        <v>1227</v>
      </c>
      <c r="F50" s="369" t="s">
        <v>7</v>
      </c>
      <c r="G50" s="369" t="s">
        <v>1226</v>
      </c>
      <c r="H50" s="369"/>
      <c r="I50" s="370">
        <v>14</v>
      </c>
      <c r="J50" s="370">
        <v>15</v>
      </c>
      <c r="K50" s="366"/>
      <c r="L50" s="366"/>
    </row>
    <row r="51" spans="1:12">
      <c r="A51" s="210">
        <v>43218</v>
      </c>
      <c r="B51" s="211" t="s">
        <v>4</v>
      </c>
      <c r="C51" s="211">
        <v>7593</v>
      </c>
      <c r="D51" s="211" t="s">
        <v>1275</v>
      </c>
      <c r="E51" s="211" t="s">
        <v>9</v>
      </c>
      <c r="F51" s="211" t="s">
        <v>7</v>
      </c>
      <c r="G51" s="211" t="s">
        <v>941</v>
      </c>
      <c r="H51" s="211"/>
      <c r="I51" s="212">
        <v>38</v>
      </c>
      <c r="J51" s="212">
        <v>50</v>
      </c>
      <c r="K51" s="212"/>
      <c r="L51" s="212"/>
    </row>
    <row r="52" spans="1:12">
      <c r="A52" s="210">
        <v>43219</v>
      </c>
      <c r="B52" s="211" t="s">
        <v>4</v>
      </c>
      <c r="C52" s="211">
        <v>7540</v>
      </c>
      <c r="D52" s="211" t="s">
        <v>1304</v>
      </c>
      <c r="E52" s="211" t="s">
        <v>18</v>
      </c>
      <c r="F52" s="211" t="s">
        <v>7</v>
      </c>
      <c r="G52" s="211" t="s">
        <v>1305</v>
      </c>
      <c r="H52" s="211"/>
      <c r="I52" s="212">
        <v>36</v>
      </c>
      <c r="J52" s="212">
        <v>49</v>
      </c>
    </row>
    <row r="53" spans="1:12">
      <c r="A53" s="240">
        <v>43176</v>
      </c>
      <c r="B53" s="215" t="s">
        <v>4</v>
      </c>
      <c r="C53" s="215">
        <v>8076</v>
      </c>
      <c r="D53" s="211" t="s">
        <v>133</v>
      </c>
      <c r="E53" s="211" t="s">
        <v>5</v>
      </c>
      <c r="F53" s="211" t="s">
        <v>7</v>
      </c>
      <c r="G53" s="211" t="s">
        <v>42</v>
      </c>
      <c r="H53" s="211"/>
      <c r="I53" s="212">
        <v>24</v>
      </c>
      <c r="J53" s="212">
        <v>20</v>
      </c>
    </row>
    <row r="54" spans="1:12" s="277" customFormat="1">
      <c r="A54" s="240">
        <v>43177</v>
      </c>
      <c r="B54" s="215" t="s">
        <v>4</v>
      </c>
      <c r="C54" s="215">
        <v>8079</v>
      </c>
      <c r="D54" s="211" t="s">
        <v>133</v>
      </c>
      <c r="E54" s="211" t="s">
        <v>24</v>
      </c>
      <c r="F54" s="211" t="s">
        <v>7</v>
      </c>
      <c r="G54" s="211" t="s">
        <v>42</v>
      </c>
      <c r="H54" s="211"/>
      <c r="I54" s="212">
        <v>24</v>
      </c>
      <c r="J54" s="212">
        <v>20</v>
      </c>
      <c r="K54"/>
      <c r="L54"/>
    </row>
    <row r="55" spans="1:12" s="277" customFormat="1">
      <c r="A55" s="210">
        <v>43185</v>
      </c>
      <c r="B55" s="215" t="s">
        <v>4</v>
      </c>
      <c r="C55" s="215">
        <v>8096</v>
      </c>
      <c r="D55" s="211" t="s">
        <v>133</v>
      </c>
      <c r="E55" s="211" t="s">
        <v>12</v>
      </c>
      <c r="F55" s="211" t="s">
        <v>24</v>
      </c>
      <c r="G55" s="211" t="s">
        <v>98</v>
      </c>
      <c r="H55" s="211"/>
      <c r="I55" s="212">
        <v>24</v>
      </c>
      <c r="J55" s="212">
        <v>20</v>
      </c>
      <c r="K55"/>
      <c r="L55"/>
    </row>
    <row r="56" spans="1:12" s="451" customFormat="1">
      <c r="A56" s="315">
        <v>43191</v>
      </c>
      <c r="B56" s="311" t="s">
        <v>4</v>
      </c>
      <c r="C56" s="311">
        <v>8086</v>
      </c>
      <c r="D56" s="311" t="s">
        <v>133</v>
      </c>
      <c r="E56" s="311" t="s">
        <v>7</v>
      </c>
      <c r="F56" s="311" t="s">
        <v>24</v>
      </c>
      <c r="G56" s="311" t="s">
        <v>941</v>
      </c>
      <c r="H56" s="311"/>
      <c r="I56" s="312">
        <v>24</v>
      </c>
      <c r="J56" s="312">
        <v>20</v>
      </c>
      <c r="K56" s="277"/>
      <c r="L56" s="277"/>
    </row>
    <row r="57" spans="1:12" s="345" customFormat="1">
      <c r="A57" s="315">
        <v>43194</v>
      </c>
      <c r="B57" s="311" t="s">
        <v>4</v>
      </c>
      <c r="C57" s="311">
        <v>8067</v>
      </c>
      <c r="D57" s="311" t="s">
        <v>133</v>
      </c>
      <c r="E57" s="311" t="s">
        <v>7</v>
      </c>
      <c r="F57" s="311" t="s">
        <v>7</v>
      </c>
      <c r="G57" s="311" t="s">
        <v>65</v>
      </c>
      <c r="H57" s="311"/>
      <c r="I57" s="312">
        <v>24</v>
      </c>
      <c r="J57" s="312">
        <v>20</v>
      </c>
      <c r="K57" s="312"/>
      <c r="L57" s="312"/>
    </row>
    <row r="58" spans="1:12" s="345" customFormat="1">
      <c r="A58" s="315">
        <v>43194</v>
      </c>
      <c r="B58" s="311" t="s">
        <v>4</v>
      </c>
      <c r="C58" s="311">
        <v>8089</v>
      </c>
      <c r="D58" s="311" t="s">
        <v>133</v>
      </c>
      <c r="E58" s="311" t="s">
        <v>5</v>
      </c>
      <c r="F58" s="311" t="s">
        <v>5</v>
      </c>
      <c r="G58" s="311" t="s">
        <v>123</v>
      </c>
      <c r="H58" s="311"/>
      <c r="I58" s="312">
        <v>24</v>
      </c>
      <c r="J58" s="312">
        <v>20</v>
      </c>
      <c r="K58" s="312"/>
      <c r="L58" s="312"/>
    </row>
    <row r="59" spans="1:12" s="345" customFormat="1">
      <c r="A59" s="315">
        <v>43195</v>
      </c>
      <c r="B59" s="311" t="s">
        <v>4</v>
      </c>
      <c r="C59" s="311">
        <v>8062</v>
      </c>
      <c r="D59" s="311" t="s">
        <v>133</v>
      </c>
      <c r="E59" s="311" t="s">
        <v>7</v>
      </c>
      <c r="F59" s="311" t="s">
        <v>24</v>
      </c>
      <c r="G59" s="311" t="s">
        <v>235</v>
      </c>
      <c r="H59" s="311"/>
      <c r="I59" s="312">
        <v>24</v>
      </c>
      <c r="J59" s="312">
        <v>20</v>
      </c>
      <c r="K59" s="312"/>
      <c r="L59" s="312"/>
    </row>
    <row r="60" spans="1:12">
      <c r="A60" s="315">
        <v>43195</v>
      </c>
      <c r="B60" s="311" t="s">
        <v>4</v>
      </c>
      <c r="C60" s="311">
        <v>8084</v>
      </c>
      <c r="D60" s="311" t="s">
        <v>133</v>
      </c>
      <c r="E60" s="311" t="s">
        <v>14</v>
      </c>
      <c r="F60" s="311" t="s">
        <v>24</v>
      </c>
      <c r="G60" s="311" t="s">
        <v>65</v>
      </c>
      <c r="H60" s="311"/>
      <c r="I60" s="312">
        <v>24</v>
      </c>
      <c r="J60" s="312">
        <v>20</v>
      </c>
      <c r="K60" s="312"/>
      <c r="L60" s="312"/>
    </row>
    <row r="61" spans="1:12">
      <c r="A61" s="315">
        <v>43200</v>
      </c>
      <c r="B61" s="311" t="s">
        <v>4</v>
      </c>
      <c r="C61" s="311">
        <v>8011</v>
      </c>
      <c r="D61" s="311" t="s">
        <v>133</v>
      </c>
      <c r="E61" s="311" t="s">
        <v>7</v>
      </c>
      <c r="F61" s="311" t="s">
        <v>24</v>
      </c>
      <c r="G61" s="311" t="s">
        <v>663</v>
      </c>
      <c r="H61" s="311"/>
      <c r="I61" s="312">
        <v>24</v>
      </c>
      <c r="J61" s="312">
        <v>20</v>
      </c>
      <c r="K61" s="312"/>
      <c r="L61" s="312"/>
    </row>
    <row r="62" spans="1:12">
      <c r="A62" s="315">
        <v>43205</v>
      </c>
      <c r="B62" s="311" t="s">
        <v>4</v>
      </c>
      <c r="C62" s="311">
        <v>8052</v>
      </c>
      <c r="D62" s="311" t="s">
        <v>133</v>
      </c>
      <c r="E62" s="311" t="s">
        <v>693</v>
      </c>
      <c r="F62" s="311" t="s">
        <v>5</v>
      </c>
      <c r="G62" s="311" t="s">
        <v>123</v>
      </c>
      <c r="H62" s="311"/>
      <c r="I62" s="312">
        <v>24</v>
      </c>
      <c r="J62" s="312">
        <v>20</v>
      </c>
      <c r="K62" s="312"/>
      <c r="L62" s="312"/>
    </row>
    <row r="63" spans="1:12" s="345" customFormat="1">
      <c r="A63" s="210">
        <v>43219</v>
      </c>
      <c r="B63" s="211" t="s">
        <v>4</v>
      </c>
      <c r="C63" s="211">
        <v>8041</v>
      </c>
      <c r="D63" s="211" t="s">
        <v>133</v>
      </c>
      <c r="E63" s="211" t="s">
        <v>7</v>
      </c>
      <c r="F63" s="211" t="s">
        <v>24</v>
      </c>
      <c r="G63" s="211" t="s">
        <v>42</v>
      </c>
      <c r="H63" s="211"/>
      <c r="I63" s="312">
        <v>24</v>
      </c>
      <c r="J63" s="312">
        <v>20</v>
      </c>
      <c r="K63"/>
      <c r="L63"/>
    </row>
    <row r="64" spans="1:12">
      <c r="A64" s="210">
        <v>43220</v>
      </c>
      <c r="B64" s="211" t="s">
        <v>7</v>
      </c>
      <c r="C64" s="211">
        <v>8067</v>
      </c>
      <c r="D64" s="211" t="s">
        <v>133</v>
      </c>
      <c r="E64" s="211" t="s">
        <v>7</v>
      </c>
      <c r="F64" s="211" t="s">
        <v>1355</v>
      </c>
      <c r="G64" s="211" t="s">
        <v>1356</v>
      </c>
      <c r="H64" s="211"/>
      <c r="I64" s="312">
        <v>24</v>
      </c>
      <c r="J64" s="312">
        <v>20</v>
      </c>
      <c r="K64" s="212"/>
      <c r="L64" s="212"/>
    </row>
    <row r="65" spans="1:12">
      <c r="A65" s="210">
        <v>43221</v>
      </c>
      <c r="B65" s="211" t="s">
        <v>4</v>
      </c>
      <c r="C65" s="211">
        <v>8053</v>
      </c>
      <c r="D65" s="211" t="s">
        <v>133</v>
      </c>
      <c r="E65" s="211" t="s">
        <v>7</v>
      </c>
      <c r="F65" s="211" t="s">
        <v>24</v>
      </c>
      <c r="G65" s="211" t="s">
        <v>388</v>
      </c>
      <c r="H65" s="211"/>
      <c r="I65" s="312">
        <v>24</v>
      </c>
      <c r="J65" s="312">
        <v>20</v>
      </c>
    </row>
    <row r="66" spans="1:12">
      <c r="A66" s="210">
        <v>43221</v>
      </c>
      <c r="B66" s="211" t="s">
        <v>4</v>
      </c>
      <c r="C66" s="211">
        <v>8080</v>
      </c>
      <c r="D66" s="211" t="s">
        <v>133</v>
      </c>
      <c r="E66" s="211" t="s">
        <v>453</v>
      </c>
      <c r="F66" s="211" t="s">
        <v>24</v>
      </c>
      <c r="G66" s="211" t="s">
        <v>42</v>
      </c>
      <c r="H66" s="211"/>
      <c r="I66" s="312">
        <v>24</v>
      </c>
      <c r="J66" s="312">
        <v>20</v>
      </c>
    </row>
    <row r="67" spans="1:12">
      <c r="A67" s="210">
        <v>43221</v>
      </c>
      <c r="B67" s="211" t="s">
        <v>4</v>
      </c>
      <c r="C67" s="211">
        <v>8095</v>
      </c>
      <c r="D67" s="211" t="s">
        <v>133</v>
      </c>
      <c r="E67" s="211" t="s">
        <v>5</v>
      </c>
      <c r="F67" s="211" t="s">
        <v>7</v>
      </c>
      <c r="G67" s="211" t="s">
        <v>65</v>
      </c>
      <c r="H67" s="211"/>
      <c r="I67" s="312">
        <v>24</v>
      </c>
      <c r="J67" s="312">
        <v>20</v>
      </c>
    </row>
    <row r="68" spans="1:12">
      <c r="A68" s="210">
        <v>43221</v>
      </c>
      <c r="B68" s="211" t="s">
        <v>4</v>
      </c>
      <c r="C68" s="211">
        <v>8082</v>
      </c>
      <c r="D68" s="211" t="s">
        <v>133</v>
      </c>
      <c r="E68" s="211" t="s">
        <v>5</v>
      </c>
      <c r="F68" s="211" t="s">
        <v>5</v>
      </c>
      <c r="G68" s="211" t="s">
        <v>243</v>
      </c>
      <c r="H68" s="211"/>
      <c r="I68" s="312">
        <v>24</v>
      </c>
      <c r="J68" s="312">
        <v>20</v>
      </c>
    </row>
    <row r="69" spans="1:12">
      <c r="A69" s="210">
        <v>43221</v>
      </c>
      <c r="B69" s="211" t="s">
        <v>4</v>
      </c>
      <c r="C69" s="211">
        <v>8082</v>
      </c>
      <c r="D69" s="211" t="s">
        <v>133</v>
      </c>
      <c r="E69" s="211" t="s">
        <v>5</v>
      </c>
      <c r="F69" s="211" t="s">
        <v>7</v>
      </c>
      <c r="G69" s="211" t="s">
        <v>231</v>
      </c>
      <c r="H69" s="211"/>
      <c r="I69" s="312">
        <v>24</v>
      </c>
      <c r="J69" s="312">
        <v>20</v>
      </c>
    </row>
    <row r="70" spans="1:12">
      <c r="A70" s="210">
        <v>43221</v>
      </c>
      <c r="B70" s="211" t="s">
        <v>4</v>
      </c>
      <c r="C70" s="211">
        <v>8055</v>
      </c>
      <c r="D70" s="211" t="s">
        <v>133</v>
      </c>
      <c r="E70" s="211" t="s">
        <v>7</v>
      </c>
      <c r="F70" s="211" t="s">
        <v>7</v>
      </c>
      <c r="G70" s="211" t="s">
        <v>42</v>
      </c>
      <c r="H70" s="211"/>
      <c r="I70" s="312">
        <v>24</v>
      </c>
      <c r="J70" s="312">
        <v>20</v>
      </c>
    </row>
    <row r="71" spans="1:12">
      <c r="A71" s="240">
        <v>43184</v>
      </c>
      <c r="B71" s="215" t="s">
        <v>4</v>
      </c>
      <c r="C71" s="215">
        <v>4970</v>
      </c>
      <c r="D71" s="211" t="s">
        <v>974</v>
      </c>
      <c r="E71" s="211" t="s">
        <v>7</v>
      </c>
      <c r="F71" s="211" t="s">
        <v>620</v>
      </c>
      <c r="G71" s="211" t="s">
        <v>510</v>
      </c>
      <c r="H71" s="211"/>
      <c r="I71" s="212">
        <v>19</v>
      </c>
      <c r="J71" s="212">
        <v>15</v>
      </c>
    </row>
    <row r="72" spans="1:12">
      <c r="A72" s="479">
        <v>43195</v>
      </c>
      <c r="B72" s="475" t="s">
        <v>4</v>
      </c>
      <c r="C72" s="475">
        <v>4975</v>
      </c>
      <c r="D72" s="475" t="s">
        <v>199</v>
      </c>
      <c r="E72" s="475" t="s">
        <v>25</v>
      </c>
      <c r="F72" s="475" t="s">
        <v>5</v>
      </c>
      <c r="G72" s="475" t="s">
        <v>123</v>
      </c>
      <c r="H72" s="475"/>
      <c r="I72" s="476">
        <v>19</v>
      </c>
      <c r="J72" s="476">
        <v>15</v>
      </c>
      <c r="K72" s="476"/>
      <c r="L72" s="476"/>
    </row>
    <row r="73" spans="1:12">
      <c r="A73" s="240">
        <v>43176</v>
      </c>
      <c r="B73" s="215" t="s">
        <v>4</v>
      </c>
      <c r="C73" s="215">
        <v>8609</v>
      </c>
      <c r="D73" s="211" t="s">
        <v>913</v>
      </c>
      <c r="E73" s="211" t="s">
        <v>914</v>
      </c>
      <c r="F73" s="211" t="s">
        <v>57</v>
      </c>
      <c r="G73" s="211" t="s">
        <v>388</v>
      </c>
      <c r="H73" s="211"/>
      <c r="I73" s="212">
        <v>47</v>
      </c>
      <c r="J73" s="212">
        <v>59</v>
      </c>
    </row>
    <row r="74" spans="1:12">
      <c r="A74" s="241">
        <v>43162</v>
      </c>
      <c r="B74" s="214" t="s">
        <v>4</v>
      </c>
      <c r="C74" s="214">
        <v>3249</v>
      </c>
      <c r="D74" s="32" t="s">
        <v>333</v>
      </c>
      <c r="E74" s="32" t="s">
        <v>5</v>
      </c>
      <c r="F74" s="32" t="s">
        <v>6</v>
      </c>
      <c r="G74" s="32" t="s">
        <v>123</v>
      </c>
      <c r="H74" s="32"/>
      <c r="I74" s="212">
        <v>25</v>
      </c>
      <c r="J74" s="212">
        <v>21</v>
      </c>
    </row>
    <row r="75" spans="1:12">
      <c r="A75" s="240">
        <v>43182</v>
      </c>
      <c r="B75" s="215" t="s">
        <v>4</v>
      </c>
      <c r="C75" s="215">
        <v>3253</v>
      </c>
      <c r="D75" s="211" t="s">
        <v>333</v>
      </c>
      <c r="E75" s="211" t="s">
        <v>7</v>
      </c>
      <c r="F75" s="211" t="s">
        <v>24</v>
      </c>
      <c r="G75" s="211" t="s">
        <v>388</v>
      </c>
      <c r="H75" s="211"/>
      <c r="I75" s="212">
        <v>25</v>
      </c>
      <c r="J75" s="212">
        <v>21</v>
      </c>
    </row>
    <row r="76" spans="1:12">
      <c r="A76" s="241">
        <v>43163</v>
      </c>
      <c r="B76" s="214" t="s">
        <v>4</v>
      </c>
      <c r="C76" s="214">
        <v>3279</v>
      </c>
      <c r="D76" s="32" t="s">
        <v>333</v>
      </c>
      <c r="E76" s="32" t="s">
        <v>5</v>
      </c>
      <c r="F76" s="32" t="s">
        <v>7</v>
      </c>
      <c r="G76" s="32" t="s">
        <v>812</v>
      </c>
      <c r="H76" s="32"/>
      <c r="I76" s="212">
        <v>25</v>
      </c>
      <c r="J76" s="212">
        <v>21</v>
      </c>
    </row>
    <row r="77" spans="1:12">
      <c r="A77" s="315">
        <v>43192</v>
      </c>
      <c r="B77" s="311" t="s">
        <v>4</v>
      </c>
      <c r="C77" s="311">
        <v>3284</v>
      </c>
      <c r="D77" s="311" t="s">
        <v>333</v>
      </c>
      <c r="E77" s="311" t="s">
        <v>7</v>
      </c>
      <c r="F77" s="311" t="s">
        <v>24</v>
      </c>
      <c r="G77" s="311" t="s">
        <v>235</v>
      </c>
      <c r="H77" s="311"/>
      <c r="I77" s="312">
        <v>25</v>
      </c>
      <c r="J77" s="312">
        <v>21</v>
      </c>
      <c r="K77" s="277"/>
      <c r="L77" s="277"/>
    </row>
    <row r="78" spans="1:12">
      <c r="A78" s="315">
        <v>43195</v>
      </c>
      <c r="B78" s="311" t="s">
        <v>4</v>
      </c>
      <c r="C78" s="311">
        <v>3382</v>
      </c>
      <c r="D78" s="311" t="s">
        <v>333</v>
      </c>
      <c r="E78" s="311" t="s">
        <v>5</v>
      </c>
      <c r="F78" s="311" t="s">
        <v>6</v>
      </c>
      <c r="G78" s="311" t="s">
        <v>388</v>
      </c>
      <c r="H78" s="311"/>
      <c r="I78" s="312">
        <v>25</v>
      </c>
      <c r="J78" s="312">
        <v>21</v>
      </c>
      <c r="K78" s="312"/>
      <c r="L78" s="312"/>
    </row>
    <row r="79" spans="1:12" s="277" customFormat="1">
      <c r="A79" s="210">
        <v>43219</v>
      </c>
      <c r="B79" s="211" t="s">
        <v>4</v>
      </c>
      <c r="C79" s="211">
        <v>3251</v>
      </c>
      <c r="D79" s="211" t="s">
        <v>333</v>
      </c>
      <c r="E79" s="211" t="s">
        <v>25</v>
      </c>
      <c r="F79" s="211" t="s">
        <v>25</v>
      </c>
      <c r="G79" s="211" t="s">
        <v>65</v>
      </c>
      <c r="H79" s="211"/>
      <c r="I79" s="312">
        <v>25</v>
      </c>
      <c r="J79" s="312">
        <v>21</v>
      </c>
      <c r="K79"/>
      <c r="L79"/>
    </row>
    <row r="80" spans="1:12">
      <c r="A80" s="210">
        <v>43221</v>
      </c>
      <c r="B80" s="211" t="s">
        <v>4</v>
      </c>
      <c r="C80" s="211">
        <v>3229</v>
      </c>
      <c r="D80" s="211" t="s">
        <v>333</v>
      </c>
      <c r="E80" s="211" t="s">
        <v>7</v>
      </c>
      <c r="F80" s="211" t="s">
        <v>6</v>
      </c>
      <c r="G80" s="211" t="s">
        <v>42</v>
      </c>
      <c r="H80" s="211"/>
      <c r="I80" s="312">
        <v>25</v>
      </c>
      <c r="J80" s="312">
        <v>21</v>
      </c>
    </row>
    <row r="81" spans="1:12">
      <c r="A81" s="450">
        <v>43177</v>
      </c>
      <c r="B81" s="448" t="s">
        <v>4</v>
      </c>
      <c r="C81" s="448">
        <v>6950</v>
      </c>
      <c r="D81" s="449" t="s">
        <v>933</v>
      </c>
      <c r="E81" s="449" t="s">
        <v>5</v>
      </c>
      <c r="F81" s="449" t="s">
        <v>24</v>
      </c>
      <c r="G81" s="449" t="s">
        <v>934</v>
      </c>
      <c r="H81" s="449"/>
      <c r="I81" s="446">
        <v>37</v>
      </c>
      <c r="J81" s="446">
        <v>52</v>
      </c>
      <c r="K81" s="451"/>
      <c r="L81" s="451"/>
    </row>
    <row r="82" spans="1:12">
      <c r="A82" s="351">
        <v>43177</v>
      </c>
      <c r="B82" s="352" t="s">
        <v>4</v>
      </c>
      <c r="C82" s="352">
        <v>3324</v>
      </c>
      <c r="D82" s="348" t="s">
        <v>183</v>
      </c>
      <c r="E82" s="348" t="s">
        <v>7</v>
      </c>
      <c r="F82" s="348" t="s">
        <v>5</v>
      </c>
      <c r="G82" s="348" t="s">
        <v>123</v>
      </c>
      <c r="H82" s="348"/>
      <c r="I82" s="350">
        <v>15</v>
      </c>
      <c r="J82" s="350">
        <v>15</v>
      </c>
      <c r="K82" s="345"/>
      <c r="L82" s="345"/>
    </row>
    <row r="83" spans="1:12">
      <c r="A83" s="347">
        <v>43195</v>
      </c>
      <c r="B83" s="348" t="s">
        <v>4</v>
      </c>
      <c r="C83" s="348">
        <v>3324</v>
      </c>
      <c r="D83" s="348" t="s">
        <v>183</v>
      </c>
      <c r="E83" s="348" t="s">
        <v>7</v>
      </c>
      <c r="F83" s="348" t="s">
        <v>5</v>
      </c>
      <c r="G83" s="348" t="s">
        <v>123</v>
      </c>
      <c r="H83" s="348"/>
      <c r="I83" s="350">
        <v>15</v>
      </c>
      <c r="J83" s="350">
        <v>15</v>
      </c>
      <c r="K83" s="350"/>
      <c r="L83" s="350"/>
    </row>
    <row r="84" spans="1:12">
      <c r="A84" s="347">
        <v>43196</v>
      </c>
      <c r="B84" s="348" t="s">
        <v>4</v>
      </c>
      <c r="C84" s="348">
        <v>3324</v>
      </c>
      <c r="D84" s="348" t="s">
        <v>183</v>
      </c>
      <c r="E84" s="348" t="s">
        <v>7</v>
      </c>
      <c r="F84" s="348" t="s">
        <v>5</v>
      </c>
      <c r="G84" s="348" t="s">
        <v>123</v>
      </c>
      <c r="H84" s="348"/>
      <c r="I84" s="350">
        <v>15</v>
      </c>
      <c r="J84" s="350">
        <v>15</v>
      </c>
      <c r="K84" s="350"/>
      <c r="L84" s="350"/>
    </row>
    <row r="85" spans="1:12">
      <c r="A85" s="210">
        <v>43221</v>
      </c>
      <c r="B85" s="211" t="s">
        <v>4</v>
      </c>
      <c r="C85" s="211">
        <v>8711</v>
      </c>
      <c r="D85" s="211" t="s">
        <v>1405</v>
      </c>
      <c r="E85" s="211" t="s">
        <v>9</v>
      </c>
      <c r="F85" s="211" t="s">
        <v>28</v>
      </c>
      <c r="G85" s="211" t="s">
        <v>1133</v>
      </c>
      <c r="H85" s="211"/>
      <c r="I85" s="212">
        <v>50</v>
      </c>
      <c r="J85" s="212">
        <v>38</v>
      </c>
    </row>
    <row r="86" spans="1:12">
      <c r="A86" s="210">
        <v>43193</v>
      </c>
      <c r="B86" s="211" t="s">
        <v>4</v>
      </c>
      <c r="C86" s="211">
        <v>7381</v>
      </c>
      <c r="D86" s="211" t="s">
        <v>1107</v>
      </c>
      <c r="E86" s="211" t="s">
        <v>5</v>
      </c>
      <c r="F86" s="211" t="s">
        <v>1108</v>
      </c>
      <c r="G86" s="211" t="s">
        <v>116</v>
      </c>
      <c r="H86" s="211"/>
      <c r="I86" s="212">
        <v>31</v>
      </c>
      <c r="J86" s="212">
        <v>37</v>
      </c>
      <c r="K86" s="212"/>
      <c r="L86" s="212"/>
    </row>
    <row r="87" spans="1:12">
      <c r="A87" s="240">
        <v>43184</v>
      </c>
      <c r="B87" s="215" t="s">
        <v>4</v>
      </c>
      <c r="C87" s="215">
        <v>2665</v>
      </c>
      <c r="D87" s="211" t="s">
        <v>979</v>
      </c>
      <c r="E87" s="211" t="s">
        <v>5</v>
      </c>
      <c r="F87" s="211" t="s">
        <v>6</v>
      </c>
      <c r="G87" s="211" t="s">
        <v>980</v>
      </c>
      <c r="H87" s="211"/>
      <c r="I87" s="212">
        <v>23</v>
      </c>
      <c r="J87" s="212">
        <v>27</v>
      </c>
    </row>
    <row r="88" spans="1:12">
      <c r="A88" s="210">
        <v>43218</v>
      </c>
      <c r="B88" s="211" t="s">
        <v>7</v>
      </c>
      <c r="C88" s="211">
        <v>57220</v>
      </c>
      <c r="D88" s="211" t="s">
        <v>1284</v>
      </c>
      <c r="E88" s="211" t="s">
        <v>7</v>
      </c>
      <c r="F88" s="211" t="s">
        <v>24</v>
      </c>
      <c r="G88" s="211" t="s">
        <v>42</v>
      </c>
      <c r="H88" s="211"/>
      <c r="I88" s="212">
        <v>64</v>
      </c>
      <c r="J88" s="212">
        <v>91</v>
      </c>
      <c r="K88" s="212"/>
      <c r="L88" s="212"/>
    </row>
    <row r="89" spans="1:12">
      <c r="A89" s="210">
        <v>43221</v>
      </c>
      <c r="B89" s="211" t="s">
        <v>7</v>
      </c>
      <c r="C89" s="211">
        <v>57220</v>
      </c>
      <c r="D89" s="211" t="s">
        <v>1284</v>
      </c>
      <c r="E89" s="211" t="s">
        <v>7</v>
      </c>
      <c r="F89" s="211" t="s">
        <v>5</v>
      </c>
      <c r="G89" s="211" t="s">
        <v>388</v>
      </c>
      <c r="H89" s="211"/>
      <c r="I89" s="212">
        <v>64</v>
      </c>
      <c r="J89" s="212">
        <v>91</v>
      </c>
    </row>
    <row r="90" spans="1:12">
      <c r="A90" s="351">
        <v>43177</v>
      </c>
      <c r="B90" s="352" t="s">
        <v>4</v>
      </c>
      <c r="C90" s="352">
        <v>6163</v>
      </c>
      <c r="D90" s="348" t="s">
        <v>452</v>
      </c>
      <c r="E90" s="348" t="s">
        <v>24</v>
      </c>
      <c r="F90" s="348" t="s">
        <v>5</v>
      </c>
      <c r="G90" s="348" t="s">
        <v>941</v>
      </c>
      <c r="H90" s="348"/>
      <c r="I90" s="350">
        <v>35</v>
      </c>
      <c r="J90" s="350">
        <v>45</v>
      </c>
      <c r="K90" s="345"/>
      <c r="L90" s="345"/>
    </row>
    <row r="91" spans="1:12" s="212" customFormat="1">
      <c r="A91" s="210">
        <v>43221</v>
      </c>
      <c r="B91" s="211" t="s">
        <v>4</v>
      </c>
      <c r="C91" s="211">
        <v>5407</v>
      </c>
      <c r="D91" s="211" t="s">
        <v>165</v>
      </c>
      <c r="E91" s="211" t="s">
        <v>5</v>
      </c>
      <c r="F91" s="211" t="s">
        <v>25</v>
      </c>
      <c r="G91" s="211" t="s">
        <v>65</v>
      </c>
      <c r="H91" s="211"/>
      <c r="I91" s="212">
        <v>35</v>
      </c>
      <c r="J91" s="212">
        <v>40</v>
      </c>
      <c r="K91"/>
      <c r="L91"/>
    </row>
    <row r="92" spans="1:12" s="212" customFormat="1" ht="15" customHeight="1">
      <c r="A92" s="240">
        <v>43166</v>
      </c>
      <c r="B92" s="215" t="s">
        <v>7</v>
      </c>
      <c r="C92" s="215">
        <v>57310</v>
      </c>
      <c r="D92" s="211" t="s">
        <v>833</v>
      </c>
      <c r="E92" s="211" t="s">
        <v>7</v>
      </c>
      <c r="F92" s="211" t="s">
        <v>7</v>
      </c>
      <c r="G92" s="211" t="s">
        <v>42</v>
      </c>
      <c r="H92" s="211"/>
      <c r="I92" s="212">
        <v>40</v>
      </c>
      <c r="J92" s="212">
        <v>55</v>
      </c>
      <c r="K92"/>
      <c r="L92"/>
    </row>
    <row r="93" spans="1:12" s="212" customFormat="1">
      <c r="A93" s="240">
        <v>43167</v>
      </c>
      <c r="B93" s="215" t="s">
        <v>7</v>
      </c>
      <c r="C93" s="215">
        <v>57310</v>
      </c>
      <c r="D93" s="211" t="s">
        <v>833</v>
      </c>
      <c r="E93" s="211" t="s">
        <v>7</v>
      </c>
      <c r="F93" s="211" t="s">
        <v>24</v>
      </c>
      <c r="G93" s="211" t="s">
        <v>388</v>
      </c>
      <c r="H93" s="211"/>
      <c r="I93" s="212">
        <v>40</v>
      </c>
      <c r="J93" s="212">
        <v>55</v>
      </c>
      <c r="K93"/>
      <c r="L93"/>
    </row>
    <row r="94" spans="1:12" s="350" customFormat="1">
      <c r="A94" s="240">
        <v>43167</v>
      </c>
      <c r="B94" s="215" t="s">
        <v>7</v>
      </c>
      <c r="C94" s="215">
        <v>57310</v>
      </c>
      <c r="D94" s="211" t="s">
        <v>833</v>
      </c>
      <c r="E94" s="211" t="s">
        <v>7</v>
      </c>
      <c r="F94" s="211" t="s">
        <v>6</v>
      </c>
      <c r="G94" s="211" t="s">
        <v>846</v>
      </c>
      <c r="H94" s="211"/>
      <c r="I94" s="212">
        <v>40</v>
      </c>
      <c r="J94" s="212">
        <v>55</v>
      </c>
      <c r="K94"/>
      <c r="L94"/>
    </row>
    <row r="95" spans="1:12" s="212" customFormat="1">
      <c r="A95" s="210">
        <v>43220</v>
      </c>
      <c r="B95" s="211" t="s">
        <v>7</v>
      </c>
      <c r="C95" s="211">
        <v>57310</v>
      </c>
      <c r="D95" s="211" t="s">
        <v>833</v>
      </c>
      <c r="E95" s="211" t="s">
        <v>7</v>
      </c>
      <c r="F95" s="211" t="s">
        <v>24</v>
      </c>
      <c r="G95" s="211" t="s">
        <v>388</v>
      </c>
      <c r="H95" s="211"/>
      <c r="I95" s="212">
        <v>40</v>
      </c>
      <c r="J95" s="212">
        <v>55</v>
      </c>
    </row>
    <row r="96" spans="1:12" s="212" customFormat="1">
      <c r="A96" s="210">
        <v>43215</v>
      </c>
      <c r="B96" s="211" t="s">
        <v>7</v>
      </c>
      <c r="C96" s="211">
        <v>57570</v>
      </c>
      <c r="D96" s="211" t="s">
        <v>1238</v>
      </c>
      <c r="E96" s="211" t="s">
        <v>7</v>
      </c>
      <c r="F96" s="211" t="s">
        <v>7</v>
      </c>
      <c r="G96" s="211" t="s">
        <v>609</v>
      </c>
      <c r="H96" s="211"/>
      <c r="I96" s="212">
        <v>32</v>
      </c>
      <c r="J96" s="212">
        <v>38</v>
      </c>
      <c r="K96"/>
      <c r="L96"/>
    </row>
    <row r="97" spans="1:12" s="212" customFormat="1">
      <c r="A97" s="210">
        <v>43215</v>
      </c>
      <c r="B97" s="211" t="s">
        <v>7</v>
      </c>
      <c r="C97" s="211">
        <v>57570</v>
      </c>
      <c r="D97" s="211" t="s">
        <v>1238</v>
      </c>
      <c r="E97" s="211" t="s">
        <v>7</v>
      </c>
      <c r="F97" s="211" t="s">
        <v>7</v>
      </c>
      <c r="G97" s="211" t="s">
        <v>235</v>
      </c>
      <c r="H97" s="211"/>
      <c r="I97" s="212">
        <v>32</v>
      </c>
      <c r="J97" s="212">
        <v>38</v>
      </c>
      <c r="K97"/>
      <c r="L97"/>
    </row>
    <row r="98" spans="1:12" s="384" customFormat="1">
      <c r="A98" s="241">
        <v>43161</v>
      </c>
      <c r="B98" s="214" t="s">
        <v>6</v>
      </c>
      <c r="C98" s="214">
        <v>38114</v>
      </c>
      <c r="D98" s="32" t="s">
        <v>784</v>
      </c>
      <c r="E98" s="32" t="s">
        <v>6</v>
      </c>
      <c r="F98" s="32" t="s">
        <v>7</v>
      </c>
      <c r="G98" s="32" t="s">
        <v>609</v>
      </c>
      <c r="H98" s="32"/>
      <c r="I98" s="235" t="s">
        <v>818</v>
      </c>
      <c r="J98" s="235" t="s">
        <v>819</v>
      </c>
      <c r="K98"/>
      <c r="L98"/>
    </row>
    <row r="99" spans="1:12" s="212" customFormat="1">
      <c r="A99" s="210">
        <v>43186</v>
      </c>
      <c r="B99" s="215" t="s">
        <v>6</v>
      </c>
      <c r="C99" s="215">
        <v>38114</v>
      </c>
      <c r="D99" s="211" t="s">
        <v>996</v>
      </c>
      <c r="E99" s="211" t="s">
        <v>6</v>
      </c>
      <c r="F99" s="211" t="s">
        <v>6</v>
      </c>
      <c r="G99" s="211" t="s">
        <v>994</v>
      </c>
      <c r="H99" s="211"/>
      <c r="I99" s="235" t="s">
        <v>818</v>
      </c>
      <c r="J99" s="235" t="s">
        <v>819</v>
      </c>
      <c r="K99"/>
      <c r="L99"/>
    </row>
    <row r="100" spans="1:12" s="212" customFormat="1">
      <c r="A100" s="241">
        <v>43162</v>
      </c>
      <c r="B100" s="214" t="s">
        <v>7</v>
      </c>
      <c r="C100" s="214">
        <v>54190</v>
      </c>
      <c r="D100" s="32" t="s">
        <v>791</v>
      </c>
      <c r="E100" s="32" t="s">
        <v>7</v>
      </c>
      <c r="F100" s="32" t="s">
        <v>24</v>
      </c>
      <c r="G100" s="32" t="s">
        <v>609</v>
      </c>
      <c r="H100" s="32"/>
      <c r="I100" s="212">
        <v>22</v>
      </c>
      <c r="J100" s="212">
        <v>14</v>
      </c>
      <c r="K100"/>
      <c r="L100"/>
    </row>
    <row r="101" spans="1:12" s="212" customFormat="1">
      <c r="A101" s="240">
        <v>43168</v>
      </c>
      <c r="B101" s="215" t="s">
        <v>7</v>
      </c>
      <c r="C101" s="215">
        <v>54190</v>
      </c>
      <c r="D101" s="211" t="s">
        <v>791</v>
      </c>
      <c r="E101" s="211" t="s">
        <v>7</v>
      </c>
      <c r="F101" s="211" t="s">
        <v>9</v>
      </c>
      <c r="G101" s="211" t="s">
        <v>520</v>
      </c>
      <c r="H101" s="211"/>
      <c r="I101" s="212">
        <v>22</v>
      </c>
      <c r="J101" s="212">
        <v>14</v>
      </c>
      <c r="K101"/>
      <c r="L101"/>
    </row>
    <row r="102" spans="1:12" s="212" customFormat="1">
      <c r="A102" s="241">
        <v>43163</v>
      </c>
      <c r="B102" s="214" t="s">
        <v>4</v>
      </c>
      <c r="C102" s="214">
        <v>8141</v>
      </c>
      <c r="D102" s="32" t="s">
        <v>148</v>
      </c>
      <c r="E102" s="32" t="s">
        <v>808</v>
      </c>
      <c r="F102" s="32" t="s">
        <v>809</v>
      </c>
      <c r="G102" s="32" t="s">
        <v>807</v>
      </c>
      <c r="H102" s="32"/>
      <c r="I102" s="212">
        <v>31</v>
      </c>
      <c r="J102" s="212">
        <v>22</v>
      </c>
      <c r="K102"/>
      <c r="L102"/>
    </row>
    <row r="103" spans="1:12" s="212" customFormat="1">
      <c r="A103" s="241">
        <v>43162</v>
      </c>
      <c r="B103" s="214" t="s">
        <v>4</v>
      </c>
      <c r="C103" s="214">
        <v>8166</v>
      </c>
      <c r="D103" s="32" t="s">
        <v>148</v>
      </c>
      <c r="E103" s="32" t="s">
        <v>7</v>
      </c>
      <c r="F103" s="32" t="s">
        <v>24</v>
      </c>
      <c r="G103" s="32" t="s">
        <v>388</v>
      </c>
      <c r="H103" s="32"/>
      <c r="I103" s="212">
        <v>35</v>
      </c>
      <c r="J103" s="212">
        <v>22</v>
      </c>
      <c r="K103"/>
      <c r="L103"/>
    </row>
    <row r="104" spans="1:12" s="212" customFormat="1">
      <c r="A104" s="210">
        <v>43221</v>
      </c>
      <c r="B104" s="211" t="s">
        <v>4</v>
      </c>
      <c r="C104" s="211">
        <v>8140</v>
      </c>
      <c r="D104" s="211" t="s">
        <v>148</v>
      </c>
      <c r="E104" s="211" t="s">
        <v>5</v>
      </c>
      <c r="F104" s="211" t="s">
        <v>24</v>
      </c>
      <c r="G104" s="211" t="s">
        <v>42</v>
      </c>
      <c r="H104" s="211"/>
      <c r="K104"/>
      <c r="L104"/>
    </row>
    <row r="105" spans="1:12" s="212" customFormat="1">
      <c r="A105" s="210">
        <v>43193</v>
      </c>
      <c r="B105" s="211" t="s">
        <v>4</v>
      </c>
      <c r="C105" s="211">
        <v>7416</v>
      </c>
      <c r="D105" s="211" t="s">
        <v>488</v>
      </c>
      <c r="E105" s="211" t="s">
        <v>5</v>
      </c>
      <c r="F105" s="211" t="s">
        <v>9</v>
      </c>
      <c r="G105" s="211" t="s">
        <v>1104</v>
      </c>
      <c r="H105" s="211"/>
      <c r="I105" s="212">
        <v>37</v>
      </c>
      <c r="J105" s="212">
        <v>46</v>
      </c>
    </row>
    <row r="106" spans="1:12" s="212" customFormat="1">
      <c r="A106" s="210">
        <v>43206</v>
      </c>
      <c r="B106" s="211" t="s">
        <v>22</v>
      </c>
      <c r="C106" s="211">
        <v>1180</v>
      </c>
      <c r="D106" s="211" t="s">
        <v>432</v>
      </c>
      <c r="E106" s="211" t="s">
        <v>1209</v>
      </c>
      <c r="F106" s="211" t="s">
        <v>7</v>
      </c>
      <c r="G106" s="211" t="s">
        <v>1210</v>
      </c>
      <c r="H106" s="211"/>
      <c r="I106" s="212">
        <v>133</v>
      </c>
      <c r="J106" s="212">
        <v>215</v>
      </c>
      <c r="K106"/>
      <c r="L106"/>
    </row>
    <row r="107" spans="1:12" s="312" customFormat="1" ht="16" customHeight="1">
      <c r="A107" s="210">
        <v>43195</v>
      </c>
      <c r="B107" s="211" t="s">
        <v>4</v>
      </c>
      <c r="C107" s="211">
        <v>7418</v>
      </c>
      <c r="D107" s="211" t="s">
        <v>1130</v>
      </c>
      <c r="E107" s="211" t="s">
        <v>25</v>
      </c>
      <c r="F107" s="211" t="s">
        <v>24</v>
      </c>
      <c r="G107" s="211" t="s">
        <v>42</v>
      </c>
      <c r="H107" s="211"/>
      <c r="I107" s="212">
        <v>40</v>
      </c>
      <c r="J107" s="212">
        <v>48</v>
      </c>
      <c r="K107" s="212"/>
      <c r="L107" s="212"/>
    </row>
    <row r="108" spans="1:12" s="312" customFormat="1">
      <c r="A108" s="210">
        <v>43189</v>
      </c>
      <c r="B108" s="215" t="s">
        <v>4</v>
      </c>
      <c r="C108" s="215">
        <v>5415</v>
      </c>
      <c r="D108" s="211" t="s">
        <v>660</v>
      </c>
      <c r="E108" s="211" t="s">
        <v>5</v>
      </c>
      <c r="F108" s="211" t="s">
        <v>6</v>
      </c>
      <c r="G108" s="211" t="s">
        <v>891</v>
      </c>
      <c r="H108" s="211"/>
      <c r="I108" s="212">
        <v>33</v>
      </c>
      <c r="J108" s="212">
        <v>42</v>
      </c>
      <c r="K108"/>
      <c r="L108"/>
    </row>
    <row r="109" spans="1:12" s="312" customFormat="1">
      <c r="A109" s="315">
        <v>43195</v>
      </c>
      <c r="B109" s="311" t="s">
        <v>4</v>
      </c>
      <c r="C109" s="311">
        <v>8310</v>
      </c>
      <c r="D109" s="311" t="s">
        <v>668</v>
      </c>
      <c r="E109" s="311" t="s">
        <v>24</v>
      </c>
      <c r="F109" s="311" t="s">
        <v>7</v>
      </c>
      <c r="G109" s="311" t="s">
        <v>388</v>
      </c>
      <c r="H109" s="311"/>
      <c r="I109" s="312">
        <v>21</v>
      </c>
      <c r="J109" s="312">
        <v>32</v>
      </c>
    </row>
    <row r="110" spans="1:12" s="312" customFormat="1">
      <c r="A110" s="210">
        <v>43219</v>
      </c>
      <c r="B110" s="211" t="s">
        <v>4</v>
      </c>
      <c r="C110" s="211">
        <v>1430</v>
      </c>
      <c r="D110" s="211" t="s">
        <v>668</v>
      </c>
      <c r="E110" s="211" t="s">
        <v>14</v>
      </c>
      <c r="F110" s="211" t="s">
        <v>24</v>
      </c>
      <c r="G110" s="211" t="s">
        <v>1291</v>
      </c>
      <c r="H110" s="211"/>
      <c r="I110" s="312">
        <v>21</v>
      </c>
      <c r="J110" s="312">
        <v>32</v>
      </c>
      <c r="K110"/>
      <c r="L110"/>
    </row>
    <row r="111" spans="1:12" s="312" customFormat="1">
      <c r="A111" s="210">
        <v>43219</v>
      </c>
      <c r="B111" s="211" t="s">
        <v>4</v>
      </c>
      <c r="C111" s="211">
        <v>8320</v>
      </c>
      <c r="D111" s="211" t="s">
        <v>668</v>
      </c>
      <c r="E111" s="211" t="s">
        <v>639</v>
      </c>
      <c r="F111" s="211" t="s">
        <v>5</v>
      </c>
      <c r="G111" s="211" t="s">
        <v>728</v>
      </c>
      <c r="H111" s="211"/>
      <c r="I111" s="312">
        <v>21</v>
      </c>
      <c r="J111" s="312">
        <v>32</v>
      </c>
      <c r="K111"/>
      <c r="L111"/>
    </row>
    <row r="112" spans="1:12" s="312" customFormat="1">
      <c r="A112" s="210">
        <v>43189</v>
      </c>
      <c r="B112" s="215" t="s">
        <v>7</v>
      </c>
      <c r="C112" s="215">
        <v>57570</v>
      </c>
      <c r="D112" s="211" t="s">
        <v>359</v>
      </c>
      <c r="E112" s="211" t="s">
        <v>7</v>
      </c>
      <c r="F112" s="211" t="s">
        <v>24</v>
      </c>
      <c r="G112" s="211" t="s">
        <v>64</v>
      </c>
      <c r="H112" s="211"/>
      <c r="I112" s="212">
        <v>35</v>
      </c>
      <c r="J112" s="212">
        <v>41</v>
      </c>
      <c r="K112"/>
      <c r="L112"/>
    </row>
    <row r="113" spans="1:12" s="312" customFormat="1">
      <c r="A113" s="210">
        <v>43218</v>
      </c>
      <c r="B113" s="211" t="s">
        <v>7</v>
      </c>
      <c r="C113" s="211">
        <v>77240</v>
      </c>
      <c r="D113" s="211" t="s">
        <v>1283</v>
      </c>
      <c r="E113" s="211" t="s">
        <v>7</v>
      </c>
      <c r="F113" s="211" t="s">
        <v>24</v>
      </c>
      <c r="G113" s="211" t="s">
        <v>941</v>
      </c>
      <c r="H113" s="211"/>
      <c r="I113" s="244" t="s">
        <v>1286</v>
      </c>
      <c r="J113" s="244" t="s">
        <v>1287</v>
      </c>
      <c r="K113" s="212"/>
      <c r="L113" s="212"/>
    </row>
    <row r="114" spans="1:12" s="312" customFormat="1">
      <c r="A114" s="240">
        <v>43170</v>
      </c>
      <c r="B114" s="215" t="s">
        <v>7</v>
      </c>
      <c r="C114" s="215">
        <v>54260</v>
      </c>
      <c r="D114" s="211" t="s">
        <v>892</v>
      </c>
      <c r="E114" s="211" t="s">
        <v>7</v>
      </c>
      <c r="F114" s="211"/>
      <c r="G114" s="211" t="s">
        <v>98</v>
      </c>
      <c r="H114" s="211"/>
      <c r="I114" s="212">
        <v>41</v>
      </c>
      <c r="J114" s="212">
        <v>40</v>
      </c>
      <c r="K114"/>
      <c r="L114"/>
    </row>
    <row r="115" spans="1:12" s="312" customFormat="1">
      <c r="A115" s="210">
        <v>43216</v>
      </c>
      <c r="B115" s="211" t="s">
        <v>7</v>
      </c>
      <c r="C115" s="211">
        <v>8000</v>
      </c>
      <c r="D115" s="211" t="s">
        <v>1251</v>
      </c>
      <c r="E115" s="211" t="s">
        <v>7</v>
      </c>
      <c r="F115" s="211" t="s">
        <v>24</v>
      </c>
      <c r="G115" s="211" t="s">
        <v>1247</v>
      </c>
      <c r="H115" s="211"/>
      <c r="I115" s="212">
        <v>100</v>
      </c>
      <c r="J115" s="212">
        <v>125</v>
      </c>
      <c r="K115" s="212"/>
      <c r="L115" s="212"/>
    </row>
    <row r="116" spans="1:12" s="312" customFormat="1">
      <c r="A116" s="210">
        <v>43220</v>
      </c>
      <c r="B116" s="211" t="s">
        <v>7</v>
      </c>
      <c r="C116" s="246" t="s">
        <v>1347</v>
      </c>
      <c r="D116" s="211" t="s">
        <v>1348</v>
      </c>
      <c r="E116" s="211" t="s">
        <v>7</v>
      </c>
      <c r="F116" s="211" t="s">
        <v>24</v>
      </c>
      <c r="G116" s="211" t="s">
        <v>42</v>
      </c>
      <c r="H116" s="211"/>
      <c r="I116" s="212">
        <v>100</v>
      </c>
      <c r="J116" s="212">
        <v>125</v>
      </c>
      <c r="K116" s="212"/>
      <c r="L116" s="212"/>
    </row>
    <row r="117" spans="1:12" s="312" customFormat="1">
      <c r="A117" s="210">
        <v>43188</v>
      </c>
      <c r="B117" s="215" t="s">
        <v>22</v>
      </c>
      <c r="C117" s="215">
        <v>6673</v>
      </c>
      <c r="D117" s="211" t="s">
        <v>1000</v>
      </c>
      <c r="E117" s="211" t="s">
        <v>12</v>
      </c>
      <c r="F117" s="211" t="s">
        <v>7</v>
      </c>
      <c r="G117" s="211" t="s">
        <v>548</v>
      </c>
      <c r="H117" s="211"/>
      <c r="I117" s="212">
        <v>74</v>
      </c>
      <c r="J117" s="212">
        <v>98</v>
      </c>
      <c r="K117"/>
      <c r="L117"/>
    </row>
    <row r="118" spans="1:12" s="312" customFormat="1">
      <c r="A118" s="240">
        <v>43180</v>
      </c>
      <c r="B118" s="215" t="s">
        <v>947</v>
      </c>
      <c r="C118" s="215">
        <v>60202</v>
      </c>
      <c r="D118" s="211" t="s">
        <v>948</v>
      </c>
      <c r="E118" s="211" t="s">
        <v>24</v>
      </c>
      <c r="F118" s="211" t="s">
        <v>911</v>
      </c>
      <c r="G118" s="211" t="s">
        <v>949</v>
      </c>
      <c r="H118" s="211"/>
      <c r="I118" s="212">
        <v>67</v>
      </c>
      <c r="J118" s="212">
        <v>108</v>
      </c>
      <c r="K118"/>
      <c r="L118"/>
    </row>
    <row r="119" spans="1:12" s="312" customFormat="1">
      <c r="A119" s="240">
        <v>43174</v>
      </c>
      <c r="B119" s="215" t="s">
        <v>4</v>
      </c>
      <c r="C119" s="215">
        <v>7641</v>
      </c>
      <c r="D119" s="211" t="s">
        <v>903</v>
      </c>
      <c r="E119" s="211" t="s">
        <v>5</v>
      </c>
      <c r="F119" s="211" t="s">
        <v>5</v>
      </c>
      <c r="G119" s="211" t="s">
        <v>904</v>
      </c>
      <c r="H119" s="211"/>
      <c r="I119" s="212">
        <v>44</v>
      </c>
      <c r="J119" s="212">
        <v>56</v>
      </c>
      <c r="K119"/>
      <c r="L119"/>
    </row>
    <row r="120" spans="1:12" s="312" customFormat="1">
      <c r="A120" s="210">
        <v>43221</v>
      </c>
      <c r="B120" s="211" t="s">
        <v>7</v>
      </c>
      <c r="C120" s="211">
        <v>54870</v>
      </c>
      <c r="D120" s="211" t="s">
        <v>1438</v>
      </c>
      <c r="E120" s="211" t="s">
        <v>7</v>
      </c>
      <c r="F120" s="211" t="s">
        <v>24</v>
      </c>
      <c r="G120" s="211" t="s">
        <v>42</v>
      </c>
      <c r="H120" s="211"/>
      <c r="I120" s="212">
        <v>30</v>
      </c>
      <c r="J120" s="212">
        <v>21</v>
      </c>
      <c r="K120"/>
      <c r="L120"/>
    </row>
    <row r="121" spans="1:12" s="312" customFormat="1">
      <c r="A121" s="240">
        <v>43171</v>
      </c>
      <c r="B121" s="215" t="s">
        <v>4</v>
      </c>
      <c r="C121" s="215">
        <v>6212</v>
      </c>
      <c r="D121" s="211" t="s">
        <v>287</v>
      </c>
      <c r="E121" s="211" t="s">
        <v>5</v>
      </c>
      <c r="F121" s="211" t="s">
        <v>122</v>
      </c>
      <c r="G121" s="211" t="s">
        <v>901</v>
      </c>
      <c r="H121" s="211"/>
      <c r="I121" s="212">
        <v>43</v>
      </c>
      <c r="J121" s="212">
        <v>56</v>
      </c>
      <c r="K121"/>
      <c r="L121"/>
    </row>
    <row r="122" spans="1:12" s="312" customFormat="1">
      <c r="A122" s="240">
        <v>43166</v>
      </c>
      <c r="B122" s="215" t="s">
        <v>7</v>
      </c>
      <c r="C122" s="215">
        <v>54400</v>
      </c>
      <c r="D122" s="211" t="s">
        <v>843</v>
      </c>
      <c r="E122" s="211" t="s">
        <v>7</v>
      </c>
      <c r="F122" s="211" t="s">
        <v>7</v>
      </c>
      <c r="G122" s="211" t="s">
        <v>42</v>
      </c>
      <c r="H122" s="211"/>
      <c r="I122" s="212">
        <v>25</v>
      </c>
      <c r="J122" s="212">
        <v>20</v>
      </c>
      <c r="K122"/>
      <c r="L122"/>
    </row>
    <row r="123" spans="1:12" s="312" customFormat="1">
      <c r="A123" s="241">
        <v>43163</v>
      </c>
      <c r="B123" s="214" t="s">
        <v>7</v>
      </c>
      <c r="C123" s="214">
        <v>54400</v>
      </c>
      <c r="D123" s="32" t="s">
        <v>815</v>
      </c>
      <c r="E123" s="32" t="s">
        <v>7</v>
      </c>
      <c r="F123" s="32" t="s">
        <v>24</v>
      </c>
      <c r="G123" s="32" t="s">
        <v>37</v>
      </c>
      <c r="H123" s="32"/>
      <c r="I123" s="212">
        <v>23</v>
      </c>
      <c r="J123" s="212">
        <v>23</v>
      </c>
      <c r="K123"/>
      <c r="L123"/>
    </row>
    <row r="124" spans="1:12" s="212" customFormat="1">
      <c r="A124" s="240">
        <v>43166</v>
      </c>
      <c r="B124" s="215" t="s">
        <v>7</v>
      </c>
      <c r="C124" s="215">
        <v>54400</v>
      </c>
      <c r="D124" s="211" t="s">
        <v>815</v>
      </c>
      <c r="E124" s="211" t="s">
        <v>7</v>
      </c>
      <c r="F124" s="211" t="s">
        <v>7</v>
      </c>
      <c r="G124" s="211" t="s">
        <v>42</v>
      </c>
      <c r="H124" s="211"/>
      <c r="I124" s="212">
        <v>25</v>
      </c>
      <c r="J124" s="212">
        <v>20</v>
      </c>
      <c r="K124"/>
      <c r="L124"/>
    </row>
    <row r="125" spans="1:12" s="212" customFormat="1">
      <c r="A125" s="240">
        <v>43167</v>
      </c>
      <c r="B125" s="215" t="s">
        <v>7</v>
      </c>
      <c r="C125" s="215">
        <v>54400</v>
      </c>
      <c r="D125" s="211" t="s">
        <v>815</v>
      </c>
      <c r="E125" s="211" t="s">
        <v>7</v>
      </c>
      <c r="F125" s="211" t="s">
        <v>24</v>
      </c>
      <c r="G125" s="211" t="s">
        <v>520</v>
      </c>
      <c r="H125" s="211"/>
      <c r="I125" s="212">
        <v>25</v>
      </c>
      <c r="J125" s="212">
        <v>20</v>
      </c>
      <c r="K125"/>
      <c r="L125"/>
    </row>
    <row r="126" spans="1:12" s="212" customFormat="1">
      <c r="A126" s="210">
        <v>43214</v>
      </c>
      <c r="B126" s="211" t="s">
        <v>7</v>
      </c>
      <c r="C126" s="211">
        <v>54400</v>
      </c>
      <c r="D126" s="211" t="s">
        <v>815</v>
      </c>
      <c r="E126" s="211" t="s">
        <v>7</v>
      </c>
      <c r="F126" s="211" t="s">
        <v>24</v>
      </c>
      <c r="G126" s="211" t="s">
        <v>1230</v>
      </c>
      <c r="H126" s="211"/>
      <c r="I126" s="212">
        <v>25</v>
      </c>
      <c r="J126" s="212">
        <v>20</v>
      </c>
      <c r="K126"/>
      <c r="L126"/>
    </row>
    <row r="127" spans="1:12" s="212" customFormat="1">
      <c r="A127" s="210">
        <v>43219</v>
      </c>
      <c r="B127" s="211" t="s">
        <v>7</v>
      </c>
      <c r="C127" s="211">
        <v>54400</v>
      </c>
      <c r="D127" s="211" t="s">
        <v>815</v>
      </c>
      <c r="E127" s="211" t="s">
        <v>7</v>
      </c>
      <c r="F127" s="211" t="s">
        <v>9</v>
      </c>
      <c r="G127" s="211" t="s">
        <v>388</v>
      </c>
      <c r="H127" s="211"/>
      <c r="I127" s="212">
        <v>25</v>
      </c>
      <c r="J127" s="212">
        <v>20</v>
      </c>
      <c r="K127"/>
      <c r="L127"/>
    </row>
    <row r="128" spans="1:12" s="212" customFormat="1">
      <c r="A128" s="210">
        <v>43219</v>
      </c>
      <c r="B128" s="211" t="s">
        <v>7</v>
      </c>
      <c r="C128" s="211">
        <v>54400</v>
      </c>
      <c r="D128" s="211" t="s">
        <v>815</v>
      </c>
      <c r="E128" s="211" t="s">
        <v>7</v>
      </c>
      <c r="F128" s="211" t="s">
        <v>9</v>
      </c>
      <c r="G128" s="211" t="s">
        <v>42</v>
      </c>
      <c r="H128" s="211"/>
      <c r="I128" s="212">
        <v>25</v>
      </c>
      <c r="J128" s="212">
        <v>20</v>
      </c>
      <c r="K128"/>
      <c r="L128"/>
    </row>
    <row r="129" spans="1:12" s="476" customFormat="1">
      <c r="A129" s="210">
        <v>43221</v>
      </c>
      <c r="B129" s="211" t="s">
        <v>7</v>
      </c>
      <c r="C129" s="211">
        <v>54400</v>
      </c>
      <c r="D129" s="211" t="s">
        <v>815</v>
      </c>
      <c r="E129" s="211" t="s">
        <v>7</v>
      </c>
      <c r="F129" s="211" t="s">
        <v>24</v>
      </c>
      <c r="G129" s="211" t="s">
        <v>65</v>
      </c>
      <c r="H129" s="211"/>
      <c r="I129" s="212">
        <v>25</v>
      </c>
      <c r="J129" s="212">
        <v>20</v>
      </c>
      <c r="K129"/>
      <c r="L129"/>
    </row>
    <row r="130" spans="1:12" s="212" customFormat="1">
      <c r="A130" s="210">
        <v>43195</v>
      </c>
      <c r="B130" s="211" t="s">
        <v>1125</v>
      </c>
      <c r="C130" s="211" t="s">
        <v>1128</v>
      </c>
      <c r="D130" s="211" t="s">
        <v>1129</v>
      </c>
      <c r="E130" s="211" t="s">
        <v>24</v>
      </c>
      <c r="F130" s="211" t="s">
        <v>24</v>
      </c>
      <c r="G130" s="211" t="s">
        <v>941</v>
      </c>
      <c r="H130" s="211"/>
      <c r="I130" s="236"/>
      <c r="J130" s="236"/>
    </row>
    <row r="131" spans="1:12" s="212" customFormat="1">
      <c r="A131" s="347">
        <v>43194</v>
      </c>
      <c r="B131" s="348" t="s">
        <v>4</v>
      </c>
      <c r="C131" s="348">
        <v>3327</v>
      </c>
      <c r="D131" s="348" t="s">
        <v>185</v>
      </c>
      <c r="E131" s="348" t="s">
        <v>7</v>
      </c>
      <c r="F131" s="348" t="s">
        <v>5</v>
      </c>
      <c r="G131" s="348" t="s">
        <v>65</v>
      </c>
      <c r="H131" s="348"/>
      <c r="I131" s="350">
        <v>22</v>
      </c>
      <c r="J131" s="350">
        <v>26</v>
      </c>
      <c r="K131" s="350"/>
      <c r="L131" s="350"/>
    </row>
    <row r="132" spans="1:12" s="212" customFormat="1">
      <c r="A132" s="210">
        <v>43219</v>
      </c>
      <c r="B132" s="211" t="s">
        <v>4</v>
      </c>
      <c r="C132" s="211">
        <v>3326</v>
      </c>
      <c r="D132" s="211" t="s">
        <v>185</v>
      </c>
      <c r="E132" s="211" t="s">
        <v>5</v>
      </c>
      <c r="F132" s="211" t="s">
        <v>7</v>
      </c>
      <c r="G132" s="211" t="s">
        <v>1311</v>
      </c>
      <c r="H132" s="211"/>
      <c r="I132" s="350">
        <v>22</v>
      </c>
      <c r="J132" s="350">
        <v>26</v>
      </c>
      <c r="K132"/>
      <c r="L132"/>
    </row>
    <row r="133" spans="1:12" s="212" customFormat="1">
      <c r="A133" s="210">
        <v>43219</v>
      </c>
      <c r="B133" s="211" t="s">
        <v>7</v>
      </c>
      <c r="C133" s="211">
        <v>57150</v>
      </c>
      <c r="D133" s="211" t="s">
        <v>1292</v>
      </c>
      <c r="E133" s="211" t="s">
        <v>6</v>
      </c>
      <c r="F133" s="211" t="s">
        <v>7</v>
      </c>
      <c r="G133" s="211" t="s">
        <v>42</v>
      </c>
      <c r="H133" s="211"/>
      <c r="I133" s="212">
        <v>64</v>
      </c>
      <c r="J133" s="212">
        <v>99</v>
      </c>
      <c r="K133"/>
      <c r="L133"/>
    </row>
    <row r="134" spans="1:12" s="212" customFormat="1">
      <c r="A134" s="210">
        <v>43194</v>
      </c>
      <c r="B134" s="211" t="s">
        <v>7</v>
      </c>
      <c r="C134" s="211">
        <v>54720</v>
      </c>
      <c r="D134" s="211" t="s">
        <v>1110</v>
      </c>
      <c r="E134" s="211" t="s">
        <v>7</v>
      </c>
      <c r="F134" s="211" t="s">
        <v>7</v>
      </c>
      <c r="G134" s="211" t="s">
        <v>123</v>
      </c>
      <c r="H134" s="211"/>
      <c r="I134" s="212">
        <v>25</v>
      </c>
      <c r="J134" s="212">
        <v>17</v>
      </c>
    </row>
    <row r="135" spans="1:12" s="212" customFormat="1">
      <c r="A135" s="210">
        <v>43193</v>
      </c>
      <c r="B135" s="211" t="s">
        <v>6</v>
      </c>
      <c r="C135" s="211">
        <v>54636</v>
      </c>
      <c r="D135" s="211" t="s">
        <v>149</v>
      </c>
      <c r="E135" s="211" t="s">
        <v>6</v>
      </c>
      <c r="F135" s="211" t="s">
        <v>6</v>
      </c>
      <c r="G135" s="211" t="s">
        <v>533</v>
      </c>
      <c r="H135" s="211"/>
      <c r="I135" s="212">
        <v>64</v>
      </c>
      <c r="J135" s="212">
        <v>91</v>
      </c>
    </row>
    <row r="136" spans="1:12" s="312" customFormat="1">
      <c r="A136" s="210">
        <v>43196</v>
      </c>
      <c r="B136" s="211" t="s">
        <v>4</v>
      </c>
      <c r="C136" s="211">
        <v>5681</v>
      </c>
      <c r="D136" s="211" t="s">
        <v>193</v>
      </c>
      <c r="E136" s="211" t="s">
        <v>24</v>
      </c>
      <c r="F136" s="211" t="s">
        <v>1145</v>
      </c>
      <c r="G136" s="211" t="s">
        <v>123</v>
      </c>
      <c r="H136" s="211"/>
      <c r="I136" s="212">
        <v>64</v>
      </c>
      <c r="J136" s="212">
        <v>91</v>
      </c>
      <c r="K136" s="212"/>
      <c r="L136" s="212"/>
    </row>
    <row r="137" spans="1:12" s="312" customFormat="1">
      <c r="A137" s="381">
        <v>43176</v>
      </c>
      <c r="B137" s="382" t="s">
        <v>4</v>
      </c>
      <c r="C137" s="382">
        <v>9370</v>
      </c>
      <c r="D137" s="383" t="s">
        <v>200</v>
      </c>
      <c r="E137" s="383" t="s">
        <v>5</v>
      </c>
      <c r="F137" s="383" t="s">
        <v>7</v>
      </c>
      <c r="G137" s="383" t="s">
        <v>909</v>
      </c>
      <c r="H137" s="383"/>
      <c r="I137" s="384">
        <v>51</v>
      </c>
      <c r="J137" s="384">
        <v>45</v>
      </c>
      <c r="K137" s="380"/>
      <c r="L137" s="380"/>
    </row>
    <row r="138" spans="1:12" s="312" customFormat="1">
      <c r="A138" s="240">
        <v>43176</v>
      </c>
      <c r="B138" s="215" t="s">
        <v>6</v>
      </c>
      <c r="C138" s="215">
        <v>54533</v>
      </c>
      <c r="D138" s="211" t="s">
        <v>908</v>
      </c>
      <c r="E138" s="211" t="s">
        <v>24</v>
      </c>
      <c r="F138" s="211" t="s">
        <v>28</v>
      </c>
      <c r="G138" s="211" t="s">
        <v>42</v>
      </c>
      <c r="H138" s="211"/>
      <c r="I138" s="212">
        <v>78</v>
      </c>
      <c r="J138" s="212">
        <v>122</v>
      </c>
      <c r="K138"/>
      <c r="L138"/>
    </row>
    <row r="139" spans="1:12" s="312" customFormat="1">
      <c r="A139" s="241">
        <v>43163</v>
      </c>
      <c r="B139" s="214" t="s">
        <v>4</v>
      </c>
      <c r="C139" s="214">
        <v>4579</v>
      </c>
      <c r="D139" s="32" t="s">
        <v>131</v>
      </c>
      <c r="E139" s="32" t="s">
        <v>5</v>
      </c>
      <c r="F139" s="32" t="s">
        <v>6</v>
      </c>
      <c r="G139" s="32" t="s">
        <v>811</v>
      </c>
      <c r="H139" s="32"/>
      <c r="I139" s="212">
        <v>5</v>
      </c>
      <c r="J139" s="212">
        <v>2</v>
      </c>
      <c r="K139"/>
      <c r="L139"/>
    </row>
    <row r="140" spans="1:12" s="312" customFormat="1">
      <c r="A140" s="241">
        <v>43162</v>
      </c>
      <c r="B140" s="214" t="s">
        <v>4</v>
      </c>
      <c r="C140" s="214">
        <v>4599</v>
      </c>
      <c r="D140" s="32" t="s">
        <v>131</v>
      </c>
      <c r="E140" s="32" t="s">
        <v>25</v>
      </c>
      <c r="F140" s="32" t="s">
        <v>7</v>
      </c>
      <c r="G140" s="32" t="s">
        <v>131</v>
      </c>
      <c r="H140" s="32"/>
      <c r="I140" s="212">
        <v>5</v>
      </c>
      <c r="J140" s="212">
        <v>2</v>
      </c>
      <c r="K140"/>
      <c r="L140"/>
    </row>
    <row r="141" spans="1:12" s="312" customFormat="1">
      <c r="A141" s="240">
        <v>43165</v>
      </c>
      <c r="B141" s="215" t="s">
        <v>4</v>
      </c>
      <c r="C141" s="215">
        <v>4601</v>
      </c>
      <c r="D141" s="211" t="s">
        <v>131</v>
      </c>
      <c r="E141" s="211" t="s">
        <v>5</v>
      </c>
      <c r="F141" s="211" t="s">
        <v>5</v>
      </c>
      <c r="G141" s="211" t="s">
        <v>663</v>
      </c>
      <c r="H141" s="211"/>
      <c r="I141" s="212">
        <v>5</v>
      </c>
      <c r="J141" s="212">
        <v>2</v>
      </c>
      <c r="K141"/>
      <c r="L141"/>
    </row>
    <row r="142" spans="1:12" s="413" customFormat="1">
      <c r="A142" s="240">
        <v>43167</v>
      </c>
      <c r="B142" s="215" t="s">
        <v>4</v>
      </c>
      <c r="C142" s="215">
        <v>4640</v>
      </c>
      <c r="D142" s="211" t="s">
        <v>131</v>
      </c>
      <c r="E142" s="211" t="s">
        <v>18</v>
      </c>
      <c r="F142" s="211" t="s">
        <v>7</v>
      </c>
      <c r="G142" s="211" t="s">
        <v>855</v>
      </c>
      <c r="H142" s="211"/>
      <c r="I142" s="212">
        <v>5</v>
      </c>
      <c r="J142" s="212">
        <v>2</v>
      </c>
      <c r="K142"/>
      <c r="L142"/>
    </row>
    <row r="143" spans="1:12" s="413" customFormat="1">
      <c r="A143" s="240">
        <v>43184</v>
      </c>
      <c r="B143" s="215" t="s">
        <v>4</v>
      </c>
      <c r="C143" s="215">
        <v>4687</v>
      </c>
      <c r="D143" s="211" t="s">
        <v>131</v>
      </c>
      <c r="E143" s="211" t="s">
        <v>25</v>
      </c>
      <c r="F143" s="211" t="s">
        <v>7</v>
      </c>
      <c r="G143" s="211" t="s">
        <v>478</v>
      </c>
      <c r="H143" s="211"/>
      <c r="I143" s="212">
        <v>5</v>
      </c>
      <c r="J143" s="212">
        <v>2</v>
      </c>
      <c r="K143"/>
      <c r="L143"/>
    </row>
    <row r="144" spans="1:12" s="413" customFormat="1">
      <c r="A144" s="210">
        <v>43190</v>
      </c>
      <c r="B144" s="215" t="s">
        <v>4</v>
      </c>
      <c r="C144" s="215">
        <v>4513</v>
      </c>
      <c r="D144" s="211" t="s">
        <v>131</v>
      </c>
      <c r="E144" s="211" t="s">
        <v>5</v>
      </c>
      <c r="F144" s="211" t="s">
        <v>7</v>
      </c>
      <c r="G144" s="211" t="s">
        <v>123</v>
      </c>
      <c r="H144" s="211"/>
      <c r="I144" s="212">
        <v>5</v>
      </c>
      <c r="J144" s="212">
        <v>2</v>
      </c>
      <c r="K144"/>
      <c r="L144"/>
    </row>
    <row r="145" spans="1:12" s="212" customFormat="1">
      <c r="A145" s="210">
        <v>43190</v>
      </c>
      <c r="B145" s="215" t="s">
        <v>4</v>
      </c>
      <c r="C145" s="215">
        <v>4599</v>
      </c>
      <c r="D145" s="211" t="s">
        <v>131</v>
      </c>
      <c r="E145" s="211" t="s">
        <v>5</v>
      </c>
      <c r="F145" s="211" t="s">
        <v>7</v>
      </c>
      <c r="G145" s="211" t="s">
        <v>1009</v>
      </c>
      <c r="H145" s="211"/>
      <c r="I145" s="212">
        <v>5</v>
      </c>
      <c r="J145" s="212">
        <v>2</v>
      </c>
      <c r="K145"/>
      <c r="L145"/>
    </row>
    <row r="146" spans="1:12" s="212" customFormat="1">
      <c r="A146" s="315">
        <v>43194</v>
      </c>
      <c r="B146" s="311" t="s">
        <v>4</v>
      </c>
      <c r="C146" s="311">
        <v>4629</v>
      </c>
      <c r="D146" s="311" t="s">
        <v>131</v>
      </c>
      <c r="E146" s="311" t="s">
        <v>5</v>
      </c>
      <c r="F146" s="311" t="s">
        <v>7</v>
      </c>
      <c r="G146" s="311" t="s">
        <v>116</v>
      </c>
      <c r="H146" s="311"/>
      <c r="I146" s="312">
        <v>5</v>
      </c>
      <c r="J146" s="312">
        <v>2</v>
      </c>
      <c r="K146" s="312"/>
      <c r="L146" s="312"/>
    </row>
    <row r="147" spans="1:12" s="212" customFormat="1">
      <c r="A147" s="315">
        <v>43195</v>
      </c>
      <c r="B147" s="311" t="s">
        <v>4</v>
      </c>
      <c r="C147" s="311">
        <v>4638</v>
      </c>
      <c r="D147" s="311" t="s">
        <v>131</v>
      </c>
      <c r="E147" s="311" t="s">
        <v>7</v>
      </c>
      <c r="F147" s="311" t="s">
        <v>7</v>
      </c>
      <c r="G147" s="311" t="s">
        <v>1122</v>
      </c>
      <c r="H147" s="311"/>
      <c r="I147" s="312">
        <v>5</v>
      </c>
      <c r="J147" s="312">
        <v>2</v>
      </c>
      <c r="K147" s="312"/>
      <c r="L147" s="312"/>
    </row>
    <row r="148" spans="1:12" s="212" customFormat="1">
      <c r="A148" s="315">
        <v>43196</v>
      </c>
      <c r="B148" s="311" t="s">
        <v>4</v>
      </c>
      <c r="C148" s="311">
        <v>4514</v>
      </c>
      <c r="D148" s="311" t="s">
        <v>131</v>
      </c>
      <c r="E148" s="311" t="s">
        <v>5</v>
      </c>
      <c r="F148" s="311" t="s">
        <v>6</v>
      </c>
      <c r="G148" s="311" t="s">
        <v>1156</v>
      </c>
      <c r="H148" s="311"/>
      <c r="I148" s="312">
        <v>5</v>
      </c>
      <c r="J148" s="312">
        <v>2</v>
      </c>
      <c r="K148" s="312"/>
      <c r="L148" s="312"/>
    </row>
    <row r="149" spans="1:12" s="212" customFormat="1">
      <c r="A149" s="315">
        <v>43196</v>
      </c>
      <c r="B149" s="311" t="s">
        <v>4</v>
      </c>
      <c r="C149" s="311">
        <v>4514</v>
      </c>
      <c r="D149" s="311" t="s">
        <v>131</v>
      </c>
      <c r="E149" s="311" t="s">
        <v>5</v>
      </c>
      <c r="F149" s="311" t="s">
        <v>6</v>
      </c>
      <c r="G149" s="311" t="s">
        <v>1156</v>
      </c>
      <c r="H149" s="311"/>
      <c r="I149" s="312">
        <v>5</v>
      </c>
      <c r="J149" s="312">
        <v>2</v>
      </c>
      <c r="K149" s="312"/>
      <c r="L149" s="312"/>
    </row>
    <row r="150" spans="1:12">
      <c r="A150" s="315">
        <v>43196</v>
      </c>
      <c r="B150" s="311" t="s">
        <v>4</v>
      </c>
      <c r="C150" s="311">
        <v>4514</v>
      </c>
      <c r="D150" s="311" t="s">
        <v>131</v>
      </c>
      <c r="E150" s="311" t="s">
        <v>5</v>
      </c>
      <c r="F150" s="311" t="s">
        <v>6</v>
      </c>
      <c r="G150" s="311" t="s">
        <v>1156</v>
      </c>
      <c r="H150" s="311"/>
      <c r="I150" s="312">
        <v>5</v>
      </c>
      <c r="J150" s="312">
        <v>2</v>
      </c>
      <c r="K150" s="312"/>
      <c r="L150" s="312"/>
    </row>
    <row r="151" spans="1:12">
      <c r="A151" s="315">
        <v>43196</v>
      </c>
      <c r="B151" s="311" t="s">
        <v>4</v>
      </c>
      <c r="C151" s="311">
        <v>4510</v>
      </c>
      <c r="D151" s="311" t="s">
        <v>131</v>
      </c>
      <c r="E151" s="311" t="s">
        <v>25</v>
      </c>
      <c r="F151" s="311" t="s">
        <v>5</v>
      </c>
      <c r="G151" s="311" t="s">
        <v>1156</v>
      </c>
      <c r="H151" s="311"/>
      <c r="I151" s="312">
        <v>5</v>
      </c>
      <c r="J151" s="312">
        <v>2</v>
      </c>
      <c r="K151" s="312"/>
      <c r="L151" s="312"/>
    </row>
    <row r="152" spans="1:12">
      <c r="A152" s="315">
        <v>43197</v>
      </c>
      <c r="B152" s="311" t="s">
        <v>4</v>
      </c>
      <c r="C152" s="311">
        <v>4521</v>
      </c>
      <c r="D152" s="311" t="s">
        <v>131</v>
      </c>
      <c r="E152" s="311" t="s">
        <v>5</v>
      </c>
      <c r="F152" s="311" t="s">
        <v>363</v>
      </c>
      <c r="G152" s="311" t="s">
        <v>388</v>
      </c>
      <c r="H152" s="311"/>
      <c r="I152" s="312">
        <v>5</v>
      </c>
      <c r="J152" s="312">
        <v>2</v>
      </c>
      <c r="K152" s="312"/>
      <c r="L152" s="312"/>
    </row>
    <row r="153" spans="1:12">
      <c r="A153" s="315">
        <v>43198</v>
      </c>
      <c r="B153" s="311" t="s">
        <v>4</v>
      </c>
      <c r="C153" s="311">
        <v>4651</v>
      </c>
      <c r="D153" s="311" t="s">
        <v>131</v>
      </c>
      <c r="E153" s="311" t="s">
        <v>5</v>
      </c>
      <c r="F153" s="311" t="s">
        <v>6</v>
      </c>
      <c r="G153" s="311" t="s">
        <v>663</v>
      </c>
      <c r="H153" s="311"/>
      <c r="I153" s="312">
        <v>5</v>
      </c>
      <c r="J153" s="312">
        <v>2</v>
      </c>
      <c r="K153" s="312"/>
      <c r="L153" s="312"/>
    </row>
    <row r="154" spans="1:12">
      <c r="A154" s="315">
        <v>43200</v>
      </c>
      <c r="B154" s="311" t="s">
        <v>4</v>
      </c>
      <c r="C154" s="311">
        <v>4636</v>
      </c>
      <c r="D154" s="311" t="s">
        <v>131</v>
      </c>
      <c r="E154" s="311" t="s">
        <v>5</v>
      </c>
      <c r="F154" s="311" t="s">
        <v>7</v>
      </c>
      <c r="G154" s="311" t="s">
        <v>1177</v>
      </c>
      <c r="H154" s="311"/>
      <c r="I154" s="312">
        <v>5</v>
      </c>
      <c r="J154" s="312">
        <v>2</v>
      </c>
      <c r="K154" s="312"/>
      <c r="L154" s="312"/>
    </row>
    <row r="155" spans="1:12">
      <c r="A155" s="315">
        <v>43202</v>
      </c>
      <c r="B155" s="311" t="s">
        <v>4</v>
      </c>
      <c r="C155" s="311">
        <v>4514</v>
      </c>
      <c r="D155" s="311" t="s">
        <v>131</v>
      </c>
      <c r="E155" s="311" t="s">
        <v>4</v>
      </c>
      <c r="F155" s="311" t="s">
        <v>1183</v>
      </c>
      <c r="G155" s="311" t="s">
        <v>93</v>
      </c>
      <c r="H155" s="311"/>
      <c r="I155" s="312">
        <v>5</v>
      </c>
      <c r="J155" s="312">
        <v>2</v>
      </c>
      <c r="K155" s="312"/>
      <c r="L155" s="312"/>
    </row>
    <row r="156" spans="1:12">
      <c r="A156" s="315">
        <v>43204</v>
      </c>
      <c r="B156" s="311" t="s">
        <v>4</v>
      </c>
      <c r="C156" s="311">
        <v>4515</v>
      </c>
      <c r="D156" s="311" t="s">
        <v>131</v>
      </c>
      <c r="E156" s="311" t="s">
        <v>914</v>
      </c>
      <c r="F156" s="311" t="s">
        <v>12</v>
      </c>
      <c r="G156" s="311" t="s">
        <v>37</v>
      </c>
      <c r="H156" s="311"/>
      <c r="I156" s="312">
        <v>5</v>
      </c>
      <c r="J156" s="312">
        <v>2</v>
      </c>
      <c r="K156" s="312"/>
      <c r="L156" s="312"/>
    </row>
    <row r="157" spans="1:12">
      <c r="A157" s="315">
        <v>43204</v>
      </c>
      <c r="B157" s="311" t="s">
        <v>4</v>
      </c>
      <c r="C157" s="311">
        <v>4505</v>
      </c>
      <c r="D157" s="311" t="s">
        <v>131</v>
      </c>
      <c r="E157" s="311" t="s">
        <v>5</v>
      </c>
      <c r="F157" s="311" t="s">
        <v>7</v>
      </c>
      <c r="G157" s="311" t="s">
        <v>93</v>
      </c>
      <c r="H157" s="311"/>
      <c r="I157" s="312">
        <v>5</v>
      </c>
      <c r="J157" s="312">
        <v>2</v>
      </c>
      <c r="K157" s="312"/>
      <c r="L157" s="312"/>
    </row>
    <row r="158" spans="1:12">
      <c r="A158" s="315">
        <v>43205</v>
      </c>
      <c r="B158" s="311" t="s">
        <v>4</v>
      </c>
      <c r="C158" s="311">
        <v>4660</v>
      </c>
      <c r="D158" s="311" t="s">
        <v>131</v>
      </c>
      <c r="E158" s="311" t="s">
        <v>9</v>
      </c>
      <c r="F158" s="311" t="s">
        <v>7</v>
      </c>
      <c r="G158" s="311" t="s">
        <v>93</v>
      </c>
      <c r="H158" s="311"/>
      <c r="I158" s="312">
        <v>5</v>
      </c>
      <c r="J158" s="312">
        <v>2</v>
      </c>
      <c r="K158" s="312"/>
      <c r="L158" s="312"/>
    </row>
    <row r="159" spans="1:12">
      <c r="A159" s="315">
        <v>43212</v>
      </c>
      <c r="B159" s="311" t="s">
        <v>4</v>
      </c>
      <c r="C159" s="311">
        <v>4642</v>
      </c>
      <c r="D159" s="311" t="s">
        <v>131</v>
      </c>
      <c r="E159" s="311" t="s">
        <v>5</v>
      </c>
      <c r="F159" s="311" t="s">
        <v>127</v>
      </c>
      <c r="G159" s="311" t="s">
        <v>1223</v>
      </c>
      <c r="H159" s="311"/>
      <c r="I159" s="312">
        <v>5</v>
      </c>
      <c r="J159" s="312">
        <v>2</v>
      </c>
      <c r="K159" s="277"/>
      <c r="L159" s="277"/>
    </row>
    <row r="160" spans="1:12">
      <c r="A160" s="315">
        <v>43218</v>
      </c>
      <c r="B160" s="311" t="s">
        <v>4</v>
      </c>
      <c r="C160" s="311">
        <v>4570</v>
      </c>
      <c r="D160" s="311" t="s">
        <v>131</v>
      </c>
      <c r="E160" s="311" t="s">
        <v>5</v>
      </c>
      <c r="F160" s="311" t="s">
        <v>7</v>
      </c>
      <c r="G160" s="311" t="s">
        <v>42</v>
      </c>
      <c r="H160" s="311"/>
      <c r="I160" s="312">
        <v>5</v>
      </c>
      <c r="J160" s="312">
        <v>2</v>
      </c>
      <c r="K160" s="312"/>
      <c r="L160" s="312"/>
    </row>
    <row r="161" spans="1:12" s="277" customFormat="1">
      <c r="A161" s="315">
        <v>43194</v>
      </c>
      <c r="B161" s="311" t="s">
        <v>4</v>
      </c>
      <c r="C161" s="311">
        <v>4645</v>
      </c>
      <c r="D161" s="311" t="s">
        <v>1118</v>
      </c>
      <c r="E161" s="311" t="s">
        <v>7</v>
      </c>
      <c r="F161" s="311" t="s">
        <v>1112</v>
      </c>
      <c r="G161" s="311" t="s">
        <v>548</v>
      </c>
      <c r="H161" s="311"/>
      <c r="I161" s="312">
        <v>10</v>
      </c>
      <c r="J161" s="312">
        <v>3</v>
      </c>
      <c r="K161" s="312"/>
      <c r="L161" s="312"/>
    </row>
    <row r="162" spans="1:12" s="277" customFormat="1">
      <c r="A162" s="315">
        <v>43193</v>
      </c>
      <c r="B162" s="311" t="s">
        <v>4</v>
      </c>
      <c r="C162" s="311">
        <v>4579</v>
      </c>
      <c r="D162" s="311" t="s">
        <v>1119</v>
      </c>
      <c r="E162" s="311" t="s">
        <v>5</v>
      </c>
      <c r="F162" s="311" t="s">
        <v>127</v>
      </c>
      <c r="G162" s="311" t="s">
        <v>533</v>
      </c>
      <c r="H162" s="311"/>
      <c r="I162" s="312">
        <v>7</v>
      </c>
      <c r="J162" s="312">
        <v>3</v>
      </c>
      <c r="K162" s="312"/>
      <c r="L162" s="312"/>
    </row>
    <row r="163" spans="1:12" s="277" customFormat="1">
      <c r="A163" s="210">
        <v>43219</v>
      </c>
      <c r="B163" s="211" t="s">
        <v>4</v>
      </c>
      <c r="C163" s="211">
        <v>4527</v>
      </c>
      <c r="D163" s="211" t="s">
        <v>1313</v>
      </c>
      <c r="E163" s="211" t="s">
        <v>5</v>
      </c>
      <c r="F163" s="211" t="s">
        <v>6</v>
      </c>
      <c r="G163" s="211" t="s">
        <v>1302</v>
      </c>
      <c r="H163" s="211"/>
      <c r="I163" s="312">
        <v>7</v>
      </c>
      <c r="J163" s="312">
        <v>3</v>
      </c>
      <c r="K163"/>
      <c r="L163"/>
    </row>
    <row r="164" spans="1:12" s="277" customFormat="1">
      <c r="A164" s="240">
        <v>43184</v>
      </c>
      <c r="B164" s="215" t="s">
        <v>4</v>
      </c>
      <c r="C164" s="215">
        <v>4553</v>
      </c>
      <c r="D164" s="225" t="s">
        <v>986</v>
      </c>
      <c r="E164" s="211" t="s">
        <v>5</v>
      </c>
      <c r="F164" s="211" t="s">
        <v>978</v>
      </c>
      <c r="G164" s="211" t="s">
        <v>116</v>
      </c>
      <c r="H164" s="211"/>
      <c r="I164" s="212">
        <v>7</v>
      </c>
      <c r="J164" s="212">
        <v>3</v>
      </c>
      <c r="K164"/>
      <c r="L164"/>
    </row>
    <row r="165" spans="1:12" s="277" customFormat="1">
      <c r="A165" s="240">
        <v>43184</v>
      </c>
      <c r="B165" s="215" t="s">
        <v>4</v>
      </c>
      <c r="C165" s="215">
        <v>4570</v>
      </c>
      <c r="D165" s="211" t="s">
        <v>986</v>
      </c>
      <c r="E165" s="211" t="s">
        <v>5</v>
      </c>
      <c r="F165" s="211" t="s">
        <v>7</v>
      </c>
      <c r="G165" s="211" t="s">
        <v>961</v>
      </c>
      <c r="H165" s="211"/>
      <c r="I165" s="212">
        <v>7</v>
      </c>
      <c r="J165" s="212">
        <v>3</v>
      </c>
      <c r="K165"/>
      <c r="L165"/>
    </row>
    <row r="166" spans="1:12" s="277" customFormat="1">
      <c r="A166" s="240">
        <v>43169</v>
      </c>
      <c r="B166" s="215" t="s">
        <v>4</v>
      </c>
      <c r="C166" s="215">
        <v>4569</v>
      </c>
      <c r="D166" s="211" t="s">
        <v>987</v>
      </c>
      <c r="E166" s="211" t="s">
        <v>5</v>
      </c>
      <c r="F166" s="211" t="s">
        <v>7</v>
      </c>
      <c r="G166" s="211" t="s">
        <v>866</v>
      </c>
      <c r="H166" s="211"/>
      <c r="I166" s="212">
        <v>5</v>
      </c>
      <c r="J166" s="212">
        <v>2</v>
      </c>
      <c r="K166"/>
      <c r="L166"/>
    </row>
    <row r="167" spans="1:12" s="277" customFormat="1">
      <c r="A167" s="240">
        <v>43177</v>
      </c>
      <c r="B167" s="215" t="s">
        <v>4</v>
      </c>
      <c r="C167" s="215">
        <v>4972</v>
      </c>
      <c r="D167" s="32" t="s">
        <v>340</v>
      </c>
      <c r="E167" s="211" t="s">
        <v>9</v>
      </c>
      <c r="F167" s="211" t="s">
        <v>5</v>
      </c>
      <c r="G167" s="211" t="s">
        <v>123</v>
      </c>
      <c r="H167" s="211"/>
      <c r="I167" s="212">
        <v>16</v>
      </c>
      <c r="J167" s="212">
        <v>15</v>
      </c>
      <c r="K167"/>
      <c r="L167"/>
    </row>
    <row r="168" spans="1:12">
      <c r="A168" s="241">
        <v>43163</v>
      </c>
      <c r="B168" s="214" t="s">
        <v>4</v>
      </c>
      <c r="C168" s="214">
        <v>4973</v>
      </c>
      <c r="D168" s="32" t="s">
        <v>340</v>
      </c>
      <c r="E168" s="32" t="s">
        <v>9</v>
      </c>
      <c r="F168" s="32" t="s">
        <v>7</v>
      </c>
      <c r="G168" s="32" t="s">
        <v>123</v>
      </c>
      <c r="H168" s="32"/>
      <c r="I168" s="212">
        <v>16</v>
      </c>
      <c r="J168" s="212">
        <v>15</v>
      </c>
    </row>
    <row r="169" spans="1:12">
      <c r="A169" s="479">
        <v>43201</v>
      </c>
      <c r="B169" s="475" t="s">
        <v>4</v>
      </c>
      <c r="C169" s="475">
        <v>4974</v>
      </c>
      <c r="D169" s="475" t="s">
        <v>340</v>
      </c>
      <c r="E169" s="475" t="s">
        <v>5</v>
      </c>
      <c r="F169" s="475" t="s">
        <v>7</v>
      </c>
      <c r="G169" s="475" t="s">
        <v>123</v>
      </c>
      <c r="H169" s="475"/>
      <c r="I169" s="476">
        <v>16</v>
      </c>
      <c r="J169" s="476">
        <v>15</v>
      </c>
      <c r="K169" s="476"/>
      <c r="L169" s="476"/>
    </row>
    <row r="170" spans="1:12">
      <c r="A170" s="210">
        <v>43221</v>
      </c>
      <c r="B170" s="211" t="s">
        <v>4</v>
      </c>
      <c r="C170" s="211">
        <v>4973</v>
      </c>
      <c r="D170" s="211" t="s">
        <v>340</v>
      </c>
      <c r="E170" s="211" t="s">
        <v>25</v>
      </c>
      <c r="F170" s="211" t="s">
        <v>5</v>
      </c>
      <c r="G170" s="211" t="s">
        <v>466</v>
      </c>
      <c r="H170" s="211"/>
      <c r="I170" s="476">
        <v>16</v>
      </c>
      <c r="J170" s="476">
        <v>15</v>
      </c>
    </row>
    <row r="171" spans="1:12">
      <c r="A171" s="240">
        <v>43177</v>
      </c>
      <c r="B171" s="215" t="s">
        <v>7</v>
      </c>
      <c r="C171" s="215">
        <v>57925</v>
      </c>
      <c r="D171" s="211" t="s">
        <v>936</v>
      </c>
      <c r="E171" s="211" t="s">
        <v>7</v>
      </c>
      <c r="F171" s="211" t="s">
        <v>937</v>
      </c>
      <c r="G171" s="211" t="s">
        <v>938</v>
      </c>
      <c r="H171" s="211"/>
      <c r="I171" s="212">
        <v>37</v>
      </c>
      <c r="J171" s="212">
        <v>51</v>
      </c>
    </row>
    <row r="172" spans="1:12">
      <c r="A172" s="210">
        <v>43219</v>
      </c>
      <c r="B172" s="211" t="s">
        <v>984</v>
      </c>
      <c r="C172" s="211">
        <v>6665</v>
      </c>
      <c r="D172" s="211" t="s">
        <v>1314</v>
      </c>
      <c r="E172" s="211" t="s">
        <v>984</v>
      </c>
      <c r="F172" s="211" t="s">
        <v>24</v>
      </c>
      <c r="G172" s="211" t="s">
        <v>1230</v>
      </c>
      <c r="H172" s="211"/>
      <c r="I172" s="612" t="s">
        <v>1315</v>
      </c>
      <c r="J172" s="612" t="s">
        <v>1316</v>
      </c>
    </row>
    <row r="173" spans="1:12">
      <c r="A173" s="240">
        <v>43181</v>
      </c>
      <c r="B173" s="215" t="s">
        <v>4</v>
      </c>
      <c r="C173" s="215">
        <v>3416</v>
      </c>
      <c r="D173" s="211" t="s">
        <v>168</v>
      </c>
      <c r="E173" s="211" t="s">
        <v>5</v>
      </c>
      <c r="F173" s="211" t="s">
        <v>6</v>
      </c>
      <c r="G173" s="211" t="s">
        <v>951</v>
      </c>
      <c r="H173" s="211"/>
      <c r="I173" s="212">
        <v>21</v>
      </c>
      <c r="J173" s="212">
        <v>24</v>
      </c>
    </row>
    <row r="174" spans="1:12">
      <c r="A174" s="240">
        <v>43177</v>
      </c>
      <c r="B174" s="215" t="s">
        <v>4</v>
      </c>
      <c r="C174" s="215">
        <v>3432</v>
      </c>
      <c r="D174" s="211" t="s">
        <v>168</v>
      </c>
      <c r="E174" s="211" t="s">
        <v>5</v>
      </c>
      <c r="F174" s="211" t="s">
        <v>5</v>
      </c>
      <c r="G174" s="211" t="s">
        <v>388</v>
      </c>
      <c r="H174" s="211"/>
      <c r="I174" s="212">
        <v>21</v>
      </c>
      <c r="J174" s="212">
        <v>24</v>
      </c>
    </row>
    <row r="175" spans="1:12">
      <c r="A175" s="240">
        <v>43174</v>
      </c>
      <c r="B175" s="215" t="s">
        <v>4</v>
      </c>
      <c r="C175" s="215">
        <v>3511</v>
      </c>
      <c r="D175" s="211" t="s">
        <v>168</v>
      </c>
      <c r="E175" s="211" t="s">
        <v>5</v>
      </c>
      <c r="F175" s="211" t="s">
        <v>7</v>
      </c>
      <c r="G175" s="211" t="s">
        <v>116</v>
      </c>
      <c r="H175" s="211"/>
      <c r="I175" s="212">
        <v>21</v>
      </c>
      <c r="J175" s="212">
        <v>24</v>
      </c>
    </row>
    <row r="176" spans="1:12">
      <c r="A176" s="240">
        <v>43177</v>
      </c>
      <c r="B176" s="215" t="s">
        <v>4</v>
      </c>
      <c r="C176" s="215">
        <v>3515</v>
      </c>
      <c r="D176" s="211" t="s">
        <v>168</v>
      </c>
      <c r="E176" s="211" t="s">
        <v>25</v>
      </c>
      <c r="F176" s="211" t="s">
        <v>927</v>
      </c>
      <c r="G176" s="211" t="s">
        <v>42</v>
      </c>
      <c r="H176" s="211"/>
      <c r="I176" s="212">
        <v>21</v>
      </c>
      <c r="J176" s="212">
        <v>24</v>
      </c>
    </row>
    <row r="177" spans="1:12">
      <c r="A177" s="240">
        <v>43184</v>
      </c>
      <c r="B177" s="215" t="s">
        <v>4</v>
      </c>
      <c r="C177" s="215">
        <v>3550</v>
      </c>
      <c r="D177" s="211" t="s">
        <v>168</v>
      </c>
      <c r="E177" s="211" t="s">
        <v>5</v>
      </c>
      <c r="F177" s="211" t="s">
        <v>5</v>
      </c>
      <c r="G177" s="211" t="s">
        <v>548</v>
      </c>
      <c r="H177" s="211"/>
      <c r="I177" s="212">
        <v>21</v>
      </c>
      <c r="J177" s="212">
        <v>24</v>
      </c>
    </row>
    <row r="178" spans="1:12">
      <c r="A178" s="315">
        <v>43191</v>
      </c>
      <c r="B178" s="311" t="s">
        <v>4</v>
      </c>
      <c r="C178" s="311">
        <v>3419</v>
      </c>
      <c r="D178" s="311" t="s">
        <v>168</v>
      </c>
      <c r="E178" s="311" t="s">
        <v>5</v>
      </c>
      <c r="F178" s="311" t="s">
        <v>5</v>
      </c>
      <c r="G178" s="311" t="s">
        <v>42</v>
      </c>
      <c r="H178" s="311"/>
      <c r="I178" s="312">
        <v>21</v>
      </c>
      <c r="J178" s="312">
        <v>24</v>
      </c>
      <c r="K178" s="277"/>
      <c r="L178" s="277"/>
    </row>
    <row r="179" spans="1:12">
      <c r="A179" s="315">
        <v>43196</v>
      </c>
      <c r="B179" s="311" t="s">
        <v>4</v>
      </c>
      <c r="C179" s="311">
        <v>3552</v>
      </c>
      <c r="D179" s="311" t="s">
        <v>168</v>
      </c>
      <c r="E179" s="311" t="s">
        <v>5</v>
      </c>
      <c r="F179" s="311" t="s">
        <v>6</v>
      </c>
      <c r="G179" s="311" t="s">
        <v>1153</v>
      </c>
      <c r="H179" s="311"/>
      <c r="I179" s="312">
        <v>21</v>
      </c>
      <c r="J179" s="312">
        <v>24</v>
      </c>
      <c r="K179" s="312"/>
      <c r="L179" s="312"/>
    </row>
    <row r="180" spans="1:12">
      <c r="A180" s="315">
        <v>43196</v>
      </c>
      <c r="B180" s="311" t="s">
        <v>4</v>
      </c>
      <c r="C180" s="311">
        <v>3429</v>
      </c>
      <c r="D180" s="311" t="s">
        <v>168</v>
      </c>
      <c r="E180" s="311" t="s">
        <v>7</v>
      </c>
      <c r="F180" s="311" t="s">
        <v>5</v>
      </c>
      <c r="G180" s="311" t="s">
        <v>388</v>
      </c>
      <c r="H180" s="311"/>
      <c r="I180" s="312">
        <v>21</v>
      </c>
      <c r="J180" s="312">
        <v>24</v>
      </c>
      <c r="K180" s="312"/>
      <c r="L180" s="312"/>
    </row>
    <row r="181" spans="1:12">
      <c r="A181" s="315">
        <v>43198</v>
      </c>
      <c r="B181" s="311" t="s">
        <v>4</v>
      </c>
      <c r="C181" s="311">
        <v>3507</v>
      </c>
      <c r="D181" s="311" t="s">
        <v>168</v>
      </c>
      <c r="E181" s="311" t="s">
        <v>4</v>
      </c>
      <c r="F181" s="311" t="s">
        <v>228</v>
      </c>
      <c r="G181" s="311" t="s">
        <v>123</v>
      </c>
      <c r="H181" s="311"/>
      <c r="I181" s="312">
        <v>21</v>
      </c>
      <c r="J181" s="312">
        <v>24</v>
      </c>
      <c r="K181" s="312"/>
      <c r="L181" s="312"/>
    </row>
    <row r="182" spans="1:12" s="121" customFormat="1">
      <c r="A182" s="315">
        <v>43201</v>
      </c>
      <c r="B182" s="311" t="s">
        <v>4</v>
      </c>
      <c r="C182" s="311">
        <v>3543</v>
      </c>
      <c r="D182" s="311" t="s">
        <v>168</v>
      </c>
      <c r="E182" s="311" t="s">
        <v>5</v>
      </c>
      <c r="F182" s="311" t="s">
        <v>363</v>
      </c>
      <c r="G182" s="311" t="s">
        <v>663</v>
      </c>
      <c r="H182" s="311"/>
      <c r="I182" s="312">
        <v>21</v>
      </c>
      <c r="J182" s="312">
        <v>24</v>
      </c>
      <c r="K182" s="312"/>
      <c r="L182" s="312"/>
    </row>
    <row r="183" spans="1:12">
      <c r="A183" s="315">
        <v>43204</v>
      </c>
      <c r="B183" s="311" t="s">
        <v>4</v>
      </c>
      <c r="C183" s="311">
        <v>3560</v>
      </c>
      <c r="D183" s="311" t="s">
        <v>168</v>
      </c>
      <c r="E183" s="311" t="s">
        <v>12</v>
      </c>
      <c r="F183" s="311" t="s">
        <v>24</v>
      </c>
      <c r="G183" s="311" t="s">
        <v>42</v>
      </c>
      <c r="H183" s="311"/>
      <c r="I183" s="312">
        <v>21</v>
      </c>
      <c r="J183" s="312">
        <v>24</v>
      </c>
      <c r="K183" s="312"/>
      <c r="L183" s="312"/>
    </row>
    <row r="184" spans="1:12">
      <c r="A184" s="210">
        <v>43219</v>
      </c>
      <c r="B184" s="211" t="s">
        <v>4</v>
      </c>
      <c r="C184" s="211">
        <v>3450</v>
      </c>
      <c r="D184" s="211" t="s">
        <v>168</v>
      </c>
      <c r="E184" s="211" t="s">
        <v>5</v>
      </c>
      <c r="F184" s="211" t="s">
        <v>7</v>
      </c>
      <c r="G184" s="211" t="s">
        <v>388</v>
      </c>
      <c r="H184" s="211"/>
      <c r="I184" s="312">
        <v>21</v>
      </c>
      <c r="J184" s="312">
        <v>24</v>
      </c>
    </row>
    <row r="185" spans="1:12">
      <c r="A185" s="210">
        <v>43221</v>
      </c>
      <c r="B185" s="211" t="s">
        <v>4</v>
      </c>
      <c r="C185" s="211">
        <v>3569</v>
      </c>
      <c r="D185" s="211" t="s">
        <v>168</v>
      </c>
      <c r="E185" s="211" t="s">
        <v>7</v>
      </c>
      <c r="F185" s="211" t="s">
        <v>82</v>
      </c>
      <c r="G185" s="211" t="s">
        <v>65</v>
      </c>
      <c r="H185" s="211"/>
      <c r="I185" s="312">
        <v>21</v>
      </c>
      <c r="J185" s="312">
        <v>24</v>
      </c>
    </row>
    <row r="186" spans="1:12">
      <c r="A186" s="210">
        <v>43221</v>
      </c>
      <c r="B186" s="211" t="s">
        <v>4</v>
      </c>
      <c r="C186" s="211">
        <v>3440</v>
      </c>
      <c r="D186" s="211" t="s">
        <v>168</v>
      </c>
      <c r="E186" s="211" t="s">
        <v>12</v>
      </c>
      <c r="F186" s="211" t="s">
        <v>7</v>
      </c>
      <c r="G186" s="211" t="s">
        <v>42</v>
      </c>
      <c r="H186" s="211"/>
      <c r="I186" s="312">
        <v>21</v>
      </c>
      <c r="J186" s="312">
        <v>24</v>
      </c>
    </row>
    <row r="187" spans="1:12">
      <c r="A187" s="210">
        <v>43221</v>
      </c>
      <c r="B187" s="211" t="s">
        <v>4</v>
      </c>
      <c r="C187" s="211">
        <v>3595</v>
      </c>
      <c r="D187" s="211" t="s">
        <v>168</v>
      </c>
      <c r="E187" s="211" t="s">
        <v>79</v>
      </c>
      <c r="F187" s="211" t="s">
        <v>7</v>
      </c>
      <c r="G187" s="211" t="s">
        <v>42</v>
      </c>
      <c r="H187" s="211"/>
      <c r="I187" s="312">
        <v>21</v>
      </c>
      <c r="J187" s="312">
        <v>24</v>
      </c>
    </row>
    <row r="188" spans="1:12">
      <c r="A188" s="410">
        <v>43190</v>
      </c>
      <c r="B188" s="411" t="s">
        <v>4</v>
      </c>
      <c r="C188" s="411">
        <v>6420</v>
      </c>
      <c r="D188" s="412" t="s">
        <v>157</v>
      </c>
      <c r="E188" s="412" t="s">
        <v>5</v>
      </c>
      <c r="F188" s="412" t="s">
        <v>24</v>
      </c>
      <c r="G188" s="412" t="s">
        <v>658</v>
      </c>
      <c r="H188" s="412"/>
      <c r="I188" s="413">
        <v>45</v>
      </c>
      <c r="J188" s="413">
        <v>62</v>
      </c>
      <c r="K188" s="414"/>
      <c r="L188" s="414"/>
    </row>
    <row r="189" spans="1:12" s="508" customFormat="1">
      <c r="A189" s="410">
        <v>43197</v>
      </c>
      <c r="B189" s="412" t="s">
        <v>4</v>
      </c>
      <c r="C189" s="412">
        <v>6479</v>
      </c>
      <c r="D189" s="412" t="s">
        <v>157</v>
      </c>
      <c r="E189" s="412" t="s">
        <v>7</v>
      </c>
      <c r="F189" s="412" t="s">
        <v>6</v>
      </c>
      <c r="G189" s="412" t="s">
        <v>388</v>
      </c>
      <c r="H189" s="412"/>
      <c r="I189" s="413">
        <v>45</v>
      </c>
      <c r="J189" s="413">
        <v>62</v>
      </c>
      <c r="K189" s="413"/>
      <c r="L189" s="413"/>
    </row>
    <row r="190" spans="1:12" s="508" customFormat="1">
      <c r="A190" s="410">
        <v>43200</v>
      </c>
      <c r="B190" s="412" t="s">
        <v>4</v>
      </c>
      <c r="C190" s="412">
        <v>6473</v>
      </c>
      <c r="D190" s="412" t="s">
        <v>157</v>
      </c>
      <c r="E190" s="412" t="s">
        <v>24</v>
      </c>
      <c r="F190" s="412" t="s">
        <v>7</v>
      </c>
      <c r="G190" s="412" t="s">
        <v>388</v>
      </c>
      <c r="H190" s="412"/>
      <c r="I190" s="413">
        <v>45</v>
      </c>
      <c r="J190" s="413">
        <v>62</v>
      </c>
      <c r="K190" s="413"/>
      <c r="L190" s="413"/>
    </row>
    <row r="191" spans="1:12" s="212" customFormat="1">
      <c r="A191" s="210">
        <v>43196</v>
      </c>
      <c r="B191" s="211" t="s">
        <v>984</v>
      </c>
      <c r="C191" s="211" t="s">
        <v>1146</v>
      </c>
      <c r="D191" s="211" t="s">
        <v>1147</v>
      </c>
      <c r="E191" s="211" t="s">
        <v>24</v>
      </c>
      <c r="F191" s="211" t="s">
        <v>364</v>
      </c>
      <c r="G191" s="211" t="s">
        <v>941</v>
      </c>
      <c r="H191" s="211"/>
      <c r="I191" s="259">
        <v>183</v>
      </c>
      <c r="J191" s="259">
        <v>272</v>
      </c>
    </row>
    <row r="192" spans="1:12" s="212" customFormat="1">
      <c r="A192" s="210">
        <v>43219</v>
      </c>
      <c r="B192" s="211" t="s">
        <v>7</v>
      </c>
      <c r="C192" s="211">
        <v>57298</v>
      </c>
      <c r="D192" s="211" t="s">
        <v>1317</v>
      </c>
      <c r="E192" s="211" t="s">
        <v>5</v>
      </c>
      <c r="F192" s="211" t="s">
        <v>35</v>
      </c>
      <c r="G192" s="211" t="s">
        <v>663</v>
      </c>
      <c r="H192" s="211"/>
      <c r="I192" s="212">
        <v>54</v>
      </c>
      <c r="J192" s="212">
        <v>83</v>
      </c>
      <c r="K192"/>
      <c r="L192"/>
    </row>
    <row r="193" spans="1:12" s="212" customFormat="1">
      <c r="A193" s="210">
        <v>43190</v>
      </c>
      <c r="B193" s="215" t="s">
        <v>4</v>
      </c>
      <c r="C193" s="215">
        <v>5692</v>
      </c>
      <c r="D193" s="211" t="s">
        <v>1013</v>
      </c>
      <c r="E193" s="211" t="s">
        <v>5</v>
      </c>
      <c r="F193" s="211" t="s">
        <v>6</v>
      </c>
      <c r="G193" s="211" t="s">
        <v>1014</v>
      </c>
      <c r="H193" s="211"/>
      <c r="I193" s="212">
        <v>27</v>
      </c>
      <c r="J193" s="212">
        <v>36</v>
      </c>
      <c r="K193"/>
      <c r="L193"/>
    </row>
    <row r="194" spans="1:12" s="212" customFormat="1">
      <c r="A194" s="210">
        <v>43205</v>
      </c>
      <c r="B194" s="211" t="s">
        <v>6</v>
      </c>
      <c r="C194" s="211">
        <v>66806</v>
      </c>
      <c r="D194" s="211" t="s">
        <v>1191</v>
      </c>
      <c r="E194" s="211" t="s">
        <v>6</v>
      </c>
      <c r="F194" s="211" t="s">
        <v>57</v>
      </c>
      <c r="G194" s="211" t="s">
        <v>42</v>
      </c>
      <c r="H194" s="211"/>
      <c r="I194" s="212">
        <v>58</v>
      </c>
      <c r="J194" s="212">
        <v>90</v>
      </c>
    </row>
    <row r="195" spans="1:12" s="212" customFormat="1">
      <c r="A195" s="210">
        <v>43194</v>
      </c>
      <c r="B195" s="211" t="s">
        <v>6</v>
      </c>
      <c r="C195" s="211">
        <v>65817</v>
      </c>
      <c r="D195" s="211" t="s">
        <v>1109</v>
      </c>
      <c r="E195" s="211" t="s">
        <v>6</v>
      </c>
      <c r="F195" s="211" t="s">
        <v>24</v>
      </c>
      <c r="G195" s="211" t="s">
        <v>510</v>
      </c>
      <c r="H195" s="211"/>
      <c r="I195" s="212">
        <v>150</v>
      </c>
      <c r="J195" s="212">
        <v>279</v>
      </c>
    </row>
    <row r="196" spans="1:12" s="212" customFormat="1">
      <c r="A196" s="210">
        <v>43214</v>
      </c>
      <c r="B196" s="211" t="s">
        <v>4</v>
      </c>
      <c r="C196" s="211">
        <v>5422</v>
      </c>
      <c r="D196" s="211" t="s">
        <v>1228</v>
      </c>
      <c r="E196" s="211" t="s">
        <v>1227</v>
      </c>
      <c r="F196" s="211" t="s">
        <v>7</v>
      </c>
      <c r="G196" s="211" t="s">
        <v>1226</v>
      </c>
      <c r="H196" s="211"/>
      <c r="I196" s="212">
        <v>30</v>
      </c>
      <c r="J196" s="212">
        <v>40</v>
      </c>
      <c r="K196"/>
      <c r="L196"/>
    </row>
    <row r="197" spans="1:12" s="212" customFormat="1">
      <c r="A197" s="240">
        <v>43170</v>
      </c>
      <c r="B197" s="215" t="s">
        <v>4</v>
      </c>
      <c r="C197" s="215">
        <v>3440</v>
      </c>
      <c r="D197" s="211" t="s">
        <v>141</v>
      </c>
      <c r="E197" s="211" t="s">
        <v>5</v>
      </c>
      <c r="F197" s="211" t="s">
        <v>5</v>
      </c>
      <c r="G197" s="211" t="s">
        <v>895</v>
      </c>
      <c r="H197" s="211"/>
      <c r="I197" s="212">
        <v>11</v>
      </c>
      <c r="J197" s="212">
        <v>10</v>
      </c>
      <c r="K197"/>
      <c r="L197"/>
    </row>
    <row r="198" spans="1:12" s="312" customFormat="1">
      <c r="A198" s="241">
        <v>43163</v>
      </c>
      <c r="B198" s="214" t="s">
        <v>4</v>
      </c>
      <c r="C198" s="214">
        <v>4046</v>
      </c>
      <c r="D198" s="32" t="s">
        <v>141</v>
      </c>
      <c r="E198" s="32" t="s">
        <v>5</v>
      </c>
      <c r="F198" s="32" t="s">
        <v>7</v>
      </c>
      <c r="G198" s="32" t="s">
        <v>123</v>
      </c>
      <c r="H198" s="32"/>
      <c r="I198" s="212">
        <v>13</v>
      </c>
      <c r="J198" s="212">
        <v>10</v>
      </c>
      <c r="K198"/>
      <c r="L198"/>
    </row>
    <row r="199" spans="1:12" s="336" customFormat="1">
      <c r="A199" s="241">
        <v>43163</v>
      </c>
      <c r="B199" s="214" t="s">
        <v>4</v>
      </c>
      <c r="C199" s="214">
        <v>4046</v>
      </c>
      <c r="D199" s="32" t="s">
        <v>141</v>
      </c>
      <c r="E199" s="32" t="s">
        <v>5</v>
      </c>
      <c r="F199" s="32" t="s">
        <v>7</v>
      </c>
      <c r="G199" s="32" t="s">
        <v>123</v>
      </c>
      <c r="H199" s="32"/>
      <c r="I199" s="212">
        <v>13</v>
      </c>
      <c r="J199" s="212">
        <v>10</v>
      </c>
      <c r="K199"/>
      <c r="L199"/>
    </row>
    <row r="200" spans="1:12" s="336" customFormat="1">
      <c r="A200" s="240">
        <v>43183</v>
      </c>
      <c r="B200" s="215" t="s">
        <v>4</v>
      </c>
      <c r="C200" s="215">
        <v>4046</v>
      </c>
      <c r="D200" s="211" t="s">
        <v>141</v>
      </c>
      <c r="E200" s="211" t="s">
        <v>5</v>
      </c>
      <c r="F200" s="211" t="s">
        <v>7</v>
      </c>
      <c r="G200" s="211" t="s">
        <v>123</v>
      </c>
      <c r="H200" s="211"/>
      <c r="I200" s="212">
        <v>13</v>
      </c>
      <c r="J200" s="212">
        <v>10</v>
      </c>
      <c r="K200"/>
      <c r="L200"/>
    </row>
    <row r="201" spans="1:12" s="212" customFormat="1">
      <c r="A201" s="241">
        <v>43162</v>
      </c>
      <c r="B201" s="214" t="s">
        <v>4</v>
      </c>
      <c r="C201" s="214">
        <v>4135</v>
      </c>
      <c r="D201" s="32" t="s">
        <v>141</v>
      </c>
      <c r="E201" s="32" t="s">
        <v>4</v>
      </c>
      <c r="F201" s="32" t="s">
        <v>7</v>
      </c>
      <c r="G201" s="32" t="s">
        <v>235</v>
      </c>
      <c r="H201" s="32"/>
      <c r="I201" s="212">
        <v>13</v>
      </c>
      <c r="J201" s="212">
        <v>10</v>
      </c>
      <c r="K201"/>
      <c r="L201"/>
    </row>
    <row r="202" spans="1:12" s="212" customFormat="1">
      <c r="A202" s="240">
        <v>43177</v>
      </c>
      <c r="B202" s="215" t="s">
        <v>4</v>
      </c>
      <c r="C202" s="215">
        <v>4217</v>
      </c>
      <c r="D202" s="211" t="s">
        <v>141</v>
      </c>
      <c r="E202" s="211" t="s">
        <v>923</v>
      </c>
      <c r="F202" s="211" t="s">
        <v>924</v>
      </c>
      <c r="G202" s="211" t="s">
        <v>925</v>
      </c>
      <c r="H202" s="211"/>
      <c r="I202" s="212">
        <v>13</v>
      </c>
      <c r="J202" s="212">
        <v>10</v>
      </c>
      <c r="K202"/>
      <c r="L202"/>
    </row>
    <row r="203" spans="1:12" s="212" customFormat="1">
      <c r="A203" s="241">
        <v>43163</v>
      </c>
      <c r="B203" s="214" t="s">
        <v>4</v>
      </c>
      <c r="C203" s="214">
        <v>4243</v>
      </c>
      <c r="D203" s="32" t="s">
        <v>141</v>
      </c>
      <c r="E203" s="32" t="s">
        <v>5</v>
      </c>
      <c r="F203" s="32" t="s">
        <v>7</v>
      </c>
      <c r="G203" s="32" t="s">
        <v>243</v>
      </c>
      <c r="H203" s="32"/>
      <c r="I203" s="212">
        <v>13</v>
      </c>
      <c r="J203" s="212">
        <v>10</v>
      </c>
      <c r="K203"/>
      <c r="L203"/>
    </row>
    <row r="204" spans="1:12" s="212" customFormat="1">
      <c r="A204" s="240">
        <v>43184</v>
      </c>
      <c r="B204" s="215" t="s">
        <v>4</v>
      </c>
      <c r="C204" s="215">
        <v>4232</v>
      </c>
      <c r="D204" s="211" t="s">
        <v>141</v>
      </c>
      <c r="E204" s="211" t="s">
        <v>5</v>
      </c>
      <c r="F204" s="211" t="s">
        <v>6</v>
      </c>
      <c r="G204" s="211" t="s">
        <v>116</v>
      </c>
      <c r="H204" s="211"/>
      <c r="I204" s="212">
        <v>13</v>
      </c>
      <c r="J204" s="212">
        <v>10</v>
      </c>
      <c r="K204"/>
      <c r="L204"/>
    </row>
    <row r="205" spans="1:12" s="312" customFormat="1">
      <c r="A205" s="240">
        <v>43184</v>
      </c>
      <c r="B205" s="215" t="s">
        <v>4</v>
      </c>
      <c r="C205" s="215">
        <v>4342</v>
      </c>
      <c r="D205" s="211" t="s">
        <v>141</v>
      </c>
      <c r="E205" s="211" t="s">
        <v>5</v>
      </c>
      <c r="F205" s="211" t="s">
        <v>7</v>
      </c>
      <c r="G205" s="211" t="s">
        <v>982</v>
      </c>
      <c r="H205" s="211"/>
      <c r="I205" s="212">
        <v>13</v>
      </c>
      <c r="J205" s="212">
        <v>10</v>
      </c>
      <c r="K205"/>
      <c r="L205"/>
    </row>
    <row r="206" spans="1:12" s="212" customFormat="1">
      <c r="A206" s="210">
        <v>43188</v>
      </c>
      <c r="B206" s="215" t="s">
        <v>4</v>
      </c>
      <c r="C206" s="215">
        <v>4103</v>
      </c>
      <c r="D206" s="211" t="s">
        <v>141</v>
      </c>
      <c r="E206" s="211" t="s">
        <v>5</v>
      </c>
      <c r="F206" s="211" t="s">
        <v>70</v>
      </c>
      <c r="G206" s="211" t="s">
        <v>492</v>
      </c>
      <c r="H206" s="211"/>
      <c r="I206" s="212">
        <v>13</v>
      </c>
      <c r="J206" s="212">
        <v>10</v>
      </c>
      <c r="K206"/>
      <c r="L206"/>
    </row>
    <row r="207" spans="1:12" s="212" customFormat="1">
      <c r="A207" s="210">
        <v>43190</v>
      </c>
      <c r="B207" s="215" t="s">
        <v>4</v>
      </c>
      <c r="C207" s="215">
        <v>3833</v>
      </c>
      <c r="D207" s="211" t="s">
        <v>141</v>
      </c>
      <c r="E207" s="211" t="s">
        <v>5</v>
      </c>
      <c r="F207" s="211" t="s">
        <v>7</v>
      </c>
      <c r="G207" s="211" t="s">
        <v>1016</v>
      </c>
      <c r="H207" s="211"/>
      <c r="I207" s="212">
        <v>13</v>
      </c>
      <c r="J207" s="212">
        <v>10</v>
      </c>
      <c r="K207"/>
      <c r="L207"/>
    </row>
    <row r="208" spans="1:12" s="212" customFormat="1">
      <c r="A208" s="315">
        <v>43195</v>
      </c>
      <c r="B208" s="311" t="s">
        <v>4</v>
      </c>
      <c r="C208" s="311">
        <v>4351</v>
      </c>
      <c r="D208" s="311" t="s">
        <v>141</v>
      </c>
      <c r="E208" s="311" t="s">
        <v>7</v>
      </c>
      <c r="F208" s="311" t="s">
        <v>24</v>
      </c>
      <c r="G208" s="311" t="s">
        <v>663</v>
      </c>
      <c r="H208" s="311"/>
      <c r="I208" s="312">
        <v>13</v>
      </c>
      <c r="J208" s="312">
        <v>10</v>
      </c>
      <c r="K208" s="312"/>
      <c r="L208" s="312"/>
    </row>
    <row r="209" spans="1:12" s="212" customFormat="1">
      <c r="A209" s="315">
        <v>43195</v>
      </c>
      <c r="B209" s="311" t="s">
        <v>4</v>
      </c>
      <c r="C209" s="311">
        <v>4276</v>
      </c>
      <c r="D209" s="311" t="s">
        <v>141</v>
      </c>
      <c r="E209" s="311" t="s">
        <v>6</v>
      </c>
      <c r="F209" s="311" t="s">
        <v>24</v>
      </c>
      <c r="G209" s="311" t="s">
        <v>388</v>
      </c>
      <c r="H209" s="311"/>
      <c r="I209" s="312">
        <v>13</v>
      </c>
      <c r="J209" s="312">
        <v>10</v>
      </c>
      <c r="K209" s="312"/>
      <c r="L209" s="312"/>
    </row>
    <row r="210" spans="1:12" s="212" customFormat="1">
      <c r="A210" s="315">
        <v>43205</v>
      </c>
      <c r="B210" s="311" t="s">
        <v>4</v>
      </c>
      <c r="C210" s="311">
        <v>4265</v>
      </c>
      <c r="D210" s="311" t="s">
        <v>141</v>
      </c>
      <c r="E210" s="311" t="s">
        <v>5</v>
      </c>
      <c r="F210" s="311" t="s">
        <v>7</v>
      </c>
      <c r="G210" s="311" t="s">
        <v>1192</v>
      </c>
      <c r="H210" s="311"/>
      <c r="I210" s="312">
        <v>13</v>
      </c>
      <c r="J210" s="312">
        <v>10</v>
      </c>
      <c r="K210" s="312"/>
      <c r="L210" s="312"/>
    </row>
    <row r="211" spans="1:12" s="212" customFormat="1">
      <c r="A211" s="315">
        <v>43207</v>
      </c>
      <c r="B211" s="311" t="s">
        <v>4</v>
      </c>
      <c r="C211" s="311">
        <v>7131</v>
      </c>
      <c r="D211" s="311" t="s">
        <v>141</v>
      </c>
      <c r="E211" s="311" t="s">
        <v>5</v>
      </c>
      <c r="F211" s="311" t="s">
        <v>6</v>
      </c>
      <c r="G211" s="311" t="s">
        <v>961</v>
      </c>
      <c r="H211" s="311"/>
      <c r="I211" s="312">
        <v>13</v>
      </c>
      <c r="J211" s="312">
        <v>10</v>
      </c>
      <c r="K211" s="277"/>
      <c r="L211" s="277"/>
    </row>
    <row r="212" spans="1:12" s="212" customFormat="1">
      <c r="A212" s="315">
        <v>43215</v>
      </c>
      <c r="B212" s="311" t="s">
        <v>4</v>
      </c>
      <c r="C212" s="311">
        <v>4350</v>
      </c>
      <c r="D212" s="317" t="s">
        <v>141</v>
      </c>
      <c r="E212" s="311" t="s">
        <v>7</v>
      </c>
      <c r="F212" s="311" t="s">
        <v>620</v>
      </c>
      <c r="G212" s="311" t="s">
        <v>1242</v>
      </c>
      <c r="H212" s="311"/>
      <c r="I212" s="312">
        <v>13</v>
      </c>
      <c r="J212" s="312">
        <v>10</v>
      </c>
      <c r="K212" s="277"/>
      <c r="L212" s="277"/>
    </row>
    <row r="213" spans="1:12" s="212" customFormat="1">
      <c r="A213" s="315">
        <v>43216</v>
      </c>
      <c r="B213" s="311" t="s">
        <v>4</v>
      </c>
      <c r="C213" s="311">
        <v>4341</v>
      </c>
      <c r="D213" s="311" t="s">
        <v>141</v>
      </c>
      <c r="E213" s="311" t="s">
        <v>5</v>
      </c>
      <c r="F213" s="311" t="s">
        <v>7</v>
      </c>
      <c r="G213" s="311" t="s">
        <v>391</v>
      </c>
      <c r="H213" s="311"/>
      <c r="I213" s="312">
        <v>13</v>
      </c>
      <c r="J213" s="312">
        <v>10</v>
      </c>
      <c r="K213" s="312"/>
      <c r="L213" s="312"/>
    </row>
    <row r="214" spans="1:12" s="212" customFormat="1">
      <c r="A214" s="315">
        <v>43218</v>
      </c>
      <c r="B214" s="311" t="s">
        <v>4</v>
      </c>
      <c r="C214" s="311">
        <v>4330</v>
      </c>
      <c r="D214" s="311" t="s">
        <v>141</v>
      </c>
      <c r="E214" s="311" t="s">
        <v>5</v>
      </c>
      <c r="F214" s="311" t="s">
        <v>7</v>
      </c>
      <c r="G214" s="311" t="s">
        <v>1165</v>
      </c>
      <c r="H214" s="311"/>
      <c r="I214" s="312">
        <v>13</v>
      </c>
      <c r="J214" s="312">
        <v>10</v>
      </c>
      <c r="K214" s="312"/>
      <c r="L214" s="312"/>
    </row>
    <row r="215" spans="1:12" s="212" customFormat="1">
      <c r="A215" s="210">
        <v>43219</v>
      </c>
      <c r="B215" s="211" t="s">
        <v>4</v>
      </c>
      <c r="C215" s="211">
        <v>4022</v>
      </c>
      <c r="D215" s="211" t="s">
        <v>141</v>
      </c>
      <c r="E215" s="211" t="s">
        <v>5</v>
      </c>
      <c r="F215" s="211" t="s">
        <v>6</v>
      </c>
      <c r="G215" s="211" t="s">
        <v>42</v>
      </c>
      <c r="H215" s="211"/>
      <c r="I215" s="312">
        <v>13</v>
      </c>
      <c r="J215" s="312">
        <v>10</v>
      </c>
      <c r="K215"/>
      <c r="L215"/>
    </row>
    <row r="216" spans="1:12" s="558" customFormat="1">
      <c r="A216" s="210">
        <v>43219</v>
      </c>
      <c r="B216" s="211" t="s">
        <v>4</v>
      </c>
      <c r="C216" s="211">
        <v>4056</v>
      </c>
      <c r="D216" s="211" t="s">
        <v>141</v>
      </c>
      <c r="E216" s="211" t="s">
        <v>25</v>
      </c>
      <c r="F216" s="211" t="s">
        <v>24</v>
      </c>
      <c r="G216" s="211" t="s">
        <v>388</v>
      </c>
      <c r="H216" s="211"/>
      <c r="I216" s="312">
        <v>13</v>
      </c>
      <c r="J216" s="312">
        <v>10</v>
      </c>
      <c r="K216"/>
      <c r="L216"/>
    </row>
    <row r="217" spans="1:12" s="212" customFormat="1">
      <c r="A217" s="210">
        <v>43220</v>
      </c>
      <c r="B217" s="211" t="s">
        <v>4</v>
      </c>
      <c r="C217" s="211">
        <v>4251</v>
      </c>
      <c r="D217" s="211" t="s">
        <v>141</v>
      </c>
      <c r="E217" s="211" t="s">
        <v>7</v>
      </c>
      <c r="F217" s="211" t="s">
        <v>24</v>
      </c>
      <c r="G217" s="211" t="s">
        <v>42</v>
      </c>
      <c r="H217" s="211"/>
      <c r="I217" s="312">
        <v>13</v>
      </c>
      <c r="J217" s="312">
        <v>10</v>
      </c>
    </row>
    <row r="218" spans="1:12" s="212" customFormat="1">
      <c r="A218" s="210">
        <v>43221</v>
      </c>
      <c r="B218" s="211" t="s">
        <v>4</v>
      </c>
      <c r="C218" s="211">
        <v>4108</v>
      </c>
      <c r="D218" s="211" t="s">
        <v>141</v>
      </c>
      <c r="E218" s="211" t="s">
        <v>79</v>
      </c>
      <c r="F218" s="211" t="s">
        <v>24</v>
      </c>
      <c r="G218" s="211" t="s">
        <v>42</v>
      </c>
      <c r="H218" s="211"/>
      <c r="I218" s="312">
        <v>13</v>
      </c>
      <c r="J218" s="312">
        <v>10</v>
      </c>
      <c r="K218"/>
      <c r="L218"/>
    </row>
    <row r="219" spans="1:12" s="212" customFormat="1">
      <c r="A219" s="210">
        <v>43221</v>
      </c>
      <c r="B219" s="211" t="s">
        <v>4</v>
      </c>
      <c r="C219" s="211">
        <v>4340</v>
      </c>
      <c r="D219" s="211" t="s">
        <v>141</v>
      </c>
      <c r="E219" s="211" t="s">
        <v>5</v>
      </c>
      <c r="F219" s="211" t="s">
        <v>6</v>
      </c>
      <c r="G219" s="211" t="s">
        <v>42</v>
      </c>
      <c r="H219" s="211"/>
      <c r="I219" s="312">
        <v>13</v>
      </c>
      <c r="J219" s="312">
        <v>10</v>
      </c>
      <c r="K219"/>
      <c r="L219"/>
    </row>
    <row r="220" spans="1:12" s="212" customFormat="1">
      <c r="A220" s="210">
        <v>43221</v>
      </c>
      <c r="B220" s="211" t="s">
        <v>4</v>
      </c>
      <c r="C220" s="211">
        <v>4344</v>
      </c>
      <c r="D220" s="211" t="s">
        <v>141</v>
      </c>
      <c r="E220" s="211" t="s">
        <v>25</v>
      </c>
      <c r="F220" s="211" t="s">
        <v>1454</v>
      </c>
      <c r="G220" s="211" t="s">
        <v>42</v>
      </c>
      <c r="H220" s="211"/>
      <c r="I220" s="312">
        <v>13</v>
      </c>
      <c r="J220" s="312">
        <v>10</v>
      </c>
      <c r="K220"/>
      <c r="L220"/>
    </row>
    <row r="221" spans="1:12" s="312" customFormat="1">
      <c r="A221" s="210">
        <v>43219</v>
      </c>
      <c r="B221" s="211" t="s">
        <v>22</v>
      </c>
      <c r="C221" s="211">
        <v>6740</v>
      </c>
      <c r="D221" s="211" t="s">
        <v>601</v>
      </c>
      <c r="E221" s="211" t="s">
        <v>7</v>
      </c>
      <c r="F221" s="211" t="s">
        <v>24</v>
      </c>
      <c r="G221" s="211" t="s">
        <v>941</v>
      </c>
      <c r="H221" s="211"/>
      <c r="I221" s="212">
        <v>36</v>
      </c>
      <c r="J221" s="212">
        <v>48</v>
      </c>
      <c r="K221"/>
      <c r="L221"/>
    </row>
    <row r="222" spans="1:12" s="212" customFormat="1">
      <c r="A222" s="210">
        <v>43219</v>
      </c>
      <c r="B222" s="211" t="s">
        <v>4</v>
      </c>
      <c r="C222" s="211">
        <v>9011</v>
      </c>
      <c r="D222" s="211" t="s">
        <v>161</v>
      </c>
      <c r="E222" s="211" t="s">
        <v>1303</v>
      </c>
      <c r="F222" s="211" t="s">
        <v>24</v>
      </c>
      <c r="G222" s="211" t="s">
        <v>42</v>
      </c>
      <c r="H222" s="211"/>
      <c r="I222" s="212">
        <v>43</v>
      </c>
      <c r="J222" s="212">
        <v>62</v>
      </c>
      <c r="K222"/>
      <c r="L222"/>
    </row>
    <row r="223" spans="1:12" s="212" customFormat="1">
      <c r="A223" s="210">
        <v>43221</v>
      </c>
      <c r="B223" s="211" t="s">
        <v>4</v>
      </c>
      <c r="C223" s="211">
        <v>9053</v>
      </c>
      <c r="D223" s="211" t="s">
        <v>161</v>
      </c>
      <c r="E223" s="211" t="s">
        <v>79</v>
      </c>
      <c r="F223" s="211" t="s">
        <v>24</v>
      </c>
      <c r="G223" s="211" t="s">
        <v>65</v>
      </c>
      <c r="H223" s="211"/>
      <c r="I223" s="212">
        <v>43</v>
      </c>
      <c r="J223" s="212">
        <v>62</v>
      </c>
      <c r="K223"/>
      <c r="L223"/>
    </row>
    <row r="224" spans="1:12" s="212" customFormat="1">
      <c r="A224" s="210">
        <v>43221</v>
      </c>
      <c r="B224" s="211" t="s">
        <v>4</v>
      </c>
      <c r="C224" s="211">
        <v>9043</v>
      </c>
      <c r="D224" s="211" t="s">
        <v>161</v>
      </c>
      <c r="E224" s="211" t="s">
        <v>9</v>
      </c>
      <c r="F224" s="211" t="s">
        <v>7</v>
      </c>
      <c r="G224" s="211" t="s">
        <v>42</v>
      </c>
      <c r="H224" s="211"/>
      <c r="I224" s="212">
        <v>43</v>
      </c>
      <c r="J224" s="212">
        <v>62</v>
      </c>
      <c r="K224"/>
      <c r="L224"/>
    </row>
    <row r="225" spans="1:12" s="212" customFormat="1">
      <c r="A225" s="210">
        <v>43221</v>
      </c>
      <c r="B225" s="211" t="s">
        <v>4</v>
      </c>
      <c r="C225" s="211">
        <v>9043</v>
      </c>
      <c r="D225" s="211" t="s">
        <v>161</v>
      </c>
      <c r="E225" s="211" t="s">
        <v>9</v>
      </c>
      <c r="F225" s="211" t="s">
        <v>7</v>
      </c>
      <c r="G225" s="211" t="s">
        <v>42</v>
      </c>
      <c r="H225" s="211"/>
      <c r="I225" s="212">
        <v>43</v>
      </c>
      <c r="J225" s="212">
        <v>62</v>
      </c>
      <c r="K225"/>
      <c r="L225"/>
    </row>
    <row r="226" spans="1:12" s="212" customFormat="1">
      <c r="A226" s="210">
        <v>43217</v>
      </c>
      <c r="B226" s="211" t="s">
        <v>7</v>
      </c>
      <c r="C226" s="211">
        <v>57450</v>
      </c>
      <c r="D226" s="211" t="s">
        <v>1271</v>
      </c>
      <c r="E226" s="211" t="s">
        <v>7</v>
      </c>
      <c r="F226" s="211" t="s">
        <v>6</v>
      </c>
      <c r="G226" s="211" t="s">
        <v>116</v>
      </c>
      <c r="H226" s="211"/>
      <c r="I226" s="212">
        <v>98</v>
      </c>
      <c r="J226" s="212">
        <v>127</v>
      </c>
    </row>
    <row r="227" spans="1:12" s="212" customFormat="1">
      <c r="A227" s="210">
        <v>43220</v>
      </c>
      <c r="B227" s="211" t="s">
        <v>7</v>
      </c>
      <c r="C227" s="211">
        <v>57570</v>
      </c>
      <c r="D227" s="211" t="s">
        <v>641</v>
      </c>
      <c r="E227" s="211" t="s">
        <v>7</v>
      </c>
      <c r="F227" s="211" t="s">
        <v>35</v>
      </c>
      <c r="G227" s="211" t="s">
        <v>1340</v>
      </c>
      <c r="H227" s="211"/>
      <c r="I227" s="212">
        <v>33</v>
      </c>
      <c r="J227" s="212">
        <v>37</v>
      </c>
    </row>
    <row r="228" spans="1:12" s="212" customFormat="1">
      <c r="A228" s="210">
        <v>43220</v>
      </c>
      <c r="B228" s="211" t="s">
        <v>7</v>
      </c>
      <c r="C228" s="211">
        <v>57570</v>
      </c>
      <c r="D228" s="211" t="s">
        <v>641</v>
      </c>
      <c r="E228" s="211" t="s">
        <v>7</v>
      </c>
      <c r="F228" s="211" t="s">
        <v>24</v>
      </c>
      <c r="G228" s="211" t="s">
        <v>42</v>
      </c>
      <c r="H228" s="211"/>
      <c r="I228" s="212">
        <v>33</v>
      </c>
      <c r="J228" s="212">
        <v>37</v>
      </c>
    </row>
    <row r="229" spans="1:12" s="212" customFormat="1">
      <c r="A229" s="210">
        <v>43219</v>
      </c>
      <c r="B229" s="211" t="s">
        <v>7</v>
      </c>
      <c r="C229" s="211">
        <v>57550</v>
      </c>
      <c r="D229" s="211" t="s">
        <v>1294</v>
      </c>
      <c r="E229" s="211" t="s">
        <v>7</v>
      </c>
      <c r="F229" s="211" t="s">
        <v>24</v>
      </c>
      <c r="G229" s="211" t="s">
        <v>42</v>
      </c>
      <c r="H229" s="211"/>
      <c r="I229" s="212">
        <v>73</v>
      </c>
      <c r="J229" s="212">
        <v>101</v>
      </c>
      <c r="K229"/>
      <c r="L229"/>
    </row>
    <row r="230" spans="1:12" s="212" customFormat="1">
      <c r="A230" s="241">
        <v>43160</v>
      </c>
      <c r="B230" s="214" t="s">
        <v>7</v>
      </c>
      <c r="C230" s="214">
        <v>57290</v>
      </c>
      <c r="D230" s="32" t="s">
        <v>356</v>
      </c>
      <c r="E230" s="32" t="s">
        <v>7</v>
      </c>
      <c r="F230" s="32" t="s">
        <v>7</v>
      </c>
      <c r="G230" s="32" t="s">
        <v>577</v>
      </c>
      <c r="H230" s="32"/>
      <c r="I230" s="212">
        <v>33</v>
      </c>
      <c r="J230" s="212">
        <v>38</v>
      </c>
      <c r="K230"/>
      <c r="L230"/>
    </row>
    <row r="231" spans="1:12" s="212" customFormat="1">
      <c r="A231" s="241">
        <v>43163</v>
      </c>
      <c r="B231" s="214" t="s">
        <v>7</v>
      </c>
      <c r="C231" s="214">
        <v>57290</v>
      </c>
      <c r="D231" s="32" t="s">
        <v>356</v>
      </c>
      <c r="E231" s="32" t="s">
        <v>7</v>
      </c>
      <c r="F231" s="32" t="s">
        <v>24</v>
      </c>
      <c r="G231" s="32" t="s">
        <v>816</v>
      </c>
      <c r="H231" s="32"/>
      <c r="I231" s="212">
        <v>33</v>
      </c>
      <c r="J231" s="212">
        <v>38</v>
      </c>
      <c r="K231"/>
      <c r="L231"/>
    </row>
    <row r="232" spans="1:12" s="212" customFormat="1">
      <c r="A232" s="210">
        <v>43219</v>
      </c>
      <c r="B232" s="211" t="s">
        <v>7</v>
      </c>
      <c r="C232" s="211">
        <v>57290</v>
      </c>
      <c r="D232" s="211" t="s">
        <v>356</v>
      </c>
      <c r="E232" s="211" t="s">
        <v>7</v>
      </c>
      <c r="F232" s="211" t="s">
        <v>24</v>
      </c>
      <c r="G232" s="211" t="s">
        <v>42</v>
      </c>
      <c r="H232" s="211"/>
      <c r="I232" s="212">
        <v>33</v>
      </c>
      <c r="J232" s="212">
        <v>38</v>
      </c>
      <c r="K232"/>
      <c r="L232"/>
    </row>
    <row r="233" spans="1:12" s="212" customFormat="1">
      <c r="A233" s="240">
        <v>43170</v>
      </c>
      <c r="B233" s="215" t="s">
        <v>4</v>
      </c>
      <c r="C233" s="215">
        <v>5825</v>
      </c>
      <c r="D233" s="211" t="s">
        <v>184</v>
      </c>
      <c r="E233" s="211" t="s">
        <v>5</v>
      </c>
      <c r="F233" s="211" t="s">
        <v>6</v>
      </c>
      <c r="G233" s="211" t="s">
        <v>235</v>
      </c>
      <c r="H233" s="211"/>
      <c r="I233" s="212">
        <v>24</v>
      </c>
      <c r="J233" s="212">
        <v>26</v>
      </c>
      <c r="K233" s="217"/>
      <c r="L233"/>
    </row>
    <row r="234" spans="1:12" s="312" customFormat="1">
      <c r="A234" s="210">
        <v>43195</v>
      </c>
      <c r="B234" s="211" t="s">
        <v>4</v>
      </c>
      <c r="C234" s="211">
        <v>5861</v>
      </c>
      <c r="D234" s="211" t="s">
        <v>184</v>
      </c>
      <c r="E234" s="211" t="s">
        <v>5</v>
      </c>
      <c r="F234" s="211" t="s">
        <v>6</v>
      </c>
      <c r="G234" s="211" t="s">
        <v>951</v>
      </c>
      <c r="H234" s="211"/>
      <c r="I234" s="212">
        <v>51</v>
      </c>
      <c r="J234" s="212">
        <v>71</v>
      </c>
      <c r="K234" s="212"/>
      <c r="L234" s="212"/>
    </row>
    <row r="235" spans="1:12" s="212" customFormat="1">
      <c r="A235" s="210">
        <v>43219</v>
      </c>
      <c r="B235" s="211" t="s">
        <v>4</v>
      </c>
      <c r="C235" s="211">
        <v>7430</v>
      </c>
      <c r="D235" s="211" t="s">
        <v>467</v>
      </c>
      <c r="E235" s="211" t="s">
        <v>5</v>
      </c>
      <c r="F235" s="211" t="s">
        <v>6</v>
      </c>
      <c r="G235" s="211" t="s">
        <v>42</v>
      </c>
      <c r="H235" s="211"/>
      <c r="I235" s="212">
        <v>51</v>
      </c>
      <c r="J235" s="212">
        <v>71</v>
      </c>
      <c r="K235"/>
      <c r="L235"/>
    </row>
    <row r="236" spans="1:12" s="212" customFormat="1">
      <c r="A236" s="241">
        <v>43162</v>
      </c>
      <c r="B236" s="214" t="s">
        <v>4</v>
      </c>
      <c r="C236" s="214">
        <v>9378</v>
      </c>
      <c r="D236" s="32" t="s">
        <v>796</v>
      </c>
      <c r="E236" s="32" t="s">
        <v>5</v>
      </c>
      <c r="F236" s="32" t="s">
        <v>122</v>
      </c>
      <c r="G236" s="32" t="s">
        <v>609</v>
      </c>
      <c r="H236" s="32"/>
      <c r="I236" s="212">
        <v>51</v>
      </c>
      <c r="J236" s="212">
        <v>71</v>
      </c>
      <c r="K236"/>
      <c r="L236"/>
    </row>
    <row r="237" spans="1:12" s="350" customFormat="1">
      <c r="A237" s="241">
        <v>43160</v>
      </c>
      <c r="B237" s="214" t="s">
        <v>7</v>
      </c>
      <c r="C237" s="214">
        <v>57190</v>
      </c>
      <c r="D237" s="32" t="s">
        <v>515</v>
      </c>
      <c r="E237" s="32" t="s">
        <v>7</v>
      </c>
      <c r="F237" s="32" t="s">
        <v>28</v>
      </c>
      <c r="G237" s="32" t="s">
        <v>748</v>
      </c>
      <c r="H237" s="32"/>
      <c r="I237" s="212">
        <v>39</v>
      </c>
      <c r="J237" s="212">
        <v>41</v>
      </c>
      <c r="K237"/>
      <c r="L237"/>
    </row>
    <row r="238" spans="1:12" s="212" customFormat="1">
      <c r="A238" s="210">
        <v>43216</v>
      </c>
      <c r="B238" s="211" t="s">
        <v>7</v>
      </c>
      <c r="C238" s="211">
        <v>57190</v>
      </c>
      <c r="D238" s="211" t="s">
        <v>515</v>
      </c>
      <c r="E238" s="211" t="s">
        <v>7</v>
      </c>
      <c r="F238" s="211" t="s">
        <v>7</v>
      </c>
      <c r="G238" s="211" t="s">
        <v>1250</v>
      </c>
      <c r="H238" s="211"/>
      <c r="I238" s="212">
        <v>39</v>
      </c>
      <c r="J238" s="212">
        <v>41</v>
      </c>
    </row>
    <row r="239" spans="1:12" s="312" customFormat="1">
      <c r="A239" s="210">
        <v>43217</v>
      </c>
      <c r="B239" s="211" t="s">
        <v>7</v>
      </c>
      <c r="C239" s="211">
        <v>57190</v>
      </c>
      <c r="D239" s="211" t="s">
        <v>515</v>
      </c>
      <c r="E239" s="211" t="s">
        <v>7</v>
      </c>
      <c r="F239" s="211" t="s">
        <v>7</v>
      </c>
      <c r="G239" s="211" t="s">
        <v>98</v>
      </c>
      <c r="H239" s="211"/>
      <c r="I239" s="212">
        <v>39</v>
      </c>
      <c r="J239" s="212">
        <v>41</v>
      </c>
      <c r="K239" s="212"/>
      <c r="L239" s="212"/>
    </row>
    <row r="240" spans="1:12" s="312" customFormat="1">
      <c r="A240" s="210">
        <v>43220</v>
      </c>
      <c r="B240" s="211" t="s">
        <v>7</v>
      </c>
      <c r="C240" s="211">
        <v>57190</v>
      </c>
      <c r="D240" s="211" t="s">
        <v>515</v>
      </c>
      <c r="E240" s="211" t="s">
        <v>7</v>
      </c>
      <c r="F240" s="211" t="s">
        <v>7</v>
      </c>
      <c r="G240" s="211" t="s">
        <v>520</v>
      </c>
      <c r="H240" s="211"/>
      <c r="I240" s="212">
        <v>39</v>
      </c>
      <c r="J240" s="212">
        <v>41</v>
      </c>
      <c r="K240" s="212"/>
      <c r="L240" s="212"/>
    </row>
    <row r="241" spans="1:12" s="312" customFormat="1">
      <c r="A241" s="240">
        <v>43169</v>
      </c>
      <c r="B241" s="215" t="s">
        <v>4</v>
      </c>
      <c r="C241" s="215">
        <v>9454</v>
      </c>
      <c r="D241" s="211" t="s">
        <v>867</v>
      </c>
      <c r="E241" s="211" t="s">
        <v>5</v>
      </c>
      <c r="F241" s="211" t="s">
        <v>7</v>
      </c>
      <c r="G241" s="211" t="s">
        <v>98</v>
      </c>
      <c r="H241" s="211"/>
      <c r="I241" s="212">
        <v>55</v>
      </c>
      <c r="J241" s="212">
        <v>77</v>
      </c>
      <c r="K241"/>
      <c r="L241"/>
    </row>
    <row r="242" spans="1:12" s="212" customFormat="1">
      <c r="A242" s="240">
        <v>43176</v>
      </c>
      <c r="B242" s="215" t="s">
        <v>4</v>
      </c>
      <c r="C242" s="215">
        <v>9455</v>
      </c>
      <c r="D242" s="211" t="s">
        <v>867</v>
      </c>
      <c r="E242" s="211" t="s">
        <v>5</v>
      </c>
      <c r="F242" s="211" t="s">
        <v>7</v>
      </c>
      <c r="G242" s="211" t="s">
        <v>909</v>
      </c>
      <c r="H242" s="211"/>
      <c r="I242" s="212">
        <v>55</v>
      </c>
      <c r="J242" s="212">
        <v>77</v>
      </c>
      <c r="K242"/>
      <c r="L242"/>
    </row>
    <row r="243" spans="1:12" s="212" customFormat="1">
      <c r="A243" s="210">
        <v>43186</v>
      </c>
      <c r="B243" s="215" t="s">
        <v>6</v>
      </c>
      <c r="C243" s="215">
        <v>60322</v>
      </c>
      <c r="D243" s="211" t="s">
        <v>426</v>
      </c>
      <c r="E243" s="211" t="s">
        <v>6</v>
      </c>
      <c r="F243" s="211" t="s">
        <v>6</v>
      </c>
      <c r="G243" s="211" t="s">
        <v>995</v>
      </c>
      <c r="H243" s="211"/>
      <c r="I243" s="244" t="s">
        <v>997</v>
      </c>
      <c r="J243" s="244" t="s">
        <v>998</v>
      </c>
      <c r="K243"/>
      <c r="L243"/>
    </row>
    <row r="244" spans="1:12" s="212" customFormat="1">
      <c r="A244" s="210">
        <v>43193</v>
      </c>
      <c r="B244" s="211" t="s">
        <v>6</v>
      </c>
      <c r="C244" s="211">
        <v>64380</v>
      </c>
      <c r="D244" s="211" t="s">
        <v>426</v>
      </c>
      <c r="E244" s="211" t="s">
        <v>6</v>
      </c>
      <c r="F244" s="211" t="s">
        <v>6</v>
      </c>
      <c r="G244" s="211" t="s">
        <v>1106</v>
      </c>
      <c r="H244" s="211"/>
      <c r="I244" s="244" t="s">
        <v>1116</v>
      </c>
      <c r="J244" s="244" t="s">
        <v>1117</v>
      </c>
    </row>
    <row r="245" spans="1:12" s="212" customFormat="1">
      <c r="A245" s="210">
        <v>43205</v>
      </c>
      <c r="B245" s="211" t="s">
        <v>104</v>
      </c>
      <c r="C245" s="211">
        <v>1700</v>
      </c>
      <c r="D245" s="211" t="s">
        <v>1188</v>
      </c>
      <c r="E245" s="211" t="s">
        <v>127</v>
      </c>
      <c r="F245" s="211" t="s">
        <v>24</v>
      </c>
      <c r="G245" s="211" t="s">
        <v>1189</v>
      </c>
      <c r="H245" s="211"/>
      <c r="I245" s="236"/>
      <c r="J245" s="236"/>
    </row>
    <row r="246" spans="1:12" s="493" customFormat="1">
      <c r="A246" s="552">
        <v>43176</v>
      </c>
      <c r="B246" s="553" t="s">
        <v>4</v>
      </c>
      <c r="C246" s="553">
        <v>5755</v>
      </c>
      <c r="D246" s="554" t="s">
        <v>329</v>
      </c>
      <c r="E246" s="554" t="s">
        <v>5</v>
      </c>
      <c r="F246" s="554" t="s">
        <v>6</v>
      </c>
      <c r="G246" s="554" t="s">
        <v>42</v>
      </c>
      <c r="H246" s="554"/>
      <c r="I246" s="148">
        <v>21</v>
      </c>
      <c r="J246" s="148">
        <v>27</v>
      </c>
      <c r="K246" s="121"/>
      <c r="L246" s="121"/>
    </row>
    <row r="247" spans="1:12" s="212" customFormat="1">
      <c r="A247" s="210">
        <v>43221</v>
      </c>
      <c r="B247" s="211" t="s">
        <v>4</v>
      </c>
      <c r="C247" s="211">
        <v>5751</v>
      </c>
      <c r="D247" s="211" t="s">
        <v>329</v>
      </c>
      <c r="E247" s="211" t="s">
        <v>10</v>
      </c>
      <c r="F247" s="211" t="s">
        <v>24</v>
      </c>
      <c r="G247" s="211" t="s">
        <v>42</v>
      </c>
      <c r="H247" s="211"/>
      <c r="I247" s="148">
        <v>21</v>
      </c>
      <c r="J247" s="148">
        <v>27</v>
      </c>
      <c r="K247"/>
      <c r="L247"/>
    </row>
    <row r="248" spans="1:12" s="212" customFormat="1">
      <c r="A248" s="210">
        <v>43221</v>
      </c>
      <c r="B248" s="211" t="s">
        <v>4</v>
      </c>
      <c r="C248" s="211">
        <v>5755</v>
      </c>
      <c r="D248" s="211" t="s">
        <v>329</v>
      </c>
      <c r="E248" s="211" t="s">
        <v>5</v>
      </c>
      <c r="F248" s="211" t="s">
        <v>6</v>
      </c>
      <c r="G248" s="211" t="s">
        <v>656</v>
      </c>
      <c r="H248" s="211"/>
      <c r="I248" s="148">
        <v>21</v>
      </c>
      <c r="J248" s="148">
        <v>27</v>
      </c>
      <c r="K248"/>
      <c r="L248"/>
    </row>
    <row r="249" spans="1:12" s="212" customFormat="1" ht="16" customHeight="1">
      <c r="A249" s="241">
        <v>43163</v>
      </c>
      <c r="B249" s="214" t="s">
        <v>4</v>
      </c>
      <c r="C249" s="214">
        <v>8350</v>
      </c>
      <c r="D249" s="32" t="s">
        <v>295</v>
      </c>
      <c r="E249" s="32" t="s">
        <v>5</v>
      </c>
      <c r="F249" s="32" t="s">
        <v>7</v>
      </c>
      <c r="G249" s="32" t="s">
        <v>548</v>
      </c>
      <c r="H249" s="32"/>
      <c r="I249" s="212">
        <v>20</v>
      </c>
      <c r="J249" s="212">
        <v>15</v>
      </c>
    </row>
    <row r="250" spans="1:12" s="212" customFormat="1">
      <c r="A250" s="210">
        <v>43205</v>
      </c>
      <c r="B250" s="211" t="s">
        <v>7</v>
      </c>
      <c r="C250" s="211">
        <v>54740</v>
      </c>
      <c r="D250" s="211" t="s">
        <v>1187</v>
      </c>
      <c r="E250" s="211" t="s">
        <v>7</v>
      </c>
      <c r="F250" s="211" t="s">
        <v>24</v>
      </c>
      <c r="G250" s="211" t="s">
        <v>123</v>
      </c>
      <c r="H250" s="211"/>
      <c r="I250" s="212">
        <v>102</v>
      </c>
      <c r="J250" s="212">
        <v>146</v>
      </c>
    </row>
    <row r="251" spans="1:12" s="212" customFormat="1">
      <c r="A251" s="210">
        <v>43221</v>
      </c>
      <c r="B251" s="211" t="s">
        <v>4</v>
      </c>
      <c r="C251" s="211">
        <v>8360</v>
      </c>
      <c r="D251" s="211" t="s">
        <v>172</v>
      </c>
      <c r="E251" s="211" t="s">
        <v>14</v>
      </c>
      <c r="F251" s="211" t="s">
        <v>24</v>
      </c>
      <c r="G251" s="211" t="s">
        <v>42</v>
      </c>
      <c r="H251" s="211"/>
      <c r="I251" s="212">
        <v>27</v>
      </c>
      <c r="J251" s="212">
        <v>24</v>
      </c>
      <c r="K251"/>
      <c r="L251"/>
    </row>
    <row r="252" spans="1:12" s="212" customFormat="1">
      <c r="A252" s="240">
        <v>43177</v>
      </c>
      <c r="B252" s="215" t="s">
        <v>4</v>
      </c>
      <c r="C252" s="215">
        <v>6181</v>
      </c>
      <c r="D252" s="211" t="s">
        <v>298</v>
      </c>
      <c r="E252" s="211" t="s">
        <v>929</v>
      </c>
      <c r="F252" s="211" t="s">
        <v>7</v>
      </c>
      <c r="G252" s="211" t="s">
        <v>388</v>
      </c>
      <c r="H252" s="211"/>
      <c r="I252" s="212">
        <v>31</v>
      </c>
      <c r="J252" s="212">
        <v>42</v>
      </c>
    </row>
    <row r="253" spans="1:12" s="212" customFormat="1">
      <c r="A253" s="210">
        <v>43191</v>
      </c>
      <c r="B253" s="211" t="s">
        <v>4</v>
      </c>
      <c r="C253" s="211">
        <v>5424</v>
      </c>
      <c r="D253" s="211" t="s">
        <v>1081</v>
      </c>
      <c r="E253" s="211" t="s">
        <v>9</v>
      </c>
      <c r="F253" s="211" t="s">
        <v>24</v>
      </c>
      <c r="G253" s="211" t="s">
        <v>1082</v>
      </c>
      <c r="H253" s="211"/>
      <c r="I253" s="212">
        <v>37</v>
      </c>
      <c r="J253" s="212">
        <v>49</v>
      </c>
      <c r="K253"/>
      <c r="L253"/>
    </row>
    <row r="254" spans="1:12" s="212" customFormat="1">
      <c r="A254" s="210">
        <v>43195</v>
      </c>
      <c r="B254" s="211" t="s">
        <v>4</v>
      </c>
      <c r="C254" s="211">
        <v>5424</v>
      </c>
      <c r="D254" s="211" t="s">
        <v>1081</v>
      </c>
      <c r="E254" s="211" t="s">
        <v>5</v>
      </c>
      <c r="F254" s="211" t="s">
        <v>24</v>
      </c>
      <c r="G254" s="211" t="s">
        <v>41</v>
      </c>
      <c r="H254" s="211"/>
      <c r="I254" s="212">
        <v>37</v>
      </c>
      <c r="J254" s="212">
        <v>49</v>
      </c>
    </row>
    <row r="255" spans="1:12" s="212" customFormat="1">
      <c r="A255" s="210">
        <v>43221</v>
      </c>
      <c r="B255" s="211" t="s">
        <v>4</v>
      </c>
      <c r="C255" s="211">
        <v>8362</v>
      </c>
      <c r="D255" s="211" t="s">
        <v>1461</v>
      </c>
      <c r="E255" s="211" t="s">
        <v>7</v>
      </c>
      <c r="F255" s="211" t="s">
        <v>7</v>
      </c>
      <c r="G255" s="211" t="s">
        <v>42</v>
      </c>
      <c r="H255" s="211"/>
      <c r="I255" s="212">
        <v>23</v>
      </c>
      <c r="J255" s="212">
        <v>17</v>
      </c>
      <c r="K255"/>
      <c r="L255"/>
    </row>
    <row r="256" spans="1:12" s="212" customFormat="1">
      <c r="A256" s="210">
        <v>43189</v>
      </c>
      <c r="B256" s="215" t="s">
        <v>4</v>
      </c>
      <c r="C256" s="215">
        <v>6796</v>
      </c>
      <c r="D256" s="211" t="s">
        <v>144</v>
      </c>
      <c r="E256" s="211" t="s">
        <v>5</v>
      </c>
      <c r="F256" s="211" t="s">
        <v>5</v>
      </c>
      <c r="G256" s="211" t="s">
        <v>1008</v>
      </c>
      <c r="H256" s="211"/>
      <c r="I256" s="212">
        <v>35</v>
      </c>
      <c r="J256" s="212">
        <v>54</v>
      </c>
    </row>
    <row r="257" spans="1:12" s="212" customFormat="1">
      <c r="A257" s="505">
        <v>43191</v>
      </c>
      <c r="B257" s="507" t="s">
        <v>4</v>
      </c>
      <c r="C257" s="507">
        <v>6734</v>
      </c>
      <c r="D257" s="507" t="s">
        <v>144</v>
      </c>
      <c r="E257" s="507" t="s">
        <v>12</v>
      </c>
      <c r="F257" s="507" t="s">
        <v>7</v>
      </c>
      <c r="G257" s="507" t="s">
        <v>42</v>
      </c>
      <c r="H257" s="507"/>
      <c r="I257" s="508">
        <v>52</v>
      </c>
      <c r="J257" s="508">
        <v>66</v>
      </c>
      <c r="K257" s="504"/>
      <c r="L257" s="509">
        <v>19700</v>
      </c>
    </row>
    <row r="258" spans="1:12" s="212" customFormat="1">
      <c r="A258" s="505">
        <v>43191</v>
      </c>
      <c r="B258" s="507" t="s">
        <v>4</v>
      </c>
      <c r="C258" s="507">
        <v>6774</v>
      </c>
      <c r="D258" s="507" t="s">
        <v>144</v>
      </c>
      <c r="E258" s="507" t="s">
        <v>24</v>
      </c>
      <c r="F258" s="507" t="s">
        <v>6</v>
      </c>
      <c r="G258" s="507" t="s">
        <v>941</v>
      </c>
      <c r="H258" s="507"/>
      <c r="I258" s="508">
        <v>52</v>
      </c>
      <c r="J258" s="508">
        <v>66</v>
      </c>
      <c r="K258" s="504"/>
      <c r="L258" s="504"/>
    </row>
    <row r="259" spans="1:12" s="537" customFormat="1">
      <c r="A259" s="241">
        <v>43162</v>
      </c>
      <c r="B259" s="214" t="s">
        <v>4</v>
      </c>
      <c r="C259" s="214">
        <v>9155</v>
      </c>
      <c r="D259" s="32" t="s">
        <v>487</v>
      </c>
      <c r="E259" s="32" t="s">
        <v>4</v>
      </c>
      <c r="F259" s="32" t="s">
        <v>7</v>
      </c>
      <c r="G259" s="32" t="s">
        <v>794</v>
      </c>
      <c r="H259" s="32"/>
      <c r="I259" s="212">
        <v>52</v>
      </c>
      <c r="J259" s="212">
        <v>66</v>
      </c>
      <c r="K259" s="212"/>
      <c r="L259" s="212"/>
    </row>
    <row r="260" spans="1:12" s="537" customFormat="1">
      <c r="A260" s="241">
        <v>43162</v>
      </c>
      <c r="B260" s="214" t="s">
        <v>4</v>
      </c>
      <c r="C260" s="214">
        <v>9155</v>
      </c>
      <c r="D260" s="32" t="s">
        <v>487</v>
      </c>
      <c r="E260" s="32" t="s">
        <v>4</v>
      </c>
      <c r="F260" s="32" t="s">
        <v>7</v>
      </c>
      <c r="G260" s="32" t="s">
        <v>794</v>
      </c>
      <c r="H260" s="32"/>
      <c r="I260" s="212">
        <v>51</v>
      </c>
      <c r="J260" s="212">
        <v>45</v>
      </c>
      <c r="K260" s="212"/>
      <c r="L260" s="212"/>
    </row>
    <row r="261" spans="1:12" s="212" customFormat="1">
      <c r="A261" s="240">
        <v>43169</v>
      </c>
      <c r="B261" s="215" t="s">
        <v>7</v>
      </c>
      <c r="C261" s="215">
        <v>57310</v>
      </c>
      <c r="D261" s="211" t="s">
        <v>598</v>
      </c>
      <c r="E261" s="211" t="s">
        <v>7</v>
      </c>
      <c r="F261" s="211" t="s">
        <v>24</v>
      </c>
      <c r="G261" s="211" t="s">
        <v>548</v>
      </c>
      <c r="H261" s="211"/>
      <c r="I261" s="212">
        <v>34</v>
      </c>
      <c r="J261" s="212">
        <v>50</v>
      </c>
    </row>
    <row r="262" spans="1:12" s="212" customFormat="1">
      <c r="A262" s="241">
        <v>43162</v>
      </c>
      <c r="B262" s="214" t="s">
        <v>22</v>
      </c>
      <c r="C262" s="214">
        <v>6723</v>
      </c>
      <c r="D262" s="32" t="s">
        <v>799</v>
      </c>
      <c r="E262" s="32" t="s">
        <v>7</v>
      </c>
      <c r="F262" s="32" t="s">
        <v>7</v>
      </c>
      <c r="G262" s="32" t="s">
        <v>800</v>
      </c>
      <c r="H262" s="32"/>
      <c r="I262" s="212">
        <v>38</v>
      </c>
      <c r="J262" s="212">
        <v>51</v>
      </c>
    </row>
    <row r="263" spans="1:12" s="212" customFormat="1">
      <c r="A263" s="240">
        <v>43169</v>
      </c>
      <c r="B263" s="215" t="s">
        <v>22</v>
      </c>
      <c r="C263" s="215">
        <v>6724</v>
      </c>
      <c r="D263" s="32" t="s">
        <v>799</v>
      </c>
      <c r="E263" s="211" t="s">
        <v>7</v>
      </c>
      <c r="F263" s="211"/>
      <c r="G263" s="211" t="s">
        <v>510</v>
      </c>
      <c r="H263" s="211"/>
      <c r="I263" s="212">
        <v>38</v>
      </c>
      <c r="J263" s="212">
        <v>51</v>
      </c>
    </row>
    <row r="264" spans="1:12" s="212" customFormat="1" ht="15.75" customHeight="1">
      <c r="A264" s="240">
        <v>43167</v>
      </c>
      <c r="B264" s="215" t="s">
        <v>7</v>
      </c>
      <c r="C264" s="215">
        <v>55000</v>
      </c>
      <c r="D264" s="211" t="s">
        <v>851</v>
      </c>
      <c r="E264" s="211" t="s">
        <v>7</v>
      </c>
      <c r="F264" s="211"/>
      <c r="G264" s="211" t="s">
        <v>42</v>
      </c>
      <c r="H264" s="211"/>
      <c r="I264" s="212">
        <v>120</v>
      </c>
      <c r="J264" s="212">
        <v>150</v>
      </c>
    </row>
    <row r="265" spans="1:12" s="212" customFormat="1">
      <c r="A265" s="240">
        <v>43176</v>
      </c>
      <c r="B265" s="215" t="s">
        <v>4</v>
      </c>
      <c r="C265" s="215">
        <v>5760</v>
      </c>
      <c r="D265" s="211" t="s">
        <v>338</v>
      </c>
      <c r="E265" s="211" t="s">
        <v>82</v>
      </c>
      <c r="F265" s="211" t="s">
        <v>24</v>
      </c>
      <c r="G265" s="211" t="s">
        <v>915</v>
      </c>
      <c r="H265" s="211"/>
      <c r="I265" s="212">
        <v>28</v>
      </c>
      <c r="J265" s="212">
        <v>33</v>
      </c>
    </row>
    <row r="266" spans="1:12" s="212" customFormat="1">
      <c r="A266" s="315">
        <v>43200</v>
      </c>
      <c r="B266" s="311" t="s">
        <v>4</v>
      </c>
      <c r="C266" s="311">
        <v>4932</v>
      </c>
      <c r="D266" s="311" t="s">
        <v>386</v>
      </c>
      <c r="E266" s="311" t="s">
        <v>5</v>
      </c>
      <c r="F266" s="311" t="s">
        <v>7</v>
      </c>
      <c r="G266" s="311" t="s">
        <v>388</v>
      </c>
      <c r="H266" s="311"/>
      <c r="I266" s="312">
        <v>12</v>
      </c>
      <c r="J266" s="312">
        <v>10</v>
      </c>
      <c r="K266" s="312"/>
      <c r="L266" s="312"/>
    </row>
    <row r="267" spans="1:12" s="529" customFormat="1">
      <c r="A267" s="210">
        <v>43221</v>
      </c>
      <c r="B267" s="211" t="s">
        <v>4</v>
      </c>
      <c r="C267" s="211">
        <v>7351</v>
      </c>
      <c r="D267" s="211" t="s">
        <v>655</v>
      </c>
      <c r="E267" s="211" t="s">
        <v>79</v>
      </c>
      <c r="F267" s="211" t="s">
        <v>24</v>
      </c>
      <c r="G267" s="211" t="s">
        <v>65</v>
      </c>
      <c r="H267" s="211"/>
      <c r="I267" s="336">
        <v>42</v>
      </c>
      <c r="J267" s="336">
        <v>45</v>
      </c>
      <c r="K267"/>
      <c r="L267"/>
    </row>
    <row r="268" spans="1:12" s="212" customFormat="1">
      <c r="A268" s="333">
        <v>43162</v>
      </c>
      <c r="B268" s="334" t="s">
        <v>4</v>
      </c>
      <c r="C268" s="334">
        <v>7210</v>
      </c>
      <c r="D268" s="335" t="s">
        <v>156</v>
      </c>
      <c r="E268" s="335" t="s">
        <v>24</v>
      </c>
      <c r="F268" s="335" t="s">
        <v>7</v>
      </c>
      <c r="G268" s="335" t="s">
        <v>789</v>
      </c>
      <c r="H268" s="335"/>
      <c r="I268" s="336">
        <v>34</v>
      </c>
      <c r="J268" s="336">
        <v>41</v>
      </c>
      <c r="K268" s="336"/>
      <c r="L268" s="336"/>
    </row>
    <row r="269" spans="1:12" s="212" customFormat="1">
      <c r="A269" s="333">
        <v>43163</v>
      </c>
      <c r="B269" s="334" t="s">
        <v>4</v>
      </c>
      <c r="C269" s="334">
        <v>7246</v>
      </c>
      <c r="D269" s="335" t="s">
        <v>156</v>
      </c>
      <c r="E269" s="335" t="s">
        <v>24</v>
      </c>
      <c r="F269" s="335" t="s">
        <v>7</v>
      </c>
      <c r="G269" s="335" t="s">
        <v>794</v>
      </c>
      <c r="H269" s="335"/>
      <c r="I269" s="336">
        <v>29</v>
      </c>
      <c r="J269" s="336">
        <v>41</v>
      </c>
      <c r="K269" s="336"/>
      <c r="L269" s="336"/>
    </row>
    <row r="270" spans="1:12" s="212" customFormat="1">
      <c r="A270" s="210">
        <v>43219</v>
      </c>
      <c r="B270" s="211" t="s">
        <v>4</v>
      </c>
      <c r="C270" s="211">
        <v>7250</v>
      </c>
      <c r="D270" s="211" t="s">
        <v>156</v>
      </c>
      <c r="E270" s="211" t="s">
        <v>6</v>
      </c>
      <c r="F270" s="211" t="s">
        <v>24</v>
      </c>
      <c r="G270" s="211" t="s">
        <v>1293</v>
      </c>
      <c r="H270" s="211"/>
      <c r="I270" s="336">
        <v>29</v>
      </c>
      <c r="J270" s="336">
        <v>41</v>
      </c>
      <c r="K270"/>
      <c r="L270"/>
    </row>
    <row r="271" spans="1:12" s="212" customFormat="1">
      <c r="A271" s="241">
        <v>43162</v>
      </c>
      <c r="B271" s="214" t="s">
        <v>7</v>
      </c>
      <c r="C271" s="214">
        <v>54440</v>
      </c>
      <c r="D271" s="32" t="s">
        <v>522</v>
      </c>
      <c r="E271" s="32" t="s">
        <v>7</v>
      </c>
      <c r="F271" s="32" t="s">
        <v>24</v>
      </c>
      <c r="G271" s="32" t="s">
        <v>659</v>
      </c>
      <c r="H271" s="32"/>
      <c r="I271" s="212">
        <v>20</v>
      </c>
      <c r="J271" s="212">
        <v>13</v>
      </c>
    </row>
    <row r="272" spans="1:12" s="212" customFormat="1">
      <c r="A272" s="210">
        <v>43192</v>
      </c>
      <c r="B272" s="211" t="s">
        <v>7</v>
      </c>
      <c r="C272" s="211">
        <v>54440</v>
      </c>
      <c r="D272" s="211" t="s">
        <v>522</v>
      </c>
      <c r="E272" s="211" t="s">
        <v>7</v>
      </c>
      <c r="F272" s="211" t="s">
        <v>7</v>
      </c>
      <c r="G272" s="211" t="s">
        <v>728</v>
      </c>
      <c r="H272" s="211"/>
      <c r="I272" s="212">
        <v>20</v>
      </c>
      <c r="J272" s="212">
        <v>13</v>
      </c>
      <c r="K272"/>
      <c r="L272"/>
    </row>
    <row r="273" spans="1:12" s="212" customFormat="1">
      <c r="A273" s="210">
        <v>43191</v>
      </c>
      <c r="B273" s="211" t="s">
        <v>6</v>
      </c>
      <c r="C273" s="211">
        <v>91074</v>
      </c>
      <c r="D273" s="211" t="s">
        <v>1073</v>
      </c>
      <c r="E273" s="211" t="s">
        <v>24</v>
      </c>
      <c r="F273" s="211" t="s">
        <v>1074</v>
      </c>
      <c r="G273" s="211" t="s">
        <v>1075</v>
      </c>
      <c r="H273" s="211"/>
      <c r="I273" s="235" t="s">
        <v>1094</v>
      </c>
      <c r="J273" s="235" t="s">
        <v>1095</v>
      </c>
      <c r="K273"/>
      <c r="L273"/>
    </row>
    <row r="274" spans="1:12" s="212" customFormat="1">
      <c r="A274" s="240">
        <v>43184</v>
      </c>
      <c r="B274" s="215" t="s">
        <v>4</v>
      </c>
      <c r="C274" s="215">
        <v>1842</v>
      </c>
      <c r="D274" s="211" t="s">
        <v>307</v>
      </c>
      <c r="E274" s="211" t="s">
        <v>9</v>
      </c>
      <c r="F274" s="211" t="s">
        <v>35</v>
      </c>
      <c r="G274" s="211" t="s">
        <v>65</v>
      </c>
      <c r="H274" s="211"/>
      <c r="I274" s="212">
        <v>20</v>
      </c>
      <c r="J274" s="212">
        <v>13</v>
      </c>
    </row>
    <row r="275" spans="1:12" s="212" customFormat="1">
      <c r="A275" s="315">
        <v>43212</v>
      </c>
      <c r="B275" s="311" t="s">
        <v>4</v>
      </c>
      <c r="C275" s="311">
        <v>5880</v>
      </c>
      <c r="D275" s="311" t="s">
        <v>307</v>
      </c>
      <c r="E275" s="311" t="s">
        <v>5</v>
      </c>
      <c r="F275" s="311" t="s">
        <v>127</v>
      </c>
      <c r="G275" s="311" t="s">
        <v>243</v>
      </c>
      <c r="H275" s="311"/>
      <c r="I275" s="312">
        <v>20</v>
      </c>
      <c r="J275" s="312">
        <v>13</v>
      </c>
      <c r="K275" s="277"/>
      <c r="L275" s="277"/>
    </row>
    <row r="276" spans="1:12" s="212" customFormat="1">
      <c r="A276" s="210">
        <v>43221</v>
      </c>
      <c r="B276" s="211" t="s">
        <v>4</v>
      </c>
      <c r="C276" s="211">
        <v>5812</v>
      </c>
      <c r="D276" s="211" t="s">
        <v>307</v>
      </c>
      <c r="E276" s="211" t="s">
        <v>28</v>
      </c>
      <c r="F276" s="211" t="s">
        <v>27</v>
      </c>
      <c r="G276" s="211" t="s">
        <v>1368</v>
      </c>
      <c r="H276" s="211"/>
      <c r="I276" s="312">
        <v>20</v>
      </c>
      <c r="J276" s="312">
        <v>13</v>
      </c>
      <c r="K276"/>
      <c r="L276"/>
    </row>
    <row r="277" spans="1:12" s="212" customFormat="1">
      <c r="A277" s="210">
        <v>43221</v>
      </c>
      <c r="B277" s="211" t="s">
        <v>4</v>
      </c>
      <c r="C277" s="211">
        <v>5884</v>
      </c>
      <c r="D277" s="211" t="s">
        <v>307</v>
      </c>
      <c r="E277" s="211" t="s">
        <v>453</v>
      </c>
      <c r="F277" s="211" t="s">
        <v>24</v>
      </c>
      <c r="G277" s="211" t="s">
        <v>42</v>
      </c>
      <c r="H277" s="211"/>
      <c r="I277" s="312">
        <v>20</v>
      </c>
      <c r="J277" s="312">
        <v>13</v>
      </c>
      <c r="K277"/>
      <c r="L277"/>
    </row>
    <row r="278" spans="1:12" s="212" customFormat="1">
      <c r="A278" s="241">
        <v>43163</v>
      </c>
      <c r="B278" s="214" t="s">
        <v>7</v>
      </c>
      <c r="C278" s="214">
        <v>57330</v>
      </c>
      <c r="D278" s="211" t="s">
        <v>413</v>
      </c>
      <c r="E278" s="32" t="s">
        <v>7</v>
      </c>
      <c r="F278" s="32" t="s">
        <v>24</v>
      </c>
      <c r="G278" s="32" t="s">
        <v>98</v>
      </c>
      <c r="H278" s="32"/>
      <c r="I278" s="212">
        <v>30</v>
      </c>
      <c r="J278" s="212">
        <v>29</v>
      </c>
    </row>
    <row r="279" spans="1:12" s="212" customFormat="1">
      <c r="A279" s="240">
        <v>43167</v>
      </c>
      <c r="B279" s="215" t="s">
        <v>7</v>
      </c>
      <c r="C279" s="215">
        <v>57330</v>
      </c>
      <c r="D279" s="211" t="s">
        <v>413</v>
      </c>
      <c r="E279" s="211" t="s">
        <v>7</v>
      </c>
      <c r="F279" s="211" t="s">
        <v>24</v>
      </c>
      <c r="G279" s="224" t="s">
        <v>217</v>
      </c>
      <c r="H279" s="211"/>
      <c r="I279" s="212">
        <v>30</v>
      </c>
      <c r="J279" s="212">
        <v>29</v>
      </c>
    </row>
    <row r="280" spans="1:12" s="212" customFormat="1">
      <c r="A280" s="240">
        <v>43167</v>
      </c>
      <c r="B280" s="215" t="s">
        <v>7</v>
      </c>
      <c r="C280" s="215">
        <v>57330</v>
      </c>
      <c r="D280" s="211" t="s">
        <v>413</v>
      </c>
      <c r="E280" s="211" t="s">
        <v>7</v>
      </c>
      <c r="F280" s="211"/>
      <c r="G280" s="211" t="s">
        <v>852</v>
      </c>
      <c r="H280" s="213"/>
      <c r="I280" s="212">
        <v>30</v>
      </c>
      <c r="J280" s="212">
        <v>29</v>
      </c>
    </row>
    <row r="281" spans="1:12" s="212" customFormat="1">
      <c r="A281" s="240">
        <v>43168</v>
      </c>
      <c r="B281" s="215" t="s">
        <v>7</v>
      </c>
      <c r="C281" s="215">
        <v>57330</v>
      </c>
      <c r="D281" s="211" t="s">
        <v>413</v>
      </c>
      <c r="E281" s="211" t="s">
        <v>7</v>
      </c>
      <c r="F281" s="211"/>
      <c r="G281" s="211" t="s">
        <v>388</v>
      </c>
      <c r="H281" s="211"/>
      <c r="I281" s="212">
        <v>30</v>
      </c>
      <c r="J281" s="212">
        <v>29</v>
      </c>
    </row>
    <row r="282" spans="1:12" s="212" customFormat="1">
      <c r="A282" s="240">
        <v>43168</v>
      </c>
      <c r="B282" s="215" t="s">
        <v>7</v>
      </c>
      <c r="C282" s="215">
        <v>57330</v>
      </c>
      <c r="D282" s="211" t="s">
        <v>413</v>
      </c>
      <c r="E282" s="211" t="s">
        <v>7</v>
      </c>
      <c r="F282" s="211" t="s">
        <v>804</v>
      </c>
      <c r="G282" s="211" t="s">
        <v>42</v>
      </c>
      <c r="H282" s="211"/>
      <c r="I282" s="212">
        <v>30</v>
      </c>
      <c r="J282" s="212">
        <v>29</v>
      </c>
    </row>
    <row r="283" spans="1:12" s="212" customFormat="1">
      <c r="A283" s="240">
        <v>43168</v>
      </c>
      <c r="B283" s="215" t="s">
        <v>7</v>
      </c>
      <c r="C283" s="215">
        <v>57330</v>
      </c>
      <c r="D283" s="211" t="s">
        <v>413</v>
      </c>
      <c r="E283" s="211" t="s">
        <v>7</v>
      </c>
      <c r="F283" s="211" t="s">
        <v>24</v>
      </c>
      <c r="G283" s="211" t="s">
        <v>388</v>
      </c>
      <c r="H283" s="211"/>
      <c r="I283" s="212">
        <v>30</v>
      </c>
      <c r="J283" s="212">
        <v>29</v>
      </c>
    </row>
    <row r="284" spans="1:12" s="212" customFormat="1">
      <c r="A284" s="240">
        <v>43180</v>
      </c>
      <c r="B284" s="215" t="s">
        <v>7</v>
      </c>
      <c r="C284" s="215">
        <v>57330</v>
      </c>
      <c r="D284" s="211" t="s">
        <v>413</v>
      </c>
      <c r="E284" s="211" t="s">
        <v>7</v>
      </c>
      <c r="F284" s="211" t="s">
        <v>6</v>
      </c>
      <c r="G284" s="211" t="s">
        <v>42</v>
      </c>
      <c r="H284" s="211"/>
      <c r="I284" s="212">
        <v>30</v>
      </c>
      <c r="J284" s="212">
        <v>29</v>
      </c>
    </row>
    <row r="285" spans="1:12" s="212" customFormat="1">
      <c r="A285" s="210">
        <v>43191</v>
      </c>
      <c r="B285" s="211" t="s">
        <v>7</v>
      </c>
      <c r="C285" s="211">
        <v>57330</v>
      </c>
      <c r="D285" s="211" t="s">
        <v>413</v>
      </c>
      <c r="E285" s="211" t="s">
        <v>7</v>
      </c>
      <c r="F285" s="211" t="s">
        <v>24</v>
      </c>
      <c r="G285" s="211" t="s">
        <v>1060</v>
      </c>
      <c r="H285" s="211"/>
      <c r="I285" s="212">
        <v>30</v>
      </c>
      <c r="J285" s="212">
        <v>29</v>
      </c>
      <c r="K285"/>
      <c r="L285"/>
    </row>
    <row r="286" spans="1:12" s="212" customFormat="1">
      <c r="A286" s="210">
        <v>43191</v>
      </c>
      <c r="B286" s="211" t="s">
        <v>7</v>
      </c>
      <c r="C286" s="211">
        <v>57330</v>
      </c>
      <c r="D286" s="211" t="s">
        <v>413</v>
      </c>
      <c r="E286" s="211" t="s">
        <v>1080</v>
      </c>
      <c r="F286" s="211" t="s">
        <v>24</v>
      </c>
      <c r="G286" s="211" t="s">
        <v>388</v>
      </c>
      <c r="H286" s="211"/>
      <c r="I286" s="212">
        <v>30</v>
      </c>
      <c r="J286" s="212">
        <v>29</v>
      </c>
      <c r="K286"/>
      <c r="L286"/>
    </row>
    <row r="287" spans="1:12" s="212" customFormat="1">
      <c r="A287" s="210">
        <v>43219</v>
      </c>
      <c r="B287" s="211" t="s">
        <v>7</v>
      </c>
      <c r="C287" s="211">
        <v>57330</v>
      </c>
      <c r="D287" s="211" t="s">
        <v>413</v>
      </c>
      <c r="E287" s="211" t="s">
        <v>7</v>
      </c>
      <c r="F287" s="211" t="s">
        <v>24</v>
      </c>
      <c r="G287" s="211" t="s">
        <v>663</v>
      </c>
      <c r="H287" s="211"/>
      <c r="I287" s="212">
        <v>30</v>
      </c>
      <c r="J287" s="212">
        <v>29</v>
      </c>
      <c r="K287"/>
      <c r="L287"/>
    </row>
    <row r="288" spans="1:12" s="212" customFormat="1">
      <c r="A288" s="241">
        <v>43162</v>
      </c>
      <c r="B288" s="214" t="s">
        <v>4</v>
      </c>
      <c r="C288" s="214">
        <v>8370</v>
      </c>
      <c r="D288" s="32" t="s">
        <v>154</v>
      </c>
      <c r="E288" s="32" t="s">
        <v>6</v>
      </c>
      <c r="F288" s="32" t="s">
        <v>24</v>
      </c>
      <c r="G288" s="32" t="s">
        <v>123</v>
      </c>
      <c r="H288" s="32"/>
      <c r="I288" s="212">
        <v>36</v>
      </c>
      <c r="J288" s="212">
        <v>25</v>
      </c>
    </row>
    <row r="289" spans="1:12" s="212" customFormat="1">
      <c r="A289" s="559">
        <v>43195</v>
      </c>
      <c r="B289" s="557" t="s">
        <v>4</v>
      </c>
      <c r="C289" s="557">
        <v>8370</v>
      </c>
      <c r="D289" s="557" t="s">
        <v>154</v>
      </c>
      <c r="E289" s="557" t="s">
        <v>24</v>
      </c>
      <c r="F289" s="557" t="s">
        <v>228</v>
      </c>
      <c r="G289" s="557" t="s">
        <v>123</v>
      </c>
      <c r="H289" s="557"/>
      <c r="I289" s="558">
        <v>36</v>
      </c>
      <c r="J289" s="558">
        <v>25</v>
      </c>
      <c r="K289" s="558"/>
      <c r="L289" s="558"/>
    </row>
    <row r="290" spans="1:12" s="212" customFormat="1">
      <c r="A290" s="240">
        <v>43183</v>
      </c>
      <c r="B290" s="215" t="s">
        <v>6</v>
      </c>
      <c r="C290" s="215">
        <v>41124</v>
      </c>
      <c r="D290" s="211" t="s">
        <v>962</v>
      </c>
      <c r="E290" s="211" t="s">
        <v>6</v>
      </c>
      <c r="F290" s="211" t="s">
        <v>24</v>
      </c>
      <c r="G290" s="211" t="s">
        <v>98</v>
      </c>
      <c r="H290" s="211"/>
      <c r="I290" s="212">
        <v>45</v>
      </c>
      <c r="J290" s="212">
        <v>66</v>
      </c>
    </row>
    <row r="291" spans="1:12" s="212" customFormat="1">
      <c r="A291" s="210">
        <v>43208</v>
      </c>
      <c r="B291" s="211" t="s">
        <v>4</v>
      </c>
      <c r="C291" s="211">
        <v>9807</v>
      </c>
      <c r="D291" s="211" t="s">
        <v>1214</v>
      </c>
      <c r="E291" s="211" t="s">
        <v>5</v>
      </c>
      <c r="F291" s="211" t="s">
        <v>122</v>
      </c>
      <c r="G291" s="211" t="s">
        <v>510</v>
      </c>
      <c r="H291" s="211"/>
      <c r="I291" s="212">
        <v>60</v>
      </c>
      <c r="J291" s="212">
        <v>77</v>
      </c>
      <c r="K291"/>
      <c r="L291"/>
    </row>
    <row r="292" spans="1:12" s="212" customFormat="1">
      <c r="A292" s="210">
        <v>43196</v>
      </c>
      <c r="B292" s="211" t="s">
        <v>4</v>
      </c>
      <c r="C292" s="211">
        <v>8538</v>
      </c>
      <c r="D292" s="211" t="s">
        <v>1154</v>
      </c>
      <c r="E292" s="211" t="s">
        <v>5</v>
      </c>
      <c r="F292" s="211" t="s">
        <v>7</v>
      </c>
      <c r="G292" s="211" t="s">
        <v>1155</v>
      </c>
      <c r="H292" s="211"/>
      <c r="I292" s="212">
        <v>40</v>
      </c>
      <c r="J292" s="212">
        <v>34</v>
      </c>
    </row>
    <row r="293" spans="1:12" s="212" customFormat="1">
      <c r="A293" s="240">
        <v>43177</v>
      </c>
      <c r="B293" s="215" t="s">
        <v>4</v>
      </c>
      <c r="C293" s="215">
        <v>1353</v>
      </c>
      <c r="D293" s="211" t="s">
        <v>136</v>
      </c>
      <c r="E293" s="211" t="s">
        <v>79</v>
      </c>
      <c r="F293" s="211" t="s">
        <v>7</v>
      </c>
      <c r="G293" s="211" t="s">
        <v>944</v>
      </c>
      <c r="H293" s="211"/>
      <c r="I293" s="212">
        <v>29</v>
      </c>
      <c r="J293" s="212">
        <v>26</v>
      </c>
    </row>
    <row r="294" spans="1:12" s="212" customFormat="1">
      <c r="A294" s="315">
        <v>43195</v>
      </c>
      <c r="B294" s="311" t="s">
        <v>4</v>
      </c>
      <c r="C294" s="311">
        <v>1818</v>
      </c>
      <c r="D294" s="311" t="s">
        <v>136</v>
      </c>
      <c r="E294" s="311" t="s">
        <v>12</v>
      </c>
      <c r="F294" s="311" t="s">
        <v>7</v>
      </c>
      <c r="G294" s="311" t="s">
        <v>1012</v>
      </c>
      <c r="H294" s="311"/>
      <c r="I294" s="312">
        <v>29</v>
      </c>
      <c r="J294" s="312">
        <v>26</v>
      </c>
      <c r="K294" s="312"/>
      <c r="L294" s="312"/>
    </row>
    <row r="295" spans="1:12" s="212" customFormat="1">
      <c r="A295" s="210">
        <v>43219</v>
      </c>
      <c r="B295" s="211" t="s">
        <v>4</v>
      </c>
      <c r="C295" s="211">
        <v>2723</v>
      </c>
      <c r="D295" s="211" t="s">
        <v>136</v>
      </c>
      <c r="E295" s="211" t="s">
        <v>7</v>
      </c>
      <c r="F295" s="211" t="s">
        <v>7</v>
      </c>
      <c r="G295" s="211" t="s">
        <v>388</v>
      </c>
      <c r="H295" s="211"/>
      <c r="I295" s="312">
        <v>29</v>
      </c>
      <c r="J295" s="312">
        <v>26</v>
      </c>
      <c r="K295"/>
      <c r="L295"/>
    </row>
    <row r="296" spans="1:12" s="212" customFormat="1">
      <c r="A296" s="210">
        <v>43221</v>
      </c>
      <c r="B296" s="211" t="s">
        <v>4</v>
      </c>
      <c r="C296" s="211">
        <v>1842</v>
      </c>
      <c r="D296" s="211" t="s">
        <v>136</v>
      </c>
      <c r="E296" s="211" t="s">
        <v>7</v>
      </c>
      <c r="F296" s="211" t="s">
        <v>24</v>
      </c>
      <c r="G296" s="211" t="s">
        <v>123</v>
      </c>
      <c r="H296" s="211"/>
      <c r="I296" s="312">
        <v>29</v>
      </c>
      <c r="J296" s="312">
        <v>26</v>
      </c>
      <c r="K296"/>
      <c r="L296"/>
    </row>
    <row r="297" spans="1:12" s="212" customFormat="1">
      <c r="A297" s="210">
        <v>43221</v>
      </c>
      <c r="B297" s="211" t="s">
        <v>4</v>
      </c>
      <c r="C297" s="211">
        <v>2112</v>
      </c>
      <c r="D297" s="211" t="s">
        <v>136</v>
      </c>
      <c r="E297" s="211" t="s">
        <v>7</v>
      </c>
      <c r="F297" s="211" t="s">
        <v>24</v>
      </c>
      <c r="G297" s="211" t="s">
        <v>65</v>
      </c>
      <c r="H297" s="211"/>
      <c r="I297" s="312">
        <v>29</v>
      </c>
      <c r="J297" s="312">
        <v>26</v>
      </c>
      <c r="K297"/>
      <c r="L297"/>
    </row>
    <row r="298" spans="1:12" s="212" customFormat="1">
      <c r="A298" s="210">
        <v>43195</v>
      </c>
      <c r="B298" s="211" t="s">
        <v>1125</v>
      </c>
      <c r="C298" s="211" t="s">
        <v>1126</v>
      </c>
      <c r="D298" s="211" t="s">
        <v>1127</v>
      </c>
      <c r="E298" s="211" t="s">
        <v>24</v>
      </c>
      <c r="F298" s="211" t="s">
        <v>24</v>
      </c>
      <c r="G298" s="211" t="s">
        <v>941</v>
      </c>
      <c r="H298" s="211"/>
      <c r="I298" s="236"/>
      <c r="J298" s="236"/>
    </row>
    <row r="299" spans="1:12" s="212" customFormat="1">
      <c r="A299" s="240">
        <v>43167</v>
      </c>
      <c r="B299" s="215" t="s">
        <v>7</v>
      </c>
      <c r="C299" s="215">
        <v>57480</v>
      </c>
      <c r="D299" s="211" t="s">
        <v>695</v>
      </c>
      <c r="E299" s="211" t="s">
        <v>7</v>
      </c>
      <c r="F299" s="211" t="s">
        <v>24</v>
      </c>
      <c r="G299" s="211" t="s">
        <v>651</v>
      </c>
      <c r="H299" s="211"/>
      <c r="I299" s="212">
        <v>43</v>
      </c>
      <c r="J299" s="212">
        <v>51</v>
      </c>
    </row>
    <row r="300" spans="1:12" s="212" customFormat="1">
      <c r="A300" s="240">
        <v>43177</v>
      </c>
      <c r="B300" s="215" t="s">
        <v>7</v>
      </c>
      <c r="C300" s="215">
        <v>57480</v>
      </c>
      <c r="D300" s="211" t="s">
        <v>695</v>
      </c>
      <c r="E300" s="211" t="s">
        <v>7</v>
      </c>
      <c r="F300" s="211" t="s">
        <v>6</v>
      </c>
      <c r="G300" s="211" t="s">
        <v>941</v>
      </c>
      <c r="H300" s="211"/>
      <c r="I300" s="212">
        <v>44</v>
      </c>
      <c r="J300" s="212">
        <v>52</v>
      </c>
    </row>
    <row r="301" spans="1:12" s="212" customFormat="1">
      <c r="A301" s="210">
        <v>43220</v>
      </c>
      <c r="B301" s="211" t="s">
        <v>7</v>
      </c>
      <c r="C301" s="211">
        <v>57480</v>
      </c>
      <c r="D301" s="211" t="s">
        <v>695</v>
      </c>
      <c r="E301" s="211" t="s">
        <v>7</v>
      </c>
      <c r="F301" s="211" t="s">
        <v>7</v>
      </c>
      <c r="G301" s="211" t="s">
        <v>1346</v>
      </c>
      <c r="H301" s="211"/>
      <c r="I301" s="212">
        <v>44</v>
      </c>
      <c r="J301" s="212">
        <v>52</v>
      </c>
    </row>
    <row r="302" spans="1:12" s="212" customFormat="1">
      <c r="A302" s="241">
        <v>43162</v>
      </c>
      <c r="B302" s="214" t="s">
        <v>7</v>
      </c>
      <c r="C302" s="214">
        <v>54590</v>
      </c>
      <c r="D302" s="211" t="s">
        <v>849</v>
      </c>
      <c r="E302" s="32" t="s">
        <v>7</v>
      </c>
      <c r="F302" s="32" t="s">
        <v>24</v>
      </c>
      <c r="G302" s="32" t="s">
        <v>380</v>
      </c>
      <c r="H302" s="32"/>
      <c r="I302" s="212">
        <v>12</v>
      </c>
      <c r="J302" s="212">
        <v>6</v>
      </c>
    </row>
    <row r="303" spans="1:12" s="212" customFormat="1">
      <c r="A303" s="241">
        <v>43160</v>
      </c>
      <c r="B303" s="214" t="s">
        <v>7</v>
      </c>
      <c r="C303" s="214">
        <v>54870</v>
      </c>
      <c r="D303" s="211" t="s">
        <v>849</v>
      </c>
      <c r="E303" s="32" t="s">
        <v>7</v>
      </c>
      <c r="F303" s="32"/>
      <c r="G303" s="32" t="s">
        <v>577</v>
      </c>
      <c r="H303" s="32"/>
      <c r="I303" s="212">
        <v>12</v>
      </c>
      <c r="J303" s="212">
        <v>6</v>
      </c>
    </row>
    <row r="304" spans="1:12" s="212" customFormat="1">
      <c r="A304" s="240">
        <v>43167</v>
      </c>
      <c r="B304" s="215" t="s">
        <v>7</v>
      </c>
      <c r="C304" s="215">
        <v>54590</v>
      </c>
      <c r="D304" s="211" t="s">
        <v>849</v>
      </c>
      <c r="E304" s="211" t="s">
        <v>7</v>
      </c>
      <c r="F304" s="211" t="s">
        <v>24</v>
      </c>
      <c r="G304" s="211" t="s">
        <v>663</v>
      </c>
      <c r="H304" s="211"/>
      <c r="I304" s="212">
        <v>12</v>
      </c>
      <c r="J304" s="212">
        <v>6</v>
      </c>
    </row>
    <row r="305" spans="1:12" s="212" customFormat="1">
      <c r="A305" s="240">
        <v>43167</v>
      </c>
      <c r="B305" s="215" t="s">
        <v>7</v>
      </c>
      <c r="C305" s="215">
        <v>54590</v>
      </c>
      <c r="D305" s="211" t="s">
        <v>849</v>
      </c>
      <c r="E305" s="211" t="s">
        <v>7</v>
      </c>
      <c r="F305" s="211" t="s">
        <v>9</v>
      </c>
      <c r="G305" s="211" t="s">
        <v>388</v>
      </c>
      <c r="H305" s="211"/>
      <c r="I305" s="212">
        <v>12</v>
      </c>
      <c r="J305" s="212">
        <v>6</v>
      </c>
    </row>
    <row r="306" spans="1:12" s="212" customFormat="1">
      <c r="A306" s="210">
        <v>43198</v>
      </c>
      <c r="B306" s="211" t="s">
        <v>7</v>
      </c>
      <c r="C306" s="211">
        <v>54590</v>
      </c>
      <c r="D306" s="211" t="s">
        <v>849</v>
      </c>
      <c r="E306" s="211" t="s">
        <v>7</v>
      </c>
      <c r="F306" s="211" t="s">
        <v>7</v>
      </c>
      <c r="G306" s="211" t="s">
        <v>1159</v>
      </c>
      <c r="H306" s="211"/>
      <c r="I306" s="212">
        <v>12</v>
      </c>
      <c r="J306" s="212">
        <v>6</v>
      </c>
    </row>
    <row r="307" spans="1:12" s="212" customFormat="1">
      <c r="A307" s="210">
        <v>43219</v>
      </c>
      <c r="B307" s="211" t="s">
        <v>7</v>
      </c>
      <c r="C307" s="211">
        <v>54590</v>
      </c>
      <c r="D307" s="211" t="s">
        <v>849</v>
      </c>
      <c r="E307" s="211" t="s">
        <v>7</v>
      </c>
      <c r="F307" s="211" t="s">
        <v>6</v>
      </c>
      <c r="G307" s="211" t="s">
        <v>1014</v>
      </c>
      <c r="H307" s="211"/>
      <c r="I307" s="212">
        <v>12</v>
      </c>
      <c r="J307" s="212">
        <v>6</v>
      </c>
      <c r="K307"/>
      <c r="L307"/>
    </row>
    <row r="308" spans="1:12" s="212" customFormat="1">
      <c r="A308" s="210">
        <v>43191</v>
      </c>
      <c r="B308" s="211" t="s">
        <v>6</v>
      </c>
      <c r="C308" s="211">
        <v>87509</v>
      </c>
      <c r="D308" s="211" t="s">
        <v>1071</v>
      </c>
      <c r="E308" s="211" t="s">
        <v>18</v>
      </c>
      <c r="F308" s="211" t="s">
        <v>24</v>
      </c>
      <c r="G308" s="211" t="s">
        <v>388</v>
      </c>
      <c r="H308" s="211"/>
      <c r="I308" s="244" t="s">
        <v>1097</v>
      </c>
      <c r="J308" s="244" t="s">
        <v>1096</v>
      </c>
      <c r="K308"/>
      <c r="L308"/>
    </row>
    <row r="309" spans="1:12" s="212" customFormat="1">
      <c r="A309" s="210">
        <v>43186</v>
      </c>
      <c r="B309" s="215" t="s">
        <v>989</v>
      </c>
      <c r="C309" s="215" t="s">
        <v>989</v>
      </c>
      <c r="D309" s="211" t="s">
        <v>990</v>
      </c>
      <c r="E309" s="211" t="s">
        <v>991</v>
      </c>
      <c r="F309" s="211" t="s">
        <v>24</v>
      </c>
      <c r="G309" s="211" t="s">
        <v>992</v>
      </c>
      <c r="H309" s="211"/>
      <c r="I309" s="252"/>
      <c r="J309" s="252"/>
    </row>
    <row r="310" spans="1:12" s="212" customFormat="1">
      <c r="A310" s="241">
        <v>43162</v>
      </c>
      <c r="B310" s="214" t="s">
        <v>7</v>
      </c>
      <c r="C310" s="216" t="s">
        <v>786</v>
      </c>
      <c r="D310" s="32" t="s">
        <v>787</v>
      </c>
      <c r="E310" s="32" t="s">
        <v>7</v>
      </c>
      <c r="F310" s="32" t="s">
        <v>7</v>
      </c>
      <c r="G310" s="32" t="s">
        <v>788</v>
      </c>
      <c r="H310" s="32"/>
      <c r="I310" s="212">
        <v>102</v>
      </c>
      <c r="J310" s="212">
        <v>132</v>
      </c>
    </row>
    <row r="311" spans="1:12" s="212" customFormat="1">
      <c r="A311" s="240">
        <v>43177</v>
      </c>
      <c r="B311" s="215" t="s">
        <v>7</v>
      </c>
      <c r="C311" s="215">
        <v>92130</v>
      </c>
      <c r="D311" s="211" t="s">
        <v>920</v>
      </c>
      <c r="E311" s="211" t="s">
        <v>7</v>
      </c>
      <c r="F311" s="211" t="s">
        <v>24</v>
      </c>
      <c r="G311" s="211" t="s">
        <v>388</v>
      </c>
      <c r="H311" s="211"/>
      <c r="I311" s="212">
        <v>217</v>
      </c>
      <c r="J311" s="212">
        <v>350</v>
      </c>
    </row>
    <row r="312" spans="1:12" s="212" customFormat="1">
      <c r="A312" s="315">
        <v>43218</v>
      </c>
      <c r="B312" s="311" t="s">
        <v>22</v>
      </c>
      <c r="C312" s="311">
        <v>5960</v>
      </c>
      <c r="D312" s="311" t="s">
        <v>1273</v>
      </c>
      <c r="E312" s="311" t="s">
        <v>5</v>
      </c>
      <c r="F312" s="311" t="s">
        <v>7</v>
      </c>
      <c r="G312" s="311" t="s">
        <v>1274</v>
      </c>
      <c r="H312" s="311"/>
      <c r="I312" s="312">
        <v>24</v>
      </c>
      <c r="J312" s="312">
        <v>30</v>
      </c>
      <c r="K312" s="312"/>
      <c r="L312" s="312"/>
    </row>
    <row r="313" spans="1:12" s="212" customFormat="1">
      <c r="A313" s="240">
        <v>43164</v>
      </c>
      <c r="B313" s="215" t="s">
        <v>4</v>
      </c>
      <c r="C313" s="215">
        <v>5960</v>
      </c>
      <c r="D313" s="211" t="s">
        <v>179</v>
      </c>
      <c r="E313" s="211" t="s">
        <v>825</v>
      </c>
      <c r="F313" s="211" t="s">
        <v>826</v>
      </c>
      <c r="G313" s="211" t="s">
        <v>42</v>
      </c>
      <c r="H313" s="211"/>
      <c r="I313" s="212">
        <v>24</v>
      </c>
      <c r="J313" s="212">
        <v>30</v>
      </c>
    </row>
    <row r="314" spans="1:12" s="212" customFormat="1">
      <c r="A314" s="210">
        <v>43219</v>
      </c>
      <c r="B314" s="211" t="s">
        <v>4</v>
      </c>
      <c r="C314" s="211">
        <v>5955</v>
      </c>
      <c r="D314" s="211" t="s">
        <v>179</v>
      </c>
      <c r="E314" s="211" t="s">
        <v>7</v>
      </c>
      <c r="F314" s="211" t="s">
        <v>24</v>
      </c>
      <c r="G314" s="211" t="s">
        <v>941</v>
      </c>
      <c r="H314" s="211"/>
      <c r="I314" s="212">
        <v>24</v>
      </c>
      <c r="J314" s="212">
        <v>30</v>
      </c>
      <c r="K314"/>
      <c r="L314"/>
    </row>
    <row r="315" spans="1:12" s="212" customFormat="1">
      <c r="A315" s="210">
        <v>43221</v>
      </c>
      <c r="B315" s="211" t="s">
        <v>4</v>
      </c>
      <c r="C315" s="211">
        <v>5964</v>
      </c>
      <c r="D315" s="211" t="s">
        <v>179</v>
      </c>
      <c r="E315" s="211" t="s">
        <v>24</v>
      </c>
      <c r="F315" s="211" t="s">
        <v>7</v>
      </c>
      <c r="G315" s="211" t="s">
        <v>42</v>
      </c>
      <c r="H315" s="211"/>
      <c r="I315" s="212">
        <v>24</v>
      </c>
      <c r="J315" s="212">
        <v>30</v>
      </c>
      <c r="K315"/>
      <c r="L315"/>
    </row>
    <row r="316" spans="1:12" s="212" customFormat="1">
      <c r="A316" s="210">
        <v>43221</v>
      </c>
      <c r="B316" s="211" t="s">
        <v>7</v>
      </c>
      <c r="C316" s="211">
        <v>54800</v>
      </c>
      <c r="D316" s="211" t="s">
        <v>1393</v>
      </c>
      <c r="E316" s="211" t="s">
        <v>7</v>
      </c>
      <c r="F316" s="211" t="s">
        <v>6</v>
      </c>
      <c r="G316" s="211" t="s">
        <v>1269</v>
      </c>
      <c r="H316" s="211"/>
      <c r="I316" s="212">
        <v>58</v>
      </c>
      <c r="J316" s="212">
        <v>53</v>
      </c>
      <c r="K316"/>
      <c r="L316"/>
    </row>
    <row r="317" spans="1:12" s="212" customFormat="1">
      <c r="A317" s="240">
        <v>43180</v>
      </c>
      <c r="B317" s="215" t="s">
        <v>7</v>
      </c>
      <c r="C317" s="215">
        <v>54240</v>
      </c>
      <c r="D317" s="211" t="s">
        <v>950</v>
      </c>
      <c r="E317" s="211" t="s">
        <v>7</v>
      </c>
      <c r="F317" s="211" t="s">
        <v>24</v>
      </c>
      <c r="G317" s="211" t="s">
        <v>388</v>
      </c>
      <c r="H317" s="211"/>
      <c r="I317" s="212">
        <v>46</v>
      </c>
      <c r="J317" s="212">
        <v>44</v>
      </c>
    </row>
    <row r="318" spans="1:12" s="212" customFormat="1">
      <c r="A318" s="347">
        <v>43191</v>
      </c>
      <c r="B318" s="348" t="s">
        <v>4</v>
      </c>
      <c r="C318" s="348">
        <v>6133</v>
      </c>
      <c r="D318" s="348" t="s">
        <v>142</v>
      </c>
      <c r="E318" s="348" t="s">
        <v>5</v>
      </c>
      <c r="F318" s="348" t="s">
        <v>7</v>
      </c>
      <c r="G318" s="349" t="s">
        <v>951</v>
      </c>
      <c r="H318" s="348"/>
      <c r="I318" s="350">
        <v>33</v>
      </c>
      <c r="J318" s="350">
        <v>46</v>
      </c>
      <c r="K318" s="345"/>
      <c r="L318" s="345"/>
    </row>
    <row r="319" spans="1:12" s="212" customFormat="1">
      <c r="A319" s="210">
        <v>43221</v>
      </c>
      <c r="B319" s="211" t="s">
        <v>4</v>
      </c>
      <c r="C319" s="211">
        <v>4947</v>
      </c>
      <c r="D319" s="211" t="s">
        <v>1471</v>
      </c>
      <c r="E319" s="211" t="s">
        <v>28</v>
      </c>
      <c r="F319" s="211" t="s">
        <v>808</v>
      </c>
      <c r="G319" s="211" t="s">
        <v>1430</v>
      </c>
      <c r="H319" s="211"/>
      <c r="I319" s="312">
        <v>12</v>
      </c>
      <c r="J319" s="312">
        <v>9</v>
      </c>
      <c r="K319"/>
      <c r="L319"/>
    </row>
    <row r="320" spans="1:12" s="212" customFormat="1">
      <c r="A320" s="210">
        <v>43221</v>
      </c>
      <c r="B320" s="211" t="s">
        <v>4</v>
      </c>
      <c r="C320" s="211">
        <v>4955</v>
      </c>
      <c r="D320" s="211" t="s">
        <v>1471</v>
      </c>
      <c r="E320" s="211" t="s">
        <v>5</v>
      </c>
      <c r="F320" s="211" t="s">
        <v>5</v>
      </c>
      <c r="G320" s="211" t="s">
        <v>231</v>
      </c>
      <c r="H320" s="211"/>
      <c r="I320" s="312">
        <v>12</v>
      </c>
      <c r="J320" s="312">
        <v>9</v>
      </c>
      <c r="K320"/>
      <c r="L320"/>
    </row>
    <row r="321" spans="1:12" s="212" customFormat="1">
      <c r="A321" s="210">
        <v>43221</v>
      </c>
      <c r="B321" s="211" t="s">
        <v>4</v>
      </c>
      <c r="C321" s="211">
        <v>4916</v>
      </c>
      <c r="D321" s="211" t="s">
        <v>1471</v>
      </c>
      <c r="E321" s="211" t="s">
        <v>5</v>
      </c>
      <c r="F321" s="211" t="s">
        <v>24</v>
      </c>
      <c r="G321" s="211" t="s">
        <v>235</v>
      </c>
      <c r="H321" s="211"/>
      <c r="I321" s="312">
        <v>12</v>
      </c>
      <c r="J321" s="312">
        <v>9</v>
      </c>
      <c r="K321"/>
      <c r="L321"/>
    </row>
    <row r="322" spans="1:12" s="212" customFormat="1">
      <c r="A322" s="210">
        <v>43190</v>
      </c>
      <c r="B322" s="215" t="s">
        <v>6</v>
      </c>
      <c r="C322" s="250" t="s">
        <v>1054</v>
      </c>
      <c r="D322" s="211" t="s">
        <v>1019</v>
      </c>
      <c r="E322" s="211" t="s">
        <v>24</v>
      </c>
      <c r="F322" s="211" t="s">
        <v>24</v>
      </c>
      <c r="G322" s="211" t="s">
        <v>388</v>
      </c>
      <c r="H322" s="211"/>
      <c r="I322" s="212">
        <v>100</v>
      </c>
      <c r="J322" s="212">
        <v>166</v>
      </c>
    </row>
    <row r="323" spans="1:12" s="212" customFormat="1">
      <c r="A323" s="315">
        <v>43194</v>
      </c>
      <c r="B323" s="311" t="s">
        <v>4</v>
      </c>
      <c r="C323" s="311">
        <v>3631</v>
      </c>
      <c r="D323" s="311" t="s">
        <v>181</v>
      </c>
      <c r="E323" s="311" t="s">
        <v>5</v>
      </c>
      <c r="F323" s="311" t="s">
        <v>127</v>
      </c>
      <c r="G323" s="311" t="s">
        <v>800</v>
      </c>
      <c r="H323" s="311"/>
      <c r="I323" s="312">
        <v>15</v>
      </c>
      <c r="J323" s="312">
        <v>18</v>
      </c>
      <c r="K323" s="312"/>
      <c r="L323" s="312"/>
    </row>
    <row r="324" spans="1:12" s="212" customFormat="1">
      <c r="A324" s="315">
        <v>43195</v>
      </c>
      <c r="B324" s="311" t="s">
        <v>4</v>
      </c>
      <c r="C324" s="311">
        <v>3674</v>
      </c>
      <c r="D324" s="311" t="s">
        <v>181</v>
      </c>
      <c r="E324" s="311" t="s">
        <v>5</v>
      </c>
      <c r="F324" s="311" t="s">
        <v>7</v>
      </c>
      <c r="G324" s="311" t="s">
        <v>1138</v>
      </c>
      <c r="H324" s="311"/>
      <c r="I324" s="312">
        <v>15</v>
      </c>
      <c r="J324" s="312">
        <v>18</v>
      </c>
      <c r="K324" s="312"/>
      <c r="L324" s="312"/>
    </row>
    <row r="325" spans="1:12" s="212" customFormat="1">
      <c r="A325" s="315">
        <v>43200</v>
      </c>
      <c r="B325" s="311" t="s">
        <v>4</v>
      </c>
      <c r="C325" s="311">
        <v>3616</v>
      </c>
      <c r="D325" s="311" t="s">
        <v>181</v>
      </c>
      <c r="E325" s="311" t="s">
        <v>5</v>
      </c>
      <c r="F325" s="311" t="s">
        <v>363</v>
      </c>
      <c r="G325" s="311" t="s">
        <v>1165</v>
      </c>
      <c r="H325" s="311"/>
      <c r="I325" s="312">
        <v>15</v>
      </c>
      <c r="J325" s="312">
        <v>18</v>
      </c>
      <c r="K325" s="312"/>
      <c r="L325" s="312"/>
    </row>
    <row r="326" spans="1:12" s="212" customFormat="1">
      <c r="A326" s="240">
        <v>43176</v>
      </c>
      <c r="B326" s="215" t="s">
        <v>4</v>
      </c>
      <c r="C326" s="215">
        <v>8281</v>
      </c>
      <c r="D326" s="211" t="s">
        <v>916</v>
      </c>
      <c r="E326" s="211" t="s">
        <v>5</v>
      </c>
      <c r="F326" s="211" t="s">
        <v>6</v>
      </c>
      <c r="G326" s="211" t="s">
        <v>663</v>
      </c>
      <c r="H326" s="211"/>
      <c r="I326" s="212">
        <v>27</v>
      </c>
      <c r="J326" s="212">
        <v>37</v>
      </c>
    </row>
    <row r="327" spans="1:12" s="212" customFormat="1">
      <c r="A327" s="210">
        <v>43212</v>
      </c>
      <c r="B327" s="211" t="s">
        <v>6</v>
      </c>
      <c r="C327" s="211">
        <v>67604</v>
      </c>
      <c r="D327" s="211" t="s">
        <v>1218</v>
      </c>
      <c r="E327" s="211" t="s">
        <v>24</v>
      </c>
      <c r="F327" s="211" t="s">
        <v>6</v>
      </c>
      <c r="G327" s="211" t="s">
        <v>609</v>
      </c>
      <c r="H327" s="211"/>
      <c r="I327" s="212">
        <v>120</v>
      </c>
      <c r="J327" s="212">
        <v>199</v>
      </c>
      <c r="K327"/>
      <c r="L327"/>
    </row>
    <row r="328" spans="1:12" s="212" customFormat="1">
      <c r="A328" s="241">
        <v>43163</v>
      </c>
      <c r="B328" s="214" t="s">
        <v>7</v>
      </c>
      <c r="C328" s="214">
        <v>57480</v>
      </c>
      <c r="D328" s="32" t="s">
        <v>813</v>
      </c>
      <c r="E328" s="32" t="s">
        <v>7</v>
      </c>
      <c r="F328" s="32" t="s">
        <v>24</v>
      </c>
      <c r="G328" s="32" t="s">
        <v>514</v>
      </c>
      <c r="H328" s="32"/>
      <c r="I328" s="212">
        <v>33</v>
      </c>
      <c r="J328" s="212">
        <v>55</v>
      </c>
    </row>
    <row r="329" spans="1:12" s="212" customFormat="1">
      <c r="A329" s="240">
        <v>43177</v>
      </c>
      <c r="B329" s="215" t="s">
        <v>4</v>
      </c>
      <c r="C329" s="215">
        <v>8381</v>
      </c>
      <c r="D329" s="211" t="s">
        <v>300</v>
      </c>
      <c r="E329" s="211" t="s">
        <v>4</v>
      </c>
      <c r="F329" s="211" t="s">
        <v>7</v>
      </c>
      <c r="G329" s="211" t="s">
        <v>123</v>
      </c>
      <c r="H329" s="211"/>
      <c r="I329" s="212">
        <v>24</v>
      </c>
      <c r="J329" s="212">
        <v>21</v>
      </c>
    </row>
    <row r="330" spans="1:12" s="212" customFormat="1">
      <c r="A330" s="496">
        <v>43216</v>
      </c>
      <c r="B330" s="492" t="s">
        <v>4</v>
      </c>
      <c r="C330" s="492">
        <v>8379</v>
      </c>
      <c r="D330" s="492" t="s">
        <v>300</v>
      </c>
      <c r="E330" s="492" t="s">
        <v>5</v>
      </c>
      <c r="F330" s="492" t="s">
        <v>7</v>
      </c>
      <c r="G330" s="492" t="s">
        <v>548</v>
      </c>
      <c r="H330" s="492"/>
      <c r="I330" s="493">
        <v>24</v>
      </c>
      <c r="J330" s="493">
        <v>21</v>
      </c>
      <c r="K330" s="493"/>
      <c r="L330" s="493"/>
    </row>
    <row r="331" spans="1:12" s="212" customFormat="1">
      <c r="A331" s="210">
        <v>43221</v>
      </c>
      <c r="B331" s="211" t="s">
        <v>4</v>
      </c>
      <c r="C331" s="211">
        <v>8379</v>
      </c>
      <c r="D331" s="211" t="s">
        <v>300</v>
      </c>
      <c r="E331" s="211" t="s">
        <v>79</v>
      </c>
      <c r="F331" s="211" t="s">
        <v>5</v>
      </c>
      <c r="G331" s="211" t="s">
        <v>663</v>
      </c>
      <c r="H331" s="211"/>
      <c r="I331" s="493">
        <v>24</v>
      </c>
      <c r="J331" s="493">
        <v>21</v>
      </c>
      <c r="K331"/>
      <c r="L331"/>
    </row>
    <row r="332" spans="1:12" s="312" customFormat="1">
      <c r="A332" s="210">
        <v>43221</v>
      </c>
      <c r="B332" s="211" t="s">
        <v>4</v>
      </c>
      <c r="C332" s="211">
        <v>8378</v>
      </c>
      <c r="D332" s="211" t="s">
        <v>300</v>
      </c>
      <c r="E332" s="211" t="s">
        <v>7</v>
      </c>
      <c r="F332" s="211" t="s">
        <v>24</v>
      </c>
      <c r="G332" s="211" t="s">
        <v>42</v>
      </c>
      <c r="H332" s="211"/>
      <c r="I332" s="493">
        <v>24</v>
      </c>
      <c r="J332" s="493">
        <v>21</v>
      </c>
      <c r="K332"/>
      <c r="L332"/>
    </row>
    <row r="333" spans="1:12" s="312" customFormat="1">
      <c r="A333" s="210">
        <v>43194</v>
      </c>
      <c r="B333" s="211" t="s">
        <v>4</v>
      </c>
      <c r="C333" s="211">
        <v>8383</v>
      </c>
      <c r="D333" s="211" t="s">
        <v>305</v>
      </c>
      <c r="E333" s="211" t="s">
        <v>5</v>
      </c>
      <c r="F333" s="211" t="s">
        <v>5</v>
      </c>
      <c r="G333" s="211" t="s">
        <v>123</v>
      </c>
      <c r="H333" s="211"/>
      <c r="I333" s="212">
        <v>26</v>
      </c>
      <c r="J333" s="212">
        <v>24</v>
      </c>
      <c r="K333" s="212"/>
      <c r="L333" s="212"/>
    </row>
    <row r="334" spans="1:12" s="312" customFormat="1">
      <c r="A334" s="210">
        <v>43194</v>
      </c>
      <c r="B334" s="211" t="s">
        <v>4</v>
      </c>
      <c r="C334" s="211">
        <v>8386</v>
      </c>
      <c r="D334" s="211" t="s">
        <v>305</v>
      </c>
      <c r="E334" s="211" t="s">
        <v>5</v>
      </c>
      <c r="F334" s="211" t="s">
        <v>5</v>
      </c>
      <c r="G334" s="211" t="s">
        <v>123</v>
      </c>
      <c r="H334" s="211"/>
      <c r="I334" s="212">
        <v>26</v>
      </c>
      <c r="J334" s="212">
        <v>24</v>
      </c>
      <c r="K334" s="212"/>
      <c r="L334" s="212"/>
    </row>
    <row r="335" spans="1:12" s="312" customFormat="1">
      <c r="A335" s="210">
        <v>43221</v>
      </c>
      <c r="B335" s="211" t="s">
        <v>4</v>
      </c>
      <c r="C335" s="211">
        <v>8383</v>
      </c>
      <c r="D335" s="211" t="s">
        <v>305</v>
      </c>
      <c r="E335" s="211" t="s">
        <v>639</v>
      </c>
      <c r="F335" s="211" t="s">
        <v>24</v>
      </c>
      <c r="G335" s="211" t="s">
        <v>1381</v>
      </c>
      <c r="H335" s="211"/>
      <c r="I335" s="212">
        <v>26</v>
      </c>
      <c r="J335" s="212">
        <v>24</v>
      </c>
      <c r="K335"/>
      <c r="L335"/>
    </row>
    <row r="336" spans="1:12" s="312" customFormat="1">
      <c r="A336" s="210">
        <v>43221</v>
      </c>
      <c r="B336" s="211" t="s">
        <v>4</v>
      </c>
      <c r="C336" s="211">
        <v>8387</v>
      </c>
      <c r="D336" s="211" t="s">
        <v>305</v>
      </c>
      <c r="E336" s="211" t="s">
        <v>7</v>
      </c>
      <c r="F336" s="211" t="s">
        <v>7</v>
      </c>
      <c r="G336" s="211" t="s">
        <v>42</v>
      </c>
      <c r="H336" s="211"/>
      <c r="I336" s="212">
        <v>26</v>
      </c>
      <c r="J336" s="212">
        <v>24</v>
      </c>
      <c r="K336"/>
      <c r="L336"/>
    </row>
    <row r="337" spans="1:12" s="277" customFormat="1">
      <c r="A337" s="240">
        <v>43169</v>
      </c>
      <c r="B337" s="215" t="s">
        <v>6</v>
      </c>
      <c r="C337" s="215">
        <v>54329</v>
      </c>
      <c r="D337" s="211" t="s">
        <v>868</v>
      </c>
      <c r="E337" s="211" t="s">
        <v>6</v>
      </c>
      <c r="F337" s="211" t="s">
        <v>24</v>
      </c>
      <c r="G337" s="218" t="s">
        <v>235</v>
      </c>
      <c r="H337" s="211"/>
      <c r="I337" s="212">
        <v>48</v>
      </c>
      <c r="J337" s="212">
        <v>67</v>
      </c>
      <c r="K337" s="212"/>
      <c r="L337" s="212"/>
    </row>
    <row r="338" spans="1:12" s="277" customFormat="1">
      <c r="A338" s="210">
        <v>43194</v>
      </c>
      <c r="B338" s="211" t="s">
        <v>6</v>
      </c>
      <c r="C338" s="211">
        <v>54239</v>
      </c>
      <c r="D338" s="211" t="s">
        <v>868</v>
      </c>
      <c r="E338" s="211" t="s">
        <v>6</v>
      </c>
      <c r="F338" s="211" t="s">
        <v>234</v>
      </c>
      <c r="G338" s="211" t="s">
        <v>116</v>
      </c>
      <c r="H338" s="211"/>
      <c r="I338" s="212">
        <v>48</v>
      </c>
      <c r="J338" s="212">
        <v>67</v>
      </c>
      <c r="K338" s="212"/>
      <c r="L338" s="212"/>
    </row>
    <row r="339" spans="1:12" s="277" customFormat="1">
      <c r="A339" s="210">
        <v>43218</v>
      </c>
      <c r="B339" s="211" t="s">
        <v>1278</v>
      </c>
      <c r="C339" s="211">
        <v>50300</v>
      </c>
      <c r="D339" s="211" t="s">
        <v>1279</v>
      </c>
      <c r="E339" s="211" t="s">
        <v>24</v>
      </c>
      <c r="F339" s="211" t="s">
        <v>1280</v>
      </c>
      <c r="G339" s="211" t="s">
        <v>1281</v>
      </c>
      <c r="H339" s="211"/>
      <c r="I339" s="252"/>
      <c r="J339" s="252"/>
      <c r="K339" s="212"/>
      <c r="L339" s="212"/>
    </row>
    <row r="340" spans="1:12" s="277" customFormat="1">
      <c r="A340" s="210">
        <v>43192</v>
      </c>
      <c r="B340" s="211" t="s">
        <v>9</v>
      </c>
      <c r="C340" s="211">
        <v>67100</v>
      </c>
      <c r="D340" s="211" t="s">
        <v>1088</v>
      </c>
      <c r="E340" s="211" t="s">
        <v>9</v>
      </c>
      <c r="F340" s="211" t="s">
        <v>9</v>
      </c>
      <c r="G340" s="211" t="s">
        <v>116</v>
      </c>
      <c r="H340" s="211"/>
      <c r="I340" s="252"/>
      <c r="J340" s="252"/>
      <c r="K340"/>
      <c r="L340"/>
    </row>
    <row r="341" spans="1:12" s="277" customFormat="1">
      <c r="A341" s="240">
        <v>43167</v>
      </c>
      <c r="B341" s="215" t="s">
        <v>7</v>
      </c>
      <c r="C341" s="215">
        <v>55120</v>
      </c>
      <c r="D341" s="211" t="s">
        <v>854</v>
      </c>
      <c r="E341" s="211" t="s">
        <v>7</v>
      </c>
      <c r="F341" s="211" t="s">
        <v>9</v>
      </c>
      <c r="G341" s="211" t="s">
        <v>42</v>
      </c>
      <c r="H341" s="211"/>
      <c r="I341" s="212">
        <v>96</v>
      </c>
      <c r="J341" s="212">
        <v>98</v>
      </c>
      <c r="K341" s="212"/>
      <c r="L341" s="212"/>
    </row>
    <row r="342" spans="1:12" s="277" customFormat="1">
      <c r="A342" s="210">
        <v>43219</v>
      </c>
      <c r="B342" s="211" t="s">
        <v>7</v>
      </c>
      <c r="C342" s="211">
        <v>54720</v>
      </c>
      <c r="D342" s="211" t="s">
        <v>1308</v>
      </c>
      <c r="E342" s="211" t="s">
        <v>9</v>
      </c>
      <c r="F342" s="211" t="s">
        <v>7</v>
      </c>
      <c r="G342" s="211" t="s">
        <v>73</v>
      </c>
      <c r="H342" s="211"/>
      <c r="I342" s="212">
        <v>20</v>
      </c>
      <c r="J342" s="212">
        <v>16</v>
      </c>
      <c r="K342"/>
      <c r="L342"/>
    </row>
    <row r="343" spans="1:12" s="277" customFormat="1">
      <c r="A343" s="210">
        <v>43190</v>
      </c>
      <c r="B343" s="215" t="s">
        <v>4</v>
      </c>
      <c r="C343" s="215">
        <v>4888</v>
      </c>
      <c r="D343" s="211" t="s">
        <v>317</v>
      </c>
      <c r="E343" s="211" t="s">
        <v>4</v>
      </c>
      <c r="F343" s="211" t="s">
        <v>7</v>
      </c>
      <c r="G343" s="211" t="s">
        <v>40</v>
      </c>
      <c r="H343" s="211"/>
      <c r="I343" s="212">
        <v>12</v>
      </c>
      <c r="J343" s="212">
        <v>11</v>
      </c>
      <c r="K343" s="212"/>
      <c r="L343" s="212"/>
    </row>
    <row r="344" spans="1:12" s="277" customFormat="1">
      <c r="A344" s="210">
        <v>43189</v>
      </c>
      <c r="B344" s="215" t="s">
        <v>6</v>
      </c>
      <c r="C344" s="215">
        <v>40764</v>
      </c>
      <c r="D344" s="211" t="s">
        <v>1006</v>
      </c>
      <c r="E344" s="211" t="s">
        <v>6</v>
      </c>
      <c r="F344" s="211" t="s">
        <v>24</v>
      </c>
      <c r="G344" s="218" t="s">
        <v>1007</v>
      </c>
      <c r="H344" s="211"/>
      <c r="I344" s="212">
        <v>160</v>
      </c>
      <c r="J344" s="212">
        <v>255</v>
      </c>
      <c r="K344" s="212"/>
      <c r="L344" s="212"/>
    </row>
    <row r="345" spans="1:12" s="277" customFormat="1">
      <c r="A345" s="240">
        <v>43176</v>
      </c>
      <c r="B345" s="215" t="s">
        <v>4</v>
      </c>
      <c r="C345" s="215">
        <v>8542</v>
      </c>
      <c r="D345" s="211" t="s">
        <v>917</v>
      </c>
      <c r="E345" s="211" t="s">
        <v>7</v>
      </c>
      <c r="F345" s="211" t="s">
        <v>24</v>
      </c>
      <c r="G345" s="211" t="s">
        <v>42</v>
      </c>
      <c r="H345" s="211"/>
      <c r="I345" s="212">
        <v>46</v>
      </c>
      <c r="J345" s="212">
        <v>45</v>
      </c>
      <c r="K345" s="212"/>
      <c r="L345" s="212"/>
    </row>
    <row r="346" spans="1:12" s="277" customFormat="1">
      <c r="A346" s="210">
        <v>43219</v>
      </c>
      <c r="B346" s="211" t="s">
        <v>7</v>
      </c>
      <c r="C346" s="211">
        <v>57050</v>
      </c>
      <c r="D346" s="211" t="s">
        <v>1300</v>
      </c>
      <c r="E346" s="211" t="s">
        <v>7</v>
      </c>
      <c r="F346" s="211" t="s">
        <v>7</v>
      </c>
      <c r="G346" s="211" t="s">
        <v>388</v>
      </c>
      <c r="H346" s="211"/>
      <c r="I346" s="212">
        <v>51</v>
      </c>
      <c r="J346" s="212">
        <v>64</v>
      </c>
      <c r="K346"/>
      <c r="L346"/>
    </row>
    <row r="347" spans="1:12" s="277" customFormat="1">
      <c r="A347" s="210">
        <v>43219</v>
      </c>
      <c r="B347" s="211" t="s">
        <v>7</v>
      </c>
      <c r="C347" s="211">
        <v>57050</v>
      </c>
      <c r="D347" s="211" t="s">
        <v>1300</v>
      </c>
      <c r="E347" s="211" t="s">
        <v>7</v>
      </c>
      <c r="F347" s="211" t="s">
        <v>24</v>
      </c>
      <c r="G347" s="211" t="s">
        <v>42</v>
      </c>
      <c r="H347" s="211"/>
      <c r="I347" s="212">
        <v>51</v>
      </c>
      <c r="J347" s="212">
        <v>64</v>
      </c>
      <c r="K347"/>
      <c r="L347"/>
    </row>
    <row r="348" spans="1:12" s="277" customFormat="1">
      <c r="A348" s="210">
        <v>43205</v>
      </c>
      <c r="B348" s="211" t="s">
        <v>7</v>
      </c>
      <c r="C348" s="211">
        <v>94270</v>
      </c>
      <c r="D348" s="211" t="s">
        <v>1190</v>
      </c>
      <c r="E348" s="211" t="s">
        <v>7</v>
      </c>
      <c r="F348" s="211" t="s">
        <v>24</v>
      </c>
      <c r="G348" s="211" t="s">
        <v>388</v>
      </c>
      <c r="H348" s="211"/>
      <c r="I348" s="212">
        <v>220</v>
      </c>
      <c r="J348" s="212">
        <v>343</v>
      </c>
      <c r="K348" s="212"/>
      <c r="L348" s="212"/>
    </row>
    <row r="349" spans="1:12" s="277" customFormat="1">
      <c r="A349" s="210">
        <v>43206</v>
      </c>
      <c r="B349" s="211" t="s">
        <v>7</v>
      </c>
      <c r="C349" s="257" t="s">
        <v>1255</v>
      </c>
      <c r="D349" s="211" t="s">
        <v>1256</v>
      </c>
      <c r="E349" s="211" t="s">
        <v>7</v>
      </c>
      <c r="F349" s="211" t="s">
        <v>24</v>
      </c>
      <c r="G349" s="211" t="s">
        <v>1244</v>
      </c>
      <c r="H349" s="211"/>
      <c r="I349" s="244" t="s">
        <v>1257</v>
      </c>
      <c r="J349" s="244" t="s">
        <v>1258</v>
      </c>
      <c r="K349"/>
      <c r="L349"/>
    </row>
    <row r="350" spans="1:12" s="277" customFormat="1">
      <c r="A350" s="534">
        <v>43180</v>
      </c>
      <c r="B350" s="535" t="s">
        <v>4</v>
      </c>
      <c r="C350" s="535">
        <v>3345</v>
      </c>
      <c r="D350" s="536" t="s">
        <v>151</v>
      </c>
      <c r="E350" s="536" t="s">
        <v>5</v>
      </c>
      <c r="F350" s="536" t="s">
        <v>7</v>
      </c>
      <c r="G350" s="536" t="s">
        <v>42</v>
      </c>
      <c r="H350" s="536"/>
      <c r="I350" s="537">
        <v>20</v>
      </c>
      <c r="J350" s="537">
        <v>17</v>
      </c>
      <c r="K350" s="537"/>
      <c r="L350" s="537"/>
    </row>
    <row r="351" spans="1:12" s="277" customFormat="1">
      <c r="A351" s="534">
        <v>43170</v>
      </c>
      <c r="B351" s="535" t="s">
        <v>4</v>
      </c>
      <c r="C351" s="535">
        <v>3368</v>
      </c>
      <c r="D351" s="536" t="s">
        <v>151</v>
      </c>
      <c r="E351" s="536" t="s">
        <v>888</v>
      </c>
      <c r="F351" s="536" t="s">
        <v>7</v>
      </c>
      <c r="G351" s="536" t="s">
        <v>65</v>
      </c>
      <c r="H351" s="536"/>
      <c r="I351" s="537">
        <v>20</v>
      </c>
      <c r="J351" s="537">
        <v>17</v>
      </c>
      <c r="K351" s="537"/>
      <c r="L351" s="537"/>
    </row>
    <row r="352" spans="1:12" s="277" customFormat="1">
      <c r="A352" s="241">
        <v>43162</v>
      </c>
      <c r="B352" s="214" t="s">
        <v>7</v>
      </c>
      <c r="C352" s="214">
        <v>54720</v>
      </c>
      <c r="D352" s="32" t="s">
        <v>538</v>
      </c>
      <c r="E352" s="32" t="s">
        <v>7</v>
      </c>
      <c r="F352" s="32" t="s">
        <v>24</v>
      </c>
      <c r="G352" s="32" t="s">
        <v>98</v>
      </c>
      <c r="H352" s="32"/>
      <c r="I352" s="212">
        <v>22</v>
      </c>
      <c r="J352" s="212">
        <v>24</v>
      </c>
      <c r="K352" s="212"/>
      <c r="L352" s="212"/>
    </row>
    <row r="353" spans="1:12" s="277" customFormat="1">
      <c r="A353" s="240">
        <v>43168</v>
      </c>
      <c r="B353" s="215" t="s">
        <v>7</v>
      </c>
      <c r="C353" s="215">
        <v>54720</v>
      </c>
      <c r="D353" s="211" t="s">
        <v>538</v>
      </c>
      <c r="E353" s="211" t="s">
        <v>7</v>
      </c>
      <c r="F353" s="211" t="s">
        <v>24</v>
      </c>
      <c r="G353" s="211" t="s">
        <v>861</v>
      </c>
      <c r="H353" s="211"/>
      <c r="I353" s="212">
        <v>22</v>
      </c>
      <c r="J353" s="212">
        <v>24</v>
      </c>
      <c r="K353" s="212"/>
      <c r="L353" s="212"/>
    </row>
    <row r="354" spans="1:12" s="277" customFormat="1">
      <c r="A354" s="210">
        <v>43220</v>
      </c>
      <c r="B354" s="211" t="s">
        <v>7</v>
      </c>
      <c r="C354" s="211">
        <v>54720</v>
      </c>
      <c r="D354" s="211" t="s">
        <v>538</v>
      </c>
      <c r="E354" s="211" t="s">
        <v>7</v>
      </c>
      <c r="F354" s="211" t="s">
        <v>24</v>
      </c>
      <c r="G354" s="211" t="s">
        <v>42</v>
      </c>
      <c r="H354" s="211"/>
      <c r="I354" s="212">
        <v>22</v>
      </c>
      <c r="J354" s="212">
        <v>24</v>
      </c>
      <c r="K354" s="212"/>
      <c r="L354" s="212"/>
    </row>
    <row r="355" spans="1:12" s="277" customFormat="1">
      <c r="A355" s="210">
        <v>43218</v>
      </c>
      <c r="B355" s="211" t="s">
        <v>7</v>
      </c>
      <c r="C355" s="211">
        <v>54720</v>
      </c>
      <c r="D355" s="211" t="s">
        <v>1282</v>
      </c>
      <c r="E355" s="211" t="s">
        <v>7</v>
      </c>
      <c r="F355" s="211" t="s">
        <v>24</v>
      </c>
      <c r="G355" s="211" t="s">
        <v>42</v>
      </c>
      <c r="H355" s="211"/>
      <c r="I355" s="212">
        <v>22</v>
      </c>
      <c r="J355" s="212">
        <v>24</v>
      </c>
      <c r="K355" s="212"/>
      <c r="L355" s="212"/>
    </row>
    <row r="356" spans="1:12" s="277" customFormat="1">
      <c r="A356" s="240">
        <v>43164</v>
      </c>
      <c r="B356" s="215" t="s">
        <v>7</v>
      </c>
      <c r="C356" s="215">
        <v>59000</v>
      </c>
      <c r="D356" s="211" t="s">
        <v>827</v>
      </c>
      <c r="E356" s="211" t="s">
        <v>7</v>
      </c>
      <c r="F356" s="211" t="s">
        <v>24</v>
      </c>
      <c r="G356" s="211" t="s">
        <v>42</v>
      </c>
      <c r="H356" s="211"/>
      <c r="I356" s="244" t="s">
        <v>876</v>
      </c>
      <c r="J356" s="244" t="s">
        <v>875</v>
      </c>
      <c r="K356" s="212"/>
      <c r="L356" s="212"/>
    </row>
    <row r="357" spans="1:12" s="277" customFormat="1">
      <c r="A357" s="240">
        <v>43177</v>
      </c>
      <c r="B357" s="215" t="s">
        <v>4</v>
      </c>
      <c r="C357" s="215">
        <v>4499</v>
      </c>
      <c r="D357" s="211" t="s">
        <v>731</v>
      </c>
      <c r="E357" s="211" t="s">
        <v>5</v>
      </c>
      <c r="F357" s="211" t="s">
        <v>7</v>
      </c>
      <c r="G357" s="211" t="s">
        <v>123</v>
      </c>
      <c r="H357" s="211"/>
      <c r="I357" s="212">
        <v>13</v>
      </c>
      <c r="J357" s="212">
        <v>10</v>
      </c>
      <c r="K357" s="212"/>
      <c r="L357" s="212"/>
    </row>
    <row r="358" spans="1:12" s="277" customFormat="1">
      <c r="A358" s="240">
        <v>43183</v>
      </c>
      <c r="B358" s="215" t="s">
        <v>4</v>
      </c>
      <c r="C358" s="215">
        <v>4499</v>
      </c>
      <c r="D358" s="211" t="s">
        <v>731</v>
      </c>
      <c r="E358" s="211" t="s">
        <v>5</v>
      </c>
      <c r="F358" s="211" t="s">
        <v>7</v>
      </c>
      <c r="G358" s="211" t="s">
        <v>123</v>
      </c>
      <c r="H358" s="211"/>
      <c r="I358" s="212">
        <v>13</v>
      </c>
      <c r="J358" s="212">
        <v>10</v>
      </c>
      <c r="K358" s="212"/>
      <c r="L358" s="212"/>
    </row>
    <row r="359" spans="1:12" s="277" customFormat="1">
      <c r="A359" s="530">
        <v>43202</v>
      </c>
      <c r="B359" s="528" t="s">
        <v>4</v>
      </c>
      <c r="C359" s="528">
        <v>4499</v>
      </c>
      <c r="D359" s="528" t="s">
        <v>731</v>
      </c>
      <c r="E359" s="528" t="s">
        <v>4</v>
      </c>
      <c r="F359" s="528" t="s">
        <v>5</v>
      </c>
      <c r="G359" s="528" t="s">
        <v>65</v>
      </c>
      <c r="H359" s="528"/>
      <c r="I359" s="529">
        <v>13</v>
      </c>
      <c r="J359" s="529">
        <v>10</v>
      </c>
      <c r="K359" s="529"/>
      <c r="L359" s="529"/>
    </row>
    <row r="360" spans="1:12" s="277" customFormat="1">
      <c r="A360" s="210">
        <v>43213</v>
      </c>
      <c r="B360" s="211" t="s">
        <v>4</v>
      </c>
      <c r="C360" s="211">
        <v>4796</v>
      </c>
      <c r="D360" s="211" t="s">
        <v>1225</v>
      </c>
      <c r="E360" s="211" t="s">
        <v>7</v>
      </c>
      <c r="F360" s="211" t="s">
        <v>24</v>
      </c>
      <c r="G360" s="211" t="s">
        <v>123</v>
      </c>
      <c r="H360" s="211"/>
      <c r="I360" s="212">
        <v>9</v>
      </c>
      <c r="J360" s="212">
        <v>9</v>
      </c>
      <c r="K360"/>
      <c r="L360"/>
    </row>
    <row r="361" spans="1:12" s="277" customFormat="1">
      <c r="A361" s="210">
        <v>43219</v>
      </c>
      <c r="B361" s="211" t="s">
        <v>4</v>
      </c>
      <c r="C361" s="211">
        <v>7447</v>
      </c>
      <c r="D361" s="211" t="s">
        <v>474</v>
      </c>
      <c r="E361" s="211" t="s">
        <v>18</v>
      </c>
      <c r="F361" s="211" t="s">
        <v>100</v>
      </c>
      <c r="G361" s="211" t="s">
        <v>663</v>
      </c>
      <c r="H361" s="211"/>
      <c r="I361" s="212">
        <v>33</v>
      </c>
      <c r="J361" s="212">
        <v>47</v>
      </c>
      <c r="K361"/>
      <c r="L361"/>
    </row>
    <row r="362" spans="1:12" s="277" customFormat="1">
      <c r="A362" s="241">
        <v>43162</v>
      </c>
      <c r="B362" s="214" t="s">
        <v>7</v>
      </c>
      <c r="C362" s="214">
        <v>57650</v>
      </c>
      <c r="D362" s="32" t="s">
        <v>820</v>
      </c>
      <c r="E362" s="32" t="s">
        <v>7</v>
      </c>
      <c r="F362" s="32" t="s">
        <v>24</v>
      </c>
      <c r="G362" s="32" t="s">
        <v>520</v>
      </c>
      <c r="H362" s="32"/>
      <c r="I362" s="212">
        <v>31</v>
      </c>
      <c r="J362" s="212">
        <v>31</v>
      </c>
      <c r="K362" s="212"/>
      <c r="L362" s="212"/>
    </row>
    <row r="363" spans="1:12">
      <c r="A363" s="241">
        <v>43163</v>
      </c>
      <c r="B363" s="214" t="s">
        <v>6</v>
      </c>
      <c r="C363" s="214">
        <v>54338</v>
      </c>
      <c r="D363" s="32" t="s">
        <v>822</v>
      </c>
      <c r="E363" s="32" t="s">
        <v>6</v>
      </c>
      <c r="F363" s="32" t="s">
        <v>6</v>
      </c>
      <c r="G363" s="32" t="s">
        <v>609</v>
      </c>
      <c r="H363" s="32"/>
      <c r="I363" s="212">
        <v>58</v>
      </c>
      <c r="J363" s="212">
        <v>84</v>
      </c>
      <c r="K363" s="212"/>
      <c r="L363" s="212"/>
    </row>
    <row r="364" spans="1:12">
      <c r="A364" s="210">
        <v>43217</v>
      </c>
      <c r="B364" s="211" t="s">
        <v>7</v>
      </c>
      <c r="C364" s="211">
        <v>57810</v>
      </c>
      <c r="D364" s="211" t="s">
        <v>394</v>
      </c>
      <c r="E364" s="211" t="s">
        <v>7</v>
      </c>
      <c r="F364" s="211" t="s">
        <v>620</v>
      </c>
      <c r="G364" s="211" t="s">
        <v>98</v>
      </c>
      <c r="H364" s="211"/>
      <c r="I364" s="212">
        <v>22</v>
      </c>
      <c r="J364" s="212">
        <v>12</v>
      </c>
      <c r="K364" s="212"/>
      <c r="L364" s="212"/>
    </row>
    <row r="365" spans="1:12">
      <c r="A365" s="241">
        <v>43160</v>
      </c>
      <c r="B365" s="214" t="s">
        <v>7</v>
      </c>
      <c r="C365" s="214">
        <v>54400</v>
      </c>
      <c r="D365" s="211" t="s">
        <v>408</v>
      </c>
      <c r="E365" s="32" t="s">
        <v>7</v>
      </c>
      <c r="F365" s="32" t="s">
        <v>28</v>
      </c>
      <c r="G365" s="32" t="s">
        <v>98</v>
      </c>
      <c r="H365" s="32"/>
      <c r="I365" s="212">
        <v>25</v>
      </c>
      <c r="J365" s="212">
        <v>20</v>
      </c>
      <c r="K365" s="212"/>
      <c r="L365" s="212"/>
    </row>
    <row r="366" spans="1:12">
      <c r="A366" s="241">
        <v>43160</v>
      </c>
      <c r="B366" s="214" t="s">
        <v>7</v>
      </c>
      <c r="C366" s="214">
        <v>54400</v>
      </c>
      <c r="D366" s="211" t="s">
        <v>408</v>
      </c>
      <c r="E366" s="32" t="s">
        <v>7</v>
      </c>
      <c r="F366" s="32" t="s">
        <v>24</v>
      </c>
      <c r="G366" s="32" t="s">
        <v>217</v>
      </c>
      <c r="H366" s="32"/>
      <c r="I366" s="212">
        <v>25</v>
      </c>
      <c r="J366" s="212">
        <v>20</v>
      </c>
      <c r="K366" s="212"/>
      <c r="L366" s="212"/>
    </row>
    <row r="367" spans="1:12">
      <c r="A367" s="240">
        <v>43166</v>
      </c>
      <c r="B367" s="215" t="s">
        <v>7</v>
      </c>
      <c r="C367" s="215">
        <v>54400</v>
      </c>
      <c r="D367" s="211" t="s">
        <v>408</v>
      </c>
      <c r="E367" s="211" t="s">
        <v>7</v>
      </c>
      <c r="F367" s="211" t="s">
        <v>5</v>
      </c>
      <c r="G367" s="211" t="s">
        <v>562</v>
      </c>
      <c r="H367" s="211"/>
      <c r="I367" s="212">
        <v>25</v>
      </c>
      <c r="J367" s="212">
        <v>20</v>
      </c>
      <c r="K367" s="212"/>
      <c r="L367" s="212"/>
    </row>
    <row r="368" spans="1:12">
      <c r="A368" s="210">
        <v>43216</v>
      </c>
      <c r="B368" s="211" t="s">
        <v>7</v>
      </c>
      <c r="C368" s="211">
        <v>54400</v>
      </c>
      <c r="D368" s="211" t="s">
        <v>408</v>
      </c>
      <c r="E368" s="211" t="s">
        <v>7</v>
      </c>
      <c r="F368" s="211" t="s">
        <v>7</v>
      </c>
      <c r="G368" s="211" t="s">
        <v>1249</v>
      </c>
      <c r="H368" s="211"/>
      <c r="I368" s="212">
        <v>25</v>
      </c>
      <c r="J368" s="212">
        <v>20</v>
      </c>
      <c r="K368" s="212"/>
      <c r="L368" s="212"/>
    </row>
    <row r="369" spans="1:12">
      <c r="A369" s="210">
        <v>43216</v>
      </c>
      <c r="B369" s="211" t="s">
        <v>7</v>
      </c>
      <c r="C369" s="211">
        <v>54400</v>
      </c>
      <c r="D369" s="211" t="s">
        <v>408</v>
      </c>
      <c r="E369" s="211" t="s">
        <v>7</v>
      </c>
      <c r="F369" s="211" t="s">
        <v>28</v>
      </c>
      <c r="G369" s="211" t="s">
        <v>98</v>
      </c>
      <c r="H369" s="211"/>
      <c r="I369" s="212">
        <v>25</v>
      </c>
      <c r="J369" s="212">
        <v>20</v>
      </c>
      <c r="K369" s="212"/>
      <c r="L369" s="212"/>
    </row>
    <row r="370" spans="1:12">
      <c r="A370" s="210">
        <v>43221</v>
      </c>
      <c r="B370" s="211" t="s">
        <v>4</v>
      </c>
      <c r="C370" s="211">
        <v>54400</v>
      </c>
      <c r="D370" s="211" t="s">
        <v>408</v>
      </c>
      <c r="E370" s="211" t="s">
        <v>7</v>
      </c>
      <c r="F370" s="211" t="s">
        <v>7</v>
      </c>
      <c r="G370" s="211" t="s">
        <v>466</v>
      </c>
      <c r="H370" s="211"/>
      <c r="I370" s="212">
        <v>25</v>
      </c>
      <c r="J370" s="212">
        <v>20</v>
      </c>
    </row>
    <row r="371" spans="1:12" s="212" customFormat="1">
      <c r="A371" s="240">
        <v>43170</v>
      </c>
      <c r="B371" s="215" t="s">
        <v>4</v>
      </c>
      <c r="C371" s="215">
        <v>1140</v>
      </c>
      <c r="D371" s="211" t="s">
        <v>205</v>
      </c>
      <c r="E371" s="211" t="s">
        <v>885</v>
      </c>
      <c r="F371" s="211" t="s">
        <v>24</v>
      </c>
      <c r="G371" s="211" t="s">
        <v>98</v>
      </c>
      <c r="H371" s="211"/>
      <c r="I371" s="212">
        <v>29</v>
      </c>
      <c r="J371" s="212">
        <v>26</v>
      </c>
    </row>
    <row r="372" spans="1:12" s="212" customFormat="1">
      <c r="A372" s="240">
        <v>43170</v>
      </c>
      <c r="B372" s="215" t="s">
        <v>4</v>
      </c>
      <c r="C372" s="215">
        <v>1146</v>
      </c>
      <c r="D372" s="211" t="s">
        <v>205</v>
      </c>
      <c r="E372" s="211" t="s">
        <v>633</v>
      </c>
      <c r="F372" s="211" t="s">
        <v>24</v>
      </c>
      <c r="G372" s="211" t="s">
        <v>98</v>
      </c>
      <c r="H372" s="211"/>
      <c r="I372" s="212">
        <v>29</v>
      </c>
      <c r="J372" s="212">
        <v>26</v>
      </c>
    </row>
    <row r="373" spans="1:12" s="212" customFormat="1">
      <c r="A373" s="240">
        <v>43176</v>
      </c>
      <c r="B373" s="215" t="s">
        <v>4</v>
      </c>
      <c r="C373" s="215">
        <v>1161</v>
      </c>
      <c r="D373" s="211" t="s">
        <v>205</v>
      </c>
      <c r="E373" s="211" t="s">
        <v>7</v>
      </c>
      <c r="F373" s="211" t="s">
        <v>24</v>
      </c>
      <c r="G373" s="211" t="s">
        <v>919</v>
      </c>
      <c r="H373" s="211"/>
      <c r="I373" s="212">
        <v>29</v>
      </c>
      <c r="J373" s="212">
        <v>26</v>
      </c>
      <c r="K373"/>
      <c r="L373"/>
    </row>
    <row r="374" spans="1:12" s="312" customFormat="1">
      <c r="A374" s="241">
        <v>43163</v>
      </c>
      <c r="B374" s="214" t="s">
        <v>4</v>
      </c>
      <c r="C374" s="214">
        <v>1230</v>
      </c>
      <c r="D374" s="32" t="s">
        <v>205</v>
      </c>
      <c r="E374" s="32" t="s">
        <v>7</v>
      </c>
      <c r="F374" s="32" t="s">
        <v>24</v>
      </c>
      <c r="G374" s="32" t="s">
        <v>123</v>
      </c>
      <c r="H374" s="32"/>
      <c r="I374" s="212">
        <v>29</v>
      </c>
      <c r="J374" s="212">
        <v>26</v>
      </c>
      <c r="K374"/>
      <c r="L374"/>
    </row>
    <row r="375" spans="1:12" s="312" customFormat="1">
      <c r="A375" s="241">
        <v>43163</v>
      </c>
      <c r="B375" s="214" t="s">
        <v>4</v>
      </c>
      <c r="C375" s="214">
        <v>1240</v>
      </c>
      <c r="D375" s="32" t="s">
        <v>205</v>
      </c>
      <c r="E375" s="32" t="s">
        <v>447</v>
      </c>
      <c r="F375" s="32" t="s">
        <v>7</v>
      </c>
      <c r="G375" s="32" t="s">
        <v>514</v>
      </c>
      <c r="H375" s="32"/>
      <c r="I375" s="212">
        <v>29</v>
      </c>
      <c r="J375" s="212">
        <v>26</v>
      </c>
      <c r="K375"/>
      <c r="L375"/>
    </row>
    <row r="376" spans="1:12" s="212" customFormat="1">
      <c r="A376" s="241">
        <v>43163</v>
      </c>
      <c r="B376" s="214" t="s">
        <v>4</v>
      </c>
      <c r="C376" s="214">
        <v>1240</v>
      </c>
      <c r="D376" s="32" t="s">
        <v>205</v>
      </c>
      <c r="E376" s="32" t="s">
        <v>447</v>
      </c>
      <c r="F376" s="32" t="s">
        <v>7</v>
      </c>
      <c r="G376" s="32" t="s">
        <v>514</v>
      </c>
      <c r="H376" s="32"/>
      <c r="I376" s="212">
        <v>29</v>
      </c>
      <c r="J376" s="212">
        <v>26</v>
      </c>
      <c r="K376"/>
      <c r="L376"/>
    </row>
    <row r="377" spans="1:12" s="212" customFormat="1">
      <c r="A377" s="240">
        <v>43170</v>
      </c>
      <c r="B377" s="215" t="s">
        <v>4</v>
      </c>
      <c r="C377" s="215">
        <v>1258</v>
      </c>
      <c r="D377" s="211" t="s">
        <v>205</v>
      </c>
      <c r="E377" s="211" t="s">
        <v>7</v>
      </c>
      <c r="F377" s="211" t="s">
        <v>24</v>
      </c>
      <c r="G377" s="211" t="s">
        <v>883</v>
      </c>
      <c r="H377" s="211"/>
      <c r="I377" s="212">
        <v>29</v>
      </c>
      <c r="J377" s="212">
        <v>26</v>
      </c>
      <c r="K377"/>
      <c r="L377"/>
    </row>
    <row r="378" spans="1:12" s="212" customFormat="1">
      <c r="A378" s="240">
        <v>43177</v>
      </c>
      <c r="B378" s="215" t="s">
        <v>4</v>
      </c>
      <c r="C378" s="215">
        <v>1309</v>
      </c>
      <c r="D378" s="211" t="s">
        <v>205</v>
      </c>
      <c r="E378" s="211" t="s">
        <v>489</v>
      </c>
      <c r="F378" s="211" t="s">
        <v>6</v>
      </c>
      <c r="G378" s="211" t="s">
        <v>922</v>
      </c>
      <c r="H378" s="211"/>
      <c r="I378" s="212">
        <v>29</v>
      </c>
      <c r="J378" s="212">
        <v>26</v>
      </c>
      <c r="K378"/>
      <c r="L378"/>
    </row>
    <row r="379" spans="1:12" s="446" customFormat="1">
      <c r="A379" s="240">
        <v>43177</v>
      </c>
      <c r="B379" s="215" t="s">
        <v>4</v>
      </c>
      <c r="C379" s="215">
        <v>1309</v>
      </c>
      <c r="D379" s="211" t="s">
        <v>205</v>
      </c>
      <c r="E379" s="211" t="s">
        <v>653</v>
      </c>
      <c r="F379" s="211" t="s">
        <v>24</v>
      </c>
      <c r="G379" s="211" t="s">
        <v>663</v>
      </c>
      <c r="H379" s="211"/>
      <c r="I379" s="212">
        <v>29</v>
      </c>
      <c r="J379" s="212">
        <v>26</v>
      </c>
      <c r="K379"/>
      <c r="L379"/>
    </row>
    <row r="380" spans="1:12" s="446" customFormat="1">
      <c r="A380" s="240">
        <v>43183</v>
      </c>
      <c r="B380" s="215" t="s">
        <v>4</v>
      </c>
      <c r="C380" s="215">
        <v>1309</v>
      </c>
      <c r="D380" s="211" t="s">
        <v>205</v>
      </c>
      <c r="E380" s="211" t="s">
        <v>7</v>
      </c>
      <c r="F380" s="211" t="s">
        <v>24</v>
      </c>
      <c r="G380" s="211" t="s">
        <v>961</v>
      </c>
      <c r="H380" s="211"/>
      <c r="I380" s="212">
        <v>29</v>
      </c>
      <c r="J380" s="212">
        <v>26</v>
      </c>
      <c r="K380"/>
      <c r="L380"/>
    </row>
    <row r="381" spans="1:12" s="446" customFormat="1">
      <c r="A381" s="241">
        <v>43163</v>
      </c>
      <c r="B381" s="214" t="s">
        <v>4</v>
      </c>
      <c r="C381" s="214">
        <v>1320</v>
      </c>
      <c r="D381" s="32" t="s">
        <v>205</v>
      </c>
      <c r="E381" s="32" t="s">
        <v>18</v>
      </c>
      <c r="F381" s="32" t="s">
        <v>24</v>
      </c>
      <c r="G381" s="32" t="s">
        <v>42</v>
      </c>
      <c r="H381" s="32"/>
      <c r="I381" s="212">
        <v>29</v>
      </c>
      <c r="J381" s="212">
        <v>26</v>
      </c>
      <c r="K381"/>
      <c r="L381"/>
    </row>
    <row r="382" spans="1:12" s="446" customFormat="1">
      <c r="A382" s="240">
        <v>43169</v>
      </c>
      <c r="B382" s="215" t="s">
        <v>4</v>
      </c>
      <c r="C382" s="215">
        <v>1370</v>
      </c>
      <c r="D382" s="211" t="s">
        <v>205</v>
      </c>
      <c r="E382" s="211" t="s">
        <v>7</v>
      </c>
      <c r="F382" s="211" t="s">
        <v>24</v>
      </c>
      <c r="G382" s="211" t="s">
        <v>98</v>
      </c>
      <c r="H382" s="211"/>
      <c r="I382" s="212">
        <v>29</v>
      </c>
      <c r="J382" s="212">
        <v>26</v>
      </c>
      <c r="K382"/>
      <c r="L382"/>
    </row>
    <row r="383" spans="1:12" s="236" customFormat="1">
      <c r="A383" s="240">
        <v>43176</v>
      </c>
      <c r="B383" s="215" t="s">
        <v>4</v>
      </c>
      <c r="C383" s="215">
        <v>1430</v>
      </c>
      <c r="D383" s="211" t="s">
        <v>205</v>
      </c>
      <c r="E383" s="211" t="s">
        <v>912</v>
      </c>
      <c r="F383" s="211"/>
      <c r="G383" s="211" t="s">
        <v>388</v>
      </c>
      <c r="H383" s="211"/>
      <c r="I383" s="212">
        <v>29</v>
      </c>
      <c r="J383" s="212">
        <v>26</v>
      </c>
      <c r="K383"/>
      <c r="L383"/>
    </row>
    <row r="384" spans="1:12" s="236" customFormat="1">
      <c r="A384" s="240">
        <v>43182</v>
      </c>
      <c r="B384" s="215" t="s">
        <v>4</v>
      </c>
      <c r="C384" s="215">
        <v>1453</v>
      </c>
      <c r="D384" s="211" t="s">
        <v>205</v>
      </c>
      <c r="E384" s="211" t="s">
        <v>7</v>
      </c>
      <c r="F384" s="211" t="s">
        <v>24</v>
      </c>
      <c r="G384" s="211" t="s">
        <v>954</v>
      </c>
      <c r="H384" s="211"/>
      <c r="I384" s="212">
        <v>29</v>
      </c>
      <c r="J384" s="212">
        <v>26</v>
      </c>
      <c r="K384"/>
      <c r="L384"/>
    </row>
    <row r="385" spans="1:12" s="212" customFormat="1">
      <c r="A385" s="241">
        <v>43163</v>
      </c>
      <c r="B385" s="214" t="s">
        <v>4</v>
      </c>
      <c r="C385" s="214">
        <v>1470</v>
      </c>
      <c r="D385" s="32" t="s">
        <v>205</v>
      </c>
      <c r="E385" s="32" t="s">
        <v>5</v>
      </c>
      <c r="F385" s="32" t="s">
        <v>24</v>
      </c>
      <c r="G385" s="32" t="s">
        <v>548</v>
      </c>
      <c r="H385" s="32"/>
      <c r="I385" s="212">
        <v>29</v>
      </c>
      <c r="J385" s="212">
        <v>26</v>
      </c>
      <c r="K385"/>
      <c r="L385"/>
    </row>
    <row r="386" spans="1:12" s="212" customFormat="1">
      <c r="A386" s="241">
        <v>43163</v>
      </c>
      <c r="B386" s="214" t="s">
        <v>4</v>
      </c>
      <c r="C386" s="214">
        <v>1470</v>
      </c>
      <c r="D386" s="32" t="s">
        <v>205</v>
      </c>
      <c r="E386" s="32" t="s">
        <v>5</v>
      </c>
      <c r="F386" s="32" t="s">
        <v>24</v>
      </c>
      <c r="G386" s="32" t="s">
        <v>548</v>
      </c>
      <c r="H386" s="32"/>
      <c r="I386" s="212">
        <v>29</v>
      </c>
      <c r="J386" s="212">
        <v>26</v>
      </c>
      <c r="K386"/>
      <c r="L386"/>
    </row>
    <row r="387" spans="1:12" s="212" customFormat="1">
      <c r="A387" s="241">
        <v>43162</v>
      </c>
      <c r="B387" s="214" t="s">
        <v>4</v>
      </c>
      <c r="C387" s="214">
        <v>1512</v>
      </c>
      <c r="D387" s="32" t="s">
        <v>205</v>
      </c>
      <c r="E387" s="32" t="s">
        <v>28</v>
      </c>
      <c r="F387" s="32" t="s">
        <v>24</v>
      </c>
      <c r="G387" s="32" t="s">
        <v>663</v>
      </c>
      <c r="H387" s="32"/>
      <c r="I387" s="212">
        <v>29</v>
      </c>
      <c r="J387" s="212">
        <v>26</v>
      </c>
      <c r="K387"/>
      <c r="L387"/>
    </row>
    <row r="388" spans="1:12" s="212" customFormat="1">
      <c r="A388" s="241">
        <v>43162</v>
      </c>
      <c r="B388" s="214" t="s">
        <v>4</v>
      </c>
      <c r="C388" s="214">
        <v>1541</v>
      </c>
      <c r="D388" s="32" t="s">
        <v>205</v>
      </c>
      <c r="E388" s="32" t="s">
        <v>28</v>
      </c>
      <c r="F388" s="32" t="s">
        <v>7</v>
      </c>
      <c r="G388" s="32" t="s">
        <v>388</v>
      </c>
      <c r="H388" s="32"/>
      <c r="I388" s="212">
        <v>29</v>
      </c>
      <c r="J388" s="212">
        <v>26</v>
      </c>
      <c r="K388"/>
      <c r="L388"/>
    </row>
    <row r="389" spans="1:12" s="212" customFormat="1">
      <c r="A389" s="241">
        <v>43162</v>
      </c>
      <c r="B389" s="214" t="s">
        <v>4</v>
      </c>
      <c r="C389" s="214">
        <v>1541</v>
      </c>
      <c r="D389" s="32" t="s">
        <v>205</v>
      </c>
      <c r="E389" s="32" t="s">
        <v>28</v>
      </c>
      <c r="F389" s="32" t="s">
        <v>7</v>
      </c>
      <c r="G389" s="32" t="s">
        <v>388</v>
      </c>
      <c r="H389" s="32"/>
      <c r="I389" s="212">
        <v>29</v>
      </c>
      <c r="J389" s="212">
        <v>26</v>
      </c>
      <c r="K389"/>
      <c r="L389"/>
    </row>
    <row r="390" spans="1:12" s="212" customFormat="1">
      <c r="A390" s="240">
        <v>43177</v>
      </c>
      <c r="B390" s="215" t="s">
        <v>4</v>
      </c>
      <c r="C390" s="215">
        <v>1628</v>
      </c>
      <c r="D390" s="211" t="s">
        <v>205</v>
      </c>
      <c r="E390" s="211" t="s">
        <v>7</v>
      </c>
      <c r="F390" s="211" t="s">
        <v>24</v>
      </c>
      <c r="G390" s="211" t="s">
        <v>388</v>
      </c>
      <c r="H390" s="211"/>
      <c r="I390" s="212">
        <v>29</v>
      </c>
      <c r="J390" s="212">
        <v>26</v>
      </c>
      <c r="K390"/>
      <c r="L390"/>
    </row>
    <row r="391" spans="1:12" s="212" customFormat="1">
      <c r="A391" s="241">
        <v>43162</v>
      </c>
      <c r="B391" s="214" t="s">
        <v>4</v>
      </c>
      <c r="C391" s="214">
        <v>1711</v>
      </c>
      <c r="D391" s="32" t="s">
        <v>205</v>
      </c>
      <c r="E391" s="32" t="s">
        <v>5</v>
      </c>
      <c r="F391" s="32" t="s">
        <v>7</v>
      </c>
      <c r="G391" s="32" t="s">
        <v>123</v>
      </c>
      <c r="H391" s="32"/>
      <c r="I391" s="212">
        <v>29</v>
      </c>
      <c r="J391" s="212">
        <v>26</v>
      </c>
      <c r="K391"/>
      <c r="L391"/>
    </row>
    <row r="392" spans="1:12" s="212" customFormat="1">
      <c r="A392" s="241">
        <v>43162</v>
      </c>
      <c r="B392" s="214" t="s">
        <v>4</v>
      </c>
      <c r="C392" s="214">
        <v>1711</v>
      </c>
      <c r="D392" s="32" t="s">
        <v>205</v>
      </c>
      <c r="E392" s="32" t="s">
        <v>5</v>
      </c>
      <c r="F392" s="32" t="s">
        <v>7</v>
      </c>
      <c r="G392" s="32" t="s">
        <v>123</v>
      </c>
      <c r="H392" s="32"/>
      <c r="I392" s="212">
        <v>29</v>
      </c>
      <c r="J392" s="212">
        <v>26</v>
      </c>
      <c r="K392"/>
      <c r="L392"/>
    </row>
    <row r="393" spans="1:12" s="212" customFormat="1">
      <c r="A393" s="240">
        <v>43170</v>
      </c>
      <c r="B393" s="215" t="s">
        <v>4</v>
      </c>
      <c r="C393" s="215">
        <v>1719</v>
      </c>
      <c r="D393" s="211" t="s">
        <v>205</v>
      </c>
      <c r="E393" s="211" t="s">
        <v>7</v>
      </c>
      <c r="F393" s="211" t="s">
        <v>24</v>
      </c>
      <c r="G393" s="211" t="s">
        <v>116</v>
      </c>
      <c r="H393" s="211"/>
      <c r="I393" s="212">
        <v>29</v>
      </c>
      <c r="J393" s="212">
        <v>26</v>
      </c>
      <c r="K393"/>
      <c r="L393"/>
    </row>
    <row r="394" spans="1:12" s="212" customFormat="1">
      <c r="A394" s="240">
        <v>43170</v>
      </c>
      <c r="B394" s="215" t="s">
        <v>4</v>
      </c>
      <c r="C394" s="215">
        <v>1719</v>
      </c>
      <c r="D394" s="211" t="s">
        <v>205</v>
      </c>
      <c r="E394" s="211" t="s">
        <v>7</v>
      </c>
      <c r="F394" s="211" t="s">
        <v>24</v>
      </c>
      <c r="G394" s="211" t="s">
        <v>116</v>
      </c>
      <c r="H394" s="211"/>
      <c r="I394" s="212">
        <v>29</v>
      </c>
      <c r="J394" s="212">
        <v>26</v>
      </c>
      <c r="K394"/>
      <c r="L394"/>
    </row>
    <row r="395" spans="1:12" s="212" customFormat="1">
      <c r="A395" s="241">
        <v>43161</v>
      </c>
      <c r="B395" s="214" t="s">
        <v>4</v>
      </c>
      <c r="C395" s="214">
        <v>1726</v>
      </c>
      <c r="D395" s="32" t="s">
        <v>205</v>
      </c>
      <c r="E395" s="32" t="s">
        <v>7</v>
      </c>
      <c r="F395" s="32" t="s">
        <v>24</v>
      </c>
      <c r="G395" s="32" t="s">
        <v>609</v>
      </c>
      <c r="H395" s="32"/>
      <c r="I395" s="212">
        <v>29</v>
      </c>
      <c r="J395" s="212">
        <v>26</v>
      </c>
      <c r="K395"/>
      <c r="L395"/>
    </row>
    <row r="396" spans="1:12" s="212" customFormat="1">
      <c r="A396" s="241">
        <v>43161</v>
      </c>
      <c r="B396" s="214" t="s">
        <v>4</v>
      </c>
      <c r="C396" s="214">
        <v>1726</v>
      </c>
      <c r="D396" s="32" t="s">
        <v>205</v>
      </c>
      <c r="E396" s="32" t="s">
        <v>7</v>
      </c>
      <c r="F396" s="32" t="s">
        <v>24</v>
      </c>
      <c r="G396" s="32" t="s">
        <v>609</v>
      </c>
      <c r="H396" s="32"/>
      <c r="I396" s="212">
        <v>29</v>
      </c>
      <c r="J396" s="212">
        <v>26</v>
      </c>
      <c r="K396"/>
      <c r="L396"/>
    </row>
    <row r="397" spans="1:12" s="212" customFormat="1">
      <c r="A397" s="240">
        <v>43169</v>
      </c>
      <c r="B397" s="215" t="s">
        <v>4</v>
      </c>
      <c r="C397" s="215">
        <v>1845</v>
      </c>
      <c r="D397" s="32" t="s">
        <v>205</v>
      </c>
      <c r="E397" s="211" t="s">
        <v>24</v>
      </c>
      <c r="F397" s="211"/>
      <c r="G397" s="211" t="s">
        <v>116</v>
      </c>
      <c r="H397" s="211"/>
      <c r="I397" s="212">
        <v>29</v>
      </c>
      <c r="J397" s="212">
        <v>26</v>
      </c>
      <c r="K397"/>
      <c r="L397"/>
    </row>
    <row r="398" spans="1:12" s="212" customFormat="1">
      <c r="A398" s="240">
        <v>43170</v>
      </c>
      <c r="B398" s="215" t="s">
        <v>4</v>
      </c>
      <c r="C398" s="215">
        <v>1856</v>
      </c>
      <c r="D398" s="211" t="s">
        <v>205</v>
      </c>
      <c r="E398" s="211"/>
      <c r="F398" s="211"/>
      <c r="G398" s="211"/>
      <c r="H398" s="211"/>
      <c r="I398" s="212">
        <v>29</v>
      </c>
      <c r="J398" s="212">
        <v>26</v>
      </c>
      <c r="K398"/>
      <c r="L398"/>
    </row>
    <row r="399" spans="1:12" s="212" customFormat="1">
      <c r="A399" s="240">
        <v>43177</v>
      </c>
      <c r="B399" s="215" t="s">
        <v>4</v>
      </c>
      <c r="C399" s="215">
        <v>1858</v>
      </c>
      <c r="D399" s="211" t="s">
        <v>205</v>
      </c>
      <c r="E399" s="211" t="s">
        <v>79</v>
      </c>
      <c r="F399" s="211" t="s">
        <v>7</v>
      </c>
      <c r="G399" s="211" t="s">
        <v>388</v>
      </c>
      <c r="H399" s="211"/>
      <c r="I399" s="212">
        <v>29</v>
      </c>
      <c r="J399" s="212">
        <v>26</v>
      </c>
      <c r="K399"/>
      <c r="L399"/>
    </row>
    <row r="400" spans="1:12" s="212" customFormat="1">
      <c r="A400" s="240">
        <v>43172</v>
      </c>
      <c r="B400" s="215" t="s">
        <v>4</v>
      </c>
      <c r="C400" s="215">
        <v>1932</v>
      </c>
      <c r="D400" s="211" t="s">
        <v>205</v>
      </c>
      <c r="E400" s="211" t="s">
        <v>5</v>
      </c>
      <c r="F400" s="211" t="s">
        <v>5</v>
      </c>
      <c r="G400" s="211" t="s">
        <v>902</v>
      </c>
      <c r="H400" s="211"/>
      <c r="I400" s="212">
        <v>29</v>
      </c>
      <c r="J400" s="212">
        <v>26</v>
      </c>
      <c r="K400"/>
      <c r="L400"/>
    </row>
    <row r="401" spans="1:12" s="370" customFormat="1">
      <c r="A401" s="240">
        <v>43170</v>
      </c>
      <c r="B401" s="215" t="s">
        <v>4</v>
      </c>
      <c r="C401" s="215">
        <v>1941</v>
      </c>
      <c r="D401" s="211" t="s">
        <v>205</v>
      </c>
      <c r="E401" s="211" t="s">
        <v>896</v>
      </c>
      <c r="F401" s="211" t="s">
        <v>24</v>
      </c>
      <c r="G401" s="211" t="s">
        <v>548</v>
      </c>
      <c r="H401" s="211"/>
      <c r="I401" s="212">
        <v>29</v>
      </c>
      <c r="J401" s="212">
        <v>26</v>
      </c>
      <c r="K401"/>
      <c r="L401"/>
    </row>
    <row r="402" spans="1:12" s="370" customFormat="1">
      <c r="A402" s="240">
        <v>43182</v>
      </c>
      <c r="B402" s="215" t="s">
        <v>4</v>
      </c>
      <c r="C402" s="215">
        <v>1941</v>
      </c>
      <c r="D402" s="211" t="s">
        <v>205</v>
      </c>
      <c r="E402" s="211" t="s">
        <v>4</v>
      </c>
      <c r="F402" s="211" t="s">
        <v>6</v>
      </c>
      <c r="G402" s="211" t="s">
        <v>955</v>
      </c>
      <c r="H402" s="211"/>
      <c r="I402" s="212">
        <v>29</v>
      </c>
      <c r="J402" s="212">
        <v>26</v>
      </c>
      <c r="K402"/>
      <c r="L402"/>
    </row>
    <row r="403" spans="1:12" s="370" customFormat="1">
      <c r="A403" s="240">
        <v>43176</v>
      </c>
      <c r="B403" s="215" t="s">
        <v>4</v>
      </c>
      <c r="C403" s="215">
        <v>2114</v>
      </c>
      <c r="D403" s="211" t="s">
        <v>205</v>
      </c>
      <c r="E403" s="211" t="s">
        <v>911</v>
      </c>
      <c r="F403" s="211" t="s">
        <v>7</v>
      </c>
      <c r="G403" s="211" t="s">
        <v>248</v>
      </c>
      <c r="H403" s="211"/>
      <c r="I403" s="212">
        <v>29</v>
      </c>
      <c r="J403" s="212">
        <v>26</v>
      </c>
      <c r="K403"/>
      <c r="L403"/>
    </row>
    <row r="404" spans="1:12" s="370" customFormat="1">
      <c r="A404" s="240">
        <v>43177</v>
      </c>
      <c r="B404" s="215" t="s">
        <v>4</v>
      </c>
      <c r="C404" s="215">
        <v>2135</v>
      </c>
      <c r="D404" s="211" t="s">
        <v>205</v>
      </c>
      <c r="E404" s="211" t="s">
        <v>5</v>
      </c>
      <c r="F404" s="211" t="s">
        <v>7</v>
      </c>
      <c r="G404" s="211" t="s">
        <v>942</v>
      </c>
      <c r="H404" s="211"/>
      <c r="I404" s="212">
        <v>29</v>
      </c>
      <c r="J404" s="212">
        <v>26</v>
      </c>
      <c r="K404"/>
      <c r="L404"/>
    </row>
    <row r="405" spans="1:12" s="370" customFormat="1">
      <c r="A405" s="240">
        <v>43176</v>
      </c>
      <c r="B405" s="215" t="s">
        <v>4</v>
      </c>
      <c r="C405" s="215">
        <v>2210</v>
      </c>
      <c r="D405" s="211" t="s">
        <v>205</v>
      </c>
      <c r="E405" s="211" t="s">
        <v>24</v>
      </c>
      <c r="F405" s="211" t="s">
        <v>7</v>
      </c>
      <c r="G405" s="211" t="s">
        <v>910</v>
      </c>
      <c r="H405" s="211"/>
      <c r="I405" s="212">
        <v>29</v>
      </c>
      <c r="J405" s="212">
        <v>26</v>
      </c>
      <c r="K405"/>
      <c r="L405"/>
    </row>
    <row r="406" spans="1:12" s="370" customFormat="1">
      <c r="A406" s="240">
        <v>43183</v>
      </c>
      <c r="B406" s="215" t="s">
        <v>4</v>
      </c>
      <c r="C406" s="215">
        <v>2210</v>
      </c>
      <c r="D406" s="211" t="s">
        <v>205</v>
      </c>
      <c r="E406" s="211" t="s">
        <v>364</v>
      </c>
      <c r="F406" s="211" t="s">
        <v>24</v>
      </c>
      <c r="G406" s="211" t="s">
        <v>116</v>
      </c>
      <c r="H406" s="211"/>
      <c r="I406" s="212">
        <v>29</v>
      </c>
      <c r="J406" s="212">
        <v>26</v>
      </c>
      <c r="K406"/>
      <c r="L406"/>
    </row>
    <row r="407" spans="1:12" s="212" customFormat="1">
      <c r="A407" s="240">
        <v>43168</v>
      </c>
      <c r="B407" s="215" t="s">
        <v>4</v>
      </c>
      <c r="C407" s="215">
        <v>2310</v>
      </c>
      <c r="D407" s="211" t="s">
        <v>205</v>
      </c>
      <c r="E407" s="211" t="s">
        <v>7</v>
      </c>
      <c r="F407" s="211" t="s">
        <v>9</v>
      </c>
      <c r="G407" s="211" t="s">
        <v>663</v>
      </c>
      <c r="H407" s="211"/>
      <c r="I407" s="212">
        <v>29</v>
      </c>
      <c r="J407" s="212">
        <v>26</v>
      </c>
      <c r="K407"/>
      <c r="L407"/>
    </row>
    <row r="408" spans="1:12" s="212" customFormat="1">
      <c r="A408" s="241">
        <v>43163</v>
      </c>
      <c r="B408" s="214" t="s">
        <v>4</v>
      </c>
      <c r="C408" s="214">
        <v>2331</v>
      </c>
      <c r="D408" s="211" t="s">
        <v>205</v>
      </c>
      <c r="E408" s="32" t="s">
        <v>7</v>
      </c>
      <c r="F408" s="32" t="s">
        <v>24</v>
      </c>
      <c r="G408" s="32" t="s">
        <v>806</v>
      </c>
      <c r="H408" s="32"/>
      <c r="I408" s="212">
        <v>29</v>
      </c>
      <c r="J408" s="212">
        <v>26</v>
      </c>
      <c r="K408"/>
      <c r="L408"/>
    </row>
    <row r="409" spans="1:12" s="212" customFormat="1">
      <c r="A409" s="241">
        <v>43163</v>
      </c>
      <c r="B409" s="214" t="s">
        <v>4</v>
      </c>
      <c r="C409" s="214">
        <v>2331</v>
      </c>
      <c r="D409" s="211" t="s">
        <v>205</v>
      </c>
      <c r="E409" s="32" t="s">
        <v>7</v>
      </c>
      <c r="F409" s="32" t="s">
        <v>24</v>
      </c>
      <c r="G409" s="32" t="s">
        <v>806</v>
      </c>
      <c r="H409" s="32"/>
      <c r="I409" s="212">
        <v>29</v>
      </c>
      <c r="J409" s="212">
        <v>26</v>
      </c>
      <c r="K409"/>
      <c r="L409"/>
    </row>
    <row r="410" spans="1:12" s="212" customFormat="1">
      <c r="A410" s="240">
        <v>43176</v>
      </c>
      <c r="B410" s="215" t="s">
        <v>4</v>
      </c>
      <c r="C410" s="215">
        <v>2432</v>
      </c>
      <c r="D410" s="211" t="s">
        <v>205</v>
      </c>
      <c r="E410" s="211" t="s">
        <v>24</v>
      </c>
      <c r="F410" s="211" t="s">
        <v>639</v>
      </c>
      <c r="G410" s="211" t="s">
        <v>42</v>
      </c>
      <c r="H410" s="211"/>
      <c r="I410" s="212">
        <v>29</v>
      </c>
      <c r="J410" s="212">
        <v>26</v>
      </c>
      <c r="K410"/>
      <c r="L410"/>
    </row>
    <row r="411" spans="1:12" s="212" customFormat="1">
      <c r="A411" s="241">
        <v>43161</v>
      </c>
      <c r="B411" s="214" t="s">
        <v>4</v>
      </c>
      <c r="C411" s="214">
        <v>2441</v>
      </c>
      <c r="D411" s="32" t="s">
        <v>205</v>
      </c>
      <c r="E411" s="32" t="s">
        <v>7</v>
      </c>
      <c r="F411" s="32" t="s">
        <v>24</v>
      </c>
      <c r="G411" s="32" t="s">
        <v>609</v>
      </c>
      <c r="H411" s="32"/>
      <c r="I411" s="212">
        <v>29</v>
      </c>
      <c r="J411" s="212">
        <v>26</v>
      </c>
      <c r="K411"/>
      <c r="L411"/>
    </row>
    <row r="412" spans="1:12" s="212" customFormat="1">
      <c r="A412" s="241">
        <v>43161</v>
      </c>
      <c r="B412" s="214" t="s">
        <v>4</v>
      </c>
      <c r="C412" s="214">
        <v>2441</v>
      </c>
      <c r="D412" s="32" t="s">
        <v>205</v>
      </c>
      <c r="E412" s="32" t="s">
        <v>7</v>
      </c>
      <c r="F412" s="32" t="s">
        <v>24</v>
      </c>
      <c r="G412" s="32" t="s">
        <v>609</v>
      </c>
      <c r="H412" s="32"/>
      <c r="I412" s="212">
        <v>29</v>
      </c>
      <c r="J412" s="212">
        <v>26</v>
      </c>
    </row>
    <row r="413" spans="1:12" s="212" customFormat="1">
      <c r="A413" s="240">
        <v>43177</v>
      </c>
      <c r="B413" s="215" t="s">
        <v>4</v>
      </c>
      <c r="C413" s="215">
        <v>2441</v>
      </c>
      <c r="D413" s="211" t="s">
        <v>205</v>
      </c>
      <c r="E413" s="211" t="s">
        <v>7</v>
      </c>
      <c r="F413" s="211" t="s">
        <v>7</v>
      </c>
      <c r="G413" s="211" t="s">
        <v>388</v>
      </c>
      <c r="H413" s="211"/>
      <c r="I413" s="212">
        <v>29</v>
      </c>
      <c r="J413" s="212">
        <v>26</v>
      </c>
    </row>
    <row r="414" spans="1:12" s="212" customFormat="1">
      <c r="A414" s="240">
        <v>43169</v>
      </c>
      <c r="B414" s="215" t="s">
        <v>4</v>
      </c>
      <c r="C414" s="215">
        <v>2550</v>
      </c>
      <c r="D414" s="211" t="s">
        <v>205</v>
      </c>
      <c r="E414" s="211" t="s">
        <v>7</v>
      </c>
      <c r="F414" s="211" t="s">
        <v>25</v>
      </c>
      <c r="G414" s="211" t="s">
        <v>548</v>
      </c>
      <c r="H414" s="211"/>
      <c r="I414" s="212">
        <v>29</v>
      </c>
      <c r="J414" s="212">
        <v>26</v>
      </c>
    </row>
    <row r="415" spans="1:12" s="573" customFormat="1">
      <c r="A415" s="241">
        <v>43162</v>
      </c>
      <c r="B415" s="214" t="s">
        <v>4</v>
      </c>
      <c r="C415" s="214">
        <v>2621</v>
      </c>
      <c r="D415" s="32" t="s">
        <v>205</v>
      </c>
      <c r="E415" s="32" t="s">
        <v>25</v>
      </c>
      <c r="F415" s="32" t="s">
        <v>7</v>
      </c>
      <c r="G415" s="32" t="s">
        <v>380</v>
      </c>
      <c r="H415" s="32"/>
      <c r="I415" s="212">
        <v>29</v>
      </c>
      <c r="J415" s="212">
        <v>26</v>
      </c>
      <c r="K415" s="212"/>
      <c r="L415" s="212"/>
    </row>
    <row r="416" spans="1:12" s="573" customFormat="1">
      <c r="A416" s="241">
        <v>43163</v>
      </c>
      <c r="B416" s="214" t="s">
        <v>4</v>
      </c>
      <c r="C416" s="214">
        <v>2636</v>
      </c>
      <c r="D416" s="32" t="s">
        <v>205</v>
      </c>
      <c r="E416" s="32" t="s">
        <v>284</v>
      </c>
      <c r="F416" s="32" t="s">
        <v>803</v>
      </c>
      <c r="G416" s="32" t="s">
        <v>794</v>
      </c>
      <c r="H416" s="32"/>
      <c r="I416" s="212">
        <v>29</v>
      </c>
      <c r="J416" s="212">
        <v>26</v>
      </c>
      <c r="K416" s="212"/>
      <c r="L416" s="212"/>
    </row>
    <row r="417" spans="1:12" s="212" customFormat="1">
      <c r="A417" s="241">
        <v>43163</v>
      </c>
      <c r="B417" s="214" t="s">
        <v>4</v>
      </c>
      <c r="C417" s="214">
        <v>2636</v>
      </c>
      <c r="D417" s="32" t="s">
        <v>205</v>
      </c>
      <c r="E417" s="32" t="s">
        <v>284</v>
      </c>
      <c r="F417" s="32" t="s">
        <v>803</v>
      </c>
      <c r="G417" s="32" t="s">
        <v>794</v>
      </c>
      <c r="H417" s="32"/>
      <c r="I417" s="212">
        <v>29</v>
      </c>
      <c r="J417" s="212">
        <v>26</v>
      </c>
    </row>
    <row r="418" spans="1:12" s="433" customFormat="1">
      <c r="A418" s="240">
        <v>43169</v>
      </c>
      <c r="B418" s="215" t="s">
        <v>4</v>
      </c>
      <c r="C418" s="215">
        <v>2680</v>
      </c>
      <c r="D418" s="32" t="s">
        <v>205</v>
      </c>
      <c r="E418" s="211" t="s">
        <v>24</v>
      </c>
      <c r="F418" s="211" t="s">
        <v>9</v>
      </c>
      <c r="G418" s="211" t="s">
        <v>98</v>
      </c>
      <c r="H418" s="211"/>
      <c r="I418" s="212">
        <v>29</v>
      </c>
      <c r="J418" s="212">
        <v>26</v>
      </c>
      <c r="K418" s="212"/>
      <c r="L418" s="212"/>
    </row>
    <row r="419" spans="1:12" s="212" customFormat="1">
      <c r="A419" s="240">
        <v>43177</v>
      </c>
      <c r="B419" s="215" t="s">
        <v>4</v>
      </c>
      <c r="C419" s="215">
        <v>2711</v>
      </c>
      <c r="D419" s="211" t="s">
        <v>205</v>
      </c>
      <c r="E419" s="211" t="s">
        <v>24</v>
      </c>
      <c r="F419" s="211" t="s">
        <v>7</v>
      </c>
      <c r="G419" s="211" t="s">
        <v>42</v>
      </c>
      <c r="H419" s="211"/>
      <c r="I419" s="212">
        <v>29</v>
      </c>
      <c r="J419" s="212">
        <v>26</v>
      </c>
    </row>
    <row r="420" spans="1:12" s="212" customFormat="1">
      <c r="A420" s="240">
        <v>43184</v>
      </c>
      <c r="B420" s="215" t="s">
        <v>4</v>
      </c>
      <c r="C420" s="215">
        <v>1430</v>
      </c>
      <c r="D420" s="211" t="s">
        <v>205</v>
      </c>
      <c r="E420" s="211" t="s">
        <v>24</v>
      </c>
      <c r="F420" s="211"/>
      <c r="G420" s="211" t="s">
        <v>98</v>
      </c>
      <c r="H420" s="211"/>
      <c r="I420" s="212">
        <v>29</v>
      </c>
      <c r="J420" s="212">
        <v>26</v>
      </c>
    </row>
    <row r="421" spans="1:12" s="212" customFormat="1">
      <c r="A421" s="210">
        <v>43189</v>
      </c>
      <c r="B421" s="215" t="s">
        <v>4</v>
      </c>
      <c r="C421" s="215">
        <v>5843</v>
      </c>
      <c r="D421" s="211" t="s">
        <v>205</v>
      </c>
      <c r="E421" s="211" t="s">
        <v>377</v>
      </c>
      <c r="F421" s="211" t="s">
        <v>7</v>
      </c>
      <c r="G421" s="211" t="s">
        <v>116</v>
      </c>
      <c r="H421" s="211"/>
      <c r="I421" s="212">
        <v>29</v>
      </c>
      <c r="J421" s="212">
        <v>26</v>
      </c>
    </row>
    <row r="422" spans="1:12" s="212" customFormat="1">
      <c r="A422" s="210">
        <v>43190</v>
      </c>
      <c r="B422" s="215" t="s">
        <v>4</v>
      </c>
      <c r="C422" s="215">
        <v>2577</v>
      </c>
      <c r="D422" s="211" t="s">
        <v>205</v>
      </c>
      <c r="E422" s="211" t="s">
        <v>1011</v>
      </c>
      <c r="F422" s="211" t="s">
        <v>7</v>
      </c>
      <c r="G422" s="211" t="s">
        <v>42</v>
      </c>
      <c r="H422" s="211"/>
      <c r="I422" s="212">
        <v>29</v>
      </c>
      <c r="J422" s="212">
        <v>26</v>
      </c>
    </row>
    <row r="423" spans="1:12" s="212" customFormat="1">
      <c r="A423" s="210">
        <v>43190</v>
      </c>
      <c r="B423" s="215" t="s">
        <v>4</v>
      </c>
      <c r="C423" s="215">
        <v>2665</v>
      </c>
      <c r="D423" s="211" t="s">
        <v>205</v>
      </c>
      <c r="E423" s="211" t="s">
        <v>6</v>
      </c>
      <c r="F423" s="211" t="s">
        <v>28</v>
      </c>
      <c r="G423" s="211" t="s">
        <v>65</v>
      </c>
      <c r="H423" s="211"/>
      <c r="I423" s="212">
        <v>29</v>
      </c>
      <c r="J423" s="212">
        <v>26</v>
      </c>
    </row>
    <row r="424" spans="1:12" s="212" customFormat="1">
      <c r="A424" s="210">
        <v>43190</v>
      </c>
      <c r="B424" s="215" t="s">
        <v>4</v>
      </c>
      <c r="C424" s="215">
        <v>1311</v>
      </c>
      <c r="D424" s="211" t="s">
        <v>205</v>
      </c>
      <c r="E424" s="211" t="s">
        <v>7</v>
      </c>
      <c r="F424" s="211" t="s">
        <v>613</v>
      </c>
      <c r="G424" s="211" t="s">
        <v>1015</v>
      </c>
      <c r="H424" s="211"/>
      <c r="I424" s="212">
        <v>29</v>
      </c>
      <c r="J424" s="212">
        <v>26</v>
      </c>
    </row>
    <row r="425" spans="1:12" s="212" customFormat="1">
      <c r="A425" s="210">
        <v>43190</v>
      </c>
      <c r="B425" s="215" t="s">
        <v>4</v>
      </c>
      <c r="C425" s="215">
        <v>2210</v>
      </c>
      <c r="D425" s="211" t="s">
        <v>205</v>
      </c>
      <c r="E425" s="211" t="s">
        <v>7</v>
      </c>
      <c r="F425" s="211" t="s">
        <v>7</v>
      </c>
      <c r="G425" s="211" t="s">
        <v>388</v>
      </c>
      <c r="H425" s="211"/>
      <c r="I425" s="212">
        <v>29</v>
      </c>
      <c r="J425" s="212">
        <v>26</v>
      </c>
    </row>
    <row r="426" spans="1:12" s="212" customFormat="1">
      <c r="A426" s="315">
        <v>43191</v>
      </c>
      <c r="B426" s="311" t="s">
        <v>4</v>
      </c>
      <c r="C426" s="311">
        <v>1342</v>
      </c>
      <c r="D426" s="311" t="s">
        <v>205</v>
      </c>
      <c r="E426" s="311" t="s">
        <v>7</v>
      </c>
      <c r="F426" s="311" t="s">
        <v>24</v>
      </c>
      <c r="G426" s="311" t="s">
        <v>1059</v>
      </c>
      <c r="H426" s="311"/>
      <c r="I426" s="312">
        <v>29</v>
      </c>
      <c r="J426" s="312">
        <v>26</v>
      </c>
      <c r="K426" s="277"/>
      <c r="L426" s="277"/>
    </row>
    <row r="427" spans="1:12" s="212" customFormat="1">
      <c r="A427" s="315">
        <v>43191</v>
      </c>
      <c r="B427" s="311" t="s">
        <v>4</v>
      </c>
      <c r="C427" s="311">
        <v>1116</v>
      </c>
      <c r="D427" s="311" t="s">
        <v>205</v>
      </c>
      <c r="E427" s="311" t="s">
        <v>18</v>
      </c>
      <c r="F427" s="311" t="s">
        <v>24</v>
      </c>
      <c r="G427" s="311" t="s">
        <v>1070</v>
      </c>
      <c r="H427" s="311"/>
      <c r="I427" s="312">
        <v>29</v>
      </c>
      <c r="J427" s="312">
        <v>26</v>
      </c>
      <c r="K427" s="277"/>
      <c r="L427" s="277"/>
    </row>
    <row r="428" spans="1:12" s="212" customFormat="1">
      <c r="A428" s="315">
        <v>43192</v>
      </c>
      <c r="B428" s="311" t="s">
        <v>4</v>
      </c>
      <c r="C428" s="311">
        <v>1947</v>
      </c>
      <c r="D428" s="311" t="s">
        <v>205</v>
      </c>
      <c r="E428" s="311" t="s">
        <v>9</v>
      </c>
      <c r="F428" s="311" t="s">
        <v>7</v>
      </c>
      <c r="G428" s="311" t="s">
        <v>1085</v>
      </c>
      <c r="H428" s="311"/>
      <c r="I428" s="312">
        <v>29</v>
      </c>
      <c r="J428" s="312">
        <v>26</v>
      </c>
      <c r="K428" s="277"/>
      <c r="L428" s="277"/>
    </row>
    <row r="429" spans="1:12" s="212" customFormat="1">
      <c r="A429" s="315">
        <v>43192</v>
      </c>
      <c r="B429" s="311" t="s">
        <v>4</v>
      </c>
      <c r="C429" s="311">
        <v>2125</v>
      </c>
      <c r="D429" s="311" t="s">
        <v>205</v>
      </c>
      <c r="E429" s="311" t="s">
        <v>1086</v>
      </c>
      <c r="F429" s="311" t="s">
        <v>52</v>
      </c>
      <c r="G429" s="311" t="s">
        <v>1087</v>
      </c>
      <c r="H429" s="311"/>
      <c r="I429" s="312">
        <v>29</v>
      </c>
      <c r="J429" s="312">
        <v>26</v>
      </c>
      <c r="K429" s="277"/>
      <c r="L429" s="277"/>
    </row>
    <row r="430" spans="1:12" s="212" customFormat="1">
      <c r="A430" s="315">
        <v>43193</v>
      </c>
      <c r="B430" s="311" t="s">
        <v>4</v>
      </c>
      <c r="C430" s="311">
        <v>2555</v>
      </c>
      <c r="D430" s="311" t="s">
        <v>205</v>
      </c>
      <c r="E430" s="311" t="s">
        <v>7</v>
      </c>
      <c r="F430" s="311" t="s">
        <v>5</v>
      </c>
      <c r="G430" s="311" t="s">
        <v>123</v>
      </c>
      <c r="H430" s="311"/>
      <c r="I430" s="312">
        <v>29</v>
      </c>
      <c r="J430" s="312">
        <v>26</v>
      </c>
      <c r="K430" s="312"/>
      <c r="L430" s="312"/>
    </row>
    <row r="431" spans="1:12" s="573" customFormat="1">
      <c r="A431" s="315">
        <v>43193</v>
      </c>
      <c r="B431" s="311" t="s">
        <v>4</v>
      </c>
      <c r="C431" s="311">
        <v>1713</v>
      </c>
      <c r="D431" s="311" t="s">
        <v>205</v>
      </c>
      <c r="E431" s="311" t="s">
        <v>5</v>
      </c>
      <c r="F431" s="311" t="s">
        <v>5</v>
      </c>
      <c r="G431" s="311" t="s">
        <v>624</v>
      </c>
      <c r="H431" s="311"/>
      <c r="I431" s="312">
        <v>29</v>
      </c>
      <c r="J431" s="312">
        <v>26</v>
      </c>
      <c r="K431" s="312"/>
      <c r="L431" s="312"/>
    </row>
    <row r="432" spans="1:12" s="406" customFormat="1">
      <c r="A432" s="315">
        <v>43194</v>
      </c>
      <c r="B432" s="311" t="s">
        <v>4</v>
      </c>
      <c r="C432" s="311">
        <v>2514</v>
      </c>
      <c r="D432" s="311" t="s">
        <v>205</v>
      </c>
      <c r="E432" s="311" t="s">
        <v>6</v>
      </c>
      <c r="F432" s="311" t="s">
        <v>6</v>
      </c>
      <c r="G432" s="311" t="s">
        <v>744</v>
      </c>
      <c r="H432" s="311"/>
      <c r="I432" s="312">
        <v>29</v>
      </c>
      <c r="J432" s="312">
        <v>26</v>
      </c>
      <c r="K432" s="312"/>
      <c r="L432" s="312"/>
    </row>
    <row r="433" spans="1:12" s="406" customFormat="1">
      <c r="A433" s="315">
        <v>43195</v>
      </c>
      <c r="B433" s="311" t="s">
        <v>4</v>
      </c>
      <c r="C433" s="311">
        <v>2215</v>
      </c>
      <c r="D433" s="311" t="s">
        <v>205</v>
      </c>
      <c r="E433" s="311" t="s">
        <v>451</v>
      </c>
      <c r="F433" s="311" t="s">
        <v>24</v>
      </c>
      <c r="G433" s="311" t="s">
        <v>1121</v>
      </c>
      <c r="H433" s="311"/>
      <c r="I433" s="312">
        <v>29</v>
      </c>
      <c r="J433" s="312">
        <v>26</v>
      </c>
      <c r="K433" s="312"/>
      <c r="L433" s="312"/>
    </row>
    <row r="434" spans="1:12" s="406" customFormat="1">
      <c r="A434" s="315">
        <v>43195</v>
      </c>
      <c r="B434" s="311" t="s">
        <v>4</v>
      </c>
      <c r="C434" s="311">
        <v>2124</v>
      </c>
      <c r="D434" s="311" t="s">
        <v>205</v>
      </c>
      <c r="E434" s="311" t="s">
        <v>12</v>
      </c>
      <c r="F434" s="311" t="s">
        <v>24</v>
      </c>
      <c r="G434" s="311" t="s">
        <v>941</v>
      </c>
      <c r="H434" s="311"/>
      <c r="I434" s="312">
        <v>29</v>
      </c>
      <c r="J434" s="312">
        <v>26</v>
      </c>
      <c r="K434" s="312"/>
      <c r="L434" s="312"/>
    </row>
    <row r="435" spans="1:12" s="212" customFormat="1">
      <c r="A435" s="315">
        <v>43195</v>
      </c>
      <c r="B435" s="311" t="s">
        <v>4</v>
      </c>
      <c r="C435" s="311">
        <v>2444</v>
      </c>
      <c r="D435" s="311" t="s">
        <v>205</v>
      </c>
      <c r="E435" s="311" t="s">
        <v>12</v>
      </c>
      <c r="F435" s="311" t="s">
        <v>7</v>
      </c>
      <c r="G435" s="311" t="s">
        <v>1131</v>
      </c>
      <c r="H435" s="311"/>
      <c r="I435" s="312">
        <v>29</v>
      </c>
      <c r="J435" s="312">
        <v>26</v>
      </c>
      <c r="K435" s="312"/>
      <c r="L435" s="312"/>
    </row>
    <row r="436" spans="1:12" s="212" customFormat="1">
      <c r="A436" s="315">
        <v>43196</v>
      </c>
      <c r="B436" s="311" t="s">
        <v>4</v>
      </c>
      <c r="C436" s="311">
        <v>2359</v>
      </c>
      <c r="D436" s="311" t="s">
        <v>205</v>
      </c>
      <c r="E436" s="311" t="s">
        <v>79</v>
      </c>
      <c r="F436" s="311" t="s">
        <v>1148</v>
      </c>
      <c r="G436" s="311" t="s">
        <v>42</v>
      </c>
      <c r="H436" s="311"/>
      <c r="I436" s="312">
        <v>29</v>
      </c>
      <c r="J436" s="312">
        <v>26</v>
      </c>
      <c r="K436" s="312"/>
      <c r="L436" s="312"/>
    </row>
    <row r="437" spans="1:12" s="212" customFormat="1">
      <c r="A437" s="315">
        <v>43196</v>
      </c>
      <c r="B437" s="311" t="s">
        <v>4</v>
      </c>
      <c r="C437" s="311">
        <v>1520</v>
      </c>
      <c r="D437" s="311" t="s">
        <v>205</v>
      </c>
      <c r="E437" s="311" t="s">
        <v>18</v>
      </c>
      <c r="F437" s="311" t="s">
        <v>35</v>
      </c>
      <c r="G437" s="311" t="s">
        <v>42</v>
      </c>
      <c r="H437" s="311"/>
      <c r="I437" s="312">
        <v>29</v>
      </c>
      <c r="J437" s="312">
        <v>26</v>
      </c>
      <c r="K437" s="312"/>
      <c r="L437" s="312"/>
    </row>
    <row r="438" spans="1:12" s="212" customFormat="1">
      <c r="A438" s="315">
        <v>43197</v>
      </c>
      <c r="B438" s="311" t="s">
        <v>4</v>
      </c>
      <c r="C438" s="311">
        <v>2628</v>
      </c>
      <c r="D438" s="311" t="s">
        <v>205</v>
      </c>
      <c r="E438" s="311" t="s">
        <v>25</v>
      </c>
      <c r="F438" s="311" t="s">
        <v>35</v>
      </c>
      <c r="G438" s="311" t="s">
        <v>1157</v>
      </c>
      <c r="H438" s="311"/>
      <c r="I438" s="312">
        <v>29</v>
      </c>
      <c r="J438" s="312">
        <v>26</v>
      </c>
      <c r="K438" s="312"/>
      <c r="L438" s="312"/>
    </row>
    <row r="439" spans="1:12" s="212" customFormat="1">
      <c r="A439" s="315">
        <v>43198</v>
      </c>
      <c r="B439" s="311" t="s">
        <v>4</v>
      </c>
      <c r="C439" s="311">
        <v>2228</v>
      </c>
      <c r="D439" s="311" t="s">
        <v>205</v>
      </c>
      <c r="E439" s="311" t="s">
        <v>14</v>
      </c>
      <c r="F439" s="311" t="s">
        <v>24</v>
      </c>
      <c r="G439" s="311" t="s">
        <v>388</v>
      </c>
      <c r="H439" s="311"/>
      <c r="I439" s="312">
        <v>29</v>
      </c>
      <c r="J439" s="312">
        <v>26</v>
      </c>
      <c r="K439" s="312"/>
      <c r="L439" s="312"/>
    </row>
    <row r="440" spans="1:12" s="350" customFormat="1">
      <c r="A440" s="315">
        <v>43199</v>
      </c>
      <c r="B440" s="311" t="s">
        <v>4</v>
      </c>
      <c r="C440" s="311">
        <v>2135</v>
      </c>
      <c r="D440" s="311" t="s">
        <v>205</v>
      </c>
      <c r="E440" s="311" t="s">
        <v>5</v>
      </c>
      <c r="F440" s="311" t="s">
        <v>7</v>
      </c>
      <c r="G440" s="311" t="s">
        <v>1160</v>
      </c>
      <c r="H440" s="311"/>
      <c r="I440" s="312">
        <v>29</v>
      </c>
      <c r="J440" s="312">
        <v>26</v>
      </c>
      <c r="K440" s="312"/>
      <c r="L440" s="312"/>
    </row>
    <row r="441" spans="1:12" s="350" customFormat="1">
      <c r="A441" s="315">
        <v>43199</v>
      </c>
      <c r="B441" s="311" t="s">
        <v>4</v>
      </c>
      <c r="C441" s="311">
        <v>2146</v>
      </c>
      <c r="D441" s="311" t="s">
        <v>205</v>
      </c>
      <c r="E441" s="311" t="s">
        <v>9</v>
      </c>
      <c r="F441" s="311" t="s">
        <v>7</v>
      </c>
      <c r="G441" s="311" t="s">
        <v>42</v>
      </c>
      <c r="H441" s="311"/>
      <c r="I441" s="312">
        <v>29</v>
      </c>
      <c r="J441" s="312">
        <v>26</v>
      </c>
      <c r="K441" s="312"/>
      <c r="L441" s="312"/>
    </row>
    <row r="442" spans="1:12" s="212" customFormat="1">
      <c r="A442" s="315">
        <v>43200</v>
      </c>
      <c r="B442" s="311" t="s">
        <v>4</v>
      </c>
      <c r="C442" s="311">
        <v>2440</v>
      </c>
      <c r="D442" s="311" t="s">
        <v>205</v>
      </c>
      <c r="E442" s="311" t="s">
        <v>5</v>
      </c>
      <c r="F442" s="311" t="s">
        <v>7</v>
      </c>
      <c r="G442" s="311" t="s">
        <v>243</v>
      </c>
      <c r="H442" s="311"/>
      <c r="I442" s="312">
        <v>29</v>
      </c>
      <c r="J442" s="312">
        <v>26</v>
      </c>
      <c r="K442" s="312"/>
      <c r="L442" s="312"/>
    </row>
    <row r="443" spans="1:12" s="212" customFormat="1">
      <c r="A443" s="315">
        <v>43200</v>
      </c>
      <c r="B443" s="311" t="s">
        <v>4</v>
      </c>
      <c r="C443" s="311">
        <v>2670</v>
      </c>
      <c r="D443" s="311" t="s">
        <v>205</v>
      </c>
      <c r="E443" s="311" t="s">
        <v>12</v>
      </c>
      <c r="F443" s="311" t="s">
        <v>35</v>
      </c>
      <c r="G443" s="311" t="s">
        <v>1166</v>
      </c>
      <c r="H443" s="311"/>
      <c r="I443" s="312">
        <v>29</v>
      </c>
      <c r="J443" s="312">
        <v>26</v>
      </c>
      <c r="K443" s="312"/>
      <c r="L443" s="312"/>
    </row>
    <row r="444" spans="1:12" s="212" customFormat="1">
      <c r="A444" s="315">
        <v>43200</v>
      </c>
      <c r="B444" s="311" t="s">
        <v>4</v>
      </c>
      <c r="C444" s="311">
        <v>1268</v>
      </c>
      <c r="D444" s="311" t="s">
        <v>205</v>
      </c>
      <c r="E444" s="311" t="s">
        <v>9</v>
      </c>
      <c r="F444" s="311" t="s">
        <v>24</v>
      </c>
      <c r="G444" s="311" t="s">
        <v>41</v>
      </c>
      <c r="H444" s="311"/>
      <c r="I444" s="312">
        <v>29</v>
      </c>
      <c r="J444" s="312">
        <v>26</v>
      </c>
      <c r="K444" s="312"/>
      <c r="L444" s="312"/>
    </row>
    <row r="445" spans="1:12" s="312" customFormat="1">
      <c r="A445" s="315">
        <v>43200</v>
      </c>
      <c r="B445" s="311" t="s">
        <v>4</v>
      </c>
      <c r="C445" s="311">
        <v>2380</v>
      </c>
      <c r="D445" s="311" t="s">
        <v>205</v>
      </c>
      <c r="E445" s="311" t="s">
        <v>689</v>
      </c>
      <c r="F445" s="311" t="s">
        <v>24</v>
      </c>
      <c r="G445" s="311" t="s">
        <v>1167</v>
      </c>
      <c r="H445" s="311"/>
      <c r="I445" s="312">
        <v>29</v>
      </c>
      <c r="J445" s="312">
        <v>26</v>
      </c>
    </row>
    <row r="446" spans="1:12" s="312" customFormat="1">
      <c r="A446" s="315">
        <v>43201</v>
      </c>
      <c r="B446" s="311" t="s">
        <v>4</v>
      </c>
      <c r="C446" s="311">
        <v>1934</v>
      </c>
      <c r="D446" s="311" t="s">
        <v>205</v>
      </c>
      <c r="E446" s="311"/>
      <c r="F446" s="311"/>
      <c r="G446" s="311"/>
      <c r="H446" s="311"/>
      <c r="I446" s="312">
        <v>29</v>
      </c>
      <c r="J446" s="312">
        <v>26</v>
      </c>
    </row>
    <row r="447" spans="1:12" s="312" customFormat="1">
      <c r="A447" s="315">
        <v>43204</v>
      </c>
      <c r="B447" s="311" t="s">
        <v>4</v>
      </c>
      <c r="C447" s="311">
        <v>1934</v>
      </c>
      <c r="D447" s="311" t="s">
        <v>205</v>
      </c>
      <c r="E447" s="311" t="s">
        <v>7</v>
      </c>
      <c r="F447" s="311" t="s">
        <v>453</v>
      </c>
      <c r="G447" s="311" t="s">
        <v>1185</v>
      </c>
      <c r="H447" s="311"/>
      <c r="I447" s="312">
        <v>29</v>
      </c>
      <c r="J447" s="312">
        <v>26</v>
      </c>
    </row>
    <row r="448" spans="1:12" s="212" customFormat="1">
      <c r="A448" s="315">
        <v>43205</v>
      </c>
      <c r="B448" s="311" t="s">
        <v>4</v>
      </c>
      <c r="C448" s="311">
        <v>1845</v>
      </c>
      <c r="D448" s="311" t="s">
        <v>205</v>
      </c>
      <c r="E448" s="311" t="s">
        <v>7</v>
      </c>
      <c r="F448" s="311" t="s">
        <v>24</v>
      </c>
      <c r="G448" s="311" t="s">
        <v>663</v>
      </c>
      <c r="H448" s="311"/>
      <c r="I448" s="312">
        <v>29</v>
      </c>
      <c r="J448" s="312">
        <v>26</v>
      </c>
      <c r="K448" s="312"/>
      <c r="L448" s="312"/>
    </row>
    <row r="449" spans="1:12" s="212" customFormat="1">
      <c r="A449" s="315">
        <v>43211</v>
      </c>
      <c r="B449" s="311" t="s">
        <v>4</v>
      </c>
      <c r="C449" s="311">
        <v>1470</v>
      </c>
      <c r="D449" s="311" t="s">
        <v>205</v>
      </c>
      <c r="E449" s="311" t="s">
        <v>5</v>
      </c>
      <c r="F449" s="311" t="s">
        <v>24</v>
      </c>
      <c r="G449" s="311" t="s">
        <v>533</v>
      </c>
      <c r="H449" s="311"/>
      <c r="I449" s="312">
        <v>29</v>
      </c>
      <c r="J449" s="312">
        <v>26</v>
      </c>
      <c r="K449" s="277"/>
      <c r="L449" s="277"/>
    </row>
    <row r="450" spans="1:12" s="212" customFormat="1">
      <c r="A450" s="315">
        <v>43211</v>
      </c>
      <c r="B450" s="311" t="s">
        <v>4</v>
      </c>
      <c r="C450" s="311">
        <v>2356</v>
      </c>
      <c r="D450" s="311" t="s">
        <v>205</v>
      </c>
      <c r="E450" s="311" t="s">
        <v>7</v>
      </c>
      <c r="F450" s="311" t="s">
        <v>28</v>
      </c>
      <c r="G450" s="311" t="s">
        <v>116</v>
      </c>
      <c r="H450" s="311"/>
      <c r="I450" s="312">
        <v>29</v>
      </c>
      <c r="J450" s="312">
        <v>26</v>
      </c>
      <c r="K450" s="277"/>
      <c r="L450" s="277"/>
    </row>
    <row r="451" spans="1:12" s="212" customFormat="1">
      <c r="A451" s="315">
        <v>43212</v>
      </c>
      <c r="B451" s="311" t="s">
        <v>4</v>
      </c>
      <c r="C451" s="311">
        <v>2153</v>
      </c>
      <c r="D451" s="311" t="s">
        <v>205</v>
      </c>
      <c r="E451" s="311" t="s">
        <v>24</v>
      </c>
      <c r="F451" s="311" t="s">
        <v>5</v>
      </c>
      <c r="G451" s="311" t="s">
        <v>1222</v>
      </c>
      <c r="H451" s="311"/>
      <c r="I451" s="312">
        <v>29</v>
      </c>
      <c r="J451" s="312">
        <v>26</v>
      </c>
      <c r="K451" s="277"/>
      <c r="L451" s="277"/>
    </row>
    <row r="452" spans="1:12" s="212" customFormat="1">
      <c r="A452" s="315">
        <v>43212</v>
      </c>
      <c r="B452" s="311" t="s">
        <v>4</v>
      </c>
      <c r="C452" s="311">
        <v>1311</v>
      </c>
      <c r="D452" s="311" t="s">
        <v>205</v>
      </c>
      <c r="E452" s="311" t="s">
        <v>18</v>
      </c>
      <c r="F452" s="311" t="s">
        <v>6</v>
      </c>
      <c r="G452" s="311" t="s">
        <v>1224</v>
      </c>
      <c r="H452" s="311"/>
      <c r="I452" s="312">
        <v>29</v>
      </c>
      <c r="J452" s="312">
        <v>26</v>
      </c>
      <c r="K452" s="277"/>
      <c r="L452" s="277"/>
    </row>
    <row r="453" spans="1:12" s="212" customFormat="1">
      <c r="A453" s="315">
        <v>43212</v>
      </c>
      <c r="B453" s="311" t="s">
        <v>4</v>
      </c>
      <c r="C453" s="311">
        <v>2153</v>
      </c>
      <c r="D453" s="311" t="s">
        <v>205</v>
      </c>
      <c r="E453" s="311" t="s">
        <v>5</v>
      </c>
      <c r="F453" s="311" t="s">
        <v>5</v>
      </c>
      <c r="G453" s="311" t="s">
        <v>116</v>
      </c>
      <c r="H453" s="311"/>
      <c r="I453" s="312">
        <v>29</v>
      </c>
      <c r="J453" s="312">
        <v>26</v>
      </c>
      <c r="K453" s="277"/>
      <c r="L453" s="277"/>
    </row>
    <row r="454" spans="1:12" s="212" customFormat="1">
      <c r="A454" s="315">
        <v>43214</v>
      </c>
      <c r="B454" s="311" t="s">
        <v>4</v>
      </c>
      <c r="C454" s="311">
        <v>2335</v>
      </c>
      <c r="D454" s="311" t="s">
        <v>205</v>
      </c>
      <c r="E454" s="311" t="s">
        <v>29</v>
      </c>
      <c r="F454" s="311" t="s">
        <v>6</v>
      </c>
      <c r="G454" s="311" t="s">
        <v>1226</v>
      </c>
      <c r="H454" s="311"/>
      <c r="I454" s="312">
        <v>29</v>
      </c>
      <c r="J454" s="312">
        <v>26</v>
      </c>
      <c r="K454" s="277"/>
      <c r="L454" s="277"/>
    </row>
    <row r="455" spans="1:12" s="212" customFormat="1">
      <c r="A455" s="210">
        <v>43219</v>
      </c>
      <c r="B455" s="211" t="s">
        <v>4</v>
      </c>
      <c r="C455" s="211">
        <v>1932</v>
      </c>
      <c r="D455" s="211" t="s">
        <v>205</v>
      </c>
      <c r="E455" s="211" t="s">
        <v>7</v>
      </c>
      <c r="F455" s="211" t="s">
        <v>24</v>
      </c>
      <c r="G455" s="211" t="s">
        <v>941</v>
      </c>
      <c r="H455" s="211"/>
      <c r="I455" s="312">
        <v>29</v>
      </c>
      <c r="J455" s="312">
        <v>26</v>
      </c>
      <c r="K455"/>
      <c r="L455"/>
    </row>
    <row r="456" spans="1:12" s="212" customFormat="1">
      <c r="A456" s="210">
        <v>43219</v>
      </c>
      <c r="B456" s="211" t="s">
        <v>4</v>
      </c>
      <c r="C456" s="211">
        <v>1947</v>
      </c>
      <c r="D456" s="211" t="s">
        <v>205</v>
      </c>
      <c r="E456" s="211" t="s">
        <v>984</v>
      </c>
      <c r="F456" s="211" t="s">
        <v>24</v>
      </c>
      <c r="G456" s="211" t="s">
        <v>1290</v>
      </c>
      <c r="H456" s="211"/>
      <c r="I456" s="312">
        <v>29</v>
      </c>
      <c r="J456" s="312">
        <v>26</v>
      </c>
      <c r="K456"/>
      <c r="L456"/>
    </row>
    <row r="457" spans="1:12" s="212" customFormat="1">
      <c r="A457" s="210">
        <v>43219</v>
      </c>
      <c r="B457" s="211" t="s">
        <v>4</v>
      </c>
      <c r="C457" s="211">
        <v>1357</v>
      </c>
      <c r="D457" s="211" t="s">
        <v>205</v>
      </c>
      <c r="E457" s="211" t="s">
        <v>12</v>
      </c>
      <c r="F457" s="211" t="s">
        <v>24</v>
      </c>
      <c r="G457" s="211" t="s">
        <v>388</v>
      </c>
      <c r="H457" s="211"/>
      <c r="I457" s="312">
        <v>29</v>
      </c>
      <c r="J457" s="312">
        <v>26</v>
      </c>
      <c r="K457"/>
      <c r="L457"/>
    </row>
    <row r="458" spans="1:12" s="212" customFormat="1">
      <c r="A458" s="210">
        <v>43219</v>
      </c>
      <c r="B458" s="211" t="s">
        <v>4</v>
      </c>
      <c r="C458" s="211">
        <v>2717</v>
      </c>
      <c r="D458" s="211" t="s">
        <v>205</v>
      </c>
      <c r="E458" s="211" t="s">
        <v>5</v>
      </c>
      <c r="F458" s="211" t="s">
        <v>363</v>
      </c>
      <c r="G458" s="211" t="s">
        <v>65</v>
      </c>
      <c r="H458" s="211"/>
      <c r="I458" s="312">
        <v>29</v>
      </c>
      <c r="J458" s="312">
        <v>26</v>
      </c>
      <c r="K458"/>
      <c r="L458"/>
    </row>
    <row r="459" spans="1:12" s="212" customFormat="1">
      <c r="A459" s="210">
        <v>43219</v>
      </c>
      <c r="B459" s="211" t="s">
        <v>4</v>
      </c>
      <c r="C459" s="211">
        <v>2515</v>
      </c>
      <c r="D459" s="211" t="s">
        <v>205</v>
      </c>
      <c r="E459" s="211" t="s">
        <v>6</v>
      </c>
      <c r="F459" s="211" t="s">
        <v>24</v>
      </c>
      <c r="G459" s="211" t="s">
        <v>514</v>
      </c>
      <c r="H459" s="211"/>
      <c r="I459" s="312">
        <v>29</v>
      </c>
      <c r="J459" s="312">
        <v>26</v>
      </c>
      <c r="K459"/>
      <c r="L459"/>
    </row>
    <row r="460" spans="1:12" s="212" customFormat="1">
      <c r="A460" s="210">
        <v>43219</v>
      </c>
      <c r="B460" s="211" t="s">
        <v>4</v>
      </c>
      <c r="C460" s="211">
        <v>2313</v>
      </c>
      <c r="D460" s="211" t="s">
        <v>205</v>
      </c>
      <c r="E460" s="211" t="s">
        <v>7</v>
      </c>
      <c r="F460" s="211" t="s">
        <v>24</v>
      </c>
      <c r="G460" s="211" t="s">
        <v>388</v>
      </c>
      <c r="H460" s="211"/>
      <c r="I460" s="312">
        <v>29</v>
      </c>
      <c r="J460" s="312">
        <v>26</v>
      </c>
      <c r="K460"/>
      <c r="L460"/>
    </row>
    <row r="461" spans="1:12" s="312" customFormat="1">
      <c r="A461" s="210">
        <v>43219</v>
      </c>
      <c r="B461" s="211" t="s">
        <v>4</v>
      </c>
      <c r="C461" s="211">
        <v>2367</v>
      </c>
      <c r="D461" s="211" t="s">
        <v>205</v>
      </c>
      <c r="E461" s="211" t="s">
        <v>225</v>
      </c>
      <c r="F461" s="211" t="s">
        <v>24</v>
      </c>
      <c r="G461" s="211" t="s">
        <v>388</v>
      </c>
      <c r="H461" s="211"/>
      <c r="I461" s="312">
        <v>29</v>
      </c>
      <c r="J461" s="312">
        <v>26</v>
      </c>
      <c r="K461"/>
      <c r="L461"/>
    </row>
    <row r="462" spans="1:12" s="212" customFormat="1">
      <c r="A462" s="210">
        <v>43219</v>
      </c>
      <c r="B462" s="211" t="s">
        <v>4</v>
      </c>
      <c r="C462" s="211">
        <v>1450</v>
      </c>
      <c r="D462" s="211" t="s">
        <v>205</v>
      </c>
      <c r="E462" s="211" t="s">
        <v>7</v>
      </c>
      <c r="F462" s="211" t="s">
        <v>24</v>
      </c>
      <c r="G462" s="211" t="s">
        <v>1312</v>
      </c>
      <c r="H462" s="211"/>
      <c r="I462" s="312">
        <v>29</v>
      </c>
      <c r="J462" s="312">
        <v>26</v>
      </c>
      <c r="K462"/>
      <c r="L462"/>
    </row>
    <row r="463" spans="1:12" s="212" customFormat="1">
      <c r="A463" s="210">
        <v>43219</v>
      </c>
      <c r="B463" s="211" t="s">
        <v>4</v>
      </c>
      <c r="C463" s="211">
        <v>1310</v>
      </c>
      <c r="D463" s="211" t="s">
        <v>205</v>
      </c>
      <c r="E463" s="211" t="s">
        <v>5</v>
      </c>
      <c r="F463" s="211" t="s">
        <v>7</v>
      </c>
      <c r="G463" s="211" t="s">
        <v>388</v>
      </c>
      <c r="H463" s="211"/>
      <c r="I463" s="312">
        <v>29</v>
      </c>
      <c r="J463" s="312">
        <v>26</v>
      </c>
      <c r="K463"/>
      <c r="L463"/>
    </row>
    <row r="464" spans="1:12" s="446" customFormat="1">
      <c r="A464" s="210">
        <v>43220</v>
      </c>
      <c r="B464" s="211" t="s">
        <v>4</v>
      </c>
      <c r="C464" s="211">
        <v>1531</v>
      </c>
      <c r="D464" s="211" t="s">
        <v>132</v>
      </c>
      <c r="E464" s="211" t="s">
        <v>7</v>
      </c>
      <c r="F464" s="211" t="s">
        <v>24</v>
      </c>
      <c r="G464" s="211" t="s">
        <v>388</v>
      </c>
      <c r="H464" s="211"/>
      <c r="I464" s="312">
        <v>29</v>
      </c>
      <c r="J464" s="312">
        <v>26</v>
      </c>
      <c r="K464" s="212"/>
      <c r="L464" s="212"/>
    </row>
    <row r="465" spans="1:12" s="212" customFormat="1">
      <c r="A465" s="210">
        <v>43220</v>
      </c>
      <c r="B465" s="211" t="s">
        <v>4</v>
      </c>
      <c r="C465" s="211">
        <v>1420</v>
      </c>
      <c r="D465" s="211" t="s">
        <v>132</v>
      </c>
      <c r="E465" s="211" t="s">
        <v>7</v>
      </c>
      <c r="F465" s="211" t="s">
        <v>24</v>
      </c>
      <c r="G465" s="211" t="s">
        <v>388</v>
      </c>
      <c r="H465" s="211"/>
      <c r="I465" s="312">
        <v>29</v>
      </c>
      <c r="J465" s="312">
        <v>26</v>
      </c>
    </row>
    <row r="466" spans="1:12" s="212" customFormat="1">
      <c r="A466" s="210">
        <v>43220</v>
      </c>
      <c r="B466" s="211" t="s">
        <v>4</v>
      </c>
      <c r="C466" s="211">
        <v>1730</v>
      </c>
      <c r="D466" s="211" t="s">
        <v>132</v>
      </c>
      <c r="E466" s="211" t="s">
        <v>7</v>
      </c>
      <c r="F466" s="211" t="s">
        <v>24</v>
      </c>
      <c r="G466" s="211" t="s">
        <v>941</v>
      </c>
      <c r="H466" s="211"/>
      <c r="I466" s="312">
        <v>29</v>
      </c>
      <c r="J466" s="312">
        <v>26</v>
      </c>
    </row>
    <row r="467" spans="1:12" s="212" customFormat="1">
      <c r="A467" s="210">
        <v>43220</v>
      </c>
      <c r="B467" s="211" t="s">
        <v>4</v>
      </c>
      <c r="C467" s="211">
        <v>2221</v>
      </c>
      <c r="D467" s="211" t="s">
        <v>132</v>
      </c>
      <c r="E467" s="211" t="s">
        <v>7</v>
      </c>
      <c r="F467" s="211" t="s">
        <v>24</v>
      </c>
      <c r="G467" s="211" t="s">
        <v>235</v>
      </c>
      <c r="H467" s="211"/>
      <c r="I467" s="312">
        <v>29</v>
      </c>
      <c r="J467" s="312">
        <v>26</v>
      </c>
    </row>
    <row r="468" spans="1:12" s="212" customFormat="1">
      <c r="A468" s="210">
        <v>43221</v>
      </c>
      <c r="B468" s="211" t="s">
        <v>4</v>
      </c>
      <c r="C468" s="211">
        <v>2128</v>
      </c>
      <c r="D468" s="211" t="s">
        <v>132</v>
      </c>
      <c r="E468" s="211" t="s">
        <v>7</v>
      </c>
      <c r="F468" s="211" t="s">
        <v>6</v>
      </c>
      <c r="G468" s="211" t="s">
        <v>65</v>
      </c>
      <c r="H468" s="211"/>
      <c r="I468" s="312">
        <v>29</v>
      </c>
      <c r="J468" s="312">
        <v>26</v>
      </c>
      <c r="K468"/>
      <c r="L468"/>
    </row>
    <row r="469" spans="1:12" s="420" customFormat="1">
      <c r="A469" s="210">
        <v>43221</v>
      </c>
      <c r="B469" s="211" t="s">
        <v>4</v>
      </c>
      <c r="C469" s="211">
        <v>2124</v>
      </c>
      <c r="D469" s="211" t="s">
        <v>132</v>
      </c>
      <c r="E469" s="211" t="s">
        <v>12</v>
      </c>
      <c r="F469" s="211" t="s">
        <v>24</v>
      </c>
      <c r="G469" s="211" t="s">
        <v>663</v>
      </c>
      <c r="H469" s="211"/>
      <c r="I469" s="312">
        <v>29</v>
      </c>
      <c r="J469" s="312">
        <v>26</v>
      </c>
      <c r="K469"/>
      <c r="L469"/>
    </row>
    <row r="470" spans="1:12" s="212" customFormat="1">
      <c r="A470" s="210">
        <v>43221</v>
      </c>
      <c r="B470" s="211" t="s">
        <v>4</v>
      </c>
      <c r="C470" s="211">
        <v>1372</v>
      </c>
      <c r="D470" s="211" t="s">
        <v>132</v>
      </c>
      <c r="E470" s="211" t="s">
        <v>14</v>
      </c>
      <c r="F470" s="211" t="s">
        <v>5</v>
      </c>
      <c r="G470" s="211" t="s">
        <v>42</v>
      </c>
      <c r="H470" s="211"/>
      <c r="I470" s="312">
        <v>29</v>
      </c>
      <c r="J470" s="312">
        <v>26</v>
      </c>
      <c r="K470"/>
      <c r="L470"/>
    </row>
    <row r="471" spans="1:12" s="212" customFormat="1">
      <c r="A471" s="210">
        <v>43221</v>
      </c>
      <c r="B471" s="211" t="s">
        <v>4</v>
      </c>
      <c r="C471" s="211">
        <v>1858</v>
      </c>
      <c r="D471" s="211" t="s">
        <v>132</v>
      </c>
      <c r="E471" s="211" t="s">
        <v>113</v>
      </c>
      <c r="F471" s="211" t="s">
        <v>24</v>
      </c>
      <c r="G471" s="211" t="s">
        <v>42</v>
      </c>
      <c r="H471" s="211"/>
      <c r="I471" s="312">
        <v>29</v>
      </c>
      <c r="J471" s="312">
        <v>26</v>
      </c>
      <c r="K471"/>
      <c r="L471"/>
    </row>
    <row r="472" spans="1:12" s="212" customFormat="1">
      <c r="A472" s="210">
        <v>43221</v>
      </c>
      <c r="B472" s="211" t="s">
        <v>4</v>
      </c>
      <c r="C472" s="211">
        <v>1228</v>
      </c>
      <c r="D472" s="211" t="s">
        <v>132</v>
      </c>
      <c r="E472" s="211" t="s">
        <v>14</v>
      </c>
      <c r="F472" s="211" t="s">
        <v>24</v>
      </c>
      <c r="G472" s="211" t="s">
        <v>123</v>
      </c>
      <c r="H472" s="211"/>
      <c r="I472" s="312">
        <v>29</v>
      </c>
      <c r="J472" s="312">
        <v>26</v>
      </c>
      <c r="K472"/>
      <c r="L472"/>
    </row>
    <row r="473" spans="1:12" s="212" customFormat="1">
      <c r="A473" s="210">
        <v>43221</v>
      </c>
      <c r="B473" s="211" t="s">
        <v>4</v>
      </c>
      <c r="C473" s="211">
        <v>1520</v>
      </c>
      <c r="D473" s="211" t="s">
        <v>132</v>
      </c>
      <c r="E473" s="211" t="s">
        <v>7</v>
      </c>
      <c r="F473" s="211" t="s">
        <v>7</v>
      </c>
      <c r="G473" s="211" t="s">
        <v>663</v>
      </c>
      <c r="H473" s="211"/>
      <c r="I473" s="312">
        <v>29</v>
      </c>
      <c r="J473" s="312">
        <v>26</v>
      </c>
      <c r="K473"/>
      <c r="L473"/>
    </row>
    <row r="474" spans="1:12" s="212" customFormat="1">
      <c r="A474" s="210">
        <v>43221</v>
      </c>
      <c r="B474" s="211" t="s">
        <v>4</v>
      </c>
      <c r="C474" s="211">
        <v>2263</v>
      </c>
      <c r="D474" s="211" t="s">
        <v>132</v>
      </c>
      <c r="E474" s="211" t="s">
        <v>18</v>
      </c>
      <c r="F474" s="211" t="s">
        <v>24</v>
      </c>
      <c r="G474" s="211" t="s">
        <v>42</v>
      </c>
      <c r="H474" s="211"/>
      <c r="I474" s="312">
        <v>29</v>
      </c>
      <c r="J474" s="312">
        <v>26</v>
      </c>
      <c r="K474"/>
      <c r="L474"/>
    </row>
    <row r="475" spans="1:12" s="212" customFormat="1">
      <c r="A475" s="210">
        <v>43221</v>
      </c>
      <c r="B475" s="211" t="s">
        <v>4</v>
      </c>
      <c r="C475" s="211">
        <v>2265</v>
      </c>
      <c r="D475" s="211" t="s">
        <v>132</v>
      </c>
      <c r="E475" s="211" t="s">
        <v>18</v>
      </c>
      <c r="F475" s="211" t="s">
        <v>24</v>
      </c>
      <c r="G475" s="211" t="s">
        <v>1133</v>
      </c>
      <c r="H475" s="211"/>
      <c r="I475" s="312">
        <v>29</v>
      </c>
      <c r="J475" s="312">
        <v>26</v>
      </c>
      <c r="K475"/>
      <c r="L475"/>
    </row>
    <row r="476" spans="1:12" s="212" customFormat="1">
      <c r="A476" s="210">
        <v>43221</v>
      </c>
      <c r="B476" s="211" t="s">
        <v>4</v>
      </c>
      <c r="C476" s="211">
        <v>2520</v>
      </c>
      <c r="D476" s="211" t="s">
        <v>132</v>
      </c>
      <c r="E476" s="211" t="s">
        <v>28</v>
      </c>
      <c r="F476" s="211" t="s">
        <v>28</v>
      </c>
      <c r="G476" s="211" t="s">
        <v>388</v>
      </c>
      <c r="H476" s="211"/>
      <c r="I476" s="312">
        <v>29</v>
      </c>
      <c r="J476" s="312">
        <v>26</v>
      </c>
      <c r="K476"/>
      <c r="L476"/>
    </row>
    <row r="477" spans="1:12" s="212" customFormat="1">
      <c r="A477" s="210">
        <v>43221</v>
      </c>
      <c r="B477" s="211" t="s">
        <v>4</v>
      </c>
      <c r="C477" s="211">
        <v>2168</v>
      </c>
      <c r="D477" s="211" t="s">
        <v>132</v>
      </c>
      <c r="E477" s="211" t="s">
        <v>28</v>
      </c>
      <c r="F477" s="211" t="s">
        <v>78</v>
      </c>
      <c r="G477" s="211" t="s">
        <v>123</v>
      </c>
      <c r="H477" s="211"/>
      <c r="I477" s="312">
        <v>29</v>
      </c>
      <c r="J477" s="312">
        <v>26</v>
      </c>
      <c r="K477"/>
      <c r="L477"/>
    </row>
    <row r="478" spans="1:12" s="212" customFormat="1">
      <c r="A478" s="210">
        <v>43221</v>
      </c>
      <c r="B478" s="211" t="s">
        <v>4</v>
      </c>
      <c r="C478" s="211">
        <v>2215</v>
      </c>
      <c r="D478" s="211" t="s">
        <v>132</v>
      </c>
      <c r="E478" s="211" t="s">
        <v>14</v>
      </c>
      <c r="F478" s="211" t="s">
        <v>24</v>
      </c>
      <c r="G478" s="211" t="s">
        <v>42</v>
      </c>
      <c r="H478" s="211"/>
      <c r="I478" s="312">
        <v>29</v>
      </c>
      <c r="J478" s="312">
        <v>26</v>
      </c>
      <c r="K478"/>
      <c r="L478"/>
    </row>
    <row r="479" spans="1:12" s="212" customFormat="1">
      <c r="A479" s="210">
        <v>43221</v>
      </c>
      <c r="B479" s="211" t="s">
        <v>4</v>
      </c>
      <c r="C479" s="211">
        <v>2160</v>
      </c>
      <c r="D479" s="211" t="s">
        <v>132</v>
      </c>
      <c r="E479" s="211" t="s">
        <v>29</v>
      </c>
      <c r="F479" s="211" t="s">
        <v>24</v>
      </c>
      <c r="G479" s="211" t="s">
        <v>42</v>
      </c>
      <c r="H479" s="211"/>
      <c r="I479" s="312">
        <v>29</v>
      </c>
      <c r="J479" s="312">
        <v>26</v>
      </c>
      <c r="K479"/>
      <c r="L479"/>
    </row>
    <row r="480" spans="1:12" s="212" customFormat="1">
      <c r="A480" s="210">
        <v>43221</v>
      </c>
      <c r="B480" s="211" t="s">
        <v>4</v>
      </c>
      <c r="C480" s="211">
        <v>2266</v>
      </c>
      <c r="D480" s="211" t="s">
        <v>132</v>
      </c>
      <c r="E480" s="211" t="s">
        <v>6</v>
      </c>
      <c r="F480" s="211" t="s">
        <v>4</v>
      </c>
      <c r="G480" s="211" t="s">
        <v>1161</v>
      </c>
      <c r="H480" s="211"/>
      <c r="I480" s="312">
        <v>29</v>
      </c>
      <c r="J480" s="312">
        <v>26</v>
      </c>
      <c r="K480"/>
      <c r="L480"/>
    </row>
    <row r="481" spans="1:12" s="212" customFormat="1">
      <c r="A481" s="210">
        <v>43221</v>
      </c>
      <c r="B481" s="211" t="s">
        <v>4</v>
      </c>
      <c r="C481" s="211">
        <v>1860</v>
      </c>
      <c r="D481" s="211" t="s">
        <v>132</v>
      </c>
      <c r="E481" s="211" t="s">
        <v>9</v>
      </c>
      <c r="F481" s="211" t="s">
        <v>24</v>
      </c>
      <c r="G481" s="211" t="s">
        <v>42</v>
      </c>
      <c r="H481" s="211"/>
      <c r="I481" s="312">
        <v>29</v>
      </c>
      <c r="J481" s="312">
        <v>26</v>
      </c>
      <c r="K481"/>
      <c r="L481"/>
    </row>
    <row r="482" spans="1:12" s="212" customFormat="1">
      <c r="A482" s="210">
        <v>43221</v>
      </c>
      <c r="B482" s="211" t="s">
        <v>4</v>
      </c>
      <c r="C482" s="211">
        <v>1853</v>
      </c>
      <c r="D482" s="211" t="s">
        <v>132</v>
      </c>
      <c r="E482" s="211" t="s">
        <v>7</v>
      </c>
      <c r="F482" s="211" t="s">
        <v>24</v>
      </c>
      <c r="G482" s="211" t="s">
        <v>42</v>
      </c>
      <c r="H482" s="211"/>
      <c r="I482" s="312">
        <v>29</v>
      </c>
      <c r="J482" s="312">
        <v>26</v>
      </c>
      <c r="K482"/>
      <c r="L482"/>
    </row>
    <row r="483" spans="1:12" s="212" customFormat="1">
      <c r="A483" s="210">
        <v>43221</v>
      </c>
      <c r="B483" s="211" t="s">
        <v>4</v>
      </c>
      <c r="C483" s="211">
        <v>1254</v>
      </c>
      <c r="D483" s="211" t="s">
        <v>132</v>
      </c>
      <c r="E483" s="211" t="s">
        <v>7</v>
      </c>
      <c r="F483" s="211" t="s">
        <v>28</v>
      </c>
      <c r="G483" s="211" t="s">
        <v>388</v>
      </c>
      <c r="H483" s="211"/>
      <c r="I483" s="312">
        <v>29</v>
      </c>
      <c r="J483" s="312">
        <v>26</v>
      </c>
      <c r="K483"/>
      <c r="L483"/>
    </row>
    <row r="484" spans="1:12" s="212" customFormat="1">
      <c r="A484" s="210">
        <v>43221</v>
      </c>
      <c r="B484" s="211" t="s">
        <v>4</v>
      </c>
      <c r="C484" s="211">
        <v>1267</v>
      </c>
      <c r="D484" s="211" t="s">
        <v>132</v>
      </c>
      <c r="E484" s="211" t="s">
        <v>14</v>
      </c>
      <c r="F484" s="211" t="s">
        <v>24</v>
      </c>
      <c r="G484" s="211" t="s">
        <v>1421</v>
      </c>
      <c r="H484" s="211"/>
      <c r="I484" s="312">
        <v>29</v>
      </c>
      <c r="J484" s="312">
        <v>26</v>
      </c>
      <c r="K484"/>
      <c r="L484"/>
    </row>
    <row r="485" spans="1:12" s="312" customFormat="1">
      <c r="A485" s="210">
        <v>43221</v>
      </c>
      <c r="B485" s="211" t="s">
        <v>4</v>
      </c>
      <c r="C485" s="211">
        <v>2380</v>
      </c>
      <c r="D485" s="211" t="s">
        <v>132</v>
      </c>
      <c r="E485" s="211" t="s">
        <v>689</v>
      </c>
      <c r="F485" s="211" t="s">
        <v>24</v>
      </c>
      <c r="G485" s="211" t="s">
        <v>65</v>
      </c>
      <c r="H485" s="211"/>
      <c r="I485" s="312">
        <v>29</v>
      </c>
      <c r="J485" s="312">
        <v>26</v>
      </c>
      <c r="K485"/>
      <c r="L485"/>
    </row>
    <row r="486" spans="1:12" s="312" customFormat="1">
      <c r="A486" s="210">
        <v>43221</v>
      </c>
      <c r="B486" s="211" t="s">
        <v>4</v>
      </c>
      <c r="C486" s="211">
        <v>1513</v>
      </c>
      <c r="D486" s="211" t="s">
        <v>132</v>
      </c>
      <c r="E486" s="211" t="s">
        <v>24</v>
      </c>
      <c r="F486" s="211" t="s">
        <v>1134</v>
      </c>
      <c r="G486" s="211" t="s">
        <v>65</v>
      </c>
      <c r="H486" s="211"/>
      <c r="I486" s="312">
        <v>29</v>
      </c>
      <c r="J486" s="312">
        <v>26</v>
      </c>
      <c r="K486"/>
      <c r="L486"/>
    </row>
    <row r="487" spans="1:12" s="312" customFormat="1">
      <c r="A487" s="210">
        <v>43221</v>
      </c>
      <c r="B487" s="211" t="s">
        <v>4</v>
      </c>
      <c r="C487" s="211">
        <v>1254</v>
      </c>
      <c r="D487" s="211" t="s">
        <v>132</v>
      </c>
      <c r="E487" s="211" t="s">
        <v>24</v>
      </c>
      <c r="F487" s="211" t="s">
        <v>24</v>
      </c>
      <c r="G487" s="211" t="s">
        <v>42</v>
      </c>
      <c r="H487" s="211"/>
      <c r="I487" s="312">
        <v>29</v>
      </c>
      <c r="J487" s="312">
        <v>26</v>
      </c>
      <c r="K487"/>
      <c r="L487"/>
    </row>
    <row r="488" spans="1:12" s="312" customFormat="1">
      <c r="A488" s="210">
        <v>43221</v>
      </c>
      <c r="B488" s="211" t="s">
        <v>4</v>
      </c>
      <c r="C488" s="211">
        <v>1319</v>
      </c>
      <c r="D488" s="211" t="s">
        <v>132</v>
      </c>
      <c r="E488" s="211" t="s">
        <v>5</v>
      </c>
      <c r="F488" s="211" t="s">
        <v>5</v>
      </c>
      <c r="G488" s="211"/>
      <c r="H488" s="211"/>
      <c r="I488" s="312">
        <v>29</v>
      </c>
      <c r="J488" s="312">
        <v>26</v>
      </c>
      <c r="K488"/>
      <c r="L488"/>
    </row>
    <row r="489" spans="1:12" s="312" customFormat="1">
      <c r="A489" s="210">
        <v>43221</v>
      </c>
      <c r="B489" s="211" t="s">
        <v>4</v>
      </c>
      <c r="C489" s="211">
        <v>1870</v>
      </c>
      <c r="D489" s="211" t="s">
        <v>132</v>
      </c>
      <c r="E489" s="211" t="s">
        <v>7</v>
      </c>
      <c r="F489" s="211" t="s">
        <v>5</v>
      </c>
      <c r="G489" s="211" t="s">
        <v>42</v>
      </c>
      <c r="H489" s="211"/>
      <c r="I489" s="312">
        <v>29</v>
      </c>
      <c r="J489" s="312">
        <v>26</v>
      </c>
      <c r="K489"/>
      <c r="L489"/>
    </row>
    <row r="490" spans="1:12" s="312" customFormat="1">
      <c r="A490" s="210">
        <v>43221</v>
      </c>
      <c r="B490" s="211" t="s">
        <v>4</v>
      </c>
      <c r="C490" s="211">
        <v>1941</v>
      </c>
      <c r="D490" s="211" t="s">
        <v>132</v>
      </c>
      <c r="E490" s="211" t="s">
        <v>79</v>
      </c>
      <c r="F490" s="211" t="s">
        <v>9</v>
      </c>
      <c r="G490" s="211" t="s">
        <v>42</v>
      </c>
      <c r="H490" s="211"/>
      <c r="I490" s="312">
        <v>29</v>
      </c>
      <c r="J490" s="312">
        <v>26</v>
      </c>
      <c r="K490"/>
      <c r="L490"/>
    </row>
    <row r="491" spans="1:12" s="212" customFormat="1">
      <c r="A491" s="210">
        <v>43221</v>
      </c>
      <c r="B491" s="211" t="s">
        <v>4</v>
      </c>
      <c r="C491" s="211">
        <v>2539</v>
      </c>
      <c r="D491" s="211" t="s">
        <v>132</v>
      </c>
      <c r="E491" s="211" t="s">
        <v>25</v>
      </c>
      <c r="F491" s="211" t="s">
        <v>24</v>
      </c>
      <c r="G491" s="211" t="s">
        <v>42</v>
      </c>
      <c r="H491" s="211"/>
      <c r="I491" s="312">
        <v>29</v>
      </c>
      <c r="J491" s="312">
        <v>26</v>
      </c>
      <c r="K491"/>
      <c r="L491"/>
    </row>
    <row r="492" spans="1:12" s="212" customFormat="1">
      <c r="A492" s="210">
        <v>43221</v>
      </c>
      <c r="B492" s="211" t="s">
        <v>4</v>
      </c>
      <c r="C492" s="211">
        <v>2149</v>
      </c>
      <c r="D492" s="211" t="s">
        <v>132</v>
      </c>
      <c r="E492" s="211" t="s">
        <v>24</v>
      </c>
      <c r="F492" s="211" t="s">
        <v>7</v>
      </c>
      <c r="G492" s="211" t="s">
        <v>42</v>
      </c>
      <c r="H492" s="211"/>
      <c r="I492" s="312">
        <v>29</v>
      </c>
      <c r="J492" s="312">
        <v>26</v>
      </c>
      <c r="K492"/>
      <c r="L492"/>
    </row>
    <row r="493" spans="1:12" s="212" customFormat="1">
      <c r="A493" s="210">
        <v>43221</v>
      </c>
      <c r="B493" s="211" t="s">
        <v>4</v>
      </c>
      <c r="C493" s="211">
        <v>1267</v>
      </c>
      <c r="D493" s="211" t="s">
        <v>132</v>
      </c>
      <c r="E493" s="211" t="s">
        <v>14</v>
      </c>
      <c r="F493" s="211" t="s">
        <v>24</v>
      </c>
      <c r="G493" s="211" t="s">
        <v>42</v>
      </c>
      <c r="H493" s="211"/>
      <c r="I493" s="312">
        <v>29</v>
      </c>
      <c r="J493" s="312">
        <v>26</v>
      </c>
      <c r="K493"/>
      <c r="L493"/>
    </row>
    <row r="494" spans="1:12" s="212" customFormat="1">
      <c r="A494" s="210">
        <v>43221</v>
      </c>
      <c r="B494" s="211" t="s">
        <v>4</v>
      </c>
      <c r="C494" s="211">
        <v>1628</v>
      </c>
      <c r="D494" s="211" t="s">
        <v>132</v>
      </c>
      <c r="E494" s="211" t="s">
        <v>9</v>
      </c>
      <c r="F494" s="211" t="s">
        <v>7</v>
      </c>
      <c r="G494" s="211" t="s">
        <v>42</v>
      </c>
      <c r="H494" s="211"/>
      <c r="I494" s="312">
        <v>29</v>
      </c>
      <c r="J494" s="312">
        <v>26</v>
      </c>
      <c r="K494"/>
      <c r="L494"/>
    </row>
    <row r="495" spans="1:12" s="212" customFormat="1">
      <c r="A495" s="210">
        <v>43221</v>
      </c>
      <c r="B495" s="211" t="s">
        <v>4</v>
      </c>
      <c r="C495" s="211">
        <v>1948</v>
      </c>
      <c r="D495" s="211" t="s">
        <v>132</v>
      </c>
      <c r="E495" s="211" t="s">
        <v>9</v>
      </c>
      <c r="F495" s="211" t="s">
        <v>7</v>
      </c>
      <c r="G495" s="211" t="s">
        <v>42</v>
      </c>
      <c r="H495" s="211"/>
      <c r="I495" s="312">
        <v>29</v>
      </c>
      <c r="J495" s="312">
        <v>26</v>
      </c>
      <c r="K495"/>
      <c r="L495"/>
    </row>
    <row r="496" spans="1:12" s="212" customFormat="1">
      <c r="A496" s="210">
        <v>43221</v>
      </c>
      <c r="B496" s="211" t="s">
        <v>4</v>
      </c>
      <c r="C496" s="211">
        <v>1251</v>
      </c>
      <c r="D496" s="211" t="s">
        <v>132</v>
      </c>
      <c r="E496" s="211" t="s">
        <v>5</v>
      </c>
      <c r="F496" s="211" t="s">
        <v>5</v>
      </c>
      <c r="G496" s="211" t="s">
        <v>65</v>
      </c>
      <c r="H496" s="211"/>
      <c r="I496" s="312">
        <v>29</v>
      </c>
      <c r="J496" s="312">
        <v>26</v>
      </c>
      <c r="K496"/>
      <c r="L496"/>
    </row>
    <row r="497" spans="1:12" s="212" customFormat="1">
      <c r="A497" s="210">
        <v>43221</v>
      </c>
      <c r="B497" s="211" t="s">
        <v>4</v>
      </c>
      <c r="C497" s="211">
        <v>1221</v>
      </c>
      <c r="D497" s="211" t="s">
        <v>132</v>
      </c>
      <c r="E497" s="211" t="s">
        <v>1470</v>
      </c>
      <c r="F497" s="211" t="s">
        <v>24</v>
      </c>
      <c r="G497" s="211" t="s">
        <v>42</v>
      </c>
      <c r="H497" s="211"/>
      <c r="I497" s="312">
        <v>29</v>
      </c>
      <c r="J497" s="312">
        <v>26</v>
      </c>
      <c r="K497"/>
      <c r="L497"/>
    </row>
    <row r="498" spans="1:12" s="312" customFormat="1">
      <c r="A498" s="210">
        <v>43221</v>
      </c>
      <c r="B498" s="211" t="s">
        <v>4</v>
      </c>
      <c r="C498" s="211">
        <v>1279</v>
      </c>
      <c r="D498" s="211" t="s">
        <v>132</v>
      </c>
      <c r="E498" s="211" t="s">
        <v>12</v>
      </c>
      <c r="F498" s="211" t="s">
        <v>24</v>
      </c>
      <c r="G498" s="211" t="s">
        <v>41</v>
      </c>
      <c r="H498" s="211"/>
      <c r="I498" s="312">
        <v>29</v>
      </c>
      <c r="J498" s="312">
        <v>26</v>
      </c>
      <c r="K498"/>
      <c r="L498"/>
    </row>
    <row r="499" spans="1:12" s="312" customFormat="1">
      <c r="A499" s="315">
        <v>43212</v>
      </c>
      <c r="B499" s="311" t="s">
        <v>4</v>
      </c>
      <c r="C499" s="311">
        <v>1461</v>
      </c>
      <c r="D499" s="311" t="s">
        <v>1221</v>
      </c>
      <c r="E499" s="311" t="s">
        <v>5</v>
      </c>
      <c r="F499" s="311" t="s">
        <v>6</v>
      </c>
      <c r="G499" s="311" t="s">
        <v>514</v>
      </c>
      <c r="H499" s="311"/>
      <c r="I499" s="312">
        <v>29</v>
      </c>
      <c r="J499" s="312">
        <v>26</v>
      </c>
      <c r="K499" s="277"/>
      <c r="L499" s="277"/>
    </row>
    <row r="500" spans="1:12" s="312" customFormat="1">
      <c r="A500" s="309">
        <v>43184</v>
      </c>
      <c r="B500" s="310" t="s">
        <v>4</v>
      </c>
      <c r="C500" s="310">
        <v>2310</v>
      </c>
      <c r="D500" s="311" t="s">
        <v>988</v>
      </c>
      <c r="E500" s="311" t="s">
        <v>5</v>
      </c>
      <c r="F500" s="311" t="s">
        <v>6</v>
      </c>
      <c r="G500" s="311" t="s">
        <v>980</v>
      </c>
      <c r="H500" s="315"/>
      <c r="I500" s="312">
        <v>27</v>
      </c>
      <c r="J500" s="312">
        <v>28</v>
      </c>
    </row>
    <row r="501" spans="1:12" s="212" customFormat="1">
      <c r="A501" s="240">
        <v>43184</v>
      </c>
      <c r="B501" s="215" t="s">
        <v>6</v>
      </c>
      <c r="C501" s="215">
        <v>63477</v>
      </c>
      <c r="D501" s="211" t="s">
        <v>975</v>
      </c>
      <c r="E501" s="211" t="s">
        <v>976</v>
      </c>
      <c r="F501" s="211" t="s">
        <v>6</v>
      </c>
      <c r="G501" s="211" t="s">
        <v>891</v>
      </c>
      <c r="H501" s="211"/>
      <c r="I501" s="236">
        <v>168</v>
      </c>
      <c r="J501" s="236">
        <v>294</v>
      </c>
    </row>
    <row r="502" spans="1:12" s="212" customFormat="1">
      <c r="A502" s="210">
        <v>43216</v>
      </c>
      <c r="B502" s="211" t="s">
        <v>7</v>
      </c>
      <c r="C502" s="211">
        <v>57280</v>
      </c>
      <c r="D502" s="211" t="s">
        <v>1263</v>
      </c>
      <c r="E502" s="211" t="s">
        <v>7</v>
      </c>
      <c r="F502" s="211" t="s">
        <v>7</v>
      </c>
      <c r="G502" s="211" t="s">
        <v>116</v>
      </c>
      <c r="H502" s="211"/>
      <c r="I502" s="212">
        <v>42</v>
      </c>
      <c r="J502" s="212">
        <v>52</v>
      </c>
    </row>
    <row r="503" spans="1:12" s="212" customFormat="1">
      <c r="A503" s="210">
        <v>43219</v>
      </c>
      <c r="B503" s="211" t="s">
        <v>28</v>
      </c>
      <c r="C503" s="246" t="s">
        <v>1295</v>
      </c>
      <c r="D503" s="211" t="s">
        <v>1296</v>
      </c>
      <c r="E503" s="211" t="s">
        <v>9</v>
      </c>
      <c r="F503" s="211" t="s">
        <v>1297</v>
      </c>
      <c r="G503" s="211" t="s">
        <v>941</v>
      </c>
      <c r="H503" s="211"/>
      <c r="I503" s="336"/>
      <c r="J503" s="336"/>
      <c r="K503"/>
      <c r="L503"/>
    </row>
    <row r="504" spans="1:12" s="476" customFormat="1">
      <c r="A504" s="240">
        <v>43176</v>
      </c>
      <c r="B504" s="215" t="s">
        <v>4</v>
      </c>
      <c r="C504" s="215">
        <v>8223</v>
      </c>
      <c r="D504" s="211" t="s">
        <v>162</v>
      </c>
      <c r="E504" s="211" t="s">
        <v>18</v>
      </c>
      <c r="F504" s="211" t="s">
        <v>24</v>
      </c>
      <c r="G504" s="211" t="s">
        <v>846</v>
      </c>
      <c r="H504" s="211"/>
      <c r="I504" s="212">
        <v>30</v>
      </c>
      <c r="J504" s="212">
        <v>19</v>
      </c>
      <c r="K504" s="212"/>
      <c r="L504" s="212"/>
    </row>
    <row r="505" spans="1:12" s="476" customFormat="1">
      <c r="A505" s="240">
        <v>43176</v>
      </c>
      <c r="B505" s="215" t="s">
        <v>4</v>
      </c>
      <c r="C505" s="215">
        <v>8223</v>
      </c>
      <c r="D505" s="211" t="s">
        <v>162</v>
      </c>
      <c r="E505" s="211" t="s">
        <v>242</v>
      </c>
      <c r="F505" s="211" t="s">
        <v>7</v>
      </c>
      <c r="G505" s="211" t="s">
        <v>42</v>
      </c>
      <c r="H505" s="211"/>
      <c r="I505" s="212">
        <v>30</v>
      </c>
      <c r="J505" s="212">
        <v>19</v>
      </c>
      <c r="K505" s="212"/>
      <c r="L505" s="212"/>
    </row>
    <row r="506" spans="1:12" s="212" customFormat="1">
      <c r="A506" s="241">
        <v>43162</v>
      </c>
      <c r="B506" s="214" t="s">
        <v>4</v>
      </c>
      <c r="C506" s="214">
        <v>8224</v>
      </c>
      <c r="D506" s="32" t="s">
        <v>162</v>
      </c>
      <c r="E506" s="32" t="s">
        <v>792</v>
      </c>
      <c r="F506" s="32" t="s">
        <v>7</v>
      </c>
      <c r="G506" s="32" t="s">
        <v>388</v>
      </c>
      <c r="H506" s="32"/>
      <c r="I506" s="212">
        <v>30</v>
      </c>
      <c r="J506" s="212">
        <v>19</v>
      </c>
    </row>
    <row r="507" spans="1:12" s="442" customFormat="1">
      <c r="A507" s="241">
        <v>43162</v>
      </c>
      <c r="B507" s="214" t="s">
        <v>4</v>
      </c>
      <c r="C507" s="214">
        <v>8230</v>
      </c>
      <c r="D507" s="32" t="s">
        <v>162</v>
      </c>
      <c r="E507" s="32" t="s">
        <v>489</v>
      </c>
      <c r="F507" s="32" t="s">
        <v>24</v>
      </c>
      <c r="G507" s="32" t="s">
        <v>609</v>
      </c>
      <c r="H507" s="32"/>
      <c r="I507" s="212">
        <v>30</v>
      </c>
      <c r="J507" s="212">
        <v>19</v>
      </c>
      <c r="K507" s="212"/>
      <c r="L507" s="212"/>
    </row>
    <row r="508" spans="1:12" s="212" customFormat="1">
      <c r="A508" s="240">
        <v>43176</v>
      </c>
      <c r="B508" s="215" t="s">
        <v>4</v>
      </c>
      <c r="C508" s="215">
        <v>8240</v>
      </c>
      <c r="D508" s="211" t="s">
        <v>162</v>
      </c>
      <c r="E508" s="211" t="s">
        <v>7</v>
      </c>
      <c r="F508" s="211" t="s">
        <v>24</v>
      </c>
      <c r="G508" s="211" t="s">
        <v>42</v>
      </c>
      <c r="H508" s="211"/>
      <c r="I508" s="212">
        <v>30</v>
      </c>
      <c r="J508" s="212">
        <v>19</v>
      </c>
    </row>
    <row r="509" spans="1:12" s="212" customFormat="1">
      <c r="A509" s="241">
        <v>43163</v>
      </c>
      <c r="B509" s="214" t="s">
        <v>4</v>
      </c>
      <c r="C509" s="214">
        <v>8265</v>
      </c>
      <c r="D509" s="32" t="s">
        <v>162</v>
      </c>
      <c r="E509" s="32" t="s">
        <v>689</v>
      </c>
      <c r="F509" s="32" t="s">
        <v>24</v>
      </c>
      <c r="G509" s="32" t="s">
        <v>810</v>
      </c>
      <c r="H509" s="32"/>
      <c r="I509" s="212">
        <v>30</v>
      </c>
      <c r="J509" s="212">
        <v>19</v>
      </c>
    </row>
    <row r="510" spans="1:12" s="312" customFormat="1">
      <c r="A510" s="240">
        <v>43169</v>
      </c>
      <c r="B510" s="215" t="s">
        <v>4</v>
      </c>
      <c r="C510" s="215">
        <v>8273</v>
      </c>
      <c r="D510" s="211" t="s">
        <v>162</v>
      </c>
      <c r="E510" s="211" t="s">
        <v>18</v>
      </c>
      <c r="F510" s="211" t="s">
        <v>56</v>
      </c>
      <c r="G510" s="211" t="s">
        <v>98</v>
      </c>
      <c r="H510" s="211"/>
      <c r="I510" s="212">
        <v>30</v>
      </c>
      <c r="J510" s="212">
        <v>19</v>
      </c>
      <c r="K510" s="212"/>
      <c r="L510" s="212"/>
    </row>
    <row r="511" spans="1:12" s="212" customFormat="1">
      <c r="A511" s="210">
        <v>43190</v>
      </c>
      <c r="B511" s="215" t="s">
        <v>4</v>
      </c>
      <c r="C511" s="215">
        <v>8224</v>
      </c>
      <c r="D511" s="211" t="s">
        <v>162</v>
      </c>
      <c r="E511" s="211" t="s">
        <v>9</v>
      </c>
      <c r="F511" s="211" t="s">
        <v>7</v>
      </c>
      <c r="G511" s="211" t="s">
        <v>42</v>
      </c>
      <c r="H511" s="211"/>
      <c r="I511" s="212">
        <v>30</v>
      </c>
      <c r="J511" s="212">
        <v>19</v>
      </c>
    </row>
    <row r="512" spans="1:12" s="212" customFormat="1">
      <c r="A512" s="210">
        <v>43190</v>
      </c>
      <c r="B512" s="215" t="s">
        <v>4</v>
      </c>
      <c r="C512" s="215">
        <v>8261</v>
      </c>
      <c r="D512" s="211" t="s">
        <v>162</v>
      </c>
      <c r="E512" s="211" t="s">
        <v>24</v>
      </c>
      <c r="F512" s="211" t="s">
        <v>127</v>
      </c>
      <c r="G512" s="211" t="s">
        <v>388</v>
      </c>
      <c r="H512" s="211"/>
      <c r="I512" s="212">
        <v>30</v>
      </c>
      <c r="J512" s="212">
        <v>19</v>
      </c>
    </row>
    <row r="513" spans="1:12" s="212" customFormat="1">
      <c r="A513" s="315">
        <v>43195</v>
      </c>
      <c r="B513" s="311" t="s">
        <v>4</v>
      </c>
      <c r="C513" s="311">
        <v>8240</v>
      </c>
      <c r="D513" s="311" t="s">
        <v>162</v>
      </c>
      <c r="E513" s="311" t="s">
        <v>1134</v>
      </c>
      <c r="F513" s="311" t="s">
        <v>24</v>
      </c>
      <c r="G513" s="311" t="s">
        <v>388</v>
      </c>
      <c r="H513" s="311"/>
      <c r="I513" s="312">
        <v>30</v>
      </c>
      <c r="J513" s="312">
        <v>19</v>
      </c>
      <c r="K513" s="312"/>
      <c r="L513" s="312"/>
    </row>
    <row r="514" spans="1:12" s="212" customFormat="1">
      <c r="A514" s="315">
        <v>43206</v>
      </c>
      <c r="B514" s="311" t="s">
        <v>4</v>
      </c>
      <c r="C514" s="311">
        <v>8213</v>
      </c>
      <c r="D514" s="311" t="s">
        <v>162</v>
      </c>
      <c r="E514" s="311" t="s">
        <v>24</v>
      </c>
      <c r="F514" s="311" t="s">
        <v>7</v>
      </c>
      <c r="G514" s="311" t="s">
        <v>98</v>
      </c>
      <c r="H514" s="311"/>
      <c r="I514" s="312">
        <v>30</v>
      </c>
      <c r="J514" s="312">
        <v>19</v>
      </c>
      <c r="K514" s="277"/>
      <c r="L514" s="277"/>
    </row>
    <row r="515" spans="1:12" s="212" customFormat="1">
      <c r="A515" s="210">
        <v>43221</v>
      </c>
      <c r="B515" s="211" t="s">
        <v>4</v>
      </c>
      <c r="C515" s="211">
        <v>8269</v>
      </c>
      <c r="D515" s="211" t="s">
        <v>162</v>
      </c>
      <c r="E515" s="211" t="s">
        <v>1011</v>
      </c>
      <c r="F515" s="211" t="s">
        <v>1011</v>
      </c>
      <c r="G515" s="211" t="s">
        <v>388</v>
      </c>
      <c r="H515" s="211"/>
      <c r="I515" s="312">
        <v>30</v>
      </c>
      <c r="J515" s="312">
        <v>19</v>
      </c>
      <c r="K515"/>
      <c r="L515"/>
    </row>
    <row r="516" spans="1:12" s="493" customFormat="1">
      <c r="A516" s="210">
        <v>43221</v>
      </c>
      <c r="B516" s="211" t="s">
        <v>4</v>
      </c>
      <c r="C516" s="211">
        <v>8253</v>
      </c>
      <c r="D516" s="211" t="s">
        <v>162</v>
      </c>
      <c r="E516" s="211" t="s">
        <v>7</v>
      </c>
      <c r="F516" s="211" t="s">
        <v>24</v>
      </c>
      <c r="G516" s="211" t="s">
        <v>388</v>
      </c>
      <c r="H516" s="211"/>
      <c r="I516" s="312">
        <v>30</v>
      </c>
      <c r="J516" s="312">
        <v>19</v>
      </c>
      <c r="K516"/>
      <c r="L516"/>
    </row>
    <row r="517" spans="1:12" s="489" customFormat="1">
      <c r="A517" s="210">
        <v>43221</v>
      </c>
      <c r="B517" s="211" t="s">
        <v>4</v>
      </c>
      <c r="C517" s="211">
        <v>8232</v>
      </c>
      <c r="D517" s="211" t="s">
        <v>162</v>
      </c>
      <c r="E517" s="211" t="s">
        <v>7</v>
      </c>
      <c r="F517" s="211" t="s">
        <v>5</v>
      </c>
      <c r="G517" s="211" t="s">
        <v>388</v>
      </c>
      <c r="H517" s="211"/>
      <c r="I517" s="312">
        <v>30</v>
      </c>
      <c r="J517" s="312">
        <v>19</v>
      </c>
      <c r="K517"/>
      <c r="L517"/>
    </row>
    <row r="518" spans="1:12" s="489" customFormat="1">
      <c r="A518" s="210">
        <v>43200</v>
      </c>
      <c r="B518" s="211" t="s">
        <v>7</v>
      </c>
      <c r="C518" s="246" t="s">
        <v>1173</v>
      </c>
      <c r="D518" s="211" t="s">
        <v>1174</v>
      </c>
      <c r="E518" s="211" t="s">
        <v>7</v>
      </c>
      <c r="F518" s="211" t="s">
        <v>24</v>
      </c>
      <c r="G518" s="211" t="s">
        <v>1170</v>
      </c>
      <c r="H518" s="211"/>
      <c r="I518" s="244" t="s">
        <v>1259</v>
      </c>
      <c r="J518" s="244" t="s">
        <v>723</v>
      </c>
      <c r="K518" s="212"/>
      <c r="L518" s="212"/>
    </row>
    <row r="519" spans="1:12" s="436" customFormat="1">
      <c r="A519" s="240">
        <v>43164</v>
      </c>
      <c r="B519" s="215" t="s">
        <v>7</v>
      </c>
      <c r="C519" s="215">
        <v>57110</v>
      </c>
      <c r="D519" s="211" t="s">
        <v>349</v>
      </c>
      <c r="E519" s="211" t="s">
        <v>7</v>
      </c>
      <c r="F519" s="211"/>
      <c r="G519" s="211" t="s">
        <v>42</v>
      </c>
      <c r="H519" s="211"/>
      <c r="I519" s="212">
        <v>36</v>
      </c>
      <c r="J519" s="212">
        <v>38</v>
      </c>
      <c r="K519" s="212"/>
      <c r="L519" s="212"/>
    </row>
    <row r="520" spans="1:12" s="436" customFormat="1">
      <c r="A520" s="210">
        <v>43221</v>
      </c>
      <c r="B520" s="211" t="s">
        <v>7</v>
      </c>
      <c r="C520" s="211">
        <v>57100</v>
      </c>
      <c r="D520" s="211" t="s">
        <v>349</v>
      </c>
      <c r="E520" s="211" t="s">
        <v>7</v>
      </c>
      <c r="F520" s="211" t="s">
        <v>7</v>
      </c>
      <c r="G520" s="211" t="s">
        <v>42</v>
      </c>
      <c r="H520" s="211"/>
      <c r="I520" s="212">
        <v>57</v>
      </c>
      <c r="J520" s="212">
        <v>86</v>
      </c>
      <c r="K520"/>
      <c r="L520"/>
    </row>
    <row r="521" spans="1:12" s="436" customFormat="1">
      <c r="A521" s="240">
        <v>43166</v>
      </c>
      <c r="B521" s="215" t="s">
        <v>7</v>
      </c>
      <c r="C521" s="215">
        <v>57155</v>
      </c>
      <c r="D521" s="211" t="s">
        <v>841</v>
      </c>
      <c r="E521" s="211" t="s">
        <v>7</v>
      </c>
      <c r="F521" s="211" t="s">
        <v>24</v>
      </c>
      <c r="G521" s="211" t="s">
        <v>388</v>
      </c>
      <c r="H521" s="211"/>
      <c r="I521" s="212">
        <v>57</v>
      </c>
      <c r="J521" s="212">
        <v>86</v>
      </c>
      <c r="K521" s="212"/>
      <c r="L521" s="212"/>
    </row>
    <row r="522" spans="1:12" s="436" customFormat="1">
      <c r="A522" s="210">
        <v>43220</v>
      </c>
      <c r="B522" s="211" t="s">
        <v>7</v>
      </c>
      <c r="C522" s="211">
        <v>51700</v>
      </c>
      <c r="D522" s="211" t="s">
        <v>1353</v>
      </c>
      <c r="E522" s="211" t="s">
        <v>7</v>
      </c>
      <c r="F522" s="211" t="s">
        <v>28</v>
      </c>
      <c r="G522" s="211" t="s">
        <v>42</v>
      </c>
      <c r="H522" s="211"/>
      <c r="I522" s="212">
        <v>150</v>
      </c>
      <c r="J522" s="212">
        <v>240</v>
      </c>
      <c r="K522" s="212"/>
      <c r="L522" s="212"/>
    </row>
    <row r="523" spans="1:12">
      <c r="A523" s="443">
        <v>43163</v>
      </c>
      <c r="B523" s="444" t="s">
        <v>4</v>
      </c>
      <c r="C523" s="444">
        <v>6930</v>
      </c>
      <c r="D523" s="445" t="s">
        <v>801</v>
      </c>
      <c r="E523" s="445" t="s">
        <v>6</v>
      </c>
      <c r="F523" s="445" t="s">
        <v>5</v>
      </c>
      <c r="G523" s="445" t="s">
        <v>548</v>
      </c>
      <c r="H523" s="445"/>
      <c r="I523" s="446">
        <v>36</v>
      </c>
      <c r="J523" s="446">
        <v>45</v>
      </c>
      <c r="K523" s="446"/>
      <c r="L523" s="446"/>
    </row>
    <row r="524" spans="1:12">
      <c r="A524" s="443">
        <v>43162</v>
      </c>
      <c r="B524" s="444" t="s">
        <v>4</v>
      </c>
      <c r="C524" s="444">
        <v>6931</v>
      </c>
      <c r="D524" s="445" t="s">
        <v>801</v>
      </c>
      <c r="E524" s="445" t="s">
        <v>377</v>
      </c>
      <c r="F524" s="445" t="s">
        <v>7</v>
      </c>
      <c r="G524" s="445" t="s">
        <v>802</v>
      </c>
      <c r="H524" s="445"/>
      <c r="I524" s="446">
        <v>36</v>
      </c>
      <c r="J524" s="446">
        <v>45</v>
      </c>
      <c r="K524" s="446"/>
      <c r="L524" s="446"/>
    </row>
    <row r="525" spans="1:12">
      <c r="A525" s="443">
        <v>43163</v>
      </c>
      <c r="B525" s="444" t="s">
        <v>4</v>
      </c>
      <c r="C525" s="444">
        <v>6934</v>
      </c>
      <c r="D525" s="445" t="s">
        <v>801</v>
      </c>
      <c r="E525" s="445" t="s">
        <v>24</v>
      </c>
      <c r="F525" s="445" t="s">
        <v>7</v>
      </c>
      <c r="G525" s="445" t="s">
        <v>98</v>
      </c>
      <c r="H525" s="445"/>
      <c r="I525" s="446">
        <v>36</v>
      </c>
      <c r="J525" s="446">
        <v>45</v>
      </c>
      <c r="K525" s="446"/>
      <c r="L525" s="446"/>
    </row>
    <row r="526" spans="1:12">
      <c r="A526" s="447">
        <v>43190</v>
      </c>
      <c r="B526" s="448" t="s">
        <v>4</v>
      </c>
      <c r="C526" s="448">
        <v>6930</v>
      </c>
      <c r="D526" s="449" t="s">
        <v>801</v>
      </c>
      <c r="E526" s="449" t="s">
        <v>9</v>
      </c>
      <c r="F526" s="449" t="s">
        <v>7</v>
      </c>
      <c r="G526" s="449" t="s">
        <v>1012</v>
      </c>
      <c r="H526" s="449"/>
      <c r="I526" s="446">
        <v>36</v>
      </c>
      <c r="J526" s="446">
        <v>45</v>
      </c>
      <c r="K526" s="446"/>
      <c r="L526" s="446"/>
    </row>
    <row r="527" spans="1:12" s="277" customFormat="1">
      <c r="A527" s="210">
        <v>43221</v>
      </c>
      <c r="B527" s="211" t="s">
        <v>4</v>
      </c>
      <c r="C527" s="211">
        <v>6930</v>
      </c>
      <c r="D527" s="211" t="s">
        <v>801</v>
      </c>
      <c r="E527" s="211" t="s">
        <v>28</v>
      </c>
      <c r="F527" s="211" t="s">
        <v>100</v>
      </c>
      <c r="G527" s="211" t="s">
        <v>42</v>
      </c>
      <c r="H527" s="211"/>
      <c r="I527" s="446">
        <v>36</v>
      </c>
      <c r="J527" s="446">
        <v>45</v>
      </c>
      <c r="K527"/>
      <c r="L527"/>
    </row>
    <row r="528" spans="1:12">
      <c r="A528" s="326">
        <v>43199</v>
      </c>
      <c r="B528" s="327" t="s">
        <v>4</v>
      </c>
      <c r="C528" s="327">
        <v>7569</v>
      </c>
      <c r="D528" s="327" t="s">
        <v>468</v>
      </c>
      <c r="E528" s="327" t="s">
        <v>5</v>
      </c>
      <c r="F528" s="327" t="s">
        <v>228</v>
      </c>
      <c r="G528" s="327" t="s">
        <v>1161</v>
      </c>
      <c r="H528" s="327"/>
      <c r="I528" s="236">
        <v>39</v>
      </c>
      <c r="J528" s="236">
        <v>44</v>
      </c>
      <c r="K528" s="236"/>
      <c r="L528" s="236"/>
    </row>
    <row r="529" spans="1:12">
      <c r="A529" s="326">
        <v>43205</v>
      </c>
      <c r="B529" s="327" t="s">
        <v>4</v>
      </c>
      <c r="C529" s="327">
        <v>7562</v>
      </c>
      <c r="D529" s="327" t="s">
        <v>468</v>
      </c>
      <c r="E529" s="327" t="s">
        <v>6</v>
      </c>
      <c r="F529" s="327" t="s">
        <v>7</v>
      </c>
      <c r="G529" s="327" t="s">
        <v>42</v>
      </c>
      <c r="H529" s="327"/>
      <c r="I529" s="236">
        <v>39</v>
      </c>
      <c r="J529" s="236">
        <v>44</v>
      </c>
      <c r="K529" s="236"/>
      <c r="L529" s="236"/>
    </row>
    <row r="530" spans="1:12">
      <c r="A530" s="210">
        <v>43220</v>
      </c>
      <c r="B530" s="211" t="s">
        <v>4</v>
      </c>
      <c r="C530" s="211">
        <v>7538</v>
      </c>
      <c r="D530" s="211" t="s">
        <v>468</v>
      </c>
      <c r="E530" s="211" t="s">
        <v>79</v>
      </c>
      <c r="F530" s="211" t="s">
        <v>35</v>
      </c>
      <c r="G530" s="211" t="s">
        <v>388</v>
      </c>
      <c r="H530" s="211"/>
      <c r="I530" s="236">
        <v>39</v>
      </c>
      <c r="J530" s="236">
        <v>44</v>
      </c>
      <c r="K530" s="212"/>
      <c r="L530" s="212"/>
    </row>
    <row r="531" spans="1:12">
      <c r="A531" s="210">
        <v>43221</v>
      </c>
      <c r="B531" s="211" t="s">
        <v>4</v>
      </c>
      <c r="C531" s="211">
        <v>7540</v>
      </c>
      <c r="D531" s="211" t="s">
        <v>468</v>
      </c>
      <c r="E531" s="211" t="s">
        <v>24</v>
      </c>
      <c r="F531" s="211" t="s">
        <v>10</v>
      </c>
      <c r="G531" s="211" t="s">
        <v>42</v>
      </c>
      <c r="H531" s="211"/>
      <c r="I531" s="236">
        <v>39</v>
      </c>
      <c r="J531" s="236">
        <v>44</v>
      </c>
    </row>
    <row r="532" spans="1:12">
      <c r="A532" s="210">
        <v>43221</v>
      </c>
      <c r="B532" s="211" t="s">
        <v>4</v>
      </c>
      <c r="C532" s="211">
        <v>7521</v>
      </c>
      <c r="D532" s="211" t="s">
        <v>468</v>
      </c>
      <c r="E532" s="211" t="s">
        <v>5</v>
      </c>
      <c r="F532" s="211" t="s">
        <v>6</v>
      </c>
      <c r="G532" s="211" t="s">
        <v>42</v>
      </c>
      <c r="H532" s="211"/>
      <c r="I532" s="236">
        <v>39</v>
      </c>
      <c r="J532" s="236">
        <v>44</v>
      </c>
    </row>
    <row r="533" spans="1:12">
      <c r="A533" s="240">
        <v>43183</v>
      </c>
      <c r="B533" s="215" t="s">
        <v>4</v>
      </c>
      <c r="C533" s="215">
        <v>6669</v>
      </c>
      <c r="D533" s="211" t="s">
        <v>956</v>
      </c>
      <c r="E533" s="211" t="s">
        <v>5</v>
      </c>
      <c r="F533" s="211" t="s">
        <v>127</v>
      </c>
      <c r="G533" s="211" t="s">
        <v>957</v>
      </c>
      <c r="H533" s="211"/>
      <c r="I533" s="212">
        <v>38</v>
      </c>
      <c r="J533" s="212">
        <v>58</v>
      </c>
      <c r="K533" s="212"/>
      <c r="L533" s="212"/>
    </row>
    <row r="534" spans="1:12">
      <c r="A534" s="210">
        <v>43215</v>
      </c>
      <c r="B534" s="211" t="s">
        <v>6</v>
      </c>
      <c r="C534" s="211">
        <v>54318</v>
      </c>
      <c r="D534" s="211" t="s">
        <v>1236</v>
      </c>
      <c r="E534" s="211" t="s">
        <v>6</v>
      </c>
      <c r="F534" s="211" t="s">
        <v>6</v>
      </c>
      <c r="G534" s="211" t="s">
        <v>1237</v>
      </c>
      <c r="H534" s="211"/>
      <c r="I534" s="212">
        <v>54</v>
      </c>
      <c r="J534" s="212">
        <v>86</v>
      </c>
    </row>
    <row r="535" spans="1:12">
      <c r="A535" s="210">
        <v>43192</v>
      </c>
      <c r="B535" s="211" t="s">
        <v>6</v>
      </c>
      <c r="C535" s="211">
        <v>66663</v>
      </c>
      <c r="D535" s="211" t="s">
        <v>650</v>
      </c>
      <c r="E535" s="211" t="s">
        <v>6</v>
      </c>
      <c r="F535" s="211" t="s">
        <v>6</v>
      </c>
      <c r="G535" s="211" t="s">
        <v>891</v>
      </c>
      <c r="H535" s="211"/>
      <c r="I535" s="212">
        <v>45</v>
      </c>
      <c r="J535" s="212">
        <v>67</v>
      </c>
    </row>
    <row r="536" spans="1:12">
      <c r="A536" s="210">
        <v>43201</v>
      </c>
      <c r="B536" s="211" t="s">
        <v>4</v>
      </c>
      <c r="C536" s="211">
        <v>6780</v>
      </c>
      <c r="D536" s="211" t="s">
        <v>628</v>
      </c>
      <c r="E536" s="211" t="s">
        <v>7</v>
      </c>
      <c r="F536" s="211" t="s">
        <v>35</v>
      </c>
      <c r="G536" s="211" t="s">
        <v>388</v>
      </c>
      <c r="H536" s="211"/>
      <c r="I536" s="212">
        <v>20</v>
      </c>
      <c r="J536" s="212">
        <v>17</v>
      </c>
      <c r="K536" s="212"/>
      <c r="L536" s="212"/>
    </row>
    <row r="537" spans="1:12">
      <c r="A537" s="241">
        <v>43163</v>
      </c>
      <c r="B537" s="214" t="s">
        <v>6</v>
      </c>
      <c r="C537" s="214">
        <v>66693</v>
      </c>
      <c r="D537" s="32" t="s">
        <v>821</v>
      </c>
      <c r="E537" s="32" t="s">
        <v>804</v>
      </c>
      <c r="F537" s="32" t="s">
        <v>5</v>
      </c>
      <c r="G537" s="32" t="s">
        <v>794</v>
      </c>
      <c r="H537" s="32"/>
      <c r="I537" s="212">
        <v>49</v>
      </c>
      <c r="J537" s="212">
        <v>67</v>
      </c>
      <c r="K537" s="212"/>
      <c r="L537" s="212"/>
    </row>
    <row r="538" spans="1:12">
      <c r="A538" s="241">
        <v>43163</v>
      </c>
      <c r="B538" s="214" t="s">
        <v>6</v>
      </c>
      <c r="C538" s="214">
        <v>66693</v>
      </c>
      <c r="D538" s="32" t="s">
        <v>821</v>
      </c>
      <c r="E538" s="32" t="s">
        <v>804</v>
      </c>
      <c r="F538" s="32" t="s">
        <v>5</v>
      </c>
      <c r="G538" s="32" t="s">
        <v>794</v>
      </c>
      <c r="H538" s="32"/>
      <c r="I538" s="212">
        <v>49</v>
      </c>
      <c r="J538" s="212">
        <v>67</v>
      </c>
      <c r="K538" s="212"/>
      <c r="L538" s="212"/>
    </row>
    <row r="539" spans="1:12">
      <c r="A539" s="240">
        <v>43168</v>
      </c>
      <c r="B539" s="215" t="s">
        <v>7</v>
      </c>
      <c r="C539" s="215">
        <v>57070</v>
      </c>
      <c r="D539" s="211" t="s">
        <v>785</v>
      </c>
      <c r="E539" s="211" t="s">
        <v>856</v>
      </c>
      <c r="F539" s="211" t="s">
        <v>7</v>
      </c>
      <c r="G539" s="211" t="s">
        <v>857</v>
      </c>
      <c r="H539" s="211"/>
      <c r="I539" s="212">
        <v>57</v>
      </c>
      <c r="J539" s="212">
        <v>65</v>
      </c>
      <c r="K539" s="212"/>
      <c r="L539" s="212"/>
    </row>
    <row r="540" spans="1:12">
      <c r="A540" s="241">
        <v>43161</v>
      </c>
      <c r="B540" s="214" t="s">
        <v>7</v>
      </c>
      <c r="C540" s="214">
        <v>57100</v>
      </c>
      <c r="D540" s="32" t="s">
        <v>785</v>
      </c>
      <c r="E540" s="32" t="s">
        <v>7</v>
      </c>
      <c r="F540" s="32" t="s">
        <v>28</v>
      </c>
      <c r="G540" s="32" t="s">
        <v>217</v>
      </c>
      <c r="H540" s="32"/>
      <c r="I540" s="212">
        <v>57</v>
      </c>
      <c r="J540" s="212">
        <v>65</v>
      </c>
      <c r="K540" s="212"/>
      <c r="L540" s="212"/>
    </row>
    <row r="541" spans="1:12">
      <c r="A541" s="240">
        <v>43184</v>
      </c>
      <c r="B541" s="215" t="s">
        <v>7</v>
      </c>
      <c r="C541" s="215">
        <v>57070</v>
      </c>
      <c r="D541" s="211" t="s">
        <v>785</v>
      </c>
      <c r="E541" s="211" t="s">
        <v>7</v>
      </c>
      <c r="F541" s="211" t="s">
        <v>7</v>
      </c>
      <c r="G541" s="211" t="s">
        <v>98</v>
      </c>
      <c r="H541" s="211"/>
      <c r="I541" s="212">
        <v>57</v>
      </c>
      <c r="J541" s="212">
        <v>65</v>
      </c>
      <c r="K541" s="212"/>
      <c r="L541" s="212"/>
    </row>
    <row r="542" spans="1:12">
      <c r="A542" s="240">
        <v>43184</v>
      </c>
      <c r="B542" s="215" t="s">
        <v>7</v>
      </c>
      <c r="C542" s="215">
        <v>571000</v>
      </c>
      <c r="D542" s="211" t="s">
        <v>785</v>
      </c>
      <c r="E542" s="211" t="s">
        <v>7</v>
      </c>
      <c r="F542" s="211" t="s">
        <v>7</v>
      </c>
      <c r="G542" s="211" t="s">
        <v>98</v>
      </c>
      <c r="H542" s="211"/>
      <c r="I542" s="212">
        <v>57</v>
      </c>
      <c r="J542" s="212">
        <v>65</v>
      </c>
      <c r="K542" s="212"/>
      <c r="L542" s="212"/>
    </row>
    <row r="543" spans="1:12">
      <c r="A543" s="210">
        <v>43189</v>
      </c>
      <c r="B543" s="215" t="s">
        <v>7</v>
      </c>
      <c r="C543" s="215">
        <v>57070</v>
      </c>
      <c r="D543" s="211" t="s">
        <v>785</v>
      </c>
      <c r="E543" s="211" t="s">
        <v>7</v>
      </c>
      <c r="F543" s="211" t="s">
        <v>7</v>
      </c>
      <c r="G543" s="211" t="s">
        <v>514</v>
      </c>
      <c r="H543" s="211"/>
      <c r="I543" s="212">
        <v>57</v>
      </c>
      <c r="J543" s="212">
        <v>65</v>
      </c>
      <c r="K543" s="212"/>
      <c r="L543" s="212"/>
    </row>
    <row r="544" spans="1:12">
      <c r="A544" s="210">
        <v>43204</v>
      </c>
      <c r="B544" s="211" t="s">
        <v>7</v>
      </c>
      <c r="C544" s="211">
        <v>57000</v>
      </c>
      <c r="D544" s="211" t="s">
        <v>785</v>
      </c>
      <c r="E544" s="211" t="s">
        <v>7</v>
      </c>
      <c r="F544" s="211" t="s">
        <v>24</v>
      </c>
      <c r="G544" s="211" t="s">
        <v>1012</v>
      </c>
      <c r="H544" s="211"/>
      <c r="I544" s="212">
        <v>57</v>
      </c>
      <c r="J544" s="212">
        <v>65</v>
      </c>
      <c r="K544" s="212"/>
      <c r="L544" s="212"/>
    </row>
    <row r="545" spans="1:12">
      <c r="A545" s="210">
        <v>43221</v>
      </c>
      <c r="B545" s="211" t="s">
        <v>7</v>
      </c>
      <c r="C545" s="211">
        <v>57070</v>
      </c>
      <c r="D545" s="211" t="s">
        <v>785</v>
      </c>
      <c r="E545" s="211" t="s">
        <v>7</v>
      </c>
      <c r="F545" s="211" t="s">
        <v>24</v>
      </c>
      <c r="G545" s="211" t="s">
        <v>388</v>
      </c>
      <c r="H545" s="211"/>
      <c r="I545" s="212">
        <v>57</v>
      </c>
      <c r="J545" s="212">
        <v>65</v>
      </c>
    </row>
    <row r="546" spans="1:12">
      <c r="A546" s="240">
        <v>43170</v>
      </c>
      <c r="B546" s="215" t="s">
        <v>7</v>
      </c>
      <c r="C546" s="215">
        <v>571940</v>
      </c>
      <c r="D546" s="211" t="s">
        <v>899</v>
      </c>
      <c r="E546" s="211" t="s">
        <v>7</v>
      </c>
      <c r="F546" s="211" t="s">
        <v>6</v>
      </c>
      <c r="G546" s="211" t="s">
        <v>891</v>
      </c>
      <c r="H546" s="211"/>
      <c r="I546" s="212">
        <v>39</v>
      </c>
      <c r="J546" s="212">
        <v>53</v>
      </c>
      <c r="K546" s="212"/>
      <c r="L546" s="212"/>
    </row>
    <row r="547" spans="1:12">
      <c r="A547" s="241">
        <v>43163</v>
      </c>
      <c r="B547" s="214" t="s">
        <v>7</v>
      </c>
      <c r="C547" s="214">
        <v>54135</v>
      </c>
      <c r="D547" s="32" t="s">
        <v>738</v>
      </c>
      <c r="E547" s="32" t="s">
        <v>7</v>
      </c>
      <c r="F547" s="32" t="s">
        <v>24</v>
      </c>
      <c r="G547" s="32" t="s">
        <v>548</v>
      </c>
      <c r="H547" s="32"/>
      <c r="I547" s="212">
        <v>20</v>
      </c>
      <c r="J547" s="212">
        <v>16</v>
      </c>
      <c r="K547" s="212"/>
      <c r="L547" s="212"/>
    </row>
    <row r="548" spans="1:12">
      <c r="A548" s="210">
        <v>43191</v>
      </c>
      <c r="B548" s="211" t="s">
        <v>9</v>
      </c>
      <c r="C548" s="211">
        <v>20151</v>
      </c>
      <c r="D548" s="211" t="s">
        <v>1083</v>
      </c>
      <c r="E548" s="211" t="s">
        <v>9</v>
      </c>
      <c r="F548" s="211" t="s">
        <v>24</v>
      </c>
      <c r="G548" s="211" t="s">
        <v>1059</v>
      </c>
      <c r="H548" s="211"/>
      <c r="I548" s="252"/>
      <c r="J548" s="252"/>
    </row>
    <row r="549" spans="1:12">
      <c r="A549" s="240">
        <v>43169</v>
      </c>
      <c r="B549" s="215" t="s">
        <v>7</v>
      </c>
      <c r="C549" s="215">
        <v>54580</v>
      </c>
      <c r="D549" s="211" t="s">
        <v>870</v>
      </c>
      <c r="E549" s="211" t="s">
        <v>7</v>
      </c>
      <c r="F549" s="211" t="s">
        <v>7</v>
      </c>
      <c r="G549" s="211" t="s">
        <v>116</v>
      </c>
      <c r="H549" s="211"/>
      <c r="I549" s="212">
        <v>52</v>
      </c>
      <c r="J549" s="212">
        <v>62</v>
      </c>
      <c r="K549" s="212"/>
      <c r="L549" s="212"/>
    </row>
    <row r="550" spans="1:12">
      <c r="A550" s="210">
        <v>43220</v>
      </c>
      <c r="B550" s="211" t="s">
        <v>7</v>
      </c>
      <c r="C550" s="211">
        <v>57300</v>
      </c>
      <c r="D550" s="211" t="s">
        <v>671</v>
      </c>
      <c r="E550" s="211" t="s">
        <v>7</v>
      </c>
      <c r="F550" s="211" t="s">
        <v>24</v>
      </c>
      <c r="G550" s="211" t="s">
        <v>388</v>
      </c>
      <c r="H550" s="211"/>
      <c r="I550" s="212">
        <v>35</v>
      </c>
      <c r="J550" s="212">
        <v>51</v>
      </c>
      <c r="K550" s="212"/>
      <c r="L550" s="212"/>
    </row>
    <row r="551" spans="1:12">
      <c r="A551" s="367">
        <v>43174</v>
      </c>
      <c r="B551" s="368" t="s">
        <v>4</v>
      </c>
      <c r="C551" s="368">
        <v>3927</v>
      </c>
      <c r="D551" s="369" t="s">
        <v>175</v>
      </c>
      <c r="E551" s="369" t="s">
        <v>7</v>
      </c>
      <c r="F551" s="369" t="s">
        <v>5</v>
      </c>
      <c r="G551" s="369" t="s">
        <v>466</v>
      </c>
      <c r="H551" s="369"/>
      <c r="I551" s="370">
        <v>13</v>
      </c>
      <c r="J551" s="370">
        <v>13</v>
      </c>
      <c r="K551" s="370"/>
      <c r="L551" s="370"/>
    </row>
    <row r="552" spans="1:12">
      <c r="A552" s="367">
        <v>43177</v>
      </c>
      <c r="B552" s="368" t="s">
        <v>4</v>
      </c>
      <c r="C552" s="368">
        <v>3939</v>
      </c>
      <c r="D552" s="369" t="s">
        <v>175</v>
      </c>
      <c r="E552" s="369" t="s">
        <v>5</v>
      </c>
      <c r="F552" s="369" t="s">
        <v>6</v>
      </c>
      <c r="G552" s="369" t="s">
        <v>939</v>
      </c>
      <c r="H552" s="369"/>
      <c r="I552" s="370">
        <v>13</v>
      </c>
      <c r="J552" s="370">
        <v>13</v>
      </c>
      <c r="K552" s="370"/>
      <c r="L552" s="370"/>
    </row>
    <row r="553" spans="1:12">
      <c r="A553" s="371">
        <v>43199</v>
      </c>
      <c r="B553" s="369" t="s">
        <v>4</v>
      </c>
      <c r="C553" s="369">
        <v>3918</v>
      </c>
      <c r="D553" s="369" t="s">
        <v>175</v>
      </c>
      <c r="E553" s="369" t="s">
        <v>7</v>
      </c>
      <c r="F553" s="369" t="s">
        <v>24</v>
      </c>
      <c r="G553" s="369" t="s">
        <v>123</v>
      </c>
      <c r="H553" s="369"/>
      <c r="I553" s="370">
        <v>13</v>
      </c>
      <c r="J553" s="370">
        <v>13</v>
      </c>
      <c r="K553" s="370"/>
      <c r="L553" s="370"/>
    </row>
    <row r="554" spans="1:12" s="597" customFormat="1">
      <c r="A554" s="371">
        <v>43200</v>
      </c>
      <c r="B554" s="369" t="s">
        <v>4</v>
      </c>
      <c r="C554" s="369">
        <v>3938</v>
      </c>
      <c r="D554" s="369" t="s">
        <v>175</v>
      </c>
      <c r="E554" s="369" t="s">
        <v>5</v>
      </c>
      <c r="F554" s="369" t="s">
        <v>6</v>
      </c>
      <c r="G554" s="369" t="s">
        <v>123</v>
      </c>
      <c r="H554" s="369"/>
      <c r="I554" s="370">
        <v>13</v>
      </c>
      <c r="J554" s="370">
        <v>13</v>
      </c>
      <c r="K554" s="370"/>
      <c r="L554" s="370"/>
    </row>
    <row r="555" spans="1:12" s="597" customFormat="1">
      <c r="A555" s="371">
        <v>43202</v>
      </c>
      <c r="B555" s="369" t="s">
        <v>4</v>
      </c>
      <c r="C555" s="369">
        <v>3932</v>
      </c>
      <c r="D555" s="369" t="s">
        <v>175</v>
      </c>
      <c r="E555" s="369" t="s">
        <v>4</v>
      </c>
      <c r="F555" s="369" t="s">
        <v>127</v>
      </c>
      <c r="G555" s="369" t="s">
        <v>388</v>
      </c>
      <c r="H555" s="369"/>
      <c r="I555" s="370">
        <v>13</v>
      </c>
      <c r="J555" s="370">
        <v>13</v>
      </c>
      <c r="K555" s="370"/>
      <c r="L555" s="370"/>
    </row>
    <row r="556" spans="1:12" s="212" customFormat="1">
      <c r="A556" s="371">
        <v>43204</v>
      </c>
      <c r="B556" s="369" t="s">
        <v>4</v>
      </c>
      <c r="C556" s="369">
        <v>3910</v>
      </c>
      <c r="D556" s="369" t="s">
        <v>175</v>
      </c>
      <c r="E556" s="369" t="s">
        <v>71</v>
      </c>
      <c r="F556" s="369" t="s">
        <v>9</v>
      </c>
      <c r="G556" s="369" t="s">
        <v>663</v>
      </c>
      <c r="H556" s="369"/>
      <c r="I556" s="370">
        <v>13</v>
      </c>
      <c r="J556" s="370">
        <v>13</v>
      </c>
      <c r="K556" s="370"/>
      <c r="L556" s="370"/>
    </row>
    <row r="557" spans="1:12" s="212" customFormat="1">
      <c r="A557" s="210">
        <v>43200</v>
      </c>
      <c r="B557" s="211" t="s">
        <v>4</v>
      </c>
      <c r="C557" s="211">
        <v>5630</v>
      </c>
      <c r="D557" s="211" t="s">
        <v>196</v>
      </c>
      <c r="E557" s="211" t="s">
        <v>25</v>
      </c>
      <c r="F557" s="211" t="s">
        <v>7</v>
      </c>
      <c r="G557" s="211" t="s">
        <v>123</v>
      </c>
      <c r="H557" s="211"/>
      <c r="I557" s="212">
        <v>26</v>
      </c>
      <c r="J557" s="212">
        <v>35</v>
      </c>
    </row>
    <row r="558" spans="1:12" s="212" customFormat="1">
      <c r="A558" s="210">
        <v>43205</v>
      </c>
      <c r="B558" s="211" t="s">
        <v>22</v>
      </c>
      <c r="C558" s="211">
        <v>7010</v>
      </c>
      <c r="D558" s="211" t="s">
        <v>1193</v>
      </c>
      <c r="E558" s="211" t="s">
        <v>376</v>
      </c>
      <c r="F558" s="211" t="s">
        <v>24</v>
      </c>
      <c r="G558" s="211" t="s">
        <v>1194</v>
      </c>
      <c r="H558" s="211"/>
      <c r="I558" s="212">
        <v>137</v>
      </c>
      <c r="J558" s="212">
        <v>226</v>
      </c>
    </row>
    <row r="559" spans="1:12" s="212" customFormat="1">
      <c r="A559" s="240">
        <v>43167</v>
      </c>
      <c r="B559" s="215" t="s">
        <v>7</v>
      </c>
      <c r="C559" s="215">
        <v>54111</v>
      </c>
      <c r="D559" s="211" t="s">
        <v>850</v>
      </c>
      <c r="E559" s="211" t="s">
        <v>7</v>
      </c>
      <c r="F559" s="211" t="s">
        <v>24</v>
      </c>
      <c r="G559" s="211" t="s">
        <v>520</v>
      </c>
      <c r="H559" s="211"/>
      <c r="I559" s="212">
        <v>34</v>
      </c>
      <c r="J559" s="212">
        <v>32</v>
      </c>
    </row>
    <row r="560" spans="1:12" s="212" customFormat="1">
      <c r="A560" s="240">
        <v>43167</v>
      </c>
      <c r="B560" s="215" t="s">
        <v>7</v>
      </c>
      <c r="C560" s="215">
        <v>54111</v>
      </c>
      <c r="D560" s="211" t="s">
        <v>850</v>
      </c>
      <c r="E560" s="211" t="s">
        <v>7</v>
      </c>
      <c r="F560" s="211" t="s">
        <v>7</v>
      </c>
      <c r="G560" s="211" t="s">
        <v>520</v>
      </c>
      <c r="H560" s="211"/>
      <c r="I560" s="212">
        <v>34</v>
      </c>
      <c r="J560" s="212">
        <v>32</v>
      </c>
    </row>
    <row r="561" spans="1:12" s="212" customFormat="1">
      <c r="A561" s="240">
        <v>43170</v>
      </c>
      <c r="B561" s="215" t="s">
        <v>7</v>
      </c>
      <c r="C561" s="215">
        <v>54111</v>
      </c>
      <c r="D561" s="211" t="s">
        <v>850</v>
      </c>
      <c r="E561" s="211" t="s">
        <v>7</v>
      </c>
      <c r="F561" s="211"/>
      <c r="G561" s="211" t="s">
        <v>116</v>
      </c>
      <c r="H561" s="211"/>
      <c r="I561" s="212">
        <v>34</v>
      </c>
      <c r="J561" s="212">
        <v>32</v>
      </c>
    </row>
    <row r="562" spans="1:12" s="212" customFormat="1">
      <c r="A562" s="241">
        <v>43164</v>
      </c>
      <c r="B562" s="242" t="s">
        <v>7</v>
      </c>
      <c r="C562" s="214">
        <v>54350</v>
      </c>
      <c r="D562" s="32" t="s">
        <v>733</v>
      </c>
      <c r="E562" s="32" t="s">
        <v>7</v>
      </c>
      <c r="F562" s="32" t="s">
        <v>24</v>
      </c>
      <c r="G562" s="32" t="s">
        <v>388</v>
      </c>
      <c r="H562" s="32"/>
      <c r="I562" s="212">
        <v>15</v>
      </c>
      <c r="J562" s="212">
        <v>16</v>
      </c>
    </row>
    <row r="563" spans="1:12" s="212" customFormat="1">
      <c r="A563" s="240">
        <v>43166</v>
      </c>
      <c r="B563" s="215" t="s">
        <v>7</v>
      </c>
      <c r="C563" s="215">
        <v>54870</v>
      </c>
      <c r="D563" s="211" t="s">
        <v>837</v>
      </c>
      <c r="E563" s="211" t="s">
        <v>7</v>
      </c>
      <c r="F563" s="211" t="s">
        <v>838</v>
      </c>
      <c r="G563" s="211" t="s">
        <v>116</v>
      </c>
      <c r="H563" s="211"/>
      <c r="I563" s="212">
        <v>30</v>
      </c>
      <c r="J563" s="212">
        <v>24</v>
      </c>
    </row>
    <row r="564" spans="1:12" s="212" customFormat="1">
      <c r="A564" s="210">
        <v>43189</v>
      </c>
      <c r="B564" s="215" t="s">
        <v>7</v>
      </c>
      <c r="C564" s="215">
        <v>57160</v>
      </c>
      <c r="D564" s="211" t="s">
        <v>1055</v>
      </c>
      <c r="E564" s="211" t="s">
        <v>7</v>
      </c>
      <c r="F564" s="211" t="s">
        <v>7</v>
      </c>
      <c r="G564" s="211" t="s">
        <v>116</v>
      </c>
      <c r="H564" s="211"/>
      <c r="I564" s="212">
        <v>55</v>
      </c>
      <c r="J564" s="212">
        <v>78</v>
      </c>
    </row>
    <row r="565" spans="1:12" s="212" customFormat="1">
      <c r="A565" s="574">
        <v>43200</v>
      </c>
      <c r="B565" s="572" t="s">
        <v>4</v>
      </c>
      <c r="C565" s="572">
        <v>5340</v>
      </c>
      <c r="D565" s="572" t="s">
        <v>314</v>
      </c>
      <c r="E565" s="572" t="s">
        <v>25</v>
      </c>
      <c r="F565" s="572" t="s">
        <v>225</v>
      </c>
      <c r="G565" s="572" t="s">
        <v>388</v>
      </c>
      <c r="H565" s="572"/>
      <c r="I565" s="573">
        <v>28</v>
      </c>
      <c r="J565" s="573">
        <v>38</v>
      </c>
      <c r="K565" s="573"/>
      <c r="L565" s="573"/>
    </row>
    <row r="566" spans="1:12" s="212" customFormat="1">
      <c r="A566" s="574">
        <v>43200</v>
      </c>
      <c r="B566" s="572" t="s">
        <v>4</v>
      </c>
      <c r="C566" s="572">
        <v>5341</v>
      </c>
      <c r="D566" s="572" t="s">
        <v>314</v>
      </c>
      <c r="E566" s="572" t="s">
        <v>12</v>
      </c>
      <c r="F566" s="572" t="s">
        <v>1171</v>
      </c>
      <c r="G566" s="572" t="s">
        <v>1172</v>
      </c>
      <c r="H566" s="572"/>
      <c r="I566" s="573">
        <v>28</v>
      </c>
      <c r="J566" s="573">
        <v>38</v>
      </c>
      <c r="K566" s="573"/>
      <c r="L566" s="573"/>
    </row>
    <row r="567" spans="1:12" s="336" customFormat="1">
      <c r="A567" s="240">
        <v>43165</v>
      </c>
      <c r="B567" s="215" t="s">
        <v>7</v>
      </c>
      <c r="C567" s="215">
        <v>57250</v>
      </c>
      <c r="D567" s="211" t="s">
        <v>863</v>
      </c>
      <c r="E567" s="211" t="s">
        <v>7</v>
      </c>
      <c r="F567" s="211" t="s">
        <v>7</v>
      </c>
      <c r="G567" s="211" t="s">
        <v>42</v>
      </c>
      <c r="H567" s="211"/>
      <c r="I567" s="212">
        <v>42</v>
      </c>
      <c r="J567" s="212">
        <v>41</v>
      </c>
      <c r="K567" s="212"/>
      <c r="L567" s="212"/>
    </row>
    <row r="568" spans="1:12" s="212" customFormat="1">
      <c r="A568" s="430">
        <v>43175</v>
      </c>
      <c r="B568" s="431" t="s">
        <v>4</v>
      </c>
      <c r="C568" s="431">
        <v>7317</v>
      </c>
      <c r="D568" s="432" t="s">
        <v>302</v>
      </c>
      <c r="E568" s="432" t="s">
        <v>7</v>
      </c>
      <c r="F568" s="432" t="s">
        <v>24</v>
      </c>
      <c r="G568" s="432" t="s">
        <v>907</v>
      </c>
      <c r="H568" s="432"/>
      <c r="I568" s="433">
        <v>32</v>
      </c>
      <c r="J568" s="433">
        <v>37</v>
      </c>
      <c r="K568" s="433"/>
      <c r="L568" s="433"/>
    </row>
    <row r="569" spans="1:12" s="212" customFormat="1">
      <c r="A569" s="210">
        <v>43221</v>
      </c>
      <c r="B569" s="211" t="s">
        <v>4</v>
      </c>
      <c r="C569" s="211">
        <v>5374</v>
      </c>
      <c r="D569" s="211" t="s">
        <v>343</v>
      </c>
      <c r="E569" s="211" t="s">
        <v>5</v>
      </c>
      <c r="F569" s="211" t="s">
        <v>6</v>
      </c>
      <c r="G569" s="211" t="s">
        <v>248</v>
      </c>
      <c r="H569" s="211"/>
      <c r="I569" s="212">
        <v>38</v>
      </c>
      <c r="J569" s="212">
        <v>41</v>
      </c>
      <c r="K569"/>
      <c r="L569"/>
    </row>
    <row r="570" spans="1:12" s="212" customFormat="1">
      <c r="A570" s="210">
        <v>43191</v>
      </c>
      <c r="B570" s="211" t="s">
        <v>6</v>
      </c>
      <c r="C570" s="211">
        <v>81477</v>
      </c>
      <c r="D570" s="211" t="s">
        <v>1067</v>
      </c>
      <c r="E570" s="211" t="s">
        <v>6</v>
      </c>
      <c r="F570" s="211" t="s">
        <v>24</v>
      </c>
      <c r="G570" s="225" t="s">
        <v>388</v>
      </c>
      <c r="H570" s="211"/>
      <c r="I570" s="252"/>
      <c r="J570" s="256"/>
      <c r="K570"/>
      <c r="L570" s="239"/>
    </row>
    <row r="571" spans="1:12" s="212" customFormat="1">
      <c r="A571" s="210">
        <v>43191</v>
      </c>
      <c r="B571" s="211" t="s">
        <v>7</v>
      </c>
      <c r="C571" s="211">
        <v>67190</v>
      </c>
      <c r="D571" s="211" t="s">
        <v>1072</v>
      </c>
      <c r="E571" s="211" t="s">
        <v>7</v>
      </c>
      <c r="F571" s="211" t="s">
        <v>6</v>
      </c>
      <c r="G571" s="211" t="s">
        <v>941</v>
      </c>
      <c r="H571" s="211"/>
      <c r="I571" s="212">
        <v>144</v>
      </c>
      <c r="J571" s="212">
        <v>216</v>
      </c>
      <c r="K571"/>
      <c r="L571"/>
    </row>
    <row r="572" spans="1:12" s="212" customFormat="1">
      <c r="A572" s="210">
        <v>43191</v>
      </c>
      <c r="B572" s="211" t="s">
        <v>7</v>
      </c>
      <c r="C572" s="211">
        <v>67190</v>
      </c>
      <c r="D572" s="211" t="s">
        <v>1072</v>
      </c>
      <c r="E572" s="211" t="s">
        <v>7</v>
      </c>
      <c r="F572" s="211" t="s">
        <v>6</v>
      </c>
      <c r="G572" s="211" t="s">
        <v>941</v>
      </c>
      <c r="H572" s="211"/>
      <c r="I572" s="212">
        <v>144</v>
      </c>
      <c r="J572" s="212">
        <v>216</v>
      </c>
      <c r="K572"/>
      <c r="L572"/>
    </row>
    <row r="573" spans="1:12" s="212" customFormat="1">
      <c r="A573" s="210">
        <v>43201</v>
      </c>
      <c r="B573" s="211" t="s">
        <v>4</v>
      </c>
      <c r="C573" s="211">
        <v>5310</v>
      </c>
      <c r="D573" s="211" t="s">
        <v>1260</v>
      </c>
      <c r="E573" s="211" t="s">
        <v>7</v>
      </c>
      <c r="F573" s="211" t="s">
        <v>24</v>
      </c>
      <c r="G573" s="211" t="s">
        <v>1178</v>
      </c>
      <c r="H573" s="211"/>
      <c r="I573" s="212">
        <v>103</v>
      </c>
      <c r="J573" s="212">
        <v>165</v>
      </c>
    </row>
    <row r="574" spans="1:12" s="212" customFormat="1">
      <c r="A574" s="241">
        <v>43160</v>
      </c>
      <c r="B574" s="214" t="s">
        <v>7</v>
      </c>
      <c r="C574" s="214">
        <v>54000</v>
      </c>
      <c r="D574" s="32" t="s">
        <v>750</v>
      </c>
      <c r="E574" s="32" t="s">
        <v>7</v>
      </c>
      <c r="F574" s="32" t="s">
        <v>7</v>
      </c>
      <c r="G574" s="32" t="s">
        <v>609</v>
      </c>
      <c r="H574" s="32"/>
      <c r="I574" s="212">
        <v>112</v>
      </c>
      <c r="J574" s="212">
        <v>118</v>
      </c>
    </row>
    <row r="575" spans="1:12" s="212" customFormat="1">
      <c r="A575" s="210">
        <v>43221</v>
      </c>
      <c r="B575" s="211" t="s">
        <v>7</v>
      </c>
      <c r="C575" s="211">
        <v>57700</v>
      </c>
      <c r="D575" s="211" t="s">
        <v>1425</v>
      </c>
      <c r="E575" s="211" t="s">
        <v>7</v>
      </c>
      <c r="F575" s="211" t="s">
        <v>7</v>
      </c>
      <c r="G575" s="211" t="s">
        <v>42</v>
      </c>
      <c r="H575" s="211"/>
      <c r="I575" s="212">
        <v>36</v>
      </c>
      <c r="J575" s="212">
        <v>33</v>
      </c>
      <c r="K575"/>
      <c r="L575"/>
    </row>
    <row r="576" spans="1:12" s="212" customFormat="1">
      <c r="A576" s="210">
        <v>43221</v>
      </c>
      <c r="B576" s="211" t="s">
        <v>4</v>
      </c>
      <c r="C576" s="211">
        <v>5290</v>
      </c>
      <c r="D576" s="211" t="s">
        <v>1383</v>
      </c>
      <c r="E576" s="211" t="s">
        <v>25</v>
      </c>
      <c r="F576" s="211" t="s">
        <v>24</v>
      </c>
      <c r="G576" s="211" t="s">
        <v>42</v>
      </c>
      <c r="H576" s="211"/>
      <c r="I576" s="212">
        <v>38</v>
      </c>
      <c r="J576" s="212">
        <v>40</v>
      </c>
      <c r="K576"/>
      <c r="L576"/>
    </row>
    <row r="577" spans="1:12" s="212" customFormat="1">
      <c r="A577" s="240">
        <v>43177</v>
      </c>
      <c r="B577" s="215" t="s">
        <v>4</v>
      </c>
      <c r="C577" s="215">
        <v>5433</v>
      </c>
      <c r="D577" s="211" t="s">
        <v>921</v>
      </c>
      <c r="E577" s="211" t="s">
        <v>7</v>
      </c>
      <c r="F577" s="211" t="s">
        <v>24</v>
      </c>
      <c r="G577" s="211" t="s">
        <v>663</v>
      </c>
      <c r="H577" s="211"/>
      <c r="I577" s="212">
        <v>37</v>
      </c>
      <c r="J577" s="212">
        <v>52</v>
      </c>
    </row>
    <row r="578" spans="1:12" s="212" customFormat="1">
      <c r="A578" s="210">
        <v>43199</v>
      </c>
      <c r="B578" s="211" t="s">
        <v>4</v>
      </c>
      <c r="C578" s="211">
        <v>9175</v>
      </c>
      <c r="D578" s="211" t="s">
        <v>1162</v>
      </c>
      <c r="E578" s="211" t="s">
        <v>5</v>
      </c>
      <c r="F578" s="211" t="s">
        <v>7</v>
      </c>
      <c r="G578" s="211" t="s">
        <v>388</v>
      </c>
      <c r="H578" s="211"/>
      <c r="I578" s="212">
        <v>49</v>
      </c>
      <c r="J578" s="212">
        <v>60</v>
      </c>
    </row>
    <row r="579" spans="1:12" s="212" customFormat="1">
      <c r="A579" s="210">
        <v>43198</v>
      </c>
      <c r="B579" s="211" t="s">
        <v>4</v>
      </c>
      <c r="C579" s="211">
        <v>8545</v>
      </c>
      <c r="D579" s="211" t="s">
        <v>1158</v>
      </c>
      <c r="E579" s="211" t="s">
        <v>7</v>
      </c>
      <c r="F579" s="211" t="s">
        <v>814</v>
      </c>
      <c r="G579" s="211" t="s">
        <v>37</v>
      </c>
      <c r="H579" s="211"/>
      <c r="I579" s="212">
        <v>44</v>
      </c>
      <c r="J579" s="212">
        <v>38</v>
      </c>
    </row>
    <row r="580" spans="1:12" s="212" customFormat="1">
      <c r="A580" s="241">
        <v>43163</v>
      </c>
      <c r="B580" s="214" t="s">
        <v>4</v>
      </c>
      <c r="C580" s="214">
        <v>8551</v>
      </c>
      <c r="D580" s="32" t="s">
        <v>505</v>
      </c>
      <c r="E580" s="32" t="s">
        <v>814</v>
      </c>
      <c r="F580" s="32" t="s">
        <v>5</v>
      </c>
      <c r="G580" s="32" t="s">
        <v>123</v>
      </c>
      <c r="H580" s="32"/>
      <c r="I580" s="212">
        <v>38</v>
      </c>
      <c r="J580" s="212">
        <v>33</v>
      </c>
    </row>
    <row r="581" spans="1:12" s="212" customFormat="1">
      <c r="A581" s="210">
        <v>43201</v>
      </c>
      <c r="B581" s="211" t="s">
        <v>4</v>
      </c>
      <c r="C581" s="211">
        <v>8554</v>
      </c>
      <c r="D581" s="211" t="s">
        <v>505</v>
      </c>
      <c r="E581" s="211" t="s">
        <v>6</v>
      </c>
      <c r="F581" s="211" t="s">
        <v>5</v>
      </c>
      <c r="G581" s="211" t="s">
        <v>388</v>
      </c>
      <c r="H581" s="211"/>
      <c r="I581" s="212">
        <v>38</v>
      </c>
      <c r="J581" s="212">
        <v>33</v>
      </c>
    </row>
    <row r="582" spans="1:12" s="212" customFormat="1">
      <c r="A582" s="210">
        <v>43188</v>
      </c>
      <c r="B582" s="215" t="s">
        <v>6</v>
      </c>
      <c r="C582" s="215">
        <v>66625</v>
      </c>
      <c r="D582" s="211" t="s">
        <v>1002</v>
      </c>
      <c r="E582" s="211" t="s">
        <v>6</v>
      </c>
      <c r="F582" s="211" t="s">
        <v>220</v>
      </c>
      <c r="G582" s="211" t="s">
        <v>98</v>
      </c>
      <c r="H582" s="211"/>
      <c r="I582" s="212">
        <v>88</v>
      </c>
      <c r="J582" s="212">
        <v>129</v>
      </c>
    </row>
    <row r="583" spans="1:12">
      <c r="A583" s="210">
        <v>43221</v>
      </c>
      <c r="B583" s="211" t="s">
        <v>4</v>
      </c>
      <c r="C583" s="211">
        <v>4671</v>
      </c>
      <c r="D583" s="211" t="s">
        <v>1313</v>
      </c>
      <c r="E583" s="211" t="s">
        <v>24</v>
      </c>
      <c r="F583" s="211" t="s">
        <v>5</v>
      </c>
      <c r="G583" s="211" t="s">
        <v>1373</v>
      </c>
      <c r="H583" s="211"/>
      <c r="I583" s="212">
        <v>10</v>
      </c>
      <c r="J583" s="212">
        <v>3</v>
      </c>
    </row>
    <row r="584" spans="1:12">
      <c r="A584" s="240">
        <v>43177</v>
      </c>
      <c r="B584" s="215" t="s">
        <v>4</v>
      </c>
      <c r="C584" s="215">
        <v>5353</v>
      </c>
      <c r="D584" s="211" t="s">
        <v>935</v>
      </c>
      <c r="E584" s="211" t="s">
        <v>5</v>
      </c>
      <c r="F584" s="211" t="s">
        <v>7</v>
      </c>
      <c r="G584" s="211" t="s">
        <v>123</v>
      </c>
      <c r="H584" s="211"/>
      <c r="I584" s="212">
        <v>30</v>
      </c>
      <c r="J584" s="212">
        <v>38</v>
      </c>
      <c r="K584" s="212"/>
      <c r="L584" s="212"/>
    </row>
    <row r="585" spans="1:12">
      <c r="A585" s="574">
        <v>43195</v>
      </c>
      <c r="B585" s="572" t="s">
        <v>4</v>
      </c>
      <c r="C585" s="572">
        <v>5355</v>
      </c>
      <c r="D585" s="572" t="s">
        <v>935</v>
      </c>
      <c r="E585" s="572" t="s">
        <v>5</v>
      </c>
      <c r="F585" s="572" t="s">
        <v>7</v>
      </c>
      <c r="G585" s="572" t="s">
        <v>1123</v>
      </c>
      <c r="H585" s="572"/>
      <c r="I585" s="573">
        <v>30</v>
      </c>
      <c r="J585" s="573">
        <v>38</v>
      </c>
      <c r="K585" s="573"/>
      <c r="L585" s="573"/>
    </row>
    <row r="586" spans="1:12">
      <c r="A586" s="407">
        <v>43162</v>
      </c>
      <c r="B586" s="408" t="s">
        <v>4</v>
      </c>
      <c r="C586" s="408">
        <v>8341</v>
      </c>
      <c r="D586" s="401" t="s">
        <v>202</v>
      </c>
      <c r="E586" s="401" t="s">
        <v>18</v>
      </c>
      <c r="F586" s="401" t="s">
        <v>24</v>
      </c>
      <c r="G586" s="401" t="s">
        <v>123</v>
      </c>
      <c r="H586" s="401"/>
      <c r="I586" s="406">
        <v>33</v>
      </c>
      <c r="J586" s="406">
        <v>22</v>
      </c>
      <c r="K586" s="406"/>
      <c r="L586" s="406"/>
    </row>
    <row r="587" spans="1:12">
      <c r="A587" s="409">
        <v>43191</v>
      </c>
      <c r="B587" s="405" t="s">
        <v>4</v>
      </c>
      <c r="C587" s="405">
        <v>8341</v>
      </c>
      <c r="D587" s="405" t="s">
        <v>202</v>
      </c>
      <c r="E587" s="405" t="s">
        <v>18</v>
      </c>
      <c r="F587" s="405" t="s">
        <v>24</v>
      </c>
      <c r="G587" s="405" t="s">
        <v>663</v>
      </c>
      <c r="H587" s="405"/>
      <c r="I587" s="406">
        <v>33</v>
      </c>
      <c r="J587" s="406">
        <v>22</v>
      </c>
      <c r="K587" s="402"/>
      <c r="L587" s="402"/>
    </row>
    <row r="588" spans="1:12">
      <c r="A588" s="409">
        <v>43194</v>
      </c>
      <c r="B588" s="405" t="s">
        <v>4</v>
      </c>
      <c r="C588" s="405">
        <v>8333</v>
      </c>
      <c r="D588" s="405" t="s">
        <v>202</v>
      </c>
      <c r="E588" s="405" t="s">
        <v>5</v>
      </c>
      <c r="F588" s="405" t="s">
        <v>5</v>
      </c>
      <c r="G588" s="405" t="s">
        <v>951</v>
      </c>
      <c r="H588" s="405"/>
      <c r="I588" s="406">
        <v>33</v>
      </c>
      <c r="J588" s="406">
        <v>22</v>
      </c>
      <c r="K588" s="406"/>
      <c r="L588" s="406"/>
    </row>
    <row r="589" spans="1:12">
      <c r="A589" s="240">
        <v>43181</v>
      </c>
      <c r="B589" s="215" t="s">
        <v>6</v>
      </c>
      <c r="C589" s="215">
        <v>54597</v>
      </c>
      <c r="D589" s="211" t="s">
        <v>952</v>
      </c>
      <c r="E589" s="211" t="s">
        <v>273</v>
      </c>
      <c r="F589" s="211" t="s">
        <v>6</v>
      </c>
      <c r="G589" s="211" t="s">
        <v>42</v>
      </c>
      <c r="H589" s="211"/>
      <c r="I589" s="212">
        <v>88</v>
      </c>
      <c r="J589" s="212">
        <v>136</v>
      </c>
      <c r="K589" s="212"/>
      <c r="L589" s="212"/>
    </row>
    <row r="590" spans="1:12">
      <c r="A590" s="240">
        <v>43183</v>
      </c>
      <c r="B590" s="215" t="s">
        <v>6</v>
      </c>
      <c r="C590" s="215">
        <v>66564</v>
      </c>
      <c r="D590" s="211" t="s">
        <v>958</v>
      </c>
      <c r="E590" s="211" t="s">
        <v>6</v>
      </c>
      <c r="F590" s="211" t="s">
        <v>24</v>
      </c>
      <c r="G590" s="211" t="s">
        <v>959</v>
      </c>
      <c r="H590" s="211"/>
      <c r="I590" s="212">
        <v>80</v>
      </c>
      <c r="J590" s="212">
        <v>127</v>
      </c>
      <c r="K590" s="212"/>
      <c r="L590" s="212"/>
    </row>
    <row r="591" spans="1:12">
      <c r="A591" s="210">
        <v>43215</v>
      </c>
      <c r="B591" s="211" t="s">
        <v>7</v>
      </c>
      <c r="C591" s="211">
        <v>57530</v>
      </c>
      <c r="D591" s="211" t="s">
        <v>1243</v>
      </c>
      <c r="E591" s="211" t="s">
        <v>7</v>
      </c>
      <c r="F591" s="211" t="s">
        <v>7</v>
      </c>
      <c r="G591" s="211" t="s">
        <v>609</v>
      </c>
      <c r="H591" s="211"/>
      <c r="I591" s="212">
        <v>64</v>
      </c>
      <c r="J591" s="212">
        <v>80</v>
      </c>
    </row>
    <row r="592" spans="1:12">
      <c r="A592" s="210">
        <v>43190</v>
      </c>
      <c r="B592" s="215" t="s">
        <v>7</v>
      </c>
      <c r="C592" s="215">
        <v>75005</v>
      </c>
      <c r="D592" s="211" t="s">
        <v>716</v>
      </c>
      <c r="E592" s="211" t="s">
        <v>7</v>
      </c>
      <c r="F592" s="211" t="s">
        <v>24</v>
      </c>
      <c r="G592" s="211" t="s">
        <v>388</v>
      </c>
      <c r="H592" s="211"/>
      <c r="I592" s="252"/>
      <c r="J592" s="252"/>
      <c r="K592" s="212"/>
      <c r="L592" s="212"/>
    </row>
    <row r="593" spans="1:12">
      <c r="A593" s="210">
        <v>43210</v>
      </c>
      <c r="B593" s="211" t="s">
        <v>7</v>
      </c>
      <c r="C593" s="211">
        <v>75013</v>
      </c>
      <c r="D593" s="211" t="s">
        <v>716</v>
      </c>
      <c r="E593" s="211" t="s">
        <v>12</v>
      </c>
      <c r="F593" s="211" t="s">
        <v>7</v>
      </c>
      <c r="G593" s="211" t="s">
        <v>941</v>
      </c>
      <c r="H593" s="211"/>
      <c r="I593" s="252"/>
      <c r="J593" s="252"/>
    </row>
    <row r="594" spans="1:12">
      <c r="A594" s="391">
        <v>43162</v>
      </c>
      <c r="B594" s="392" t="s">
        <v>4</v>
      </c>
      <c r="C594" s="392">
        <v>3390</v>
      </c>
      <c r="D594" s="343" t="s">
        <v>159</v>
      </c>
      <c r="E594" s="343" t="s">
        <v>793</v>
      </c>
      <c r="F594" s="343" t="s">
        <v>7</v>
      </c>
      <c r="G594" s="343" t="s">
        <v>388</v>
      </c>
      <c r="H594" s="343"/>
      <c r="I594" s="350">
        <v>22</v>
      </c>
      <c r="J594" s="350">
        <v>26</v>
      </c>
      <c r="K594" s="350"/>
      <c r="L594" s="350"/>
    </row>
    <row r="595" spans="1:12">
      <c r="A595" s="391">
        <v>43162</v>
      </c>
      <c r="B595" s="392" t="s">
        <v>4</v>
      </c>
      <c r="C595" s="392">
        <v>3390</v>
      </c>
      <c r="D595" s="343" t="s">
        <v>159</v>
      </c>
      <c r="E595" s="343" t="s">
        <v>793</v>
      </c>
      <c r="F595" s="343" t="s">
        <v>7</v>
      </c>
      <c r="G595" s="343" t="s">
        <v>388</v>
      </c>
      <c r="H595" s="343"/>
      <c r="I595" s="350">
        <v>22</v>
      </c>
      <c r="J595" s="350">
        <v>26</v>
      </c>
      <c r="K595" s="350"/>
      <c r="L595" s="350"/>
    </row>
    <row r="596" spans="1:12">
      <c r="A596" s="210">
        <v>43221</v>
      </c>
      <c r="B596" s="211" t="s">
        <v>4</v>
      </c>
      <c r="C596" s="211">
        <v>3390</v>
      </c>
      <c r="D596" s="211" t="s">
        <v>159</v>
      </c>
      <c r="E596" s="211" t="s">
        <v>5</v>
      </c>
      <c r="F596" s="211" t="s">
        <v>6</v>
      </c>
      <c r="G596" s="211" t="s">
        <v>42</v>
      </c>
      <c r="H596" s="211"/>
      <c r="I596" s="350">
        <v>22</v>
      </c>
      <c r="J596" s="350">
        <v>26</v>
      </c>
    </row>
    <row r="597" spans="1:12">
      <c r="A597" s="240">
        <v>43177</v>
      </c>
      <c r="B597" s="215" t="s">
        <v>4</v>
      </c>
      <c r="C597" s="215">
        <v>8825</v>
      </c>
      <c r="D597" s="211" t="s">
        <v>187</v>
      </c>
      <c r="E597" s="211" t="s">
        <v>5</v>
      </c>
      <c r="F597" s="211" t="s">
        <v>7</v>
      </c>
      <c r="G597" s="211" t="s">
        <v>930</v>
      </c>
      <c r="H597" s="211"/>
      <c r="I597" s="212">
        <v>43</v>
      </c>
      <c r="J597" s="212">
        <v>45</v>
      </c>
      <c r="K597" s="212"/>
      <c r="L597" s="212"/>
    </row>
    <row r="598" spans="1:12">
      <c r="A598" s="210">
        <v>43200</v>
      </c>
      <c r="B598" s="211" t="s">
        <v>1168</v>
      </c>
      <c r="C598" s="211">
        <v>6010</v>
      </c>
      <c r="D598" s="211" t="s">
        <v>1169</v>
      </c>
      <c r="E598" s="211" t="s">
        <v>24</v>
      </c>
      <c r="F598" s="211" t="s">
        <v>6</v>
      </c>
      <c r="G598" s="211" t="s">
        <v>1170</v>
      </c>
      <c r="H598" s="211"/>
      <c r="I598" s="236"/>
      <c r="J598" s="236"/>
      <c r="K598" s="212"/>
      <c r="L598" s="212"/>
    </row>
    <row r="599" spans="1:12">
      <c r="A599" s="210">
        <v>43219</v>
      </c>
      <c r="B599" s="211" t="s">
        <v>9</v>
      </c>
      <c r="C599" s="211">
        <v>61121</v>
      </c>
      <c r="D599" s="211" t="s">
        <v>1301</v>
      </c>
      <c r="E599" s="211" t="s">
        <v>9</v>
      </c>
      <c r="F599" s="211" t="s">
        <v>24</v>
      </c>
      <c r="G599" s="211" t="s">
        <v>388</v>
      </c>
      <c r="H599" s="211"/>
      <c r="I599" s="236"/>
      <c r="J599" s="236"/>
    </row>
    <row r="600" spans="1:12">
      <c r="A600" s="240">
        <v>43170</v>
      </c>
      <c r="B600" s="215" t="s">
        <v>4</v>
      </c>
      <c r="C600" s="215">
        <v>4758</v>
      </c>
      <c r="D600" s="211" t="s">
        <v>180</v>
      </c>
      <c r="E600" s="211" t="s">
        <v>5</v>
      </c>
      <c r="F600" s="211" t="s">
        <v>25</v>
      </c>
      <c r="G600" s="211" t="s">
        <v>889</v>
      </c>
      <c r="H600" s="211"/>
      <c r="I600" s="212">
        <v>10</v>
      </c>
      <c r="J600" s="212">
        <v>9</v>
      </c>
      <c r="K600" s="212"/>
      <c r="L600" s="212"/>
    </row>
    <row r="601" spans="1:12">
      <c r="A601" s="315">
        <v>43192</v>
      </c>
      <c r="B601" s="311" t="s">
        <v>4</v>
      </c>
      <c r="C601" s="311">
        <v>4783</v>
      </c>
      <c r="D601" s="311" t="s">
        <v>180</v>
      </c>
      <c r="E601" s="311" t="s">
        <v>7</v>
      </c>
      <c r="F601" s="311" t="s">
        <v>24</v>
      </c>
      <c r="G601" s="311" t="s">
        <v>470</v>
      </c>
      <c r="H601" s="311"/>
      <c r="I601" s="312">
        <v>10</v>
      </c>
      <c r="J601" s="312">
        <v>9</v>
      </c>
      <c r="K601" s="277"/>
      <c r="L601" s="277"/>
    </row>
    <row r="602" spans="1:12">
      <c r="A602" s="315">
        <v>43195</v>
      </c>
      <c r="B602" s="311" t="s">
        <v>4</v>
      </c>
      <c r="C602" s="311">
        <v>4777</v>
      </c>
      <c r="D602" s="311" t="s">
        <v>180</v>
      </c>
      <c r="E602" s="311" t="s">
        <v>25</v>
      </c>
      <c r="F602" s="311" t="s">
        <v>5</v>
      </c>
      <c r="G602" s="311" t="s">
        <v>1014</v>
      </c>
      <c r="H602" s="311"/>
      <c r="I602" s="312">
        <v>10</v>
      </c>
      <c r="J602" s="312">
        <v>9</v>
      </c>
      <c r="K602" s="312"/>
      <c r="L602" s="312"/>
    </row>
    <row r="603" spans="1:12">
      <c r="A603" s="315">
        <v>43196</v>
      </c>
      <c r="B603" s="311" t="s">
        <v>4</v>
      </c>
      <c r="C603" s="311">
        <v>3390</v>
      </c>
      <c r="D603" s="311" t="s">
        <v>180</v>
      </c>
      <c r="E603" s="311" t="s">
        <v>25</v>
      </c>
      <c r="F603" s="311" t="s">
        <v>7</v>
      </c>
      <c r="G603" s="311" t="s">
        <v>1152</v>
      </c>
      <c r="H603" s="311"/>
      <c r="I603" s="312">
        <v>10</v>
      </c>
      <c r="J603" s="312">
        <v>9</v>
      </c>
      <c r="K603" s="312"/>
      <c r="L603" s="312"/>
    </row>
    <row r="604" spans="1:12">
      <c r="A604" s="210">
        <v>43221</v>
      </c>
      <c r="B604" s="211" t="s">
        <v>4</v>
      </c>
      <c r="C604" s="211">
        <v>4713</v>
      </c>
      <c r="D604" s="211" t="s">
        <v>180</v>
      </c>
      <c r="E604" s="211" t="s">
        <v>5</v>
      </c>
      <c r="F604" s="211" t="s">
        <v>1399</v>
      </c>
      <c r="G604" s="211" t="s">
        <v>1400</v>
      </c>
      <c r="H604" s="211"/>
      <c r="I604" s="312">
        <v>10</v>
      </c>
      <c r="J604" s="312">
        <v>9</v>
      </c>
    </row>
    <row r="605" spans="1:12">
      <c r="A605" s="210">
        <v>43221</v>
      </c>
      <c r="B605" s="211" t="s">
        <v>4</v>
      </c>
      <c r="C605" s="211">
        <v>4761</v>
      </c>
      <c r="D605" s="211" t="s">
        <v>180</v>
      </c>
      <c r="E605" s="211" t="s">
        <v>7</v>
      </c>
      <c r="F605" s="211" t="s">
        <v>7</v>
      </c>
      <c r="G605" s="211"/>
      <c r="H605" s="211"/>
      <c r="I605" s="312">
        <v>10</v>
      </c>
      <c r="J605" s="312">
        <v>9</v>
      </c>
    </row>
    <row r="606" spans="1:12">
      <c r="A606" s="241">
        <v>43160</v>
      </c>
      <c r="B606" s="214" t="s">
        <v>7</v>
      </c>
      <c r="C606" s="214">
        <v>54490</v>
      </c>
      <c r="D606" s="32" t="s">
        <v>817</v>
      </c>
      <c r="E606" s="32" t="s">
        <v>7</v>
      </c>
      <c r="F606" s="32" t="s">
        <v>9</v>
      </c>
      <c r="G606" s="32" t="s">
        <v>609</v>
      </c>
      <c r="H606" s="32"/>
      <c r="I606" s="212">
        <v>41</v>
      </c>
      <c r="J606" s="212">
        <v>39</v>
      </c>
      <c r="K606" s="212"/>
      <c r="L606" s="212"/>
    </row>
    <row r="607" spans="1:12">
      <c r="A607" s="240">
        <v>43166</v>
      </c>
      <c r="B607" s="215" t="s">
        <v>7</v>
      </c>
      <c r="C607" s="215">
        <v>54620</v>
      </c>
      <c r="D607" s="211" t="s">
        <v>845</v>
      </c>
      <c r="E607" s="211" t="s">
        <v>7</v>
      </c>
      <c r="F607" s="211" t="s">
        <v>7</v>
      </c>
      <c r="G607" s="211" t="s">
        <v>388</v>
      </c>
      <c r="H607" s="211"/>
      <c r="I607" s="212">
        <v>30</v>
      </c>
      <c r="J607" s="212">
        <v>24</v>
      </c>
      <c r="K607" s="212"/>
      <c r="L607" s="212"/>
    </row>
    <row r="608" spans="1:12">
      <c r="A608" s="210">
        <v>43218</v>
      </c>
      <c r="B608" s="211" t="s">
        <v>7</v>
      </c>
      <c r="C608" s="211">
        <v>57120</v>
      </c>
      <c r="D608" s="211" t="s">
        <v>1288</v>
      </c>
      <c r="E608" s="211" t="s">
        <v>7</v>
      </c>
      <c r="F608" s="211" t="s">
        <v>7</v>
      </c>
      <c r="G608" s="211" t="s">
        <v>1285</v>
      </c>
      <c r="H608" s="211"/>
      <c r="I608" s="212">
        <v>45</v>
      </c>
      <c r="J608" s="212">
        <v>50</v>
      </c>
      <c r="K608" s="212"/>
      <c r="L608" s="212"/>
    </row>
    <row r="609" spans="1:12">
      <c r="A609" s="210">
        <v>43219</v>
      </c>
      <c r="B609" s="211" t="s">
        <v>7</v>
      </c>
      <c r="C609" s="211">
        <v>54620</v>
      </c>
      <c r="D609" s="211" t="s">
        <v>1299</v>
      </c>
      <c r="E609" s="211" t="s">
        <v>7</v>
      </c>
      <c r="F609" s="211" t="s">
        <v>24</v>
      </c>
      <c r="G609" s="211" t="s">
        <v>42</v>
      </c>
      <c r="H609" s="211"/>
      <c r="I609" s="212">
        <v>28</v>
      </c>
      <c r="J609" s="212">
        <v>21</v>
      </c>
    </row>
    <row r="610" spans="1:12">
      <c r="A610" s="240">
        <v>43177</v>
      </c>
      <c r="B610" s="215" t="s">
        <v>7</v>
      </c>
      <c r="C610" s="215">
        <v>54340</v>
      </c>
      <c r="D610" s="211" t="s">
        <v>926</v>
      </c>
      <c r="E610" s="211" t="s">
        <v>6</v>
      </c>
      <c r="F610" s="211" t="s">
        <v>5</v>
      </c>
      <c r="G610" s="211" t="s">
        <v>388</v>
      </c>
      <c r="H610" s="211"/>
      <c r="I610" s="212">
        <v>77</v>
      </c>
      <c r="J610" s="212">
        <v>108</v>
      </c>
      <c r="K610" s="212"/>
      <c r="L610" s="212"/>
    </row>
    <row r="611" spans="1:12">
      <c r="A611" s="240">
        <v>43166</v>
      </c>
      <c r="B611" s="215" t="s">
        <v>7</v>
      </c>
      <c r="C611" s="215">
        <v>54700</v>
      </c>
      <c r="D611" s="211" t="s">
        <v>834</v>
      </c>
      <c r="E611" s="211" t="s">
        <v>7</v>
      </c>
      <c r="F611" s="211" t="s">
        <v>7</v>
      </c>
      <c r="G611" s="211" t="s">
        <v>835</v>
      </c>
      <c r="H611" s="211"/>
      <c r="I611" s="212">
        <v>66</v>
      </c>
      <c r="J611" s="212">
        <v>99</v>
      </c>
      <c r="K611" s="212"/>
      <c r="L611" s="212"/>
    </row>
    <row r="612" spans="1:12">
      <c r="A612" s="210">
        <v>43217</v>
      </c>
      <c r="B612" s="211" t="s">
        <v>7</v>
      </c>
      <c r="C612" s="211">
        <v>54530</v>
      </c>
      <c r="D612" s="211" t="s">
        <v>1268</v>
      </c>
      <c r="E612" s="211" t="s">
        <v>7</v>
      </c>
      <c r="F612" s="211" t="s">
        <v>7</v>
      </c>
      <c r="G612" s="211" t="s">
        <v>1269</v>
      </c>
      <c r="H612" s="211"/>
      <c r="I612" s="212">
        <v>72</v>
      </c>
      <c r="J612" s="212">
        <v>85</v>
      </c>
      <c r="K612" s="212"/>
      <c r="L612" s="212"/>
    </row>
    <row r="613" spans="1:12">
      <c r="A613" s="210">
        <v>43220</v>
      </c>
      <c r="B613" s="211" t="s">
        <v>1337</v>
      </c>
      <c r="C613" s="620">
        <v>2250</v>
      </c>
      <c r="D613" s="211" t="s">
        <v>1338</v>
      </c>
      <c r="E613" s="211" t="s">
        <v>1339</v>
      </c>
      <c r="F613" s="211" t="s">
        <v>6</v>
      </c>
      <c r="G613" s="211" t="s">
        <v>388</v>
      </c>
      <c r="H613" s="211"/>
      <c r="I613" s="236"/>
      <c r="J613" s="236"/>
      <c r="K613" s="212"/>
      <c r="L613" s="212"/>
    </row>
    <row r="614" spans="1:12">
      <c r="A614" s="210">
        <v>43221</v>
      </c>
      <c r="B614" s="211" t="s">
        <v>7</v>
      </c>
      <c r="C614" s="211">
        <v>29000</v>
      </c>
      <c r="D614" s="211" t="s">
        <v>1436</v>
      </c>
      <c r="E614" s="211" t="s">
        <v>7</v>
      </c>
      <c r="F614" s="211" t="s">
        <v>5</v>
      </c>
      <c r="G614" s="211" t="s">
        <v>217</v>
      </c>
      <c r="H614" s="211"/>
      <c r="I614" s="236"/>
      <c r="J614" s="236"/>
    </row>
    <row r="615" spans="1:12">
      <c r="A615" s="240">
        <v>43183</v>
      </c>
      <c r="B615" s="215" t="s">
        <v>4</v>
      </c>
      <c r="C615" s="215">
        <v>4980</v>
      </c>
      <c r="D615" s="211" t="s">
        <v>290</v>
      </c>
      <c r="E615" s="211" t="s">
        <v>25</v>
      </c>
      <c r="F615" s="211" t="s">
        <v>7</v>
      </c>
      <c r="G615" s="211" t="s">
        <v>65</v>
      </c>
      <c r="H615" s="211"/>
      <c r="I615" s="212">
        <v>18</v>
      </c>
      <c r="J615" s="212">
        <v>13</v>
      </c>
      <c r="K615" s="212"/>
      <c r="L615" s="212"/>
    </row>
    <row r="616" spans="1:12">
      <c r="A616" s="240">
        <v>43179</v>
      </c>
      <c r="B616" s="215" t="s">
        <v>4</v>
      </c>
      <c r="C616" s="215">
        <v>4981</v>
      </c>
      <c r="D616" s="211" t="s">
        <v>290</v>
      </c>
      <c r="E616" s="211" t="s">
        <v>5</v>
      </c>
      <c r="F616" s="211" t="s">
        <v>7</v>
      </c>
      <c r="G616" s="211" t="s">
        <v>946</v>
      </c>
      <c r="H616" s="211"/>
      <c r="I616" s="212">
        <v>18</v>
      </c>
      <c r="J616" s="212">
        <v>13</v>
      </c>
      <c r="K616" s="212"/>
      <c r="L616" s="212"/>
    </row>
    <row r="617" spans="1:12">
      <c r="A617" s="210">
        <v>43200</v>
      </c>
      <c r="B617" s="211" t="s">
        <v>4</v>
      </c>
      <c r="C617" s="211">
        <v>8508</v>
      </c>
      <c r="D617" s="211" t="s">
        <v>1175</v>
      </c>
      <c r="E617" s="211" t="s">
        <v>7</v>
      </c>
      <c r="F617" s="211" t="s">
        <v>24</v>
      </c>
      <c r="G617" s="211" t="s">
        <v>1176</v>
      </c>
      <c r="H617" s="211"/>
      <c r="I617" s="212">
        <v>43</v>
      </c>
      <c r="J617" s="212">
        <v>43</v>
      </c>
      <c r="K617" s="212"/>
      <c r="L617" s="212"/>
    </row>
    <row r="618" spans="1:12">
      <c r="A618" s="210">
        <v>43189</v>
      </c>
      <c r="B618" s="215" t="s">
        <v>6</v>
      </c>
      <c r="C618" s="215">
        <v>66780</v>
      </c>
      <c r="D618" s="211" t="s">
        <v>1056</v>
      </c>
      <c r="E618" s="211" t="s">
        <v>6</v>
      </c>
      <c r="F618" s="211" t="s">
        <v>6</v>
      </c>
      <c r="G618" s="211" t="s">
        <v>609</v>
      </c>
      <c r="H618" s="211"/>
      <c r="I618" s="212">
        <v>58</v>
      </c>
      <c r="J618" s="212">
        <v>80</v>
      </c>
      <c r="K618" s="212"/>
      <c r="L618" s="212"/>
    </row>
    <row r="619" spans="1:12">
      <c r="A619" s="210">
        <v>43192</v>
      </c>
      <c r="B619" s="211" t="s">
        <v>6</v>
      </c>
      <c r="C619" s="211">
        <v>66780</v>
      </c>
      <c r="D619" s="211" t="s">
        <v>1098</v>
      </c>
      <c r="E619" s="211" t="s">
        <v>6</v>
      </c>
      <c r="F619" s="211" t="s">
        <v>56</v>
      </c>
      <c r="G619" s="211" t="s">
        <v>98</v>
      </c>
      <c r="H619" s="211"/>
      <c r="I619" s="212">
        <v>58</v>
      </c>
      <c r="J619" s="212">
        <v>80</v>
      </c>
    </row>
    <row r="620" spans="1:12">
      <c r="A620" s="240">
        <v>43166</v>
      </c>
      <c r="B620" s="215" t="s">
        <v>7</v>
      </c>
      <c r="C620" s="215">
        <v>54435</v>
      </c>
      <c r="D620" s="211" t="s">
        <v>842</v>
      </c>
      <c r="E620" s="211" t="s">
        <v>7</v>
      </c>
      <c r="F620" s="211" t="s">
        <v>24</v>
      </c>
      <c r="G620" s="211" t="s">
        <v>388</v>
      </c>
      <c r="H620" s="211"/>
      <c r="I620" s="212">
        <v>25</v>
      </c>
      <c r="J620" s="212">
        <v>24</v>
      </c>
      <c r="K620" s="212"/>
      <c r="L620" s="212"/>
    </row>
    <row r="621" spans="1:12">
      <c r="A621" s="210">
        <v>43193</v>
      </c>
      <c r="B621" s="211" t="s">
        <v>4</v>
      </c>
      <c r="C621" s="211">
        <v>6246</v>
      </c>
      <c r="D621" s="211" t="s">
        <v>1105</v>
      </c>
      <c r="E621" s="211" t="s">
        <v>24</v>
      </c>
      <c r="F621" s="211" t="s">
        <v>7</v>
      </c>
      <c r="G621" s="211" t="s">
        <v>116</v>
      </c>
      <c r="H621" s="211"/>
      <c r="I621" s="212">
        <v>39</v>
      </c>
      <c r="J621" s="212">
        <v>51</v>
      </c>
      <c r="K621" s="212"/>
      <c r="L621" s="212"/>
    </row>
    <row r="622" spans="1:12">
      <c r="A622" s="309">
        <v>43183</v>
      </c>
      <c r="B622" s="310" t="s">
        <v>4</v>
      </c>
      <c r="C622" s="310">
        <v>4818</v>
      </c>
      <c r="D622" s="311" t="s">
        <v>296</v>
      </c>
      <c r="E622" s="311" t="s">
        <v>7</v>
      </c>
      <c r="F622" s="311" t="s">
        <v>7</v>
      </c>
      <c r="G622" s="311" t="s">
        <v>123</v>
      </c>
      <c r="H622" s="311"/>
      <c r="I622" s="312">
        <v>16</v>
      </c>
      <c r="J622" s="312">
        <v>13</v>
      </c>
      <c r="K622" s="312"/>
      <c r="L622" s="312"/>
    </row>
    <row r="623" spans="1:12">
      <c r="A623" s="210">
        <v>43205</v>
      </c>
      <c r="B623" s="211" t="s">
        <v>7</v>
      </c>
      <c r="C623" s="211">
        <v>30230</v>
      </c>
      <c r="D623" s="211" t="s">
        <v>1198</v>
      </c>
      <c r="E623" s="211" t="s">
        <v>7</v>
      </c>
      <c r="F623" s="211" t="s">
        <v>10</v>
      </c>
      <c r="G623" s="211" t="s">
        <v>388</v>
      </c>
      <c r="H623" s="211"/>
      <c r="I623" s="244" t="s">
        <v>1261</v>
      </c>
      <c r="J623" s="244" t="s">
        <v>1262</v>
      </c>
      <c r="K623" s="212"/>
      <c r="L623" s="212"/>
    </row>
    <row r="624" spans="1:12">
      <c r="A624" s="210">
        <v>43221</v>
      </c>
      <c r="B624" s="211" t="s">
        <v>4</v>
      </c>
      <c r="C624" s="211">
        <v>3396</v>
      </c>
      <c r="D624" s="211" t="s">
        <v>446</v>
      </c>
      <c r="E624" s="211" t="s">
        <v>9</v>
      </c>
      <c r="F624" s="211" t="s">
        <v>7</v>
      </c>
      <c r="G624" s="211" t="s">
        <v>65</v>
      </c>
      <c r="H624" s="211"/>
      <c r="I624" s="212">
        <v>25</v>
      </c>
      <c r="J624" s="212">
        <v>26</v>
      </c>
    </row>
    <row r="625" spans="1:12">
      <c r="A625" s="210">
        <v>43209</v>
      </c>
      <c r="B625" s="211" t="s">
        <v>4</v>
      </c>
      <c r="C625" s="211">
        <v>7546</v>
      </c>
      <c r="D625" s="211" t="s">
        <v>1215</v>
      </c>
      <c r="E625" s="211" t="s">
        <v>25</v>
      </c>
      <c r="F625" s="211" t="s">
        <v>7</v>
      </c>
      <c r="G625" s="211" t="s">
        <v>946</v>
      </c>
      <c r="H625" s="211"/>
      <c r="I625" s="212">
        <v>40</v>
      </c>
      <c r="J625" s="212">
        <v>45</v>
      </c>
    </row>
    <row r="626" spans="1:12">
      <c r="A626" s="450">
        <v>43169</v>
      </c>
      <c r="B626" s="448" t="s">
        <v>4</v>
      </c>
      <c r="C626" s="448">
        <v>6917</v>
      </c>
      <c r="D626" s="449" t="s">
        <v>286</v>
      </c>
      <c r="E626" s="449" t="s">
        <v>7</v>
      </c>
      <c r="F626" s="449" t="s">
        <v>60</v>
      </c>
      <c r="G626" s="449" t="s">
        <v>98</v>
      </c>
      <c r="H626" s="449"/>
      <c r="I626" s="446">
        <v>32</v>
      </c>
      <c r="J626" s="446">
        <v>45</v>
      </c>
      <c r="K626" s="446"/>
      <c r="L626" s="446"/>
    </row>
    <row r="627" spans="1:12">
      <c r="A627" s="210">
        <v>43219</v>
      </c>
      <c r="B627" s="211" t="s">
        <v>4</v>
      </c>
      <c r="C627" s="211">
        <v>6910</v>
      </c>
      <c r="D627" s="211" t="s">
        <v>286</v>
      </c>
      <c r="E627" s="211" t="s">
        <v>5</v>
      </c>
      <c r="F627" s="211" t="s">
        <v>6</v>
      </c>
      <c r="G627" s="211" t="s">
        <v>388</v>
      </c>
      <c r="H627" s="211"/>
      <c r="I627" s="446">
        <v>32</v>
      </c>
      <c r="J627" s="446">
        <v>45</v>
      </c>
    </row>
    <row r="628" spans="1:12">
      <c r="A628" s="210">
        <v>43221</v>
      </c>
      <c r="B628" s="211" t="s">
        <v>4</v>
      </c>
      <c r="C628" s="211">
        <v>3997</v>
      </c>
      <c r="D628" s="211" t="s">
        <v>446</v>
      </c>
      <c r="E628" s="211" t="s">
        <v>7</v>
      </c>
      <c r="F628" s="211" t="s">
        <v>5</v>
      </c>
      <c r="G628" s="211" t="s">
        <v>42</v>
      </c>
      <c r="H628" s="211"/>
      <c r="I628" s="212">
        <v>25</v>
      </c>
      <c r="J628" s="212">
        <v>26</v>
      </c>
    </row>
    <row r="629" spans="1:12">
      <c r="A629" s="240">
        <v>43170</v>
      </c>
      <c r="B629" s="215" t="s">
        <v>4</v>
      </c>
      <c r="C629" s="215">
        <v>6582</v>
      </c>
      <c r="D629" s="211" t="s">
        <v>886</v>
      </c>
      <c r="E629" s="211" t="s">
        <v>5</v>
      </c>
      <c r="F629" s="211" t="s">
        <v>5</v>
      </c>
      <c r="G629" s="211" t="s">
        <v>116</v>
      </c>
      <c r="H629" s="211"/>
      <c r="I629" s="212">
        <v>50</v>
      </c>
      <c r="J629" s="212">
        <v>74</v>
      </c>
      <c r="K629" s="212"/>
      <c r="L629" s="212"/>
    </row>
    <row r="630" spans="1:12">
      <c r="A630" s="240">
        <v>43170</v>
      </c>
      <c r="B630" s="215" t="s">
        <v>7</v>
      </c>
      <c r="C630" s="215">
        <v>57780</v>
      </c>
      <c r="D630" s="211" t="s">
        <v>893</v>
      </c>
      <c r="E630" s="211" t="s">
        <v>7</v>
      </c>
      <c r="F630" s="211"/>
      <c r="G630" s="211" t="s">
        <v>65</v>
      </c>
      <c r="H630" s="211"/>
      <c r="I630" s="212">
        <v>52</v>
      </c>
      <c r="J630" s="212">
        <v>57</v>
      </c>
      <c r="K630" s="212"/>
      <c r="L630" s="212"/>
    </row>
    <row r="631" spans="1:12" s="212" customFormat="1">
      <c r="A631" s="210">
        <v>43215</v>
      </c>
      <c r="B631" s="211" t="s">
        <v>984</v>
      </c>
      <c r="C631" s="211">
        <v>3054</v>
      </c>
      <c r="D631" s="211" t="s">
        <v>1233</v>
      </c>
      <c r="E631" s="211" t="s">
        <v>5</v>
      </c>
      <c r="F631" s="211" t="s">
        <v>5</v>
      </c>
      <c r="G631" s="211" t="s">
        <v>1234</v>
      </c>
      <c r="H631" s="211"/>
      <c r="I631" s="212">
        <v>215</v>
      </c>
      <c r="J631" s="212">
        <v>355</v>
      </c>
      <c r="K631"/>
      <c r="L631"/>
    </row>
    <row r="632" spans="1:12" s="212" customFormat="1">
      <c r="A632" s="210">
        <v>43217</v>
      </c>
      <c r="B632" s="211" t="s">
        <v>7</v>
      </c>
      <c r="C632" s="211">
        <v>57330</v>
      </c>
      <c r="D632" s="211" t="s">
        <v>375</v>
      </c>
      <c r="E632" s="211" t="s">
        <v>7</v>
      </c>
      <c r="F632" s="211" t="s">
        <v>7</v>
      </c>
      <c r="G632" s="211" t="s">
        <v>1250</v>
      </c>
      <c r="H632" s="211"/>
      <c r="I632" s="212">
        <v>26</v>
      </c>
      <c r="J632" s="212">
        <v>30</v>
      </c>
    </row>
    <row r="633" spans="1:12" s="212" customFormat="1">
      <c r="A633" s="418">
        <v>43194</v>
      </c>
      <c r="B633" s="419" t="s">
        <v>4</v>
      </c>
      <c r="C633" s="419">
        <v>3721</v>
      </c>
      <c r="D633" s="419" t="s">
        <v>192</v>
      </c>
      <c r="E633" s="419" t="s">
        <v>5</v>
      </c>
      <c r="F633" s="419" t="s">
        <v>5</v>
      </c>
      <c r="G633" s="419" t="s">
        <v>65</v>
      </c>
      <c r="H633" s="419"/>
      <c r="I633" s="420">
        <v>19</v>
      </c>
      <c r="J633" s="420">
        <v>21</v>
      </c>
      <c r="K633" s="420"/>
      <c r="L633" s="420"/>
    </row>
    <row r="634" spans="1:12" s="212" customFormat="1">
      <c r="A634" s="240">
        <v>43170</v>
      </c>
      <c r="B634" s="215" t="s">
        <v>7</v>
      </c>
      <c r="C634" s="215">
        <v>57310</v>
      </c>
      <c r="D634" s="211" t="s">
        <v>894</v>
      </c>
      <c r="E634" s="211" t="s">
        <v>7</v>
      </c>
      <c r="F634" s="211" t="s">
        <v>9</v>
      </c>
      <c r="G634" s="211" t="s">
        <v>389</v>
      </c>
      <c r="H634" s="211"/>
      <c r="I634" s="212">
        <v>41</v>
      </c>
      <c r="J634" s="212">
        <v>55</v>
      </c>
    </row>
    <row r="635" spans="1:12" s="212" customFormat="1">
      <c r="A635" s="241">
        <v>43163</v>
      </c>
      <c r="B635" s="214" t="s">
        <v>7</v>
      </c>
      <c r="C635" s="214">
        <v>57390</v>
      </c>
      <c r="D635" s="32" t="s">
        <v>669</v>
      </c>
      <c r="E635" s="32" t="s">
        <v>7</v>
      </c>
      <c r="F635" s="32" t="s">
        <v>24</v>
      </c>
      <c r="G635" s="32" t="s">
        <v>663</v>
      </c>
      <c r="H635" s="32"/>
      <c r="I635" s="212">
        <v>14</v>
      </c>
      <c r="J635" s="212">
        <v>10</v>
      </c>
    </row>
    <row r="636" spans="1:12" s="212" customFormat="1">
      <c r="A636" s="240">
        <v>43167</v>
      </c>
      <c r="B636" s="215" t="s">
        <v>7</v>
      </c>
      <c r="C636" s="215">
        <v>57390</v>
      </c>
      <c r="D636" s="211" t="s">
        <v>669</v>
      </c>
      <c r="E636" s="211" t="s">
        <v>7</v>
      </c>
      <c r="F636" s="211"/>
      <c r="G636" s="211" t="s">
        <v>388</v>
      </c>
      <c r="H636" s="211"/>
      <c r="I636" s="212">
        <v>14</v>
      </c>
      <c r="J636" s="212">
        <v>10</v>
      </c>
    </row>
    <row r="637" spans="1:12" s="212" customFormat="1">
      <c r="A637" s="210">
        <v>43220</v>
      </c>
      <c r="B637" s="211" t="s">
        <v>6</v>
      </c>
      <c r="C637" s="211">
        <v>66121</v>
      </c>
      <c r="D637" s="211" t="s">
        <v>1341</v>
      </c>
      <c r="E637" s="211" t="s">
        <v>363</v>
      </c>
      <c r="F637" s="211" t="s">
        <v>24</v>
      </c>
      <c r="G637" s="211" t="s">
        <v>1342</v>
      </c>
      <c r="H637" s="211"/>
      <c r="I637" s="212">
        <v>58</v>
      </c>
      <c r="J637" s="212">
        <v>86</v>
      </c>
    </row>
    <row r="638" spans="1:12" s="212" customFormat="1">
      <c r="A638" s="210">
        <v>43221</v>
      </c>
      <c r="B638" s="211" t="s">
        <v>6</v>
      </c>
      <c r="C638" s="211">
        <v>54739</v>
      </c>
      <c r="D638" s="211" t="s">
        <v>1385</v>
      </c>
      <c r="E638" s="211" t="s">
        <v>7</v>
      </c>
      <c r="F638" s="211" t="s">
        <v>6</v>
      </c>
      <c r="G638" s="211" t="s">
        <v>1133</v>
      </c>
      <c r="H638" s="211"/>
      <c r="I638" s="212">
        <v>59</v>
      </c>
      <c r="J638" s="212">
        <v>68</v>
      </c>
      <c r="K638"/>
      <c r="L638"/>
    </row>
    <row r="639" spans="1:12" s="212" customFormat="1">
      <c r="A639" s="240">
        <v>43166</v>
      </c>
      <c r="B639" s="215" t="s">
        <v>7</v>
      </c>
      <c r="C639" s="215">
        <v>54730</v>
      </c>
      <c r="D639" s="211" t="s">
        <v>836</v>
      </c>
      <c r="E639" s="211" t="s">
        <v>7</v>
      </c>
      <c r="F639" s="211" t="s">
        <v>7</v>
      </c>
      <c r="G639" s="211" t="s">
        <v>116</v>
      </c>
      <c r="H639" s="211"/>
      <c r="I639" s="212">
        <v>32</v>
      </c>
      <c r="J639" s="212">
        <v>33</v>
      </c>
    </row>
    <row r="640" spans="1:12" s="212" customFormat="1">
      <c r="A640" s="240">
        <v>43167</v>
      </c>
      <c r="B640" s="215" t="s">
        <v>7</v>
      </c>
      <c r="C640" s="215">
        <v>54730</v>
      </c>
      <c r="D640" s="211" t="s">
        <v>836</v>
      </c>
      <c r="E640" s="211" t="s">
        <v>7</v>
      </c>
      <c r="F640" s="211" t="s">
        <v>9</v>
      </c>
      <c r="G640" s="211" t="s">
        <v>388</v>
      </c>
      <c r="H640" s="211"/>
      <c r="I640" s="212">
        <v>32</v>
      </c>
      <c r="J640" s="212">
        <v>33</v>
      </c>
    </row>
    <row r="641" spans="1:18" s="212" customFormat="1">
      <c r="A641" s="240">
        <v>43168</v>
      </c>
      <c r="B641" s="215" t="s">
        <v>7</v>
      </c>
      <c r="C641" s="215">
        <v>57580</v>
      </c>
      <c r="D641" s="211" t="s">
        <v>865</v>
      </c>
      <c r="E641" s="211" t="s">
        <v>7</v>
      </c>
      <c r="F641" s="211" t="s">
        <v>24</v>
      </c>
      <c r="G641" s="211" t="s">
        <v>634</v>
      </c>
      <c r="H641" s="211"/>
      <c r="I641" s="212">
        <v>65</v>
      </c>
      <c r="J641" s="212">
        <v>99</v>
      </c>
    </row>
    <row r="642" spans="1:18" s="212" customFormat="1">
      <c r="A642" s="240">
        <v>43183</v>
      </c>
      <c r="B642" s="215" t="s">
        <v>7</v>
      </c>
      <c r="C642" s="215">
        <v>57580</v>
      </c>
      <c r="D642" s="211" t="s">
        <v>858</v>
      </c>
      <c r="E642" s="211" t="s">
        <v>7</v>
      </c>
      <c r="F642" s="211" t="s">
        <v>24</v>
      </c>
      <c r="G642" s="211" t="s">
        <v>776</v>
      </c>
      <c r="H642" s="211"/>
      <c r="I642" s="212">
        <v>65</v>
      </c>
      <c r="J642" s="212">
        <v>99</v>
      </c>
    </row>
    <row r="643" spans="1:18" s="212" customFormat="1">
      <c r="A643" s="210">
        <v>43221</v>
      </c>
      <c r="B643" s="211" t="s">
        <v>7</v>
      </c>
      <c r="C643" s="211">
        <v>57580</v>
      </c>
      <c r="D643" s="211" t="s">
        <v>858</v>
      </c>
      <c r="E643" s="211" t="s">
        <v>7</v>
      </c>
      <c r="F643" s="211" t="s">
        <v>24</v>
      </c>
      <c r="G643" s="211" t="s">
        <v>65</v>
      </c>
      <c r="H643" s="211"/>
      <c r="I643" s="212">
        <v>65</v>
      </c>
      <c r="J643" s="212">
        <v>99</v>
      </c>
      <c r="K643"/>
      <c r="L643"/>
    </row>
    <row r="644" spans="1:18" s="212" customFormat="1">
      <c r="A644" s="241">
        <v>43162</v>
      </c>
      <c r="B644" s="214" t="s">
        <v>22</v>
      </c>
      <c r="C644" s="214">
        <v>6747</v>
      </c>
      <c r="D644" s="32" t="s">
        <v>642</v>
      </c>
      <c r="E644" s="32" t="s">
        <v>7</v>
      </c>
      <c r="F644" s="32" t="s">
        <v>6</v>
      </c>
      <c r="G644" s="32" t="s">
        <v>482</v>
      </c>
      <c r="H644" s="32"/>
      <c r="I644" s="212">
        <v>40</v>
      </c>
      <c r="J644" s="212">
        <v>32</v>
      </c>
    </row>
    <row r="645" spans="1:18" s="212" customFormat="1">
      <c r="A645" s="240">
        <v>43165</v>
      </c>
      <c r="B645" s="215" t="s">
        <v>7</v>
      </c>
      <c r="C645" s="215">
        <v>57855</v>
      </c>
      <c r="D645" s="211" t="s">
        <v>829</v>
      </c>
      <c r="E645" s="211" t="s">
        <v>7</v>
      </c>
      <c r="F645" s="211" t="s">
        <v>24</v>
      </c>
      <c r="G645" s="211" t="s">
        <v>42</v>
      </c>
      <c r="H645" s="211"/>
      <c r="I645" s="212">
        <v>54</v>
      </c>
      <c r="J645" s="212">
        <v>59</v>
      </c>
    </row>
    <row r="646" spans="1:18" s="212" customFormat="1">
      <c r="A646" s="210">
        <v>43190</v>
      </c>
      <c r="B646" s="215" t="s">
        <v>7</v>
      </c>
      <c r="C646" s="215">
        <v>68160</v>
      </c>
      <c r="D646" s="211" t="s">
        <v>1010</v>
      </c>
      <c r="E646" s="211" t="s">
        <v>7</v>
      </c>
      <c r="F646" s="211" t="s">
        <v>9</v>
      </c>
      <c r="G646" s="211" t="s">
        <v>388</v>
      </c>
      <c r="H646" s="211"/>
      <c r="I646" s="212">
        <v>157</v>
      </c>
      <c r="J646" s="212">
        <v>238</v>
      </c>
    </row>
    <row r="647" spans="1:18" s="212" customFormat="1">
      <c r="A647" s="210">
        <v>43190</v>
      </c>
      <c r="B647" s="215" t="s">
        <v>7</v>
      </c>
      <c r="C647" s="215">
        <v>65400</v>
      </c>
      <c r="D647" s="211" t="s">
        <v>1017</v>
      </c>
      <c r="E647" s="211" t="s">
        <v>7</v>
      </c>
      <c r="F647" s="211" t="s">
        <v>24</v>
      </c>
      <c r="G647" s="211" t="s">
        <v>659</v>
      </c>
      <c r="H647" s="211"/>
      <c r="I647" s="253" t="s">
        <v>1058</v>
      </c>
      <c r="J647" s="253" t="s">
        <v>1057</v>
      </c>
    </row>
    <row r="648" spans="1:18" s="212" customFormat="1">
      <c r="A648" s="210">
        <v>43219</v>
      </c>
      <c r="B648" s="211" t="s">
        <v>4</v>
      </c>
      <c r="C648" s="211">
        <v>5254</v>
      </c>
      <c r="D648" s="211" t="s">
        <v>166</v>
      </c>
      <c r="E648" s="211" t="s">
        <v>24</v>
      </c>
      <c r="F648" s="211" t="s">
        <v>24</v>
      </c>
      <c r="G648" s="211" t="s">
        <v>42</v>
      </c>
      <c r="H648" s="211"/>
      <c r="I648" s="212">
        <v>7</v>
      </c>
      <c r="J648" s="212">
        <v>5</v>
      </c>
      <c r="K648"/>
      <c r="L648"/>
    </row>
    <row r="649" spans="1:18" s="212" customFormat="1">
      <c r="A649" s="240">
        <v>43167</v>
      </c>
      <c r="B649" s="215" t="s">
        <v>4</v>
      </c>
      <c r="C649" s="215">
        <v>4450</v>
      </c>
      <c r="D649" s="211" t="s">
        <v>158</v>
      </c>
      <c r="E649" s="211" t="s">
        <v>4</v>
      </c>
      <c r="F649" s="211" t="s">
        <v>7</v>
      </c>
      <c r="G649" s="211" t="s">
        <v>388</v>
      </c>
      <c r="H649" s="211"/>
      <c r="I649" s="212">
        <v>7</v>
      </c>
      <c r="J649" s="212">
        <v>5</v>
      </c>
    </row>
    <row r="650" spans="1:18" s="212" customFormat="1">
      <c r="A650" s="241">
        <v>43162</v>
      </c>
      <c r="B650" s="214" t="s">
        <v>4</v>
      </c>
      <c r="C650" s="214">
        <v>4986</v>
      </c>
      <c r="D650" s="32" t="s">
        <v>158</v>
      </c>
      <c r="E650" s="32" t="s">
        <v>5</v>
      </c>
      <c r="F650" s="32" t="s">
        <v>6</v>
      </c>
      <c r="G650" s="32" t="s">
        <v>123</v>
      </c>
      <c r="H650" s="32"/>
      <c r="I650" s="212">
        <v>7</v>
      </c>
      <c r="J650" s="212">
        <v>5</v>
      </c>
    </row>
    <row r="651" spans="1:18" s="212" customFormat="1">
      <c r="A651" s="240">
        <v>43184</v>
      </c>
      <c r="B651" s="215" t="s">
        <v>4</v>
      </c>
      <c r="C651" s="215">
        <v>4986</v>
      </c>
      <c r="D651" s="211" t="s">
        <v>158</v>
      </c>
      <c r="E651" s="211" t="s">
        <v>5</v>
      </c>
      <c r="F651" s="211" t="s">
        <v>5</v>
      </c>
      <c r="G651" s="211" t="s">
        <v>492</v>
      </c>
      <c r="H651" s="211"/>
      <c r="I651" s="212">
        <v>7</v>
      </c>
      <c r="J651" s="212">
        <v>5</v>
      </c>
    </row>
    <row r="652" spans="1:18" s="212" customFormat="1">
      <c r="A652" s="210">
        <v>43190</v>
      </c>
      <c r="B652" s="215" t="s">
        <v>4</v>
      </c>
      <c r="C652" s="215">
        <v>4408</v>
      </c>
      <c r="D652" s="211" t="s">
        <v>158</v>
      </c>
      <c r="E652" s="211" t="s">
        <v>24</v>
      </c>
      <c r="F652" s="211" t="s">
        <v>6</v>
      </c>
      <c r="G652" s="211" t="s">
        <v>37</v>
      </c>
      <c r="H652" s="211"/>
      <c r="I652" s="212">
        <v>7</v>
      </c>
      <c r="J652" s="212">
        <v>5</v>
      </c>
    </row>
    <row r="653" spans="1:18" s="212" customFormat="1">
      <c r="A653" s="315">
        <v>43195</v>
      </c>
      <c r="B653" s="311" t="s">
        <v>4</v>
      </c>
      <c r="C653" s="311">
        <v>4460</v>
      </c>
      <c r="D653" s="311" t="s">
        <v>158</v>
      </c>
      <c r="E653" s="311" t="s">
        <v>5</v>
      </c>
      <c r="F653" s="311" t="s">
        <v>7</v>
      </c>
      <c r="G653" s="311" t="s">
        <v>1124</v>
      </c>
      <c r="H653" s="311"/>
      <c r="I653" s="312">
        <v>7</v>
      </c>
      <c r="J653" s="312">
        <v>5</v>
      </c>
      <c r="K653" s="312"/>
      <c r="L653" s="312"/>
    </row>
    <row r="654" spans="1:18" s="212" customFormat="1">
      <c r="A654" s="315">
        <v>43195</v>
      </c>
      <c r="B654" s="311" t="s">
        <v>4</v>
      </c>
      <c r="C654" s="311">
        <v>4423</v>
      </c>
      <c r="D654" s="311" t="s">
        <v>158</v>
      </c>
      <c r="E654" s="311" t="s">
        <v>5</v>
      </c>
      <c r="F654" s="311" t="s">
        <v>7</v>
      </c>
      <c r="G654" s="311" t="s">
        <v>1136</v>
      </c>
      <c r="H654" s="311"/>
      <c r="I654" s="312">
        <v>7</v>
      </c>
      <c r="J654" s="312">
        <v>5</v>
      </c>
      <c r="K654" s="312"/>
      <c r="L654" s="312"/>
    </row>
    <row r="655" spans="1:18" s="212" customFormat="1">
      <c r="A655" s="315">
        <v>43196</v>
      </c>
      <c r="B655" s="311" t="s">
        <v>4</v>
      </c>
      <c r="C655" s="311">
        <v>4490</v>
      </c>
      <c r="D655" s="311" t="s">
        <v>158</v>
      </c>
      <c r="E655" s="311" t="s">
        <v>5</v>
      </c>
      <c r="F655" s="311" t="s">
        <v>7</v>
      </c>
      <c r="G655" s="311" t="s">
        <v>123</v>
      </c>
      <c r="H655" s="311"/>
      <c r="I655" s="312">
        <v>7</v>
      </c>
      <c r="J655" s="312">
        <v>5</v>
      </c>
      <c r="K655" s="312"/>
      <c r="L655" s="312"/>
    </row>
    <row r="656" spans="1:18" s="212" customFormat="1" ht="16">
      <c r="A656" s="315">
        <v>43199</v>
      </c>
      <c r="B656" s="311" t="s">
        <v>4</v>
      </c>
      <c r="C656" s="311">
        <v>4443</v>
      </c>
      <c r="D656" s="311" t="s">
        <v>158</v>
      </c>
      <c r="E656" s="311" t="s">
        <v>5</v>
      </c>
      <c r="F656" s="311" t="s">
        <v>7</v>
      </c>
      <c r="G656" s="311" t="s">
        <v>1164</v>
      </c>
      <c r="H656" s="311"/>
      <c r="I656" s="312">
        <v>7</v>
      </c>
      <c r="J656" s="312">
        <v>5</v>
      </c>
      <c r="K656" s="312"/>
      <c r="L656" s="312"/>
      <c r="R656" s="623"/>
    </row>
    <row r="657" spans="1:18" s="212" customFormat="1" ht="16">
      <c r="A657" s="315">
        <v>43201</v>
      </c>
      <c r="B657" s="311" t="s">
        <v>4</v>
      </c>
      <c r="C657" s="311">
        <v>4478</v>
      </c>
      <c r="D657" s="311" t="s">
        <v>158</v>
      </c>
      <c r="E657" s="311" t="s">
        <v>675</v>
      </c>
      <c r="F657" s="311" t="s">
        <v>5</v>
      </c>
      <c r="G657" s="311" t="s">
        <v>1179</v>
      </c>
      <c r="H657" s="311"/>
      <c r="I657" s="312">
        <v>7</v>
      </c>
      <c r="J657" s="312">
        <v>5</v>
      </c>
      <c r="K657" s="312"/>
      <c r="L657" s="312"/>
      <c r="R657" s="623"/>
    </row>
    <row r="658" spans="1:18" ht="16">
      <c r="A658" s="315">
        <v>43204</v>
      </c>
      <c r="B658" s="311" t="s">
        <v>4</v>
      </c>
      <c r="C658" s="311">
        <v>4440</v>
      </c>
      <c r="D658" s="311" t="s">
        <v>158</v>
      </c>
      <c r="E658" s="311" t="s">
        <v>7</v>
      </c>
      <c r="F658" s="311" t="s">
        <v>9</v>
      </c>
      <c r="G658" s="311" t="s">
        <v>1184</v>
      </c>
      <c r="H658" s="311"/>
      <c r="I658" s="312">
        <v>7</v>
      </c>
      <c r="J658" s="312">
        <v>5</v>
      </c>
      <c r="K658" s="312"/>
      <c r="L658" s="312"/>
      <c r="R658" s="623"/>
    </row>
    <row r="659" spans="1:18" ht="16">
      <c r="A659" s="210">
        <v>43221</v>
      </c>
      <c r="B659" s="211" t="s">
        <v>4</v>
      </c>
      <c r="C659" s="211">
        <v>4408</v>
      </c>
      <c r="D659" s="211" t="s">
        <v>158</v>
      </c>
      <c r="E659" s="211" t="s">
        <v>803</v>
      </c>
      <c r="F659" s="211" t="s">
        <v>7</v>
      </c>
      <c r="G659" s="211" t="s">
        <v>42</v>
      </c>
      <c r="H659" s="211"/>
      <c r="I659" s="312">
        <v>7</v>
      </c>
      <c r="J659" s="312">
        <v>5</v>
      </c>
      <c r="R659" s="623"/>
    </row>
    <row r="660" spans="1:18" ht="16">
      <c r="A660" s="210">
        <v>43201</v>
      </c>
      <c r="B660" s="211" t="s">
        <v>28</v>
      </c>
      <c r="C660" s="246" t="s">
        <v>1181</v>
      </c>
      <c r="D660" s="211" t="s">
        <v>1182</v>
      </c>
      <c r="E660" s="211" t="s">
        <v>78</v>
      </c>
      <c r="F660" s="211" t="s">
        <v>28</v>
      </c>
      <c r="G660" s="211" t="s">
        <v>388</v>
      </c>
      <c r="H660" s="211"/>
      <c r="I660" s="236"/>
      <c r="J660" s="236"/>
      <c r="K660" s="212"/>
      <c r="L660" s="212"/>
      <c r="R660" s="623"/>
    </row>
    <row r="661" spans="1:18" ht="16">
      <c r="A661" s="210">
        <v>43217</v>
      </c>
      <c r="B661" s="211" t="s">
        <v>7</v>
      </c>
      <c r="C661" s="211">
        <v>54650</v>
      </c>
      <c r="D661" s="211" t="s">
        <v>393</v>
      </c>
      <c r="E661" s="211" t="s">
        <v>7</v>
      </c>
      <c r="F661" s="211" t="s">
        <v>7</v>
      </c>
      <c r="G661" s="211" t="s">
        <v>116</v>
      </c>
      <c r="H661" s="211"/>
      <c r="I661" s="212">
        <v>23</v>
      </c>
      <c r="J661" s="212">
        <v>14</v>
      </c>
      <c r="K661" s="212"/>
      <c r="L661" s="212"/>
      <c r="R661" s="623"/>
    </row>
    <row r="662" spans="1:18">
      <c r="A662" s="210">
        <v>43217</v>
      </c>
      <c r="B662" s="211" t="s">
        <v>7</v>
      </c>
      <c r="C662" s="211">
        <v>54650</v>
      </c>
      <c r="D662" s="211" t="s">
        <v>393</v>
      </c>
      <c r="E662" s="211" t="s">
        <v>7</v>
      </c>
      <c r="F662" s="211" t="s">
        <v>7</v>
      </c>
      <c r="G662" s="211" t="s">
        <v>116</v>
      </c>
      <c r="H662" s="211"/>
      <c r="I662" s="212">
        <v>23</v>
      </c>
      <c r="J662" s="212">
        <v>14</v>
      </c>
      <c r="K662" s="212"/>
      <c r="L662" s="212"/>
    </row>
    <row r="663" spans="1:18">
      <c r="A663" s="210">
        <v>43220</v>
      </c>
      <c r="B663" s="211" t="s">
        <v>7</v>
      </c>
      <c r="C663" s="211">
        <v>67750</v>
      </c>
      <c r="D663" s="211" t="s">
        <v>1351</v>
      </c>
      <c r="E663" s="211" t="s">
        <v>7</v>
      </c>
      <c r="F663" s="211" t="s">
        <v>6</v>
      </c>
      <c r="G663" s="211" t="s">
        <v>388</v>
      </c>
      <c r="H663" s="211"/>
      <c r="I663" s="212">
        <v>134</v>
      </c>
      <c r="J663" s="212">
        <v>201</v>
      </c>
      <c r="K663" s="212"/>
      <c r="L663" s="212"/>
    </row>
    <row r="664" spans="1:18">
      <c r="A664" s="240">
        <v>43169</v>
      </c>
      <c r="B664" s="215" t="s">
        <v>4</v>
      </c>
      <c r="C664" s="215">
        <v>9132</v>
      </c>
      <c r="D664" s="211" t="s">
        <v>313</v>
      </c>
      <c r="E664" s="211" t="s">
        <v>5</v>
      </c>
      <c r="F664" s="211" t="s">
        <v>5</v>
      </c>
      <c r="G664" s="211" t="s">
        <v>123</v>
      </c>
      <c r="H664" s="211"/>
      <c r="I664" s="212">
        <v>41</v>
      </c>
      <c r="J664" s="212">
        <v>62</v>
      </c>
      <c r="K664" s="212"/>
      <c r="L664" s="212"/>
    </row>
    <row r="665" spans="1:18">
      <c r="A665" s="240">
        <v>43177</v>
      </c>
      <c r="B665" s="215" t="s">
        <v>4</v>
      </c>
      <c r="C665" s="215">
        <v>3811</v>
      </c>
      <c r="D665" s="211" t="s">
        <v>304</v>
      </c>
      <c r="E665" s="211" t="s">
        <v>5</v>
      </c>
      <c r="F665" s="211" t="s">
        <v>7</v>
      </c>
      <c r="G665" s="211" t="s">
        <v>940</v>
      </c>
      <c r="H665" s="211"/>
      <c r="I665" s="212">
        <v>13</v>
      </c>
      <c r="J665" s="212">
        <v>12</v>
      </c>
      <c r="K665" s="212"/>
      <c r="L665" s="212"/>
    </row>
    <row r="666" spans="1:18">
      <c r="A666" s="240">
        <v>43176</v>
      </c>
      <c r="B666" s="215" t="s">
        <v>4</v>
      </c>
      <c r="C666" s="215">
        <v>3860</v>
      </c>
      <c r="D666" s="211" t="s">
        <v>304</v>
      </c>
      <c r="E666" s="211" t="s">
        <v>5</v>
      </c>
      <c r="F666" s="211" t="s">
        <v>7</v>
      </c>
      <c r="G666" s="211" t="s">
        <v>918</v>
      </c>
      <c r="H666" s="211"/>
      <c r="I666" s="212">
        <v>13</v>
      </c>
      <c r="J666" s="212">
        <v>12</v>
      </c>
      <c r="K666" s="212"/>
      <c r="L666" s="212"/>
    </row>
    <row r="667" spans="1:18">
      <c r="A667" s="241">
        <v>43163</v>
      </c>
      <c r="B667" s="214" t="s">
        <v>4</v>
      </c>
      <c r="C667" s="214">
        <v>3863</v>
      </c>
      <c r="D667" s="32" t="s">
        <v>304</v>
      </c>
      <c r="E667" s="32" t="s">
        <v>5</v>
      </c>
      <c r="F667" s="32" t="s">
        <v>7</v>
      </c>
      <c r="G667" s="32" t="s">
        <v>548</v>
      </c>
      <c r="H667" s="32"/>
      <c r="I667" s="212">
        <v>13</v>
      </c>
      <c r="J667" s="212">
        <v>12</v>
      </c>
      <c r="K667" s="212"/>
      <c r="L667" s="212"/>
    </row>
    <row r="668" spans="1:18">
      <c r="A668" s="315">
        <v>43192</v>
      </c>
      <c r="B668" s="311" t="s">
        <v>4</v>
      </c>
      <c r="C668" s="311">
        <v>3850</v>
      </c>
      <c r="D668" s="311" t="s">
        <v>304</v>
      </c>
      <c r="E668" s="311" t="s">
        <v>9</v>
      </c>
      <c r="F668" s="311" t="s">
        <v>24</v>
      </c>
      <c r="G668" s="311" t="s">
        <v>98</v>
      </c>
      <c r="H668" s="311"/>
      <c r="I668" s="312">
        <v>13</v>
      </c>
      <c r="J668" s="312">
        <v>12</v>
      </c>
      <c r="K668" s="277"/>
      <c r="L668" s="277"/>
    </row>
    <row r="669" spans="1:18">
      <c r="A669" s="315">
        <v>43193</v>
      </c>
      <c r="B669" s="311" t="s">
        <v>4</v>
      </c>
      <c r="C669" s="311">
        <v>3864</v>
      </c>
      <c r="D669" s="311" t="s">
        <v>304</v>
      </c>
      <c r="E669" s="311" t="s">
        <v>5</v>
      </c>
      <c r="F669" s="311" t="s">
        <v>5</v>
      </c>
      <c r="G669" s="311" t="s">
        <v>1104</v>
      </c>
      <c r="H669" s="311"/>
      <c r="I669" s="312">
        <v>17</v>
      </c>
      <c r="J669" s="312">
        <v>13</v>
      </c>
      <c r="K669" s="312"/>
      <c r="L669" s="312"/>
    </row>
    <row r="670" spans="1:18">
      <c r="A670" s="315">
        <v>43198</v>
      </c>
      <c r="B670" s="311" t="s">
        <v>4</v>
      </c>
      <c r="C670" s="311">
        <v>3820</v>
      </c>
      <c r="D670" s="311" t="s">
        <v>304</v>
      </c>
      <c r="E670" s="311" t="s">
        <v>14</v>
      </c>
      <c r="F670" s="311" t="s">
        <v>24</v>
      </c>
      <c r="G670" s="311" t="s">
        <v>388</v>
      </c>
      <c r="H670" s="311"/>
      <c r="I670" s="312">
        <v>17</v>
      </c>
      <c r="J670" s="312">
        <v>13</v>
      </c>
      <c r="K670" s="312"/>
      <c r="L670" s="312"/>
    </row>
    <row r="671" spans="1:18">
      <c r="A671" s="210">
        <v>43219</v>
      </c>
      <c r="B671" s="211" t="s">
        <v>4</v>
      </c>
      <c r="C671" s="211">
        <v>3864</v>
      </c>
      <c r="D671" s="211" t="s">
        <v>304</v>
      </c>
      <c r="E671" s="211" t="s">
        <v>5</v>
      </c>
      <c r="F671" s="211" t="s">
        <v>5</v>
      </c>
      <c r="G671" s="211" t="s">
        <v>946</v>
      </c>
      <c r="H671" s="211"/>
      <c r="I671" s="312">
        <v>17</v>
      </c>
      <c r="J671" s="312">
        <v>13</v>
      </c>
    </row>
    <row r="672" spans="1:18">
      <c r="A672" s="210">
        <v>43221</v>
      </c>
      <c r="B672" s="211" t="s">
        <v>4</v>
      </c>
      <c r="C672" s="211">
        <v>3879</v>
      </c>
      <c r="D672" s="211" t="s">
        <v>304</v>
      </c>
      <c r="E672" s="211" t="s">
        <v>25</v>
      </c>
      <c r="F672" s="211" t="s">
        <v>7</v>
      </c>
      <c r="G672" s="211" t="s">
        <v>42</v>
      </c>
      <c r="H672" s="211"/>
      <c r="I672" s="312">
        <v>17</v>
      </c>
      <c r="J672" s="312">
        <v>13</v>
      </c>
    </row>
    <row r="673" spans="1:12">
      <c r="A673" s="210">
        <v>43221</v>
      </c>
      <c r="B673" s="211" t="s">
        <v>4</v>
      </c>
      <c r="C673" s="211">
        <v>3813</v>
      </c>
      <c r="D673" s="211" t="s">
        <v>304</v>
      </c>
      <c r="E673" s="211" t="s">
        <v>9</v>
      </c>
      <c r="F673" s="211" t="s">
        <v>7</v>
      </c>
      <c r="G673" s="211" t="s">
        <v>463</v>
      </c>
      <c r="H673" s="211"/>
      <c r="I673" s="312">
        <v>17</v>
      </c>
      <c r="J673" s="312">
        <v>13</v>
      </c>
    </row>
    <row r="674" spans="1:12">
      <c r="A674" s="210">
        <v>43221</v>
      </c>
      <c r="B674" s="211" t="s">
        <v>4</v>
      </c>
      <c r="C674" s="211">
        <v>3840</v>
      </c>
      <c r="D674" s="211" t="s">
        <v>304</v>
      </c>
      <c r="E674" s="211" t="s">
        <v>79</v>
      </c>
      <c r="F674" s="211" t="s">
        <v>5</v>
      </c>
      <c r="G674" s="211" t="s">
        <v>42</v>
      </c>
      <c r="H674" s="211"/>
      <c r="I674" s="312">
        <v>17</v>
      </c>
      <c r="J674" s="312">
        <v>13</v>
      </c>
    </row>
    <row r="675" spans="1:12">
      <c r="A675" s="210">
        <v>43217</v>
      </c>
      <c r="B675" s="211" t="s">
        <v>7</v>
      </c>
      <c r="C675" s="211">
        <v>57350</v>
      </c>
      <c r="D675" s="211" t="s">
        <v>1270</v>
      </c>
      <c r="E675" s="211" t="s">
        <v>7</v>
      </c>
      <c r="F675" s="211" t="s">
        <v>6</v>
      </c>
      <c r="G675" s="211" t="s">
        <v>510</v>
      </c>
      <c r="H675" s="211"/>
      <c r="I675" s="212">
        <v>96</v>
      </c>
      <c r="J675" s="212">
        <v>127</v>
      </c>
      <c r="K675" s="212"/>
      <c r="L675" s="212"/>
    </row>
    <row r="676" spans="1:12">
      <c r="A676" s="240">
        <v>43177</v>
      </c>
      <c r="B676" s="215" t="s">
        <v>4</v>
      </c>
      <c r="C676" s="215">
        <v>4998</v>
      </c>
      <c r="D676" s="211" t="s">
        <v>335</v>
      </c>
      <c r="E676" s="211" t="s">
        <v>5</v>
      </c>
      <c r="F676" s="211" t="s">
        <v>7</v>
      </c>
      <c r="G676" s="211" t="s">
        <v>123</v>
      </c>
      <c r="H676" s="211"/>
      <c r="I676" s="212">
        <v>17</v>
      </c>
      <c r="J676" s="212">
        <v>13</v>
      </c>
      <c r="K676" s="212"/>
      <c r="L676" s="212"/>
    </row>
    <row r="677" spans="1:12">
      <c r="A677" s="210">
        <v>43186</v>
      </c>
      <c r="B677" s="215" t="s">
        <v>4</v>
      </c>
      <c r="C677" s="215">
        <v>4968</v>
      </c>
      <c r="D677" s="211" t="s">
        <v>335</v>
      </c>
      <c r="E677" s="211" t="s">
        <v>5</v>
      </c>
      <c r="F677" s="211" t="s">
        <v>7</v>
      </c>
      <c r="G677" s="211" t="s">
        <v>548</v>
      </c>
      <c r="H677" s="211"/>
      <c r="I677" s="212">
        <v>17</v>
      </c>
      <c r="J677" s="212">
        <v>13</v>
      </c>
      <c r="K677" s="212"/>
      <c r="L677" s="212"/>
    </row>
    <row r="678" spans="1:12">
      <c r="A678" s="479">
        <v>43194</v>
      </c>
      <c r="B678" s="475" t="s">
        <v>4</v>
      </c>
      <c r="C678" s="475">
        <v>4996</v>
      </c>
      <c r="D678" s="475" t="s">
        <v>335</v>
      </c>
      <c r="E678" s="475" t="s">
        <v>7</v>
      </c>
      <c r="F678" s="475" t="s">
        <v>105</v>
      </c>
      <c r="G678" s="475" t="s">
        <v>482</v>
      </c>
      <c r="H678" s="475"/>
      <c r="I678" s="476">
        <v>17</v>
      </c>
      <c r="J678" s="476">
        <v>13</v>
      </c>
      <c r="K678" s="476"/>
      <c r="L678" s="476"/>
    </row>
    <row r="679" spans="1:12">
      <c r="A679" s="479">
        <v>43195</v>
      </c>
      <c r="B679" s="475" t="s">
        <v>4</v>
      </c>
      <c r="C679" s="475">
        <v>4996</v>
      </c>
      <c r="D679" s="475" t="s">
        <v>335</v>
      </c>
      <c r="E679" s="475" t="s">
        <v>7</v>
      </c>
      <c r="F679" s="475" t="s">
        <v>6</v>
      </c>
      <c r="G679" s="475" t="s">
        <v>123</v>
      </c>
      <c r="H679" s="475"/>
      <c r="I679" s="476">
        <v>17</v>
      </c>
      <c r="J679" s="476">
        <v>13</v>
      </c>
      <c r="K679" s="476"/>
      <c r="L679" s="476"/>
    </row>
    <row r="680" spans="1:12">
      <c r="A680" s="210">
        <v>43190</v>
      </c>
      <c r="B680" s="215" t="s">
        <v>4</v>
      </c>
      <c r="C680" s="215">
        <v>5359</v>
      </c>
      <c r="D680" s="211" t="s">
        <v>155</v>
      </c>
      <c r="E680" s="211" t="s">
        <v>4</v>
      </c>
      <c r="F680" s="211" t="s">
        <v>5</v>
      </c>
      <c r="G680" s="211" t="s">
        <v>388</v>
      </c>
      <c r="H680" s="211"/>
      <c r="I680" s="212">
        <v>31</v>
      </c>
      <c r="J680" s="212">
        <v>43</v>
      </c>
      <c r="K680" s="212"/>
      <c r="L680" s="212"/>
    </row>
    <row r="681" spans="1:12">
      <c r="A681" s="210">
        <v>43221</v>
      </c>
      <c r="B681" s="211" t="s">
        <v>4</v>
      </c>
      <c r="C681" s="211">
        <v>5370</v>
      </c>
      <c r="D681" s="211" t="s">
        <v>155</v>
      </c>
      <c r="E681" s="211" t="s">
        <v>79</v>
      </c>
      <c r="F681" s="211" t="s">
        <v>71</v>
      </c>
      <c r="G681" s="211" t="s">
        <v>388</v>
      </c>
      <c r="H681" s="211"/>
      <c r="I681" s="212">
        <v>31</v>
      </c>
      <c r="J681" s="212">
        <v>43</v>
      </c>
    </row>
    <row r="682" spans="1:12">
      <c r="A682" s="439">
        <v>43169</v>
      </c>
      <c r="B682" s="440" t="s">
        <v>4</v>
      </c>
      <c r="C682" s="440">
        <v>1670</v>
      </c>
      <c r="D682" s="441" t="s">
        <v>648</v>
      </c>
      <c r="E682" s="441" t="s">
        <v>24</v>
      </c>
      <c r="F682" s="441" t="s">
        <v>7</v>
      </c>
      <c r="G682" s="441" t="s">
        <v>116</v>
      </c>
      <c r="H682" s="441"/>
      <c r="I682" s="442">
        <v>27</v>
      </c>
      <c r="J682" s="442">
        <v>38</v>
      </c>
      <c r="K682" s="442"/>
      <c r="L682" s="442"/>
    </row>
    <row r="683" spans="1:12">
      <c r="A683" s="210">
        <v>43221</v>
      </c>
      <c r="B683" s="211" t="s">
        <v>4</v>
      </c>
      <c r="C683" s="211">
        <v>1670</v>
      </c>
      <c r="D683" s="211" t="s">
        <v>648</v>
      </c>
      <c r="E683" s="211" t="s">
        <v>18</v>
      </c>
      <c r="F683" s="211" t="s">
        <v>7</v>
      </c>
      <c r="G683" s="211" t="s">
        <v>388</v>
      </c>
      <c r="H683" s="211"/>
      <c r="I683" s="442">
        <v>27</v>
      </c>
      <c r="J683" s="442">
        <v>38</v>
      </c>
    </row>
    <row r="684" spans="1:12">
      <c r="A684" s="210">
        <v>43221</v>
      </c>
      <c r="B684" s="211" t="s">
        <v>7</v>
      </c>
      <c r="C684" s="211">
        <v>57290</v>
      </c>
      <c r="D684" s="211" t="s">
        <v>1472</v>
      </c>
      <c r="E684" s="211" t="s">
        <v>7</v>
      </c>
      <c r="F684" s="211" t="s">
        <v>24</v>
      </c>
      <c r="G684" s="211" t="s">
        <v>388</v>
      </c>
      <c r="H684" s="211"/>
      <c r="I684" s="212">
        <v>37</v>
      </c>
      <c r="J684" s="212">
        <v>39</v>
      </c>
    </row>
    <row r="685" spans="1:12">
      <c r="A685" s="240">
        <v>43166</v>
      </c>
      <c r="B685" s="215" t="s">
        <v>7</v>
      </c>
      <c r="C685" s="215">
        <v>57530</v>
      </c>
      <c r="D685" s="211" t="s">
        <v>864</v>
      </c>
      <c r="E685" s="211" t="s">
        <v>7</v>
      </c>
      <c r="F685" s="211" t="s">
        <v>24</v>
      </c>
      <c r="G685" s="211" t="s">
        <v>388</v>
      </c>
      <c r="H685" s="211"/>
      <c r="I685" s="212">
        <v>62</v>
      </c>
      <c r="J685" s="212">
        <v>87</v>
      </c>
      <c r="K685" s="212"/>
      <c r="L685" s="212"/>
    </row>
    <row r="686" spans="1:12">
      <c r="A686" s="210">
        <v>43196</v>
      </c>
      <c r="B686" s="211" t="s">
        <v>1149</v>
      </c>
      <c r="C686" s="211">
        <v>1000</v>
      </c>
      <c r="D686" s="211" t="s">
        <v>1150</v>
      </c>
      <c r="E686" s="211" t="s">
        <v>1151</v>
      </c>
      <c r="F686" s="211" t="s">
        <v>24</v>
      </c>
      <c r="G686" s="211" t="s">
        <v>941</v>
      </c>
      <c r="H686" s="211"/>
      <c r="I686" s="236"/>
      <c r="J686" s="236"/>
      <c r="K686" s="212"/>
      <c r="L686" s="212"/>
    </row>
    <row r="687" spans="1:12">
      <c r="A687" s="315">
        <v>43200</v>
      </c>
      <c r="B687" s="311" t="s">
        <v>4</v>
      </c>
      <c r="C687" s="311">
        <v>4411</v>
      </c>
      <c r="D687" s="311" t="s">
        <v>139</v>
      </c>
      <c r="E687" s="311" t="s">
        <v>5</v>
      </c>
      <c r="F687" s="311" t="s">
        <v>7</v>
      </c>
      <c r="G687" s="311" t="s">
        <v>123</v>
      </c>
      <c r="H687" s="311"/>
      <c r="I687" s="312">
        <v>6</v>
      </c>
      <c r="J687" s="312">
        <v>4</v>
      </c>
      <c r="K687" s="312"/>
      <c r="L687" s="312"/>
    </row>
    <row r="688" spans="1:12">
      <c r="A688" s="210">
        <v>43195</v>
      </c>
      <c r="B688" s="211" t="s">
        <v>6</v>
      </c>
      <c r="C688" s="211">
        <v>54317</v>
      </c>
      <c r="D688" s="211" t="s">
        <v>1132</v>
      </c>
      <c r="E688" s="211" t="s">
        <v>6</v>
      </c>
      <c r="F688" s="211" t="s">
        <v>24</v>
      </c>
      <c r="G688" s="211" t="s">
        <v>1133</v>
      </c>
      <c r="H688" s="211"/>
      <c r="I688" s="212">
        <v>69</v>
      </c>
      <c r="J688" s="212">
        <v>86</v>
      </c>
      <c r="K688" s="212"/>
      <c r="L688" s="212"/>
    </row>
    <row r="689" spans="1:12">
      <c r="A689" s="210">
        <v>43193</v>
      </c>
      <c r="B689" s="211" t="s">
        <v>4</v>
      </c>
      <c r="C689" s="211">
        <v>4999</v>
      </c>
      <c r="D689" s="211" t="s">
        <v>673</v>
      </c>
      <c r="E689" s="211" t="s">
        <v>5</v>
      </c>
      <c r="F689" s="211" t="s">
        <v>5</v>
      </c>
      <c r="G689" s="211" t="s">
        <v>123</v>
      </c>
      <c r="H689" s="211"/>
      <c r="I689" s="212">
        <v>16</v>
      </c>
      <c r="J689" s="212">
        <v>13</v>
      </c>
      <c r="K689" s="212"/>
      <c r="L689" s="212"/>
    </row>
    <row r="690" spans="1:12">
      <c r="A690" s="210">
        <v>43208</v>
      </c>
      <c r="B690" s="211" t="s">
        <v>1125</v>
      </c>
      <c r="C690" s="211" t="s">
        <v>1211</v>
      </c>
      <c r="D690" s="211" t="s">
        <v>1212</v>
      </c>
      <c r="E690" s="211" t="s">
        <v>1213</v>
      </c>
      <c r="F690" s="211" t="s">
        <v>24</v>
      </c>
      <c r="G690" s="211" t="s">
        <v>941</v>
      </c>
      <c r="H690" s="211"/>
      <c r="I690" s="236"/>
      <c r="J690" s="236"/>
    </row>
    <row r="691" spans="1:12">
      <c r="A691" s="241">
        <v>43162</v>
      </c>
      <c r="B691" s="214" t="s">
        <v>4</v>
      </c>
      <c r="C691" s="214">
        <v>8450</v>
      </c>
      <c r="D691" s="32" t="s">
        <v>385</v>
      </c>
      <c r="E691" s="32" t="s">
        <v>797</v>
      </c>
      <c r="F691" s="32" t="s">
        <v>798</v>
      </c>
      <c r="G691" s="32" t="s">
        <v>548</v>
      </c>
      <c r="H691" s="32"/>
      <c r="I691" s="212">
        <v>27</v>
      </c>
      <c r="J691" s="212">
        <v>20</v>
      </c>
      <c r="K691" s="212"/>
      <c r="L691" s="212"/>
    </row>
    <row r="692" spans="1:12">
      <c r="A692" s="240">
        <v>43177</v>
      </c>
      <c r="B692" s="215" t="s">
        <v>4</v>
      </c>
      <c r="C692" s="215">
        <v>8451</v>
      </c>
      <c r="D692" s="211" t="s">
        <v>385</v>
      </c>
      <c r="E692" s="211" t="s">
        <v>7</v>
      </c>
      <c r="F692" s="211" t="s">
        <v>12</v>
      </c>
      <c r="G692" s="211" t="s">
        <v>42</v>
      </c>
      <c r="H692" s="211"/>
      <c r="I692" s="212">
        <v>27</v>
      </c>
      <c r="J692" s="212">
        <v>20</v>
      </c>
      <c r="K692" s="212"/>
      <c r="L692" s="212"/>
    </row>
    <row r="693" spans="1:12">
      <c r="A693" s="496">
        <v>43193</v>
      </c>
      <c r="B693" s="492" t="s">
        <v>4</v>
      </c>
      <c r="C693" s="492">
        <v>8415</v>
      </c>
      <c r="D693" s="492" t="s">
        <v>385</v>
      </c>
      <c r="E693" s="492" t="s">
        <v>5</v>
      </c>
      <c r="F693" s="492" t="s">
        <v>7</v>
      </c>
      <c r="G693" s="492" t="s">
        <v>243</v>
      </c>
      <c r="H693" s="492"/>
      <c r="I693" s="493">
        <v>27</v>
      </c>
      <c r="J693" s="493">
        <v>20</v>
      </c>
      <c r="K693" s="493"/>
      <c r="L693" s="493"/>
    </row>
    <row r="694" spans="1:12">
      <c r="A694" s="496">
        <v>43205</v>
      </c>
      <c r="B694" s="492" t="s">
        <v>4</v>
      </c>
      <c r="C694" s="492">
        <v>8447</v>
      </c>
      <c r="D694" s="492" t="s">
        <v>385</v>
      </c>
      <c r="E694" s="492" t="s">
        <v>5</v>
      </c>
      <c r="F694" s="492" t="s">
        <v>7</v>
      </c>
      <c r="G694" s="492" t="s">
        <v>1195</v>
      </c>
      <c r="H694" s="492"/>
      <c r="I694" s="493">
        <v>27</v>
      </c>
      <c r="J694" s="493">
        <v>20</v>
      </c>
      <c r="K694" s="493"/>
      <c r="L694" s="493"/>
    </row>
    <row r="695" spans="1:12">
      <c r="A695" s="496">
        <v>43214</v>
      </c>
      <c r="B695" s="492" t="s">
        <v>4</v>
      </c>
      <c r="C695" s="492">
        <v>8424</v>
      </c>
      <c r="D695" s="492" t="s">
        <v>385</v>
      </c>
      <c r="E695" s="492" t="s">
        <v>1227</v>
      </c>
      <c r="F695" s="492" t="s">
        <v>7</v>
      </c>
      <c r="G695" s="492" t="s">
        <v>1226</v>
      </c>
      <c r="H695" s="492"/>
      <c r="I695" s="493">
        <v>27</v>
      </c>
      <c r="J695" s="493">
        <v>20</v>
      </c>
      <c r="K695" s="489"/>
      <c r="L695" s="489"/>
    </row>
    <row r="696" spans="1:12">
      <c r="A696" s="210">
        <v>43221</v>
      </c>
      <c r="B696" s="211" t="s">
        <v>4</v>
      </c>
      <c r="C696" s="211">
        <v>8364</v>
      </c>
      <c r="D696" s="211" t="s">
        <v>385</v>
      </c>
      <c r="E696" s="211" t="s">
        <v>7</v>
      </c>
      <c r="F696" s="211" t="s">
        <v>24</v>
      </c>
      <c r="G696" s="211" t="s">
        <v>1363</v>
      </c>
      <c r="H696" s="211"/>
      <c r="I696" s="493">
        <v>27</v>
      </c>
      <c r="J696" s="493">
        <v>20</v>
      </c>
    </row>
    <row r="697" spans="1:12">
      <c r="A697" s="210">
        <v>43221</v>
      </c>
      <c r="B697" s="211" t="s">
        <v>4</v>
      </c>
      <c r="C697" s="211">
        <v>8451</v>
      </c>
      <c r="D697" s="211" t="s">
        <v>385</v>
      </c>
      <c r="E697" s="211" t="s">
        <v>12</v>
      </c>
      <c r="F697" s="211" t="s">
        <v>7</v>
      </c>
      <c r="G697" s="211" t="s">
        <v>663</v>
      </c>
      <c r="H697" s="211"/>
      <c r="I697" s="493">
        <v>27</v>
      </c>
      <c r="J697" s="493">
        <v>20</v>
      </c>
    </row>
    <row r="698" spans="1:12">
      <c r="A698" s="210">
        <v>43221</v>
      </c>
      <c r="B698" s="211" t="s">
        <v>4</v>
      </c>
      <c r="C698" s="211">
        <v>8415</v>
      </c>
      <c r="D698" s="211" t="s">
        <v>385</v>
      </c>
      <c r="E698" s="211" t="s">
        <v>5</v>
      </c>
      <c r="F698" s="211" t="s">
        <v>24</v>
      </c>
      <c r="G698" s="211" t="s">
        <v>42</v>
      </c>
      <c r="H698" s="211"/>
      <c r="I698" s="493">
        <v>27</v>
      </c>
      <c r="J698" s="493">
        <v>20</v>
      </c>
    </row>
    <row r="699" spans="1:12">
      <c r="A699" s="437">
        <v>43163</v>
      </c>
      <c r="B699" s="438" t="s">
        <v>4</v>
      </c>
      <c r="C699" s="438">
        <v>7339</v>
      </c>
      <c r="D699" s="435" t="s">
        <v>130</v>
      </c>
      <c r="E699" s="435" t="s">
        <v>79</v>
      </c>
      <c r="F699" s="435" t="s">
        <v>24</v>
      </c>
      <c r="G699" s="435" t="s">
        <v>807</v>
      </c>
      <c r="H699" s="435"/>
      <c r="I699" s="433">
        <v>29</v>
      </c>
      <c r="J699" s="433">
        <v>36</v>
      </c>
      <c r="K699" s="433"/>
      <c r="L699" s="433"/>
    </row>
    <row r="700" spans="1:12">
      <c r="A700" s="430">
        <v>43177</v>
      </c>
      <c r="B700" s="431" t="s">
        <v>4</v>
      </c>
      <c r="C700" s="431">
        <v>7339</v>
      </c>
      <c r="D700" s="432" t="s">
        <v>130</v>
      </c>
      <c r="E700" s="432" t="s">
        <v>79</v>
      </c>
      <c r="F700" s="432" t="s">
        <v>56</v>
      </c>
      <c r="G700" s="432" t="s">
        <v>928</v>
      </c>
      <c r="H700" s="432"/>
      <c r="I700" s="433">
        <v>29</v>
      </c>
      <c r="J700" s="433">
        <v>36</v>
      </c>
      <c r="K700" s="433"/>
      <c r="L700" s="433"/>
    </row>
    <row r="701" spans="1:12">
      <c r="A701" s="430">
        <v>43177</v>
      </c>
      <c r="B701" s="431" t="s">
        <v>4</v>
      </c>
      <c r="C701" s="431">
        <v>7339</v>
      </c>
      <c r="D701" s="432" t="s">
        <v>130</v>
      </c>
      <c r="E701" s="432" t="s">
        <v>79</v>
      </c>
      <c r="F701" s="432" t="s">
        <v>7</v>
      </c>
      <c r="G701" s="432" t="s">
        <v>663</v>
      </c>
      <c r="H701" s="432"/>
      <c r="I701" s="433">
        <v>29</v>
      </c>
      <c r="J701" s="433">
        <v>36</v>
      </c>
      <c r="K701" s="433"/>
      <c r="L701" s="433"/>
    </row>
    <row r="702" spans="1:12">
      <c r="A702" s="430">
        <v>43177</v>
      </c>
      <c r="B702" s="431" t="s">
        <v>4</v>
      </c>
      <c r="C702" s="431">
        <v>7343</v>
      </c>
      <c r="D702" s="432" t="s">
        <v>130</v>
      </c>
      <c r="E702" s="432" t="s">
        <v>5</v>
      </c>
      <c r="F702" s="432" t="s">
        <v>6</v>
      </c>
      <c r="G702" s="432" t="s">
        <v>388</v>
      </c>
      <c r="H702" s="432"/>
      <c r="I702" s="433">
        <v>29</v>
      </c>
      <c r="J702" s="433">
        <v>36</v>
      </c>
      <c r="K702" s="433"/>
      <c r="L702" s="433"/>
    </row>
    <row r="703" spans="1:12">
      <c r="A703" s="210">
        <v>43221</v>
      </c>
      <c r="B703" s="211" t="s">
        <v>4</v>
      </c>
      <c r="C703" s="211">
        <v>7339</v>
      </c>
      <c r="D703" s="211" t="s">
        <v>130</v>
      </c>
      <c r="E703" s="211" t="s">
        <v>79</v>
      </c>
      <c r="F703" s="211" t="s">
        <v>7</v>
      </c>
      <c r="G703" s="211" t="s">
        <v>1302</v>
      </c>
      <c r="H703" s="211"/>
      <c r="I703" s="433">
        <v>29</v>
      </c>
      <c r="J703" s="433">
        <v>36</v>
      </c>
    </row>
    <row r="704" spans="1:12">
      <c r="A704" s="240">
        <v>43177</v>
      </c>
      <c r="B704" s="215" t="s">
        <v>4</v>
      </c>
      <c r="C704" s="215">
        <v>8010</v>
      </c>
      <c r="D704" s="211" t="s">
        <v>135</v>
      </c>
      <c r="E704" s="211" t="s">
        <v>885</v>
      </c>
      <c r="F704" s="211"/>
      <c r="G704" s="211" t="s">
        <v>41</v>
      </c>
      <c r="H704" s="211"/>
      <c r="I704" s="212">
        <v>19</v>
      </c>
      <c r="J704" s="212">
        <v>26</v>
      </c>
      <c r="K704" s="212"/>
      <c r="L704" s="212"/>
    </row>
    <row r="705" spans="1:12">
      <c r="A705" s="240">
        <v>43168</v>
      </c>
      <c r="B705" s="215" t="s">
        <v>4</v>
      </c>
      <c r="C705" s="215">
        <v>8024</v>
      </c>
      <c r="D705" s="211" t="s">
        <v>135</v>
      </c>
      <c r="E705" s="211" t="s">
        <v>5</v>
      </c>
      <c r="F705" s="211" t="s">
        <v>6</v>
      </c>
      <c r="G705" s="211" t="s">
        <v>388</v>
      </c>
      <c r="H705" s="211"/>
      <c r="I705" s="212">
        <v>19</v>
      </c>
      <c r="J705" s="212">
        <v>26</v>
      </c>
      <c r="K705" s="212"/>
      <c r="L705" s="212"/>
    </row>
    <row r="706" spans="1:12">
      <c r="A706" s="240">
        <v>43167</v>
      </c>
      <c r="B706" s="215" t="s">
        <v>4</v>
      </c>
      <c r="C706" s="215">
        <v>8048</v>
      </c>
      <c r="D706" s="211" t="s">
        <v>135</v>
      </c>
      <c r="E706" s="211" t="s">
        <v>7</v>
      </c>
      <c r="F706" s="211" t="s">
        <v>9</v>
      </c>
      <c r="G706" s="211" t="s">
        <v>388</v>
      </c>
      <c r="H706" s="211"/>
      <c r="I706" s="212">
        <v>19</v>
      </c>
      <c r="J706" s="212">
        <v>26</v>
      </c>
      <c r="K706" s="212"/>
      <c r="L706" s="212"/>
    </row>
    <row r="707" spans="1:12">
      <c r="A707" s="240">
        <v>43176</v>
      </c>
      <c r="B707" s="215" t="s">
        <v>4</v>
      </c>
      <c r="C707" s="215">
        <v>8056</v>
      </c>
      <c r="D707" s="211" t="s">
        <v>135</v>
      </c>
      <c r="E707" s="211" t="s">
        <v>7</v>
      </c>
      <c r="F707" s="211" t="s">
        <v>24</v>
      </c>
      <c r="G707" s="211" t="s">
        <v>388</v>
      </c>
      <c r="H707" s="211"/>
      <c r="I707" s="212">
        <v>19</v>
      </c>
      <c r="J707" s="212">
        <v>26</v>
      </c>
      <c r="K707" s="212"/>
      <c r="L707" s="212"/>
    </row>
    <row r="708" spans="1:12">
      <c r="A708" s="315">
        <v>43195</v>
      </c>
      <c r="B708" s="311" t="s">
        <v>4</v>
      </c>
      <c r="C708" s="311">
        <v>8049</v>
      </c>
      <c r="D708" s="311" t="s">
        <v>135</v>
      </c>
      <c r="E708" s="311" t="s">
        <v>1137</v>
      </c>
      <c r="F708" s="311" t="s">
        <v>24</v>
      </c>
      <c r="G708" s="311" t="s">
        <v>42</v>
      </c>
      <c r="H708" s="311"/>
      <c r="I708" s="312">
        <v>19</v>
      </c>
      <c r="J708" s="312">
        <v>26</v>
      </c>
      <c r="K708" s="312"/>
      <c r="L708" s="312"/>
    </row>
    <row r="709" spans="1:12">
      <c r="A709" s="210">
        <v>43221</v>
      </c>
      <c r="B709" s="211" t="s">
        <v>4</v>
      </c>
      <c r="C709" s="211">
        <v>8012</v>
      </c>
      <c r="D709" s="211" t="s">
        <v>135</v>
      </c>
      <c r="E709" s="211" t="s">
        <v>9</v>
      </c>
      <c r="F709" s="211" t="s">
        <v>5</v>
      </c>
      <c r="G709" s="211" t="s">
        <v>1421</v>
      </c>
      <c r="H709" s="211"/>
      <c r="I709" s="312">
        <v>19</v>
      </c>
      <c r="J709" s="312">
        <v>26</v>
      </c>
    </row>
    <row r="710" spans="1:12">
      <c r="A710" s="210">
        <v>43221</v>
      </c>
      <c r="B710" s="211" t="s">
        <v>4</v>
      </c>
      <c r="C710" s="211">
        <v>8056</v>
      </c>
      <c r="D710" s="211" t="s">
        <v>135</v>
      </c>
      <c r="E710" s="211" t="s">
        <v>9</v>
      </c>
      <c r="F710" s="211" t="s">
        <v>24</v>
      </c>
      <c r="G710" s="211" t="s">
        <v>42</v>
      </c>
      <c r="H710" s="211"/>
      <c r="I710" s="312">
        <v>19</v>
      </c>
      <c r="J710" s="312">
        <v>26</v>
      </c>
    </row>
    <row r="711" spans="1:12">
      <c r="A711" s="210">
        <v>43191</v>
      </c>
      <c r="B711" s="211" t="s">
        <v>6</v>
      </c>
      <c r="C711" s="211">
        <v>70499</v>
      </c>
      <c r="D711" s="211" t="s">
        <v>1064</v>
      </c>
      <c r="E711" s="211" t="s">
        <v>1065</v>
      </c>
      <c r="F711" s="211" t="s">
        <v>6</v>
      </c>
      <c r="G711" s="211" t="s">
        <v>1066</v>
      </c>
      <c r="H711" s="211"/>
      <c r="I711" s="212">
        <v>188</v>
      </c>
      <c r="J711" s="255">
        <v>309</v>
      </c>
      <c r="L711" s="239">
        <v>33300</v>
      </c>
    </row>
    <row r="712" spans="1:12">
      <c r="A712" s="210">
        <v>43194</v>
      </c>
      <c r="B712" s="211" t="s">
        <v>1108</v>
      </c>
      <c r="C712" s="211">
        <v>1234</v>
      </c>
      <c r="D712" s="211" t="s">
        <v>104</v>
      </c>
      <c r="E712" s="211" t="s">
        <v>6</v>
      </c>
      <c r="F712" s="211" t="s">
        <v>7</v>
      </c>
      <c r="G712" s="211" t="s">
        <v>1106</v>
      </c>
      <c r="H712" s="211"/>
      <c r="I712" s="236"/>
      <c r="J712" s="236"/>
      <c r="K712" s="212"/>
      <c r="L712" s="212"/>
    </row>
    <row r="713" spans="1:12">
      <c r="A713" s="210">
        <v>43188</v>
      </c>
      <c r="B713" s="215" t="s">
        <v>6</v>
      </c>
      <c r="C713" s="215">
        <v>54456</v>
      </c>
      <c r="D713" s="211" t="s">
        <v>999</v>
      </c>
      <c r="E713" s="211" t="s">
        <v>6</v>
      </c>
      <c r="F713" s="211" t="s">
        <v>6</v>
      </c>
      <c r="G713" s="211" t="s">
        <v>794</v>
      </c>
      <c r="H713" s="211"/>
      <c r="I713" s="212">
        <v>60</v>
      </c>
      <c r="J713" s="212">
        <v>63</v>
      </c>
      <c r="K713" s="212"/>
      <c r="L713" s="212"/>
    </row>
    <row r="714" spans="1:12">
      <c r="A714" s="240">
        <v>43164</v>
      </c>
      <c r="B714" s="215" t="s">
        <v>7</v>
      </c>
      <c r="C714" s="215">
        <v>57180</v>
      </c>
      <c r="D714" s="211" t="s">
        <v>823</v>
      </c>
      <c r="E714" s="211" t="s">
        <v>7</v>
      </c>
      <c r="F714" s="211" t="s">
        <v>24</v>
      </c>
      <c r="G714" s="211" t="s">
        <v>824</v>
      </c>
      <c r="H714" s="211"/>
      <c r="I714" s="212">
        <v>28</v>
      </c>
      <c r="J714" s="212">
        <v>35</v>
      </c>
      <c r="K714" s="212"/>
      <c r="L714" s="212"/>
    </row>
    <row r="715" spans="1:12">
      <c r="A715" s="240">
        <v>43170</v>
      </c>
      <c r="B715" s="215" t="s">
        <v>7</v>
      </c>
      <c r="C715" s="215">
        <v>57180</v>
      </c>
      <c r="D715" s="211" t="s">
        <v>823</v>
      </c>
      <c r="E715" s="211" t="s">
        <v>7</v>
      </c>
      <c r="F715" s="211" t="s">
        <v>7</v>
      </c>
      <c r="G715" s="211" t="s">
        <v>873</v>
      </c>
      <c r="H715" s="211"/>
      <c r="I715" s="212">
        <v>28</v>
      </c>
      <c r="J715" s="212">
        <v>35</v>
      </c>
      <c r="K715" s="212"/>
      <c r="L715" s="212"/>
    </row>
    <row r="716" spans="1:12">
      <c r="A716" s="240">
        <v>43177</v>
      </c>
      <c r="B716" s="215" t="s">
        <v>7</v>
      </c>
      <c r="C716" s="215">
        <v>57180</v>
      </c>
      <c r="D716" s="211" t="s">
        <v>823</v>
      </c>
      <c r="E716" s="211" t="s">
        <v>7</v>
      </c>
      <c r="F716" s="211" t="s">
        <v>5</v>
      </c>
      <c r="G716" s="211" t="s">
        <v>388</v>
      </c>
      <c r="H716" s="211"/>
      <c r="I716" s="212">
        <v>28</v>
      </c>
      <c r="J716" s="212">
        <v>35</v>
      </c>
      <c r="K716" s="212"/>
      <c r="L716" s="212"/>
    </row>
    <row r="717" spans="1:12">
      <c r="A717" s="240">
        <v>43177</v>
      </c>
      <c r="B717" s="215" t="s">
        <v>7</v>
      </c>
      <c r="C717" s="215">
        <v>57180</v>
      </c>
      <c r="D717" s="211" t="s">
        <v>823</v>
      </c>
      <c r="E717" s="211" t="s">
        <v>7</v>
      </c>
      <c r="F717" s="211" t="s">
        <v>7</v>
      </c>
      <c r="G717" s="211" t="s">
        <v>388</v>
      </c>
      <c r="H717" s="211"/>
      <c r="I717" s="212">
        <v>28</v>
      </c>
      <c r="J717" s="212">
        <v>35</v>
      </c>
      <c r="K717" s="212"/>
      <c r="L717" s="212"/>
    </row>
    <row r="718" spans="1:12">
      <c r="A718" s="240">
        <v>43182</v>
      </c>
      <c r="B718" s="215" t="s">
        <v>7</v>
      </c>
      <c r="C718" s="215">
        <v>57180</v>
      </c>
      <c r="D718" s="211" t="s">
        <v>823</v>
      </c>
      <c r="E718" s="211" t="s">
        <v>7</v>
      </c>
      <c r="F718" s="211"/>
      <c r="G718" s="211" t="s">
        <v>953</v>
      </c>
      <c r="H718" s="211"/>
      <c r="I718" s="212">
        <v>28</v>
      </c>
      <c r="J718" s="212">
        <v>35</v>
      </c>
      <c r="K718" s="212"/>
      <c r="L718" s="212"/>
    </row>
    <row r="719" spans="1:12">
      <c r="A719" s="210">
        <v>43221</v>
      </c>
      <c r="B719" s="211" t="s">
        <v>7</v>
      </c>
      <c r="C719" s="211">
        <v>57180</v>
      </c>
      <c r="D719" s="211" t="s">
        <v>823</v>
      </c>
      <c r="E719" s="211" t="s">
        <v>7</v>
      </c>
      <c r="F719" s="211" t="s">
        <v>24</v>
      </c>
      <c r="G719" s="211" t="s">
        <v>123</v>
      </c>
      <c r="H719" s="211"/>
      <c r="I719" s="212">
        <v>28</v>
      </c>
      <c r="J719" s="212">
        <v>35</v>
      </c>
    </row>
    <row r="720" spans="1:12">
      <c r="A720" s="241">
        <v>43160</v>
      </c>
      <c r="B720" s="214" t="s">
        <v>7</v>
      </c>
      <c r="C720" s="214">
        <v>57100</v>
      </c>
      <c r="D720" s="32" t="s">
        <v>369</v>
      </c>
      <c r="E720" s="32" t="s">
        <v>7</v>
      </c>
      <c r="F720" s="32" t="s">
        <v>7</v>
      </c>
      <c r="G720" s="32" t="s">
        <v>391</v>
      </c>
      <c r="H720" s="32"/>
      <c r="I720" s="212">
        <v>48</v>
      </c>
      <c r="J720" s="212">
        <v>41</v>
      </c>
      <c r="K720" s="212"/>
      <c r="L720" s="212"/>
    </row>
    <row r="721" spans="1:12">
      <c r="A721" s="241">
        <v>43160</v>
      </c>
      <c r="B721" s="214" t="s">
        <v>7</v>
      </c>
      <c r="C721" s="214">
        <v>57100</v>
      </c>
      <c r="D721" s="32" t="s">
        <v>369</v>
      </c>
      <c r="E721" s="32" t="s">
        <v>7</v>
      </c>
      <c r="F721" s="32" t="s">
        <v>7</v>
      </c>
      <c r="G721" s="32" t="s">
        <v>577</v>
      </c>
      <c r="H721" s="32"/>
      <c r="I721" s="212">
        <v>48</v>
      </c>
      <c r="J721" s="212">
        <v>41</v>
      </c>
      <c r="K721" s="212"/>
      <c r="L721" s="212"/>
    </row>
    <row r="722" spans="1:12">
      <c r="A722" s="241">
        <v>43162</v>
      </c>
      <c r="B722" s="214" t="s">
        <v>7</v>
      </c>
      <c r="C722" s="214">
        <v>57100</v>
      </c>
      <c r="D722" s="32" t="s">
        <v>369</v>
      </c>
      <c r="E722" s="32" t="s">
        <v>7</v>
      </c>
      <c r="F722" s="32" t="s">
        <v>28</v>
      </c>
      <c r="G722" s="32" t="s">
        <v>388</v>
      </c>
      <c r="H722" s="32"/>
      <c r="I722" s="212">
        <v>48</v>
      </c>
      <c r="J722" s="212">
        <v>41</v>
      </c>
      <c r="K722" s="212"/>
      <c r="L722" s="212"/>
    </row>
    <row r="723" spans="1:12">
      <c r="A723" s="240">
        <v>43164</v>
      </c>
      <c r="B723" s="215" t="s">
        <v>7</v>
      </c>
      <c r="C723" s="215">
        <v>57100</v>
      </c>
      <c r="D723" s="211" t="s">
        <v>369</v>
      </c>
      <c r="E723" s="211" t="s">
        <v>7</v>
      </c>
      <c r="F723" s="211" t="s">
        <v>24</v>
      </c>
      <c r="G723" s="211" t="s">
        <v>42</v>
      </c>
      <c r="H723" s="211"/>
      <c r="I723" s="212">
        <v>48</v>
      </c>
      <c r="J723" s="212">
        <v>41</v>
      </c>
      <c r="K723" s="212"/>
      <c r="L723" s="212"/>
    </row>
    <row r="724" spans="1:12">
      <c r="A724" s="240">
        <v>43165</v>
      </c>
      <c r="B724" s="215" t="s">
        <v>7</v>
      </c>
      <c r="C724" s="215">
        <v>57100</v>
      </c>
      <c r="D724" s="211" t="s">
        <v>369</v>
      </c>
      <c r="E724" s="211" t="s">
        <v>7</v>
      </c>
      <c r="F724" s="211" t="s">
        <v>7</v>
      </c>
      <c r="G724" s="211" t="s">
        <v>520</v>
      </c>
      <c r="H724" s="211"/>
      <c r="I724" s="212">
        <v>48</v>
      </c>
      <c r="J724" s="212">
        <v>41</v>
      </c>
      <c r="K724" s="212"/>
      <c r="L724" s="212"/>
    </row>
    <row r="725" spans="1:12">
      <c r="A725" s="240">
        <v>43167</v>
      </c>
      <c r="B725" s="215" t="s">
        <v>7</v>
      </c>
      <c r="C725" s="215">
        <v>57100</v>
      </c>
      <c r="D725" s="211" t="s">
        <v>369</v>
      </c>
      <c r="E725" s="211" t="s">
        <v>7</v>
      </c>
      <c r="F725" s="211" t="s">
        <v>24</v>
      </c>
      <c r="G725" s="211" t="s">
        <v>42</v>
      </c>
      <c r="H725" s="211"/>
      <c r="I725" s="212">
        <v>48</v>
      </c>
      <c r="J725" s="212">
        <v>41</v>
      </c>
      <c r="K725" s="212"/>
      <c r="L725" s="212"/>
    </row>
    <row r="726" spans="1:12">
      <c r="A726" s="240">
        <v>43168</v>
      </c>
      <c r="B726" s="215" t="s">
        <v>7</v>
      </c>
      <c r="C726" s="215">
        <v>57100</v>
      </c>
      <c r="D726" s="211" t="s">
        <v>369</v>
      </c>
      <c r="E726" s="211" t="s">
        <v>7</v>
      </c>
      <c r="F726" s="211" t="s">
        <v>5</v>
      </c>
      <c r="G726" s="211" t="s">
        <v>42</v>
      </c>
      <c r="H726" s="211"/>
      <c r="I726" s="212">
        <v>48</v>
      </c>
      <c r="J726" s="212">
        <v>41</v>
      </c>
      <c r="K726" s="212"/>
      <c r="L726" s="212"/>
    </row>
    <row r="727" spans="1:12">
      <c r="A727" s="240">
        <v>43177</v>
      </c>
      <c r="B727" s="215" t="s">
        <v>7</v>
      </c>
      <c r="C727" s="215">
        <v>57100</v>
      </c>
      <c r="D727" s="211" t="s">
        <v>369</v>
      </c>
      <c r="E727" s="211" t="s">
        <v>7</v>
      </c>
      <c r="F727" s="211" t="s">
        <v>24</v>
      </c>
      <c r="G727" s="211" t="s">
        <v>945</v>
      </c>
      <c r="H727" s="211"/>
      <c r="I727" s="212">
        <v>48</v>
      </c>
      <c r="J727" s="212">
        <v>41</v>
      </c>
      <c r="K727" s="212"/>
      <c r="L727" s="212"/>
    </row>
    <row r="728" spans="1:12">
      <c r="A728" s="240">
        <v>43182</v>
      </c>
      <c r="B728" s="215" t="s">
        <v>7</v>
      </c>
      <c r="C728" s="215">
        <v>57100</v>
      </c>
      <c r="D728" s="211" t="s">
        <v>369</v>
      </c>
      <c r="E728" s="211" t="s">
        <v>7</v>
      </c>
      <c r="F728" s="211" t="s">
        <v>24</v>
      </c>
      <c r="G728" s="211" t="s">
        <v>388</v>
      </c>
      <c r="H728" s="211"/>
      <c r="I728" s="212">
        <v>48</v>
      </c>
      <c r="J728" s="212">
        <v>41</v>
      </c>
      <c r="K728" s="212"/>
      <c r="L728" s="212"/>
    </row>
    <row r="729" spans="1:12">
      <c r="A729" s="240">
        <v>43166</v>
      </c>
      <c r="B729" s="215" t="s">
        <v>7</v>
      </c>
      <c r="C729" s="215">
        <v>57110</v>
      </c>
      <c r="D729" s="211" t="s">
        <v>369</v>
      </c>
      <c r="E729" s="211" t="s">
        <v>839</v>
      </c>
      <c r="F729" s="211" t="s">
        <v>24</v>
      </c>
      <c r="G729" s="211" t="s">
        <v>548</v>
      </c>
      <c r="H729" s="211"/>
      <c r="I729" s="212">
        <v>48</v>
      </c>
      <c r="J729" s="212">
        <v>41</v>
      </c>
      <c r="K729" s="212"/>
      <c r="L729" s="212"/>
    </row>
    <row r="730" spans="1:12">
      <c r="A730" s="210">
        <v>43216</v>
      </c>
      <c r="B730" s="211" t="s">
        <v>7</v>
      </c>
      <c r="C730" s="211">
        <v>571100</v>
      </c>
      <c r="D730" s="211" t="s">
        <v>369</v>
      </c>
      <c r="E730" s="211" t="s">
        <v>7</v>
      </c>
      <c r="F730" s="211" t="s">
        <v>7</v>
      </c>
      <c r="G730" s="211" t="s">
        <v>609</v>
      </c>
      <c r="H730" s="211"/>
      <c r="I730" s="212">
        <v>48</v>
      </c>
      <c r="J730" s="212">
        <v>41</v>
      </c>
      <c r="K730" s="212"/>
      <c r="L730" s="212"/>
    </row>
    <row r="731" spans="1:12">
      <c r="A731" s="210">
        <v>43216</v>
      </c>
      <c r="B731" s="211" t="s">
        <v>4</v>
      </c>
      <c r="C731" s="211">
        <v>57100</v>
      </c>
      <c r="D731" s="211" t="s">
        <v>369</v>
      </c>
      <c r="E731" s="211" t="s">
        <v>7</v>
      </c>
      <c r="F731" s="211" t="s">
        <v>24</v>
      </c>
      <c r="G731" s="211" t="s">
        <v>65</v>
      </c>
      <c r="H731" s="211"/>
      <c r="I731" s="212">
        <v>48</v>
      </c>
      <c r="J731" s="212">
        <v>41</v>
      </c>
      <c r="K731" s="212"/>
      <c r="L731" s="212"/>
    </row>
    <row r="732" spans="1:12">
      <c r="A732" s="210">
        <v>43219</v>
      </c>
      <c r="B732" s="211" t="s">
        <v>7</v>
      </c>
      <c r="C732" s="211">
        <v>57100</v>
      </c>
      <c r="D732" s="211" t="s">
        <v>369</v>
      </c>
      <c r="E732" s="211" t="s">
        <v>24</v>
      </c>
      <c r="F732" s="211" t="s">
        <v>7</v>
      </c>
      <c r="G732" s="211" t="s">
        <v>42</v>
      </c>
      <c r="H732" s="211"/>
      <c r="I732" s="212">
        <v>48</v>
      </c>
      <c r="J732" s="212">
        <v>41</v>
      </c>
    </row>
    <row r="733" spans="1:12">
      <c r="A733" s="210">
        <v>43220</v>
      </c>
      <c r="B733" s="211" t="s">
        <v>7</v>
      </c>
      <c r="C733" s="211">
        <v>57100</v>
      </c>
      <c r="D733" s="211" t="s">
        <v>369</v>
      </c>
      <c r="E733" s="211" t="s">
        <v>7</v>
      </c>
      <c r="F733" s="211" t="s">
        <v>24</v>
      </c>
      <c r="G733" s="211" t="s">
        <v>42</v>
      </c>
      <c r="H733" s="211"/>
      <c r="I733" s="212">
        <v>48</v>
      </c>
      <c r="J733" s="212">
        <v>41</v>
      </c>
      <c r="K733" s="212"/>
      <c r="L733" s="212"/>
    </row>
    <row r="734" spans="1:12">
      <c r="A734" s="210">
        <v>43221</v>
      </c>
      <c r="B734" s="211" t="s">
        <v>7</v>
      </c>
      <c r="C734" s="211">
        <v>57100</v>
      </c>
      <c r="D734" s="211" t="s">
        <v>369</v>
      </c>
      <c r="E734" s="211" t="s">
        <v>7</v>
      </c>
      <c r="F734" s="211" t="s">
        <v>24</v>
      </c>
      <c r="G734" s="211" t="s">
        <v>42</v>
      </c>
      <c r="H734" s="211"/>
      <c r="I734" s="212">
        <v>48</v>
      </c>
      <c r="J734" s="212">
        <v>41</v>
      </c>
    </row>
    <row r="735" spans="1:12">
      <c r="A735" s="210">
        <v>43221</v>
      </c>
      <c r="B735" s="211" t="s">
        <v>7</v>
      </c>
      <c r="C735" s="211">
        <v>57100</v>
      </c>
      <c r="D735" s="211" t="s">
        <v>369</v>
      </c>
      <c r="E735" s="211" t="s">
        <v>7</v>
      </c>
      <c r="F735" s="211" t="s">
        <v>24</v>
      </c>
      <c r="G735" s="211" t="s">
        <v>42</v>
      </c>
      <c r="H735" s="211"/>
      <c r="I735" s="212">
        <v>48</v>
      </c>
      <c r="J735" s="212">
        <v>41</v>
      </c>
    </row>
    <row r="736" spans="1:12">
      <c r="A736" s="210">
        <v>43191</v>
      </c>
      <c r="B736" s="211" t="s">
        <v>984</v>
      </c>
      <c r="C736" s="211">
        <v>5038</v>
      </c>
      <c r="D736" s="211" t="s">
        <v>1079</v>
      </c>
      <c r="E736" s="211" t="s">
        <v>984</v>
      </c>
      <c r="F736" s="211" t="s">
        <v>24</v>
      </c>
      <c r="G736" s="211" t="s">
        <v>941</v>
      </c>
      <c r="H736" s="211"/>
      <c r="I736" s="259">
        <v>188</v>
      </c>
      <c r="J736" s="259">
        <v>317</v>
      </c>
    </row>
    <row r="737" spans="1:12">
      <c r="A737" s="240">
        <v>43178</v>
      </c>
      <c r="B737" s="215" t="s">
        <v>6</v>
      </c>
      <c r="C737" s="215">
        <v>54146</v>
      </c>
      <c r="D737" s="211" t="s">
        <v>434</v>
      </c>
      <c r="E737" s="211" t="s">
        <v>24</v>
      </c>
      <c r="F737" s="211" t="s">
        <v>6</v>
      </c>
      <c r="G737" s="211" t="s">
        <v>42</v>
      </c>
      <c r="H737" s="211"/>
      <c r="I737" s="212">
        <v>53</v>
      </c>
      <c r="J737" s="212">
        <v>76</v>
      </c>
      <c r="K737" s="212"/>
      <c r="L737" s="212"/>
    </row>
    <row r="738" spans="1:12">
      <c r="A738" s="210">
        <v>43185</v>
      </c>
      <c r="B738" s="215" t="s">
        <v>6</v>
      </c>
      <c r="C738" s="215">
        <v>54294</v>
      </c>
      <c r="D738" s="211" t="s">
        <v>434</v>
      </c>
      <c r="E738" s="211" t="s">
        <v>24</v>
      </c>
      <c r="F738" s="211" t="s">
        <v>6</v>
      </c>
      <c r="G738" s="211" t="s">
        <v>548</v>
      </c>
      <c r="H738" s="211"/>
      <c r="I738" s="212">
        <v>53</v>
      </c>
      <c r="J738" s="212">
        <v>76</v>
      </c>
      <c r="K738" s="212"/>
      <c r="L738" s="212"/>
    </row>
    <row r="739" spans="1:12">
      <c r="A739" s="210">
        <v>43188</v>
      </c>
      <c r="B739" s="215" t="s">
        <v>6</v>
      </c>
      <c r="C739" s="215">
        <v>54311</v>
      </c>
      <c r="D739" s="211" t="s">
        <v>434</v>
      </c>
      <c r="E739" s="211" t="s">
        <v>6</v>
      </c>
      <c r="F739" s="211" t="s">
        <v>24</v>
      </c>
      <c r="G739" s="211" t="s">
        <v>235</v>
      </c>
      <c r="H739" s="211"/>
      <c r="I739" s="212">
        <v>53</v>
      </c>
      <c r="J739" s="212">
        <v>75</v>
      </c>
      <c r="K739" s="212"/>
      <c r="L739" s="212"/>
    </row>
    <row r="740" spans="1:12">
      <c r="A740" s="210">
        <v>43194</v>
      </c>
      <c r="B740" s="211" t="s">
        <v>6</v>
      </c>
      <c r="C740" s="211">
        <v>54294</v>
      </c>
      <c r="D740" s="211" t="s">
        <v>434</v>
      </c>
      <c r="E740" s="211" t="s">
        <v>6</v>
      </c>
      <c r="F740" s="211" t="s">
        <v>6</v>
      </c>
      <c r="G740" s="211" t="s">
        <v>116</v>
      </c>
      <c r="H740" s="211"/>
      <c r="I740" s="212">
        <v>53</v>
      </c>
      <c r="J740" s="212">
        <v>75</v>
      </c>
      <c r="K740" s="212"/>
      <c r="L740" s="212"/>
    </row>
    <row r="741" spans="1:12">
      <c r="A741" s="210">
        <v>43215</v>
      </c>
      <c r="B741" s="211" t="s">
        <v>6</v>
      </c>
      <c r="C741" s="211">
        <v>54311</v>
      </c>
      <c r="D741" s="211" t="s">
        <v>1235</v>
      </c>
      <c r="E741" s="211" t="s">
        <v>6</v>
      </c>
      <c r="F741" s="211" t="s">
        <v>24</v>
      </c>
      <c r="G741" s="211" t="s">
        <v>609</v>
      </c>
      <c r="H741" s="218"/>
      <c r="I741" s="212">
        <v>47</v>
      </c>
      <c r="J741" s="212">
        <v>75</v>
      </c>
    </row>
    <row r="742" spans="1:12">
      <c r="A742" s="210">
        <v>43219</v>
      </c>
      <c r="B742" s="211" t="s">
        <v>7</v>
      </c>
      <c r="C742" s="211">
        <v>54750</v>
      </c>
      <c r="D742" s="211" t="s">
        <v>1298</v>
      </c>
      <c r="E742" s="211" t="s">
        <v>7</v>
      </c>
      <c r="F742" s="211" t="s">
        <v>24</v>
      </c>
      <c r="G742" s="211" t="s">
        <v>1133</v>
      </c>
      <c r="H742" s="211"/>
      <c r="I742" s="212">
        <v>29</v>
      </c>
      <c r="J742" s="212">
        <v>28</v>
      </c>
    </row>
    <row r="743" spans="1:12">
      <c r="A743" s="595">
        <v>43194</v>
      </c>
      <c r="B743" s="596" t="s">
        <v>4</v>
      </c>
      <c r="C743" s="596">
        <v>7481</v>
      </c>
      <c r="D743" s="596" t="s">
        <v>373</v>
      </c>
      <c r="E743" s="596" t="s">
        <v>5</v>
      </c>
      <c r="F743" s="596" t="s">
        <v>5</v>
      </c>
      <c r="G743" s="596" t="s">
        <v>123</v>
      </c>
      <c r="H743" s="596"/>
      <c r="I743" s="597">
        <v>34</v>
      </c>
      <c r="J743" s="597">
        <v>43</v>
      </c>
      <c r="K743" s="597"/>
      <c r="L743" s="597"/>
    </row>
    <row r="744" spans="1:12">
      <c r="A744" s="595">
        <v>43195</v>
      </c>
      <c r="B744" s="596" t="s">
        <v>4</v>
      </c>
      <c r="C744" s="596">
        <v>7481</v>
      </c>
      <c r="D744" s="596" t="s">
        <v>373</v>
      </c>
      <c r="E744" s="596" t="s">
        <v>24</v>
      </c>
      <c r="F744" s="596" t="s">
        <v>27</v>
      </c>
      <c r="G744" s="596" t="s">
        <v>388</v>
      </c>
      <c r="H744" s="596"/>
      <c r="I744" s="597">
        <v>34</v>
      </c>
      <c r="J744" s="597">
        <v>43</v>
      </c>
      <c r="K744" s="597"/>
      <c r="L744" s="597"/>
    </row>
    <row r="745" spans="1:12">
      <c r="A745" s="240">
        <v>43169</v>
      </c>
      <c r="B745" s="215" t="s">
        <v>7</v>
      </c>
      <c r="C745" s="215">
        <v>57270</v>
      </c>
      <c r="D745" s="211" t="s">
        <v>460</v>
      </c>
      <c r="E745" s="211" t="s">
        <v>7</v>
      </c>
      <c r="F745" s="211" t="s">
        <v>10</v>
      </c>
      <c r="G745" s="211"/>
      <c r="H745" s="211"/>
      <c r="I745" s="212">
        <v>35</v>
      </c>
      <c r="J745" s="212">
        <v>45</v>
      </c>
      <c r="K745" s="212"/>
      <c r="L745" s="212"/>
    </row>
    <row r="746" spans="1:12">
      <c r="A746" s="240">
        <v>43168</v>
      </c>
      <c r="B746" s="215" t="s">
        <v>4</v>
      </c>
      <c r="C746" s="215">
        <v>8708</v>
      </c>
      <c r="D746" s="211" t="s">
        <v>859</v>
      </c>
      <c r="E746" s="211" t="s">
        <v>87</v>
      </c>
      <c r="F746" s="211" t="s">
        <v>24</v>
      </c>
      <c r="G746" s="211" t="s">
        <v>860</v>
      </c>
      <c r="H746" s="211"/>
      <c r="I746" s="212">
        <v>41</v>
      </c>
      <c r="J746" s="212">
        <v>52</v>
      </c>
      <c r="K746" s="212"/>
      <c r="L746" s="212"/>
    </row>
    <row r="747" spans="1:12">
      <c r="A747" s="240">
        <v>43166</v>
      </c>
      <c r="B747" s="215" t="s">
        <v>7</v>
      </c>
      <c r="C747" s="215">
        <v>54910</v>
      </c>
      <c r="D747" s="211" t="s">
        <v>832</v>
      </c>
      <c r="E747" s="211" t="s">
        <v>7</v>
      </c>
      <c r="F747" s="211" t="s">
        <v>24</v>
      </c>
      <c r="G747" s="211" t="s">
        <v>217</v>
      </c>
      <c r="H747" s="211"/>
      <c r="I747" s="212">
        <v>49</v>
      </c>
      <c r="J747" s="212">
        <v>46</v>
      </c>
      <c r="K747" s="212"/>
      <c r="L747" s="212"/>
    </row>
    <row r="748" spans="1:12">
      <c r="A748" s="240">
        <v>43166</v>
      </c>
      <c r="B748" s="215" t="s">
        <v>7</v>
      </c>
      <c r="C748" s="215">
        <v>54910</v>
      </c>
      <c r="D748" s="211" t="s">
        <v>832</v>
      </c>
      <c r="E748" s="211" t="s">
        <v>7</v>
      </c>
      <c r="F748" s="211" t="s">
        <v>7</v>
      </c>
      <c r="G748" s="211" t="s">
        <v>217</v>
      </c>
      <c r="H748" s="211"/>
      <c r="I748" s="212">
        <v>49</v>
      </c>
      <c r="J748" s="212">
        <v>46</v>
      </c>
      <c r="K748" s="212"/>
      <c r="L748" s="212"/>
    </row>
    <row r="749" spans="1:12">
      <c r="A749" s="240">
        <v>43170</v>
      </c>
      <c r="B749" s="215" t="s">
        <v>7</v>
      </c>
      <c r="C749" s="215">
        <v>57070</v>
      </c>
      <c r="D749" s="211" t="s">
        <v>884</v>
      </c>
      <c r="E749" s="211" t="s">
        <v>7</v>
      </c>
      <c r="F749" s="211"/>
      <c r="G749" s="211" t="s">
        <v>98</v>
      </c>
      <c r="H749" s="211"/>
      <c r="I749" s="212">
        <v>47</v>
      </c>
      <c r="J749" s="212">
        <v>61</v>
      </c>
      <c r="K749" s="212"/>
      <c r="L749" s="212"/>
    </row>
    <row r="750" spans="1:12">
      <c r="A750" s="210">
        <v>43191</v>
      </c>
      <c r="B750" s="211" t="s">
        <v>9</v>
      </c>
      <c r="C750" s="211">
        <v>21050</v>
      </c>
      <c r="D750" s="211" t="s">
        <v>1076</v>
      </c>
      <c r="E750" s="211" t="s">
        <v>9</v>
      </c>
      <c r="F750" s="211" t="s">
        <v>57</v>
      </c>
      <c r="G750" s="211" t="s">
        <v>1077</v>
      </c>
      <c r="H750" s="211"/>
      <c r="I750" s="252"/>
      <c r="J750" s="252"/>
    </row>
    <row r="751" spans="1:12">
      <c r="A751" s="240">
        <v>43165</v>
      </c>
      <c r="B751" s="215" t="s">
        <v>7</v>
      </c>
      <c r="C751" s="215">
        <v>55100</v>
      </c>
      <c r="D751" s="211" t="s">
        <v>828</v>
      </c>
      <c r="E751" s="211" t="s">
        <v>7</v>
      </c>
      <c r="F751" s="211" t="s">
        <v>7</v>
      </c>
      <c r="G751" s="211" t="s">
        <v>42</v>
      </c>
      <c r="H751" s="211"/>
      <c r="I751" s="212">
        <v>71</v>
      </c>
      <c r="J751" s="212">
        <v>70</v>
      </c>
      <c r="K751" s="212"/>
      <c r="L751" s="212"/>
    </row>
    <row r="752" spans="1:12">
      <c r="A752" s="210">
        <v>43220</v>
      </c>
      <c r="B752" s="211" t="s">
        <v>7</v>
      </c>
      <c r="C752" s="211">
        <v>57420</v>
      </c>
      <c r="D752" s="211" t="s">
        <v>1349</v>
      </c>
      <c r="E752" s="211" t="s">
        <v>7</v>
      </c>
      <c r="F752" s="211" t="s">
        <v>7</v>
      </c>
      <c r="G752" s="211" t="s">
        <v>1269</v>
      </c>
      <c r="H752" s="211"/>
      <c r="I752" s="212">
        <v>26</v>
      </c>
      <c r="J752" s="212">
        <v>35</v>
      </c>
      <c r="K752" s="212"/>
      <c r="L752" s="212"/>
    </row>
    <row r="753" spans="1:12">
      <c r="A753" s="210">
        <v>43221</v>
      </c>
      <c r="B753" s="211" t="s">
        <v>7</v>
      </c>
      <c r="C753" s="211">
        <v>54730</v>
      </c>
      <c r="D753" s="211" t="s">
        <v>1473</v>
      </c>
      <c r="E753" s="211" t="s">
        <v>984</v>
      </c>
      <c r="F753" s="211" t="s">
        <v>7</v>
      </c>
      <c r="G753" s="211" t="s">
        <v>42</v>
      </c>
      <c r="H753" s="211"/>
      <c r="I753" s="212">
        <v>33</v>
      </c>
      <c r="J753" s="212">
        <v>29</v>
      </c>
    </row>
    <row r="754" spans="1:12">
      <c r="A754" s="210">
        <v>43221</v>
      </c>
      <c r="B754" s="211" t="s">
        <v>7</v>
      </c>
      <c r="C754" s="211">
        <v>54730</v>
      </c>
      <c r="D754" s="211" t="s">
        <v>1473</v>
      </c>
      <c r="E754" s="211" t="s">
        <v>7</v>
      </c>
      <c r="F754" s="211" t="s">
        <v>7</v>
      </c>
      <c r="G754" s="211" t="s">
        <v>65</v>
      </c>
      <c r="H754" s="211"/>
      <c r="I754" s="212">
        <v>33</v>
      </c>
      <c r="J754" s="212">
        <v>29</v>
      </c>
    </row>
    <row r="755" spans="1:12">
      <c r="A755" s="210">
        <v>43214</v>
      </c>
      <c r="B755" s="211" t="s">
        <v>7</v>
      </c>
      <c r="C755" s="211">
        <v>54920</v>
      </c>
      <c r="D755" s="211" t="s">
        <v>1231</v>
      </c>
      <c r="E755" s="211" t="s">
        <v>7</v>
      </c>
      <c r="F755" s="211" t="s">
        <v>620</v>
      </c>
      <c r="G755" s="211" t="s">
        <v>800</v>
      </c>
      <c r="H755" s="211"/>
      <c r="I755" s="212">
        <v>17</v>
      </c>
      <c r="J755" s="212">
        <v>11</v>
      </c>
    </row>
    <row r="756" spans="1:12">
      <c r="A756" s="210">
        <v>43219</v>
      </c>
      <c r="B756" s="211" t="s">
        <v>22</v>
      </c>
      <c r="C756" s="211">
        <v>6760</v>
      </c>
      <c r="D756" s="211" t="s">
        <v>1306</v>
      </c>
      <c r="E756" s="211" t="s">
        <v>7</v>
      </c>
      <c r="F756" s="211" t="s">
        <v>7</v>
      </c>
      <c r="G756" s="211" t="s">
        <v>941</v>
      </c>
      <c r="H756" s="211"/>
      <c r="I756" s="212">
        <v>39</v>
      </c>
      <c r="J756" s="212">
        <v>36</v>
      </c>
    </row>
    <row r="757" spans="1:12">
      <c r="A757" s="210">
        <v>43219</v>
      </c>
      <c r="B757" s="211" t="s">
        <v>7</v>
      </c>
      <c r="C757" s="211">
        <v>57185</v>
      </c>
      <c r="D757" s="211" t="s">
        <v>549</v>
      </c>
      <c r="E757" s="211" t="s">
        <v>7</v>
      </c>
      <c r="F757" s="211" t="s">
        <v>24</v>
      </c>
      <c r="G757" s="211" t="s">
        <v>123</v>
      </c>
      <c r="H757" s="211"/>
      <c r="I757" s="212">
        <v>40</v>
      </c>
      <c r="J757" s="212">
        <v>45</v>
      </c>
    </row>
    <row r="758" spans="1:12">
      <c r="A758" s="240">
        <v>43166</v>
      </c>
      <c r="B758" s="215" t="s">
        <v>7</v>
      </c>
      <c r="C758" s="258" t="s">
        <v>786</v>
      </c>
      <c r="D758" s="211" t="s">
        <v>862</v>
      </c>
      <c r="E758" s="211" t="s">
        <v>7</v>
      </c>
      <c r="F758" s="211" t="s">
        <v>7</v>
      </c>
      <c r="G758" s="211" t="s">
        <v>42</v>
      </c>
      <c r="H758" s="211"/>
      <c r="I758" s="212">
        <v>97</v>
      </c>
      <c r="J758" s="212">
        <v>132</v>
      </c>
      <c r="K758" s="212"/>
      <c r="L758" s="212"/>
    </row>
    <row r="759" spans="1:12">
      <c r="A759" s="240">
        <v>43167</v>
      </c>
      <c r="B759" s="215" t="s">
        <v>7</v>
      </c>
      <c r="C759" s="215">
        <v>57940</v>
      </c>
      <c r="D759" s="211" t="s">
        <v>847</v>
      </c>
      <c r="E759" s="211" t="s">
        <v>7</v>
      </c>
      <c r="F759" s="211" t="s">
        <v>848</v>
      </c>
      <c r="G759" s="211" t="s">
        <v>42</v>
      </c>
      <c r="H759" s="211"/>
      <c r="I759" s="212">
        <v>38</v>
      </c>
      <c r="J759" s="212">
        <v>52</v>
      </c>
      <c r="K759" s="212"/>
      <c r="L759" s="212"/>
    </row>
    <row r="760" spans="1:12">
      <c r="A760" s="210">
        <v>43221</v>
      </c>
      <c r="B760" s="211" t="s">
        <v>4</v>
      </c>
      <c r="C760" s="211">
        <v>8838</v>
      </c>
      <c r="D760" s="211" t="s">
        <v>1407</v>
      </c>
      <c r="E760" s="211" t="s">
        <v>10</v>
      </c>
      <c r="F760" s="211" t="s">
        <v>24</v>
      </c>
      <c r="G760" s="211" t="s">
        <v>910</v>
      </c>
      <c r="H760" s="211"/>
      <c r="I760" s="212">
        <v>57</v>
      </c>
      <c r="J760" s="212">
        <v>50</v>
      </c>
    </row>
    <row r="761" spans="1:12">
      <c r="A761" s="241">
        <v>43162</v>
      </c>
      <c r="B761" s="214" t="s">
        <v>4</v>
      </c>
      <c r="C761" s="214">
        <v>7680</v>
      </c>
      <c r="D761" s="32" t="s">
        <v>182</v>
      </c>
      <c r="E761" s="32" t="s">
        <v>5</v>
      </c>
      <c r="F761" s="32" t="s">
        <v>7</v>
      </c>
      <c r="G761" s="32" t="s">
        <v>790</v>
      </c>
      <c r="H761" s="32"/>
      <c r="I761" s="212">
        <v>49</v>
      </c>
      <c r="J761" s="212">
        <v>58</v>
      </c>
      <c r="K761" s="212"/>
      <c r="L761" s="212"/>
    </row>
    <row r="762" spans="1:12">
      <c r="A762" s="338">
        <v>43183</v>
      </c>
      <c r="B762" s="339" t="s">
        <v>4</v>
      </c>
      <c r="C762" s="339">
        <v>5698</v>
      </c>
      <c r="D762" s="340" t="s">
        <v>311</v>
      </c>
      <c r="E762" s="340" t="s">
        <v>7</v>
      </c>
      <c r="F762" s="340" t="s">
        <v>7</v>
      </c>
      <c r="G762" s="340" t="s">
        <v>98</v>
      </c>
      <c r="H762" s="624"/>
      <c r="I762" s="336">
        <v>30</v>
      </c>
      <c r="J762" s="336">
        <v>35</v>
      </c>
      <c r="K762" s="336"/>
      <c r="L762" s="336"/>
    </row>
    <row r="763" spans="1:12">
      <c r="A763" s="240">
        <v>43183</v>
      </c>
      <c r="B763" s="215" t="s">
        <v>4</v>
      </c>
      <c r="C763" s="215">
        <v>9392</v>
      </c>
      <c r="D763" s="211" t="s">
        <v>960</v>
      </c>
      <c r="E763" s="211" t="s">
        <v>5</v>
      </c>
      <c r="F763" s="211" t="s">
        <v>6</v>
      </c>
      <c r="G763" s="211" t="s">
        <v>98</v>
      </c>
      <c r="H763" s="211"/>
      <c r="I763" s="212">
        <v>55</v>
      </c>
      <c r="J763" s="212">
        <v>68</v>
      </c>
      <c r="K763" s="212"/>
      <c r="L763" s="212"/>
    </row>
    <row r="764" spans="1:12">
      <c r="A764" s="210">
        <v>43192</v>
      </c>
      <c r="B764" s="211" t="s">
        <v>4</v>
      </c>
      <c r="C764" s="211">
        <v>6617</v>
      </c>
      <c r="D764" s="211" t="s">
        <v>1084</v>
      </c>
      <c r="E764" s="211" t="s">
        <v>6</v>
      </c>
      <c r="F764" s="211" t="s">
        <v>7</v>
      </c>
      <c r="G764" s="211" t="s">
        <v>123</v>
      </c>
      <c r="H764" s="211"/>
      <c r="I764" s="212">
        <v>54</v>
      </c>
      <c r="J764" s="212">
        <v>68</v>
      </c>
    </row>
    <row r="765" spans="1:12">
      <c r="A765" s="210">
        <v>43221</v>
      </c>
      <c r="B765" s="211" t="s">
        <v>4</v>
      </c>
      <c r="C765" s="211">
        <v>6637</v>
      </c>
      <c r="D765" s="211" t="s">
        <v>1084</v>
      </c>
      <c r="E765" s="211" t="s">
        <v>453</v>
      </c>
      <c r="F765" s="211" t="s">
        <v>100</v>
      </c>
      <c r="G765" s="211" t="s">
        <v>42</v>
      </c>
      <c r="H765" s="211"/>
      <c r="I765" s="212">
        <v>54</v>
      </c>
      <c r="J765" s="212">
        <v>68</v>
      </c>
    </row>
    <row r="766" spans="1:12">
      <c r="A766" s="210">
        <v>43221</v>
      </c>
      <c r="B766" s="211" t="s">
        <v>4</v>
      </c>
      <c r="C766" s="211">
        <v>6637</v>
      </c>
      <c r="D766" s="211" t="s">
        <v>1084</v>
      </c>
      <c r="E766" s="211" t="s">
        <v>5</v>
      </c>
      <c r="F766" s="211" t="s">
        <v>1401</v>
      </c>
      <c r="G766" s="211" t="s">
        <v>42</v>
      </c>
      <c r="H766" s="211"/>
      <c r="I766" s="212">
        <v>54</v>
      </c>
      <c r="J766" s="212">
        <v>68</v>
      </c>
    </row>
    <row r="767" spans="1:12">
      <c r="A767" s="240">
        <v>43184</v>
      </c>
      <c r="B767" s="215" t="s">
        <v>4</v>
      </c>
      <c r="C767" s="215">
        <v>2518</v>
      </c>
      <c r="D767" s="211" t="s">
        <v>983</v>
      </c>
      <c r="E767" s="211" t="s">
        <v>7</v>
      </c>
      <c r="F767" s="211" t="s">
        <v>984</v>
      </c>
      <c r="G767" s="211" t="s">
        <v>961</v>
      </c>
      <c r="H767" s="211"/>
      <c r="I767" s="212">
        <v>29</v>
      </c>
      <c r="J767" s="212">
        <v>31</v>
      </c>
      <c r="K767" s="212"/>
      <c r="L767" s="212"/>
    </row>
    <row r="768" spans="1:12">
      <c r="A768" s="240">
        <v>43177</v>
      </c>
      <c r="B768" s="215" t="s">
        <v>4</v>
      </c>
      <c r="C768" s="215">
        <v>5698</v>
      </c>
      <c r="D768" s="211" t="s">
        <v>931</v>
      </c>
      <c r="E768" s="211" t="s">
        <v>5</v>
      </c>
      <c r="F768" s="211" t="s">
        <v>7</v>
      </c>
      <c r="G768" s="211" t="s">
        <v>932</v>
      </c>
      <c r="H768" s="211"/>
      <c r="I768" s="212">
        <v>29</v>
      </c>
      <c r="J768" s="212">
        <v>39</v>
      </c>
      <c r="K768" s="212"/>
      <c r="L768" s="212"/>
    </row>
    <row r="769" spans="1:12">
      <c r="A769" s="210">
        <v>43215</v>
      </c>
      <c r="B769" s="211" t="s">
        <v>1108</v>
      </c>
      <c r="C769" s="211">
        <v>8907</v>
      </c>
      <c r="D769" s="211" t="s">
        <v>1239</v>
      </c>
      <c r="E769" s="211" t="s">
        <v>6</v>
      </c>
      <c r="F769" s="211" t="s">
        <v>6</v>
      </c>
      <c r="G769" s="211" t="s">
        <v>1240</v>
      </c>
      <c r="H769" s="211"/>
      <c r="I769" s="236"/>
      <c r="J769" s="236"/>
    </row>
    <row r="770" spans="1:12">
      <c r="A770" s="210">
        <v>43220</v>
      </c>
      <c r="B770" s="211" t="s">
        <v>6</v>
      </c>
      <c r="C770" s="211">
        <v>65185</v>
      </c>
      <c r="D770" s="211" t="s">
        <v>1350</v>
      </c>
      <c r="E770" s="211" t="s">
        <v>24</v>
      </c>
      <c r="F770" s="211" t="s">
        <v>6</v>
      </c>
      <c r="G770" s="211" t="s">
        <v>932</v>
      </c>
      <c r="H770" s="211"/>
      <c r="I770" s="212">
        <v>150</v>
      </c>
      <c r="J770" s="212">
        <v>222</v>
      </c>
      <c r="K770" s="212"/>
      <c r="L770" s="212"/>
    </row>
    <row r="771" spans="1:12">
      <c r="A771" s="240">
        <v>43184</v>
      </c>
      <c r="B771" s="215" t="s">
        <v>6</v>
      </c>
      <c r="C771" s="215">
        <v>54655</v>
      </c>
      <c r="D771" s="211" t="s">
        <v>977</v>
      </c>
      <c r="E771" s="211" t="s">
        <v>24</v>
      </c>
      <c r="F771" s="211" t="s">
        <v>6</v>
      </c>
      <c r="G771" s="211" t="s">
        <v>65</v>
      </c>
      <c r="H771" s="211"/>
      <c r="I771" s="212">
        <v>73</v>
      </c>
      <c r="J771" s="212">
        <v>104</v>
      </c>
      <c r="K771" s="212"/>
      <c r="L771" s="212"/>
    </row>
    <row r="772" spans="1:12">
      <c r="A772" s="210">
        <v>43188</v>
      </c>
      <c r="B772" s="215" t="s">
        <v>6</v>
      </c>
      <c r="C772" s="215">
        <v>38442</v>
      </c>
      <c r="D772" s="211" t="s">
        <v>1001</v>
      </c>
      <c r="E772" s="211" t="s">
        <v>6</v>
      </c>
      <c r="F772" s="211" t="s">
        <v>6</v>
      </c>
      <c r="G772" s="211" t="s">
        <v>609</v>
      </c>
      <c r="H772" s="211"/>
      <c r="I772" s="253" t="s">
        <v>1003</v>
      </c>
      <c r="J772" s="253" t="s">
        <v>1004</v>
      </c>
      <c r="K772" s="212"/>
      <c r="L772" s="212"/>
    </row>
    <row r="773" spans="1:12">
      <c r="A773" s="240">
        <v>43183</v>
      </c>
      <c r="B773" s="215" t="s">
        <v>4</v>
      </c>
      <c r="C773" s="215">
        <v>5418</v>
      </c>
      <c r="D773" s="211" t="s">
        <v>963</v>
      </c>
      <c r="E773" s="211" t="s">
        <v>24</v>
      </c>
      <c r="F773" s="211" t="s">
        <v>6</v>
      </c>
      <c r="G773" s="211" t="s">
        <v>957</v>
      </c>
      <c r="H773" s="211"/>
      <c r="I773" s="212">
        <v>40</v>
      </c>
      <c r="J773" s="212">
        <v>55</v>
      </c>
      <c r="K773" s="212"/>
      <c r="L773" s="212"/>
    </row>
    <row r="774" spans="1:12">
      <c r="A774" s="210">
        <v>43220</v>
      </c>
      <c r="B774" s="211" t="s">
        <v>7</v>
      </c>
      <c r="C774" s="211">
        <v>91330</v>
      </c>
      <c r="D774" s="211" t="s">
        <v>1354</v>
      </c>
      <c r="E774" s="211" t="s">
        <v>7</v>
      </c>
      <c r="F774" s="211" t="s">
        <v>24</v>
      </c>
      <c r="G774" s="211" t="s">
        <v>941</v>
      </c>
      <c r="H774" s="211"/>
      <c r="I774" s="244" t="s">
        <v>1361</v>
      </c>
      <c r="J774" s="244" t="s">
        <v>1362</v>
      </c>
      <c r="K774" s="212"/>
      <c r="L774" s="212"/>
    </row>
    <row r="775" spans="1:12">
      <c r="A775" s="241">
        <v>43160</v>
      </c>
      <c r="B775" s="214" t="s">
        <v>7</v>
      </c>
      <c r="C775" s="214">
        <v>57970</v>
      </c>
      <c r="D775" s="32" t="s">
        <v>739</v>
      </c>
      <c r="E775" s="32" t="s">
        <v>7</v>
      </c>
      <c r="F775" s="32" t="s">
        <v>24</v>
      </c>
      <c r="G775" s="32" t="s">
        <v>577</v>
      </c>
      <c r="H775" s="32"/>
      <c r="I775" s="212">
        <v>25</v>
      </c>
      <c r="J775" s="212">
        <v>20</v>
      </c>
      <c r="K775" s="212"/>
      <c r="L775" s="212"/>
    </row>
    <row r="776" spans="1:12">
      <c r="A776" s="240">
        <v>43167</v>
      </c>
      <c r="B776" s="215" t="s">
        <v>7</v>
      </c>
      <c r="C776" s="215">
        <v>57970</v>
      </c>
      <c r="D776" s="211" t="s">
        <v>739</v>
      </c>
      <c r="E776" s="211" t="s">
        <v>7</v>
      </c>
      <c r="F776" s="211"/>
      <c r="G776" s="211" t="s">
        <v>520</v>
      </c>
      <c r="H776" s="211"/>
      <c r="I776" s="212">
        <v>25</v>
      </c>
      <c r="J776" s="212">
        <v>20</v>
      </c>
      <c r="K776" s="212"/>
      <c r="L776" s="212"/>
    </row>
    <row r="777" spans="1:12">
      <c r="A777" s="240">
        <v>43170</v>
      </c>
      <c r="B777" s="215" t="s">
        <v>7</v>
      </c>
      <c r="C777" s="215">
        <v>57970</v>
      </c>
      <c r="D777" s="211" t="s">
        <v>739</v>
      </c>
      <c r="E777" s="211" t="s">
        <v>7</v>
      </c>
      <c r="F777" s="211" t="s">
        <v>620</v>
      </c>
      <c r="G777" s="211" t="s">
        <v>874</v>
      </c>
      <c r="H777" s="211"/>
      <c r="I777" s="212">
        <v>25</v>
      </c>
      <c r="J777" s="212">
        <v>20</v>
      </c>
      <c r="K777" s="212"/>
      <c r="L777" s="212"/>
    </row>
    <row r="778" spans="1:12">
      <c r="A778" s="210">
        <v>43206</v>
      </c>
      <c r="B778" s="211" t="s">
        <v>7</v>
      </c>
      <c r="C778" s="211">
        <v>57970</v>
      </c>
      <c r="D778" s="211" t="s">
        <v>739</v>
      </c>
      <c r="E778" s="211" t="s">
        <v>7</v>
      </c>
      <c r="F778" s="211" t="s">
        <v>24</v>
      </c>
      <c r="G778" s="211" t="s">
        <v>116</v>
      </c>
      <c r="H778" s="211"/>
      <c r="I778" s="212">
        <v>25</v>
      </c>
      <c r="J778" s="212">
        <v>20</v>
      </c>
    </row>
    <row r="779" spans="1:12">
      <c r="A779" s="210">
        <v>43215</v>
      </c>
      <c r="B779" s="211" t="s">
        <v>7</v>
      </c>
      <c r="C779" s="211">
        <v>57970</v>
      </c>
      <c r="D779" s="211" t="s">
        <v>739</v>
      </c>
      <c r="E779" s="211" t="s">
        <v>7</v>
      </c>
      <c r="F779" s="211" t="s">
        <v>1241</v>
      </c>
      <c r="G779" s="211" t="s">
        <v>116</v>
      </c>
      <c r="H779" s="211"/>
      <c r="I779" s="212">
        <v>25</v>
      </c>
      <c r="J779" s="212">
        <v>20</v>
      </c>
    </row>
    <row r="780" spans="1:12">
      <c r="A780" s="210">
        <v>43215</v>
      </c>
      <c r="B780" s="211" t="s">
        <v>7</v>
      </c>
      <c r="C780" s="211">
        <v>57970</v>
      </c>
      <c r="D780" s="211" t="s">
        <v>739</v>
      </c>
      <c r="E780" s="211" t="s">
        <v>7</v>
      </c>
      <c r="F780" s="211" t="s">
        <v>7</v>
      </c>
      <c r="G780" s="211" t="s">
        <v>548</v>
      </c>
      <c r="H780" s="211"/>
      <c r="I780" s="212">
        <v>25</v>
      </c>
      <c r="J780" s="212">
        <v>20</v>
      </c>
    </row>
    <row r="781" spans="1:12">
      <c r="A781" s="210">
        <v>43218</v>
      </c>
      <c r="B781" s="211" t="s">
        <v>7</v>
      </c>
      <c r="C781" s="211">
        <v>57970</v>
      </c>
      <c r="D781" s="211" t="s">
        <v>739</v>
      </c>
      <c r="E781" s="211" t="s">
        <v>7</v>
      </c>
      <c r="F781" s="211" t="s">
        <v>24</v>
      </c>
      <c r="G781" s="211" t="s">
        <v>42</v>
      </c>
      <c r="H781" s="211"/>
      <c r="I781" s="212">
        <v>25</v>
      </c>
      <c r="J781" s="212">
        <v>20</v>
      </c>
      <c r="K781" s="212"/>
      <c r="L781" s="212"/>
    </row>
    <row r="782" spans="1:12">
      <c r="A782" s="210">
        <v>43220</v>
      </c>
      <c r="B782" s="211" t="s">
        <v>7</v>
      </c>
      <c r="C782" s="211">
        <v>57970</v>
      </c>
      <c r="D782" s="211" t="s">
        <v>739</v>
      </c>
      <c r="E782" s="211" t="s">
        <v>7</v>
      </c>
      <c r="F782" s="211" t="s">
        <v>24</v>
      </c>
      <c r="G782" s="211" t="s">
        <v>1269</v>
      </c>
      <c r="H782" s="211"/>
      <c r="I782" s="212">
        <v>25</v>
      </c>
      <c r="J782" s="212">
        <v>20</v>
      </c>
      <c r="K782" s="212"/>
      <c r="L782" s="212"/>
    </row>
    <row r="783" spans="1:12">
      <c r="A783" s="210">
        <v>43221</v>
      </c>
      <c r="B783" s="211" t="s">
        <v>7</v>
      </c>
      <c r="C783" s="211">
        <v>57970</v>
      </c>
      <c r="D783" s="211" t="s">
        <v>739</v>
      </c>
      <c r="E783" s="211" t="s">
        <v>7</v>
      </c>
      <c r="F783" s="211" t="s">
        <v>24</v>
      </c>
      <c r="G783" s="211" t="s">
        <v>42</v>
      </c>
      <c r="H783" s="211"/>
      <c r="I783" s="212">
        <v>25</v>
      </c>
      <c r="J783" s="212">
        <v>20</v>
      </c>
    </row>
    <row r="784" spans="1:12">
      <c r="A784" s="210">
        <v>43221</v>
      </c>
      <c r="B784" s="211" t="s">
        <v>7</v>
      </c>
      <c r="C784" s="211">
        <v>57970</v>
      </c>
      <c r="D784" s="211" t="s">
        <v>739</v>
      </c>
      <c r="E784" s="211" t="s">
        <v>7</v>
      </c>
      <c r="F784" s="211" t="s">
        <v>24</v>
      </c>
      <c r="G784" s="211" t="s">
        <v>388</v>
      </c>
      <c r="H784" s="211"/>
      <c r="I784" s="212">
        <v>25</v>
      </c>
      <c r="J784" s="212">
        <v>20</v>
      </c>
    </row>
    <row r="785" spans="1:12">
      <c r="A785" s="210">
        <v>43221</v>
      </c>
      <c r="B785" s="211" t="s">
        <v>7</v>
      </c>
      <c r="C785" s="211">
        <v>57970</v>
      </c>
      <c r="D785" s="211" t="s">
        <v>739</v>
      </c>
      <c r="E785" s="211" t="s">
        <v>7</v>
      </c>
      <c r="F785" s="211" t="s">
        <v>7</v>
      </c>
      <c r="G785" s="211" t="s">
        <v>65</v>
      </c>
      <c r="H785" s="211"/>
      <c r="I785" s="212">
        <v>25</v>
      </c>
      <c r="J785" s="212">
        <v>20</v>
      </c>
    </row>
    <row r="786" spans="1:12">
      <c r="A786" s="210">
        <v>43220</v>
      </c>
      <c r="B786" s="211" t="s">
        <v>7</v>
      </c>
      <c r="C786" s="211">
        <v>88330</v>
      </c>
      <c r="D786" s="211" t="s">
        <v>1352</v>
      </c>
      <c r="E786" s="211" t="s">
        <v>7</v>
      </c>
      <c r="F786" s="211" t="s">
        <v>24</v>
      </c>
      <c r="G786" s="211" t="s">
        <v>388</v>
      </c>
      <c r="H786" s="211"/>
      <c r="I786" s="212">
        <v>120</v>
      </c>
      <c r="J786" s="212">
        <v>184</v>
      </c>
      <c r="K786" s="212"/>
      <c r="L786" s="212"/>
    </row>
    <row r="787" spans="1:12">
      <c r="A787" s="210">
        <v>43221</v>
      </c>
      <c r="B787" s="211" t="s">
        <v>7</v>
      </c>
      <c r="C787" s="211">
        <v>57330</v>
      </c>
      <c r="D787" s="211" t="s">
        <v>1463</v>
      </c>
      <c r="E787" s="211" t="s">
        <v>5</v>
      </c>
      <c r="F787" s="211" t="s">
        <v>5</v>
      </c>
      <c r="G787" s="211" t="s">
        <v>123</v>
      </c>
      <c r="H787" s="211"/>
      <c r="I787" s="212">
        <v>30</v>
      </c>
      <c r="J787" s="212">
        <v>28</v>
      </c>
    </row>
    <row r="807" spans="9:10">
      <c r="I807" s="260">
        <f>SUM(I3:I570)</f>
        <v>17302</v>
      </c>
      <c r="J807" s="260">
        <f>SUM(J3:J570)</f>
        <v>19377</v>
      </c>
    </row>
    <row r="808" spans="9:10">
      <c r="I808" s="260">
        <f>654-36</f>
        <v>618</v>
      </c>
      <c r="J808" s="260">
        <f>654-36</f>
        <v>618</v>
      </c>
    </row>
    <row r="809" spans="9:10">
      <c r="I809" s="237">
        <f>I807/I808</f>
        <v>27.996763754045308</v>
      </c>
      <c r="J809" s="237">
        <f>J807/J808</f>
        <v>31.354368932038835</v>
      </c>
    </row>
  </sheetData>
  <sortState ref="A3:L787">
    <sortCondition ref="D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R433"/>
  <sheetViews>
    <sheetView zoomScale="125" zoomScaleNormal="138" zoomScalePageLayoutView="138" workbookViewId="0">
      <pane ySplit="1" topLeftCell="A406" activePane="bottomLeft" state="frozen"/>
      <selection pane="bottomLeft" activeCell="H396" sqref="H396:H429"/>
    </sheetView>
  </sheetViews>
  <sheetFormatPr baseColWidth="10" defaultRowHeight="15"/>
  <cols>
    <col min="1" max="2" width="10.83203125" style="212"/>
    <col min="4" max="4" width="24.6640625" customWidth="1"/>
    <col min="7" max="7" width="28.33203125" customWidth="1"/>
    <col min="8" max="8" width="37.83203125" customWidth="1"/>
    <col min="9" max="10" width="11.83203125" style="212" bestFit="1" customWidth="1"/>
    <col min="12" max="12" width="12" bestFit="1" customWidth="1"/>
  </cols>
  <sheetData>
    <row r="1" spans="1:18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212" t="s">
        <v>569</v>
      </c>
      <c r="J1" s="212" t="s">
        <v>676</v>
      </c>
    </row>
    <row r="2" spans="1:18" s="121" customFormat="1" ht="21">
      <c r="A2" s="117"/>
      <c r="B2" s="118"/>
      <c r="C2" s="119"/>
      <c r="D2" s="117"/>
      <c r="E2" s="120"/>
      <c r="F2" s="120"/>
      <c r="G2" s="120"/>
      <c r="H2" s="120"/>
      <c r="I2" s="148"/>
      <c r="J2" s="148"/>
    </row>
    <row r="3" spans="1:18" ht="16">
      <c r="A3" s="210">
        <v>43225</v>
      </c>
      <c r="B3" s="211" t="s">
        <v>6</v>
      </c>
      <c r="C3" s="211">
        <v>52072</v>
      </c>
      <c r="D3" s="211" t="s">
        <v>1529</v>
      </c>
      <c r="E3" s="211" t="s">
        <v>6</v>
      </c>
      <c r="F3" s="211" t="s">
        <v>1530</v>
      </c>
      <c r="G3" s="211" t="s">
        <v>1531</v>
      </c>
      <c r="H3" s="211"/>
      <c r="I3" s="212">
        <v>143</v>
      </c>
      <c r="J3" s="212">
        <v>189</v>
      </c>
      <c r="R3" s="623"/>
    </row>
    <row r="4" spans="1:18" ht="16">
      <c r="A4" s="210">
        <v>43226</v>
      </c>
      <c r="B4" s="211" t="s">
        <v>4</v>
      </c>
      <c r="C4" s="211">
        <v>57440</v>
      </c>
      <c r="D4" s="211" t="s">
        <v>420</v>
      </c>
      <c r="E4" s="211" t="s">
        <v>7</v>
      </c>
      <c r="F4" s="211" t="s">
        <v>7</v>
      </c>
      <c r="G4" s="211" t="s">
        <v>1113</v>
      </c>
      <c r="H4" s="211" t="s">
        <v>1549</v>
      </c>
      <c r="I4" s="212">
        <v>35</v>
      </c>
      <c r="J4" s="212">
        <v>43</v>
      </c>
      <c r="R4" s="623"/>
    </row>
    <row r="5" spans="1:18" ht="16">
      <c r="A5" s="210">
        <v>43226</v>
      </c>
      <c r="B5" s="211" t="s">
        <v>984</v>
      </c>
      <c r="C5" s="211">
        <v>1333</v>
      </c>
      <c r="D5" s="211" t="s">
        <v>1557</v>
      </c>
      <c r="E5" s="211" t="s">
        <v>24</v>
      </c>
      <c r="F5" s="211" t="s">
        <v>24</v>
      </c>
      <c r="G5" s="211" t="s">
        <v>1548</v>
      </c>
      <c r="H5" s="211"/>
      <c r="I5" s="244" t="s">
        <v>1554</v>
      </c>
      <c r="J5" s="244" t="s">
        <v>1555</v>
      </c>
      <c r="R5" s="623"/>
    </row>
    <row r="6" spans="1:18" ht="16">
      <c r="A6" s="210">
        <v>43221</v>
      </c>
      <c r="B6" s="211" t="s">
        <v>4</v>
      </c>
      <c r="C6" s="211">
        <v>6225</v>
      </c>
      <c r="D6" s="211" t="s">
        <v>1120</v>
      </c>
      <c r="E6" s="211" t="s">
        <v>5</v>
      </c>
      <c r="F6" s="211" t="s">
        <v>5</v>
      </c>
      <c r="G6" s="211" t="s">
        <v>42</v>
      </c>
      <c r="H6" s="211"/>
      <c r="I6" s="148">
        <v>37</v>
      </c>
      <c r="J6" s="148">
        <v>52</v>
      </c>
      <c r="R6" s="623"/>
    </row>
    <row r="7" spans="1:18">
      <c r="A7" s="210">
        <v>43221</v>
      </c>
      <c r="B7" s="211" t="s">
        <v>4</v>
      </c>
      <c r="C7" s="211">
        <v>5819</v>
      </c>
      <c r="D7" s="211" t="s">
        <v>1365</v>
      </c>
      <c r="E7" s="211" t="s">
        <v>1366</v>
      </c>
      <c r="F7" s="211" t="s">
        <v>24</v>
      </c>
      <c r="G7" s="211" t="s">
        <v>388</v>
      </c>
      <c r="H7" s="211"/>
      <c r="I7" s="148">
        <v>30</v>
      </c>
      <c r="J7" s="148">
        <v>28</v>
      </c>
    </row>
    <row r="8" spans="1:18">
      <c r="A8" s="210">
        <v>43221</v>
      </c>
      <c r="B8" s="211" t="s">
        <v>4</v>
      </c>
      <c r="C8" s="211">
        <v>5892</v>
      </c>
      <c r="D8" s="211" t="s">
        <v>1365</v>
      </c>
      <c r="E8" s="211" t="s">
        <v>24</v>
      </c>
      <c r="F8" s="211" t="s">
        <v>7</v>
      </c>
      <c r="G8" s="211" t="s">
        <v>388</v>
      </c>
      <c r="H8" s="211" t="s">
        <v>1375</v>
      </c>
      <c r="I8" s="148">
        <v>30</v>
      </c>
      <c r="J8" s="148">
        <v>28</v>
      </c>
    </row>
    <row r="9" spans="1:18">
      <c r="A9" s="210">
        <v>43233</v>
      </c>
      <c r="B9" s="211" t="s">
        <v>4</v>
      </c>
      <c r="C9" s="211">
        <v>5819</v>
      </c>
      <c r="D9" s="211" t="s">
        <v>1365</v>
      </c>
      <c r="E9" s="211" t="s">
        <v>1674</v>
      </c>
      <c r="F9" s="211" t="s">
        <v>56</v>
      </c>
      <c r="G9" s="211" t="s">
        <v>42</v>
      </c>
      <c r="H9" s="211" t="s">
        <v>1675</v>
      </c>
      <c r="I9" s="148">
        <v>30</v>
      </c>
      <c r="J9" s="148">
        <v>28</v>
      </c>
    </row>
    <row r="10" spans="1:18">
      <c r="A10" s="210">
        <v>43224</v>
      </c>
      <c r="B10" s="211" t="s">
        <v>7</v>
      </c>
      <c r="C10" s="211">
        <v>57170</v>
      </c>
      <c r="D10" s="211" t="s">
        <v>1521</v>
      </c>
      <c r="E10" s="211" t="s">
        <v>7</v>
      </c>
      <c r="F10" s="211" t="s">
        <v>24</v>
      </c>
      <c r="G10" s="211" t="s">
        <v>562</v>
      </c>
      <c r="H10" s="211" t="s">
        <v>1522</v>
      </c>
      <c r="I10" s="212">
        <v>77</v>
      </c>
      <c r="J10" s="212">
        <v>114</v>
      </c>
    </row>
    <row r="11" spans="1:18">
      <c r="A11" s="210">
        <v>43223</v>
      </c>
      <c r="B11" s="211" t="s">
        <v>7</v>
      </c>
      <c r="C11" s="211">
        <v>54560</v>
      </c>
      <c r="D11" s="211" t="s">
        <v>1506</v>
      </c>
      <c r="E11" s="211" t="s">
        <v>7</v>
      </c>
      <c r="F11" s="211" t="s">
        <v>24</v>
      </c>
      <c r="G11" s="211" t="s">
        <v>42</v>
      </c>
      <c r="H11" s="211" t="s">
        <v>1507</v>
      </c>
      <c r="I11" s="212">
        <v>32</v>
      </c>
      <c r="J11" s="212">
        <v>28</v>
      </c>
    </row>
    <row r="12" spans="1:18">
      <c r="A12" s="210">
        <v>43244</v>
      </c>
      <c r="B12" s="211" t="s">
        <v>4</v>
      </c>
      <c r="C12" s="211">
        <v>7410</v>
      </c>
      <c r="D12" s="211" t="s">
        <v>1850</v>
      </c>
      <c r="E12" s="211" t="s">
        <v>4</v>
      </c>
      <c r="F12" s="211" t="s">
        <v>4</v>
      </c>
      <c r="G12" s="211" t="s">
        <v>492</v>
      </c>
      <c r="H12" s="211" t="s">
        <v>1851</v>
      </c>
      <c r="I12" s="212">
        <v>53</v>
      </c>
      <c r="J12" s="212">
        <v>45</v>
      </c>
    </row>
    <row r="13" spans="1:18">
      <c r="A13" s="210">
        <v>43230</v>
      </c>
      <c r="B13" s="211" t="s">
        <v>7</v>
      </c>
      <c r="C13" s="211">
        <v>57480</v>
      </c>
      <c r="D13" s="211" t="s">
        <v>512</v>
      </c>
      <c r="E13" s="211" t="s">
        <v>7</v>
      </c>
      <c r="F13" s="211" t="s">
        <v>7</v>
      </c>
      <c r="G13" s="211" t="s">
        <v>98</v>
      </c>
      <c r="H13" s="211" t="s">
        <v>1596</v>
      </c>
      <c r="I13" s="212">
        <v>31</v>
      </c>
      <c r="J13" s="212">
        <v>44</v>
      </c>
    </row>
    <row r="14" spans="1:18">
      <c r="A14" s="210">
        <v>43221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1410</v>
      </c>
      <c r="G14" s="211" t="s">
        <v>42</v>
      </c>
      <c r="H14" s="211" t="s">
        <v>1411</v>
      </c>
      <c r="I14" s="148">
        <v>45</v>
      </c>
      <c r="J14" s="148">
        <v>58</v>
      </c>
    </row>
    <row r="15" spans="1:18">
      <c r="A15" s="210">
        <v>43221</v>
      </c>
      <c r="B15" s="211" t="s">
        <v>22</v>
      </c>
      <c r="C15" s="211">
        <v>6700</v>
      </c>
      <c r="D15" s="211" t="s">
        <v>326</v>
      </c>
      <c r="E15" s="211" t="s">
        <v>7</v>
      </c>
      <c r="F15" s="211" t="s">
        <v>24</v>
      </c>
      <c r="G15" s="211" t="s">
        <v>65</v>
      </c>
      <c r="H15" s="211"/>
      <c r="I15" s="148">
        <v>45</v>
      </c>
      <c r="J15" s="148">
        <v>58</v>
      </c>
    </row>
    <row r="16" spans="1:18">
      <c r="A16" s="210">
        <v>43230</v>
      </c>
      <c r="B16" s="211" t="s">
        <v>22</v>
      </c>
      <c r="C16" s="211">
        <v>6700</v>
      </c>
      <c r="D16" s="211" t="s">
        <v>326</v>
      </c>
      <c r="E16" s="211" t="s">
        <v>66</v>
      </c>
      <c r="F16" s="211" t="s">
        <v>24</v>
      </c>
      <c r="G16" s="211" t="s">
        <v>98</v>
      </c>
      <c r="H16" s="211" t="s">
        <v>1581</v>
      </c>
      <c r="I16" s="148">
        <v>45</v>
      </c>
      <c r="J16" s="148">
        <v>58</v>
      </c>
    </row>
    <row r="17" spans="1:10">
      <c r="A17" s="210">
        <v>43249</v>
      </c>
      <c r="B17" s="211" t="s">
        <v>4</v>
      </c>
      <c r="C17" s="211">
        <v>5176</v>
      </c>
      <c r="D17" s="211" t="s">
        <v>341</v>
      </c>
      <c r="E17" s="211" t="s">
        <v>24</v>
      </c>
      <c r="F17" s="211" t="s">
        <v>24</v>
      </c>
      <c r="G17" s="211" t="s">
        <v>98</v>
      </c>
      <c r="H17" s="211" t="s">
        <v>1901</v>
      </c>
      <c r="I17" s="148">
        <v>45</v>
      </c>
      <c r="J17" s="148">
        <v>58</v>
      </c>
    </row>
    <row r="18" spans="1:10">
      <c r="A18" s="210">
        <v>43221</v>
      </c>
      <c r="B18" s="211" t="s">
        <v>984</v>
      </c>
      <c r="C18" s="211">
        <v>9403</v>
      </c>
      <c r="D18" s="211" t="s">
        <v>1386</v>
      </c>
      <c r="E18" s="211" t="s">
        <v>984</v>
      </c>
      <c r="F18" s="211" t="s">
        <v>6</v>
      </c>
      <c r="G18" s="211" t="s">
        <v>941</v>
      </c>
      <c r="H18" s="211"/>
      <c r="I18" s="236"/>
      <c r="J18" s="236"/>
    </row>
    <row r="19" spans="1:10">
      <c r="A19" s="210">
        <v>43240</v>
      </c>
      <c r="B19" s="211" t="s">
        <v>7</v>
      </c>
      <c r="C19" s="211">
        <v>54560</v>
      </c>
      <c r="D19" s="211" t="s">
        <v>871</v>
      </c>
      <c r="E19" s="211" t="s">
        <v>7</v>
      </c>
      <c r="F19" s="211" t="s">
        <v>24</v>
      </c>
      <c r="G19" s="211" t="s">
        <v>514</v>
      </c>
      <c r="H19" s="211" t="s">
        <v>1729</v>
      </c>
      <c r="I19" s="212">
        <v>28</v>
      </c>
      <c r="J19" s="212">
        <v>24</v>
      </c>
    </row>
    <row r="20" spans="1:10">
      <c r="A20" s="210">
        <v>43221</v>
      </c>
      <c r="B20" s="211" t="s">
        <v>7</v>
      </c>
      <c r="C20" s="211">
        <v>57390</v>
      </c>
      <c r="D20" s="211" t="s">
        <v>350</v>
      </c>
      <c r="E20" s="211" t="s">
        <v>7</v>
      </c>
      <c r="F20" s="211" t="s">
        <v>7</v>
      </c>
      <c r="G20" s="211" t="s">
        <v>42</v>
      </c>
      <c r="H20" s="211" t="s">
        <v>1449</v>
      </c>
      <c r="I20" s="148">
        <v>21</v>
      </c>
      <c r="J20" s="148">
        <v>12</v>
      </c>
    </row>
    <row r="21" spans="1:10">
      <c r="A21" s="210">
        <v>43221</v>
      </c>
      <c r="B21" s="211" t="s">
        <v>7</v>
      </c>
      <c r="C21" s="211">
        <v>57390</v>
      </c>
      <c r="D21" s="211" t="s">
        <v>350</v>
      </c>
      <c r="E21" s="211" t="s">
        <v>9</v>
      </c>
      <c r="F21" s="211" t="s">
        <v>7</v>
      </c>
      <c r="G21" s="211" t="s">
        <v>42</v>
      </c>
      <c r="H21" s="211" t="s">
        <v>1468</v>
      </c>
      <c r="I21" s="148">
        <v>21</v>
      </c>
      <c r="J21" s="148">
        <v>12</v>
      </c>
    </row>
    <row r="22" spans="1:10">
      <c r="A22" s="210">
        <v>43242</v>
      </c>
      <c r="B22" s="211" t="s">
        <v>7</v>
      </c>
      <c r="C22" s="211">
        <v>57390</v>
      </c>
      <c r="D22" s="211" t="s">
        <v>350</v>
      </c>
      <c r="E22" s="211" t="s">
        <v>7</v>
      </c>
      <c r="F22" s="211" t="s">
        <v>7</v>
      </c>
      <c r="G22" s="211" t="s">
        <v>514</v>
      </c>
      <c r="H22" s="211" t="s">
        <v>1794</v>
      </c>
      <c r="I22" s="148">
        <v>21</v>
      </c>
      <c r="J22" s="148">
        <v>12</v>
      </c>
    </row>
    <row r="23" spans="1:10">
      <c r="A23" s="210">
        <v>43230</v>
      </c>
      <c r="B23" s="211" t="s">
        <v>7</v>
      </c>
      <c r="C23" s="211">
        <v>57590</v>
      </c>
      <c r="D23" s="211" t="s">
        <v>1690</v>
      </c>
      <c r="E23" s="211" t="s">
        <v>7</v>
      </c>
      <c r="F23" s="211" t="s">
        <v>24</v>
      </c>
      <c r="G23" s="211" t="s">
        <v>65</v>
      </c>
      <c r="H23" s="211"/>
      <c r="I23" s="212">
        <v>67</v>
      </c>
      <c r="J23" s="212">
        <v>103</v>
      </c>
    </row>
    <row r="24" spans="1:10">
      <c r="A24" s="210">
        <v>43221</v>
      </c>
      <c r="B24" s="211" t="s">
        <v>4</v>
      </c>
      <c r="C24" s="211">
        <v>4947</v>
      </c>
      <c r="D24" s="211" t="s">
        <v>152</v>
      </c>
      <c r="E24" s="211" t="s">
        <v>28</v>
      </c>
      <c r="F24" s="211" t="s">
        <v>808</v>
      </c>
      <c r="G24" s="211" t="s">
        <v>1430</v>
      </c>
      <c r="H24" s="211" t="s">
        <v>1431</v>
      </c>
      <c r="I24" s="148">
        <v>12</v>
      </c>
      <c r="J24" s="148">
        <v>9</v>
      </c>
    </row>
    <row r="25" spans="1:10">
      <c r="A25" s="210">
        <v>43221</v>
      </c>
      <c r="B25" s="211" t="s">
        <v>4</v>
      </c>
      <c r="C25" s="211">
        <v>4955</v>
      </c>
      <c r="D25" s="211" t="s">
        <v>152</v>
      </c>
      <c r="E25" s="211" t="s">
        <v>5</v>
      </c>
      <c r="F25" s="211" t="s">
        <v>5</v>
      </c>
      <c r="G25" s="211" t="s">
        <v>231</v>
      </c>
      <c r="H25" s="211"/>
      <c r="I25" s="148">
        <v>12</v>
      </c>
      <c r="J25" s="148">
        <v>9</v>
      </c>
    </row>
    <row r="26" spans="1:10">
      <c r="A26" s="210">
        <v>43221</v>
      </c>
      <c r="B26" s="211" t="s">
        <v>4</v>
      </c>
      <c r="C26" s="211">
        <v>4916</v>
      </c>
      <c r="D26" s="211" t="s">
        <v>152</v>
      </c>
      <c r="E26" s="211" t="s">
        <v>5</v>
      </c>
      <c r="F26" s="211" t="s">
        <v>24</v>
      </c>
      <c r="G26" s="211" t="s">
        <v>235</v>
      </c>
      <c r="H26" s="211" t="s">
        <v>1469</v>
      </c>
      <c r="I26" s="148">
        <v>12</v>
      </c>
      <c r="J26" s="148">
        <v>9</v>
      </c>
    </row>
    <row r="27" spans="1:10">
      <c r="A27" s="210">
        <v>43239</v>
      </c>
      <c r="B27" s="211" t="s">
        <v>4</v>
      </c>
      <c r="C27" s="211">
        <v>4918</v>
      </c>
      <c r="D27" s="211" t="s">
        <v>152</v>
      </c>
      <c r="E27" s="211" t="s">
        <v>14</v>
      </c>
      <c r="F27" s="211" t="s">
        <v>7</v>
      </c>
      <c r="G27" s="211" t="s">
        <v>98</v>
      </c>
      <c r="H27" s="211"/>
      <c r="I27" s="148">
        <v>12</v>
      </c>
      <c r="J27" s="148">
        <v>9</v>
      </c>
    </row>
    <row r="28" spans="1:10">
      <c r="A28" s="210">
        <v>43240</v>
      </c>
      <c r="B28" s="211" t="s">
        <v>4</v>
      </c>
      <c r="C28" s="211">
        <v>4955</v>
      </c>
      <c r="D28" s="211" t="s">
        <v>152</v>
      </c>
      <c r="E28" s="211" t="s">
        <v>5</v>
      </c>
      <c r="F28" s="211" t="s">
        <v>25</v>
      </c>
      <c r="G28" s="211" t="s">
        <v>514</v>
      </c>
      <c r="H28" s="211" t="s">
        <v>1737</v>
      </c>
      <c r="I28" s="148">
        <v>12</v>
      </c>
      <c r="J28" s="148">
        <v>9</v>
      </c>
    </row>
    <row r="29" spans="1:10">
      <c r="A29" s="210">
        <v>43221</v>
      </c>
      <c r="B29" s="211" t="s">
        <v>4</v>
      </c>
      <c r="C29" s="211">
        <v>4367</v>
      </c>
      <c r="D29" s="211" t="s">
        <v>145</v>
      </c>
      <c r="E29" s="211" t="s">
        <v>14</v>
      </c>
      <c r="F29" s="211" t="s">
        <v>24</v>
      </c>
      <c r="G29" s="211" t="s">
        <v>42</v>
      </c>
      <c r="H29" s="211" t="s">
        <v>1370</v>
      </c>
      <c r="I29" s="148">
        <v>6</v>
      </c>
      <c r="J29" s="148">
        <v>5</v>
      </c>
    </row>
    <row r="30" spans="1:10">
      <c r="A30" s="210">
        <v>43221</v>
      </c>
      <c r="B30" s="211" t="s">
        <v>4</v>
      </c>
      <c r="C30" s="211">
        <v>4367</v>
      </c>
      <c r="D30" s="211" t="s">
        <v>145</v>
      </c>
      <c r="E30" s="211" t="s">
        <v>6</v>
      </c>
      <c r="F30" s="211" t="s">
        <v>24</v>
      </c>
      <c r="G30" s="211" t="s">
        <v>939</v>
      </c>
      <c r="H30" s="211" t="s">
        <v>1371</v>
      </c>
      <c r="I30" s="148">
        <v>6</v>
      </c>
      <c r="J30" s="148">
        <v>5</v>
      </c>
    </row>
    <row r="31" spans="1:10">
      <c r="A31" s="210">
        <v>43231</v>
      </c>
      <c r="B31" s="211" t="s">
        <v>4</v>
      </c>
      <c r="C31" s="211">
        <v>4412</v>
      </c>
      <c r="D31" s="211" t="s">
        <v>145</v>
      </c>
      <c r="E31" s="211" t="s">
        <v>7</v>
      </c>
      <c r="F31" s="211" t="s">
        <v>24</v>
      </c>
      <c r="G31" s="211" t="s">
        <v>123</v>
      </c>
      <c r="H31" s="211" t="s">
        <v>1616</v>
      </c>
      <c r="I31" s="148">
        <v>6</v>
      </c>
      <c r="J31" s="148">
        <v>5</v>
      </c>
    </row>
    <row r="32" spans="1:10">
      <c r="A32" s="210">
        <v>43240</v>
      </c>
      <c r="B32" s="211" t="s">
        <v>4</v>
      </c>
      <c r="C32" s="211">
        <v>4368</v>
      </c>
      <c r="D32" s="211" t="s">
        <v>145</v>
      </c>
      <c r="E32" s="211" t="s">
        <v>7</v>
      </c>
      <c r="F32" s="211" t="s">
        <v>24</v>
      </c>
      <c r="G32" s="211" t="s">
        <v>123</v>
      </c>
      <c r="H32" s="211" t="s">
        <v>1744</v>
      </c>
      <c r="I32" s="148">
        <v>6</v>
      </c>
      <c r="J32" s="148">
        <v>5</v>
      </c>
    </row>
    <row r="33" spans="1:10">
      <c r="A33" s="210">
        <v>43247</v>
      </c>
      <c r="B33" s="211" t="s">
        <v>4</v>
      </c>
      <c r="C33" s="211">
        <v>3321</v>
      </c>
      <c r="D33" s="211" t="s">
        <v>1180</v>
      </c>
      <c r="E33" s="211" t="s">
        <v>225</v>
      </c>
      <c r="F33" s="211" t="s">
        <v>1171</v>
      </c>
      <c r="G33" s="211" t="s">
        <v>388</v>
      </c>
      <c r="H33" s="211"/>
      <c r="I33" s="148">
        <v>24</v>
      </c>
      <c r="J33" s="148">
        <v>24</v>
      </c>
    </row>
    <row r="34" spans="1:10">
      <c r="A34" s="210">
        <v>43221</v>
      </c>
      <c r="B34" s="211" t="s">
        <v>4</v>
      </c>
      <c r="C34" s="211">
        <v>7241</v>
      </c>
      <c r="D34" s="211" t="s">
        <v>153</v>
      </c>
      <c r="E34" s="211" t="s">
        <v>6</v>
      </c>
      <c r="F34" s="211" t="s">
        <v>7</v>
      </c>
      <c r="G34" s="211" t="s">
        <v>388</v>
      </c>
      <c r="H34" s="211"/>
      <c r="I34" s="148">
        <v>26</v>
      </c>
      <c r="J34" s="148">
        <v>33</v>
      </c>
    </row>
    <row r="35" spans="1:10">
      <c r="A35" s="210">
        <v>43221</v>
      </c>
      <c r="B35" s="211" t="s">
        <v>4</v>
      </c>
      <c r="C35" s="211">
        <v>7260</v>
      </c>
      <c r="D35" s="211" t="s">
        <v>153</v>
      </c>
      <c r="E35" s="211" t="s">
        <v>914</v>
      </c>
      <c r="F35" s="211" t="s">
        <v>24</v>
      </c>
      <c r="G35" s="211" t="s">
        <v>42</v>
      </c>
      <c r="H35" s="211"/>
      <c r="I35" s="148">
        <v>26</v>
      </c>
      <c r="J35" s="148">
        <v>33</v>
      </c>
    </row>
    <row r="36" spans="1:10">
      <c r="A36" s="210">
        <v>43230</v>
      </c>
      <c r="B36" s="211" t="s">
        <v>1568</v>
      </c>
      <c r="C36" s="211">
        <v>7260</v>
      </c>
      <c r="D36" s="211" t="s">
        <v>153</v>
      </c>
      <c r="E36" s="211" t="s">
        <v>7</v>
      </c>
      <c r="F36" s="211" t="s">
        <v>28</v>
      </c>
      <c r="G36" s="211" t="s">
        <v>1604</v>
      </c>
      <c r="H36" s="211" t="s">
        <v>1569</v>
      </c>
      <c r="I36" s="148">
        <v>26</v>
      </c>
      <c r="J36" s="148">
        <v>33</v>
      </c>
    </row>
    <row r="37" spans="1:10">
      <c r="A37" s="210">
        <v>43221</v>
      </c>
      <c r="B37" s="211" t="s">
        <v>4</v>
      </c>
      <c r="C37" s="211">
        <v>8053</v>
      </c>
      <c r="D37" s="211" t="s">
        <v>133</v>
      </c>
      <c r="E37" s="211" t="s">
        <v>7</v>
      </c>
      <c r="F37" s="211" t="s">
        <v>24</v>
      </c>
      <c r="G37" s="211" t="s">
        <v>388</v>
      </c>
      <c r="H37" s="211" t="s">
        <v>1376</v>
      </c>
      <c r="I37" s="148">
        <v>24</v>
      </c>
      <c r="J37" s="148">
        <v>20</v>
      </c>
    </row>
    <row r="38" spans="1:10">
      <c r="A38" s="210">
        <v>43221</v>
      </c>
      <c r="B38" s="211" t="s">
        <v>4</v>
      </c>
      <c r="C38" s="211">
        <v>8080</v>
      </c>
      <c r="D38" s="211" t="s">
        <v>133</v>
      </c>
      <c r="E38" s="211" t="s">
        <v>453</v>
      </c>
      <c r="F38" s="211" t="s">
        <v>24</v>
      </c>
      <c r="G38" s="211" t="s">
        <v>42</v>
      </c>
      <c r="H38" s="211"/>
      <c r="I38" s="148">
        <v>24</v>
      </c>
      <c r="J38" s="148">
        <v>20</v>
      </c>
    </row>
    <row r="39" spans="1:10">
      <c r="A39" s="210">
        <v>43221</v>
      </c>
      <c r="B39" s="211" t="s">
        <v>4</v>
      </c>
      <c r="C39" s="211">
        <v>8095</v>
      </c>
      <c r="D39" s="211" t="s">
        <v>133</v>
      </c>
      <c r="E39" s="211" t="s">
        <v>5</v>
      </c>
      <c r="F39" s="211" t="s">
        <v>7</v>
      </c>
      <c r="G39" s="211" t="s">
        <v>65</v>
      </c>
      <c r="H39" s="211" t="s">
        <v>1412</v>
      </c>
      <c r="I39" s="148">
        <v>24</v>
      </c>
      <c r="J39" s="148">
        <v>20</v>
      </c>
    </row>
    <row r="40" spans="1:10">
      <c r="A40" s="210">
        <v>43221</v>
      </c>
      <c r="B40" s="211" t="s">
        <v>4</v>
      </c>
      <c r="C40" s="211">
        <v>8082</v>
      </c>
      <c r="D40" s="211" t="s">
        <v>133</v>
      </c>
      <c r="E40" s="211" t="s">
        <v>5</v>
      </c>
      <c r="F40" s="211" t="s">
        <v>5</v>
      </c>
      <c r="G40" s="211" t="s">
        <v>243</v>
      </c>
      <c r="H40" s="211"/>
      <c r="I40" s="148">
        <v>24</v>
      </c>
      <c r="J40" s="148">
        <v>20</v>
      </c>
    </row>
    <row r="41" spans="1:10">
      <c r="A41" s="210">
        <v>43221</v>
      </c>
      <c r="B41" s="211" t="s">
        <v>4</v>
      </c>
      <c r="C41" s="211">
        <v>8082</v>
      </c>
      <c r="D41" s="211" t="s">
        <v>133</v>
      </c>
      <c r="E41" s="211" t="s">
        <v>5</v>
      </c>
      <c r="F41" s="211" t="s">
        <v>7</v>
      </c>
      <c r="G41" s="211" t="s">
        <v>231</v>
      </c>
      <c r="H41" s="211" t="s">
        <v>1440</v>
      </c>
      <c r="I41" s="148">
        <v>24</v>
      </c>
      <c r="J41" s="148">
        <v>20</v>
      </c>
    </row>
    <row r="42" spans="1:10">
      <c r="A42" s="210">
        <v>43221</v>
      </c>
      <c r="B42" s="211" t="s">
        <v>4</v>
      </c>
      <c r="C42" s="211">
        <v>8055</v>
      </c>
      <c r="D42" s="211" t="s">
        <v>133</v>
      </c>
      <c r="E42" s="211" t="s">
        <v>7</v>
      </c>
      <c r="F42" s="211" t="s">
        <v>7</v>
      </c>
      <c r="G42" s="211" t="s">
        <v>42</v>
      </c>
      <c r="H42" s="211"/>
      <c r="I42" s="148">
        <v>24</v>
      </c>
      <c r="J42" s="148">
        <v>20</v>
      </c>
    </row>
    <row r="43" spans="1:10">
      <c r="A43" s="210">
        <v>43230</v>
      </c>
      <c r="B43" s="211" t="s">
        <v>5</v>
      </c>
      <c r="C43" s="211">
        <v>8079</v>
      </c>
      <c r="D43" s="211" t="s">
        <v>133</v>
      </c>
      <c r="E43" s="211" t="s">
        <v>5</v>
      </c>
      <c r="F43" s="211" t="s">
        <v>1576</v>
      </c>
      <c r="G43" s="211" t="s">
        <v>388</v>
      </c>
      <c r="H43" s="211" t="s">
        <v>1577</v>
      </c>
      <c r="I43" s="148">
        <v>24</v>
      </c>
      <c r="J43" s="148">
        <v>20</v>
      </c>
    </row>
    <row r="44" spans="1:10">
      <c r="A44" s="210">
        <v>43232</v>
      </c>
      <c r="B44" s="211" t="s">
        <v>4</v>
      </c>
      <c r="C44" s="211">
        <v>8063</v>
      </c>
      <c r="D44" s="211" t="s">
        <v>133</v>
      </c>
      <c r="E44" s="211" t="s">
        <v>5</v>
      </c>
      <c r="F44" s="211" t="s">
        <v>24</v>
      </c>
      <c r="G44" s="211" t="s">
        <v>1622</v>
      </c>
      <c r="H44" s="211" t="s">
        <v>1623</v>
      </c>
      <c r="I44" s="148">
        <v>24</v>
      </c>
      <c r="J44" s="148">
        <v>20</v>
      </c>
    </row>
    <row r="45" spans="1:10">
      <c r="A45" s="210">
        <v>43233</v>
      </c>
      <c r="B45" s="211" t="s">
        <v>4</v>
      </c>
      <c r="C45" s="211">
        <v>8077</v>
      </c>
      <c r="D45" s="211" t="s">
        <v>133</v>
      </c>
      <c r="E45" s="211" t="s">
        <v>234</v>
      </c>
      <c r="F45" s="211" t="s">
        <v>7</v>
      </c>
      <c r="G45" s="211" t="s">
        <v>388</v>
      </c>
      <c r="H45" s="211"/>
      <c r="I45" s="148">
        <v>24</v>
      </c>
      <c r="J45" s="148">
        <v>20</v>
      </c>
    </row>
    <row r="46" spans="1:10">
      <c r="A46" s="210">
        <v>43233</v>
      </c>
      <c r="B46" s="211" t="s">
        <v>4</v>
      </c>
      <c r="C46" s="211">
        <v>8077</v>
      </c>
      <c r="D46" s="211" t="s">
        <v>133</v>
      </c>
      <c r="E46" s="211" t="s">
        <v>1679</v>
      </c>
      <c r="F46" s="211" t="s">
        <v>24</v>
      </c>
      <c r="G46" s="211" t="s">
        <v>42</v>
      </c>
      <c r="H46" s="211"/>
      <c r="I46" s="148">
        <v>24</v>
      </c>
      <c r="J46" s="148">
        <v>20</v>
      </c>
    </row>
    <row r="47" spans="1:10">
      <c r="A47" s="210">
        <v>43239</v>
      </c>
      <c r="B47" s="211" t="s">
        <v>4</v>
      </c>
      <c r="C47" s="211">
        <v>8096</v>
      </c>
      <c r="D47" s="211" t="s">
        <v>133</v>
      </c>
      <c r="E47" s="211" t="s">
        <v>14</v>
      </c>
      <c r="F47" s="211" t="s">
        <v>24</v>
      </c>
      <c r="G47" s="211" t="s">
        <v>98</v>
      </c>
      <c r="H47" s="211"/>
      <c r="I47" s="148">
        <v>24</v>
      </c>
      <c r="J47" s="148">
        <v>20</v>
      </c>
    </row>
    <row r="48" spans="1:10">
      <c r="A48" s="210">
        <v>43239</v>
      </c>
      <c r="B48" s="211" t="s">
        <v>4</v>
      </c>
      <c r="C48" s="211">
        <v>8077</v>
      </c>
      <c r="D48" s="211" t="s">
        <v>133</v>
      </c>
      <c r="E48" s="211" t="s">
        <v>24</v>
      </c>
      <c r="F48" s="211" t="s">
        <v>7</v>
      </c>
      <c r="G48" s="211" t="s">
        <v>1714</v>
      </c>
      <c r="H48" s="211"/>
      <c r="I48" s="148">
        <v>24</v>
      </c>
      <c r="J48" s="148">
        <v>20</v>
      </c>
    </row>
    <row r="49" spans="1:10">
      <c r="A49" s="210">
        <v>43244</v>
      </c>
      <c r="B49" s="211" t="s">
        <v>4</v>
      </c>
      <c r="C49" s="211">
        <v>8053</v>
      </c>
      <c r="D49" s="211" t="s">
        <v>133</v>
      </c>
      <c r="E49" s="211" t="s">
        <v>7</v>
      </c>
      <c r="F49" s="211" t="s">
        <v>7</v>
      </c>
      <c r="G49" s="211"/>
      <c r="H49" s="211" t="s">
        <v>1856</v>
      </c>
      <c r="I49" s="148">
        <v>24</v>
      </c>
      <c r="J49" s="148">
        <v>20</v>
      </c>
    </row>
    <row r="50" spans="1:10">
      <c r="A50" s="210">
        <v>43239</v>
      </c>
      <c r="B50" s="211" t="s">
        <v>4</v>
      </c>
      <c r="C50" s="211">
        <v>4975</v>
      </c>
      <c r="D50" s="211" t="s">
        <v>199</v>
      </c>
      <c r="E50" s="211" t="s">
        <v>5</v>
      </c>
      <c r="F50" s="211" t="s">
        <v>5</v>
      </c>
      <c r="G50" s="211" t="s">
        <v>1717</v>
      </c>
      <c r="H50" s="211" t="s">
        <v>1718</v>
      </c>
      <c r="I50" s="212">
        <v>18</v>
      </c>
      <c r="J50" s="212">
        <v>14</v>
      </c>
    </row>
    <row r="51" spans="1:10">
      <c r="A51" s="210">
        <v>43239</v>
      </c>
      <c r="B51" s="211" t="s">
        <v>4</v>
      </c>
      <c r="C51" s="211">
        <v>4970</v>
      </c>
      <c r="D51" s="211" t="s">
        <v>199</v>
      </c>
      <c r="E51" s="211" t="s">
        <v>9</v>
      </c>
      <c r="F51" s="211" t="s">
        <v>7</v>
      </c>
      <c r="G51" s="211" t="s">
        <v>478</v>
      </c>
      <c r="H51" s="211" t="s">
        <v>1719</v>
      </c>
      <c r="I51" s="212">
        <v>18</v>
      </c>
      <c r="J51" s="212">
        <v>14</v>
      </c>
    </row>
    <row r="52" spans="1:10">
      <c r="A52" s="210">
        <v>43221</v>
      </c>
      <c r="B52" s="211" t="s">
        <v>4</v>
      </c>
      <c r="C52" s="211">
        <v>3229</v>
      </c>
      <c r="D52" s="211" t="s">
        <v>333</v>
      </c>
      <c r="E52" s="211" t="s">
        <v>7</v>
      </c>
      <c r="F52" s="211" t="s">
        <v>6</v>
      </c>
      <c r="G52" s="211" t="s">
        <v>42</v>
      </c>
      <c r="H52" s="211" t="s">
        <v>1457</v>
      </c>
      <c r="I52" s="148">
        <v>25</v>
      </c>
      <c r="J52" s="148">
        <v>21</v>
      </c>
    </row>
    <row r="53" spans="1:10">
      <c r="A53" s="210">
        <v>43232</v>
      </c>
      <c r="B53" s="211" t="s">
        <v>4</v>
      </c>
      <c r="C53" s="211">
        <v>3286</v>
      </c>
      <c r="D53" s="211" t="s">
        <v>333</v>
      </c>
      <c r="E53" s="211" t="s">
        <v>639</v>
      </c>
      <c r="F53" s="211" t="s">
        <v>24</v>
      </c>
      <c r="G53" s="211" t="s">
        <v>1624</v>
      </c>
      <c r="H53" s="211" t="s">
        <v>1625</v>
      </c>
      <c r="I53" s="148">
        <v>25</v>
      </c>
      <c r="J53" s="148">
        <v>21</v>
      </c>
    </row>
    <row r="54" spans="1:10">
      <c r="A54" s="210">
        <v>43233</v>
      </c>
      <c r="B54" s="211" t="s">
        <v>4</v>
      </c>
      <c r="C54" s="211">
        <v>3273</v>
      </c>
      <c r="D54" s="211" t="s">
        <v>333</v>
      </c>
      <c r="E54" s="211" t="s">
        <v>5</v>
      </c>
      <c r="F54" s="211" t="s">
        <v>5</v>
      </c>
      <c r="G54" s="211" t="s">
        <v>1688</v>
      </c>
      <c r="H54" s="211" t="s">
        <v>1670</v>
      </c>
      <c r="I54" s="148">
        <v>25</v>
      </c>
      <c r="J54" s="148">
        <v>21</v>
      </c>
    </row>
    <row r="55" spans="1:10">
      <c r="A55" s="210">
        <v>43233</v>
      </c>
      <c r="B55" s="211" t="s">
        <v>4</v>
      </c>
      <c r="C55" s="211">
        <v>3221</v>
      </c>
      <c r="D55" s="211" t="s">
        <v>333</v>
      </c>
      <c r="E55" s="211" t="s">
        <v>5</v>
      </c>
      <c r="F55" s="211" t="s">
        <v>9</v>
      </c>
      <c r="G55" s="211" t="s">
        <v>388</v>
      </c>
      <c r="H55" s="211"/>
      <c r="I55" s="148">
        <v>25</v>
      </c>
      <c r="J55" s="148">
        <v>21</v>
      </c>
    </row>
    <row r="56" spans="1:10">
      <c r="A56" s="210">
        <v>43240</v>
      </c>
      <c r="B56" s="211" t="s">
        <v>4</v>
      </c>
      <c r="C56" s="211">
        <v>3258</v>
      </c>
      <c r="D56" s="211" t="s">
        <v>333</v>
      </c>
      <c r="E56" s="211" t="s">
        <v>347</v>
      </c>
      <c r="F56" s="211" t="s">
        <v>6</v>
      </c>
      <c r="G56" s="211" t="s">
        <v>514</v>
      </c>
      <c r="H56" s="211" t="s">
        <v>1730</v>
      </c>
      <c r="I56" s="148">
        <v>25</v>
      </c>
      <c r="J56" s="148">
        <v>21</v>
      </c>
    </row>
    <row r="57" spans="1:10">
      <c r="A57" s="210">
        <v>43230</v>
      </c>
      <c r="B57" s="211" t="s">
        <v>4</v>
      </c>
      <c r="C57" s="211">
        <v>5410</v>
      </c>
      <c r="D57" s="211" t="s">
        <v>1562</v>
      </c>
      <c r="E57" s="211" t="s">
        <v>5</v>
      </c>
      <c r="F57" s="211" t="s">
        <v>6</v>
      </c>
      <c r="G57" s="211" t="s">
        <v>123</v>
      </c>
      <c r="H57" s="211"/>
      <c r="I57" s="212">
        <v>33</v>
      </c>
      <c r="J57" s="212">
        <v>47</v>
      </c>
    </row>
    <row r="58" spans="1:10">
      <c r="A58" s="210">
        <v>43247</v>
      </c>
      <c r="B58" s="211" t="s">
        <v>4</v>
      </c>
      <c r="C58" s="211">
        <v>3324</v>
      </c>
      <c r="D58" s="211" t="s">
        <v>183</v>
      </c>
      <c r="E58" s="211" t="s">
        <v>5</v>
      </c>
      <c r="F58" s="211" t="s">
        <v>7</v>
      </c>
      <c r="G58" s="211" t="s">
        <v>1890</v>
      </c>
      <c r="H58" s="211" t="s">
        <v>1891</v>
      </c>
      <c r="I58" s="148">
        <v>24</v>
      </c>
      <c r="J58" s="148">
        <v>28</v>
      </c>
    </row>
    <row r="59" spans="1:10">
      <c r="A59" s="210">
        <v>43233</v>
      </c>
      <c r="B59" s="211" t="s">
        <v>6</v>
      </c>
      <c r="C59" s="211">
        <v>66440</v>
      </c>
      <c r="D59" s="211" t="s">
        <v>1638</v>
      </c>
      <c r="E59" s="211" t="s">
        <v>6</v>
      </c>
      <c r="F59" s="211" t="s">
        <v>24</v>
      </c>
      <c r="G59" s="211" t="s">
        <v>576</v>
      </c>
      <c r="H59" s="211"/>
      <c r="I59" s="212">
        <v>83</v>
      </c>
      <c r="J59" s="212">
        <v>138</v>
      </c>
    </row>
    <row r="60" spans="1:10">
      <c r="A60" s="210">
        <v>43233</v>
      </c>
      <c r="B60" s="211" t="s">
        <v>6</v>
      </c>
      <c r="C60" s="211">
        <v>66440</v>
      </c>
      <c r="D60" s="211" t="s">
        <v>1638</v>
      </c>
      <c r="E60" s="211" t="s">
        <v>6</v>
      </c>
      <c r="F60" s="211" t="s">
        <v>24</v>
      </c>
      <c r="G60" s="211" t="s">
        <v>388</v>
      </c>
      <c r="H60" s="211"/>
      <c r="I60" s="212">
        <v>83</v>
      </c>
      <c r="J60" s="212">
        <v>138</v>
      </c>
    </row>
    <row r="61" spans="1:10">
      <c r="A61" s="210">
        <v>43221</v>
      </c>
      <c r="B61" s="211" t="s">
        <v>4</v>
      </c>
      <c r="C61" s="211">
        <v>8711</v>
      </c>
      <c r="D61" s="211" t="s">
        <v>1405</v>
      </c>
      <c r="E61" s="211" t="s">
        <v>9</v>
      </c>
      <c r="F61" s="211" t="s">
        <v>28</v>
      </c>
      <c r="G61" s="211" t="s">
        <v>1133</v>
      </c>
      <c r="H61" s="211"/>
      <c r="I61" s="148">
        <v>50</v>
      </c>
      <c r="J61" s="148">
        <v>38</v>
      </c>
    </row>
    <row r="62" spans="1:10">
      <c r="A62" s="210">
        <v>43221</v>
      </c>
      <c r="B62" s="211" t="s">
        <v>7</v>
      </c>
      <c r="C62" s="211">
        <v>57220</v>
      </c>
      <c r="D62" s="211" t="s">
        <v>1284</v>
      </c>
      <c r="E62" s="211" t="s">
        <v>7</v>
      </c>
      <c r="F62" s="211" t="s">
        <v>5</v>
      </c>
      <c r="G62" s="211" t="s">
        <v>388</v>
      </c>
      <c r="H62" s="211" t="s">
        <v>1390</v>
      </c>
      <c r="I62" s="148">
        <v>64</v>
      </c>
      <c r="J62" s="148">
        <v>91</v>
      </c>
    </row>
    <row r="63" spans="1:10">
      <c r="A63" s="210">
        <v>43223</v>
      </c>
      <c r="B63" s="211" t="s">
        <v>7</v>
      </c>
      <c r="C63" s="211">
        <v>57655</v>
      </c>
      <c r="D63" s="211" t="s">
        <v>1508</v>
      </c>
      <c r="E63" s="211" t="s">
        <v>7</v>
      </c>
      <c r="F63" s="211" t="s">
        <v>7</v>
      </c>
      <c r="G63" s="211" t="s">
        <v>877</v>
      </c>
      <c r="H63" s="211"/>
      <c r="I63" s="212">
        <v>28</v>
      </c>
      <c r="J63" s="212">
        <v>26</v>
      </c>
    </row>
    <row r="64" spans="1:10">
      <c r="A64" s="210">
        <v>43230</v>
      </c>
      <c r="B64" s="211" t="s">
        <v>7</v>
      </c>
      <c r="C64" s="211">
        <v>57655</v>
      </c>
      <c r="D64" s="211" t="s">
        <v>1508</v>
      </c>
      <c r="E64" s="211" t="s">
        <v>7</v>
      </c>
      <c r="F64" s="211" t="s">
        <v>7</v>
      </c>
      <c r="G64" s="211" t="s">
        <v>98</v>
      </c>
      <c r="H64" s="211" t="s">
        <v>1588</v>
      </c>
      <c r="I64" s="212">
        <v>28</v>
      </c>
      <c r="J64" s="212">
        <v>26</v>
      </c>
    </row>
    <row r="65" spans="1:10">
      <c r="A65" s="210">
        <v>43221</v>
      </c>
      <c r="B65" s="211" t="s">
        <v>4</v>
      </c>
      <c r="C65" s="211">
        <v>5407</v>
      </c>
      <c r="D65" s="211" t="s">
        <v>165</v>
      </c>
      <c r="E65" s="211" t="s">
        <v>5</v>
      </c>
      <c r="F65" s="211" t="s">
        <v>25</v>
      </c>
      <c r="G65" s="211" t="s">
        <v>65</v>
      </c>
      <c r="H65" s="211" t="s">
        <v>1423</v>
      </c>
      <c r="I65" s="148">
        <v>35</v>
      </c>
      <c r="J65" s="148">
        <v>40</v>
      </c>
    </row>
    <row r="66" spans="1:10">
      <c r="A66" s="210">
        <v>43222</v>
      </c>
      <c r="B66" s="211" t="s">
        <v>7</v>
      </c>
      <c r="C66" s="211">
        <v>57310</v>
      </c>
      <c r="D66" s="211" t="s">
        <v>833</v>
      </c>
      <c r="E66" s="211" t="s">
        <v>7</v>
      </c>
      <c r="F66" s="211" t="s">
        <v>24</v>
      </c>
      <c r="G66" s="211" t="s">
        <v>1488</v>
      </c>
      <c r="H66" s="211" t="s">
        <v>1481</v>
      </c>
      <c r="I66" s="212">
        <v>39</v>
      </c>
      <c r="J66" s="212">
        <v>55</v>
      </c>
    </row>
    <row r="67" spans="1:10">
      <c r="A67" s="210">
        <v>43224</v>
      </c>
      <c r="B67" s="211" t="s">
        <v>7</v>
      </c>
      <c r="C67" s="211">
        <v>57310</v>
      </c>
      <c r="D67" s="211" t="s">
        <v>833</v>
      </c>
      <c r="E67" s="211" t="s">
        <v>7</v>
      </c>
      <c r="F67" s="211" t="s">
        <v>7</v>
      </c>
      <c r="G67" s="211" t="s">
        <v>42</v>
      </c>
      <c r="H67" s="211" t="s">
        <v>1516</v>
      </c>
      <c r="I67" s="212">
        <v>39</v>
      </c>
      <c r="J67" s="212">
        <v>55</v>
      </c>
    </row>
    <row r="68" spans="1:10">
      <c r="A68" s="210">
        <v>43221</v>
      </c>
      <c r="B68" s="211" t="s">
        <v>4</v>
      </c>
      <c r="C68" s="211">
        <v>8140</v>
      </c>
      <c r="D68" s="211" t="s">
        <v>148</v>
      </c>
      <c r="E68" s="211" t="s">
        <v>5</v>
      </c>
      <c r="F68" s="211" t="s">
        <v>24</v>
      </c>
      <c r="G68" s="211" t="s">
        <v>42</v>
      </c>
      <c r="H68" s="211" t="s">
        <v>1367</v>
      </c>
      <c r="I68" s="148">
        <v>32</v>
      </c>
      <c r="J68" s="148">
        <v>30</v>
      </c>
    </row>
    <row r="69" spans="1:10">
      <c r="A69" s="210">
        <v>43241</v>
      </c>
      <c r="B69" s="211" t="s">
        <v>7</v>
      </c>
      <c r="C69" s="211">
        <v>51000</v>
      </c>
      <c r="D69" s="211" t="s">
        <v>1765</v>
      </c>
      <c r="E69" s="211" t="s">
        <v>7</v>
      </c>
      <c r="F69" s="211" t="s">
        <v>24</v>
      </c>
      <c r="G69" s="211" t="s">
        <v>1176</v>
      </c>
      <c r="H69" s="211" t="s">
        <v>1766</v>
      </c>
      <c r="I69" s="148">
        <v>130</v>
      </c>
      <c r="J69" s="148">
        <v>170</v>
      </c>
    </row>
    <row r="70" spans="1:10">
      <c r="A70" s="210">
        <v>43233</v>
      </c>
      <c r="B70" s="211" t="s">
        <v>7</v>
      </c>
      <c r="C70" s="211">
        <v>54720</v>
      </c>
      <c r="D70" s="211" t="s">
        <v>1663</v>
      </c>
      <c r="E70" s="211" t="s">
        <v>7</v>
      </c>
      <c r="F70" s="211" t="s">
        <v>24</v>
      </c>
      <c r="G70" s="211" t="s">
        <v>1230</v>
      </c>
      <c r="H70" s="218" t="s">
        <v>1664</v>
      </c>
      <c r="I70" s="212">
        <v>121</v>
      </c>
      <c r="J70" s="212">
        <v>194</v>
      </c>
    </row>
    <row r="71" spans="1:10">
      <c r="A71" s="210">
        <v>43230</v>
      </c>
      <c r="B71" s="211" t="s">
        <v>4</v>
      </c>
      <c r="C71" s="211">
        <v>7721</v>
      </c>
      <c r="D71" s="211" t="s">
        <v>138</v>
      </c>
      <c r="E71" s="211" t="s">
        <v>79</v>
      </c>
      <c r="F71" s="211" t="s">
        <v>7</v>
      </c>
      <c r="G71" s="211" t="s">
        <v>98</v>
      </c>
      <c r="H71" s="211" t="s">
        <v>1582</v>
      </c>
      <c r="I71" s="212">
        <v>40</v>
      </c>
      <c r="J71" s="212">
        <v>59</v>
      </c>
    </row>
    <row r="72" spans="1:10">
      <c r="A72" s="210">
        <v>43228</v>
      </c>
      <c r="B72" s="211" t="s">
        <v>7</v>
      </c>
      <c r="C72" s="211">
        <v>57320</v>
      </c>
      <c r="D72" s="211" t="s">
        <v>1558</v>
      </c>
      <c r="E72" s="211" t="s">
        <v>7</v>
      </c>
      <c r="F72" s="211" t="s">
        <v>7</v>
      </c>
      <c r="G72" s="211" t="s">
        <v>98</v>
      </c>
      <c r="H72" s="211" t="s">
        <v>1559</v>
      </c>
      <c r="I72" s="212">
        <v>52</v>
      </c>
      <c r="J72" s="212">
        <v>65</v>
      </c>
    </row>
    <row r="73" spans="1:10">
      <c r="A73" s="210">
        <v>43221</v>
      </c>
      <c r="B73" s="211" t="s">
        <v>7</v>
      </c>
      <c r="C73" s="211">
        <v>54870</v>
      </c>
      <c r="D73" s="211" t="s">
        <v>1438</v>
      </c>
      <c r="E73" s="211" t="s">
        <v>7</v>
      </c>
      <c r="F73" s="211" t="s">
        <v>24</v>
      </c>
      <c r="G73" s="211" t="s">
        <v>42</v>
      </c>
      <c r="H73" s="211" t="s">
        <v>1439</v>
      </c>
      <c r="I73" s="148">
        <v>30</v>
      </c>
      <c r="J73" s="148">
        <v>21</v>
      </c>
    </row>
    <row r="74" spans="1:10">
      <c r="A74" s="210">
        <v>43243</v>
      </c>
      <c r="B74" s="211" t="s">
        <v>4</v>
      </c>
      <c r="C74" s="211">
        <v>5310</v>
      </c>
      <c r="D74" s="211" t="s">
        <v>1820</v>
      </c>
      <c r="E74" s="211" t="s">
        <v>5</v>
      </c>
      <c r="F74" s="211" t="s">
        <v>5</v>
      </c>
      <c r="G74" s="211" t="s">
        <v>116</v>
      </c>
      <c r="H74" s="211" t="s">
        <v>1821</v>
      </c>
      <c r="I74" s="212">
        <v>29</v>
      </c>
      <c r="J74" s="212">
        <v>37</v>
      </c>
    </row>
    <row r="75" spans="1:10">
      <c r="A75" s="210">
        <v>43245</v>
      </c>
      <c r="B75" s="211" t="s">
        <v>4</v>
      </c>
      <c r="C75" s="211">
        <v>5316</v>
      </c>
      <c r="D75" s="211" t="s">
        <v>1820</v>
      </c>
      <c r="E75" s="211" t="s">
        <v>5</v>
      </c>
      <c r="F75" s="211" t="s">
        <v>6</v>
      </c>
      <c r="G75" s="211" t="s">
        <v>123</v>
      </c>
      <c r="H75" s="211" t="s">
        <v>1838</v>
      </c>
      <c r="I75" s="212">
        <v>29</v>
      </c>
      <c r="J75" s="212">
        <v>37</v>
      </c>
    </row>
    <row r="76" spans="1:10">
      <c r="A76" s="210">
        <v>43221</v>
      </c>
      <c r="B76" s="211" t="s">
        <v>7</v>
      </c>
      <c r="C76" s="211">
        <v>54400</v>
      </c>
      <c r="D76" s="211" t="s">
        <v>815</v>
      </c>
      <c r="E76" s="211" t="s">
        <v>7</v>
      </c>
      <c r="F76" s="211" t="s">
        <v>24</v>
      </c>
      <c r="G76" s="211" t="s">
        <v>65</v>
      </c>
      <c r="H76" s="211"/>
      <c r="I76" s="148">
        <v>25</v>
      </c>
      <c r="J76" s="148">
        <v>20</v>
      </c>
    </row>
    <row r="77" spans="1:10">
      <c r="A77" s="210">
        <v>43233</v>
      </c>
      <c r="B77" s="211" t="s">
        <v>7</v>
      </c>
      <c r="C77" s="211">
        <v>54400</v>
      </c>
      <c r="D77" s="211" t="s">
        <v>815</v>
      </c>
      <c r="E77" s="211" t="s">
        <v>7</v>
      </c>
      <c r="F77" s="211" t="s">
        <v>24</v>
      </c>
      <c r="G77" s="211" t="s">
        <v>42</v>
      </c>
      <c r="H77" s="211" t="s">
        <v>1652</v>
      </c>
      <c r="I77" s="148">
        <v>25</v>
      </c>
      <c r="J77" s="148">
        <v>20</v>
      </c>
    </row>
    <row r="78" spans="1:10">
      <c r="A78" s="210">
        <v>43223</v>
      </c>
      <c r="B78" s="211" t="s">
        <v>7</v>
      </c>
      <c r="C78" s="211">
        <v>57150</v>
      </c>
      <c r="D78" s="211" t="s">
        <v>1498</v>
      </c>
      <c r="E78" s="211" t="s">
        <v>7</v>
      </c>
      <c r="F78" s="211" t="s">
        <v>6</v>
      </c>
      <c r="G78" s="211" t="s">
        <v>1024</v>
      </c>
      <c r="H78" s="211" t="s">
        <v>1499</v>
      </c>
      <c r="I78" s="625">
        <v>65</v>
      </c>
      <c r="J78" s="625">
        <v>99</v>
      </c>
    </row>
    <row r="79" spans="1:10">
      <c r="A79" s="210">
        <v>43222</v>
      </c>
      <c r="B79" s="211" t="s">
        <v>7</v>
      </c>
      <c r="C79" s="211">
        <v>54300</v>
      </c>
      <c r="D79" s="211" t="s">
        <v>1478</v>
      </c>
      <c r="E79" s="211" t="s">
        <v>7</v>
      </c>
      <c r="F79" s="211" t="s">
        <v>7</v>
      </c>
      <c r="G79" s="211" t="s">
        <v>1272</v>
      </c>
      <c r="H79" s="211"/>
      <c r="I79" s="212">
        <v>101</v>
      </c>
      <c r="J79" s="212">
        <v>143</v>
      </c>
    </row>
    <row r="80" spans="1:10">
      <c r="A80" s="210">
        <v>43233</v>
      </c>
      <c r="B80" s="211" t="s">
        <v>4</v>
      </c>
      <c r="C80" s="211">
        <v>8352</v>
      </c>
      <c r="D80" s="211" t="s">
        <v>149</v>
      </c>
      <c r="E80" s="211" t="s">
        <v>5</v>
      </c>
      <c r="F80" s="211" t="s">
        <v>6</v>
      </c>
      <c r="G80" s="211" t="s">
        <v>123</v>
      </c>
      <c r="H80" s="211" t="s">
        <v>1672</v>
      </c>
      <c r="I80" s="212">
        <v>17</v>
      </c>
      <c r="J80" s="212">
        <v>16</v>
      </c>
    </row>
    <row r="81" spans="1:10">
      <c r="A81" s="210">
        <v>43242</v>
      </c>
      <c r="B81" s="211" t="s">
        <v>4</v>
      </c>
      <c r="C81" s="211">
        <v>9238</v>
      </c>
      <c r="D81" s="211" t="s">
        <v>200</v>
      </c>
      <c r="E81" s="211" t="s">
        <v>5</v>
      </c>
      <c r="F81" s="211" t="s">
        <v>5</v>
      </c>
      <c r="G81" s="211" t="s">
        <v>548</v>
      </c>
      <c r="H81" s="211" t="s">
        <v>1791</v>
      </c>
      <c r="I81" s="148">
        <v>49</v>
      </c>
      <c r="J81" s="148">
        <v>71</v>
      </c>
    </row>
    <row r="82" spans="1:10">
      <c r="A82" s="210">
        <v>43230</v>
      </c>
      <c r="B82" s="211" t="s">
        <v>4</v>
      </c>
      <c r="C82" s="211">
        <v>4552</v>
      </c>
      <c r="D82" s="211" t="s">
        <v>131</v>
      </c>
      <c r="E82" s="211" t="s">
        <v>4</v>
      </c>
      <c r="F82" s="211" t="s">
        <v>9</v>
      </c>
      <c r="G82" s="211" t="s">
        <v>388</v>
      </c>
      <c r="H82" s="211"/>
      <c r="I82" s="148">
        <v>10</v>
      </c>
      <c r="J82" s="148">
        <v>3</v>
      </c>
    </row>
    <row r="83" spans="1:10">
      <c r="A83" s="210">
        <v>43231</v>
      </c>
      <c r="B83" s="211" t="s">
        <v>4</v>
      </c>
      <c r="C83" s="211">
        <v>4514</v>
      </c>
      <c r="D83" s="211" t="s">
        <v>131</v>
      </c>
      <c r="E83" s="211" t="s">
        <v>7</v>
      </c>
      <c r="F83" s="211" t="s">
        <v>24</v>
      </c>
      <c r="G83" s="211" t="s">
        <v>260</v>
      </c>
      <c r="H83" s="211" t="s">
        <v>1617</v>
      </c>
      <c r="I83" s="148">
        <v>10</v>
      </c>
      <c r="J83" s="148">
        <v>3</v>
      </c>
    </row>
    <row r="84" spans="1:10">
      <c r="A84" s="210">
        <v>43240</v>
      </c>
      <c r="B84" s="211" t="s">
        <v>4</v>
      </c>
      <c r="C84" s="211">
        <v>4599</v>
      </c>
      <c r="D84" s="211" t="s">
        <v>131</v>
      </c>
      <c r="E84" s="211" t="s">
        <v>25</v>
      </c>
      <c r="F84" s="211" t="s">
        <v>1733</v>
      </c>
      <c r="G84" s="211" t="s">
        <v>260</v>
      </c>
      <c r="H84" s="211" t="s">
        <v>1734</v>
      </c>
      <c r="I84" s="148">
        <v>10</v>
      </c>
      <c r="J84" s="148">
        <v>3</v>
      </c>
    </row>
    <row r="85" spans="1:10">
      <c r="A85" s="210">
        <v>43241</v>
      </c>
      <c r="B85" s="211" t="s">
        <v>4</v>
      </c>
      <c r="C85" s="211">
        <v>4574</v>
      </c>
      <c r="D85" s="211" t="s">
        <v>131</v>
      </c>
      <c r="E85" s="211" t="s">
        <v>7</v>
      </c>
      <c r="F85" s="211" t="s">
        <v>7</v>
      </c>
      <c r="G85" s="211" t="s">
        <v>260</v>
      </c>
      <c r="H85" s="211"/>
      <c r="I85" s="148">
        <v>10</v>
      </c>
      <c r="J85" s="148">
        <v>3</v>
      </c>
    </row>
    <row r="86" spans="1:10">
      <c r="A86" s="210">
        <v>43242</v>
      </c>
      <c r="B86" s="211" t="s">
        <v>4</v>
      </c>
      <c r="C86" s="211">
        <v>4662</v>
      </c>
      <c r="D86" s="211" t="s">
        <v>131</v>
      </c>
      <c r="E86" s="211" t="s">
        <v>5</v>
      </c>
      <c r="F86" s="211" t="s">
        <v>24</v>
      </c>
      <c r="G86" s="211" t="s">
        <v>548</v>
      </c>
      <c r="H86" s="211" t="s">
        <v>1793</v>
      </c>
      <c r="I86" s="148">
        <v>10</v>
      </c>
      <c r="J86" s="148">
        <v>3</v>
      </c>
    </row>
    <row r="87" spans="1:10">
      <c r="A87" s="210">
        <v>43244</v>
      </c>
      <c r="B87" s="211" t="s">
        <v>4</v>
      </c>
      <c r="C87" s="211">
        <v>4677</v>
      </c>
      <c r="D87" s="211" t="s">
        <v>131</v>
      </c>
      <c r="E87" s="211" t="s">
        <v>5</v>
      </c>
      <c r="F87" s="211" t="s">
        <v>7</v>
      </c>
      <c r="G87" s="211" t="s">
        <v>260</v>
      </c>
      <c r="H87" s="211" t="s">
        <v>1860</v>
      </c>
      <c r="I87" s="148">
        <v>10</v>
      </c>
      <c r="J87" s="148">
        <v>3</v>
      </c>
    </row>
    <row r="88" spans="1:10">
      <c r="A88" s="210">
        <v>43245</v>
      </c>
      <c r="B88" s="211" t="s">
        <v>4</v>
      </c>
      <c r="C88" s="211">
        <v>4660</v>
      </c>
      <c r="D88" s="211" t="s">
        <v>131</v>
      </c>
      <c r="E88" s="211" t="s">
        <v>5</v>
      </c>
      <c r="F88" s="211" t="s">
        <v>5</v>
      </c>
      <c r="G88" s="211" t="s">
        <v>939</v>
      </c>
      <c r="H88" s="218" t="s">
        <v>1844</v>
      </c>
      <c r="I88" s="148">
        <v>10</v>
      </c>
      <c r="J88" s="148">
        <v>3</v>
      </c>
    </row>
    <row r="89" spans="1:10">
      <c r="A89" s="210">
        <v>43246</v>
      </c>
      <c r="B89" s="211" t="s">
        <v>4</v>
      </c>
      <c r="C89" s="211">
        <v>4651</v>
      </c>
      <c r="D89" s="211" t="s">
        <v>131</v>
      </c>
      <c r="E89" s="211" t="s">
        <v>1883</v>
      </c>
      <c r="F89" s="211" t="s">
        <v>24</v>
      </c>
      <c r="G89" s="211" t="s">
        <v>1884</v>
      </c>
      <c r="H89" s="211"/>
      <c r="I89" s="148">
        <v>10</v>
      </c>
      <c r="J89" s="148">
        <v>3</v>
      </c>
    </row>
    <row r="90" spans="1:10">
      <c r="A90" s="210">
        <v>43246</v>
      </c>
      <c r="B90" s="211" t="s">
        <v>4</v>
      </c>
      <c r="C90" s="211">
        <v>4651</v>
      </c>
      <c r="D90" s="211" t="s">
        <v>131</v>
      </c>
      <c r="E90" s="211" t="s">
        <v>1883</v>
      </c>
      <c r="F90" s="211" t="s">
        <v>24</v>
      </c>
      <c r="G90" s="211" t="s">
        <v>1904</v>
      </c>
      <c r="H90" s="211"/>
      <c r="I90" s="148">
        <v>10</v>
      </c>
      <c r="J90" s="148">
        <v>3</v>
      </c>
    </row>
    <row r="91" spans="1:10">
      <c r="A91" s="210">
        <v>43248</v>
      </c>
      <c r="B91" s="211" t="s">
        <v>4</v>
      </c>
      <c r="C91" s="211">
        <v>4642</v>
      </c>
      <c r="D91" s="211" t="s">
        <v>131</v>
      </c>
      <c r="E91" s="211" t="s">
        <v>24</v>
      </c>
      <c r="F91" s="211" t="s">
        <v>6</v>
      </c>
      <c r="G91" s="211" t="s">
        <v>389</v>
      </c>
      <c r="H91" s="211"/>
      <c r="I91" s="148">
        <v>10</v>
      </c>
      <c r="J91" s="148">
        <v>3</v>
      </c>
    </row>
    <row r="92" spans="1:10">
      <c r="A92" s="210">
        <v>43246</v>
      </c>
      <c r="B92" s="211" t="s">
        <v>4</v>
      </c>
      <c r="C92" s="211">
        <v>4650</v>
      </c>
      <c r="D92" s="211" t="s">
        <v>1879</v>
      </c>
      <c r="E92" s="211" t="s">
        <v>6</v>
      </c>
      <c r="F92" s="211" t="s">
        <v>7</v>
      </c>
      <c r="G92" s="211" t="s">
        <v>1880</v>
      </c>
      <c r="H92" s="211"/>
      <c r="I92" s="148">
        <v>10</v>
      </c>
      <c r="J92" s="148">
        <v>3</v>
      </c>
    </row>
    <row r="93" spans="1:10">
      <c r="A93" s="210">
        <v>43246</v>
      </c>
      <c r="B93" s="211" t="s">
        <v>4</v>
      </c>
      <c r="C93" s="211">
        <v>4650</v>
      </c>
      <c r="D93" s="211" t="s">
        <v>1879</v>
      </c>
      <c r="E93" s="211" t="s">
        <v>6</v>
      </c>
      <c r="F93" s="211" t="s">
        <v>7</v>
      </c>
      <c r="G93" s="211" t="s">
        <v>657</v>
      </c>
      <c r="H93" s="211"/>
      <c r="I93" s="148">
        <v>10</v>
      </c>
      <c r="J93" s="148">
        <v>3</v>
      </c>
    </row>
    <row r="94" spans="1:10">
      <c r="A94" s="210">
        <v>43241</v>
      </c>
      <c r="B94" s="211" t="s">
        <v>4</v>
      </c>
      <c r="C94" s="211">
        <v>4513</v>
      </c>
      <c r="D94" s="211" t="s">
        <v>1803</v>
      </c>
      <c r="E94" s="211" t="s">
        <v>5</v>
      </c>
      <c r="F94" s="211" t="s">
        <v>25</v>
      </c>
      <c r="G94" s="211" t="s">
        <v>1759</v>
      </c>
      <c r="H94" s="211" t="s">
        <v>1760</v>
      </c>
      <c r="I94" s="148">
        <v>10</v>
      </c>
      <c r="J94" s="148">
        <v>3</v>
      </c>
    </row>
    <row r="95" spans="1:10">
      <c r="A95" s="210">
        <v>43243</v>
      </c>
      <c r="B95" s="211" t="s">
        <v>4</v>
      </c>
      <c r="C95" s="211">
        <v>4513</v>
      </c>
      <c r="D95" s="211" t="s">
        <v>1831</v>
      </c>
      <c r="E95" s="211" t="s">
        <v>273</v>
      </c>
      <c r="F95" s="211" t="s">
        <v>5</v>
      </c>
      <c r="G95" s="211" t="s">
        <v>65</v>
      </c>
      <c r="H95" s="211" t="s">
        <v>1815</v>
      </c>
      <c r="I95" s="148">
        <v>10</v>
      </c>
      <c r="J95" s="148">
        <v>3</v>
      </c>
    </row>
    <row r="96" spans="1:10">
      <c r="A96" s="210">
        <v>43245</v>
      </c>
      <c r="B96" s="211" t="s">
        <v>4</v>
      </c>
      <c r="C96" s="211">
        <v>4530</v>
      </c>
      <c r="D96" s="211" t="s">
        <v>1831</v>
      </c>
      <c r="E96" s="211" t="s">
        <v>25</v>
      </c>
      <c r="F96" s="211" t="s">
        <v>24</v>
      </c>
      <c r="G96" s="211" t="s">
        <v>939</v>
      </c>
      <c r="H96" s="211"/>
      <c r="I96" s="148">
        <v>10</v>
      </c>
      <c r="J96" s="148">
        <v>3</v>
      </c>
    </row>
    <row r="97" spans="1:10">
      <c r="A97" s="210">
        <v>43221</v>
      </c>
      <c r="B97" s="211" t="s">
        <v>4</v>
      </c>
      <c r="C97" s="211">
        <v>4671</v>
      </c>
      <c r="D97" s="211" t="s">
        <v>1313</v>
      </c>
      <c r="E97" s="211" t="s">
        <v>24</v>
      </c>
      <c r="F97" s="211" t="s">
        <v>5</v>
      </c>
      <c r="G97" s="211" t="s">
        <v>1373</v>
      </c>
      <c r="H97" s="211"/>
      <c r="I97" s="148">
        <v>10</v>
      </c>
      <c r="J97" s="148">
        <v>3</v>
      </c>
    </row>
    <row r="98" spans="1:10">
      <c r="A98" s="210">
        <v>43233</v>
      </c>
      <c r="B98" s="211" t="s">
        <v>4</v>
      </c>
      <c r="C98" s="211">
        <v>4550</v>
      </c>
      <c r="D98" s="211" t="s">
        <v>1313</v>
      </c>
      <c r="E98" s="211" t="s">
        <v>5</v>
      </c>
      <c r="F98" s="211" t="s">
        <v>7</v>
      </c>
      <c r="G98" s="211" t="s">
        <v>1666</v>
      </c>
      <c r="H98" s="211" t="s">
        <v>1667</v>
      </c>
      <c r="I98" s="212">
        <v>5</v>
      </c>
      <c r="J98" s="212">
        <v>2</v>
      </c>
    </row>
    <row r="99" spans="1:10">
      <c r="A99" s="210">
        <v>43233</v>
      </c>
      <c r="B99" s="211" t="s">
        <v>4</v>
      </c>
      <c r="C99" s="211">
        <v>4522</v>
      </c>
      <c r="D99" s="211" t="s">
        <v>1313</v>
      </c>
      <c r="E99" s="211" t="s">
        <v>5</v>
      </c>
      <c r="F99" s="211" t="s">
        <v>7</v>
      </c>
      <c r="G99" s="211" t="s">
        <v>123</v>
      </c>
      <c r="H99" s="211" t="s">
        <v>1678</v>
      </c>
      <c r="I99" s="212">
        <v>5</v>
      </c>
      <c r="J99" s="212">
        <v>2</v>
      </c>
    </row>
    <row r="100" spans="1:10">
      <c r="A100" s="210">
        <v>43251</v>
      </c>
      <c r="B100" s="211" t="s">
        <v>4</v>
      </c>
      <c r="C100" s="211">
        <v>4676</v>
      </c>
      <c r="D100" s="211" t="s">
        <v>1803</v>
      </c>
      <c r="E100" s="211" t="s">
        <v>9</v>
      </c>
      <c r="F100" s="211" t="s">
        <v>7</v>
      </c>
      <c r="G100" s="211" t="s">
        <v>388</v>
      </c>
      <c r="H100" s="211"/>
      <c r="I100" s="148">
        <v>10</v>
      </c>
      <c r="J100" s="148">
        <v>3</v>
      </c>
    </row>
    <row r="101" spans="1:10">
      <c r="A101" s="210">
        <v>43221</v>
      </c>
      <c r="B101" s="211" t="s">
        <v>4</v>
      </c>
      <c r="C101" s="211">
        <v>4973</v>
      </c>
      <c r="D101" s="211" t="s">
        <v>340</v>
      </c>
      <c r="E101" s="211" t="s">
        <v>25</v>
      </c>
      <c r="F101" s="211" t="s">
        <v>5</v>
      </c>
      <c r="G101" s="211" t="s">
        <v>466</v>
      </c>
      <c r="H101" s="211" t="s">
        <v>1444</v>
      </c>
      <c r="I101" s="148">
        <v>16</v>
      </c>
      <c r="J101" s="148">
        <v>15</v>
      </c>
    </row>
    <row r="102" spans="1:10">
      <c r="A102" s="210">
        <v>43221</v>
      </c>
      <c r="B102" s="211" t="s">
        <v>4</v>
      </c>
      <c r="C102" s="211">
        <v>3569</v>
      </c>
      <c r="D102" s="211" t="s">
        <v>168</v>
      </c>
      <c r="E102" s="211" t="s">
        <v>7</v>
      </c>
      <c r="F102" s="211" t="s">
        <v>82</v>
      </c>
      <c r="G102" s="211" t="s">
        <v>65</v>
      </c>
      <c r="H102" s="211" t="s">
        <v>1398</v>
      </c>
      <c r="I102" s="148">
        <v>21</v>
      </c>
      <c r="J102" s="148">
        <v>24</v>
      </c>
    </row>
    <row r="103" spans="1:10">
      <c r="A103" s="210">
        <v>43221</v>
      </c>
      <c r="B103" s="211" t="s">
        <v>4</v>
      </c>
      <c r="C103" s="211">
        <v>3440</v>
      </c>
      <c r="D103" s="211" t="s">
        <v>168</v>
      </c>
      <c r="E103" s="211" t="s">
        <v>12</v>
      </c>
      <c r="F103" s="211" t="s">
        <v>7</v>
      </c>
      <c r="G103" s="211" t="s">
        <v>42</v>
      </c>
      <c r="H103" s="211" t="s">
        <v>1448</v>
      </c>
      <c r="I103" s="148">
        <v>21</v>
      </c>
      <c r="J103" s="148">
        <v>24</v>
      </c>
    </row>
    <row r="104" spans="1:10">
      <c r="A104" s="210">
        <v>43221</v>
      </c>
      <c r="B104" s="211" t="s">
        <v>4</v>
      </c>
      <c r="C104" s="211">
        <v>3595</v>
      </c>
      <c r="D104" s="211" t="s">
        <v>168</v>
      </c>
      <c r="E104" s="211" t="s">
        <v>79</v>
      </c>
      <c r="F104" s="211" t="s">
        <v>7</v>
      </c>
      <c r="G104" s="211" t="s">
        <v>42</v>
      </c>
      <c r="H104" s="211" t="s">
        <v>1465</v>
      </c>
      <c r="I104" s="148">
        <v>21</v>
      </c>
      <c r="J104" s="148">
        <v>24</v>
      </c>
    </row>
    <row r="105" spans="1:10">
      <c r="A105" s="210">
        <v>43230</v>
      </c>
      <c r="B105" s="211" t="s">
        <v>4</v>
      </c>
      <c r="C105" s="211">
        <v>3474</v>
      </c>
      <c r="D105" s="211" t="s">
        <v>168</v>
      </c>
      <c r="E105" s="211" t="s">
        <v>1598</v>
      </c>
      <c r="F105" s="211" t="s">
        <v>1568</v>
      </c>
      <c r="G105" s="211" t="s">
        <v>1553</v>
      </c>
      <c r="H105" s="211"/>
      <c r="I105" s="148">
        <v>21</v>
      </c>
      <c r="J105" s="148">
        <v>24</v>
      </c>
    </row>
    <row r="106" spans="1:10">
      <c r="A106" s="210">
        <v>43233</v>
      </c>
      <c r="B106" s="211" t="s">
        <v>4</v>
      </c>
      <c r="C106" s="211">
        <v>3428</v>
      </c>
      <c r="D106" s="211" t="s">
        <v>168</v>
      </c>
      <c r="E106" s="211" t="s">
        <v>7</v>
      </c>
      <c r="F106" s="211" t="s">
        <v>24</v>
      </c>
      <c r="G106" s="211" t="s">
        <v>1636</v>
      </c>
      <c r="H106" s="211" t="s">
        <v>1637</v>
      </c>
      <c r="I106" s="148">
        <v>21</v>
      </c>
      <c r="J106" s="148">
        <v>24</v>
      </c>
    </row>
    <row r="107" spans="1:10">
      <c r="A107" s="210">
        <v>43240</v>
      </c>
      <c r="B107" s="211" t="s">
        <v>4</v>
      </c>
      <c r="C107" s="211">
        <v>3584</v>
      </c>
      <c r="D107" s="211" t="s">
        <v>168</v>
      </c>
      <c r="E107" s="211" t="s">
        <v>5</v>
      </c>
      <c r="F107" s="211" t="s">
        <v>5</v>
      </c>
      <c r="G107" s="211" t="s">
        <v>123</v>
      </c>
      <c r="H107" s="211" t="s">
        <v>1735</v>
      </c>
      <c r="I107" s="148">
        <v>21</v>
      </c>
      <c r="J107" s="148">
        <v>24</v>
      </c>
    </row>
    <row r="108" spans="1:10">
      <c r="A108" s="210">
        <v>43241</v>
      </c>
      <c r="B108" s="211" t="s">
        <v>4</v>
      </c>
      <c r="C108" s="211">
        <v>3588</v>
      </c>
      <c r="D108" s="211" t="s">
        <v>168</v>
      </c>
      <c r="E108" s="211" t="s">
        <v>5</v>
      </c>
      <c r="F108" s="211" t="s">
        <v>127</v>
      </c>
      <c r="G108" s="211" t="s">
        <v>1786</v>
      </c>
      <c r="H108" s="211" t="s">
        <v>1787</v>
      </c>
      <c r="I108" s="148">
        <v>21</v>
      </c>
      <c r="J108" s="148">
        <v>24</v>
      </c>
    </row>
    <row r="109" spans="1:10">
      <c r="A109" s="210">
        <v>43242</v>
      </c>
      <c r="B109" s="211" t="s">
        <v>4</v>
      </c>
      <c r="C109" s="211">
        <v>3583</v>
      </c>
      <c r="D109" s="211" t="s">
        <v>168</v>
      </c>
      <c r="E109" s="211" t="s">
        <v>5</v>
      </c>
      <c r="F109" s="211" t="s">
        <v>5</v>
      </c>
      <c r="G109" s="211" t="s">
        <v>514</v>
      </c>
      <c r="H109" s="211" t="s">
        <v>1792</v>
      </c>
      <c r="I109" s="148">
        <v>21</v>
      </c>
      <c r="J109" s="148">
        <v>24</v>
      </c>
    </row>
    <row r="110" spans="1:10">
      <c r="A110" s="210">
        <v>43243</v>
      </c>
      <c r="B110" s="211" t="s">
        <v>4</v>
      </c>
      <c r="C110" s="211">
        <v>3540</v>
      </c>
      <c r="D110" s="211" t="s">
        <v>168</v>
      </c>
      <c r="E110" s="211" t="s">
        <v>5</v>
      </c>
      <c r="F110" s="211" t="s">
        <v>5</v>
      </c>
      <c r="G110" s="211" t="s">
        <v>514</v>
      </c>
      <c r="H110" s="211" t="s">
        <v>1811</v>
      </c>
      <c r="I110" s="148">
        <v>21</v>
      </c>
      <c r="J110" s="148">
        <v>24</v>
      </c>
    </row>
    <row r="111" spans="1:10">
      <c r="A111" s="210">
        <v>43245</v>
      </c>
      <c r="B111" s="211" t="s">
        <v>4</v>
      </c>
      <c r="C111" s="211">
        <v>3422</v>
      </c>
      <c r="D111" s="211" t="s">
        <v>168</v>
      </c>
      <c r="E111" s="211" t="s">
        <v>5</v>
      </c>
      <c r="F111" s="211" t="s">
        <v>5</v>
      </c>
      <c r="G111" s="211" t="s">
        <v>389</v>
      </c>
      <c r="H111" s="211"/>
      <c r="I111" s="148">
        <v>21</v>
      </c>
      <c r="J111" s="148">
        <v>24</v>
      </c>
    </row>
    <row r="112" spans="1:10" ht="15" customHeight="1">
      <c r="A112" s="210">
        <v>43247</v>
      </c>
      <c r="B112" s="211" t="s">
        <v>4</v>
      </c>
      <c r="C112" s="211">
        <v>3468</v>
      </c>
      <c r="D112" s="211" t="s">
        <v>168</v>
      </c>
      <c r="E112" s="211" t="s">
        <v>5</v>
      </c>
      <c r="F112" s="211" t="s">
        <v>7</v>
      </c>
      <c r="G112" s="213" t="s">
        <v>1892</v>
      </c>
      <c r="H112" s="211" t="s">
        <v>1893</v>
      </c>
      <c r="I112" s="148">
        <v>21</v>
      </c>
      <c r="J112" s="148">
        <v>24</v>
      </c>
    </row>
    <row r="113" spans="1:10">
      <c r="A113" s="210">
        <v>43233</v>
      </c>
      <c r="B113" s="211" t="s">
        <v>6</v>
      </c>
      <c r="C113" s="211">
        <v>40629</v>
      </c>
      <c r="D113" s="211" t="s">
        <v>1683</v>
      </c>
      <c r="E113" s="211" t="s">
        <v>7</v>
      </c>
      <c r="F113" s="211" t="s">
        <v>6</v>
      </c>
      <c r="G113" s="211" t="s">
        <v>941</v>
      </c>
      <c r="H113" s="211"/>
      <c r="I113" s="244" t="s">
        <v>1691</v>
      </c>
      <c r="J113" s="244" t="s">
        <v>1692</v>
      </c>
    </row>
    <row r="114" spans="1:10">
      <c r="A114" s="210">
        <v>43233</v>
      </c>
      <c r="B114" s="211" t="s">
        <v>4</v>
      </c>
      <c r="C114" s="211">
        <v>8478</v>
      </c>
      <c r="D114" s="211" t="s">
        <v>1655</v>
      </c>
      <c r="E114" s="211" t="s">
        <v>7</v>
      </c>
      <c r="F114" s="211" t="s">
        <v>984</v>
      </c>
      <c r="G114" s="211" t="s">
        <v>42</v>
      </c>
      <c r="H114" s="211" t="s">
        <v>1656</v>
      </c>
      <c r="I114" s="212">
        <v>31</v>
      </c>
      <c r="J114" s="212">
        <v>24</v>
      </c>
    </row>
    <row r="115" spans="1:10">
      <c r="A115" s="210">
        <v>43229</v>
      </c>
      <c r="B115" s="211" t="s">
        <v>7</v>
      </c>
      <c r="C115" s="211">
        <v>88260</v>
      </c>
      <c r="D115" s="211" t="s">
        <v>1561</v>
      </c>
      <c r="E115" s="211" t="s">
        <v>7</v>
      </c>
      <c r="F115" s="211" t="s">
        <v>7</v>
      </c>
      <c r="G115" s="211" t="s">
        <v>98</v>
      </c>
      <c r="H115" s="211"/>
      <c r="I115" s="212">
        <v>120</v>
      </c>
      <c r="J115" s="212">
        <v>197</v>
      </c>
    </row>
    <row r="116" spans="1:10">
      <c r="A116" s="210">
        <v>43221</v>
      </c>
      <c r="B116" s="211" t="s">
        <v>4</v>
      </c>
      <c r="C116" s="211">
        <v>4108</v>
      </c>
      <c r="D116" s="211" t="s">
        <v>141</v>
      </c>
      <c r="E116" s="211" t="s">
        <v>79</v>
      </c>
      <c r="F116" s="211" t="s">
        <v>24</v>
      </c>
      <c r="G116" s="211" t="s">
        <v>42</v>
      </c>
      <c r="H116" s="211" t="s">
        <v>1406</v>
      </c>
      <c r="I116" s="148">
        <v>13</v>
      </c>
      <c r="J116" s="148">
        <v>10</v>
      </c>
    </row>
    <row r="117" spans="1:10">
      <c r="A117" s="210">
        <v>43221</v>
      </c>
      <c r="B117" s="211" t="s">
        <v>4</v>
      </c>
      <c r="C117" s="211">
        <v>4340</v>
      </c>
      <c r="D117" s="211" t="s">
        <v>141</v>
      </c>
      <c r="E117" s="211" t="s">
        <v>5</v>
      </c>
      <c r="F117" s="211" t="s">
        <v>6</v>
      </c>
      <c r="G117" s="211" t="s">
        <v>42</v>
      </c>
      <c r="H117" s="211" t="s">
        <v>1416</v>
      </c>
      <c r="I117" s="148">
        <v>13</v>
      </c>
      <c r="J117" s="148">
        <v>10</v>
      </c>
    </row>
    <row r="118" spans="1:10">
      <c r="A118" s="210">
        <v>43221</v>
      </c>
      <c r="B118" s="211" t="s">
        <v>4</v>
      </c>
      <c r="C118" s="211">
        <v>4344</v>
      </c>
      <c r="D118" s="211" t="s">
        <v>141</v>
      </c>
      <c r="E118" s="211" t="s">
        <v>25</v>
      </c>
      <c r="F118" s="211" t="s">
        <v>1454</v>
      </c>
      <c r="G118" s="211" t="s">
        <v>42</v>
      </c>
      <c r="H118" s="211" t="s">
        <v>1455</v>
      </c>
      <c r="I118" s="148">
        <v>13</v>
      </c>
      <c r="J118" s="148">
        <v>10</v>
      </c>
    </row>
    <row r="119" spans="1:10">
      <c r="A119" s="210">
        <v>43233</v>
      </c>
      <c r="B119" s="211" t="s">
        <v>4</v>
      </c>
      <c r="C119" s="211">
        <v>4348</v>
      </c>
      <c r="D119" s="211" t="s">
        <v>141</v>
      </c>
      <c r="E119" s="211" t="s">
        <v>5</v>
      </c>
      <c r="F119" s="211" t="s">
        <v>1668</v>
      </c>
      <c r="G119" s="211" t="s">
        <v>388</v>
      </c>
      <c r="H119" s="211"/>
      <c r="I119" s="148">
        <v>13</v>
      </c>
      <c r="J119" s="148">
        <v>10</v>
      </c>
    </row>
    <row r="120" spans="1:10">
      <c r="A120" s="210">
        <v>43235</v>
      </c>
      <c r="B120" s="211" t="s">
        <v>4</v>
      </c>
      <c r="C120" s="211">
        <v>4024</v>
      </c>
      <c r="D120" s="211" t="s">
        <v>141</v>
      </c>
      <c r="E120" s="211" t="s">
        <v>5</v>
      </c>
      <c r="F120" s="211" t="s">
        <v>7</v>
      </c>
      <c r="G120" s="211" t="s">
        <v>1712</v>
      </c>
      <c r="H120" s="211"/>
      <c r="I120" s="148">
        <v>13</v>
      </c>
      <c r="J120" s="148">
        <v>10</v>
      </c>
    </row>
    <row r="121" spans="1:10">
      <c r="A121" s="210">
        <v>43242</v>
      </c>
      <c r="B121" s="211" t="s">
        <v>4</v>
      </c>
      <c r="C121" s="211">
        <v>4039</v>
      </c>
      <c r="D121" s="211" t="s">
        <v>141</v>
      </c>
      <c r="E121" s="211" t="s">
        <v>7</v>
      </c>
      <c r="F121" s="211" t="s">
        <v>5</v>
      </c>
      <c r="G121" s="211" t="s">
        <v>123</v>
      </c>
      <c r="H121" s="211" t="s">
        <v>1801</v>
      </c>
      <c r="I121" s="148">
        <v>13</v>
      </c>
      <c r="J121" s="148">
        <v>10</v>
      </c>
    </row>
    <row r="122" spans="1:10">
      <c r="A122" s="210">
        <v>43244</v>
      </c>
      <c r="B122" s="211" t="s">
        <v>4</v>
      </c>
      <c r="C122" s="211">
        <v>4033</v>
      </c>
      <c r="D122" s="211" t="s">
        <v>141</v>
      </c>
      <c r="E122" s="211" t="s">
        <v>25</v>
      </c>
      <c r="F122" s="211" t="s">
        <v>25</v>
      </c>
      <c r="G122" s="211" t="s">
        <v>1014</v>
      </c>
      <c r="H122" s="211" t="s">
        <v>1845</v>
      </c>
      <c r="I122" s="148">
        <v>13</v>
      </c>
      <c r="J122" s="148">
        <v>10</v>
      </c>
    </row>
    <row r="123" spans="1:10">
      <c r="A123" s="210">
        <v>43245</v>
      </c>
      <c r="B123" s="211" t="s">
        <v>4</v>
      </c>
      <c r="C123" s="211">
        <v>4039</v>
      </c>
      <c r="D123" s="211" t="s">
        <v>141</v>
      </c>
      <c r="E123" s="211" t="s">
        <v>1841</v>
      </c>
      <c r="F123" s="211" t="s">
        <v>1841</v>
      </c>
      <c r="G123" s="211" t="s">
        <v>435</v>
      </c>
      <c r="H123" s="211"/>
      <c r="I123" s="148">
        <v>13</v>
      </c>
      <c r="J123" s="148">
        <v>10</v>
      </c>
    </row>
    <row r="124" spans="1:10">
      <c r="A124" s="210">
        <v>43250</v>
      </c>
      <c r="B124" s="211" t="s">
        <v>4</v>
      </c>
      <c r="C124" s="211">
        <v>4303</v>
      </c>
      <c r="D124" s="211" t="s">
        <v>141</v>
      </c>
      <c r="E124" s="211" t="s">
        <v>5</v>
      </c>
      <c r="F124" s="211" t="s">
        <v>1677</v>
      </c>
      <c r="G124" s="211" t="s">
        <v>514</v>
      </c>
      <c r="H124" s="211" t="s">
        <v>1902</v>
      </c>
      <c r="I124" s="148">
        <v>13</v>
      </c>
      <c r="J124" s="148">
        <v>10</v>
      </c>
    </row>
    <row r="125" spans="1:10">
      <c r="A125" s="210">
        <v>43242</v>
      </c>
      <c r="B125" s="211" t="s">
        <v>6</v>
      </c>
      <c r="C125" s="211">
        <v>45355</v>
      </c>
      <c r="D125" s="211" t="s">
        <v>1795</v>
      </c>
      <c r="E125" s="211" t="s">
        <v>6</v>
      </c>
      <c r="F125" s="211" t="s">
        <v>24</v>
      </c>
      <c r="G125" s="211" t="s">
        <v>1796</v>
      </c>
      <c r="H125" s="211" t="s">
        <v>1797</v>
      </c>
      <c r="I125" s="244" t="s">
        <v>1807</v>
      </c>
      <c r="J125" s="244" t="s">
        <v>1808</v>
      </c>
    </row>
    <row r="126" spans="1:10">
      <c r="A126" s="210">
        <v>43221</v>
      </c>
      <c r="B126" s="211" t="s">
        <v>4</v>
      </c>
      <c r="C126" s="211">
        <v>9053</v>
      </c>
      <c r="D126" s="211" t="s">
        <v>161</v>
      </c>
      <c r="E126" s="211" t="s">
        <v>79</v>
      </c>
      <c r="F126" s="211" t="s">
        <v>24</v>
      </c>
      <c r="G126" s="211" t="s">
        <v>65</v>
      </c>
      <c r="H126" s="211"/>
      <c r="I126" s="148">
        <v>43</v>
      </c>
      <c r="J126" s="148">
        <v>62</v>
      </c>
    </row>
    <row r="127" spans="1:10">
      <c r="A127" s="210">
        <v>43221</v>
      </c>
      <c r="B127" s="211" t="s">
        <v>4</v>
      </c>
      <c r="C127" s="211">
        <v>9043</v>
      </c>
      <c r="D127" s="211" t="s">
        <v>161</v>
      </c>
      <c r="E127" s="211" t="s">
        <v>9</v>
      </c>
      <c r="F127" s="211" t="s">
        <v>7</v>
      </c>
      <c r="G127" s="211" t="s">
        <v>42</v>
      </c>
      <c r="H127" s="211" t="s">
        <v>1452</v>
      </c>
      <c r="I127" s="148">
        <v>43</v>
      </c>
      <c r="J127" s="148">
        <v>62</v>
      </c>
    </row>
    <row r="128" spans="1:10">
      <c r="A128" s="210">
        <v>43233</v>
      </c>
      <c r="B128" s="211" t="s">
        <v>7</v>
      </c>
      <c r="C128" s="211">
        <v>57290</v>
      </c>
      <c r="D128" s="211" t="s">
        <v>356</v>
      </c>
      <c r="E128" s="211" t="s">
        <v>7</v>
      </c>
      <c r="F128" s="211" t="s">
        <v>24</v>
      </c>
      <c r="G128" s="211" t="s">
        <v>65</v>
      </c>
      <c r="H128" s="211" t="s">
        <v>1665</v>
      </c>
      <c r="I128" s="212">
        <v>32</v>
      </c>
      <c r="J128" s="212">
        <v>39</v>
      </c>
    </row>
    <row r="129" spans="1:10">
      <c r="A129" s="210">
        <v>43223</v>
      </c>
      <c r="B129" s="211" t="s">
        <v>4</v>
      </c>
      <c r="C129" s="211">
        <v>5811</v>
      </c>
      <c r="D129" s="211" t="s">
        <v>184</v>
      </c>
      <c r="E129" s="211" t="s">
        <v>7</v>
      </c>
      <c r="F129" s="211" t="s">
        <v>24</v>
      </c>
      <c r="G129" s="211" t="s">
        <v>1496</v>
      </c>
      <c r="H129" s="211" t="s">
        <v>1497</v>
      </c>
      <c r="I129" s="212">
        <v>23</v>
      </c>
      <c r="J129" s="212">
        <v>26</v>
      </c>
    </row>
    <row r="130" spans="1:10">
      <c r="A130" s="210">
        <v>43233</v>
      </c>
      <c r="B130" s="211" t="s">
        <v>4</v>
      </c>
      <c r="C130" s="211">
        <v>5813</v>
      </c>
      <c r="D130" s="211" t="s">
        <v>184</v>
      </c>
      <c r="E130" s="211" t="s">
        <v>7</v>
      </c>
      <c r="F130" s="211" t="s">
        <v>24</v>
      </c>
      <c r="G130" s="211" t="s">
        <v>388</v>
      </c>
      <c r="H130" s="211" t="s">
        <v>1676</v>
      </c>
      <c r="I130" s="212">
        <v>22</v>
      </c>
      <c r="J130" s="212">
        <v>26</v>
      </c>
    </row>
    <row r="131" spans="1:10">
      <c r="A131" s="210">
        <v>43233</v>
      </c>
      <c r="B131" s="211" t="s">
        <v>4</v>
      </c>
      <c r="C131" s="211">
        <v>5813</v>
      </c>
      <c r="D131" s="211" t="s">
        <v>184</v>
      </c>
      <c r="E131" s="211" t="s">
        <v>6</v>
      </c>
      <c r="F131" s="211" t="s">
        <v>24</v>
      </c>
      <c r="G131" s="211" t="s">
        <v>391</v>
      </c>
      <c r="H131" s="211" t="s">
        <v>1681</v>
      </c>
      <c r="I131" s="212">
        <v>22</v>
      </c>
      <c r="J131" s="212">
        <v>26</v>
      </c>
    </row>
    <row r="132" spans="1:10">
      <c r="A132" s="210">
        <v>43244</v>
      </c>
      <c r="B132" s="211" t="s">
        <v>4</v>
      </c>
      <c r="C132" s="211">
        <v>4978</v>
      </c>
      <c r="D132" s="211" t="s">
        <v>1861</v>
      </c>
      <c r="E132" s="211" t="s">
        <v>5</v>
      </c>
      <c r="F132" s="211" t="s">
        <v>5</v>
      </c>
      <c r="G132" s="211" t="s">
        <v>123</v>
      </c>
      <c r="H132" s="211" t="s">
        <v>1862</v>
      </c>
      <c r="I132" s="212">
        <v>17</v>
      </c>
      <c r="J132" s="212">
        <v>15</v>
      </c>
    </row>
    <row r="133" spans="1:10">
      <c r="A133" s="210">
        <v>43243</v>
      </c>
      <c r="B133" s="211" t="s">
        <v>4</v>
      </c>
      <c r="C133" s="211">
        <v>6925</v>
      </c>
      <c r="D133" s="211" t="s">
        <v>1824</v>
      </c>
      <c r="E133" s="211" t="s">
        <v>5</v>
      </c>
      <c r="F133" s="211" t="s">
        <v>5</v>
      </c>
      <c r="G133" s="211" t="s">
        <v>1666</v>
      </c>
      <c r="H133" s="211" t="s">
        <v>1825</v>
      </c>
      <c r="I133" s="631">
        <v>33</v>
      </c>
      <c r="J133" s="631">
        <v>48</v>
      </c>
    </row>
    <row r="134" spans="1:10">
      <c r="A134" s="210">
        <v>43230</v>
      </c>
      <c r="B134" s="211" t="s">
        <v>7</v>
      </c>
      <c r="C134" s="211">
        <v>57420</v>
      </c>
      <c r="D134" s="211" t="s">
        <v>1589</v>
      </c>
      <c r="E134" s="211" t="s">
        <v>7</v>
      </c>
      <c r="F134" s="211" t="s">
        <v>24</v>
      </c>
      <c r="G134" s="211" t="s">
        <v>98</v>
      </c>
      <c r="H134" s="211" t="s">
        <v>1590</v>
      </c>
      <c r="I134" s="212">
        <v>58</v>
      </c>
      <c r="J134" s="212">
        <v>53</v>
      </c>
    </row>
    <row r="135" spans="1:10">
      <c r="A135" s="210">
        <v>43243</v>
      </c>
      <c r="B135" s="211" t="s">
        <v>6</v>
      </c>
      <c r="C135" s="211">
        <v>79100</v>
      </c>
      <c r="D135" s="211" t="s">
        <v>1812</v>
      </c>
      <c r="E135" s="211" t="s">
        <v>1813</v>
      </c>
      <c r="F135" s="211" t="s">
        <v>1814</v>
      </c>
      <c r="G135" s="211" t="s">
        <v>1833</v>
      </c>
      <c r="H135" s="211"/>
      <c r="I135" s="244" t="s">
        <v>1836</v>
      </c>
      <c r="J135" s="244" t="s">
        <v>1837</v>
      </c>
    </row>
    <row r="136" spans="1:10">
      <c r="A136" s="210">
        <v>43240</v>
      </c>
      <c r="B136" s="211" t="s">
        <v>6</v>
      </c>
      <c r="C136" s="211">
        <v>54450</v>
      </c>
      <c r="D136" s="211" t="s">
        <v>1722</v>
      </c>
      <c r="E136" s="211" t="s">
        <v>6</v>
      </c>
      <c r="F136" s="211" t="s">
        <v>6</v>
      </c>
      <c r="G136" s="211" t="s">
        <v>1723</v>
      </c>
      <c r="H136" s="211" t="s">
        <v>1724</v>
      </c>
      <c r="I136" s="244" t="s">
        <v>1753</v>
      </c>
      <c r="J136" s="244" t="s">
        <v>1754</v>
      </c>
    </row>
    <row r="137" spans="1:10">
      <c r="A137" s="210">
        <v>43221</v>
      </c>
      <c r="B137" s="211" t="s">
        <v>4</v>
      </c>
      <c r="C137" s="211">
        <v>5751</v>
      </c>
      <c r="D137" s="211" t="s">
        <v>329</v>
      </c>
      <c r="E137" s="211" t="s">
        <v>10</v>
      </c>
      <c r="F137" s="211" t="s">
        <v>24</v>
      </c>
      <c r="G137" s="211" t="s">
        <v>42</v>
      </c>
      <c r="H137" s="211" t="s">
        <v>1409</v>
      </c>
      <c r="I137" s="148">
        <v>21</v>
      </c>
      <c r="J137" s="148">
        <v>27</v>
      </c>
    </row>
    <row r="138" spans="1:10">
      <c r="A138" s="210">
        <v>43221</v>
      </c>
      <c r="B138" s="211" t="s">
        <v>4</v>
      </c>
      <c r="C138" s="211">
        <v>5755</v>
      </c>
      <c r="D138" s="211" t="s">
        <v>329</v>
      </c>
      <c r="E138" s="211" t="s">
        <v>5</v>
      </c>
      <c r="F138" s="211" t="s">
        <v>6</v>
      </c>
      <c r="G138" s="211" t="s">
        <v>656</v>
      </c>
      <c r="H138" s="211" t="s">
        <v>1418</v>
      </c>
      <c r="I138" s="148">
        <v>21</v>
      </c>
      <c r="J138" s="148">
        <v>27</v>
      </c>
    </row>
    <row r="139" spans="1:10">
      <c r="A139" s="210">
        <v>43233</v>
      </c>
      <c r="B139" s="211" t="s">
        <v>4</v>
      </c>
      <c r="C139" s="211">
        <v>5750</v>
      </c>
      <c r="D139" s="211" t="s">
        <v>329</v>
      </c>
      <c r="E139" s="211" t="s">
        <v>803</v>
      </c>
      <c r="F139" s="211" t="s">
        <v>803</v>
      </c>
      <c r="G139" s="211" t="s">
        <v>42</v>
      </c>
      <c r="H139" s="211" t="s">
        <v>1651</v>
      </c>
      <c r="I139" s="148">
        <v>21</v>
      </c>
      <c r="J139" s="148">
        <v>27</v>
      </c>
    </row>
    <row r="140" spans="1:10">
      <c r="A140" s="210">
        <v>43242</v>
      </c>
      <c r="B140" s="211" t="s">
        <v>4</v>
      </c>
      <c r="C140" s="211">
        <v>8350</v>
      </c>
      <c r="D140" s="211" t="s">
        <v>1798</v>
      </c>
      <c r="E140" s="211" t="s">
        <v>25</v>
      </c>
      <c r="F140" s="211" t="s">
        <v>5</v>
      </c>
      <c r="G140" s="211" t="s">
        <v>1113</v>
      </c>
      <c r="H140" s="211" t="s">
        <v>1799</v>
      </c>
      <c r="I140" s="212">
        <v>21</v>
      </c>
      <c r="J140" s="212">
        <v>15</v>
      </c>
    </row>
    <row r="141" spans="1:10">
      <c r="A141" s="210">
        <v>43221</v>
      </c>
      <c r="B141" s="211" t="s">
        <v>4</v>
      </c>
      <c r="C141" s="211">
        <v>8360</v>
      </c>
      <c r="D141" s="211" t="s">
        <v>172</v>
      </c>
      <c r="E141" s="211" t="s">
        <v>14</v>
      </c>
      <c r="F141" s="211" t="s">
        <v>24</v>
      </c>
      <c r="G141" s="211" t="s">
        <v>42</v>
      </c>
      <c r="H141" s="211" t="s">
        <v>1434</v>
      </c>
      <c r="I141" s="148">
        <v>27</v>
      </c>
      <c r="J141" s="148">
        <v>24</v>
      </c>
    </row>
    <row r="142" spans="1:10">
      <c r="A142" s="210">
        <v>43243</v>
      </c>
      <c r="B142" s="211" t="s">
        <v>4</v>
      </c>
      <c r="C142" s="211">
        <v>7432</v>
      </c>
      <c r="D142" s="211" t="s">
        <v>1835</v>
      </c>
      <c r="E142" s="211" t="s">
        <v>5</v>
      </c>
      <c r="F142" s="211" t="s">
        <v>5</v>
      </c>
      <c r="G142" s="211" t="s">
        <v>514</v>
      </c>
      <c r="H142" s="211"/>
      <c r="I142" s="212">
        <v>36</v>
      </c>
      <c r="J142" s="212">
        <v>428</v>
      </c>
    </row>
    <row r="143" spans="1:10">
      <c r="A143" s="210">
        <v>43233</v>
      </c>
      <c r="B143" s="211" t="s">
        <v>4</v>
      </c>
      <c r="C143" s="211">
        <v>5425</v>
      </c>
      <c r="D143" s="211" t="s">
        <v>1081</v>
      </c>
      <c r="E143" s="211" t="s">
        <v>1641</v>
      </c>
      <c r="F143" s="211" t="s">
        <v>24</v>
      </c>
      <c r="G143" s="211" t="s">
        <v>42</v>
      </c>
      <c r="H143" s="211" t="s">
        <v>1642</v>
      </c>
      <c r="I143" s="212">
        <v>24</v>
      </c>
      <c r="J143" s="212">
        <v>34</v>
      </c>
    </row>
    <row r="144" spans="1:10">
      <c r="A144" s="210">
        <v>43221</v>
      </c>
      <c r="B144" s="211" t="s">
        <v>4</v>
      </c>
      <c r="C144" s="211">
        <v>8362</v>
      </c>
      <c r="D144" s="211" t="s">
        <v>1461</v>
      </c>
      <c r="E144" s="211" t="s">
        <v>7</v>
      </c>
      <c r="F144" s="211" t="s">
        <v>7</v>
      </c>
      <c r="G144" s="211" t="s">
        <v>42</v>
      </c>
      <c r="H144" s="211" t="s">
        <v>1462</v>
      </c>
      <c r="I144" s="148">
        <v>23</v>
      </c>
      <c r="J144" s="148">
        <v>17</v>
      </c>
    </row>
    <row r="145" spans="1:10">
      <c r="A145" s="210">
        <v>43225</v>
      </c>
      <c r="B145" s="211" t="s">
        <v>4</v>
      </c>
      <c r="C145" s="211">
        <v>6722</v>
      </c>
      <c r="D145" s="211" t="s">
        <v>144</v>
      </c>
      <c r="E145" s="211" t="s">
        <v>5</v>
      </c>
      <c r="F145" s="211" t="s">
        <v>7</v>
      </c>
      <c r="G145" s="211" t="s">
        <v>388</v>
      </c>
      <c r="H145" s="211" t="s">
        <v>1533</v>
      </c>
      <c r="I145" s="212">
        <v>34</v>
      </c>
      <c r="J145" s="212">
        <v>54</v>
      </c>
    </row>
    <row r="146" spans="1:10">
      <c r="A146" s="210">
        <v>43232</v>
      </c>
      <c r="B146" s="211" t="s">
        <v>4</v>
      </c>
      <c r="C146" s="211">
        <v>9155</v>
      </c>
      <c r="D146" s="211" t="s">
        <v>487</v>
      </c>
      <c r="E146" s="211" t="s">
        <v>5</v>
      </c>
      <c r="F146" s="211" t="s">
        <v>1618</v>
      </c>
      <c r="G146" s="211" t="s">
        <v>388</v>
      </c>
      <c r="H146" s="211" t="s">
        <v>1619</v>
      </c>
      <c r="I146" s="212">
        <v>48</v>
      </c>
      <c r="J146" s="212">
        <v>60</v>
      </c>
    </row>
    <row r="147" spans="1:10">
      <c r="A147" s="210">
        <v>43222</v>
      </c>
      <c r="B147" s="211" t="s">
        <v>7</v>
      </c>
      <c r="C147" s="211">
        <v>57380</v>
      </c>
      <c r="D147" s="211" t="s">
        <v>1490</v>
      </c>
      <c r="E147" s="211" t="s">
        <v>7</v>
      </c>
      <c r="F147" s="211" t="s">
        <v>24</v>
      </c>
      <c r="G147" s="211" t="s">
        <v>1272</v>
      </c>
      <c r="H147" s="211" t="s">
        <v>1477</v>
      </c>
      <c r="I147" s="212">
        <v>80</v>
      </c>
      <c r="J147" s="212">
        <v>106</v>
      </c>
    </row>
    <row r="148" spans="1:10">
      <c r="A148" s="210">
        <v>43230</v>
      </c>
      <c r="B148" s="211" t="s">
        <v>4</v>
      </c>
      <c r="C148" s="211">
        <v>4929</v>
      </c>
      <c r="D148" s="211" t="s">
        <v>1570</v>
      </c>
      <c r="E148" s="211" t="s">
        <v>6</v>
      </c>
      <c r="F148" s="211" t="s">
        <v>24</v>
      </c>
      <c r="G148" s="211" t="s">
        <v>1100</v>
      </c>
      <c r="H148" s="211" t="s">
        <v>1571</v>
      </c>
      <c r="I148" s="212">
        <v>11</v>
      </c>
      <c r="J148" s="212">
        <v>10</v>
      </c>
    </row>
    <row r="149" spans="1:10">
      <c r="A149" s="210">
        <v>43230</v>
      </c>
      <c r="B149" s="211" t="s">
        <v>4</v>
      </c>
      <c r="C149" s="211">
        <v>4910</v>
      </c>
      <c r="D149" s="211" t="s">
        <v>1570</v>
      </c>
      <c r="E149" s="211" t="s">
        <v>9</v>
      </c>
      <c r="F149" s="211" t="s">
        <v>9</v>
      </c>
      <c r="G149" s="211" t="s">
        <v>98</v>
      </c>
      <c r="H149" s="211" t="s">
        <v>1597</v>
      </c>
      <c r="I149" s="212">
        <v>11</v>
      </c>
      <c r="J149" s="212">
        <v>10</v>
      </c>
    </row>
    <row r="150" spans="1:10">
      <c r="A150" s="210">
        <v>43233</v>
      </c>
      <c r="B150" s="211" t="s">
        <v>4</v>
      </c>
      <c r="C150" s="211">
        <v>4940</v>
      </c>
      <c r="D150" s="211" t="s">
        <v>1644</v>
      </c>
      <c r="E150" s="211" t="s">
        <v>914</v>
      </c>
      <c r="F150" s="211" t="s">
        <v>24</v>
      </c>
      <c r="G150" s="211" t="s">
        <v>65</v>
      </c>
      <c r="H150" s="211" t="s">
        <v>1645</v>
      </c>
      <c r="I150" s="212">
        <v>11</v>
      </c>
      <c r="J150" s="212">
        <v>10</v>
      </c>
    </row>
    <row r="151" spans="1:10">
      <c r="A151" s="210">
        <v>43233</v>
      </c>
      <c r="B151" s="211" t="s">
        <v>7</v>
      </c>
      <c r="C151" s="211">
        <v>57700</v>
      </c>
      <c r="D151" s="211" t="s">
        <v>412</v>
      </c>
      <c r="E151" s="211" t="s">
        <v>7</v>
      </c>
      <c r="F151" s="211" t="s">
        <v>1627</v>
      </c>
      <c r="G151" s="211" t="s">
        <v>1685</v>
      </c>
      <c r="H151" s="211"/>
      <c r="I151" s="212">
        <v>31</v>
      </c>
      <c r="J151" s="212">
        <v>43</v>
      </c>
    </row>
    <row r="152" spans="1:10">
      <c r="A152" s="210">
        <v>43241</v>
      </c>
      <c r="B152" s="211" t="s">
        <v>6</v>
      </c>
      <c r="C152" s="211">
        <v>52525</v>
      </c>
      <c r="D152" s="211" t="s">
        <v>1762</v>
      </c>
      <c r="E152" s="211" t="s">
        <v>6</v>
      </c>
      <c r="F152" s="211" t="s">
        <v>6</v>
      </c>
      <c r="G152" s="211" t="s">
        <v>1763</v>
      </c>
      <c r="H152" s="211" t="s">
        <v>1764</v>
      </c>
      <c r="I152" s="148">
        <v>164</v>
      </c>
      <c r="J152" s="148">
        <v>243</v>
      </c>
    </row>
    <row r="153" spans="1:10">
      <c r="A153" s="210">
        <v>43231</v>
      </c>
      <c r="B153" s="211" t="s">
        <v>4</v>
      </c>
      <c r="C153" s="211">
        <v>7325</v>
      </c>
      <c r="D153" s="211" t="s">
        <v>163</v>
      </c>
      <c r="E153" s="211" t="s">
        <v>28</v>
      </c>
      <c r="F153" s="211" t="s">
        <v>1606</v>
      </c>
      <c r="G153" s="211" t="s">
        <v>1114</v>
      </c>
      <c r="H153" s="211" t="s">
        <v>1607</v>
      </c>
      <c r="I153" s="212">
        <v>31</v>
      </c>
      <c r="J153" s="212">
        <v>36</v>
      </c>
    </row>
    <row r="154" spans="1:10">
      <c r="A154" s="210">
        <v>43221</v>
      </c>
      <c r="B154" s="211" t="s">
        <v>4</v>
      </c>
      <c r="C154" s="211">
        <v>7351</v>
      </c>
      <c r="D154" s="211" t="s">
        <v>655</v>
      </c>
      <c r="E154" s="211" t="s">
        <v>79</v>
      </c>
      <c r="F154" s="211" t="s">
        <v>24</v>
      </c>
      <c r="G154" s="211" t="s">
        <v>65</v>
      </c>
      <c r="H154" s="211" t="s">
        <v>1391</v>
      </c>
      <c r="I154" s="148">
        <v>42</v>
      </c>
      <c r="J154" s="148">
        <v>45</v>
      </c>
    </row>
    <row r="155" spans="1:10">
      <c r="A155" s="210">
        <v>43233</v>
      </c>
      <c r="B155" s="211" t="s">
        <v>4</v>
      </c>
      <c r="C155" s="211">
        <v>7210</v>
      </c>
      <c r="D155" s="211" t="s">
        <v>156</v>
      </c>
      <c r="E155" s="211" t="s">
        <v>24</v>
      </c>
      <c r="F155" s="211" t="s">
        <v>7</v>
      </c>
      <c r="G155" s="211" t="s">
        <v>65</v>
      </c>
      <c r="H155" s="211" t="s">
        <v>1673</v>
      </c>
      <c r="I155" s="212">
        <v>30</v>
      </c>
      <c r="J155" s="212">
        <v>41</v>
      </c>
    </row>
    <row r="156" spans="1:10">
      <c r="A156" s="210">
        <v>43233</v>
      </c>
      <c r="B156" s="211" t="s">
        <v>4</v>
      </c>
      <c r="C156" s="211">
        <v>7210</v>
      </c>
      <c r="D156" s="211" t="s">
        <v>156</v>
      </c>
      <c r="E156" s="211" t="s">
        <v>24</v>
      </c>
      <c r="F156" s="211" t="s">
        <v>7</v>
      </c>
      <c r="G156" s="211" t="s">
        <v>388</v>
      </c>
      <c r="H156" s="211"/>
      <c r="I156" s="212">
        <v>30</v>
      </c>
      <c r="J156" s="212">
        <v>41</v>
      </c>
    </row>
    <row r="157" spans="1:10">
      <c r="A157" s="210">
        <v>43243</v>
      </c>
      <c r="B157" s="211" t="s">
        <v>6</v>
      </c>
      <c r="C157" s="211">
        <v>66909</v>
      </c>
      <c r="D157" s="211" t="s">
        <v>1834</v>
      </c>
      <c r="E157" s="211" t="s">
        <v>24</v>
      </c>
      <c r="F157" s="211" t="s">
        <v>24</v>
      </c>
      <c r="G157" s="211" t="s">
        <v>1829</v>
      </c>
      <c r="H157" s="211" t="s">
        <v>1830</v>
      </c>
      <c r="I157" s="212">
        <v>104</v>
      </c>
      <c r="J157" s="212">
        <v>147</v>
      </c>
    </row>
    <row r="158" spans="1:10">
      <c r="A158" s="210">
        <v>43223</v>
      </c>
      <c r="B158" s="211" t="s">
        <v>7</v>
      </c>
      <c r="C158" s="211">
        <v>54440</v>
      </c>
      <c r="D158" s="211" t="s">
        <v>522</v>
      </c>
      <c r="E158" s="211" t="s">
        <v>28</v>
      </c>
      <c r="F158" s="211" t="s">
        <v>7</v>
      </c>
      <c r="G158" s="211" t="s">
        <v>42</v>
      </c>
      <c r="H158" s="211"/>
      <c r="I158" s="212">
        <v>18</v>
      </c>
      <c r="J158" s="212">
        <v>13</v>
      </c>
    </row>
    <row r="159" spans="1:10">
      <c r="A159" s="210">
        <v>43241</v>
      </c>
      <c r="B159" s="211" t="s">
        <v>4</v>
      </c>
      <c r="C159" s="211">
        <v>5842</v>
      </c>
      <c r="D159" s="211" t="s">
        <v>1781</v>
      </c>
      <c r="E159" s="211" t="s">
        <v>1782</v>
      </c>
      <c r="F159" s="211" t="s">
        <v>4</v>
      </c>
      <c r="G159" s="211" t="s">
        <v>98</v>
      </c>
      <c r="H159" s="211" t="s">
        <v>1783</v>
      </c>
      <c r="I159" s="212">
        <v>18</v>
      </c>
      <c r="J159" s="212">
        <v>13</v>
      </c>
    </row>
    <row r="160" spans="1:10">
      <c r="A160" s="210">
        <v>43221</v>
      </c>
      <c r="B160" s="211" t="s">
        <v>4</v>
      </c>
      <c r="C160" s="211">
        <v>5812</v>
      </c>
      <c r="D160" s="211" t="s">
        <v>307</v>
      </c>
      <c r="E160" s="211" t="s">
        <v>28</v>
      </c>
      <c r="F160" s="211" t="s">
        <v>27</v>
      </c>
      <c r="G160" s="211" t="s">
        <v>1368</v>
      </c>
      <c r="H160" s="211" t="s">
        <v>1369</v>
      </c>
      <c r="I160" s="148">
        <v>20</v>
      </c>
      <c r="J160" s="148">
        <v>13</v>
      </c>
    </row>
    <row r="161" spans="1:12">
      <c r="A161" s="210">
        <v>43221</v>
      </c>
      <c r="B161" s="211" t="s">
        <v>4</v>
      </c>
      <c r="C161" s="211">
        <v>5884</v>
      </c>
      <c r="D161" s="211" t="s">
        <v>307</v>
      </c>
      <c r="E161" s="211" t="s">
        <v>453</v>
      </c>
      <c r="F161" s="211" t="s">
        <v>24</v>
      </c>
      <c r="G161" s="211" t="s">
        <v>42</v>
      </c>
      <c r="H161" s="211"/>
      <c r="I161" s="148">
        <v>20</v>
      </c>
      <c r="J161" s="148">
        <v>13</v>
      </c>
    </row>
    <row r="162" spans="1:12">
      <c r="A162" s="210">
        <v>43233</v>
      </c>
      <c r="B162" s="211" t="s">
        <v>4</v>
      </c>
      <c r="C162" s="211">
        <v>5809</v>
      </c>
      <c r="D162" s="211" t="s">
        <v>307</v>
      </c>
      <c r="E162" s="211" t="s">
        <v>7</v>
      </c>
      <c r="F162" s="211" t="s">
        <v>24</v>
      </c>
      <c r="G162" s="211" t="s">
        <v>807</v>
      </c>
      <c r="H162" s="218" t="s">
        <v>1648</v>
      </c>
      <c r="I162" s="148">
        <v>20</v>
      </c>
      <c r="J162" s="148">
        <v>13</v>
      </c>
    </row>
    <row r="163" spans="1:12">
      <c r="A163" s="210">
        <v>43223</v>
      </c>
      <c r="B163" s="211" t="s">
        <v>7</v>
      </c>
      <c r="C163" s="211">
        <v>57330</v>
      </c>
      <c r="D163" s="211" t="s">
        <v>413</v>
      </c>
      <c r="E163" s="211" t="s">
        <v>7</v>
      </c>
      <c r="F163" s="211" t="s">
        <v>24</v>
      </c>
      <c r="G163" s="211" t="s">
        <v>1501</v>
      </c>
      <c r="H163" s="211" t="s">
        <v>1502</v>
      </c>
      <c r="I163" s="212">
        <v>26</v>
      </c>
      <c r="J163" s="212">
        <v>32</v>
      </c>
      <c r="K163" s="626"/>
      <c r="L163" s="626"/>
    </row>
    <row r="164" spans="1:12">
      <c r="A164" s="210">
        <v>43223</v>
      </c>
      <c r="B164" s="211" t="s">
        <v>7</v>
      </c>
      <c r="C164" s="211">
        <v>57330</v>
      </c>
      <c r="D164" s="211" t="s">
        <v>413</v>
      </c>
      <c r="E164" s="211" t="s">
        <v>7</v>
      </c>
      <c r="F164" s="211" t="s">
        <v>7</v>
      </c>
      <c r="G164" s="211" t="s">
        <v>1024</v>
      </c>
      <c r="H164" s="211"/>
      <c r="I164" s="212">
        <v>26</v>
      </c>
      <c r="J164" s="212">
        <v>32</v>
      </c>
    </row>
    <row r="165" spans="1:12">
      <c r="A165" s="210">
        <v>43223</v>
      </c>
      <c r="B165" s="211" t="s">
        <v>7</v>
      </c>
      <c r="C165" s="211">
        <v>57330</v>
      </c>
      <c r="D165" s="211" t="s">
        <v>413</v>
      </c>
      <c r="E165" s="211" t="s">
        <v>7</v>
      </c>
      <c r="F165" s="211" t="s">
        <v>24</v>
      </c>
      <c r="G165" s="211" t="s">
        <v>1504</v>
      </c>
      <c r="H165" s="211" t="s">
        <v>1505</v>
      </c>
      <c r="I165" s="212">
        <v>26</v>
      </c>
      <c r="J165" s="212">
        <v>32</v>
      </c>
    </row>
    <row r="166" spans="1:12">
      <c r="A166" s="210">
        <v>43230</v>
      </c>
      <c r="B166" s="211" t="s">
        <v>7</v>
      </c>
      <c r="C166" s="211">
        <v>57330</v>
      </c>
      <c r="D166" s="211" t="s">
        <v>413</v>
      </c>
      <c r="E166" s="211" t="s">
        <v>1605</v>
      </c>
      <c r="F166" s="211" t="s">
        <v>7</v>
      </c>
      <c r="G166" s="211" t="s">
        <v>98</v>
      </c>
      <c r="H166" s="211" t="s">
        <v>1572</v>
      </c>
      <c r="I166" s="212">
        <v>26</v>
      </c>
      <c r="J166" s="212">
        <v>32</v>
      </c>
    </row>
    <row r="167" spans="1:12">
      <c r="A167" s="210">
        <v>43233</v>
      </c>
      <c r="B167" s="211" t="s">
        <v>7</v>
      </c>
      <c r="C167" s="211">
        <v>57330</v>
      </c>
      <c r="D167" s="211" t="s">
        <v>413</v>
      </c>
      <c r="E167" s="211" t="s">
        <v>7</v>
      </c>
      <c r="F167" s="211" t="s">
        <v>24</v>
      </c>
      <c r="G167" s="211" t="s">
        <v>941</v>
      </c>
      <c r="H167" s="211" t="s">
        <v>1661</v>
      </c>
      <c r="I167" s="212">
        <v>26</v>
      </c>
      <c r="J167" s="212">
        <v>32</v>
      </c>
    </row>
    <row r="168" spans="1:12">
      <c r="A168" s="210">
        <v>43221</v>
      </c>
      <c r="B168" s="211" t="s">
        <v>4</v>
      </c>
      <c r="C168" s="211">
        <v>1842</v>
      </c>
      <c r="D168" s="211" t="s">
        <v>136</v>
      </c>
      <c r="E168" s="211" t="s">
        <v>7</v>
      </c>
      <c r="F168" s="211" t="s">
        <v>24</v>
      </c>
      <c r="G168" s="211" t="s">
        <v>123</v>
      </c>
      <c r="H168" s="211" t="s">
        <v>1389</v>
      </c>
      <c r="I168" s="148">
        <v>29</v>
      </c>
      <c r="J168" s="148">
        <v>26</v>
      </c>
    </row>
    <row r="169" spans="1:12">
      <c r="A169" s="210">
        <v>43221</v>
      </c>
      <c r="B169" s="211" t="s">
        <v>4</v>
      </c>
      <c r="C169" s="211">
        <v>2112</v>
      </c>
      <c r="D169" s="211" t="s">
        <v>136</v>
      </c>
      <c r="E169" s="211" t="s">
        <v>7</v>
      </c>
      <c r="F169" s="211" t="s">
        <v>24</v>
      </c>
      <c r="G169" s="211" t="s">
        <v>65</v>
      </c>
      <c r="H169" s="211" t="s">
        <v>1414</v>
      </c>
      <c r="I169" s="148">
        <v>29</v>
      </c>
      <c r="J169" s="148">
        <v>26</v>
      </c>
    </row>
    <row r="170" spans="1:12">
      <c r="A170" s="210">
        <v>43242</v>
      </c>
      <c r="B170" s="211" t="s">
        <v>4</v>
      </c>
      <c r="C170" s="211">
        <v>1467</v>
      </c>
      <c r="D170" s="211" t="s">
        <v>136</v>
      </c>
      <c r="E170" s="211" t="s">
        <v>6</v>
      </c>
      <c r="F170" s="211" t="s">
        <v>56</v>
      </c>
      <c r="G170" s="211" t="s">
        <v>389</v>
      </c>
      <c r="H170" s="211"/>
      <c r="I170" s="148">
        <v>29</v>
      </c>
      <c r="J170" s="148">
        <v>26</v>
      </c>
    </row>
    <row r="171" spans="1:12">
      <c r="A171" s="210">
        <v>43223</v>
      </c>
      <c r="B171" s="211" t="s">
        <v>7</v>
      </c>
      <c r="C171" s="211">
        <v>54590</v>
      </c>
      <c r="D171" s="211" t="s">
        <v>849</v>
      </c>
      <c r="E171" s="211" t="s">
        <v>7</v>
      </c>
      <c r="F171" s="211" t="s">
        <v>5</v>
      </c>
      <c r="G171" s="211" t="s">
        <v>388</v>
      </c>
      <c r="H171" s="211"/>
      <c r="I171" s="212">
        <v>10</v>
      </c>
      <c r="J171" s="212">
        <v>6</v>
      </c>
    </row>
    <row r="172" spans="1:12">
      <c r="A172" s="210">
        <v>43231</v>
      </c>
      <c r="B172" s="211" t="s">
        <v>6</v>
      </c>
      <c r="C172" s="211">
        <v>49479</v>
      </c>
      <c r="D172" s="211" t="s">
        <v>1611</v>
      </c>
      <c r="E172" s="211" t="s">
        <v>6</v>
      </c>
      <c r="F172" s="211" t="s">
        <v>24</v>
      </c>
      <c r="G172" s="211" t="s">
        <v>1612</v>
      </c>
      <c r="H172" s="211" t="s">
        <v>1613</v>
      </c>
      <c r="I172" s="244" t="s">
        <v>1694</v>
      </c>
      <c r="J172" s="244" t="s">
        <v>1093</v>
      </c>
    </row>
    <row r="173" spans="1:12">
      <c r="A173" s="210">
        <v>43230</v>
      </c>
      <c r="B173" s="211" t="s">
        <v>6</v>
      </c>
      <c r="C173" s="211">
        <v>66557</v>
      </c>
      <c r="D173" s="211" t="s">
        <v>1573</v>
      </c>
      <c r="E173" s="211" t="s">
        <v>6</v>
      </c>
      <c r="F173" s="211" t="s">
        <v>6</v>
      </c>
      <c r="G173" s="211" t="s">
        <v>98</v>
      </c>
      <c r="H173" s="211" t="s">
        <v>1574</v>
      </c>
      <c r="I173" s="212">
        <v>68</v>
      </c>
      <c r="J173" s="212">
        <v>112</v>
      </c>
    </row>
    <row r="174" spans="1:12">
      <c r="A174" s="210">
        <v>43221</v>
      </c>
      <c r="B174" s="211" t="s">
        <v>4</v>
      </c>
      <c r="C174" s="211">
        <v>5964</v>
      </c>
      <c r="D174" s="211" t="s">
        <v>179</v>
      </c>
      <c r="E174" s="211" t="s">
        <v>24</v>
      </c>
      <c r="F174" s="211" t="s">
        <v>7</v>
      </c>
      <c r="G174" s="211" t="s">
        <v>42</v>
      </c>
      <c r="H174" s="211" t="s">
        <v>1378</v>
      </c>
      <c r="I174" s="148">
        <v>24</v>
      </c>
      <c r="J174" s="148">
        <v>30</v>
      </c>
    </row>
    <row r="175" spans="1:12">
      <c r="A175" s="210">
        <v>43233</v>
      </c>
      <c r="B175" s="211" t="s">
        <v>4</v>
      </c>
      <c r="C175" s="211">
        <v>5971</v>
      </c>
      <c r="D175" s="211" t="s">
        <v>179</v>
      </c>
      <c r="E175" s="211" t="s">
        <v>451</v>
      </c>
      <c r="F175" s="211" t="s">
        <v>1552</v>
      </c>
      <c r="G175" s="211" t="s">
        <v>1686</v>
      </c>
      <c r="H175" s="211"/>
      <c r="I175" s="148">
        <v>24</v>
      </c>
      <c r="J175" s="148">
        <v>30</v>
      </c>
    </row>
    <row r="176" spans="1:12">
      <c r="A176" s="210">
        <v>43231</v>
      </c>
      <c r="B176" s="211" t="s">
        <v>22</v>
      </c>
      <c r="C176" s="211">
        <v>4845</v>
      </c>
      <c r="D176" s="211" t="s">
        <v>1693</v>
      </c>
      <c r="E176" s="211" t="s">
        <v>7</v>
      </c>
      <c r="F176" s="211" t="s">
        <v>7</v>
      </c>
      <c r="G176" s="211" t="s">
        <v>1612</v>
      </c>
      <c r="H176" s="211" t="s">
        <v>111</v>
      </c>
      <c r="I176" s="212">
        <v>125</v>
      </c>
      <c r="J176" s="212">
        <v>159</v>
      </c>
    </row>
    <row r="177" spans="1:10">
      <c r="A177" s="210">
        <v>43221</v>
      </c>
      <c r="B177" s="211" t="s">
        <v>7</v>
      </c>
      <c r="C177" s="211">
        <v>54800</v>
      </c>
      <c r="D177" s="211" t="s">
        <v>1393</v>
      </c>
      <c r="E177" s="211" t="s">
        <v>7</v>
      </c>
      <c r="F177" s="211" t="s">
        <v>6</v>
      </c>
      <c r="G177" s="211" t="s">
        <v>1269</v>
      </c>
      <c r="H177" s="211" t="s">
        <v>1394</v>
      </c>
      <c r="I177" s="148">
        <v>58</v>
      </c>
      <c r="J177" s="148">
        <v>53</v>
      </c>
    </row>
    <row r="178" spans="1:10">
      <c r="A178" s="210">
        <v>43246</v>
      </c>
      <c r="B178" s="211" t="s">
        <v>7</v>
      </c>
      <c r="C178" s="211">
        <v>57130</v>
      </c>
      <c r="D178" s="211" t="s">
        <v>1886</v>
      </c>
      <c r="E178" s="211" t="s">
        <v>7</v>
      </c>
      <c r="F178" s="211" t="s">
        <v>24</v>
      </c>
      <c r="G178" s="211" t="s">
        <v>1887</v>
      </c>
      <c r="H178" s="211"/>
      <c r="I178" s="212">
        <v>54</v>
      </c>
      <c r="J178" s="212">
        <v>78</v>
      </c>
    </row>
    <row r="179" spans="1:10">
      <c r="A179" s="210">
        <v>43246</v>
      </c>
      <c r="B179" s="211" t="s">
        <v>7</v>
      </c>
      <c r="C179" s="211">
        <v>57130</v>
      </c>
      <c r="D179" s="211" t="s">
        <v>1886</v>
      </c>
      <c r="E179" s="211" t="s">
        <v>7</v>
      </c>
      <c r="F179" s="211" t="s">
        <v>24</v>
      </c>
      <c r="G179" s="211" t="s">
        <v>1906</v>
      </c>
      <c r="H179" s="211"/>
      <c r="I179" s="212">
        <v>54</v>
      </c>
      <c r="J179" s="212">
        <v>78</v>
      </c>
    </row>
    <row r="180" spans="1:10">
      <c r="A180" s="210">
        <v>43233</v>
      </c>
      <c r="B180" s="211" t="s">
        <v>4</v>
      </c>
      <c r="C180" s="211">
        <v>4930</v>
      </c>
      <c r="D180" s="211" t="s">
        <v>1657</v>
      </c>
      <c r="E180" s="211" t="s">
        <v>5</v>
      </c>
      <c r="F180" s="211" t="s">
        <v>24</v>
      </c>
      <c r="G180" s="211" t="s">
        <v>634</v>
      </c>
      <c r="H180" s="211" t="s">
        <v>1658</v>
      </c>
      <c r="I180" s="212">
        <v>14</v>
      </c>
      <c r="J180" s="212">
        <v>9</v>
      </c>
    </row>
    <row r="181" spans="1:10">
      <c r="A181" s="210">
        <v>43232</v>
      </c>
      <c r="B181" s="211" t="s">
        <v>4</v>
      </c>
      <c r="C181" s="211">
        <v>3641</v>
      </c>
      <c r="D181" s="211" t="s">
        <v>181</v>
      </c>
      <c r="E181" s="211" t="s">
        <v>5</v>
      </c>
      <c r="F181" s="211" t="s">
        <v>6</v>
      </c>
      <c r="G181" s="211" t="s">
        <v>1684</v>
      </c>
      <c r="H181" s="211" t="s">
        <v>1626</v>
      </c>
      <c r="I181" s="212">
        <v>15</v>
      </c>
      <c r="J181" s="212">
        <v>18</v>
      </c>
    </row>
    <row r="182" spans="1:10">
      <c r="A182" s="210">
        <v>43242</v>
      </c>
      <c r="B182" s="211" t="s">
        <v>4</v>
      </c>
      <c r="C182" s="211">
        <v>3611</v>
      </c>
      <c r="D182" s="211" t="s">
        <v>181</v>
      </c>
      <c r="E182" s="211" t="s">
        <v>5</v>
      </c>
      <c r="F182" s="211" t="s">
        <v>8</v>
      </c>
      <c r="G182" s="211" t="s">
        <v>1113</v>
      </c>
      <c r="H182" s="211" t="s">
        <v>1802</v>
      </c>
      <c r="I182" s="212">
        <v>15</v>
      </c>
      <c r="J182" s="212">
        <v>18</v>
      </c>
    </row>
    <row r="183" spans="1:10">
      <c r="A183" s="210">
        <v>43233</v>
      </c>
      <c r="B183" s="211" t="s">
        <v>4</v>
      </c>
      <c r="C183" s="211">
        <v>8282</v>
      </c>
      <c r="D183" s="211" t="s">
        <v>916</v>
      </c>
      <c r="E183" s="211" t="s">
        <v>9</v>
      </c>
      <c r="F183" s="211" t="s">
        <v>56</v>
      </c>
      <c r="G183" s="211" t="s">
        <v>1628</v>
      </c>
      <c r="H183" s="211" t="s">
        <v>1629</v>
      </c>
      <c r="I183" s="212">
        <v>24</v>
      </c>
      <c r="J183" s="212">
        <v>35</v>
      </c>
    </row>
    <row r="184" spans="1:10">
      <c r="A184" s="210">
        <v>43251</v>
      </c>
      <c r="B184" s="211" t="s">
        <v>4</v>
      </c>
      <c r="C184" s="211">
        <v>8283</v>
      </c>
      <c r="D184" s="211" t="s">
        <v>916</v>
      </c>
      <c r="E184" s="211" t="s">
        <v>24</v>
      </c>
      <c r="F184" s="211" t="s">
        <v>5</v>
      </c>
      <c r="G184" s="211" t="s">
        <v>388</v>
      </c>
      <c r="H184" s="211"/>
      <c r="I184" s="212">
        <v>24</v>
      </c>
      <c r="J184" s="212">
        <v>35</v>
      </c>
    </row>
    <row r="185" spans="1:10">
      <c r="A185" s="210">
        <v>43240</v>
      </c>
      <c r="B185" s="211" t="s">
        <v>7</v>
      </c>
      <c r="C185" s="211">
        <v>67840</v>
      </c>
      <c r="D185" s="211" t="s">
        <v>1755</v>
      </c>
      <c r="E185" s="211" t="s">
        <v>7</v>
      </c>
      <c r="F185" s="211" t="s">
        <v>7</v>
      </c>
      <c r="G185" s="211"/>
      <c r="H185" s="211"/>
      <c r="I185" s="212">
        <v>128</v>
      </c>
      <c r="J185" s="212">
        <v>225</v>
      </c>
    </row>
    <row r="186" spans="1:10">
      <c r="A186" s="210">
        <v>43221</v>
      </c>
      <c r="B186" s="211" t="s">
        <v>4</v>
      </c>
      <c r="C186" s="211">
        <v>8379</v>
      </c>
      <c r="D186" s="211" t="s">
        <v>300</v>
      </c>
      <c r="E186" s="211" t="s">
        <v>79</v>
      </c>
      <c r="F186" s="211" t="s">
        <v>5</v>
      </c>
      <c r="G186" s="211" t="s">
        <v>663</v>
      </c>
      <c r="H186" s="211"/>
      <c r="I186" s="148">
        <v>24</v>
      </c>
      <c r="J186" s="148">
        <v>21</v>
      </c>
    </row>
    <row r="187" spans="1:10">
      <c r="A187" s="210">
        <v>43221</v>
      </c>
      <c r="B187" s="211" t="s">
        <v>4</v>
      </c>
      <c r="C187" s="211">
        <v>8378</v>
      </c>
      <c r="D187" s="211" t="s">
        <v>300</v>
      </c>
      <c r="E187" s="211" t="s">
        <v>7</v>
      </c>
      <c r="F187" s="211" t="s">
        <v>24</v>
      </c>
      <c r="G187" s="211" t="s">
        <v>42</v>
      </c>
      <c r="H187" s="211" t="s">
        <v>1415</v>
      </c>
      <c r="I187" s="148">
        <v>24</v>
      </c>
      <c r="J187" s="148">
        <v>21</v>
      </c>
    </row>
    <row r="188" spans="1:10">
      <c r="A188" s="210">
        <v>43240</v>
      </c>
      <c r="B188" s="211" t="s">
        <v>7</v>
      </c>
      <c r="C188" s="211">
        <v>57970</v>
      </c>
      <c r="D188" s="211" t="s">
        <v>1752</v>
      </c>
      <c r="E188" s="211" t="s">
        <v>7</v>
      </c>
      <c r="F188" s="211" t="s">
        <v>7</v>
      </c>
      <c r="G188" s="211" t="s">
        <v>1740</v>
      </c>
      <c r="H188" s="211" t="s">
        <v>1741</v>
      </c>
      <c r="I188" s="212">
        <v>40</v>
      </c>
      <c r="J188" s="212">
        <v>55</v>
      </c>
    </row>
    <row r="189" spans="1:10">
      <c r="A189" s="210">
        <v>43221</v>
      </c>
      <c r="B189" s="211" t="s">
        <v>4</v>
      </c>
      <c r="C189" s="211">
        <v>8383</v>
      </c>
      <c r="D189" s="211" t="s">
        <v>305</v>
      </c>
      <c r="E189" s="211" t="s">
        <v>639</v>
      </c>
      <c r="F189" s="211" t="s">
        <v>24</v>
      </c>
      <c r="G189" s="211" t="s">
        <v>1381</v>
      </c>
      <c r="H189" s="211" t="s">
        <v>1382</v>
      </c>
      <c r="I189" s="148">
        <v>26</v>
      </c>
      <c r="J189" s="148">
        <v>24</v>
      </c>
    </row>
    <row r="190" spans="1:10">
      <c r="A190" s="210">
        <v>43221</v>
      </c>
      <c r="B190" s="211" t="s">
        <v>4</v>
      </c>
      <c r="C190" s="211">
        <v>8387</v>
      </c>
      <c r="D190" s="211" t="s">
        <v>305</v>
      </c>
      <c r="E190" s="211" t="s">
        <v>7</v>
      </c>
      <c r="F190" s="211" t="s">
        <v>7</v>
      </c>
      <c r="G190" s="211" t="s">
        <v>42</v>
      </c>
      <c r="H190" s="211" t="s">
        <v>1395</v>
      </c>
      <c r="I190" s="148">
        <v>26</v>
      </c>
      <c r="J190" s="148">
        <v>24</v>
      </c>
    </row>
    <row r="191" spans="1:10">
      <c r="A191" s="210">
        <v>43241</v>
      </c>
      <c r="B191" s="211" t="s">
        <v>6</v>
      </c>
      <c r="C191" s="211">
        <v>54329</v>
      </c>
      <c r="D191" s="211" t="s">
        <v>868</v>
      </c>
      <c r="E191" s="211" t="s">
        <v>7</v>
      </c>
      <c r="F191" s="211" t="s">
        <v>6</v>
      </c>
      <c r="G191" s="211" t="s">
        <v>1779</v>
      </c>
      <c r="H191" s="211" t="s">
        <v>1780</v>
      </c>
      <c r="I191" s="148">
        <v>50</v>
      </c>
      <c r="J191" s="148">
        <v>67</v>
      </c>
    </row>
    <row r="192" spans="1:10">
      <c r="A192" s="210">
        <v>43230</v>
      </c>
      <c r="B192" s="211" t="s">
        <v>22</v>
      </c>
      <c r="C192" s="211">
        <v>1950</v>
      </c>
      <c r="D192" s="211" t="s">
        <v>1565</v>
      </c>
      <c r="E192" s="211" t="s">
        <v>7</v>
      </c>
      <c r="F192" s="211" t="s">
        <v>984</v>
      </c>
      <c r="G192" s="211" t="s">
        <v>388</v>
      </c>
      <c r="H192" s="211" t="s">
        <v>1566</v>
      </c>
      <c r="I192" s="244" t="s">
        <v>1695</v>
      </c>
      <c r="J192" s="244" t="s">
        <v>1696</v>
      </c>
    </row>
    <row r="193" spans="1:10">
      <c r="A193" s="210">
        <v>43223</v>
      </c>
      <c r="B193" s="211" t="s">
        <v>7</v>
      </c>
      <c r="C193" s="211">
        <v>54770</v>
      </c>
      <c r="D193" s="211" t="s">
        <v>1510</v>
      </c>
      <c r="E193" s="211" t="s">
        <v>7</v>
      </c>
      <c r="F193" s="211" t="s">
        <v>24</v>
      </c>
      <c r="G193" s="211" t="s">
        <v>42</v>
      </c>
      <c r="H193" s="211" t="s">
        <v>1511</v>
      </c>
      <c r="I193" s="212">
        <v>72</v>
      </c>
      <c r="J193" s="212">
        <v>125</v>
      </c>
    </row>
    <row r="194" spans="1:10">
      <c r="A194" s="210">
        <v>43233</v>
      </c>
      <c r="B194" s="211" t="s">
        <v>4</v>
      </c>
      <c r="C194" s="211">
        <v>4706</v>
      </c>
      <c r="D194" s="211" t="s">
        <v>317</v>
      </c>
      <c r="E194" s="211" t="s">
        <v>5</v>
      </c>
      <c r="F194" s="211" t="s">
        <v>1671</v>
      </c>
      <c r="G194" s="211" t="s">
        <v>1475</v>
      </c>
      <c r="H194" s="211"/>
      <c r="I194" s="212">
        <v>13</v>
      </c>
      <c r="J194" s="212">
        <v>12</v>
      </c>
    </row>
    <row r="195" spans="1:10">
      <c r="A195" s="210">
        <v>43244</v>
      </c>
      <c r="B195" s="211" t="s">
        <v>6</v>
      </c>
      <c r="C195" s="211">
        <v>84036</v>
      </c>
      <c r="D195" s="211" t="s">
        <v>1846</v>
      </c>
      <c r="E195" s="211" t="s">
        <v>6</v>
      </c>
      <c r="F195" s="211" t="s">
        <v>53</v>
      </c>
      <c r="G195" s="211" t="s">
        <v>1496</v>
      </c>
      <c r="H195" s="211"/>
      <c r="I195" s="244" t="s">
        <v>700</v>
      </c>
      <c r="J195" s="244" t="s">
        <v>1868</v>
      </c>
    </row>
    <row r="196" spans="1:10">
      <c r="A196" s="210">
        <v>43241</v>
      </c>
      <c r="B196" s="211" t="s">
        <v>6</v>
      </c>
      <c r="C196" s="211">
        <v>40764</v>
      </c>
      <c r="D196" s="211" t="s">
        <v>1006</v>
      </c>
      <c r="E196" s="211" t="s">
        <v>6</v>
      </c>
      <c r="F196" s="211" t="s">
        <v>6</v>
      </c>
      <c r="G196" s="211" t="s">
        <v>1777</v>
      </c>
      <c r="H196" s="211" t="s">
        <v>1778</v>
      </c>
      <c r="I196" s="244" t="s">
        <v>1804</v>
      </c>
      <c r="J196" s="244" t="s">
        <v>1805</v>
      </c>
    </row>
    <row r="197" spans="1:10">
      <c r="A197" s="210">
        <v>43244</v>
      </c>
      <c r="B197" s="211" t="s">
        <v>6</v>
      </c>
      <c r="C197" s="211">
        <v>42799</v>
      </c>
      <c r="D197" s="211" t="s">
        <v>1849</v>
      </c>
      <c r="E197" s="211" t="s">
        <v>6</v>
      </c>
      <c r="F197" s="211" t="s">
        <v>6</v>
      </c>
      <c r="G197" s="211" t="s">
        <v>1848</v>
      </c>
      <c r="H197" s="211"/>
      <c r="I197" s="235" t="s">
        <v>1866</v>
      </c>
      <c r="J197" s="235" t="s">
        <v>1867</v>
      </c>
    </row>
    <row r="198" spans="1:10">
      <c r="A198" s="210">
        <v>43244</v>
      </c>
      <c r="B198" s="211" t="s">
        <v>4</v>
      </c>
      <c r="C198" s="211">
        <v>3364</v>
      </c>
      <c r="D198" s="211" t="s">
        <v>151</v>
      </c>
      <c r="E198" s="211" t="s">
        <v>5</v>
      </c>
      <c r="F198" s="211" t="s">
        <v>5</v>
      </c>
      <c r="G198" s="211" t="s">
        <v>98</v>
      </c>
      <c r="H198" s="211"/>
      <c r="I198" s="212">
        <v>25</v>
      </c>
      <c r="J198" s="212">
        <v>18</v>
      </c>
    </row>
    <row r="199" spans="1:10">
      <c r="A199" s="210">
        <v>43246</v>
      </c>
      <c r="B199" s="211" t="s">
        <v>4</v>
      </c>
      <c r="C199" s="211">
        <v>3360</v>
      </c>
      <c r="D199" s="211" t="s">
        <v>151</v>
      </c>
      <c r="E199" s="211" t="s">
        <v>5</v>
      </c>
      <c r="F199" s="211" t="s">
        <v>7</v>
      </c>
      <c r="G199" s="211" t="s">
        <v>388</v>
      </c>
      <c r="H199" s="211"/>
      <c r="I199" s="212">
        <v>25</v>
      </c>
      <c r="J199" s="212">
        <v>18</v>
      </c>
    </row>
    <row r="200" spans="1:10">
      <c r="A200" s="210">
        <v>43246</v>
      </c>
      <c r="B200" s="211" t="s">
        <v>4</v>
      </c>
      <c r="C200" s="211">
        <v>3360</v>
      </c>
      <c r="D200" s="211" t="s">
        <v>151</v>
      </c>
      <c r="E200" s="211" t="s">
        <v>5</v>
      </c>
      <c r="F200" s="211" t="s">
        <v>7</v>
      </c>
      <c r="G200" s="211" t="s">
        <v>388</v>
      </c>
      <c r="H200" s="211"/>
      <c r="I200" s="212">
        <v>25</v>
      </c>
      <c r="J200" s="212">
        <v>18</v>
      </c>
    </row>
    <row r="201" spans="1:10">
      <c r="A201" s="210">
        <v>43223</v>
      </c>
      <c r="B201" s="211" t="s">
        <v>7</v>
      </c>
      <c r="C201" s="211">
        <v>54720</v>
      </c>
      <c r="D201" s="211" t="s">
        <v>538</v>
      </c>
      <c r="E201" s="211" t="s">
        <v>7</v>
      </c>
      <c r="F201" s="211" t="s">
        <v>9</v>
      </c>
      <c r="G201" s="211" t="s">
        <v>388</v>
      </c>
      <c r="H201" s="211"/>
      <c r="I201" s="212">
        <v>24</v>
      </c>
      <c r="J201" s="212">
        <v>24</v>
      </c>
    </row>
    <row r="202" spans="1:10">
      <c r="A202" s="210">
        <v>43223</v>
      </c>
      <c r="B202" s="211" t="s">
        <v>22</v>
      </c>
      <c r="C202" s="211">
        <v>1770</v>
      </c>
      <c r="D202" s="211" t="s">
        <v>1512</v>
      </c>
      <c r="E202" s="211" t="s">
        <v>984</v>
      </c>
      <c r="F202" s="211" t="s">
        <v>7</v>
      </c>
      <c r="G202" s="211" t="s">
        <v>941</v>
      </c>
      <c r="H202" s="211"/>
      <c r="I202" s="212">
        <v>144</v>
      </c>
      <c r="J202" s="212">
        <v>242</v>
      </c>
    </row>
    <row r="203" spans="1:10">
      <c r="A203" s="210">
        <v>43249</v>
      </c>
      <c r="B203" s="211" t="s">
        <v>1125</v>
      </c>
      <c r="C203" s="211" t="s">
        <v>1895</v>
      </c>
      <c r="D203" s="211" t="s">
        <v>1896</v>
      </c>
      <c r="E203" s="211" t="s">
        <v>24</v>
      </c>
      <c r="F203" s="211" t="s">
        <v>12</v>
      </c>
      <c r="G203" s="211" t="s">
        <v>514</v>
      </c>
      <c r="H203" s="211"/>
      <c r="I203" s="236"/>
      <c r="J203" s="236"/>
    </row>
    <row r="204" spans="1:10">
      <c r="A204" s="210">
        <v>43249</v>
      </c>
      <c r="B204" s="211" t="s">
        <v>1125</v>
      </c>
      <c r="C204" s="211" t="s">
        <v>1897</v>
      </c>
      <c r="D204" s="211" t="s">
        <v>1896</v>
      </c>
      <c r="E204" s="211" t="s">
        <v>24</v>
      </c>
      <c r="F204" s="211" t="s">
        <v>24</v>
      </c>
      <c r="G204" s="211" t="s">
        <v>1898</v>
      </c>
      <c r="H204" s="211"/>
      <c r="I204" s="236"/>
      <c r="J204" s="236"/>
    </row>
    <row r="205" spans="1:10">
      <c r="A205" s="210">
        <v>43221</v>
      </c>
      <c r="B205" s="211" t="s">
        <v>4</v>
      </c>
      <c r="C205" s="211">
        <v>54400</v>
      </c>
      <c r="D205" s="211" t="s">
        <v>408</v>
      </c>
      <c r="E205" s="211" t="s">
        <v>7</v>
      </c>
      <c r="F205" s="211" t="s">
        <v>7</v>
      </c>
      <c r="G205" s="211" t="s">
        <v>466</v>
      </c>
      <c r="H205" s="211" t="s">
        <v>1466</v>
      </c>
      <c r="I205" s="148">
        <v>25</v>
      </c>
      <c r="J205" s="148">
        <v>20</v>
      </c>
    </row>
    <row r="206" spans="1:10">
      <c r="A206" s="210">
        <v>43242</v>
      </c>
      <c r="B206" s="211" t="s">
        <v>7</v>
      </c>
      <c r="C206" s="211">
        <v>54408</v>
      </c>
      <c r="D206" s="211" t="s">
        <v>408</v>
      </c>
      <c r="E206" s="211" t="s">
        <v>7</v>
      </c>
      <c r="F206" s="211" t="s">
        <v>7</v>
      </c>
      <c r="G206" s="211" t="s">
        <v>514</v>
      </c>
      <c r="H206" s="211"/>
      <c r="I206" s="148">
        <v>25</v>
      </c>
      <c r="J206" s="148">
        <v>20</v>
      </c>
    </row>
    <row r="207" spans="1:10">
      <c r="A207" s="210">
        <v>43242</v>
      </c>
      <c r="B207" s="211" t="s">
        <v>4</v>
      </c>
      <c r="C207" s="211">
        <v>7359</v>
      </c>
      <c r="D207" s="211" t="s">
        <v>631</v>
      </c>
      <c r="E207" s="211" t="s">
        <v>5</v>
      </c>
      <c r="F207" s="211" t="s">
        <v>5</v>
      </c>
      <c r="G207" s="211" t="s">
        <v>1800</v>
      </c>
      <c r="H207" s="211"/>
      <c r="I207" s="212">
        <v>31</v>
      </c>
      <c r="J207" s="212">
        <v>44</v>
      </c>
    </row>
    <row r="208" spans="1:10">
      <c r="A208" s="210">
        <v>43224</v>
      </c>
      <c r="B208" s="211" t="s">
        <v>7</v>
      </c>
      <c r="C208" s="211">
        <v>57935</v>
      </c>
      <c r="D208" s="211" t="s">
        <v>1517</v>
      </c>
      <c r="E208" s="211" t="s">
        <v>7</v>
      </c>
      <c r="F208" s="211" t="s">
        <v>24</v>
      </c>
      <c r="G208" s="211" t="s">
        <v>388</v>
      </c>
      <c r="H208" s="211" t="s">
        <v>1518</v>
      </c>
      <c r="I208" s="212">
        <v>44</v>
      </c>
      <c r="J208" s="212">
        <v>58</v>
      </c>
    </row>
    <row r="209" spans="1:10">
      <c r="A209" s="210">
        <v>43221</v>
      </c>
      <c r="B209" s="211" t="s">
        <v>4</v>
      </c>
      <c r="C209" s="211">
        <v>2128</v>
      </c>
      <c r="D209" s="211" t="s">
        <v>132</v>
      </c>
      <c r="E209" s="211" t="s">
        <v>7</v>
      </c>
      <c r="F209" s="211" t="s">
        <v>6</v>
      </c>
      <c r="G209" s="211" t="s">
        <v>65</v>
      </c>
      <c r="H209" s="211"/>
      <c r="I209" s="148">
        <v>29</v>
      </c>
      <c r="J209" s="148">
        <v>26</v>
      </c>
    </row>
    <row r="210" spans="1:10">
      <c r="A210" s="210">
        <v>43221</v>
      </c>
      <c r="B210" s="211" t="s">
        <v>4</v>
      </c>
      <c r="C210" s="211">
        <v>2124</v>
      </c>
      <c r="D210" s="211" t="s">
        <v>132</v>
      </c>
      <c r="E210" s="211" t="s">
        <v>12</v>
      </c>
      <c r="F210" s="211" t="s">
        <v>24</v>
      </c>
      <c r="G210" s="211" t="s">
        <v>663</v>
      </c>
      <c r="H210" s="211"/>
      <c r="I210" s="148">
        <v>29</v>
      </c>
      <c r="J210" s="148">
        <v>26</v>
      </c>
    </row>
    <row r="211" spans="1:10">
      <c r="A211" s="210">
        <v>43221</v>
      </c>
      <c r="B211" s="211" t="s">
        <v>4</v>
      </c>
      <c r="C211" s="211">
        <v>1372</v>
      </c>
      <c r="D211" s="211" t="s">
        <v>132</v>
      </c>
      <c r="E211" s="211" t="s">
        <v>14</v>
      </c>
      <c r="F211" s="211" t="s">
        <v>5</v>
      </c>
      <c r="G211" s="211" t="s">
        <v>42</v>
      </c>
      <c r="H211" s="211"/>
      <c r="I211" s="148">
        <v>29</v>
      </c>
      <c r="J211" s="148">
        <v>26</v>
      </c>
    </row>
    <row r="212" spans="1:10">
      <c r="A212" s="210">
        <v>43221</v>
      </c>
      <c r="B212" s="211" t="s">
        <v>4</v>
      </c>
      <c r="C212" s="211">
        <v>1858</v>
      </c>
      <c r="D212" s="211" t="s">
        <v>132</v>
      </c>
      <c r="E212" s="211" t="s">
        <v>113</v>
      </c>
      <c r="F212" s="211" t="s">
        <v>24</v>
      </c>
      <c r="G212" s="211" t="s">
        <v>42</v>
      </c>
      <c r="H212" s="211" t="s">
        <v>1372</v>
      </c>
      <c r="I212" s="148">
        <v>29</v>
      </c>
      <c r="J212" s="148">
        <v>26</v>
      </c>
    </row>
    <row r="213" spans="1:10">
      <c r="A213" s="210">
        <v>43221</v>
      </c>
      <c r="B213" s="211" t="s">
        <v>4</v>
      </c>
      <c r="C213" s="211">
        <v>1228</v>
      </c>
      <c r="D213" s="211" t="s">
        <v>132</v>
      </c>
      <c r="E213" s="211" t="s">
        <v>14</v>
      </c>
      <c r="F213" s="211" t="s">
        <v>24</v>
      </c>
      <c r="G213" s="211" t="s">
        <v>123</v>
      </c>
      <c r="H213" s="211"/>
      <c r="I213" s="148">
        <v>29</v>
      </c>
      <c r="J213" s="148">
        <v>26</v>
      </c>
    </row>
    <row r="214" spans="1:10">
      <c r="A214" s="210">
        <v>43221</v>
      </c>
      <c r="B214" s="211" t="s">
        <v>4</v>
      </c>
      <c r="C214" s="211">
        <v>1520</v>
      </c>
      <c r="D214" s="211" t="s">
        <v>132</v>
      </c>
      <c r="E214" s="211" t="s">
        <v>7</v>
      </c>
      <c r="F214" s="211" t="s">
        <v>7</v>
      </c>
      <c r="G214" s="211" t="s">
        <v>663</v>
      </c>
      <c r="H214" s="211"/>
      <c r="I214" s="148">
        <v>29</v>
      </c>
      <c r="J214" s="148">
        <v>26</v>
      </c>
    </row>
    <row r="215" spans="1:10">
      <c r="A215" s="210">
        <v>43221</v>
      </c>
      <c r="B215" s="211" t="s">
        <v>4</v>
      </c>
      <c r="C215" s="211">
        <v>2263</v>
      </c>
      <c r="D215" s="211" t="s">
        <v>132</v>
      </c>
      <c r="E215" s="211" t="s">
        <v>18</v>
      </c>
      <c r="F215" s="211" t="s">
        <v>24</v>
      </c>
      <c r="G215" s="211" t="s">
        <v>42</v>
      </c>
      <c r="H215" s="211" t="s">
        <v>1379</v>
      </c>
      <c r="I215" s="148">
        <v>29</v>
      </c>
      <c r="J215" s="148">
        <v>26</v>
      </c>
    </row>
    <row r="216" spans="1:10">
      <c r="A216" s="210">
        <v>43221</v>
      </c>
      <c r="B216" s="211" t="s">
        <v>4</v>
      </c>
      <c r="C216" s="211">
        <v>2265</v>
      </c>
      <c r="D216" s="211" t="s">
        <v>132</v>
      </c>
      <c r="E216" s="211" t="s">
        <v>18</v>
      </c>
      <c r="F216" s="211" t="s">
        <v>24</v>
      </c>
      <c r="G216" s="211" t="s">
        <v>1133</v>
      </c>
      <c r="H216" s="211" t="s">
        <v>1387</v>
      </c>
      <c r="I216" s="148">
        <v>29</v>
      </c>
      <c r="J216" s="148">
        <v>26</v>
      </c>
    </row>
    <row r="217" spans="1:10">
      <c r="A217" s="210">
        <v>43221</v>
      </c>
      <c r="B217" s="211" t="s">
        <v>4</v>
      </c>
      <c r="C217" s="211">
        <v>2520</v>
      </c>
      <c r="D217" s="211" t="s">
        <v>132</v>
      </c>
      <c r="E217" s="211" t="s">
        <v>28</v>
      </c>
      <c r="F217" s="211" t="s">
        <v>28</v>
      </c>
      <c r="G217" s="211" t="s">
        <v>388</v>
      </c>
      <c r="H217" s="211" t="s">
        <v>1388</v>
      </c>
      <c r="I217" s="148">
        <v>29</v>
      </c>
      <c r="J217" s="148">
        <v>26</v>
      </c>
    </row>
    <row r="218" spans="1:10">
      <c r="A218" s="210">
        <v>43221</v>
      </c>
      <c r="B218" s="211" t="s">
        <v>4</v>
      </c>
      <c r="C218" s="211">
        <v>2168</v>
      </c>
      <c r="D218" s="211" t="s">
        <v>132</v>
      </c>
      <c r="E218" s="211" t="s">
        <v>28</v>
      </c>
      <c r="F218" s="211" t="s">
        <v>78</v>
      </c>
      <c r="G218" s="211" t="s">
        <v>123</v>
      </c>
      <c r="H218" s="211"/>
      <c r="I218" s="148">
        <v>29</v>
      </c>
      <c r="J218" s="148">
        <v>26</v>
      </c>
    </row>
    <row r="219" spans="1:10">
      <c r="A219" s="210">
        <v>43221</v>
      </c>
      <c r="B219" s="211" t="s">
        <v>4</v>
      </c>
      <c r="C219" s="211">
        <v>2215</v>
      </c>
      <c r="D219" s="211" t="s">
        <v>132</v>
      </c>
      <c r="E219" s="211" t="s">
        <v>14</v>
      </c>
      <c r="F219" s="211" t="s">
        <v>24</v>
      </c>
      <c r="G219" s="211" t="s">
        <v>42</v>
      </c>
      <c r="H219" s="211"/>
      <c r="I219" s="148">
        <v>29</v>
      </c>
      <c r="J219" s="148">
        <v>26</v>
      </c>
    </row>
    <row r="220" spans="1:10">
      <c r="A220" s="210">
        <v>43221</v>
      </c>
      <c r="B220" s="211" t="s">
        <v>4</v>
      </c>
      <c r="C220" s="211">
        <v>2160</v>
      </c>
      <c r="D220" s="211" t="s">
        <v>132</v>
      </c>
      <c r="E220" s="211" t="s">
        <v>29</v>
      </c>
      <c r="F220" s="211" t="s">
        <v>24</v>
      </c>
      <c r="G220" s="211" t="s">
        <v>42</v>
      </c>
      <c r="H220" s="211" t="s">
        <v>1403</v>
      </c>
      <c r="I220" s="148">
        <v>29</v>
      </c>
      <c r="J220" s="148">
        <v>26</v>
      </c>
    </row>
    <row r="221" spans="1:10">
      <c r="A221" s="210">
        <v>43221</v>
      </c>
      <c r="B221" s="211" t="s">
        <v>4</v>
      </c>
      <c r="C221" s="211">
        <v>2266</v>
      </c>
      <c r="D221" s="211" t="s">
        <v>132</v>
      </c>
      <c r="E221" s="211" t="s">
        <v>6</v>
      </c>
      <c r="F221" s="211" t="s">
        <v>4</v>
      </c>
      <c r="G221" s="211" t="s">
        <v>1161</v>
      </c>
      <c r="H221" s="211" t="s">
        <v>1413</v>
      </c>
      <c r="I221" s="148">
        <v>29</v>
      </c>
      <c r="J221" s="148">
        <v>26</v>
      </c>
    </row>
    <row r="222" spans="1:10">
      <c r="A222" s="210">
        <v>43221</v>
      </c>
      <c r="B222" s="211" t="s">
        <v>4</v>
      </c>
      <c r="C222" s="211">
        <v>1860</v>
      </c>
      <c r="D222" s="211" t="s">
        <v>132</v>
      </c>
      <c r="E222" s="211" t="s">
        <v>9</v>
      </c>
      <c r="F222" s="211" t="s">
        <v>24</v>
      </c>
      <c r="G222" s="211" t="s">
        <v>42</v>
      </c>
      <c r="H222" s="211" t="s">
        <v>1417</v>
      </c>
      <c r="I222" s="148">
        <v>29</v>
      </c>
      <c r="J222" s="148">
        <v>26</v>
      </c>
    </row>
    <row r="223" spans="1:10">
      <c r="A223" s="210">
        <v>43221</v>
      </c>
      <c r="B223" s="211" t="s">
        <v>4</v>
      </c>
      <c r="C223" s="211">
        <v>1853</v>
      </c>
      <c r="D223" s="211" t="s">
        <v>132</v>
      </c>
      <c r="E223" s="211" t="s">
        <v>7</v>
      </c>
      <c r="F223" s="211" t="s">
        <v>24</v>
      </c>
      <c r="G223" s="211" t="s">
        <v>42</v>
      </c>
      <c r="H223" s="211"/>
      <c r="I223" s="148">
        <v>29</v>
      </c>
      <c r="J223" s="148">
        <v>26</v>
      </c>
    </row>
    <row r="224" spans="1:10">
      <c r="A224" s="210">
        <v>43221</v>
      </c>
      <c r="B224" s="211" t="s">
        <v>4</v>
      </c>
      <c r="C224" s="211">
        <v>1254</v>
      </c>
      <c r="D224" s="211" t="s">
        <v>132</v>
      </c>
      <c r="E224" s="211" t="s">
        <v>7</v>
      </c>
      <c r="F224" s="211" t="s">
        <v>28</v>
      </c>
      <c r="G224" s="211" t="s">
        <v>388</v>
      </c>
      <c r="H224" s="211" t="s">
        <v>1419</v>
      </c>
      <c r="I224" s="148">
        <v>29</v>
      </c>
      <c r="J224" s="148">
        <v>26</v>
      </c>
    </row>
    <row r="225" spans="1:10">
      <c r="A225" s="210">
        <v>43221</v>
      </c>
      <c r="B225" s="211" t="s">
        <v>4</v>
      </c>
      <c r="C225" s="211">
        <v>1267</v>
      </c>
      <c r="D225" s="211" t="s">
        <v>132</v>
      </c>
      <c r="E225" s="211" t="s">
        <v>14</v>
      </c>
      <c r="F225" s="211" t="s">
        <v>24</v>
      </c>
      <c r="G225" s="211" t="s">
        <v>1421</v>
      </c>
      <c r="H225" s="211"/>
      <c r="I225" s="148">
        <v>29</v>
      </c>
      <c r="J225" s="148">
        <v>26</v>
      </c>
    </row>
    <row r="226" spans="1:10">
      <c r="A226" s="210">
        <v>43221</v>
      </c>
      <c r="B226" s="211" t="s">
        <v>4</v>
      </c>
      <c r="C226" s="211">
        <v>2380</v>
      </c>
      <c r="D226" s="211" t="s">
        <v>132</v>
      </c>
      <c r="E226" s="211" t="s">
        <v>689</v>
      </c>
      <c r="F226" s="211" t="s">
        <v>24</v>
      </c>
      <c r="G226" s="211" t="s">
        <v>65</v>
      </c>
      <c r="H226" s="211" t="s">
        <v>1427</v>
      </c>
      <c r="I226" s="148">
        <v>29</v>
      </c>
      <c r="J226" s="148">
        <v>26</v>
      </c>
    </row>
    <row r="227" spans="1:10">
      <c r="A227" s="210">
        <v>43221</v>
      </c>
      <c r="B227" s="211" t="s">
        <v>4</v>
      </c>
      <c r="C227" s="211">
        <v>1513</v>
      </c>
      <c r="D227" s="211" t="s">
        <v>132</v>
      </c>
      <c r="E227" s="211" t="s">
        <v>24</v>
      </c>
      <c r="F227" s="211" t="s">
        <v>1134</v>
      </c>
      <c r="G227" s="211" t="s">
        <v>65</v>
      </c>
      <c r="H227" s="211" t="s">
        <v>1428</v>
      </c>
      <c r="I227" s="148">
        <v>29</v>
      </c>
      <c r="J227" s="148">
        <v>26</v>
      </c>
    </row>
    <row r="228" spans="1:10">
      <c r="A228" s="210">
        <v>43221</v>
      </c>
      <c r="B228" s="211" t="s">
        <v>4</v>
      </c>
      <c r="C228" s="211">
        <v>1254</v>
      </c>
      <c r="D228" s="211" t="s">
        <v>132</v>
      </c>
      <c r="E228" s="211" t="s">
        <v>24</v>
      </c>
      <c r="F228" s="211" t="s">
        <v>24</v>
      </c>
      <c r="G228" s="211" t="s">
        <v>42</v>
      </c>
      <c r="H228" s="211" t="s">
        <v>1433</v>
      </c>
      <c r="I228" s="148">
        <v>29</v>
      </c>
      <c r="J228" s="148">
        <v>26</v>
      </c>
    </row>
    <row r="229" spans="1:10">
      <c r="A229" s="210">
        <v>43221</v>
      </c>
      <c r="B229" s="211" t="s">
        <v>4</v>
      </c>
      <c r="C229" s="211">
        <v>1319</v>
      </c>
      <c r="D229" s="211" t="s">
        <v>132</v>
      </c>
      <c r="E229" s="211" t="s">
        <v>5</v>
      </c>
      <c r="F229" s="211" t="s">
        <v>5</v>
      </c>
      <c r="G229" s="211"/>
      <c r="H229" s="211"/>
      <c r="I229" s="148">
        <v>29</v>
      </c>
      <c r="J229" s="148">
        <v>26</v>
      </c>
    </row>
    <row r="230" spans="1:10">
      <c r="A230" s="210">
        <v>43221</v>
      </c>
      <c r="B230" s="211" t="s">
        <v>4</v>
      </c>
      <c r="C230" s="211">
        <v>1870</v>
      </c>
      <c r="D230" s="211" t="s">
        <v>132</v>
      </c>
      <c r="E230" s="211" t="s">
        <v>7</v>
      </c>
      <c r="F230" s="211" t="s">
        <v>5</v>
      </c>
      <c r="G230" s="211" t="s">
        <v>42</v>
      </c>
      <c r="H230" s="211" t="s">
        <v>1446</v>
      </c>
      <c r="I230" s="148">
        <v>29</v>
      </c>
      <c r="J230" s="148">
        <v>26</v>
      </c>
    </row>
    <row r="231" spans="1:10">
      <c r="A231" s="210">
        <v>43221</v>
      </c>
      <c r="B231" s="211" t="s">
        <v>4</v>
      </c>
      <c r="C231" s="211">
        <v>1941</v>
      </c>
      <c r="D231" s="211" t="s">
        <v>132</v>
      </c>
      <c r="E231" s="211" t="s">
        <v>79</v>
      </c>
      <c r="F231" s="211" t="s">
        <v>9</v>
      </c>
      <c r="G231" s="211" t="s">
        <v>42</v>
      </c>
      <c r="H231" s="211" t="s">
        <v>1451</v>
      </c>
      <c r="I231" s="148">
        <v>29</v>
      </c>
      <c r="J231" s="148">
        <v>26</v>
      </c>
    </row>
    <row r="232" spans="1:10">
      <c r="A232" s="210">
        <v>43221</v>
      </c>
      <c r="B232" s="211" t="s">
        <v>4</v>
      </c>
      <c r="C232" s="211">
        <v>2539</v>
      </c>
      <c r="D232" s="211" t="s">
        <v>132</v>
      </c>
      <c r="E232" s="211" t="s">
        <v>25</v>
      </c>
      <c r="F232" s="211" t="s">
        <v>24</v>
      </c>
      <c r="G232" s="211" t="s">
        <v>42</v>
      </c>
      <c r="H232" s="211" t="s">
        <v>1453</v>
      </c>
      <c r="I232" s="148">
        <v>29</v>
      </c>
      <c r="J232" s="148">
        <v>26</v>
      </c>
    </row>
    <row r="233" spans="1:10">
      <c r="A233" s="210">
        <v>43221</v>
      </c>
      <c r="B233" s="211" t="s">
        <v>4</v>
      </c>
      <c r="C233" s="211">
        <v>2149</v>
      </c>
      <c r="D233" s="211" t="s">
        <v>132</v>
      </c>
      <c r="E233" s="211" t="s">
        <v>24</v>
      </c>
      <c r="F233" s="211" t="s">
        <v>7</v>
      </c>
      <c r="G233" s="211" t="s">
        <v>42</v>
      </c>
      <c r="H233" s="211" t="s">
        <v>1458</v>
      </c>
      <c r="I233" s="148">
        <v>29</v>
      </c>
      <c r="J233" s="148">
        <v>26</v>
      </c>
    </row>
    <row r="234" spans="1:10">
      <c r="A234" s="210">
        <v>43221</v>
      </c>
      <c r="B234" s="211" t="s">
        <v>4</v>
      </c>
      <c r="C234" s="211">
        <v>1267</v>
      </c>
      <c r="D234" s="211" t="s">
        <v>132</v>
      </c>
      <c r="E234" s="211" t="s">
        <v>14</v>
      </c>
      <c r="F234" s="211" t="s">
        <v>24</v>
      </c>
      <c r="G234" s="211" t="s">
        <v>42</v>
      </c>
      <c r="H234" s="211" t="s">
        <v>1459</v>
      </c>
      <c r="I234" s="148">
        <v>29</v>
      </c>
      <c r="J234" s="148">
        <v>26</v>
      </c>
    </row>
    <row r="235" spans="1:10">
      <c r="A235" s="210">
        <v>43221</v>
      </c>
      <c r="B235" s="211" t="s">
        <v>4</v>
      </c>
      <c r="C235" s="211">
        <v>1628</v>
      </c>
      <c r="D235" s="211" t="s">
        <v>132</v>
      </c>
      <c r="E235" s="211" t="s">
        <v>9</v>
      </c>
      <c r="F235" s="211" t="s">
        <v>7</v>
      </c>
      <c r="G235" s="211" t="s">
        <v>42</v>
      </c>
      <c r="H235" s="211" t="s">
        <v>1460</v>
      </c>
      <c r="I235" s="148">
        <v>29</v>
      </c>
      <c r="J235" s="148">
        <v>26</v>
      </c>
    </row>
    <row r="236" spans="1:10">
      <c r="A236" s="210">
        <v>43221</v>
      </c>
      <c r="B236" s="211" t="s">
        <v>4</v>
      </c>
      <c r="C236" s="211">
        <v>1948</v>
      </c>
      <c r="D236" s="211" t="s">
        <v>132</v>
      </c>
      <c r="E236" s="211" t="s">
        <v>9</v>
      </c>
      <c r="F236" s="211" t="s">
        <v>7</v>
      </c>
      <c r="G236" s="211" t="s">
        <v>42</v>
      </c>
      <c r="H236" s="211"/>
      <c r="I236" s="148">
        <v>29</v>
      </c>
      <c r="J236" s="148">
        <v>26</v>
      </c>
    </row>
    <row r="237" spans="1:10">
      <c r="A237" s="210">
        <v>43221</v>
      </c>
      <c r="B237" s="211" t="s">
        <v>4</v>
      </c>
      <c r="C237" s="211">
        <v>1251</v>
      </c>
      <c r="D237" s="211" t="s">
        <v>132</v>
      </c>
      <c r="E237" s="211" t="s">
        <v>5</v>
      </c>
      <c r="F237" s="211" t="s">
        <v>5</v>
      </c>
      <c r="G237" s="211" t="s">
        <v>65</v>
      </c>
      <c r="H237" s="211" t="s">
        <v>1467</v>
      </c>
      <c r="I237" s="148">
        <v>29</v>
      </c>
      <c r="J237" s="148">
        <v>26</v>
      </c>
    </row>
    <row r="238" spans="1:10">
      <c r="A238" s="210">
        <v>43221</v>
      </c>
      <c r="B238" s="211" t="s">
        <v>4</v>
      </c>
      <c r="C238" s="211">
        <v>1221</v>
      </c>
      <c r="D238" s="211" t="s">
        <v>132</v>
      </c>
      <c r="E238" s="211" t="s">
        <v>1470</v>
      </c>
      <c r="F238" s="211" t="s">
        <v>24</v>
      </c>
      <c r="G238" s="211" t="s">
        <v>42</v>
      </c>
      <c r="H238" s="211"/>
      <c r="I238" s="148">
        <v>29</v>
      </c>
      <c r="J238" s="148">
        <v>26</v>
      </c>
    </row>
    <row r="239" spans="1:10">
      <c r="A239" s="210">
        <v>43221</v>
      </c>
      <c r="B239" s="211" t="s">
        <v>4</v>
      </c>
      <c r="C239" s="211">
        <v>1279</v>
      </c>
      <c r="D239" s="211" t="s">
        <v>132</v>
      </c>
      <c r="E239" s="211" t="s">
        <v>12</v>
      </c>
      <c r="F239" s="211" t="s">
        <v>24</v>
      </c>
      <c r="G239" s="211" t="s">
        <v>41</v>
      </c>
      <c r="H239" s="211"/>
      <c r="I239" s="148">
        <v>29</v>
      </c>
      <c r="J239" s="148">
        <v>26</v>
      </c>
    </row>
    <row r="240" spans="1:10">
      <c r="A240" s="210">
        <v>43222</v>
      </c>
      <c r="B240" s="211" t="s">
        <v>4</v>
      </c>
      <c r="C240" s="211">
        <v>1281</v>
      </c>
      <c r="D240" s="211" t="s">
        <v>132</v>
      </c>
      <c r="E240" s="211" t="s">
        <v>18</v>
      </c>
      <c r="F240" s="211" t="s">
        <v>24</v>
      </c>
      <c r="G240" s="211" t="s">
        <v>1489</v>
      </c>
      <c r="H240" s="211" t="s">
        <v>1484</v>
      </c>
      <c r="I240" s="212">
        <f>I239</f>
        <v>29</v>
      </c>
      <c r="J240" s="212">
        <f>J239</f>
        <v>26</v>
      </c>
    </row>
    <row r="241" spans="1:10">
      <c r="A241" s="210">
        <v>43223</v>
      </c>
      <c r="B241" s="211" t="s">
        <v>4</v>
      </c>
      <c r="C241" s="211">
        <v>1924</v>
      </c>
      <c r="D241" s="211" t="s">
        <v>132</v>
      </c>
      <c r="E241" s="211" t="s">
        <v>984</v>
      </c>
      <c r="F241" s="211" t="s">
        <v>7</v>
      </c>
      <c r="G241" s="211"/>
      <c r="H241" s="211"/>
      <c r="I241" s="212">
        <f t="shared" ref="I241:I272" si="0">I239</f>
        <v>29</v>
      </c>
      <c r="J241" s="148">
        <v>26</v>
      </c>
    </row>
    <row r="242" spans="1:10">
      <c r="A242" s="210">
        <v>43222</v>
      </c>
      <c r="B242" s="211" t="s">
        <v>4</v>
      </c>
      <c r="C242" s="211">
        <v>1281</v>
      </c>
      <c r="D242" s="211" t="s">
        <v>132</v>
      </c>
      <c r="E242" s="211" t="s">
        <v>18</v>
      </c>
      <c r="F242" s="211" t="s">
        <v>24</v>
      </c>
      <c r="G242" s="211" t="s">
        <v>1483</v>
      </c>
      <c r="H242" s="211" t="s">
        <v>1484</v>
      </c>
      <c r="I242" s="212">
        <f t="shared" si="0"/>
        <v>29</v>
      </c>
      <c r="J242" s="148">
        <v>26</v>
      </c>
    </row>
    <row r="243" spans="1:10">
      <c r="A243" s="210">
        <v>43223</v>
      </c>
      <c r="B243" s="211" t="s">
        <v>4</v>
      </c>
      <c r="C243" s="211">
        <v>1924</v>
      </c>
      <c r="D243" s="211" t="s">
        <v>132</v>
      </c>
      <c r="E243" s="211" t="s">
        <v>984</v>
      </c>
      <c r="F243" s="211" t="s">
        <v>7</v>
      </c>
      <c r="G243" s="211"/>
      <c r="H243" s="211"/>
      <c r="I243" s="212">
        <f t="shared" si="0"/>
        <v>29</v>
      </c>
      <c r="J243" s="148">
        <v>26</v>
      </c>
    </row>
    <row r="244" spans="1:10">
      <c r="A244" s="210">
        <v>43224</v>
      </c>
      <c r="B244" s="211" t="s">
        <v>4</v>
      </c>
      <c r="C244" s="211">
        <v>1331</v>
      </c>
      <c r="D244" s="211" t="s">
        <v>132</v>
      </c>
      <c r="E244" s="211" t="s">
        <v>7</v>
      </c>
      <c r="F244" s="211" t="s">
        <v>24</v>
      </c>
      <c r="G244" s="211" t="s">
        <v>388</v>
      </c>
      <c r="H244" s="211" t="s">
        <v>1515</v>
      </c>
      <c r="I244" s="212">
        <f t="shared" si="0"/>
        <v>29</v>
      </c>
      <c r="J244" s="148">
        <v>26</v>
      </c>
    </row>
    <row r="245" spans="1:10">
      <c r="A245" s="210">
        <v>43225</v>
      </c>
      <c r="B245" s="211" t="s">
        <v>4</v>
      </c>
      <c r="C245" s="211">
        <v>1461</v>
      </c>
      <c r="D245" s="211" t="s">
        <v>205</v>
      </c>
      <c r="E245" s="211" t="s">
        <v>7</v>
      </c>
      <c r="F245" s="211" t="s">
        <v>793</v>
      </c>
      <c r="G245" s="211" t="s">
        <v>1189</v>
      </c>
      <c r="H245" s="211" t="s">
        <v>1532</v>
      </c>
      <c r="I245" s="212">
        <f t="shared" si="0"/>
        <v>29</v>
      </c>
      <c r="J245" s="148">
        <v>26</v>
      </c>
    </row>
    <row r="246" spans="1:10">
      <c r="A246" s="210">
        <v>43226</v>
      </c>
      <c r="B246" s="211" t="s">
        <v>4</v>
      </c>
      <c r="C246" s="211">
        <v>2133</v>
      </c>
      <c r="D246" s="211" t="s">
        <v>205</v>
      </c>
      <c r="E246" s="211" t="s">
        <v>5</v>
      </c>
      <c r="F246" s="211" t="s">
        <v>5</v>
      </c>
      <c r="G246" s="211" t="s">
        <v>1113</v>
      </c>
      <c r="H246" s="211" t="s">
        <v>1550</v>
      </c>
      <c r="I246" s="212">
        <f t="shared" si="0"/>
        <v>29</v>
      </c>
      <c r="J246" s="148">
        <v>26</v>
      </c>
    </row>
    <row r="247" spans="1:10">
      <c r="A247" s="210">
        <v>43226</v>
      </c>
      <c r="B247" s="211" t="s">
        <v>4</v>
      </c>
      <c r="C247" s="211">
        <v>1537</v>
      </c>
      <c r="D247" s="211" t="s">
        <v>205</v>
      </c>
      <c r="E247" s="211" t="s">
        <v>25</v>
      </c>
      <c r="F247" s="211" t="s">
        <v>7</v>
      </c>
      <c r="G247" s="211" t="s">
        <v>123</v>
      </c>
      <c r="H247" s="211" t="s">
        <v>1551</v>
      </c>
      <c r="I247" s="212">
        <f t="shared" si="0"/>
        <v>29</v>
      </c>
      <c r="J247" s="148">
        <v>26</v>
      </c>
    </row>
    <row r="248" spans="1:10">
      <c r="A248" s="210">
        <v>43226</v>
      </c>
      <c r="B248" s="211" t="s">
        <v>4</v>
      </c>
      <c r="C248" s="211">
        <v>2713</v>
      </c>
      <c r="D248" s="211" t="s">
        <v>205</v>
      </c>
      <c r="E248" s="211" t="s">
        <v>7</v>
      </c>
      <c r="F248" s="211" t="s">
        <v>1552</v>
      </c>
      <c r="G248" s="211" t="s">
        <v>1553</v>
      </c>
      <c r="H248" s="211"/>
      <c r="I248" s="212">
        <f t="shared" si="0"/>
        <v>29</v>
      </c>
      <c r="J248" s="148">
        <v>26</v>
      </c>
    </row>
    <row r="249" spans="1:10">
      <c r="A249" s="210">
        <v>43230</v>
      </c>
      <c r="B249" s="211" t="s">
        <v>4</v>
      </c>
      <c r="C249" s="211">
        <v>1331</v>
      </c>
      <c r="D249" s="211" t="s">
        <v>132</v>
      </c>
      <c r="E249" s="211" t="s">
        <v>112</v>
      </c>
      <c r="F249" s="211" t="s">
        <v>66</v>
      </c>
      <c r="G249" s="211" t="s">
        <v>98</v>
      </c>
      <c r="H249" s="211" t="s">
        <v>1567</v>
      </c>
      <c r="I249" s="212">
        <f t="shared" si="0"/>
        <v>29</v>
      </c>
      <c r="J249" s="148">
        <v>26</v>
      </c>
    </row>
    <row r="250" spans="1:10">
      <c r="A250" s="210">
        <v>43230</v>
      </c>
      <c r="B250" s="211" t="s">
        <v>4</v>
      </c>
      <c r="C250" s="211">
        <v>2550</v>
      </c>
      <c r="D250" s="211" t="s">
        <v>205</v>
      </c>
      <c r="E250" s="211" t="s">
        <v>5</v>
      </c>
      <c r="F250" s="211" t="s">
        <v>4</v>
      </c>
      <c r="G250" s="211"/>
      <c r="H250" s="211"/>
      <c r="I250" s="212">
        <f t="shared" si="0"/>
        <v>29</v>
      </c>
      <c r="J250" s="148">
        <v>26</v>
      </c>
    </row>
    <row r="251" spans="1:10">
      <c r="A251" s="210">
        <v>43230</v>
      </c>
      <c r="B251" s="211" t="s">
        <v>4</v>
      </c>
      <c r="C251" s="211">
        <v>2220</v>
      </c>
      <c r="D251" s="211" t="s">
        <v>205</v>
      </c>
      <c r="E251" s="211" t="s">
        <v>5</v>
      </c>
      <c r="F251" s="211" t="s">
        <v>1585</v>
      </c>
      <c r="G251" s="211" t="s">
        <v>388</v>
      </c>
      <c r="H251" s="211"/>
      <c r="I251" s="212">
        <f t="shared" si="0"/>
        <v>29</v>
      </c>
      <c r="J251" s="148">
        <v>26</v>
      </c>
    </row>
    <row r="252" spans="1:10">
      <c r="A252" s="210">
        <v>43231</v>
      </c>
      <c r="B252" s="211" t="s">
        <v>4</v>
      </c>
      <c r="C252" s="211">
        <v>2651</v>
      </c>
      <c r="D252" s="211" t="s">
        <v>205</v>
      </c>
      <c r="E252" s="211" t="s">
        <v>638</v>
      </c>
      <c r="F252" s="211" t="s">
        <v>1541</v>
      </c>
      <c r="G252" s="211" t="s">
        <v>1612</v>
      </c>
      <c r="H252" s="211" t="s">
        <v>1614</v>
      </c>
      <c r="I252" s="212">
        <f t="shared" si="0"/>
        <v>29</v>
      </c>
      <c r="J252" s="148">
        <v>26</v>
      </c>
    </row>
    <row r="253" spans="1:10">
      <c r="A253" s="210">
        <v>43233</v>
      </c>
      <c r="B253" s="211" t="s">
        <v>4</v>
      </c>
      <c r="C253" s="211">
        <v>2311</v>
      </c>
      <c r="D253" s="211" t="s">
        <v>205</v>
      </c>
      <c r="E253" s="211" t="s">
        <v>79</v>
      </c>
      <c r="F253" s="211" t="s">
        <v>24</v>
      </c>
      <c r="G253" s="211" t="s">
        <v>1633</v>
      </c>
      <c r="H253" s="211" t="s">
        <v>1634</v>
      </c>
      <c r="I253" s="212">
        <f t="shared" si="0"/>
        <v>29</v>
      </c>
      <c r="J253" s="148">
        <v>26</v>
      </c>
    </row>
    <row r="254" spans="1:10">
      <c r="A254" s="210">
        <v>43233</v>
      </c>
      <c r="B254" s="211" t="s">
        <v>4</v>
      </c>
      <c r="C254" s="211">
        <v>1265</v>
      </c>
      <c r="D254" s="211" t="s">
        <v>205</v>
      </c>
      <c r="E254" s="211" t="s">
        <v>18</v>
      </c>
      <c r="F254" s="211" t="s">
        <v>24</v>
      </c>
      <c r="G254" s="211" t="s">
        <v>1639</v>
      </c>
      <c r="H254" s="211" t="s">
        <v>1640</v>
      </c>
      <c r="I254" s="212">
        <f t="shared" si="0"/>
        <v>29</v>
      </c>
      <c r="J254" s="148">
        <v>26</v>
      </c>
    </row>
    <row r="255" spans="1:10">
      <c r="A255" s="210">
        <v>43233</v>
      </c>
      <c r="B255" s="211" t="s">
        <v>4</v>
      </c>
      <c r="C255" s="211">
        <v>2549</v>
      </c>
      <c r="D255" s="211" t="s">
        <v>205</v>
      </c>
      <c r="E255" s="211" t="s">
        <v>32</v>
      </c>
      <c r="F255" s="211" t="s">
        <v>24</v>
      </c>
      <c r="G255" s="211" t="s">
        <v>42</v>
      </c>
      <c r="H255" s="211"/>
      <c r="I255" s="212">
        <f t="shared" si="0"/>
        <v>29</v>
      </c>
      <c r="J255" s="148">
        <v>26</v>
      </c>
    </row>
    <row r="256" spans="1:10">
      <c r="A256" s="210">
        <v>43233</v>
      </c>
      <c r="B256" s="211" t="s">
        <v>4</v>
      </c>
      <c r="C256" s="211">
        <v>1534</v>
      </c>
      <c r="D256" s="211" t="s">
        <v>205</v>
      </c>
      <c r="E256" s="211" t="s">
        <v>32</v>
      </c>
      <c r="F256" s="211" t="s">
        <v>24</v>
      </c>
      <c r="G256" s="211" t="s">
        <v>1133</v>
      </c>
      <c r="H256" s="211" t="s">
        <v>1646</v>
      </c>
      <c r="I256" s="212">
        <f t="shared" si="0"/>
        <v>29</v>
      </c>
      <c r="J256" s="148">
        <v>26</v>
      </c>
    </row>
    <row r="257" spans="1:10">
      <c r="A257" s="210">
        <v>43233</v>
      </c>
      <c r="B257" s="211" t="s">
        <v>4</v>
      </c>
      <c r="C257" s="211">
        <v>2680</v>
      </c>
      <c r="D257" s="211" t="s">
        <v>205</v>
      </c>
      <c r="E257" s="211" t="s">
        <v>7</v>
      </c>
      <c r="F257" s="211" t="s">
        <v>24</v>
      </c>
      <c r="G257" s="211" t="s">
        <v>42</v>
      </c>
      <c r="H257" s="211" t="s">
        <v>1647</v>
      </c>
      <c r="I257" s="212">
        <f t="shared" si="0"/>
        <v>29</v>
      </c>
      <c r="J257" s="148">
        <v>26</v>
      </c>
    </row>
    <row r="258" spans="1:10">
      <c r="A258" s="210">
        <v>43233</v>
      </c>
      <c r="B258" s="211" t="s">
        <v>4</v>
      </c>
      <c r="C258" s="211">
        <v>1354</v>
      </c>
      <c r="D258" s="211" t="s">
        <v>205</v>
      </c>
      <c r="E258" s="211" t="s">
        <v>7</v>
      </c>
      <c r="F258" s="211" t="s">
        <v>5</v>
      </c>
      <c r="G258" s="211" t="s">
        <v>65</v>
      </c>
      <c r="H258" s="211" t="s">
        <v>1653</v>
      </c>
      <c r="I258" s="212">
        <f t="shared" si="0"/>
        <v>29</v>
      </c>
      <c r="J258" s="148">
        <v>26</v>
      </c>
    </row>
    <row r="259" spans="1:10">
      <c r="A259" s="210">
        <v>43233</v>
      </c>
      <c r="B259" s="211" t="s">
        <v>4</v>
      </c>
      <c r="C259" s="211">
        <v>2325</v>
      </c>
      <c r="D259" s="211" t="s">
        <v>205</v>
      </c>
      <c r="E259" s="211" t="s">
        <v>14</v>
      </c>
      <c r="F259" s="211" t="s">
        <v>24</v>
      </c>
      <c r="G259" s="211" t="s">
        <v>42</v>
      </c>
      <c r="H259" s="211" t="s">
        <v>1654</v>
      </c>
      <c r="I259" s="212">
        <f t="shared" si="0"/>
        <v>29</v>
      </c>
      <c r="J259" s="148">
        <v>26</v>
      </c>
    </row>
    <row r="260" spans="1:10">
      <c r="A260" s="210">
        <v>43233</v>
      </c>
      <c r="B260" s="211" t="s">
        <v>4</v>
      </c>
      <c r="C260" s="211">
        <v>1409</v>
      </c>
      <c r="D260" s="211" t="s">
        <v>205</v>
      </c>
      <c r="E260" s="211" t="s">
        <v>7</v>
      </c>
      <c r="F260" s="211" t="s">
        <v>24</v>
      </c>
      <c r="G260" s="211" t="s">
        <v>388</v>
      </c>
      <c r="H260" s="211" t="s">
        <v>1659</v>
      </c>
      <c r="I260" s="212">
        <f t="shared" si="0"/>
        <v>29</v>
      </c>
      <c r="J260" s="148">
        <v>26</v>
      </c>
    </row>
    <row r="261" spans="1:10">
      <c r="A261" s="210">
        <v>43233</v>
      </c>
      <c r="B261" s="211" t="s">
        <v>4</v>
      </c>
      <c r="C261" s="211">
        <v>2658</v>
      </c>
      <c r="D261" s="211" t="s">
        <v>205</v>
      </c>
      <c r="E261" s="211" t="s">
        <v>451</v>
      </c>
      <c r="F261" s="211" t="s">
        <v>1552</v>
      </c>
      <c r="G261" s="211" t="s">
        <v>388</v>
      </c>
      <c r="H261" s="211" t="s">
        <v>1662</v>
      </c>
      <c r="I261" s="212">
        <f t="shared" si="0"/>
        <v>29</v>
      </c>
      <c r="J261" s="148">
        <v>26</v>
      </c>
    </row>
    <row r="262" spans="1:10">
      <c r="A262" s="210">
        <v>43233</v>
      </c>
      <c r="B262" s="211" t="s">
        <v>4</v>
      </c>
      <c r="C262" s="211">
        <v>1123</v>
      </c>
      <c r="D262" s="211" t="s">
        <v>205</v>
      </c>
      <c r="E262" s="211" t="s">
        <v>1134</v>
      </c>
      <c r="F262" s="211" t="s">
        <v>24</v>
      </c>
      <c r="G262" s="211" t="s">
        <v>1680</v>
      </c>
      <c r="H262" s="211"/>
      <c r="I262" s="212">
        <f t="shared" si="0"/>
        <v>29</v>
      </c>
      <c r="J262" s="148">
        <v>26</v>
      </c>
    </row>
    <row r="263" spans="1:10">
      <c r="A263" s="210">
        <v>43233</v>
      </c>
      <c r="B263" s="211" t="s">
        <v>4</v>
      </c>
      <c r="C263" s="211">
        <v>1859</v>
      </c>
      <c r="D263" s="211" t="s">
        <v>205</v>
      </c>
      <c r="E263" s="211" t="s">
        <v>25</v>
      </c>
      <c r="F263" s="211" t="s">
        <v>7</v>
      </c>
      <c r="G263" s="211" t="s">
        <v>388</v>
      </c>
      <c r="H263" s="211"/>
      <c r="I263" s="212">
        <f t="shared" si="0"/>
        <v>29</v>
      </c>
      <c r="J263" s="148">
        <v>26</v>
      </c>
    </row>
    <row r="264" spans="1:10">
      <c r="A264" s="210">
        <v>43233</v>
      </c>
      <c r="B264" s="211" t="s">
        <v>4</v>
      </c>
      <c r="C264" s="211">
        <v>1232</v>
      </c>
      <c r="D264" s="211" t="s">
        <v>205</v>
      </c>
      <c r="E264" s="211" t="s">
        <v>6</v>
      </c>
      <c r="F264" s="211" t="s">
        <v>28</v>
      </c>
      <c r="G264" s="211" t="s">
        <v>42</v>
      </c>
      <c r="H264" s="211" t="s">
        <v>1682</v>
      </c>
      <c r="I264" s="212">
        <f t="shared" si="0"/>
        <v>29</v>
      </c>
      <c r="J264" s="148">
        <v>26</v>
      </c>
    </row>
    <row r="265" spans="1:10">
      <c r="A265" s="210">
        <v>43239</v>
      </c>
      <c r="B265" s="211" t="s">
        <v>4</v>
      </c>
      <c r="C265" s="211">
        <v>2514</v>
      </c>
      <c r="D265" s="211" t="s">
        <v>205</v>
      </c>
      <c r="E265" s="211" t="s">
        <v>7</v>
      </c>
      <c r="F265" s="211" t="s">
        <v>18</v>
      </c>
      <c r="G265" s="211" t="s">
        <v>98</v>
      </c>
      <c r="H265" s="211" t="s">
        <v>1715</v>
      </c>
      <c r="I265" s="212">
        <f t="shared" si="0"/>
        <v>29</v>
      </c>
      <c r="J265" s="148">
        <v>26</v>
      </c>
    </row>
    <row r="266" spans="1:10">
      <c r="A266" s="210">
        <v>43239</v>
      </c>
      <c r="B266" s="211" t="s">
        <v>4</v>
      </c>
      <c r="C266" s="211">
        <v>1343</v>
      </c>
      <c r="D266" s="211" t="s">
        <v>205</v>
      </c>
      <c r="E266" s="211" t="s">
        <v>24</v>
      </c>
      <c r="F266" s="211" t="s">
        <v>5</v>
      </c>
      <c r="G266" s="211" t="s">
        <v>982</v>
      </c>
      <c r="H266" s="211" t="s">
        <v>1716</v>
      </c>
      <c r="I266" s="212">
        <f t="shared" si="0"/>
        <v>29</v>
      </c>
      <c r="J266" s="148">
        <v>26</v>
      </c>
    </row>
    <row r="267" spans="1:10">
      <c r="A267" s="210">
        <v>43240</v>
      </c>
      <c r="B267" s="211" t="s">
        <v>4</v>
      </c>
      <c r="C267" s="211">
        <v>1430</v>
      </c>
      <c r="D267" s="211" t="s">
        <v>205</v>
      </c>
      <c r="E267" s="211" t="s">
        <v>14</v>
      </c>
      <c r="F267" s="211" t="s">
        <v>87</v>
      </c>
      <c r="G267" s="211" t="s">
        <v>98</v>
      </c>
      <c r="H267" s="211" t="s">
        <v>1720</v>
      </c>
      <c r="I267" s="212">
        <f t="shared" si="0"/>
        <v>29</v>
      </c>
      <c r="J267" s="148">
        <v>26</v>
      </c>
    </row>
    <row r="268" spans="1:10">
      <c r="A268" s="210">
        <v>43240</v>
      </c>
      <c r="B268" s="211" t="s">
        <v>4</v>
      </c>
      <c r="C268" s="211">
        <v>1550</v>
      </c>
      <c r="D268" s="211" t="s">
        <v>205</v>
      </c>
      <c r="E268" s="211" t="s">
        <v>24</v>
      </c>
      <c r="F268" s="211" t="s">
        <v>7</v>
      </c>
      <c r="G268" s="211" t="s">
        <v>514</v>
      </c>
      <c r="H268" s="211"/>
      <c r="I268" s="212">
        <f t="shared" si="0"/>
        <v>29</v>
      </c>
      <c r="J268" s="148">
        <v>26</v>
      </c>
    </row>
    <row r="269" spans="1:10">
      <c r="A269" s="210">
        <v>43240</v>
      </c>
      <c r="B269" s="211" t="s">
        <v>4</v>
      </c>
      <c r="C269" s="211">
        <v>1550</v>
      </c>
      <c r="D269" s="211" t="s">
        <v>205</v>
      </c>
      <c r="E269" s="211" t="s">
        <v>24</v>
      </c>
      <c r="F269" s="211" t="s">
        <v>7</v>
      </c>
      <c r="G269" s="211" t="s">
        <v>116</v>
      </c>
      <c r="H269" s="211" t="s">
        <v>1731</v>
      </c>
      <c r="I269" s="212">
        <f t="shared" si="0"/>
        <v>29</v>
      </c>
      <c r="J269" s="148">
        <v>26</v>
      </c>
    </row>
    <row r="270" spans="1:10">
      <c r="A270" s="210">
        <v>43240</v>
      </c>
      <c r="B270" s="211" t="s">
        <v>4</v>
      </c>
      <c r="C270" s="211">
        <v>1440</v>
      </c>
      <c r="D270" s="211" t="s">
        <v>205</v>
      </c>
      <c r="E270" s="211" t="s">
        <v>66</v>
      </c>
      <c r="F270" s="211" t="s">
        <v>24</v>
      </c>
      <c r="G270" s="211" t="s">
        <v>98</v>
      </c>
      <c r="H270" s="211"/>
      <c r="I270" s="212">
        <f t="shared" si="0"/>
        <v>29</v>
      </c>
      <c r="J270" s="148">
        <v>26</v>
      </c>
    </row>
    <row r="271" spans="1:10">
      <c r="A271" s="210">
        <v>43240</v>
      </c>
      <c r="B271" s="211" t="s">
        <v>4</v>
      </c>
      <c r="C271" s="211">
        <v>1430</v>
      </c>
      <c r="D271" s="211" t="s">
        <v>205</v>
      </c>
      <c r="E271" s="211" t="s">
        <v>7</v>
      </c>
      <c r="F271" s="211" t="s">
        <v>25</v>
      </c>
      <c r="G271" s="211" t="s">
        <v>514</v>
      </c>
      <c r="H271" s="211" t="s">
        <v>1747</v>
      </c>
      <c r="I271" s="212">
        <f t="shared" si="0"/>
        <v>29</v>
      </c>
      <c r="J271" s="148">
        <v>26</v>
      </c>
    </row>
    <row r="272" spans="1:10">
      <c r="A272" s="210">
        <v>43241</v>
      </c>
      <c r="B272" s="211" t="s">
        <v>4</v>
      </c>
      <c r="C272" s="211">
        <v>2546</v>
      </c>
      <c r="D272" s="211" t="s">
        <v>205</v>
      </c>
      <c r="E272" s="211" t="s">
        <v>451</v>
      </c>
      <c r="F272" s="211" t="s">
        <v>7</v>
      </c>
      <c r="G272" s="211" t="s">
        <v>1224</v>
      </c>
      <c r="H272" s="211"/>
      <c r="I272" s="212">
        <f t="shared" si="0"/>
        <v>29</v>
      </c>
      <c r="J272" s="148">
        <v>26</v>
      </c>
    </row>
    <row r="273" spans="1:10">
      <c r="A273" s="210">
        <v>43241</v>
      </c>
      <c r="B273" s="211" t="s">
        <v>4</v>
      </c>
      <c r="C273" s="211">
        <v>1232</v>
      </c>
      <c r="D273" s="211" t="s">
        <v>205</v>
      </c>
      <c r="E273" s="211" t="s">
        <v>24</v>
      </c>
      <c r="F273" s="211" t="s">
        <v>53</v>
      </c>
      <c r="G273" s="211" t="s">
        <v>1768</v>
      </c>
      <c r="H273" s="211" t="s">
        <v>1769</v>
      </c>
      <c r="I273" s="212">
        <f t="shared" ref="I273:I293" si="1">I271</f>
        <v>29</v>
      </c>
      <c r="J273" s="148">
        <v>26</v>
      </c>
    </row>
    <row r="274" spans="1:10">
      <c r="A274" s="210">
        <v>43241</v>
      </c>
      <c r="B274" s="211" t="s">
        <v>4</v>
      </c>
      <c r="C274" s="211">
        <v>1455</v>
      </c>
      <c r="D274" s="211" t="s">
        <v>132</v>
      </c>
      <c r="E274" s="211" t="s">
        <v>14</v>
      </c>
      <c r="F274" s="211" t="s">
        <v>24</v>
      </c>
      <c r="G274" s="211" t="s">
        <v>548</v>
      </c>
      <c r="H274" s="211"/>
      <c r="I274" s="212">
        <f t="shared" si="1"/>
        <v>29</v>
      </c>
      <c r="J274" s="148">
        <v>26</v>
      </c>
    </row>
    <row r="275" spans="1:10">
      <c r="A275" s="210">
        <v>43241</v>
      </c>
      <c r="B275" s="211" t="s">
        <v>4</v>
      </c>
      <c r="C275" s="211">
        <v>1947</v>
      </c>
      <c r="D275" s="211" t="s">
        <v>205</v>
      </c>
      <c r="E275" s="211" t="s">
        <v>7</v>
      </c>
      <c r="F275" s="211" t="s">
        <v>4</v>
      </c>
      <c r="G275" s="211" t="s">
        <v>1784</v>
      </c>
      <c r="H275" s="211" t="s">
        <v>1785</v>
      </c>
      <c r="I275" s="212">
        <f t="shared" si="1"/>
        <v>29</v>
      </c>
      <c r="J275" s="148">
        <v>26</v>
      </c>
    </row>
    <row r="276" spans="1:10">
      <c r="A276" s="210">
        <v>43243</v>
      </c>
      <c r="B276" s="211" t="s">
        <v>4</v>
      </c>
      <c r="C276" s="211">
        <v>1262</v>
      </c>
      <c r="D276" s="211" t="s">
        <v>132</v>
      </c>
      <c r="E276" s="211" t="s">
        <v>79</v>
      </c>
      <c r="F276" s="211" t="s">
        <v>1541</v>
      </c>
      <c r="G276" s="211" t="s">
        <v>1809</v>
      </c>
      <c r="H276" s="211" t="s">
        <v>1810</v>
      </c>
      <c r="I276" s="212">
        <f t="shared" si="1"/>
        <v>29</v>
      </c>
      <c r="J276" s="148">
        <v>26</v>
      </c>
    </row>
    <row r="277" spans="1:10">
      <c r="A277" s="210">
        <v>43243</v>
      </c>
      <c r="B277" s="211" t="s">
        <v>4</v>
      </c>
      <c r="C277" s="211">
        <v>1146</v>
      </c>
      <c r="D277" s="211" t="s">
        <v>205</v>
      </c>
      <c r="E277" s="211" t="s">
        <v>29</v>
      </c>
      <c r="F277" s="211" t="s">
        <v>24</v>
      </c>
      <c r="G277" s="211" t="s">
        <v>41</v>
      </c>
      <c r="H277" s="211" t="s">
        <v>1816</v>
      </c>
      <c r="I277" s="212">
        <f t="shared" si="1"/>
        <v>29</v>
      </c>
      <c r="J277" s="148">
        <v>26</v>
      </c>
    </row>
    <row r="278" spans="1:10">
      <c r="A278" s="210">
        <v>43243</v>
      </c>
      <c r="B278" s="211" t="s">
        <v>4</v>
      </c>
      <c r="C278" s="211">
        <v>2227</v>
      </c>
      <c r="D278" s="211" t="s">
        <v>205</v>
      </c>
      <c r="E278" s="211" t="s">
        <v>24</v>
      </c>
      <c r="F278" s="211" t="s">
        <v>7</v>
      </c>
      <c r="G278" s="211" t="s">
        <v>514</v>
      </c>
      <c r="H278" s="211" t="s">
        <v>1818</v>
      </c>
      <c r="I278" s="212">
        <f t="shared" si="1"/>
        <v>29</v>
      </c>
      <c r="J278" s="148">
        <v>26</v>
      </c>
    </row>
    <row r="279" spans="1:10">
      <c r="A279" s="210">
        <v>43243</v>
      </c>
      <c r="B279" s="211" t="s">
        <v>4</v>
      </c>
      <c r="C279" s="211">
        <v>1465</v>
      </c>
      <c r="D279" s="211" t="s">
        <v>205</v>
      </c>
      <c r="E279" s="211" t="s">
        <v>5</v>
      </c>
      <c r="F279" s="211" t="s">
        <v>6</v>
      </c>
      <c r="G279" s="211" t="s">
        <v>123</v>
      </c>
      <c r="H279" s="211"/>
      <c r="I279" s="212">
        <f t="shared" si="1"/>
        <v>29</v>
      </c>
      <c r="J279" s="148">
        <v>26</v>
      </c>
    </row>
    <row r="280" spans="1:10">
      <c r="A280" s="210">
        <v>43243</v>
      </c>
      <c r="B280" s="211" t="s">
        <v>4</v>
      </c>
      <c r="C280" s="211">
        <v>2221</v>
      </c>
      <c r="D280" s="211" t="s">
        <v>205</v>
      </c>
      <c r="E280" s="211" t="s">
        <v>24</v>
      </c>
      <c r="F280" s="211" t="s">
        <v>7</v>
      </c>
      <c r="G280" s="211" t="s">
        <v>107</v>
      </c>
      <c r="H280" s="211" t="s">
        <v>1823</v>
      </c>
      <c r="I280" s="212">
        <f t="shared" si="1"/>
        <v>29</v>
      </c>
      <c r="J280" s="148">
        <v>26</v>
      </c>
    </row>
    <row r="281" spans="1:10">
      <c r="A281" s="210">
        <v>43243</v>
      </c>
      <c r="B281" s="211" t="s">
        <v>4</v>
      </c>
      <c r="C281" s="211">
        <v>1456</v>
      </c>
      <c r="D281" s="211" t="s">
        <v>132</v>
      </c>
      <c r="E281" s="211" t="s">
        <v>5</v>
      </c>
      <c r="F281" s="211" t="s">
        <v>1826</v>
      </c>
      <c r="G281" s="211" t="s">
        <v>1832</v>
      </c>
      <c r="H281" s="211" t="s">
        <v>1827</v>
      </c>
      <c r="I281" s="212">
        <f t="shared" si="1"/>
        <v>29</v>
      </c>
      <c r="J281" s="148">
        <v>26</v>
      </c>
    </row>
    <row r="282" spans="1:10">
      <c r="A282" s="210">
        <v>43244</v>
      </c>
      <c r="B282" s="211" t="s">
        <v>4</v>
      </c>
      <c r="C282" s="211">
        <v>1220</v>
      </c>
      <c r="D282" s="211" t="s">
        <v>132</v>
      </c>
      <c r="E282" s="211" t="s">
        <v>7</v>
      </c>
      <c r="F282" s="211" t="s">
        <v>1852</v>
      </c>
      <c r="G282" s="211" t="s">
        <v>98</v>
      </c>
      <c r="H282" s="211" t="s">
        <v>1853</v>
      </c>
      <c r="I282" s="212">
        <f t="shared" si="1"/>
        <v>29</v>
      </c>
      <c r="J282" s="148">
        <v>26</v>
      </c>
    </row>
    <row r="283" spans="1:10">
      <c r="A283" s="210">
        <v>43244</v>
      </c>
      <c r="B283" s="211" t="s">
        <v>1854</v>
      </c>
      <c r="C283" s="211">
        <v>2624</v>
      </c>
      <c r="D283" s="211" t="s">
        <v>205</v>
      </c>
      <c r="E283" s="211" t="s">
        <v>7</v>
      </c>
      <c r="F283" s="211" t="s">
        <v>4</v>
      </c>
      <c r="G283" s="211" t="s">
        <v>123</v>
      </c>
      <c r="H283" s="211" t="s">
        <v>1855</v>
      </c>
      <c r="I283" s="212">
        <f t="shared" si="1"/>
        <v>29</v>
      </c>
      <c r="J283" s="148">
        <v>26</v>
      </c>
    </row>
    <row r="284" spans="1:10">
      <c r="A284" s="210">
        <v>43244</v>
      </c>
      <c r="B284" s="211" t="s">
        <v>4</v>
      </c>
      <c r="C284" s="211">
        <v>1617</v>
      </c>
      <c r="D284" s="211" t="s">
        <v>132</v>
      </c>
      <c r="E284" s="211" t="s">
        <v>7</v>
      </c>
      <c r="F284" s="211" t="s">
        <v>7</v>
      </c>
      <c r="G284" s="211" t="s">
        <v>116</v>
      </c>
      <c r="H284" s="211" t="s">
        <v>1857</v>
      </c>
      <c r="I284" s="212">
        <f t="shared" si="1"/>
        <v>29</v>
      </c>
      <c r="J284" s="148">
        <v>26</v>
      </c>
    </row>
    <row r="285" spans="1:10">
      <c r="A285" s="210">
        <v>43244</v>
      </c>
      <c r="B285" s="211" t="s">
        <v>4</v>
      </c>
      <c r="C285" s="211">
        <v>1321</v>
      </c>
      <c r="D285" s="211" t="s">
        <v>205</v>
      </c>
      <c r="E285" s="211" t="s">
        <v>7</v>
      </c>
      <c r="F285" s="211" t="s">
        <v>7</v>
      </c>
      <c r="G285" s="211" t="s">
        <v>98</v>
      </c>
      <c r="H285" s="211"/>
      <c r="I285" s="212">
        <f t="shared" si="1"/>
        <v>29</v>
      </c>
      <c r="J285" s="148">
        <v>26</v>
      </c>
    </row>
    <row r="286" spans="1:10">
      <c r="A286" s="210">
        <v>43244</v>
      </c>
      <c r="B286" s="211" t="s">
        <v>4</v>
      </c>
      <c r="C286" s="211">
        <v>2166</v>
      </c>
      <c r="D286" s="211" t="s">
        <v>205</v>
      </c>
      <c r="E286" s="211" t="s">
        <v>5</v>
      </c>
      <c r="F286" s="211" t="s">
        <v>7</v>
      </c>
      <c r="G286" s="211" t="s">
        <v>466</v>
      </c>
      <c r="H286" s="211" t="s">
        <v>1863</v>
      </c>
      <c r="I286" s="212">
        <f t="shared" si="1"/>
        <v>29</v>
      </c>
      <c r="J286" s="148">
        <v>26</v>
      </c>
    </row>
    <row r="287" spans="1:10">
      <c r="A287" s="210">
        <v>43245</v>
      </c>
      <c r="B287" s="211" t="s">
        <v>4</v>
      </c>
      <c r="C287" s="211">
        <v>1456</v>
      </c>
      <c r="D287" s="211" t="s">
        <v>205</v>
      </c>
      <c r="E287" s="211" t="s">
        <v>25</v>
      </c>
      <c r="F287" s="211" t="s">
        <v>7</v>
      </c>
      <c r="G287" s="211" t="s">
        <v>609</v>
      </c>
      <c r="H287" s="211" t="s">
        <v>1839</v>
      </c>
      <c r="I287" s="212">
        <f t="shared" si="1"/>
        <v>29</v>
      </c>
      <c r="J287" s="148">
        <v>26</v>
      </c>
    </row>
    <row r="288" spans="1:10">
      <c r="A288" s="210">
        <v>43245</v>
      </c>
      <c r="B288" s="211" t="s">
        <v>4</v>
      </c>
      <c r="C288" s="211">
        <v>2326</v>
      </c>
      <c r="D288" s="211" t="s">
        <v>205</v>
      </c>
      <c r="E288" s="211" t="s">
        <v>24</v>
      </c>
      <c r="F288" s="211" t="s">
        <v>7</v>
      </c>
      <c r="G288" s="211" t="s">
        <v>1113</v>
      </c>
      <c r="H288" s="211"/>
      <c r="I288" s="212">
        <f t="shared" si="1"/>
        <v>29</v>
      </c>
      <c r="J288" s="148">
        <v>26</v>
      </c>
    </row>
    <row r="289" spans="1:10">
      <c r="A289" s="210">
        <v>43245</v>
      </c>
      <c r="B289" s="211" t="s">
        <v>4</v>
      </c>
      <c r="C289" s="211">
        <v>1439</v>
      </c>
      <c r="D289" s="211" t="s">
        <v>205</v>
      </c>
      <c r="E289" s="211" t="s">
        <v>24</v>
      </c>
      <c r="F289" s="211" t="s">
        <v>24</v>
      </c>
      <c r="G289" s="211" t="s">
        <v>123</v>
      </c>
      <c r="H289" s="211"/>
      <c r="I289" s="212">
        <f t="shared" si="1"/>
        <v>29</v>
      </c>
      <c r="J289" s="148">
        <v>26</v>
      </c>
    </row>
    <row r="290" spans="1:10">
      <c r="A290" s="210">
        <v>43245</v>
      </c>
      <c r="B290" s="211" t="s">
        <v>4</v>
      </c>
      <c r="C290" s="211">
        <v>1262</v>
      </c>
      <c r="D290" s="211" t="s">
        <v>205</v>
      </c>
      <c r="E290" s="211" t="s">
        <v>489</v>
      </c>
      <c r="F290" s="211" t="s">
        <v>7</v>
      </c>
      <c r="G290" s="211" t="s">
        <v>1686</v>
      </c>
      <c r="H290" s="211" t="s">
        <v>1840</v>
      </c>
      <c r="I290" s="212">
        <f t="shared" si="1"/>
        <v>29</v>
      </c>
      <c r="J290" s="148">
        <v>26</v>
      </c>
    </row>
    <row r="291" spans="1:10">
      <c r="A291" s="210">
        <v>43245</v>
      </c>
      <c r="B291" s="211" t="s">
        <v>4</v>
      </c>
      <c r="C291" s="211">
        <v>2440</v>
      </c>
      <c r="D291" s="211" t="s">
        <v>205</v>
      </c>
      <c r="E291" s="211" t="s">
        <v>18</v>
      </c>
      <c r="F291" s="211" t="s">
        <v>1841</v>
      </c>
      <c r="G291" s="211" t="s">
        <v>98</v>
      </c>
      <c r="H291" s="211" t="s">
        <v>1842</v>
      </c>
      <c r="I291" s="212">
        <f t="shared" si="1"/>
        <v>29</v>
      </c>
      <c r="J291" s="148">
        <v>26</v>
      </c>
    </row>
    <row r="292" spans="1:10">
      <c r="A292" s="210">
        <v>43246</v>
      </c>
      <c r="B292" s="211" t="s">
        <v>4</v>
      </c>
      <c r="C292" s="211">
        <v>1324</v>
      </c>
      <c r="D292" s="211" t="s">
        <v>205</v>
      </c>
      <c r="E292" s="211" t="s">
        <v>1882</v>
      </c>
      <c r="F292" s="211" t="s">
        <v>5</v>
      </c>
      <c r="G292" s="211" t="s">
        <v>45</v>
      </c>
      <c r="H292" s="211"/>
      <c r="I292" s="212">
        <f t="shared" si="1"/>
        <v>29</v>
      </c>
      <c r="J292" s="148">
        <v>26</v>
      </c>
    </row>
    <row r="293" spans="1:10">
      <c r="A293" s="210">
        <v>43246</v>
      </c>
      <c r="B293" s="211" t="s">
        <v>4</v>
      </c>
      <c r="C293" s="211">
        <v>1324</v>
      </c>
      <c r="D293" s="211" t="s">
        <v>205</v>
      </c>
      <c r="E293" s="211" t="s">
        <v>1882</v>
      </c>
      <c r="F293" s="211" t="s">
        <v>5</v>
      </c>
      <c r="G293" s="211" t="s">
        <v>45</v>
      </c>
      <c r="H293" s="211"/>
      <c r="I293" s="212">
        <f t="shared" si="1"/>
        <v>29</v>
      </c>
      <c r="J293" s="148">
        <v>26</v>
      </c>
    </row>
    <row r="294" spans="1:10">
      <c r="A294" s="210">
        <v>43232</v>
      </c>
      <c r="B294" s="211" t="s">
        <v>7</v>
      </c>
      <c r="C294" s="211">
        <v>69007</v>
      </c>
      <c r="D294" s="211" t="s">
        <v>360</v>
      </c>
      <c r="E294" s="211" t="s">
        <v>7</v>
      </c>
      <c r="F294" s="211" t="s">
        <v>24</v>
      </c>
      <c r="G294" s="211" t="s">
        <v>941</v>
      </c>
      <c r="H294" s="211"/>
      <c r="I294" s="244" t="s">
        <v>1697</v>
      </c>
      <c r="J294" s="244" t="s">
        <v>1698</v>
      </c>
    </row>
    <row r="295" spans="1:10">
      <c r="A295" s="210">
        <v>43232</v>
      </c>
      <c r="B295" s="211" t="s">
        <v>4</v>
      </c>
      <c r="C295" s="211">
        <v>69210</v>
      </c>
      <c r="D295" s="211" t="s">
        <v>360</v>
      </c>
      <c r="E295" s="211" t="s">
        <v>7</v>
      </c>
      <c r="F295" s="211" t="s">
        <v>24</v>
      </c>
      <c r="G295" s="211" t="s">
        <v>388</v>
      </c>
      <c r="H295" s="211"/>
      <c r="I295" s="244" t="s">
        <v>1699</v>
      </c>
      <c r="J295" s="244" t="s">
        <v>1700</v>
      </c>
    </row>
    <row r="296" spans="1:10">
      <c r="A296" s="210">
        <v>43221</v>
      </c>
      <c r="B296" s="211" t="s">
        <v>4</v>
      </c>
      <c r="C296" s="211">
        <v>8269</v>
      </c>
      <c r="D296" s="211" t="s">
        <v>162</v>
      </c>
      <c r="E296" s="211" t="s">
        <v>1011</v>
      </c>
      <c r="F296" s="211" t="s">
        <v>1011</v>
      </c>
      <c r="G296" s="211" t="s">
        <v>388</v>
      </c>
      <c r="H296" s="211" t="s">
        <v>1397</v>
      </c>
      <c r="I296" s="148">
        <v>30</v>
      </c>
      <c r="J296" s="148">
        <v>19</v>
      </c>
    </row>
    <row r="297" spans="1:10">
      <c r="A297" s="210">
        <v>43221</v>
      </c>
      <c r="B297" s="211" t="s">
        <v>4</v>
      </c>
      <c r="C297" s="211">
        <v>8253</v>
      </c>
      <c r="D297" s="211" t="s">
        <v>162</v>
      </c>
      <c r="E297" s="211" t="s">
        <v>7</v>
      </c>
      <c r="F297" s="211" t="s">
        <v>24</v>
      </c>
      <c r="G297" s="211" t="s">
        <v>388</v>
      </c>
      <c r="H297" s="211" t="s">
        <v>1432</v>
      </c>
      <c r="I297" s="148">
        <v>30</v>
      </c>
      <c r="J297" s="148">
        <v>19</v>
      </c>
    </row>
    <row r="298" spans="1:10">
      <c r="A298" s="210">
        <v>43221</v>
      </c>
      <c r="B298" s="211" t="s">
        <v>4</v>
      </c>
      <c r="C298" s="211">
        <v>8232</v>
      </c>
      <c r="D298" s="211" t="s">
        <v>162</v>
      </c>
      <c r="E298" s="211" t="s">
        <v>7</v>
      </c>
      <c r="F298" s="211" t="s">
        <v>5</v>
      </c>
      <c r="G298" s="211" t="s">
        <v>388</v>
      </c>
      <c r="H298" s="211" t="s">
        <v>1445</v>
      </c>
      <c r="I298" s="148">
        <v>30</v>
      </c>
      <c r="J298" s="148">
        <v>19</v>
      </c>
    </row>
    <row r="299" spans="1:10">
      <c r="A299" s="210">
        <v>43230</v>
      </c>
      <c r="B299" s="211" t="s">
        <v>4</v>
      </c>
      <c r="C299" s="211">
        <v>8217</v>
      </c>
      <c r="D299" s="211" t="s">
        <v>162</v>
      </c>
      <c r="E299" s="211" t="s">
        <v>4</v>
      </c>
      <c r="F299" s="211" t="s">
        <v>4</v>
      </c>
      <c r="G299" s="211" t="s">
        <v>388</v>
      </c>
      <c r="H299" s="211" t="s">
        <v>1599</v>
      </c>
      <c r="I299" s="148">
        <v>30</v>
      </c>
      <c r="J299" s="148">
        <v>19</v>
      </c>
    </row>
    <row r="300" spans="1:10">
      <c r="A300" s="210">
        <v>43233</v>
      </c>
      <c r="B300" s="211" t="s">
        <v>4</v>
      </c>
      <c r="C300" s="211">
        <v>8551</v>
      </c>
      <c r="D300" s="211" t="s">
        <v>162</v>
      </c>
      <c r="E300" s="211" t="s">
        <v>5</v>
      </c>
      <c r="F300" s="211" t="s">
        <v>1677</v>
      </c>
      <c r="G300" s="211" t="s">
        <v>1021</v>
      </c>
      <c r="H300" s="211"/>
      <c r="I300" s="148">
        <v>30</v>
      </c>
      <c r="J300" s="148">
        <v>19</v>
      </c>
    </row>
    <row r="301" spans="1:10">
      <c r="A301" s="210">
        <v>43240</v>
      </c>
      <c r="B301" s="211" t="s">
        <v>4</v>
      </c>
      <c r="C301" s="211">
        <v>8258</v>
      </c>
      <c r="D301" s="211" t="s">
        <v>162</v>
      </c>
      <c r="E301" s="211" t="s">
        <v>24</v>
      </c>
      <c r="F301" s="211" t="s">
        <v>24</v>
      </c>
      <c r="G301" s="211" t="s">
        <v>98</v>
      </c>
      <c r="H301" s="211" t="s">
        <v>1726</v>
      </c>
      <c r="I301" s="148">
        <v>30</v>
      </c>
      <c r="J301" s="148">
        <v>19</v>
      </c>
    </row>
    <row r="302" spans="1:10">
      <c r="A302" s="210">
        <v>43245</v>
      </c>
      <c r="B302" s="211" t="s">
        <v>4</v>
      </c>
      <c r="C302" s="211">
        <v>8258</v>
      </c>
      <c r="D302" s="211" t="s">
        <v>162</v>
      </c>
      <c r="E302" s="211" t="s">
        <v>489</v>
      </c>
      <c r="F302" s="211" t="s">
        <v>24</v>
      </c>
      <c r="G302" s="211" t="s">
        <v>514</v>
      </c>
      <c r="H302" s="211"/>
      <c r="I302" s="148">
        <v>30</v>
      </c>
      <c r="J302" s="148">
        <v>19</v>
      </c>
    </row>
    <row r="303" spans="1:10">
      <c r="A303" s="210">
        <v>43221</v>
      </c>
      <c r="B303" s="211" t="s">
        <v>7</v>
      </c>
      <c r="C303" s="211">
        <v>57100</v>
      </c>
      <c r="D303" s="211" t="s">
        <v>349</v>
      </c>
      <c r="E303" s="211" t="s">
        <v>7</v>
      </c>
      <c r="F303" s="211" t="s">
        <v>7</v>
      </c>
      <c r="G303" s="211" t="s">
        <v>42</v>
      </c>
      <c r="H303" s="211" t="s">
        <v>1443</v>
      </c>
      <c r="I303" s="148">
        <v>57</v>
      </c>
      <c r="J303" s="148">
        <v>86</v>
      </c>
    </row>
    <row r="304" spans="1:10">
      <c r="A304" s="210">
        <v>43221</v>
      </c>
      <c r="B304" s="211" t="s">
        <v>4</v>
      </c>
      <c r="C304" s="211">
        <v>6930</v>
      </c>
      <c r="D304" s="211" t="s">
        <v>801</v>
      </c>
      <c r="E304" s="211" t="s">
        <v>28</v>
      </c>
      <c r="F304" s="211" t="s">
        <v>100</v>
      </c>
      <c r="G304" s="211" t="s">
        <v>42</v>
      </c>
      <c r="H304" s="211" t="s">
        <v>1377</v>
      </c>
      <c r="I304" s="148">
        <v>36</v>
      </c>
      <c r="J304" s="148">
        <v>45</v>
      </c>
    </row>
    <row r="305" spans="1:12">
      <c r="A305" s="210">
        <v>43230</v>
      </c>
      <c r="B305" s="211" t="s">
        <v>4</v>
      </c>
      <c r="C305" s="211">
        <v>2555</v>
      </c>
      <c r="D305" s="211" t="s">
        <v>619</v>
      </c>
      <c r="E305" s="211" t="s">
        <v>984</v>
      </c>
      <c r="F305" s="211" t="s">
        <v>6</v>
      </c>
      <c r="G305" s="211" t="s">
        <v>1113</v>
      </c>
      <c r="H305" s="211" t="s">
        <v>1578</v>
      </c>
      <c r="I305" s="212">
        <v>19</v>
      </c>
      <c r="J305" s="212">
        <v>25</v>
      </c>
    </row>
    <row r="306" spans="1:12">
      <c r="A306" s="210">
        <v>43221</v>
      </c>
      <c r="B306" s="211" t="s">
        <v>4</v>
      </c>
      <c r="C306" s="211">
        <v>7540</v>
      </c>
      <c r="D306" s="211" t="s">
        <v>468</v>
      </c>
      <c r="E306" s="211" t="s">
        <v>24</v>
      </c>
      <c r="F306" s="211" t="s">
        <v>10</v>
      </c>
      <c r="G306" s="211" t="s">
        <v>42</v>
      </c>
      <c r="H306" s="211" t="s">
        <v>1392</v>
      </c>
      <c r="I306" s="148">
        <v>39</v>
      </c>
      <c r="J306" s="148">
        <v>44</v>
      </c>
    </row>
    <row r="307" spans="1:12">
      <c r="A307" s="210">
        <v>43221</v>
      </c>
      <c r="B307" s="211" t="s">
        <v>4</v>
      </c>
      <c r="C307" s="211">
        <v>7521</v>
      </c>
      <c r="D307" s="211" t="s">
        <v>468</v>
      </c>
      <c r="E307" s="211" t="s">
        <v>5</v>
      </c>
      <c r="F307" s="211" t="s">
        <v>6</v>
      </c>
      <c r="G307" s="211" t="s">
        <v>42</v>
      </c>
      <c r="H307" s="211" t="s">
        <v>1396</v>
      </c>
      <c r="I307" s="148">
        <v>39</v>
      </c>
      <c r="J307" s="148">
        <v>44</v>
      </c>
    </row>
    <row r="308" spans="1:12">
      <c r="A308" s="210">
        <v>43230</v>
      </c>
      <c r="B308" s="211" t="s">
        <v>4</v>
      </c>
      <c r="C308" s="211">
        <v>7547</v>
      </c>
      <c r="D308" s="211" t="s">
        <v>468</v>
      </c>
      <c r="E308" s="211" t="s">
        <v>66</v>
      </c>
      <c r="F308" s="211" t="s">
        <v>24</v>
      </c>
      <c r="G308" s="211" t="s">
        <v>98</v>
      </c>
      <c r="H308" s="211" t="s">
        <v>1593</v>
      </c>
      <c r="I308" s="148">
        <v>39</v>
      </c>
      <c r="J308" s="148">
        <v>44</v>
      </c>
    </row>
    <row r="309" spans="1:12">
      <c r="A309" s="210">
        <v>43241</v>
      </c>
      <c r="B309" s="211" t="s">
        <v>4</v>
      </c>
      <c r="C309" s="211">
        <v>7540</v>
      </c>
      <c r="D309" s="211" t="s">
        <v>468</v>
      </c>
      <c r="E309" s="211" t="s">
        <v>5</v>
      </c>
      <c r="F309" s="211" t="s">
        <v>5</v>
      </c>
      <c r="G309" s="211" t="s">
        <v>514</v>
      </c>
      <c r="H309" s="211" t="s">
        <v>1761</v>
      </c>
      <c r="I309" s="148">
        <v>39</v>
      </c>
      <c r="J309" s="148">
        <v>44</v>
      </c>
    </row>
    <row r="310" spans="1:12">
      <c r="A310" s="210">
        <v>43245</v>
      </c>
      <c r="B310" s="211" t="s">
        <v>4</v>
      </c>
      <c r="C310" s="211">
        <v>7511</v>
      </c>
      <c r="D310" s="211" t="s">
        <v>468</v>
      </c>
      <c r="E310" s="211" t="s">
        <v>6</v>
      </c>
      <c r="F310" s="211" t="s">
        <v>5</v>
      </c>
      <c r="G310" s="211" t="s">
        <v>235</v>
      </c>
      <c r="H310" s="211"/>
      <c r="I310" s="148">
        <v>39</v>
      </c>
      <c r="J310" s="148">
        <v>44</v>
      </c>
    </row>
    <row r="311" spans="1:12">
      <c r="A311" s="210">
        <v>43245</v>
      </c>
      <c r="B311" s="211" t="s">
        <v>4</v>
      </c>
      <c r="C311" s="211">
        <v>7513</v>
      </c>
      <c r="D311" s="211" t="s">
        <v>468</v>
      </c>
      <c r="E311" s="211" t="s">
        <v>5</v>
      </c>
      <c r="F311" s="211" t="s">
        <v>5</v>
      </c>
      <c r="G311" s="211" t="s">
        <v>248</v>
      </c>
      <c r="H311" s="211"/>
      <c r="I311" s="148">
        <v>39</v>
      </c>
      <c r="J311" s="148">
        <v>44</v>
      </c>
    </row>
    <row r="312" spans="1:12">
      <c r="A312" s="210">
        <v>43233</v>
      </c>
      <c r="B312" s="211" t="s">
        <v>4</v>
      </c>
      <c r="C312" s="211">
        <v>9168</v>
      </c>
      <c r="D312" s="211" t="s">
        <v>650</v>
      </c>
      <c r="E312" s="211" t="s">
        <v>5</v>
      </c>
      <c r="F312" s="211" t="s">
        <v>6</v>
      </c>
      <c r="G312" s="211" t="s">
        <v>1025</v>
      </c>
      <c r="H312" s="211" t="s">
        <v>1643</v>
      </c>
      <c r="I312" s="148">
        <v>47</v>
      </c>
      <c r="J312" s="212">
        <v>63</v>
      </c>
    </row>
    <row r="313" spans="1:12">
      <c r="A313" s="210">
        <v>43221</v>
      </c>
      <c r="B313" s="211" t="s">
        <v>7</v>
      </c>
      <c r="C313" s="211">
        <v>57070</v>
      </c>
      <c r="D313" s="211" t="s">
        <v>785</v>
      </c>
      <c r="E313" s="211" t="s">
        <v>7</v>
      </c>
      <c r="F313" s="211" t="s">
        <v>24</v>
      </c>
      <c r="G313" s="211" t="s">
        <v>388</v>
      </c>
      <c r="H313" s="211"/>
      <c r="I313" s="148">
        <v>57</v>
      </c>
      <c r="J313" s="148">
        <v>65</v>
      </c>
    </row>
    <row r="314" spans="1:12">
      <c r="A314" s="210">
        <v>43223</v>
      </c>
      <c r="B314" s="211" t="s">
        <v>7</v>
      </c>
      <c r="C314" s="211">
        <v>57000</v>
      </c>
      <c r="D314" s="211" t="s">
        <v>785</v>
      </c>
      <c r="E314" s="211" t="s">
        <v>7</v>
      </c>
      <c r="F314" s="211" t="s">
        <v>24</v>
      </c>
      <c r="G314" s="211" t="s">
        <v>388</v>
      </c>
      <c r="H314" s="211"/>
      <c r="I314" s="148">
        <v>57</v>
      </c>
      <c r="J314" s="148">
        <v>65</v>
      </c>
    </row>
    <row r="315" spans="1:12">
      <c r="A315" s="210">
        <v>43241</v>
      </c>
      <c r="B315" s="211" t="s">
        <v>7</v>
      </c>
      <c r="C315" s="211">
        <v>571000</v>
      </c>
      <c r="D315" s="211" t="s">
        <v>785</v>
      </c>
      <c r="E315" s="211" t="s">
        <v>7</v>
      </c>
      <c r="F315" s="211" t="s">
        <v>7</v>
      </c>
      <c r="G315" s="211" t="s">
        <v>1758</v>
      </c>
      <c r="H315" s="211"/>
      <c r="I315" s="148">
        <v>57</v>
      </c>
      <c r="J315" s="148">
        <v>65</v>
      </c>
    </row>
    <row r="316" spans="1:12">
      <c r="A316" s="210">
        <v>43223</v>
      </c>
      <c r="B316" s="211" t="s">
        <v>7</v>
      </c>
      <c r="C316" s="211">
        <v>54135</v>
      </c>
      <c r="D316" s="211" t="s">
        <v>738</v>
      </c>
      <c r="E316" s="211" t="s">
        <v>7</v>
      </c>
      <c r="F316" s="211" t="s">
        <v>7</v>
      </c>
      <c r="G316" s="211" t="s">
        <v>941</v>
      </c>
      <c r="H316" s="211" t="s">
        <v>1500</v>
      </c>
      <c r="I316" s="212">
        <v>21</v>
      </c>
      <c r="J316" s="212">
        <v>16</v>
      </c>
      <c r="K316" s="260">
        <f>140-4</f>
        <v>136</v>
      </c>
      <c r="L316" s="260">
        <f>140-4</f>
        <v>136</v>
      </c>
    </row>
    <row r="317" spans="1:12">
      <c r="A317" s="210">
        <v>43239</v>
      </c>
      <c r="B317" s="211" t="s">
        <v>7</v>
      </c>
      <c r="C317" s="211">
        <v>57300</v>
      </c>
      <c r="D317" s="211" t="s">
        <v>671</v>
      </c>
      <c r="E317" s="211" t="s">
        <v>7</v>
      </c>
      <c r="F317" s="211" t="s">
        <v>7</v>
      </c>
      <c r="G317" s="211" t="s">
        <v>98</v>
      </c>
      <c r="H317" s="211" t="s">
        <v>1713</v>
      </c>
      <c r="I317" s="212">
        <v>35</v>
      </c>
      <c r="J317" s="212">
        <v>51</v>
      </c>
    </row>
    <row r="318" spans="1:12">
      <c r="A318" s="210">
        <v>43231</v>
      </c>
      <c r="B318" s="211" t="s">
        <v>7</v>
      </c>
      <c r="C318" s="211">
        <v>57950</v>
      </c>
      <c r="D318" s="211" t="s">
        <v>1608</v>
      </c>
      <c r="E318" s="211" t="s">
        <v>7</v>
      </c>
      <c r="F318" s="211" t="s">
        <v>1609</v>
      </c>
      <c r="G318" s="211" t="s">
        <v>891</v>
      </c>
      <c r="H318" s="211" t="s">
        <v>1610</v>
      </c>
      <c r="I318" s="212">
        <v>49</v>
      </c>
      <c r="J318" s="212">
        <v>71</v>
      </c>
    </row>
    <row r="319" spans="1:12">
      <c r="A319" s="210">
        <v>43230</v>
      </c>
      <c r="B319" s="211" t="s">
        <v>7</v>
      </c>
      <c r="C319" s="211">
        <v>571950</v>
      </c>
      <c r="D319" s="211" t="s">
        <v>837</v>
      </c>
      <c r="E319" s="211" t="s">
        <v>7</v>
      </c>
      <c r="F319" s="211" t="s">
        <v>7</v>
      </c>
      <c r="G319" s="211" t="s">
        <v>98</v>
      </c>
      <c r="H319" s="211"/>
      <c r="I319" s="212">
        <v>30</v>
      </c>
      <c r="J319" s="212">
        <v>24</v>
      </c>
    </row>
    <row r="320" spans="1:12">
      <c r="A320" s="210">
        <v>43229</v>
      </c>
      <c r="B320" s="211" t="s">
        <v>7</v>
      </c>
      <c r="C320" s="211">
        <v>57645</v>
      </c>
      <c r="D320" s="211" t="s">
        <v>1560</v>
      </c>
      <c r="E320" s="211" t="s">
        <v>7</v>
      </c>
      <c r="F320" s="211" t="s">
        <v>24</v>
      </c>
      <c r="G320" s="211" t="s">
        <v>98</v>
      </c>
      <c r="H320" s="211" t="s">
        <v>111</v>
      </c>
      <c r="I320" s="212">
        <v>49</v>
      </c>
      <c r="J320" s="212">
        <v>76</v>
      </c>
    </row>
    <row r="321" spans="1:10">
      <c r="A321" s="210">
        <v>43224</v>
      </c>
      <c r="B321" s="211" t="s">
        <v>7</v>
      </c>
      <c r="C321" s="211">
        <v>54920</v>
      </c>
      <c r="D321" s="211" t="s">
        <v>742</v>
      </c>
      <c r="E321" s="211" t="s">
        <v>7</v>
      </c>
      <c r="F321" s="211" t="s">
        <v>7</v>
      </c>
      <c r="G321" s="211" t="s">
        <v>1269</v>
      </c>
      <c r="H321" s="211"/>
      <c r="I321" s="212">
        <v>21</v>
      </c>
      <c r="J321" s="212">
        <v>15</v>
      </c>
    </row>
    <row r="322" spans="1:10">
      <c r="A322" s="210">
        <v>43221</v>
      </c>
      <c r="B322" s="211" t="s">
        <v>4</v>
      </c>
      <c r="C322" s="211">
        <v>5374</v>
      </c>
      <c r="D322" s="211" t="s">
        <v>343</v>
      </c>
      <c r="E322" s="211" t="s">
        <v>5</v>
      </c>
      <c r="F322" s="211" t="s">
        <v>6</v>
      </c>
      <c r="G322" s="211" t="s">
        <v>248</v>
      </c>
      <c r="H322" s="211" t="s">
        <v>1442</v>
      </c>
      <c r="I322" s="148">
        <v>38</v>
      </c>
      <c r="J322" s="148">
        <v>41</v>
      </c>
    </row>
    <row r="323" spans="1:10">
      <c r="A323" s="210">
        <v>43230</v>
      </c>
      <c r="B323" s="211" t="s">
        <v>7</v>
      </c>
      <c r="C323" s="211">
        <v>54100</v>
      </c>
      <c r="D323" s="211" t="s">
        <v>750</v>
      </c>
      <c r="E323" s="211" t="s">
        <v>7</v>
      </c>
      <c r="F323" s="211" t="s">
        <v>6</v>
      </c>
      <c r="G323" s="211" t="s">
        <v>98</v>
      </c>
      <c r="H323" s="211" t="s">
        <v>1563</v>
      </c>
      <c r="I323" s="212">
        <v>81</v>
      </c>
      <c r="J323" s="212">
        <v>122</v>
      </c>
    </row>
    <row r="324" spans="1:10">
      <c r="A324" s="210">
        <v>43230</v>
      </c>
      <c r="B324" s="211" t="s">
        <v>7</v>
      </c>
      <c r="C324" s="211">
        <v>54100</v>
      </c>
      <c r="D324" s="211" t="s">
        <v>750</v>
      </c>
      <c r="E324" s="211" t="s">
        <v>1579</v>
      </c>
      <c r="F324" s="211" t="s">
        <v>24</v>
      </c>
      <c r="G324" s="211" t="s">
        <v>98</v>
      </c>
      <c r="H324" s="211" t="s">
        <v>1580</v>
      </c>
      <c r="I324" s="212">
        <v>81</v>
      </c>
      <c r="J324" s="212">
        <v>122</v>
      </c>
    </row>
    <row r="325" spans="1:10">
      <c r="A325" s="210">
        <v>43221</v>
      </c>
      <c r="B325" s="211" t="s">
        <v>7</v>
      </c>
      <c r="C325" s="211">
        <v>57700</v>
      </c>
      <c r="D325" s="211" t="s">
        <v>1425</v>
      </c>
      <c r="E325" s="211" t="s">
        <v>7</v>
      </c>
      <c r="F325" s="211" t="s">
        <v>7</v>
      </c>
      <c r="G325" s="211" t="s">
        <v>42</v>
      </c>
      <c r="H325" s="211" t="s">
        <v>1426</v>
      </c>
      <c r="I325" s="148">
        <v>36</v>
      </c>
      <c r="J325" s="148">
        <v>33</v>
      </c>
    </row>
    <row r="326" spans="1:10">
      <c r="A326" s="210">
        <v>43221</v>
      </c>
      <c r="B326" s="211" t="s">
        <v>4</v>
      </c>
      <c r="C326" s="211">
        <v>5290</v>
      </c>
      <c r="D326" s="211" t="s">
        <v>1383</v>
      </c>
      <c r="E326" s="211" t="s">
        <v>25</v>
      </c>
      <c r="F326" s="211" t="s">
        <v>24</v>
      </c>
      <c r="G326" s="211" t="s">
        <v>42</v>
      </c>
      <c r="H326" s="211" t="s">
        <v>1384</v>
      </c>
      <c r="I326" s="148">
        <v>38</v>
      </c>
      <c r="J326" s="148">
        <v>40</v>
      </c>
    </row>
    <row r="327" spans="1:10">
      <c r="A327" s="210">
        <v>43233</v>
      </c>
      <c r="B327" s="211" t="s">
        <v>4</v>
      </c>
      <c r="C327" s="211">
        <v>6944</v>
      </c>
      <c r="D327" s="211" t="s">
        <v>177</v>
      </c>
      <c r="E327" s="211" t="s">
        <v>1649</v>
      </c>
      <c r="F327" s="211" t="s">
        <v>24</v>
      </c>
      <c r="G327" s="211" t="s">
        <v>1650</v>
      </c>
      <c r="H327" s="211"/>
      <c r="I327" s="212">
        <v>27</v>
      </c>
      <c r="J327" s="212">
        <v>41</v>
      </c>
    </row>
    <row r="328" spans="1:10">
      <c r="A328" s="210">
        <v>43230</v>
      </c>
      <c r="B328" s="211" t="s">
        <v>4</v>
      </c>
      <c r="C328" s="211">
        <v>8323</v>
      </c>
      <c r="D328" s="211" t="s">
        <v>202</v>
      </c>
      <c r="E328" s="211" t="s">
        <v>5</v>
      </c>
      <c r="F328" s="211" t="s">
        <v>5</v>
      </c>
      <c r="G328" s="211" t="s">
        <v>123</v>
      </c>
      <c r="H328" s="211" t="s">
        <v>1591</v>
      </c>
      <c r="I328" s="212">
        <v>23</v>
      </c>
      <c r="J328" s="212">
        <v>33</v>
      </c>
    </row>
    <row r="329" spans="1:10">
      <c r="A329" s="210">
        <v>43241</v>
      </c>
      <c r="B329" s="211" t="s">
        <v>4</v>
      </c>
      <c r="C329" s="211">
        <v>8394</v>
      </c>
      <c r="D329" s="211" t="s">
        <v>202</v>
      </c>
      <c r="E329" s="211" t="s">
        <v>9</v>
      </c>
      <c r="F329" s="211" t="s">
        <v>1788</v>
      </c>
      <c r="G329" s="211" t="s">
        <v>98</v>
      </c>
      <c r="H329" s="211" t="s">
        <v>1789</v>
      </c>
      <c r="I329" s="212">
        <v>23</v>
      </c>
      <c r="J329" s="212">
        <v>33</v>
      </c>
    </row>
    <row r="330" spans="1:10">
      <c r="A330" s="210">
        <v>43234</v>
      </c>
      <c r="B330" s="211" t="s">
        <v>6</v>
      </c>
      <c r="C330" s="246" t="s">
        <v>1709</v>
      </c>
      <c r="D330" s="211" t="s">
        <v>1710</v>
      </c>
      <c r="E330" s="211" t="s">
        <v>6</v>
      </c>
      <c r="F330" s="211" t="s">
        <v>24</v>
      </c>
      <c r="G330" s="211" t="s">
        <v>1711</v>
      </c>
      <c r="H330" s="211"/>
      <c r="I330" s="244" t="s">
        <v>1257</v>
      </c>
      <c r="J330" s="244" t="s">
        <v>1756</v>
      </c>
    </row>
    <row r="331" spans="1:10">
      <c r="A331" s="210">
        <v>43232</v>
      </c>
      <c r="B331" s="211" t="s">
        <v>4</v>
      </c>
      <c r="C331" s="211">
        <v>75020</v>
      </c>
      <c r="D331" s="211" t="s">
        <v>716</v>
      </c>
      <c r="E331" s="211" t="s">
        <v>7</v>
      </c>
      <c r="F331" s="211" t="s">
        <v>24</v>
      </c>
      <c r="G331" s="211" t="s">
        <v>1620</v>
      </c>
      <c r="H331" s="211" t="s">
        <v>1621</v>
      </c>
      <c r="I331" s="244" t="s">
        <v>1701</v>
      </c>
      <c r="J331" s="244" t="s">
        <v>1702</v>
      </c>
    </row>
    <row r="332" spans="1:10">
      <c r="A332" s="210">
        <v>43221</v>
      </c>
      <c r="B332" s="211" t="s">
        <v>4</v>
      </c>
      <c r="C332" s="211">
        <v>3390</v>
      </c>
      <c r="D332" s="211" t="s">
        <v>159</v>
      </c>
      <c r="E332" s="211" t="s">
        <v>5</v>
      </c>
      <c r="F332" s="211" t="s">
        <v>6</v>
      </c>
      <c r="G332" s="211" t="s">
        <v>42</v>
      </c>
      <c r="H332" s="211"/>
      <c r="I332" s="148">
        <v>22</v>
      </c>
      <c r="J332" s="148">
        <v>26</v>
      </c>
    </row>
    <row r="333" spans="1:10">
      <c r="A333" s="210">
        <v>43221</v>
      </c>
      <c r="B333" s="211" t="s">
        <v>4</v>
      </c>
      <c r="C333" s="211">
        <v>4713</v>
      </c>
      <c r="D333" s="211" t="s">
        <v>180</v>
      </c>
      <c r="E333" s="211" t="s">
        <v>5</v>
      </c>
      <c r="F333" s="211" t="s">
        <v>1399</v>
      </c>
      <c r="G333" s="211" t="s">
        <v>1400</v>
      </c>
      <c r="H333" s="211"/>
      <c r="I333" s="148">
        <v>10</v>
      </c>
      <c r="J333" s="148">
        <v>9</v>
      </c>
    </row>
    <row r="334" spans="1:10">
      <c r="A334" s="210">
        <v>43221</v>
      </c>
      <c r="B334" s="211" t="s">
        <v>4</v>
      </c>
      <c r="C334" s="211">
        <v>4761</v>
      </c>
      <c r="D334" s="211" t="s">
        <v>180</v>
      </c>
      <c r="E334" s="211" t="s">
        <v>7</v>
      </c>
      <c r="F334" s="211" t="s">
        <v>7</v>
      </c>
      <c r="G334" s="211"/>
      <c r="H334" s="211" t="s">
        <v>1424</v>
      </c>
      <c r="I334" s="148">
        <v>10</v>
      </c>
      <c r="J334" s="148">
        <v>9</v>
      </c>
    </row>
    <row r="335" spans="1:10">
      <c r="A335" s="210">
        <v>43246</v>
      </c>
      <c r="B335" s="211" t="s">
        <v>4</v>
      </c>
      <c r="C335" s="211">
        <v>4096</v>
      </c>
      <c r="D335" s="211" t="s">
        <v>180</v>
      </c>
      <c r="E335" s="211" t="s">
        <v>14</v>
      </c>
      <c r="F335" s="211" t="s">
        <v>24</v>
      </c>
      <c r="G335" s="211" t="s">
        <v>388</v>
      </c>
      <c r="H335" s="211" t="s">
        <v>1881</v>
      </c>
      <c r="I335" s="148">
        <v>10</v>
      </c>
      <c r="J335" s="148">
        <v>9</v>
      </c>
    </row>
    <row r="336" spans="1:10">
      <c r="A336" s="210">
        <v>43246</v>
      </c>
      <c r="B336" s="211" t="s">
        <v>4</v>
      </c>
      <c r="C336" s="211">
        <v>4096</v>
      </c>
      <c r="D336" s="211" t="s">
        <v>180</v>
      </c>
      <c r="E336" s="211" t="s">
        <v>14</v>
      </c>
      <c r="F336" s="211" t="s">
        <v>24</v>
      </c>
      <c r="G336" s="211" t="s">
        <v>388</v>
      </c>
      <c r="H336" s="211" t="s">
        <v>1903</v>
      </c>
      <c r="I336" s="148">
        <v>10</v>
      </c>
      <c r="J336" s="148">
        <v>9</v>
      </c>
    </row>
    <row r="337" spans="1:10">
      <c r="A337" s="210">
        <v>43225</v>
      </c>
      <c r="B337" s="211" t="s">
        <v>4</v>
      </c>
      <c r="C337" s="211">
        <v>8557</v>
      </c>
      <c r="D337" s="211" t="s">
        <v>1534</v>
      </c>
      <c r="E337" s="211" t="s">
        <v>5</v>
      </c>
      <c r="F337" s="211" t="s">
        <v>4</v>
      </c>
      <c r="G337" s="211" t="s">
        <v>98</v>
      </c>
      <c r="H337" s="211"/>
      <c r="I337" s="212">
        <v>40</v>
      </c>
      <c r="J337" s="212">
        <v>43</v>
      </c>
    </row>
    <row r="338" spans="1:10">
      <c r="A338" s="210">
        <v>43230</v>
      </c>
      <c r="B338" s="211" t="s">
        <v>4</v>
      </c>
      <c r="C338" s="211">
        <v>8557</v>
      </c>
      <c r="D338" s="211" t="s">
        <v>1583</v>
      </c>
      <c r="E338" s="211" t="s">
        <v>7</v>
      </c>
      <c r="F338" s="211" t="s">
        <v>7</v>
      </c>
      <c r="G338" s="211" t="s">
        <v>65</v>
      </c>
      <c r="H338" s="211" t="s">
        <v>1584</v>
      </c>
      <c r="I338" s="212">
        <v>40</v>
      </c>
      <c r="J338" s="212">
        <v>43</v>
      </c>
    </row>
    <row r="339" spans="1:10">
      <c r="A339" s="210">
        <v>43223</v>
      </c>
      <c r="B339" s="211" t="s">
        <v>7</v>
      </c>
      <c r="C339" s="211">
        <v>54620</v>
      </c>
      <c r="D339" s="211" t="s">
        <v>845</v>
      </c>
      <c r="E339" s="211" t="s">
        <v>7</v>
      </c>
      <c r="F339" s="211" t="s">
        <v>7</v>
      </c>
      <c r="G339" s="211" t="s">
        <v>65</v>
      </c>
      <c r="H339" s="211" t="s">
        <v>1503</v>
      </c>
      <c r="I339" s="212">
        <v>31</v>
      </c>
      <c r="J339" s="212">
        <v>23</v>
      </c>
    </row>
    <row r="340" spans="1:10">
      <c r="A340" s="210">
        <v>43221</v>
      </c>
      <c r="B340" s="211" t="s">
        <v>7</v>
      </c>
      <c r="C340" s="211">
        <v>29000</v>
      </c>
      <c r="D340" s="211" t="s">
        <v>1436</v>
      </c>
      <c r="E340" s="211" t="s">
        <v>7</v>
      </c>
      <c r="F340" s="211" t="s">
        <v>5</v>
      </c>
      <c r="G340" s="211" t="s">
        <v>217</v>
      </c>
      <c r="H340" s="211" t="s">
        <v>1437</v>
      </c>
      <c r="I340" s="244" t="s">
        <v>1703</v>
      </c>
      <c r="J340" s="244" t="s">
        <v>1704</v>
      </c>
    </row>
    <row r="341" spans="1:10">
      <c r="A341" s="210">
        <v>43230</v>
      </c>
      <c r="B341" s="211" t="s">
        <v>4</v>
      </c>
      <c r="C341" s="211">
        <v>8805</v>
      </c>
      <c r="D341" s="211" t="s">
        <v>1600</v>
      </c>
      <c r="E341" s="211" t="s">
        <v>4</v>
      </c>
      <c r="F341" s="211" t="s">
        <v>122</v>
      </c>
      <c r="G341" s="211" t="s">
        <v>388</v>
      </c>
      <c r="H341" s="211"/>
      <c r="I341" s="212">
        <v>48</v>
      </c>
      <c r="J341" s="212">
        <v>46</v>
      </c>
    </row>
    <row r="342" spans="1:10">
      <c r="A342" s="210">
        <v>43222</v>
      </c>
      <c r="B342" s="211" t="s">
        <v>7</v>
      </c>
      <c r="C342" s="211">
        <v>57700</v>
      </c>
      <c r="D342" s="211" t="s">
        <v>1485</v>
      </c>
      <c r="E342" s="211" t="s">
        <v>7</v>
      </c>
      <c r="F342" s="211" t="s">
        <v>7</v>
      </c>
      <c r="G342" s="211" t="s">
        <v>388</v>
      </c>
      <c r="H342" s="211" t="s">
        <v>1486</v>
      </c>
      <c r="I342" s="212">
        <v>38</v>
      </c>
      <c r="J342" s="212">
        <v>42</v>
      </c>
    </row>
    <row r="343" spans="1:10">
      <c r="A343" s="210">
        <v>43228</v>
      </c>
      <c r="B343" s="211" t="s">
        <v>7</v>
      </c>
      <c r="C343" s="211">
        <v>57700</v>
      </c>
      <c r="D343" s="211" t="s">
        <v>1485</v>
      </c>
      <c r="E343" s="211" t="s">
        <v>7</v>
      </c>
      <c r="F343" s="211" t="s">
        <v>7</v>
      </c>
      <c r="G343" s="211" t="s">
        <v>388</v>
      </c>
      <c r="H343" s="211"/>
      <c r="I343" s="212">
        <v>38</v>
      </c>
      <c r="J343" s="212">
        <v>42</v>
      </c>
    </row>
    <row r="344" spans="1:10">
      <c r="A344" s="210">
        <v>43233</v>
      </c>
      <c r="B344" s="211" t="s">
        <v>7</v>
      </c>
      <c r="C344" s="211">
        <v>54430</v>
      </c>
      <c r="D344" s="211" t="s">
        <v>842</v>
      </c>
      <c r="E344" s="211" t="s">
        <v>7</v>
      </c>
      <c r="F344" s="211" t="s">
        <v>24</v>
      </c>
      <c r="G344" s="211" t="s">
        <v>388</v>
      </c>
      <c r="H344" s="211" t="s">
        <v>1660</v>
      </c>
      <c r="I344" s="212">
        <v>23</v>
      </c>
      <c r="J344" s="212">
        <v>19</v>
      </c>
    </row>
    <row r="345" spans="1:10">
      <c r="A345" s="210">
        <v>43226</v>
      </c>
      <c r="B345" s="211" t="s">
        <v>4</v>
      </c>
      <c r="C345" s="211">
        <v>7304</v>
      </c>
      <c r="D345" s="211" t="s">
        <v>1540</v>
      </c>
      <c r="E345" s="211" t="s">
        <v>5</v>
      </c>
      <c r="F345" s="211" t="s">
        <v>1541</v>
      </c>
      <c r="G345" s="211" t="s">
        <v>1542</v>
      </c>
      <c r="H345" s="211" t="s">
        <v>1543</v>
      </c>
      <c r="I345" s="212">
        <v>56</v>
      </c>
      <c r="J345" s="212">
        <v>70</v>
      </c>
    </row>
    <row r="346" spans="1:10">
      <c r="A346" s="210">
        <v>43244</v>
      </c>
      <c r="B346" s="211" t="s">
        <v>4</v>
      </c>
      <c r="C346" s="211">
        <v>5531</v>
      </c>
      <c r="D346" s="211" t="s">
        <v>1858</v>
      </c>
      <c r="E346" s="211" t="s">
        <v>7</v>
      </c>
      <c r="F346" s="211" t="s">
        <v>10</v>
      </c>
      <c r="G346" s="211" t="s">
        <v>123</v>
      </c>
      <c r="H346" s="211" t="s">
        <v>1859</v>
      </c>
      <c r="I346" s="212">
        <v>32</v>
      </c>
      <c r="J346" s="212">
        <v>41</v>
      </c>
    </row>
    <row r="347" spans="1:10">
      <c r="A347" s="210">
        <v>43240</v>
      </c>
      <c r="B347" s="211" t="s">
        <v>7</v>
      </c>
      <c r="C347" s="211">
        <v>37210</v>
      </c>
      <c r="D347" s="211" t="s">
        <v>1757</v>
      </c>
      <c r="E347" s="211" t="s">
        <v>7</v>
      </c>
      <c r="F347" s="211" t="s">
        <v>24</v>
      </c>
      <c r="G347" s="211" t="s">
        <v>116</v>
      </c>
      <c r="H347" s="211" t="s">
        <v>1746</v>
      </c>
      <c r="I347" s="244" t="s">
        <v>1257</v>
      </c>
      <c r="J347" s="244" t="s">
        <v>1756</v>
      </c>
    </row>
    <row r="348" spans="1:10">
      <c r="A348" s="210">
        <v>43233</v>
      </c>
      <c r="B348" s="211" t="s">
        <v>4</v>
      </c>
      <c r="C348" s="211">
        <v>4810</v>
      </c>
      <c r="D348" s="211" t="s">
        <v>296</v>
      </c>
      <c r="E348" s="211" t="s">
        <v>5</v>
      </c>
      <c r="F348" s="211" t="s">
        <v>6</v>
      </c>
      <c r="G348" s="211" t="s">
        <v>939</v>
      </c>
      <c r="H348" s="211"/>
      <c r="I348" s="212">
        <v>12</v>
      </c>
      <c r="J348" s="212">
        <v>9</v>
      </c>
    </row>
    <row r="349" spans="1:10">
      <c r="A349" s="210">
        <v>43241</v>
      </c>
      <c r="B349" s="211" t="s">
        <v>4</v>
      </c>
      <c r="C349" s="211">
        <v>4815</v>
      </c>
      <c r="D349" s="211" t="s">
        <v>296</v>
      </c>
      <c r="E349" s="211" t="s">
        <v>7</v>
      </c>
      <c r="F349" s="211" t="s">
        <v>25</v>
      </c>
      <c r="G349" s="211" t="s">
        <v>123</v>
      </c>
      <c r="H349" s="211" t="s">
        <v>1790</v>
      </c>
      <c r="I349" s="212">
        <v>12</v>
      </c>
      <c r="J349" s="212">
        <v>9</v>
      </c>
    </row>
    <row r="350" spans="1:10">
      <c r="A350" s="210">
        <v>43225</v>
      </c>
      <c r="B350" s="211" t="s">
        <v>7</v>
      </c>
      <c r="C350" s="211">
        <v>57570</v>
      </c>
      <c r="D350" s="211" t="s">
        <v>1535</v>
      </c>
      <c r="E350" s="211" t="s">
        <v>7</v>
      </c>
      <c r="F350" s="211" t="s">
        <v>7</v>
      </c>
      <c r="G350" s="211" t="s">
        <v>98</v>
      </c>
      <c r="H350" s="211" t="s">
        <v>1536</v>
      </c>
      <c r="I350" s="212">
        <v>28</v>
      </c>
      <c r="J350" s="212">
        <v>3</v>
      </c>
    </row>
    <row r="351" spans="1:10">
      <c r="A351" s="210">
        <v>43221</v>
      </c>
      <c r="B351" s="211" t="s">
        <v>4</v>
      </c>
      <c r="C351" s="211">
        <v>3396</v>
      </c>
      <c r="D351" s="211" t="s">
        <v>446</v>
      </c>
      <c r="E351" s="211" t="s">
        <v>9</v>
      </c>
      <c r="F351" s="211" t="s">
        <v>7</v>
      </c>
      <c r="G351" s="211" t="s">
        <v>65</v>
      </c>
      <c r="H351" s="211" t="s">
        <v>1450</v>
      </c>
      <c r="I351" s="148">
        <v>25</v>
      </c>
      <c r="J351" s="148">
        <v>26</v>
      </c>
    </row>
    <row r="352" spans="1:10">
      <c r="A352" s="210">
        <v>43221</v>
      </c>
      <c r="B352" s="211" t="s">
        <v>4</v>
      </c>
      <c r="C352" s="211">
        <v>3997</v>
      </c>
      <c r="D352" s="211" t="s">
        <v>446</v>
      </c>
      <c r="E352" s="211" t="s">
        <v>7</v>
      </c>
      <c r="F352" s="211" t="s">
        <v>5</v>
      </c>
      <c r="G352" s="211" t="s">
        <v>42</v>
      </c>
      <c r="H352" s="211" t="s">
        <v>1447</v>
      </c>
      <c r="I352" s="148">
        <v>25</v>
      </c>
      <c r="J352" s="148">
        <v>26</v>
      </c>
    </row>
    <row r="353" spans="1:10">
      <c r="A353" s="210">
        <v>43230</v>
      </c>
      <c r="B353" s="211" t="s">
        <v>4</v>
      </c>
      <c r="C353" s="211">
        <v>3396</v>
      </c>
      <c r="D353" s="211" t="s">
        <v>446</v>
      </c>
      <c r="E353" s="211" t="s">
        <v>4</v>
      </c>
      <c r="F353" s="211" t="s">
        <v>1603</v>
      </c>
      <c r="G353" s="211" t="s">
        <v>98</v>
      </c>
      <c r="H353" s="211"/>
      <c r="I353" s="148">
        <v>25</v>
      </c>
      <c r="J353" s="148">
        <v>26</v>
      </c>
    </row>
    <row r="354" spans="1:10">
      <c r="A354" s="210">
        <v>43240</v>
      </c>
      <c r="B354" s="211" t="s">
        <v>4</v>
      </c>
      <c r="C354" s="211">
        <v>6917</v>
      </c>
      <c r="D354" s="211" t="s">
        <v>286</v>
      </c>
      <c r="E354" s="211" t="s">
        <v>7</v>
      </c>
      <c r="F354" s="211" t="s">
        <v>24</v>
      </c>
      <c r="G354" s="211" t="s">
        <v>116</v>
      </c>
      <c r="H354" s="211" t="s">
        <v>1728</v>
      </c>
      <c r="I354" s="212">
        <v>32</v>
      </c>
      <c r="J354" s="212">
        <v>47</v>
      </c>
    </row>
    <row r="355" spans="1:10">
      <c r="A355" s="210">
        <v>43222</v>
      </c>
      <c r="B355" s="211" t="s">
        <v>4</v>
      </c>
      <c r="C355" s="211">
        <v>3743</v>
      </c>
      <c r="D355" s="211" t="s">
        <v>192</v>
      </c>
      <c r="E355" s="211" t="s">
        <v>5</v>
      </c>
      <c r="F355" s="211" t="s">
        <v>7</v>
      </c>
      <c r="G355" s="211" t="s">
        <v>1047</v>
      </c>
      <c r="H355" s="211"/>
      <c r="I355" s="212">
        <v>21</v>
      </c>
      <c r="J355" s="212">
        <v>20</v>
      </c>
    </row>
    <row r="356" spans="1:10">
      <c r="A356" s="210">
        <v>43222</v>
      </c>
      <c r="B356" s="211" t="s">
        <v>7</v>
      </c>
      <c r="C356" s="211">
        <v>57390</v>
      </c>
      <c r="D356" s="211" t="s">
        <v>669</v>
      </c>
      <c r="E356" s="211" t="s">
        <v>7</v>
      </c>
      <c r="F356" s="211" t="s">
        <v>24</v>
      </c>
      <c r="G356" s="211" t="s">
        <v>42</v>
      </c>
      <c r="H356" s="211" t="s">
        <v>1479</v>
      </c>
      <c r="I356" s="212">
        <v>17</v>
      </c>
      <c r="J356" s="212">
        <v>10</v>
      </c>
    </row>
    <row r="357" spans="1:10">
      <c r="A357" s="210">
        <v>43224</v>
      </c>
      <c r="B357" s="211" t="s">
        <v>7</v>
      </c>
      <c r="C357" s="211">
        <v>57390</v>
      </c>
      <c r="D357" s="211" t="s">
        <v>669</v>
      </c>
      <c r="E357" s="211" t="s">
        <v>7</v>
      </c>
      <c r="F357" s="211" t="s">
        <v>24</v>
      </c>
      <c r="G357" s="211" t="s">
        <v>388</v>
      </c>
      <c r="H357" s="211" t="s">
        <v>1514</v>
      </c>
      <c r="I357" s="212">
        <v>17</v>
      </c>
      <c r="J357" s="212">
        <v>10</v>
      </c>
    </row>
    <row r="358" spans="1:10">
      <c r="A358" s="210">
        <v>43233</v>
      </c>
      <c r="B358" s="211" t="s">
        <v>7</v>
      </c>
      <c r="C358" s="211">
        <v>57390</v>
      </c>
      <c r="D358" s="211" t="s">
        <v>669</v>
      </c>
      <c r="E358" s="211" t="s">
        <v>7</v>
      </c>
      <c r="F358" s="211" t="s">
        <v>5</v>
      </c>
      <c r="G358" s="211" t="s">
        <v>42</v>
      </c>
      <c r="H358" s="211" t="s">
        <v>1635</v>
      </c>
      <c r="I358" s="212">
        <v>17</v>
      </c>
      <c r="J358" s="212">
        <v>10</v>
      </c>
    </row>
    <row r="359" spans="1:10">
      <c r="A359" s="210">
        <v>43240</v>
      </c>
      <c r="B359" s="211" t="s">
        <v>7</v>
      </c>
      <c r="C359" s="211">
        <v>57330</v>
      </c>
      <c r="D359" s="211" t="s">
        <v>1267</v>
      </c>
      <c r="E359" s="211" t="s">
        <v>984</v>
      </c>
      <c r="F359" s="211" t="s">
        <v>7</v>
      </c>
      <c r="G359" s="211" t="s">
        <v>116</v>
      </c>
      <c r="H359" s="211" t="s">
        <v>1732</v>
      </c>
      <c r="I359" s="212">
        <v>17</v>
      </c>
      <c r="J359" s="212">
        <v>10</v>
      </c>
    </row>
    <row r="360" spans="1:10">
      <c r="A360" s="210">
        <v>43221</v>
      </c>
      <c r="B360" s="211" t="s">
        <v>6</v>
      </c>
      <c r="C360" s="211">
        <v>54739</v>
      </c>
      <c r="D360" s="211" t="s">
        <v>1385</v>
      </c>
      <c r="E360" s="211" t="s">
        <v>7</v>
      </c>
      <c r="F360" s="211" t="s">
        <v>6</v>
      </c>
      <c r="G360" s="211" t="s">
        <v>1133</v>
      </c>
      <c r="H360" s="211"/>
      <c r="I360" s="148">
        <v>59</v>
      </c>
      <c r="J360" s="148">
        <v>68</v>
      </c>
    </row>
    <row r="361" spans="1:10">
      <c r="A361" s="210">
        <v>43221</v>
      </c>
      <c r="B361" s="211" t="s">
        <v>7</v>
      </c>
      <c r="C361" s="211">
        <v>57580</v>
      </c>
      <c r="D361" s="211" t="s">
        <v>858</v>
      </c>
      <c r="E361" s="211" t="s">
        <v>7</v>
      </c>
      <c r="F361" s="211" t="s">
        <v>24</v>
      </c>
      <c r="G361" s="211" t="s">
        <v>65</v>
      </c>
      <c r="H361" s="211" t="s">
        <v>1420</v>
      </c>
      <c r="I361" s="148">
        <v>65</v>
      </c>
      <c r="J361" s="148">
        <v>99</v>
      </c>
    </row>
    <row r="362" spans="1:10">
      <c r="A362" s="210">
        <v>43221</v>
      </c>
      <c r="B362" s="211" t="s">
        <v>4</v>
      </c>
      <c r="C362" s="211">
        <v>4408</v>
      </c>
      <c r="D362" s="211" t="s">
        <v>158</v>
      </c>
      <c r="E362" s="211" t="s">
        <v>803</v>
      </c>
      <c r="F362" s="211" t="s">
        <v>7</v>
      </c>
      <c r="G362" s="211" t="s">
        <v>42</v>
      </c>
      <c r="H362" s="211" t="s">
        <v>1404</v>
      </c>
      <c r="I362" s="148">
        <v>7</v>
      </c>
      <c r="J362" s="148">
        <v>5</v>
      </c>
    </row>
    <row r="363" spans="1:10">
      <c r="A363" s="210">
        <v>43243</v>
      </c>
      <c r="B363" s="211" t="s">
        <v>4</v>
      </c>
      <c r="C363" s="211">
        <v>4990</v>
      </c>
      <c r="D363" s="211" t="s">
        <v>158</v>
      </c>
      <c r="E363" s="211" t="s">
        <v>5</v>
      </c>
      <c r="F363" s="211" t="s">
        <v>5</v>
      </c>
      <c r="G363" s="211" t="s">
        <v>514</v>
      </c>
      <c r="H363" s="211" t="s">
        <v>1822</v>
      </c>
      <c r="I363" s="148">
        <v>7</v>
      </c>
      <c r="J363" s="148">
        <v>5</v>
      </c>
    </row>
    <row r="364" spans="1:10">
      <c r="A364" s="210">
        <v>43244</v>
      </c>
      <c r="B364" s="211" t="s">
        <v>4</v>
      </c>
      <c r="C364" s="211">
        <v>4990</v>
      </c>
      <c r="D364" s="211" t="s">
        <v>158</v>
      </c>
      <c r="E364" s="211" t="s">
        <v>25</v>
      </c>
      <c r="F364" s="211" t="s">
        <v>5</v>
      </c>
      <c r="G364" s="211" t="s">
        <v>123</v>
      </c>
      <c r="H364" s="211"/>
      <c r="I364" s="148">
        <v>7</v>
      </c>
      <c r="J364" s="148">
        <v>5</v>
      </c>
    </row>
    <row r="365" spans="1:10">
      <c r="A365" s="210">
        <v>43249</v>
      </c>
      <c r="B365" s="211" t="s">
        <v>4</v>
      </c>
      <c r="C365" s="211">
        <v>4419</v>
      </c>
      <c r="D365" s="211" t="s">
        <v>158</v>
      </c>
      <c r="E365" s="211" t="s">
        <v>5</v>
      </c>
      <c r="F365" s="211" t="s">
        <v>7</v>
      </c>
      <c r="G365" s="211" t="s">
        <v>48</v>
      </c>
      <c r="H365" s="211" t="s">
        <v>1894</v>
      </c>
      <c r="I365" s="148">
        <v>7</v>
      </c>
      <c r="J365" s="148">
        <v>5</v>
      </c>
    </row>
    <row r="366" spans="1:10">
      <c r="A366" s="210">
        <v>43224</v>
      </c>
      <c r="B366" s="211" t="s">
        <v>984</v>
      </c>
      <c r="C366" s="211">
        <v>1741</v>
      </c>
      <c r="D366" s="211" t="s">
        <v>1513</v>
      </c>
      <c r="E366" s="211" t="s">
        <v>984</v>
      </c>
      <c r="F366" s="211" t="s">
        <v>7</v>
      </c>
      <c r="G366" s="211" t="s">
        <v>941</v>
      </c>
      <c r="H366" s="211"/>
      <c r="I366" s="244" t="s">
        <v>1117</v>
      </c>
      <c r="J366" s="236" t="s">
        <v>1537</v>
      </c>
    </row>
    <row r="367" spans="1:10">
      <c r="A367" s="210">
        <v>43221</v>
      </c>
      <c r="B367" s="211" t="s">
        <v>4</v>
      </c>
      <c r="C367" s="211">
        <v>3879</v>
      </c>
      <c r="D367" s="211" t="s">
        <v>304</v>
      </c>
      <c r="E367" s="211" t="s">
        <v>25</v>
      </c>
      <c r="F367" s="211" t="s">
        <v>7</v>
      </c>
      <c r="G367" s="211" t="s">
        <v>42</v>
      </c>
      <c r="H367" s="211" t="s">
        <v>1364</v>
      </c>
      <c r="I367" s="148">
        <v>17</v>
      </c>
      <c r="J367" s="148">
        <v>13</v>
      </c>
    </row>
    <row r="368" spans="1:10">
      <c r="A368" s="210">
        <v>43221</v>
      </c>
      <c r="B368" s="211" t="s">
        <v>4</v>
      </c>
      <c r="C368" s="211">
        <v>3813</v>
      </c>
      <c r="D368" s="211" t="s">
        <v>304</v>
      </c>
      <c r="E368" s="211" t="s">
        <v>9</v>
      </c>
      <c r="F368" s="211" t="s">
        <v>7</v>
      </c>
      <c r="G368" s="211" t="s">
        <v>463</v>
      </c>
      <c r="H368" s="211"/>
      <c r="I368" s="148">
        <v>17</v>
      </c>
      <c r="J368" s="148">
        <v>13</v>
      </c>
    </row>
    <row r="369" spans="1:10">
      <c r="A369" s="210">
        <v>43221</v>
      </c>
      <c r="B369" s="211" t="s">
        <v>4</v>
      </c>
      <c r="C369" s="211">
        <v>3840</v>
      </c>
      <c r="D369" s="211" t="s">
        <v>304</v>
      </c>
      <c r="E369" s="211" t="s">
        <v>79</v>
      </c>
      <c r="F369" s="211" t="s">
        <v>5</v>
      </c>
      <c r="G369" s="211" t="s">
        <v>42</v>
      </c>
      <c r="H369" s="211" t="s">
        <v>1429</v>
      </c>
      <c r="I369" s="148">
        <v>17</v>
      </c>
      <c r="J369" s="148">
        <v>13</v>
      </c>
    </row>
    <row r="370" spans="1:10">
      <c r="A370" s="210">
        <v>43233</v>
      </c>
      <c r="B370" s="211" t="s">
        <v>4</v>
      </c>
      <c r="C370" s="211">
        <v>3855</v>
      </c>
      <c r="D370" s="211" t="s">
        <v>304</v>
      </c>
      <c r="E370" s="211" t="s">
        <v>6</v>
      </c>
      <c r="F370" s="211" t="s">
        <v>24</v>
      </c>
      <c r="G370" s="211" t="s">
        <v>1687</v>
      </c>
      <c r="H370" s="211" t="s">
        <v>1669</v>
      </c>
      <c r="I370" s="148">
        <v>17</v>
      </c>
      <c r="J370" s="148">
        <v>13</v>
      </c>
    </row>
    <row r="371" spans="1:10">
      <c r="A371" s="210">
        <v>43246</v>
      </c>
      <c r="B371" s="211" t="s">
        <v>4</v>
      </c>
      <c r="C371" s="211">
        <v>3833</v>
      </c>
      <c r="D371" s="211" t="s">
        <v>304</v>
      </c>
      <c r="E371" s="211" t="s">
        <v>7</v>
      </c>
      <c r="F371" s="211" t="s">
        <v>24</v>
      </c>
      <c r="G371" s="211" t="s">
        <v>510</v>
      </c>
      <c r="H371" s="211" t="s">
        <v>1885</v>
      </c>
      <c r="I371" s="148">
        <v>17</v>
      </c>
      <c r="J371" s="148">
        <v>13</v>
      </c>
    </row>
    <row r="372" spans="1:10">
      <c r="A372" s="210">
        <v>43246</v>
      </c>
      <c r="B372" s="211" t="s">
        <v>4</v>
      </c>
      <c r="C372" s="211">
        <v>3833</v>
      </c>
      <c r="D372" s="211" t="s">
        <v>304</v>
      </c>
      <c r="E372" s="211" t="s">
        <v>7</v>
      </c>
      <c r="F372" s="211" t="s">
        <v>24</v>
      </c>
      <c r="G372" s="211" t="s">
        <v>510</v>
      </c>
      <c r="H372" s="211" t="s">
        <v>1905</v>
      </c>
      <c r="I372" s="148">
        <v>17</v>
      </c>
      <c r="J372" s="148">
        <v>13</v>
      </c>
    </row>
    <row r="373" spans="1:10">
      <c r="A373" s="210">
        <v>43221</v>
      </c>
      <c r="B373" s="211" t="s">
        <v>4</v>
      </c>
      <c r="C373" s="211">
        <v>5370</v>
      </c>
      <c r="D373" s="211" t="s">
        <v>155</v>
      </c>
      <c r="E373" s="211" t="s">
        <v>79</v>
      </c>
      <c r="F373" s="211" t="s">
        <v>71</v>
      </c>
      <c r="G373" s="211" t="s">
        <v>388</v>
      </c>
      <c r="H373" s="211"/>
      <c r="I373" s="148">
        <v>31</v>
      </c>
      <c r="J373" s="148">
        <v>43</v>
      </c>
    </row>
    <row r="374" spans="1:10">
      <c r="A374" s="210">
        <v>43251</v>
      </c>
      <c r="B374" s="211" t="s">
        <v>4</v>
      </c>
      <c r="C374" s="211">
        <v>6961</v>
      </c>
      <c r="D374" s="211" t="s">
        <v>198</v>
      </c>
      <c r="E374" s="211" t="s">
        <v>25</v>
      </c>
      <c r="F374" s="211" t="s">
        <v>242</v>
      </c>
      <c r="G374" s="211" t="s">
        <v>42</v>
      </c>
      <c r="H374" s="211"/>
      <c r="I374" s="148">
        <v>27</v>
      </c>
      <c r="J374" s="148">
        <v>38</v>
      </c>
    </row>
    <row r="375" spans="1:10">
      <c r="A375" s="210">
        <v>43221</v>
      </c>
      <c r="B375" s="211" t="s">
        <v>4</v>
      </c>
      <c r="C375" s="211">
        <v>1670</v>
      </c>
      <c r="D375" s="211" t="s">
        <v>648</v>
      </c>
      <c r="E375" s="211" t="s">
        <v>18</v>
      </c>
      <c r="F375" s="211" t="s">
        <v>7</v>
      </c>
      <c r="G375" s="211" t="s">
        <v>388</v>
      </c>
      <c r="H375" s="211" t="s">
        <v>1435</v>
      </c>
      <c r="I375" s="148">
        <v>27</v>
      </c>
      <c r="J375" s="148">
        <v>38</v>
      </c>
    </row>
    <row r="376" spans="1:10">
      <c r="A376" s="210">
        <v>43241</v>
      </c>
      <c r="B376" s="211" t="s">
        <v>4</v>
      </c>
      <c r="C376" s="211">
        <v>6962</v>
      </c>
      <c r="D376" s="211" t="s">
        <v>648</v>
      </c>
      <c r="E376" s="211" t="s">
        <v>5</v>
      </c>
      <c r="F376" s="211" t="s">
        <v>6</v>
      </c>
      <c r="G376" s="211" t="s">
        <v>123</v>
      </c>
      <c r="H376" s="211" t="s">
        <v>1767</v>
      </c>
      <c r="I376" s="148">
        <v>27</v>
      </c>
      <c r="J376" s="148">
        <v>38</v>
      </c>
    </row>
    <row r="377" spans="1:10">
      <c r="A377" s="210">
        <v>43221</v>
      </c>
      <c r="B377" s="211" t="s">
        <v>7</v>
      </c>
      <c r="C377" s="211">
        <v>57290</v>
      </c>
      <c r="D377" s="211" t="s">
        <v>1472</v>
      </c>
      <c r="E377" s="211" t="s">
        <v>7</v>
      </c>
      <c r="F377" s="211" t="s">
        <v>24</v>
      </c>
      <c r="G377" s="211" t="s">
        <v>388</v>
      </c>
      <c r="H377" s="211" t="s">
        <v>1441</v>
      </c>
      <c r="I377" s="148">
        <v>37</v>
      </c>
      <c r="J377" s="148">
        <v>39</v>
      </c>
    </row>
    <row r="378" spans="1:10">
      <c r="A378" s="210">
        <v>43241</v>
      </c>
      <c r="B378" s="211" t="s">
        <v>4</v>
      </c>
      <c r="C378" s="211">
        <v>9100</v>
      </c>
      <c r="D378" s="211" t="s">
        <v>1774</v>
      </c>
      <c r="E378" s="211" t="s">
        <v>25</v>
      </c>
      <c r="F378" s="211" t="s">
        <v>25</v>
      </c>
      <c r="G378" s="211" t="s">
        <v>1775</v>
      </c>
      <c r="H378" s="211" t="s">
        <v>1776</v>
      </c>
      <c r="I378" s="244" t="s">
        <v>1691</v>
      </c>
      <c r="J378" s="244" t="s">
        <v>1806</v>
      </c>
    </row>
    <row r="379" spans="1:10">
      <c r="A379" s="210">
        <v>43241</v>
      </c>
      <c r="B379" s="211" t="s">
        <v>4</v>
      </c>
      <c r="C379" s="211">
        <v>4437</v>
      </c>
      <c r="D379" s="211" t="s">
        <v>139</v>
      </c>
      <c r="E379" s="211" t="s">
        <v>4</v>
      </c>
      <c r="F379" s="211" t="s">
        <v>1771</v>
      </c>
      <c r="G379" s="211" t="s">
        <v>1772</v>
      </c>
      <c r="H379" s="211" t="s">
        <v>1773</v>
      </c>
      <c r="I379" s="148">
        <v>5</v>
      </c>
      <c r="J379" s="148">
        <v>4</v>
      </c>
    </row>
    <row r="380" spans="1:10">
      <c r="A380" s="210">
        <v>43245</v>
      </c>
      <c r="B380" s="211" t="s">
        <v>4</v>
      </c>
      <c r="C380" s="211">
        <v>4470</v>
      </c>
      <c r="D380" s="211" t="s">
        <v>139</v>
      </c>
      <c r="E380" s="211" t="s">
        <v>5</v>
      </c>
      <c r="F380" s="211" t="s">
        <v>5</v>
      </c>
      <c r="G380" s="211" t="s">
        <v>231</v>
      </c>
      <c r="H380" s="211" t="s">
        <v>1843</v>
      </c>
      <c r="I380" s="148">
        <v>5</v>
      </c>
      <c r="J380" s="148">
        <v>4</v>
      </c>
    </row>
    <row r="381" spans="1:10">
      <c r="A381" s="210">
        <v>43230</v>
      </c>
      <c r="B381" s="211" t="s">
        <v>4</v>
      </c>
      <c r="C381" s="211">
        <v>4998</v>
      </c>
      <c r="D381" s="211" t="s">
        <v>673</v>
      </c>
      <c r="E381" s="211" t="s">
        <v>4</v>
      </c>
      <c r="F381" s="211" t="s">
        <v>1601</v>
      </c>
      <c r="G381" s="211" t="s">
        <v>123</v>
      </c>
      <c r="H381" s="211" t="s">
        <v>1602</v>
      </c>
      <c r="I381" s="212">
        <v>15</v>
      </c>
      <c r="J381" s="212">
        <v>13</v>
      </c>
    </row>
    <row r="382" spans="1:10">
      <c r="A382" s="210">
        <v>43221</v>
      </c>
      <c r="B382" s="211" t="s">
        <v>4</v>
      </c>
      <c r="C382" s="211">
        <v>8364</v>
      </c>
      <c r="D382" s="211" t="s">
        <v>385</v>
      </c>
      <c r="E382" s="211" t="s">
        <v>7</v>
      </c>
      <c r="F382" s="211" t="s">
        <v>24</v>
      </c>
      <c r="G382" s="211" t="s">
        <v>1363</v>
      </c>
      <c r="H382" s="211"/>
      <c r="I382" s="148">
        <v>27</v>
      </c>
      <c r="J382" s="148">
        <v>20</v>
      </c>
    </row>
    <row r="383" spans="1:10">
      <c r="A383" s="210">
        <v>43221</v>
      </c>
      <c r="B383" s="211" t="s">
        <v>4</v>
      </c>
      <c r="C383" s="211">
        <v>8451</v>
      </c>
      <c r="D383" s="211" t="s">
        <v>385</v>
      </c>
      <c r="E383" s="211" t="s">
        <v>12</v>
      </c>
      <c r="F383" s="211" t="s">
        <v>7</v>
      </c>
      <c r="G383" s="211" t="s">
        <v>663</v>
      </c>
      <c r="H383" s="211" t="s">
        <v>1374</v>
      </c>
      <c r="I383" s="148">
        <v>27</v>
      </c>
      <c r="J383" s="148">
        <v>20</v>
      </c>
    </row>
    <row r="384" spans="1:10">
      <c r="A384" s="210">
        <v>43221</v>
      </c>
      <c r="B384" s="211" t="s">
        <v>4</v>
      </c>
      <c r="C384" s="211">
        <v>8415</v>
      </c>
      <c r="D384" s="211" t="s">
        <v>385</v>
      </c>
      <c r="E384" s="211" t="s">
        <v>5</v>
      </c>
      <c r="F384" s="211" t="s">
        <v>24</v>
      </c>
      <c r="G384" s="211" t="s">
        <v>42</v>
      </c>
      <c r="H384" s="211"/>
      <c r="I384" s="148">
        <v>27</v>
      </c>
      <c r="J384" s="148">
        <v>20</v>
      </c>
    </row>
    <row r="385" spans="1:10">
      <c r="A385" s="210">
        <v>43221</v>
      </c>
      <c r="B385" s="211" t="s">
        <v>4</v>
      </c>
      <c r="C385" s="211">
        <v>7339</v>
      </c>
      <c r="D385" s="211" t="s">
        <v>130</v>
      </c>
      <c r="E385" s="211" t="s">
        <v>79</v>
      </c>
      <c r="F385" s="211" t="s">
        <v>7</v>
      </c>
      <c r="G385" s="211" t="s">
        <v>1302</v>
      </c>
      <c r="H385" s="211"/>
      <c r="I385" s="148">
        <v>29</v>
      </c>
      <c r="J385" s="148">
        <v>36</v>
      </c>
    </row>
    <row r="386" spans="1:10">
      <c r="A386" s="210">
        <v>43223</v>
      </c>
      <c r="B386" s="211" t="s">
        <v>7</v>
      </c>
      <c r="C386" s="211">
        <v>67100</v>
      </c>
      <c r="D386" s="211" t="s">
        <v>472</v>
      </c>
      <c r="E386" s="211" t="s">
        <v>24</v>
      </c>
      <c r="F386" s="211" t="s">
        <v>984</v>
      </c>
      <c r="G386" s="211" t="s">
        <v>1230</v>
      </c>
      <c r="H386" s="211" t="s">
        <v>1509</v>
      </c>
      <c r="I386" s="212">
        <v>138</v>
      </c>
      <c r="J386" s="212">
        <v>229</v>
      </c>
    </row>
    <row r="387" spans="1:10">
      <c r="A387" s="210">
        <v>43221</v>
      </c>
      <c r="B387" s="211" t="s">
        <v>4</v>
      </c>
      <c r="C387" s="211">
        <v>8012</v>
      </c>
      <c r="D387" s="211" t="s">
        <v>135</v>
      </c>
      <c r="E387" s="211" t="s">
        <v>9</v>
      </c>
      <c r="F387" s="211" t="s">
        <v>5</v>
      </c>
      <c r="G387" s="211" t="s">
        <v>1421</v>
      </c>
      <c r="H387" s="211" t="s">
        <v>1422</v>
      </c>
      <c r="I387" s="148">
        <v>19</v>
      </c>
      <c r="J387" s="148">
        <v>26</v>
      </c>
    </row>
    <row r="388" spans="1:10">
      <c r="A388" s="210">
        <v>43221</v>
      </c>
      <c r="B388" s="211" t="s">
        <v>4</v>
      </c>
      <c r="C388" s="211">
        <v>8056</v>
      </c>
      <c r="D388" s="211" t="s">
        <v>135</v>
      </c>
      <c r="E388" s="211" t="s">
        <v>9</v>
      </c>
      <c r="F388" s="211" t="s">
        <v>24</v>
      </c>
      <c r="G388" s="211" t="s">
        <v>42</v>
      </c>
      <c r="H388" s="211" t="s">
        <v>1456</v>
      </c>
      <c r="I388" s="148">
        <v>19</v>
      </c>
      <c r="J388" s="148">
        <v>26</v>
      </c>
    </row>
    <row r="389" spans="1:10">
      <c r="A389" s="210">
        <v>43225</v>
      </c>
      <c r="B389" s="211" t="s">
        <v>4</v>
      </c>
      <c r="C389" s="211">
        <v>8021</v>
      </c>
      <c r="D389" s="211" t="s">
        <v>135</v>
      </c>
      <c r="E389" s="211" t="s">
        <v>638</v>
      </c>
      <c r="F389" s="211" t="s">
        <v>4</v>
      </c>
      <c r="G389" s="211" t="s">
        <v>1527</v>
      </c>
      <c r="H389" s="211" t="s">
        <v>1528</v>
      </c>
      <c r="I389" s="148">
        <v>19</v>
      </c>
      <c r="J389" s="148">
        <v>26</v>
      </c>
    </row>
    <row r="390" spans="1:10">
      <c r="A390" s="210">
        <v>43230</v>
      </c>
      <c r="B390" s="211" t="s">
        <v>4</v>
      </c>
      <c r="C390" s="211">
        <v>8009</v>
      </c>
      <c r="D390" s="211" t="s">
        <v>135</v>
      </c>
      <c r="E390" s="211" t="s">
        <v>25</v>
      </c>
      <c r="F390" s="211" t="s">
        <v>5</v>
      </c>
      <c r="G390" s="211" t="s">
        <v>266</v>
      </c>
      <c r="H390" s="211" t="s">
        <v>1564</v>
      </c>
      <c r="I390" s="148">
        <v>19</v>
      </c>
      <c r="J390" s="148">
        <v>26</v>
      </c>
    </row>
    <row r="391" spans="1:10">
      <c r="A391" s="210">
        <v>43230</v>
      </c>
      <c r="B391" s="211" t="s">
        <v>4</v>
      </c>
      <c r="C391" s="211">
        <v>8049</v>
      </c>
      <c r="D391" s="211" t="s">
        <v>135</v>
      </c>
      <c r="E391" s="211" t="s">
        <v>66</v>
      </c>
      <c r="F391" s="211" t="s">
        <v>24</v>
      </c>
      <c r="G391" s="211" t="s">
        <v>98</v>
      </c>
      <c r="H391" s="211" t="s">
        <v>1594</v>
      </c>
      <c r="I391" s="148">
        <v>19</v>
      </c>
      <c r="J391" s="148">
        <v>26</v>
      </c>
    </row>
    <row r="392" spans="1:10">
      <c r="A392" s="210">
        <v>43230</v>
      </c>
      <c r="B392" s="211" t="s">
        <v>4</v>
      </c>
      <c r="C392" s="211">
        <v>8030</v>
      </c>
      <c r="D392" s="211" t="s">
        <v>135</v>
      </c>
      <c r="E392" s="211" t="s">
        <v>24</v>
      </c>
      <c r="F392" s="211" t="s">
        <v>7</v>
      </c>
      <c r="G392" s="211" t="s">
        <v>65</v>
      </c>
      <c r="H392" s="211" t="s">
        <v>1595</v>
      </c>
      <c r="I392" s="148">
        <v>19</v>
      </c>
      <c r="J392" s="148">
        <v>26</v>
      </c>
    </row>
    <row r="393" spans="1:10">
      <c r="A393" s="210">
        <v>43240</v>
      </c>
      <c r="B393" s="211" t="s">
        <v>4</v>
      </c>
      <c r="C393" s="211">
        <v>8034</v>
      </c>
      <c r="D393" s="211" t="s">
        <v>135</v>
      </c>
      <c r="E393" s="211" t="s">
        <v>7</v>
      </c>
      <c r="F393" s="211" t="s">
        <v>24</v>
      </c>
      <c r="G393" s="211" t="s">
        <v>478</v>
      </c>
      <c r="H393" s="211" t="s">
        <v>1727</v>
      </c>
      <c r="I393" s="148">
        <v>19</v>
      </c>
      <c r="J393" s="148">
        <v>26</v>
      </c>
    </row>
    <row r="394" spans="1:10">
      <c r="A394" s="210">
        <v>43240</v>
      </c>
      <c r="B394" s="211" t="s">
        <v>4</v>
      </c>
      <c r="C394" s="211">
        <v>8041</v>
      </c>
      <c r="D394" s="211" t="s">
        <v>135</v>
      </c>
      <c r="E394" s="211" t="s">
        <v>7</v>
      </c>
      <c r="F394" s="211" t="s">
        <v>1552</v>
      </c>
      <c r="G394" s="211" t="s">
        <v>1742</v>
      </c>
      <c r="H394" s="211" t="s">
        <v>1743</v>
      </c>
      <c r="I394" s="148">
        <v>19</v>
      </c>
      <c r="J394" s="148">
        <v>26</v>
      </c>
    </row>
    <row r="395" spans="1:10">
      <c r="A395" s="210">
        <v>43247</v>
      </c>
      <c r="B395" s="211" t="s">
        <v>4</v>
      </c>
      <c r="C395" s="211">
        <v>8111</v>
      </c>
      <c r="D395" s="211" t="s">
        <v>135</v>
      </c>
      <c r="E395" s="211" t="s">
        <v>1888</v>
      </c>
      <c r="F395" s="211" t="s">
        <v>24</v>
      </c>
      <c r="G395" s="211" t="s">
        <v>123</v>
      </c>
      <c r="H395" s="211" t="s">
        <v>1889</v>
      </c>
      <c r="I395" s="148">
        <v>19</v>
      </c>
      <c r="J395" s="148">
        <v>26</v>
      </c>
    </row>
    <row r="396" spans="1:10">
      <c r="A396" s="210">
        <v>43230</v>
      </c>
      <c r="B396" s="211" t="s">
        <v>7</v>
      </c>
      <c r="C396" s="211">
        <v>57525</v>
      </c>
      <c r="D396" s="211" t="s">
        <v>1705</v>
      </c>
      <c r="E396" s="211" t="s">
        <v>7</v>
      </c>
      <c r="F396" s="211" t="s">
        <v>7</v>
      </c>
      <c r="G396" s="211" t="s">
        <v>98</v>
      </c>
      <c r="H396" s="211"/>
      <c r="I396" s="212">
        <v>36</v>
      </c>
      <c r="J396" s="212">
        <v>55</v>
      </c>
    </row>
    <row r="397" spans="1:10">
      <c r="A397" s="210">
        <v>43233</v>
      </c>
      <c r="B397" s="211" t="s">
        <v>6</v>
      </c>
      <c r="C397" s="211">
        <v>54456</v>
      </c>
      <c r="D397" s="211" t="s">
        <v>1630</v>
      </c>
      <c r="E397" s="211" t="s">
        <v>489</v>
      </c>
      <c r="F397" s="211" t="s">
        <v>24</v>
      </c>
      <c r="G397" s="211" t="s">
        <v>1631</v>
      </c>
      <c r="H397" s="211"/>
      <c r="I397" s="148">
        <v>44</v>
      </c>
      <c r="J397" s="148">
        <v>62</v>
      </c>
    </row>
    <row r="398" spans="1:10">
      <c r="A398" s="210">
        <v>43221</v>
      </c>
      <c r="B398" s="211" t="s">
        <v>7</v>
      </c>
      <c r="C398" s="211">
        <v>57180</v>
      </c>
      <c r="D398" s="211" t="s">
        <v>823</v>
      </c>
      <c r="E398" s="211" t="s">
        <v>7</v>
      </c>
      <c r="F398" s="211" t="s">
        <v>24</v>
      </c>
      <c r="G398" s="211" t="s">
        <v>123</v>
      </c>
      <c r="H398" s="211"/>
      <c r="I398" s="148">
        <v>28</v>
      </c>
      <c r="J398" s="148">
        <v>35</v>
      </c>
    </row>
    <row r="399" spans="1:10">
      <c r="A399" s="210">
        <v>43222</v>
      </c>
      <c r="B399" s="211" t="s">
        <v>7</v>
      </c>
      <c r="C399" s="211">
        <v>54880</v>
      </c>
      <c r="D399" s="211" t="s">
        <v>1482</v>
      </c>
      <c r="E399" s="211" t="s">
        <v>7</v>
      </c>
      <c r="F399" s="211" t="s">
        <v>10</v>
      </c>
      <c r="G399" s="211" t="s">
        <v>1133</v>
      </c>
      <c r="H399" s="211"/>
      <c r="I399" s="212">
        <v>17</v>
      </c>
      <c r="J399" s="212">
        <v>10</v>
      </c>
    </row>
    <row r="400" spans="1:10">
      <c r="A400" s="210">
        <v>43221</v>
      </c>
      <c r="B400" s="211" t="s">
        <v>7</v>
      </c>
      <c r="C400" s="211">
        <v>57100</v>
      </c>
      <c r="D400" s="211" t="s">
        <v>369</v>
      </c>
      <c r="E400" s="211" t="s">
        <v>7</v>
      </c>
      <c r="F400" s="211" t="s">
        <v>24</v>
      </c>
      <c r="G400" s="211" t="s">
        <v>42</v>
      </c>
      <c r="H400" s="211"/>
      <c r="I400" s="148">
        <v>48</v>
      </c>
      <c r="J400" s="148">
        <v>41</v>
      </c>
    </row>
    <row r="401" spans="1:10">
      <c r="A401" s="210">
        <v>43221</v>
      </c>
      <c r="B401" s="211" t="s">
        <v>7</v>
      </c>
      <c r="C401" s="211">
        <v>57100</v>
      </c>
      <c r="D401" s="211" t="s">
        <v>369</v>
      </c>
      <c r="E401" s="211" t="s">
        <v>7</v>
      </c>
      <c r="F401" s="211" t="s">
        <v>24</v>
      </c>
      <c r="G401" s="211" t="s">
        <v>42</v>
      </c>
      <c r="H401" s="211"/>
      <c r="I401" s="148">
        <v>48</v>
      </c>
      <c r="J401" s="148">
        <v>41</v>
      </c>
    </row>
    <row r="402" spans="1:10">
      <c r="A402" s="210">
        <v>43223</v>
      </c>
      <c r="B402" s="211" t="s">
        <v>7</v>
      </c>
      <c r="C402" s="211">
        <v>57100</v>
      </c>
      <c r="D402" s="211" t="s">
        <v>369</v>
      </c>
      <c r="E402" s="211" t="s">
        <v>28</v>
      </c>
      <c r="F402" s="211" t="s">
        <v>7</v>
      </c>
      <c r="G402" s="211" t="s">
        <v>388</v>
      </c>
      <c r="H402" s="211"/>
      <c r="I402" s="148">
        <v>48</v>
      </c>
      <c r="J402" s="148">
        <v>41</v>
      </c>
    </row>
    <row r="403" spans="1:10">
      <c r="A403" s="210">
        <v>43224</v>
      </c>
      <c r="B403" s="211" t="s">
        <v>7</v>
      </c>
      <c r="C403" s="211">
        <v>57100</v>
      </c>
      <c r="D403" s="211" t="s">
        <v>369</v>
      </c>
      <c r="E403" s="211" t="s">
        <v>7</v>
      </c>
      <c r="F403" s="211" t="s">
        <v>1523</v>
      </c>
      <c r="G403" s="211" t="s">
        <v>663</v>
      </c>
      <c r="H403" s="211"/>
      <c r="I403" s="148">
        <v>48</v>
      </c>
      <c r="J403" s="148">
        <v>41</v>
      </c>
    </row>
    <row r="404" spans="1:10">
      <c r="A404" s="210">
        <v>43230</v>
      </c>
      <c r="B404" s="211" t="s">
        <v>7</v>
      </c>
      <c r="C404" s="211">
        <v>57100</v>
      </c>
      <c r="D404" s="211" t="s">
        <v>369</v>
      </c>
      <c r="E404" s="211" t="s">
        <v>7</v>
      </c>
      <c r="F404" s="211" t="s">
        <v>7</v>
      </c>
      <c r="G404" s="211" t="s">
        <v>98</v>
      </c>
      <c r="H404" s="211"/>
      <c r="I404" s="148">
        <v>48</v>
      </c>
      <c r="J404" s="148">
        <v>41</v>
      </c>
    </row>
    <row r="405" spans="1:10">
      <c r="A405" s="210">
        <v>43233</v>
      </c>
      <c r="B405" s="211" t="s">
        <v>7</v>
      </c>
      <c r="C405" s="211">
        <v>57100</v>
      </c>
      <c r="D405" s="211" t="s">
        <v>369</v>
      </c>
      <c r="E405" s="211" t="s">
        <v>7</v>
      </c>
      <c r="F405" s="211" t="s">
        <v>24</v>
      </c>
      <c r="G405" s="211" t="s">
        <v>42</v>
      </c>
      <c r="H405" s="211"/>
      <c r="I405" s="148">
        <v>48</v>
      </c>
      <c r="J405" s="148">
        <v>41</v>
      </c>
    </row>
    <row r="406" spans="1:10">
      <c r="A406" s="210">
        <v>43240</v>
      </c>
      <c r="B406" s="211" t="s">
        <v>7</v>
      </c>
      <c r="C406" s="211">
        <v>57100</v>
      </c>
      <c r="D406" s="211" t="s">
        <v>369</v>
      </c>
      <c r="E406" s="211" t="s">
        <v>7</v>
      </c>
      <c r="F406" s="211" t="s">
        <v>52</v>
      </c>
      <c r="G406" s="211" t="s">
        <v>98</v>
      </c>
      <c r="H406" s="211"/>
      <c r="I406" s="148">
        <v>48</v>
      </c>
      <c r="J406" s="148">
        <v>41</v>
      </c>
    </row>
    <row r="407" spans="1:10">
      <c r="A407" s="210">
        <v>43224</v>
      </c>
      <c r="B407" s="211" t="s">
        <v>22</v>
      </c>
      <c r="C407" s="211">
        <v>6730</v>
      </c>
      <c r="D407" s="211" t="s">
        <v>1524</v>
      </c>
      <c r="E407" s="211" t="s">
        <v>7</v>
      </c>
      <c r="F407" s="211" t="s">
        <v>24</v>
      </c>
      <c r="G407" s="211" t="s">
        <v>388</v>
      </c>
      <c r="H407" s="211"/>
      <c r="I407" s="212">
        <v>44</v>
      </c>
      <c r="J407" s="212">
        <v>54</v>
      </c>
    </row>
    <row r="408" spans="1:10">
      <c r="A408" s="210">
        <v>43226</v>
      </c>
      <c r="B408" s="211" t="s">
        <v>7</v>
      </c>
      <c r="C408" s="211">
        <v>54200</v>
      </c>
      <c r="D408" s="211" t="s">
        <v>1544</v>
      </c>
      <c r="E408" s="211" t="s">
        <v>7</v>
      </c>
      <c r="F408" s="211" t="s">
        <v>6</v>
      </c>
      <c r="G408" s="211" t="s">
        <v>1545</v>
      </c>
      <c r="H408" s="211"/>
      <c r="I408" s="212">
        <v>90</v>
      </c>
      <c r="J408" s="212">
        <v>141</v>
      </c>
    </row>
    <row r="409" spans="1:10">
      <c r="A409" s="210">
        <v>43224</v>
      </c>
      <c r="B409" s="211" t="s">
        <v>7</v>
      </c>
      <c r="C409" s="211">
        <v>57710</v>
      </c>
      <c r="D409" s="211" t="s">
        <v>1525</v>
      </c>
      <c r="E409" s="211" t="s">
        <v>7</v>
      </c>
      <c r="F409" s="211" t="s">
        <v>10</v>
      </c>
      <c r="G409" s="211" t="s">
        <v>42</v>
      </c>
      <c r="H409" s="211"/>
      <c r="I409" s="212">
        <v>26</v>
      </c>
      <c r="J409" s="212">
        <v>25</v>
      </c>
    </row>
    <row r="410" spans="1:10">
      <c r="A410" s="210">
        <v>43224</v>
      </c>
      <c r="B410" s="211" t="s">
        <v>984</v>
      </c>
      <c r="C410" s="211" t="s">
        <v>1519</v>
      </c>
      <c r="D410" s="211" t="s">
        <v>1520</v>
      </c>
      <c r="E410" s="211" t="s">
        <v>984</v>
      </c>
      <c r="F410" s="211" t="s">
        <v>24</v>
      </c>
      <c r="G410" s="211" t="s">
        <v>941</v>
      </c>
      <c r="H410" s="211"/>
      <c r="I410" s="244" t="s">
        <v>1539</v>
      </c>
      <c r="J410" s="244" t="s">
        <v>1538</v>
      </c>
    </row>
    <row r="411" spans="1:10">
      <c r="A411" s="210">
        <v>43226</v>
      </c>
      <c r="B411" s="211" t="s">
        <v>7</v>
      </c>
      <c r="C411" s="211">
        <v>54500</v>
      </c>
      <c r="D411" s="211" t="s">
        <v>1556</v>
      </c>
      <c r="E411" s="211" t="s">
        <v>7</v>
      </c>
      <c r="F411" s="211" t="s">
        <v>7</v>
      </c>
      <c r="G411" s="211" t="s">
        <v>1547</v>
      </c>
      <c r="H411" s="211"/>
      <c r="I411" s="212">
        <v>85</v>
      </c>
      <c r="J411" s="212">
        <v>128</v>
      </c>
    </row>
    <row r="412" spans="1:10">
      <c r="A412" s="210">
        <v>43244</v>
      </c>
      <c r="B412" s="211" t="s">
        <v>6</v>
      </c>
      <c r="C412" s="211">
        <v>42553</v>
      </c>
      <c r="D412" s="211" t="s">
        <v>1847</v>
      </c>
      <c r="E412" s="211" t="s">
        <v>6</v>
      </c>
      <c r="F412" s="211" t="s">
        <v>6</v>
      </c>
      <c r="G412" s="211" t="s">
        <v>1848</v>
      </c>
      <c r="H412" s="211"/>
      <c r="I412" s="244" t="s">
        <v>1864</v>
      </c>
      <c r="J412" s="244" t="s">
        <v>1865</v>
      </c>
    </row>
    <row r="413" spans="1:10">
      <c r="A413" s="210">
        <v>43221</v>
      </c>
      <c r="B413" s="211" t="s">
        <v>7</v>
      </c>
      <c r="C413" s="211">
        <v>54730</v>
      </c>
      <c r="D413" s="211" t="s">
        <v>1473</v>
      </c>
      <c r="E413" s="211" t="s">
        <v>984</v>
      </c>
      <c r="F413" s="211" t="s">
        <v>7</v>
      </c>
      <c r="G413" s="211" t="s">
        <v>42</v>
      </c>
      <c r="H413" s="211"/>
      <c r="I413" s="148">
        <v>33</v>
      </c>
      <c r="J413" s="148">
        <v>29</v>
      </c>
    </row>
    <row r="414" spans="1:10">
      <c r="A414" s="210">
        <v>43221</v>
      </c>
      <c r="B414" s="211" t="s">
        <v>7</v>
      </c>
      <c r="C414" s="211">
        <v>54730</v>
      </c>
      <c r="D414" s="211" t="s">
        <v>1473</v>
      </c>
      <c r="E414" s="211" t="s">
        <v>7</v>
      </c>
      <c r="F414" s="211" t="s">
        <v>7</v>
      </c>
      <c r="G414" s="211" t="s">
        <v>65</v>
      </c>
      <c r="H414" s="211"/>
      <c r="I414" s="148">
        <v>33</v>
      </c>
      <c r="J414" s="148">
        <v>29</v>
      </c>
    </row>
    <row r="415" spans="1:10">
      <c r="A415" s="210">
        <v>43240</v>
      </c>
      <c r="B415" s="211" t="s">
        <v>7</v>
      </c>
      <c r="C415" s="211">
        <v>54190</v>
      </c>
      <c r="D415" s="211" t="s">
        <v>1725</v>
      </c>
      <c r="E415" s="211" t="s">
        <v>7</v>
      </c>
      <c r="F415" s="211" t="s">
        <v>7</v>
      </c>
      <c r="G415" s="211" t="s">
        <v>98</v>
      </c>
      <c r="H415" s="211"/>
      <c r="I415" s="212">
        <v>18</v>
      </c>
      <c r="J415" s="212">
        <v>12</v>
      </c>
    </row>
    <row r="416" spans="1:10">
      <c r="A416" s="210">
        <v>43221</v>
      </c>
      <c r="B416" s="211" t="s">
        <v>4</v>
      </c>
      <c r="C416" s="211">
        <v>8838</v>
      </c>
      <c r="D416" s="211" t="s">
        <v>1407</v>
      </c>
      <c r="E416" s="211" t="s">
        <v>10</v>
      </c>
      <c r="F416" s="211" t="s">
        <v>24</v>
      </c>
      <c r="G416" s="211" t="s">
        <v>910</v>
      </c>
      <c r="H416" s="211"/>
      <c r="I416" s="148">
        <v>57</v>
      </c>
      <c r="J416" s="148">
        <v>50</v>
      </c>
    </row>
    <row r="417" spans="1:10">
      <c r="A417" s="210">
        <v>43230</v>
      </c>
      <c r="B417" s="211" t="s">
        <v>4</v>
      </c>
      <c r="C417" s="211">
        <v>8838</v>
      </c>
      <c r="D417" s="211" t="s">
        <v>1407</v>
      </c>
      <c r="E417" s="211" t="s">
        <v>1592</v>
      </c>
      <c r="F417" s="211" t="s">
        <v>5</v>
      </c>
      <c r="G417" s="211" t="s">
        <v>123</v>
      </c>
      <c r="H417" s="211"/>
      <c r="I417" s="148">
        <v>57</v>
      </c>
      <c r="J417" s="148">
        <v>50</v>
      </c>
    </row>
    <row r="418" spans="1:10" ht="15" customHeight="1">
      <c r="A418" s="210">
        <v>43249</v>
      </c>
      <c r="B418" s="211" t="s">
        <v>4</v>
      </c>
      <c r="C418" s="211">
        <v>7253</v>
      </c>
      <c r="D418" s="211" t="s">
        <v>311</v>
      </c>
      <c r="E418" s="211" t="s">
        <v>984</v>
      </c>
      <c r="F418" s="211" t="s">
        <v>1899</v>
      </c>
      <c r="G418" s="211" t="s">
        <v>98</v>
      </c>
      <c r="H418" s="211"/>
      <c r="I418" s="148">
        <v>30</v>
      </c>
      <c r="J418" s="148">
        <v>35</v>
      </c>
    </row>
    <row r="419" spans="1:10">
      <c r="A419" s="210">
        <v>43221</v>
      </c>
      <c r="B419" s="211" t="s">
        <v>4</v>
      </c>
      <c r="C419" s="211">
        <v>6637</v>
      </c>
      <c r="D419" s="211" t="s">
        <v>1084</v>
      </c>
      <c r="E419" s="211" t="s">
        <v>453</v>
      </c>
      <c r="F419" s="211" t="s">
        <v>100</v>
      </c>
      <c r="G419" s="211" t="s">
        <v>42</v>
      </c>
      <c r="H419" s="211"/>
      <c r="I419" s="148">
        <v>54</v>
      </c>
      <c r="J419" s="148">
        <v>68</v>
      </c>
    </row>
    <row r="420" spans="1:10">
      <c r="A420" s="210">
        <v>43221</v>
      </c>
      <c r="B420" s="211" t="s">
        <v>4</v>
      </c>
      <c r="C420" s="211">
        <v>6637</v>
      </c>
      <c r="D420" s="211" t="s">
        <v>1084</v>
      </c>
      <c r="E420" s="211" t="s">
        <v>5</v>
      </c>
      <c r="F420" s="211" t="s">
        <v>1401</v>
      </c>
      <c r="G420" s="211" t="s">
        <v>42</v>
      </c>
      <c r="H420" s="211"/>
      <c r="I420" s="148">
        <v>54</v>
      </c>
      <c r="J420" s="148">
        <v>68</v>
      </c>
    </row>
    <row r="421" spans="1:10">
      <c r="A421" s="210">
        <v>43240</v>
      </c>
      <c r="B421" s="211" t="s">
        <v>4</v>
      </c>
      <c r="C421" s="211">
        <v>6617</v>
      </c>
      <c r="D421" s="211" t="s">
        <v>1084</v>
      </c>
      <c r="E421" s="211" t="s">
        <v>5</v>
      </c>
      <c r="F421" s="211" t="s">
        <v>7</v>
      </c>
      <c r="G421" s="211" t="s">
        <v>1736</v>
      </c>
      <c r="H421" s="211"/>
      <c r="I421" s="148">
        <v>54</v>
      </c>
      <c r="J421" s="148">
        <v>68</v>
      </c>
    </row>
    <row r="422" spans="1:10">
      <c r="A422" s="210">
        <v>43243</v>
      </c>
      <c r="B422" s="211" t="s">
        <v>4</v>
      </c>
      <c r="C422" s="211">
        <v>9512</v>
      </c>
      <c r="D422" s="211" t="s">
        <v>147</v>
      </c>
      <c r="E422" s="211" t="s">
        <v>24</v>
      </c>
      <c r="F422" s="211" t="s">
        <v>7</v>
      </c>
      <c r="G422" s="211" t="s">
        <v>514</v>
      </c>
      <c r="H422" s="211"/>
      <c r="I422" s="212">
        <v>70</v>
      </c>
      <c r="J422" s="212">
        <v>91</v>
      </c>
    </row>
    <row r="423" spans="1:10">
      <c r="A423" s="210">
        <v>43221</v>
      </c>
      <c r="B423" s="211" t="s">
        <v>7</v>
      </c>
      <c r="C423" s="211">
        <v>57970</v>
      </c>
      <c r="D423" s="211" t="s">
        <v>739</v>
      </c>
      <c r="E423" s="211" t="s">
        <v>7</v>
      </c>
      <c r="F423" s="211" t="s">
        <v>24</v>
      </c>
      <c r="G423" s="211" t="s">
        <v>42</v>
      </c>
      <c r="H423" s="211"/>
      <c r="I423" s="148">
        <v>25</v>
      </c>
      <c r="J423" s="148">
        <v>20</v>
      </c>
    </row>
    <row r="424" spans="1:10">
      <c r="A424" s="210">
        <v>43221</v>
      </c>
      <c r="B424" s="211" t="s">
        <v>7</v>
      </c>
      <c r="C424" s="211">
        <v>57970</v>
      </c>
      <c r="D424" s="211" t="s">
        <v>739</v>
      </c>
      <c r="E424" s="211" t="s">
        <v>7</v>
      </c>
      <c r="F424" s="211" t="s">
        <v>24</v>
      </c>
      <c r="G424" s="211" t="s">
        <v>388</v>
      </c>
      <c r="H424" s="211"/>
      <c r="I424" s="148">
        <v>25</v>
      </c>
      <c r="J424" s="148">
        <v>20</v>
      </c>
    </row>
    <row r="425" spans="1:10">
      <c r="A425" s="210">
        <v>43221</v>
      </c>
      <c r="B425" s="211" t="s">
        <v>7</v>
      </c>
      <c r="C425" s="211">
        <v>57970</v>
      </c>
      <c r="D425" s="211" t="s">
        <v>739</v>
      </c>
      <c r="E425" s="211" t="s">
        <v>7</v>
      </c>
      <c r="F425" s="211" t="s">
        <v>7</v>
      </c>
      <c r="G425" s="211" t="s">
        <v>65</v>
      </c>
      <c r="H425" s="211"/>
      <c r="I425" s="148">
        <v>25</v>
      </c>
      <c r="J425" s="148">
        <v>20</v>
      </c>
    </row>
    <row r="426" spans="1:10">
      <c r="A426" s="210">
        <v>43240</v>
      </c>
      <c r="B426" s="211" t="s">
        <v>7</v>
      </c>
      <c r="C426" s="211">
        <v>57970</v>
      </c>
      <c r="D426" s="211" t="s">
        <v>739</v>
      </c>
      <c r="E426" s="211" t="s">
        <v>7</v>
      </c>
      <c r="F426" s="211" t="s">
        <v>24</v>
      </c>
      <c r="G426" s="211" t="s">
        <v>116</v>
      </c>
      <c r="H426" s="211"/>
      <c r="I426" s="148">
        <v>25</v>
      </c>
      <c r="J426" s="148">
        <v>20</v>
      </c>
    </row>
    <row r="427" spans="1:10">
      <c r="A427" s="210">
        <v>43241</v>
      </c>
      <c r="B427" s="211" t="s">
        <v>7</v>
      </c>
      <c r="C427" s="211">
        <v>57970</v>
      </c>
      <c r="D427" s="211" t="s">
        <v>739</v>
      </c>
      <c r="E427" s="211" t="s">
        <v>7</v>
      </c>
      <c r="F427" s="211" t="s">
        <v>7</v>
      </c>
      <c r="G427" s="211" t="s">
        <v>1770</v>
      </c>
      <c r="H427" s="211"/>
      <c r="I427" s="148">
        <v>25</v>
      </c>
      <c r="J427" s="148">
        <v>20</v>
      </c>
    </row>
    <row r="428" spans="1:10">
      <c r="A428" s="210">
        <v>43221</v>
      </c>
      <c r="B428" s="211" t="s">
        <v>7</v>
      </c>
      <c r="C428" s="211">
        <v>57330</v>
      </c>
      <c r="D428" s="211" t="s">
        <v>1463</v>
      </c>
      <c r="E428" s="211" t="s">
        <v>5</v>
      </c>
      <c r="F428" s="211" t="s">
        <v>5</v>
      </c>
      <c r="G428" s="211" t="s">
        <v>123</v>
      </c>
      <c r="H428" s="211"/>
      <c r="I428" s="148">
        <v>30</v>
      </c>
      <c r="J428" s="148">
        <v>28</v>
      </c>
    </row>
    <row r="429" spans="1:10">
      <c r="A429" s="245"/>
      <c r="B429" s="218"/>
      <c r="C429" s="218"/>
      <c r="D429" s="218"/>
      <c r="E429" s="218"/>
      <c r="F429" s="218"/>
      <c r="G429" s="218"/>
      <c r="H429" s="218"/>
      <c r="I429" s="148"/>
      <c r="J429" s="148"/>
    </row>
    <row r="431" spans="1:10">
      <c r="I431" s="236">
        <f>SUM(I3:I428)</f>
        <v>12763</v>
      </c>
      <c r="J431" s="236">
        <f>SUM(J3:J428)</f>
        <v>14528</v>
      </c>
    </row>
    <row r="432" spans="1:10">
      <c r="I432" s="236">
        <f>407-31</f>
        <v>376</v>
      </c>
      <c r="J432" s="236">
        <f>407-31</f>
        <v>376</v>
      </c>
    </row>
    <row r="433" spans="9:10">
      <c r="I433" s="630">
        <f>I431/I432</f>
        <v>33.944148936170215</v>
      </c>
      <c r="J433" s="630">
        <f>J431/J432</f>
        <v>38.638297872340424</v>
      </c>
    </row>
  </sheetData>
  <sortState ref="A3:L428">
    <sortCondition ref="D428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pageSetUpPr fitToPage="1"/>
  </sheetPr>
  <dimension ref="A1:J90"/>
  <sheetViews>
    <sheetView topLeftCell="A70" zoomScale="144" zoomScaleNormal="144" zoomScalePageLayoutView="144" workbookViewId="0">
      <selection activeCell="G94" sqref="G94"/>
    </sheetView>
  </sheetViews>
  <sheetFormatPr baseColWidth="10" defaultRowHeight="15"/>
  <cols>
    <col min="4" max="4" width="20.5" customWidth="1"/>
    <col min="6" max="6" width="27" hidden="1" customWidth="1"/>
    <col min="7" max="7" width="53" customWidth="1"/>
    <col min="8" max="8" width="31.1640625" hidden="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212" customFormat="1">
      <c r="A2" s="210">
        <v>43281</v>
      </c>
      <c r="B2" s="211" t="s">
        <v>22</v>
      </c>
      <c r="C2" s="211">
        <v>6700</v>
      </c>
      <c r="D2" s="211" t="s">
        <v>326</v>
      </c>
      <c r="E2" s="211" t="s">
        <v>7</v>
      </c>
      <c r="F2" s="211" t="s">
        <v>984</v>
      </c>
      <c r="G2" s="211" t="s">
        <v>510</v>
      </c>
      <c r="H2" s="211"/>
      <c r="I2" s="212">
        <v>30</v>
      </c>
      <c r="J2" s="212">
        <v>29</v>
      </c>
    </row>
    <row r="3" spans="1:10" s="212" customFormat="1">
      <c r="A3" s="210">
        <v>43253</v>
      </c>
      <c r="B3" s="211" t="s">
        <v>7</v>
      </c>
      <c r="C3" s="211">
        <v>55000</v>
      </c>
      <c r="D3" s="211" t="s">
        <v>1927</v>
      </c>
      <c r="E3" s="211" t="s">
        <v>7</v>
      </c>
      <c r="F3" s="211" t="s">
        <v>7</v>
      </c>
      <c r="G3" s="211" t="s">
        <v>116</v>
      </c>
      <c r="H3" s="211" t="s">
        <v>1928</v>
      </c>
      <c r="I3" s="212">
        <v>111</v>
      </c>
      <c r="J3" s="212">
        <v>140</v>
      </c>
    </row>
    <row r="4" spans="1:10" s="212" customFormat="1">
      <c r="A4" s="210">
        <v>43271</v>
      </c>
      <c r="B4" s="211" t="s">
        <v>4</v>
      </c>
      <c r="C4" s="211">
        <v>5405</v>
      </c>
      <c r="D4" s="211" t="s">
        <v>194</v>
      </c>
      <c r="E4" s="211" t="s">
        <v>24</v>
      </c>
      <c r="F4" s="211" t="s">
        <v>24</v>
      </c>
      <c r="G4" s="211" t="s">
        <v>42</v>
      </c>
      <c r="H4" s="211" t="s">
        <v>1974</v>
      </c>
      <c r="I4" s="212">
        <v>30</v>
      </c>
      <c r="J4" s="212">
        <v>40</v>
      </c>
    </row>
    <row r="5" spans="1:10" s="212" customFormat="1">
      <c r="A5" s="210">
        <v>43254</v>
      </c>
      <c r="B5" s="211" t="s">
        <v>4</v>
      </c>
      <c r="C5" s="211">
        <v>4481</v>
      </c>
      <c r="D5" s="211" t="s">
        <v>145</v>
      </c>
      <c r="E5" s="211" t="s">
        <v>5</v>
      </c>
      <c r="F5" s="211" t="s">
        <v>122</v>
      </c>
      <c r="G5" s="211" t="s">
        <v>123</v>
      </c>
      <c r="H5" s="211" t="s">
        <v>1930</v>
      </c>
      <c r="I5" s="212">
        <v>8</v>
      </c>
      <c r="J5" s="212">
        <v>5</v>
      </c>
    </row>
    <row r="6" spans="1:10" s="212" customFormat="1">
      <c r="A6" s="210">
        <v>43274</v>
      </c>
      <c r="B6" s="211" t="s">
        <v>4</v>
      </c>
      <c r="C6" s="211">
        <v>4390</v>
      </c>
      <c r="D6" s="211" t="s">
        <v>145</v>
      </c>
      <c r="E6" s="211" t="s">
        <v>5</v>
      </c>
      <c r="F6" s="211" t="s">
        <v>28</v>
      </c>
      <c r="G6" s="211" t="s">
        <v>548</v>
      </c>
      <c r="H6" s="211"/>
      <c r="I6" s="651">
        <v>8</v>
      </c>
      <c r="J6" s="651">
        <v>5</v>
      </c>
    </row>
    <row r="7" spans="1:10" s="212" customFormat="1">
      <c r="A7" s="210">
        <v>43254</v>
      </c>
      <c r="B7" s="211" t="s">
        <v>4</v>
      </c>
      <c r="C7" s="211">
        <v>8052</v>
      </c>
      <c r="D7" s="211" t="s">
        <v>133</v>
      </c>
      <c r="E7" s="211" t="s">
        <v>6</v>
      </c>
      <c r="F7" s="211" t="s">
        <v>12</v>
      </c>
      <c r="G7" s="211" t="s">
        <v>939</v>
      </c>
      <c r="H7" s="211"/>
      <c r="I7" s="212">
        <v>22</v>
      </c>
      <c r="J7" s="212">
        <v>24</v>
      </c>
    </row>
    <row r="8" spans="1:10" s="212" customFormat="1">
      <c r="A8" s="210">
        <v>43268</v>
      </c>
      <c r="B8" s="211" t="s">
        <v>4</v>
      </c>
      <c r="C8" s="211">
        <v>9353</v>
      </c>
      <c r="D8" s="211" t="s">
        <v>464</v>
      </c>
      <c r="E8" s="211" t="s">
        <v>24</v>
      </c>
      <c r="F8" s="211" t="s">
        <v>6</v>
      </c>
      <c r="G8" s="211" t="s">
        <v>663</v>
      </c>
      <c r="H8" s="211" t="s">
        <v>1967</v>
      </c>
      <c r="I8" s="212">
        <v>51</v>
      </c>
      <c r="J8" s="212">
        <v>71</v>
      </c>
    </row>
    <row r="9" spans="1:10" s="212" customFormat="1">
      <c r="A9" s="210">
        <v>43257</v>
      </c>
      <c r="B9" s="211" t="s">
        <v>7</v>
      </c>
      <c r="C9" s="211">
        <v>57655</v>
      </c>
      <c r="D9" s="211" t="s">
        <v>1508</v>
      </c>
      <c r="E9" s="211" t="s">
        <v>7</v>
      </c>
      <c r="F9" s="211" t="s">
        <v>6</v>
      </c>
      <c r="G9" s="211" t="s">
        <v>548</v>
      </c>
      <c r="H9" s="211" t="s">
        <v>1933</v>
      </c>
      <c r="I9" s="212">
        <v>28</v>
      </c>
      <c r="J9" s="212">
        <v>24</v>
      </c>
    </row>
    <row r="10" spans="1:10" s="212" customFormat="1">
      <c r="A10" s="210">
        <v>43258</v>
      </c>
      <c r="B10" s="211" t="s">
        <v>1934</v>
      </c>
      <c r="C10" s="211" t="s">
        <v>1935</v>
      </c>
      <c r="D10" s="211" t="s">
        <v>1934</v>
      </c>
      <c r="E10" s="211" t="s">
        <v>24</v>
      </c>
      <c r="F10" s="211" t="s">
        <v>1936</v>
      </c>
      <c r="G10" s="211" t="s">
        <v>1937</v>
      </c>
      <c r="H10" s="211"/>
      <c r="I10" s="244" t="s">
        <v>3127</v>
      </c>
      <c r="J10" s="244" t="s">
        <v>3127</v>
      </c>
    </row>
    <row r="11" spans="1:10" s="212" customFormat="1">
      <c r="A11" s="210">
        <v>43253</v>
      </c>
      <c r="B11" s="211" t="s">
        <v>7</v>
      </c>
      <c r="C11" s="211">
        <v>57710</v>
      </c>
      <c r="D11" s="211" t="s">
        <v>1918</v>
      </c>
      <c r="E11" s="211" t="s">
        <v>7</v>
      </c>
      <c r="F11" s="211" t="s">
        <v>24</v>
      </c>
      <c r="G11" s="211" t="s">
        <v>1763</v>
      </c>
      <c r="H11" s="211" t="s">
        <v>1919</v>
      </c>
      <c r="I11" s="212">
        <v>30</v>
      </c>
      <c r="J11" s="212">
        <v>25</v>
      </c>
    </row>
    <row r="12" spans="1:10" s="212" customFormat="1">
      <c r="A12" s="210">
        <v>43252</v>
      </c>
      <c r="B12" s="211" t="s">
        <v>4</v>
      </c>
      <c r="C12" s="211">
        <v>8345</v>
      </c>
      <c r="D12" s="211" t="s">
        <v>668</v>
      </c>
      <c r="E12" s="211" t="s">
        <v>79</v>
      </c>
      <c r="F12" s="211" t="s">
        <v>79</v>
      </c>
      <c r="G12" s="211" t="s">
        <v>388</v>
      </c>
      <c r="H12" s="211"/>
      <c r="I12" s="212">
        <v>23</v>
      </c>
      <c r="J12" s="212">
        <v>17</v>
      </c>
    </row>
    <row r="13" spans="1:10" s="212" customFormat="1">
      <c r="A13" s="210">
        <v>43260</v>
      </c>
      <c r="B13" s="211" t="s">
        <v>7</v>
      </c>
      <c r="C13" s="211">
        <v>54400</v>
      </c>
      <c r="D13" s="211" t="s">
        <v>815</v>
      </c>
      <c r="E13" s="211" t="s">
        <v>7</v>
      </c>
      <c r="F13" s="211" t="s">
        <v>24</v>
      </c>
      <c r="G13" s="211" t="s">
        <v>1944</v>
      </c>
      <c r="H13" s="211" t="s">
        <v>1945</v>
      </c>
      <c r="I13" s="212">
        <v>25</v>
      </c>
      <c r="J13" s="212">
        <v>24</v>
      </c>
    </row>
    <row r="14" spans="1:10" s="212" customFormat="1">
      <c r="A14" s="210">
        <v>43253</v>
      </c>
      <c r="B14" s="211" t="s">
        <v>4</v>
      </c>
      <c r="C14" s="211">
        <v>4577</v>
      </c>
      <c r="D14" s="211" t="s">
        <v>131</v>
      </c>
      <c r="E14" s="211" t="s">
        <v>7</v>
      </c>
      <c r="F14" s="211" t="s">
        <v>7</v>
      </c>
      <c r="G14" s="211" t="s">
        <v>939</v>
      </c>
      <c r="H14" s="211" t="s">
        <v>1929</v>
      </c>
      <c r="I14" s="212">
        <v>5</v>
      </c>
      <c r="J14" s="212">
        <v>2</v>
      </c>
    </row>
    <row r="15" spans="1:10" s="212" customFormat="1">
      <c r="A15" s="210">
        <v>43267</v>
      </c>
      <c r="B15" s="211" t="s">
        <v>4</v>
      </c>
      <c r="C15" s="211">
        <v>4553</v>
      </c>
      <c r="D15" s="211" t="s">
        <v>131</v>
      </c>
      <c r="E15" s="211" t="s">
        <v>1965</v>
      </c>
      <c r="F15" s="211" t="s">
        <v>7</v>
      </c>
      <c r="G15" s="211" t="s">
        <v>388</v>
      </c>
      <c r="H15" s="211"/>
      <c r="I15" s="651">
        <v>5</v>
      </c>
      <c r="J15" s="651">
        <v>2</v>
      </c>
    </row>
    <row r="16" spans="1:10" s="212" customFormat="1">
      <c r="A16" s="210">
        <v>43281</v>
      </c>
      <c r="B16" s="211" t="s">
        <v>4</v>
      </c>
      <c r="C16" s="211">
        <v>4629</v>
      </c>
      <c r="D16" s="211" t="s">
        <v>131</v>
      </c>
      <c r="E16" s="211" t="s">
        <v>5</v>
      </c>
      <c r="F16" s="211" t="s">
        <v>5</v>
      </c>
      <c r="G16" s="211" t="s">
        <v>240</v>
      </c>
      <c r="H16" s="211"/>
      <c r="I16" s="651">
        <v>5</v>
      </c>
      <c r="J16" s="651">
        <v>2</v>
      </c>
    </row>
    <row r="17" spans="1:10" s="212" customFormat="1">
      <c r="A17" s="210">
        <v>43268</v>
      </c>
      <c r="B17" s="211" t="s">
        <v>4</v>
      </c>
      <c r="C17" s="211">
        <v>3543</v>
      </c>
      <c r="D17" s="211" t="s">
        <v>168</v>
      </c>
      <c r="E17" s="211" t="s">
        <v>5</v>
      </c>
      <c r="F17" s="211" t="s">
        <v>6</v>
      </c>
      <c r="G17" s="211" t="s">
        <v>1639</v>
      </c>
      <c r="H17" s="211" t="s">
        <v>1969</v>
      </c>
      <c r="I17" s="212">
        <v>19</v>
      </c>
      <c r="J17" s="212">
        <v>23</v>
      </c>
    </row>
    <row r="18" spans="1:10" s="212" customFormat="1">
      <c r="A18" s="210">
        <v>43260</v>
      </c>
      <c r="B18" s="211" t="s">
        <v>4</v>
      </c>
      <c r="C18" s="211">
        <v>3961</v>
      </c>
      <c r="D18" s="211" t="s">
        <v>1942</v>
      </c>
      <c r="E18" s="211" t="s">
        <v>5</v>
      </c>
      <c r="F18" s="211" t="s">
        <v>7</v>
      </c>
      <c r="G18" s="211" t="s">
        <v>1943</v>
      </c>
      <c r="H18" s="211"/>
      <c r="I18" s="212">
        <v>13</v>
      </c>
      <c r="J18" s="212">
        <v>11</v>
      </c>
    </row>
    <row r="19" spans="1:10" s="212" customFormat="1">
      <c r="A19" s="210">
        <v>43264</v>
      </c>
      <c r="B19" s="211" t="s">
        <v>4</v>
      </c>
      <c r="C19" s="211">
        <v>4251</v>
      </c>
      <c r="D19" s="211" t="s">
        <v>141</v>
      </c>
      <c r="E19" s="211" t="s">
        <v>7</v>
      </c>
      <c r="F19" s="211" t="s">
        <v>7</v>
      </c>
      <c r="G19" s="211" t="s">
        <v>65</v>
      </c>
      <c r="H19" s="211"/>
      <c r="I19" s="212">
        <v>11</v>
      </c>
      <c r="J19" s="212">
        <v>10</v>
      </c>
    </row>
    <row r="20" spans="1:10" s="212" customFormat="1">
      <c r="A20" s="210">
        <v>43267</v>
      </c>
      <c r="B20" s="211" t="s">
        <v>4</v>
      </c>
      <c r="C20" s="211">
        <v>4208</v>
      </c>
      <c r="D20" s="211" t="s">
        <v>141</v>
      </c>
      <c r="E20" s="211" t="s">
        <v>5</v>
      </c>
      <c r="F20" s="211" t="s">
        <v>35</v>
      </c>
      <c r="G20" s="211" t="s">
        <v>1961</v>
      </c>
      <c r="H20" s="211"/>
      <c r="I20" s="651">
        <v>11</v>
      </c>
      <c r="J20" s="651">
        <v>10</v>
      </c>
    </row>
    <row r="21" spans="1:10" s="212" customFormat="1">
      <c r="A21" s="210">
        <v>43267</v>
      </c>
      <c r="B21" s="211" t="s">
        <v>4</v>
      </c>
      <c r="C21" s="211">
        <v>4231</v>
      </c>
      <c r="D21" s="211" t="s">
        <v>141</v>
      </c>
      <c r="E21" s="211" t="s">
        <v>5</v>
      </c>
      <c r="F21" s="211" t="s">
        <v>228</v>
      </c>
      <c r="G21" s="211" t="s">
        <v>388</v>
      </c>
      <c r="H21" s="211"/>
      <c r="I21" s="651">
        <v>11</v>
      </c>
      <c r="J21" s="651">
        <v>10</v>
      </c>
    </row>
    <row r="22" spans="1:10" s="212" customFormat="1">
      <c r="A22" s="210">
        <v>43279</v>
      </c>
      <c r="B22" s="211" t="s">
        <v>4</v>
      </c>
      <c r="C22" s="211">
        <v>4346</v>
      </c>
      <c r="D22" s="211" t="s">
        <v>141</v>
      </c>
      <c r="E22" s="211" t="s">
        <v>7</v>
      </c>
      <c r="F22" s="211" t="s">
        <v>7</v>
      </c>
      <c r="G22" s="211" t="s">
        <v>388</v>
      </c>
      <c r="H22" s="211"/>
      <c r="I22" s="651">
        <v>11</v>
      </c>
      <c r="J22" s="651">
        <v>10</v>
      </c>
    </row>
    <row r="23" spans="1:10" s="212" customFormat="1">
      <c r="A23" s="210">
        <v>43281</v>
      </c>
      <c r="B23" s="211" t="s">
        <v>4</v>
      </c>
      <c r="C23" s="211">
        <v>4058</v>
      </c>
      <c r="D23" s="211" t="s">
        <v>141</v>
      </c>
      <c r="E23" s="211" t="s">
        <v>12</v>
      </c>
      <c r="F23" s="211" t="s">
        <v>7</v>
      </c>
      <c r="G23" s="211" t="s">
        <v>98</v>
      </c>
      <c r="H23" s="211"/>
      <c r="I23" s="651">
        <v>11</v>
      </c>
      <c r="J23" s="651">
        <v>10</v>
      </c>
    </row>
    <row r="24" spans="1:10" s="212" customFormat="1">
      <c r="A24" s="210">
        <v>43261</v>
      </c>
      <c r="B24" s="211" t="s">
        <v>7</v>
      </c>
      <c r="C24" s="211">
        <v>57290</v>
      </c>
      <c r="D24" s="211" t="s">
        <v>356</v>
      </c>
      <c r="E24" s="211" t="s">
        <v>7</v>
      </c>
      <c r="F24" s="211" t="s">
        <v>7</v>
      </c>
      <c r="G24" s="211" t="s">
        <v>42</v>
      </c>
      <c r="H24" s="211" t="s">
        <v>1950</v>
      </c>
      <c r="I24" s="212">
        <v>35</v>
      </c>
      <c r="J24" s="212">
        <v>40</v>
      </c>
    </row>
    <row r="25" spans="1:10" s="212" customFormat="1">
      <c r="A25" s="210">
        <v>43252</v>
      </c>
      <c r="B25" s="211" t="s">
        <v>1125</v>
      </c>
      <c r="C25" s="211" t="s">
        <v>1907</v>
      </c>
      <c r="D25" s="211" t="s">
        <v>1908</v>
      </c>
      <c r="E25" s="211" t="s">
        <v>24</v>
      </c>
      <c r="F25" s="211" t="s">
        <v>7</v>
      </c>
      <c r="G25" s="211" t="s">
        <v>1230</v>
      </c>
      <c r="H25" s="211"/>
      <c r="I25" s="244" t="s">
        <v>3127</v>
      </c>
      <c r="J25" s="244" t="s">
        <v>3127</v>
      </c>
    </row>
    <row r="26" spans="1:10" s="212" customFormat="1">
      <c r="A26" s="210">
        <v>43252</v>
      </c>
      <c r="B26" s="211" t="s">
        <v>1125</v>
      </c>
      <c r="C26" s="211" t="s">
        <v>1907</v>
      </c>
      <c r="D26" s="211" t="s">
        <v>1908</v>
      </c>
      <c r="E26" s="211" t="s">
        <v>24</v>
      </c>
      <c r="F26" s="211" t="s">
        <v>24</v>
      </c>
      <c r="G26" s="211" t="s">
        <v>388</v>
      </c>
      <c r="H26" s="211"/>
      <c r="I26" s="244" t="s">
        <v>3127</v>
      </c>
      <c r="J26" s="244" t="s">
        <v>3127</v>
      </c>
    </row>
    <row r="27" spans="1:10" s="212" customFormat="1">
      <c r="A27" s="210">
        <v>43260</v>
      </c>
      <c r="B27" s="211" t="s">
        <v>4</v>
      </c>
      <c r="C27" s="211">
        <v>5741</v>
      </c>
      <c r="D27" s="211" t="s">
        <v>1947</v>
      </c>
      <c r="E27" s="211" t="s">
        <v>5</v>
      </c>
      <c r="F27" s="211" t="s">
        <v>7</v>
      </c>
      <c r="G27" s="211" t="s">
        <v>388</v>
      </c>
      <c r="H27" s="211" t="s">
        <v>1948</v>
      </c>
      <c r="I27" s="212">
        <v>25</v>
      </c>
      <c r="J27" s="212">
        <v>34</v>
      </c>
    </row>
    <row r="28" spans="1:10" s="212" customFormat="1">
      <c r="A28" s="210">
        <v>43275</v>
      </c>
      <c r="B28" s="211" t="s">
        <v>22</v>
      </c>
      <c r="C28" s="211">
        <v>6769</v>
      </c>
      <c r="D28" s="211" t="s">
        <v>1985</v>
      </c>
      <c r="E28" s="211" t="s">
        <v>7</v>
      </c>
      <c r="F28" s="211" t="s">
        <v>7</v>
      </c>
      <c r="G28" s="211" t="s">
        <v>1986</v>
      </c>
      <c r="H28" s="211"/>
      <c r="I28" s="212">
        <v>50</v>
      </c>
      <c r="J28" s="212">
        <v>51</v>
      </c>
    </row>
    <row r="29" spans="1:10" s="212" customFormat="1">
      <c r="A29" s="210">
        <v>43253</v>
      </c>
      <c r="B29" s="211" t="s">
        <v>1125</v>
      </c>
      <c r="C29" s="211" t="s">
        <v>1915</v>
      </c>
      <c r="D29" s="211" t="s">
        <v>1916</v>
      </c>
      <c r="E29" s="211" t="s">
        <v>24</v>
      </c>
      <c r="F29" s="211" t="s">
        <v>24</v>
      </c>
      <c r="G29" s="211" t="s">
        <v>1833</v>
      </c>
      <c r="H29" s="211"/>
      <c r="I29" s="244" t="s">
        <v>3127</v>
      </c>
      <c r="J29" s="244" t="s">
        <v>3127</v>
      </c>
    </row>
    <row r="30" spans="1:10" s="212" customFormat="1">
      <c r="A30" s="210">
        <v>43261</v>
      </c>
      <c r="B30" s="211" t="s">
        <v>4</v>
      </c>
      <c r="C30" s="211">
        <v>7229</v>
      </c>
      <c r="D30" s="211" t="s">
        <v>156</v>
      </c>
      <c r="E30" s="211" t="s">
        <v>5</v>
      </c>
      <c r="F30" s="211" t="s">
        <v>6</v>
      </c>
      <c r="G30" s="211" t="s">
        <v>65</v>
      </c>
      <c r="H30" s="211"/>
      <c r="I30" s="212">
        <v>33</v>
      </c>
      <c r="J30" s="212">
        <v>37</v>
      </c>
    </row>
    <row r="31" spans="1:10" s="212" customFormat="1">
      <c r="A31" s="210">
        <v>43258</v>
      </c>
      <c r="B31" s="211" t="s">
        <v>4</v>
      </c>
      <c r="C31" s="211">
        <v>5880</v>
      </c>
      <c r="D31" s="211" t="s">
        <v>307</v>
      </c>
      <c r="E31" s="211" t="s">
        <v>7</v>
      </c>
      <c r="F31" s="211" t="s">
        <v>7</v>
      </c>
      <c r="G31" s="211" t="s">
        <v>98</v>
      </c>
      <c r="H31" s="211" t="s">
        <v>1940</v>
      </c>
      <c r="I31" s="212">
        <v>22</v>
      </c>
      <c r="J31" s="212">
        <v>28</v>
      </c>
    </row>
    <row r="32" spans="1:10" s="212" customFormat="1">
      <c r="A32" s="210">
        <v>43261</v>
      </c>
      <c r="B32" s="211" t="s">
        <v>4</v>
      </c>
      <c r="C32" s="211">
        <v>5842</v>
      </c>
      <c r="D32" s="211" t="s">
        <v>307</v>
      </c>
      <c r="E32" s="211" t="s">
        <v>453</v>
      </c>
      <c r="F32" s="211" t="s">
        <v>1171</v>
      </c>
      <c r="G32" s="211" t="s">
        <v>1230</v>
      </c>
      <c r="H32" s="211"/>
      <c r="I32" s="651">
        <v>22</v>
      </c>
      <c r="J32" s="651">
        <v>28</v>
      </c>
    </row>
    <row r="33" spans="1:10" s="212" customFormat="1">
      <c r="A33" s="210">
        <v>43275</v>
      </c>
      <c r="B33" s="211" t="s">
        <v>7</v>
      </c>
      <c r="C33" s="211">
        <v>57330</v>
      </c>
      <c r="D33" s="211" t="s">
        <v>413</v>
      </c>
      <c r="E33" s="211" t="s">
        <v>7</v>
      </c>
      <c r="F33" s="211" t="s">
        <v>7</v>
      </c>
      <c r="G33" s="211" t="s">
        <v>388</v>
      </c>
      <c r="H33" s="211"/>
      <c r="I33" s="212">
        <v>24</v>
      </c>
      <c r="J33" s="212">
        <v>31</v>
      </c>
    </row>
    <row r="34" spans="1:10" s="212" customFormat="1">
      <c r="A34" s="210">
        <v>43261</v>
      </c>
      <c r="B34" s="211" t="s">
        <v>4</v>
      </c>
      <c r="C34" s="211">
        <v>1137</v>
      </c>
      <c r="D34" s="211" t="s">
        <v>136</v>
      </c>
      <c r="E34" s="211" t="s">
        <v>7</v>
      </c>
      <c r="F34" s="211" t="s">
        <v>24</v>
      </c>
      <c r="G34" s="211" t="s">
        <v>37</v>
      </c>
      <c r="H34" s="211"/>
      <c r="I34" s="212">
        <v>21</v>
      </c>
      <c r="J34" s="212">
        <v>27</v>
      </c>
    </row>
    <row r="35" spans="1:10" s="212" customFormat="1">
      <c r="A35" s="210">
        <v>43254</v>
      </c>
      <c r="B35" s="211" t="s">
        <v>7</v>
      </c>
      <c r="C35" s="211">
        <v>54590</v>
      </c>
      <c r="D35" s="211" t="s">
        <v>849</v>
      </c>
      <c r="E35" s="211" t="s">
        <v>7</v>
      </c>
      <c r="F35" s="211" t="s">
        <v>1931</v>
      </c>
      <c r="G35" s="211" t="s">
        <v>98</v>
      </c>
      <c r="H35" s="211" t="s">
        <v>1932</v>
      </c>
      <c r="I35" s="212">
        <v>12</v>
      </c>
      <c r="J35" s="212">
        <v>7</v>
      </c>
    </row>
    <row r="36" spans="1:10" s="212" customFormat="1">
      <c r="A36" s="210">
        <v>43261</v>
      </c>
      <c r="B36" s="211" t="s">
        <v>7</v>
      </c>
      <c r="C36" s="211">
        <v>5970</v>
      </c>
      <c r="D36" s="211" t="s">
        <v>179</v>
      </c>
      <c r="E36" s="211" t="s">
        <v>7</v>
      </c>
      <c r="F36" s="211" t="s">
        <v>24</v>
      </c>
      <c r="G36" s="211" t="s">
        <v>1230</v>
      </c>
      <c r="H36" s="211" t="s">
        <v>1957</v>
      </c>
      <c r="I36" s="212">
        <v>24</v>
      </c>
      <c r="J36" s="212">
        <v>30</v>
      </c>
    </row>
    <row r="37" spans="1:10" s="212" customFormat="1">
      <c r="A37" s="210">
        <v>43268</v>
      </c>
      <c r="B37" s="211" t="s">
        <v>4</v>
      </c>
      <c r="C37" s="211">
        <v>5977</v>
      </c>
      <c r="D37" s="211" t="s">
        <v>179</v>
      </c>
      <c r="E37" s="211" t="s">
        <v>6</v>
      </c>
      <c r="F37" s="211" t="s">
        <v>7</v>
      </c>
      <c r="G37" s="211" t="s">
        <v>388</v>
      </c>
      <c r="H37" s="211"/>
      <c r="I37" s="651">
        <v>24</v>
      </c>
      <c r="J37" s="651">
        <v>30</v>
      </c>
    </row>
    <row r="38" spans="1:10" s="212" customFormat="1">
      <c r="A38" s="210">
        <v>43253</v>
      </c>
      <c r="B38" s="211" t="s">
        <v>4</v>
      </c>
      <c r="C38" s="211">
        <v>6114</v>
      </c>
      <c r="D38" s="211" t="s">
        <v>142</v>
      </c>
      <c r="E38" s="211" t="s">
        <v>7</v>
      </c>
      <c r="F38" s="211" t="s">
        <v>6</v>
      </c>
      <c r="G38" s="211" t="s">
        <v>1833</v>
      </c>
      <c r="H38" s="211" t="s">
        <v>1914</v>
      </c>
      <c r="I38" s="212">
        <v>31</v>
      </c>
      <c r="J38" s="212">
        <v>44</v>
      </c>
    </row>
    <row r="39" spans="1:10" s="212" customFormat="1">
      <c r="A39" s="210">
        <v>43267</v>
      </c>
      <c r="B39" s="211" t="s">
        <v>4</v>
      </c>
      <c r="C39" s="211">
        <v>4924</v>
      </c>
      <c r="D39" s="211" t="s">
        <v>1657</v>
      </c>
      <c r="E39" s="211" t="s">
        <v>5</v>
      </c>
      <c r="F39" s="211" t="s">
        <v>24</v>
      </c>
      <c r="G39" s="211" t="s">
        <v>388</v>
      </c>
      <c r="H39" s="211"/>
      <c r="I39" s="212">
        <v>14</v>
      </c>
      <c r="J39" s="212">
        <v>9</v>
      </c>
    </row>
    <row r="40" spans="1:10" s="212" customFormat="1">
      <c r="A40" s="210">
        <v>43274</v>
      </c>
      <c r="B40" s="211" t="s">
        <v>4</v>
      </c>
      <c r="C40" s="211">
        <v>8293</v>
      </c>
      <c r="D40" s="211" t="s">
        <v>1979</v>
      </c>
      <c r="E40" s="211" t="s">
        <v>5</v>
      </c>
      <c r="F40" s="211" t="s">
        <v>5</v>
      </c>
      <c r="G40" s="211" t="s">
        <v>1980</v>
      </c>
      <c r="H40" s="211" t="s">
        <v>1981</v>
      </c>
      <c r="I40" s="212">
        <v>30</v>
      </c>
      <c r="J40" s="212">
        <v>40</v>
      </c>
    </row>
    <row r="41" spans="1:10" s="212" customFormat="1">
      <c r="A41" s="210">
        <v>43261</v>
      </c>
      <c r="B41" s="211" t="s">
        <v>6</v>
      </c>
      <c r="C41" s="211">
        <v>47839</v>
      </c>
      <c r="D41" s="211" t="s">
        <v>1954</v>
      </c>
      <c r="E41" s="211" t="s">
        <v>6</v>
      </c>
      <c r="F41" s="211" t="s">
        <v>24</v>
      </c>
      <c r="G41" s="211" t="s">
        <v>941</v>
      </c>
      <c r="H41" s="211" t="s">
        <v>1955</v>
      </c>
      <c r="I41" s="244" t="s">
        <v>997</v>
      </c>
      <c r="J41" s="244" t="s">
        <v>3128</v>
      </c>
    </row>
    <row r="42" spans="1:10" s="212" customFormat="1">
      <c r="A42" s="210">
        <v>43268</v>
      </c>
      <c r="B42" s="211" t="s">
        <v>7</v>
      </c>
      <c r="C42" s="211">
        <v>83160</v>
      </c>
      <c r="D42" s="211" t="s">
        <v>3129</v>
      </c>
      <c r="E42" s="211" t="s">
        <v>7</v>
      </c>
      <c r="F42" s="211" t="s">
        <v>24</v>
      </c>
      <c r="G42" s="211" t="s">
        <v>388</v>
      </c>
      <c r="H42" s="211" t="s">
        <v>1971</v>
      </c>
      <c r="I42" s="244" t="s">
        <v>3130</v>
      </c>
      <c r="J42" s="244" t="s">
        <v>3131</v>
      </c>
    </row>
    <row r="43" spans="1:10" s="212" customFormat="1">
      <c r="A43" s="210">
        <v>43268</v>
      </c>
      <c r="B43" s="211" t="s">
        <v>4</v>
      </c>
      <c r="C43" s="211">
        <v>4877</v>
      </c>
      <c r="D43" s="211" t="s">
        <v>317</v>
      </c>
      <c r="E43" s="211" t="s">
        <v>5</v>
      </c>
      <c r="F43" s="211" t="s">
        <v>7</v>
      </c>
      <c r="G43" s="211" t="s">
        <v>391</v>
      </c>
      <c r="H43" s="211" t="s">
        <v>1968</v>
      </c>
      <c r="I43" s="212">
        <v>13</v>
      </c>
      <c r="J43" s="212">
        <v>7</v>
      </c>
    </row>
    <row r="44" spans="1:10" s="212" customFormat="1">
      <c r="A44" s="210">
        <v>43252</v>
      </c>
      <c r="B44" s="211" t="s">
        <v>6</v>
      </c>
      <c r="C44" s="246" t="s">
        <v>1909</v>
      </c>
      <c r="D44" s="211" t="s">
        <v>1910</v>
      </c>
      <c r="E44" s="211" t="s">
        <v>24</v>
      </c>
      <c r="F44" s="211" t="s">
        <v>9</v>
      </c>
      <c r="G44" s="211" t="s">
        <v>672</v>
      </c>
      <c r="H44" s="211" t="s">
        <v>1911</v>
      </c>
      <c r="I44" s="212">
        <v>90</v>
      </c>
      <c r="J44" s="212">
        <v>152</v>
      </c>
    </row>
    <row r="45" spans="1:10" s="212" customFormat="1">
      <c r="A45" s="210">
        <v>43275</v>
      </c>
      <c r="B45" s="211" t="s">
        <v>7</v>
      </c>
      <c r="C45" s="653" t="s">
        <v>3132</v>
      </c>
      <c r="D45" s="211" t="s">
        <v>1982</v>
      </c>
      <c r="E45" s="211" t="s">
        <v>7</v>
      </c>
      <c r="F45" s="211" t="s">
        <v>7</v>
      </c>
      <c r="G45" s="211" t="s">
        <v>891</v>
      </c>
      <c r="H45" s="211" t="s">
        <v>1983</v>
      </c>
      <c r="I45" s="212">
        <v>109</v>
      </c>
      <c r="J45" s="212">
        <v>158</v>
      </c>
    </row>
    <row r="46" spans="1:10" s="212" customFormat="1">
      <c r="A46" s="210">
        <v>43254</v>
      </c>
      <c r="B46" s="211" t="s">
        <v>4</v>
      </c>
      <c r="C46" s="211">
        <v>3360</v>
      </c>
      <c r="D46" s="211" t="s">
        <v>151</v>
      </c>
      <c r="E46" s="211" t="s">
        <v>5</v>
      </c>
      <c r="F46" s="211" t="s">
        <v>7</v>
      </c>
      <c r="G46" s="211" t="s">
        <v>548</v>
      </c>
      <c r="H46" s="211"/>
      <c r="I46" s="212">
        <v>17</v>
      </c>
      <c r="J46" s="212">
        <v>18</v>
      </c>
    </row>
    <row r="47" spans="1:10" s="212" customFormat="1">
      <c r="A47" s="210">
        <v>43267</v>
      </c>
      <c r="B47" s="211" t="s">
        <v>22</v>
      </c>
      <c r="C47" s="211">
        <v>6800</v>
      </c>
      <c r="D47" s="211" t="s">
        <v>1963</v>
      </c>
      <c r="E47" s="211" t="s">
        <v>7</v>
      </c>
      <c r="F47" s="211" t="s">
        <v>24</v>
      </c>
      <c r="G47" s="211" t="s">
        <v>42</v>
      </c>
      <c r="H47" s="211" t="s">
        <v>1964</v>
      </c>
      <c r="I47" s="212">
        <v>53</v>
      </c>
      <c r="J47" s="212">
        <v>71</v>
      </c>
    </row>
    <row r="48" spans="1:10" s="212" customFormat="1">
      <c r="A48" s="210">
        <v>43273</v>
      </c>
      <c r="B48" s="211" t="s">
        <v>7</v>
      </c>
      <c r="C48" s="211">
        <v>54400</v>
      </c>
      <c r="D48" s="211" t="s">
        <v>408</v>
      </c>
      <c r="E48" s="211" t="s">
        <v>24</v>
      </c>
      <c r="F48" s="211" t="s">
        <v>79</v>
      </c>
      <c r="G48" s="211"/>
      <c r="H48" s="211" t="s">
        <v>1976</v>
      </c>
      <c r="I48" s="212">
        <v>21</v>
      </c>
      <c r="J48" s="212">
        <v>20</v>
      </c>
    </row>
    <row r="49" spans="1:10" s="212" customFormat="1">
      <c r="A49" s="210">
        <v>43253</v>
      </c>
      <c r="B49" s="211" t="s">
        <v>4</v>
      </c>
      <c r="C49" s="211">
        <v>1134</v>
      </c>
      <c r="D49" s="211" t="s">
        <v>205</v>
      </c>
      <c r="E49" s="211" t="s">
        <v>646</v>
      </c>
      <c r="F49" s="211" t="s">
        <v>7</v>
      </c>
      <c r="G49" s="211" t="s">
        <v>603</v>
      </c>
      <c r="H49" s="211" t="s">
        <v>1917</v>
      </c>
      <c r="I49" s="212">
        <v>23</v>
      </c>
      <c r="J49" s="212">
        <v>26</v>
      </c>
    </row>
    <row r="50" spans="1:10" s="212" customFormat="1">
      <c r="A50" s="210">
        <v>43260</v>
      </c>
      <c r="B50" s="211" t="s">
        <v>4</v>
      </c>
      <c r="C50" s="211">
        <v>1836</v>
      </c>
      <c r="D50" s="211" t="s">
        <v>205</v>
      </c>
      <c r="E50" s="211" t="s">
        <v>7</v>
      </c>
      <c r="F50" s="211" t="s">
        <v>24</v>
      </c>
      <c r="G50" s="211" t="s">
        <v>1133</v>
      </c>
      <c r="H50" s="211"/>
      <c r="I50" s="651">
        <v>23</v>
      </c>
      <c r="J50" s="651">
        <v>26</v>
      </c>
    </row>
    <row r="51" spans="1:10" s="212" customFormat="1">
      <c r="A51" s="210">
        <v>43261</v>
      </c>
      <c r="B51" s="211" t="s">
        <v>4</v>
      </c>
      <c r="C51" s="211">
        <v>1354</v>
      </c>
      <c r="D51" s="211" t="s">
        <v>132</v>
      </c>
      <c r="E51" s="211" t="s">
        <v>1065</v>
      </c>
      <c r="F51" s="211" t="s">
        <v>24</v>
      </c>
      <c r="G51" s="211" t="s">
        <v>941</v>
      </c>
      <c r="H51" s="211" t="s">
        <v>1953</v>
      </c>
      <c r="I51" s="651">
        <v>23</v>
      </c>
      <c r="J51" s="651">
        <v>26</v>
      </c>
    </row>
    <row r="52" spans="1:10" s="212" customFormat="1">
      <c r="A52" s="210">
        <v>43267</v>
      </c>
      <c r="B52" s="211" t="s">
        <v>4</v>
      </c>
      <c r="C52" s="211">
        <v>2221</v>
      </c>
      <c r="D52" s="211" t="s">
        <v>205</v>
      </c>
      <c r="E52" s="211" t="s">
        <v>7</v>
      </c>
      <c r="F52" s="211" t="s">
        <v>24</v>
      </c>
      <c r="G52" s="211" t="s">
        <v>941</v>
      </c>
      <c r="H52" s="211" t="s">
        <v>1962</v>
      </c>
      <c r="I52" s="651">
        <v>23</v>
      </c>
      <c r="J52" s="651">
        <v>26</v>
      </c>
    </row>
    <row r="53" spans="1:10" s="212" customFormat="1">
      <c r="A53" s="210">
        <v>43268</v>
      </c>
      <c r="B53" s="211" t="s">
        <v>4</v>
      </c>
      <c r="C53" s="211">
        <v>1134</v>
      </c>
      <c r="D53" s="211" t="s">
        <v>205</v>
      </c>
      <c r="E53" s="211" t="s">
        <v>1882</v>
      </c>
      <c r="F53" s="211" t="s">
        <v>7</v>
      </c>
      <c r="G53" s="211" t="s">
        <v>65</v>
      </c>
      <c r="H53" s="211" t="s">
        <v>1972</v>
      </c>
      <c r="I53" s="651">
        <v>23</v>
      </c>
      <c r="J53" s="651">
        <v>26</v>
      </c>
    </row>
    <row r="54" spans="1:10" s="212" customFormat="1">
      <c r="A54" s="210">
        <v>43271</v>
      </c>
      <c r="B54" s="211" t="s">
        <v>4</v>
      </c>
      <c r="C54" s="211">
        <v>1466</v>
      </c>
      <c r="D54" s="211" t="s">
        <v>205</v>
      </c>
      <c r="E54" s="211" t="s">
        <v>18</v>
      </c>
      <c r="F54" s="211" t="s">
        <v>7</v>
      </c>
      <c r="G54" s="211" t="s">
        <v>388</v>
      </c>
      <c r="H54" s="211" t="s">
        <v>1975</v>
      </c>
      <c r="I54" s="651">
        <v>23</v>
      </c>
      <c r="J54" s="651">
        <v>26</v>
      </c>
    </row>
    <row r="55" spans="1:10" s="212" customFormat="1">
      <c r="A55" s="210">
        <v>43260</v>
      </c>
      <c r="B55" s="211" t="s">
        <v>4</v>
      </c>
      <c r="C55" s="211">
        <v>8265</v>
      </c>
      <c r="D55" s="211" t="s">
        <v>162</v>
      </c>
      <c r="E55" s="211" t="s">
        <v>7</v>
      </c>
      <c r="F55" s="211" t="s">
        <v>24</v>
      </c>
      <c r="G55" s="211" t="s">
        <v>248</v>
      </c>
      <c r="H55" s="211" t="s">
        <v>1941</v>
      </c>
      <c r="I55" s="212">
        <v>23</v>
      </c>
      <c r="J55" s="212">
        <v>20</v>
      </c>
    </row>
    <row r="56" spans="1:10" s="212" customFormat="1">
      <c r="A56" s="210">
        <v>43261</v>
      </c>
      <c r="B56" s="211" t="s">
        <v>4</v>
      </c>
      <c r="C56" s="211">
        <v>7556</v>
      </c>
      <c r="D56" s="211" t="s">
        <v>468</v>
      </c>
      <c r="E56" s="211" t="s">
        <v>1956</v>
      </c>
      <c r="F56" s="211" t="s">
        <v>7</v>
      </c>
      <c r="G56" s="211" t="s">
        <v>1133</v>
      </c>
      <c r="H56" s="211"/>
      <c r="I56" s="212">
        <v>35</v>
      </c>
      <c r="J56" s="212">
        <v>52</v>
      </c>
    </row>
    <row r="57" spans="1:10" s="212" customFormat="1">
      <c r="A57" s="210">
        <v>43267</v>
      </c>
      <c r="B57" s="211" t="s">
        <v>4</v>
      </c>
      <c r="C57" s="211">
        <v>9169</v>
      </c>
      <c r="D57" s="211" t="s">
        <v>650</v>
      </c>
      <c r="E57" s="211" t="s">
        <v>5</v>
      </c>
      <c r="F57" s="211" t="s">
        <v>7</v>
      </c>
      <c r="G57" s="211" t="s">
        <v>388</v>
      </c>
      <c r="H57" s="211" t="s">
        <v>1960</v>
      </c>
      <c r="I57" s="212">
        <v>47</v>
      </c>
      <c r="J57" s="212">
        <v>63</v>
      </c>
    </row>
    <row r="58" spans="1:10" s="212" customFormat="1">
      <c r="A58" s="210">
        <v>43260</v>
      </c>
      <c r="B58" s="211" t="s">
        <v>7</v>
      </c>
      <c r="C58" s="211">
        <v>54135</v>
      </c>
      <c r="D58" s="211" t="s">
        <v>738</v>
      </c>
      <c r="E58" s="211" t="s">
        <v>7</v>
      </c>
      <c r="F58" s="211" t="s">
        <v>6</v>
      </c>
      <c r="G58" s="211" t="s">
        <v>388</v>
      </c>
      <c r="H58" s="211" t="s">
        <v>1946</v>
      </c>
      <c r="I58" s="212">
        <v>22</v>
      </c>
      <c r="J58" s="212">
        <v>18</v>
      </c>
    </row>
    <row r="59" spans="1:10" s="212" customFormat="1">
      <c r="A59" s="210">
        <v>43275</v>
      </c>
      <c r="B59" s="211" t="s">
        <v>4</v>
      </c>
      <c r="C59" s="211">
        <v>3941</v>
      </c>
      <c r="D59" s="211" t="s">
        <v>175</v>
      </c>
      <c r="E59" s="211" t="s">
        <v>5</v>
      </c>
      <c r="F59" s="211" t="s">
        <v>7</v>
      </c>
      <c r="G59" s="211" t="s">
        <v>123</v>
      </c>
      <c r="H59" s="211"/>
      <c r="I59" s="212">
        <v>12</v>
      </c>
      <c r="J59" s="212">
        <v>13</v>
      </c>
    </row>
    <row r="60" spans="1:10" s="212" customFormat="1">
      <c r="A60" s="210">
        <v>43278</v>
      </c>
      <c r="B60" s="211" t="s">
        <v>7</v>
      </c>
      <c r="C60" s="211">
        <v>54710</v>
      </c>
      <c r="D60" s="211" t="s">
        <v>750</v>
      </c>
      <c r="E60" s="211" t="s">
        <v>7</v>
      </c>
      <c r="F60" s="211" t="s">
        <v>6</v>
      </c>
      <c r="G60" s="211" t="s">
        <v>514</v>
      </c>
      <c r="H60" s="211"/>
      <c r="I60" s="212">
        <v>83</v>
      </c>
      <c r="J60" s="212">
        <v>122</v>
      </c>
    </row>
    <row r="61" spans="1:10" s="212" customFormat="1">
      <c r="A61" s="210">
        <v>43268</v>
      </c>
      <c r="B61" s="211" t="s">
        <v>4</v>
      </c>
      <c r="C61" s="211">
        <v>2353</v>
      </c>
      <c r="D61" s="211" t="s">
        <v>935</v>
      </c>
      <c r="E61" s="211" t="s">
        <v>9</v>
      </c>
      <c r="F61" s="211" t="s">
        <v>7</v>
      </c>
      <c r="G61" s="211" t="s">
        <v>388</v>
      </c>
      <c r="H61" s="211"/>
      <c r="I61" s="212">
        <v>26</v>
      </c>
      <c r="J61" s="212">
        <v>37</v>
      </c>
    </row>
    <row r="62" spans="1:10" s="212" customFormat="1">
      <c r="A62" s="210">
        <v>43259</v>
      </c>
      <c r="B62" s="211" t="s">
        <v>7</v>
      </c>
      <c r="C62" s="211">
        <v>75016</v>
      </c>
      <c r="D62" s="211" t="s">
        <v>716</v>
      </c>
      <c r="E62" s="211" t="s">
        <v>1936</v>
      </c>
      <c r="F62" s="211" t="s">
        <v>7</v>
      </c>
      <c r="G62" s="211" t="s">
        <v>1612</v>
      </c>
      <c r="H62" s="211"/>
      <c r="I62" s="244" t="s">
        <v>3133</v>
      </c>
      <c r="J62" s="244" t="s">
        <v>3134</v>
      </c>
    </row>
    <row r="63" spans="1:10" s="212" customFormat="1">
      <c r="A63" s="210">
        <v>43275</v>
      </c>
      <c r="B63" s="211" t="s">
        <v>4</v>
      </c>
      <c r="C63" s="211">
        <v>3390</v>
      </c>
      <c r="D63" s="211" t="s">
        <v>159</v>
      </c>
      <c r="E63" s="211" t="s">
        <v>6</v>
      </c>
      <c r="F63" s="211" t="s">
        <v>24</v>
      </c>
      <c r="G63" s="211" t="s">
        <v>116</v>
      </c>
      <c r="H63" s="211" t="s">
        <v>1984</v>
      </c>
      <c r="I63" s="212">
        <v>20</v>
      </c>
      <c r="J63" s="212">
        <v>26</v>
      </c>
    </row>
    <row r="64" spans="1:10" s="212" customFormat="1">
      <c r="A64" s="210">
        <v>43274</v>
      </c>
      <c r="B64" s="211" t="s">
        <v>4</v>
      </c>
      <c r="C64" s="211">
        <v>4776</v>
      </c>
      <c r="D64" s="211" t="s">
        <v>180</v>
      </c>
      <c r="E64" s="211" t="s">
        <v>5</v>
      </c>
      <c r="F64" s="211" t="s">
        <v>7</v>
      </c>
      <c r="G64" s="211" t="s">
        <v>1977</v>
      </c>
      <c r="H64" s="211" t="s">
        <v>1978</v>
      </c>
      <c r="I64" s="212">
        <v>9</v>
      </c>
      <c r="J64" s="212">
        <v>5</v>
      </c>
    </row>
    <row r="65" spans="1:10" s="212" customFormat="1">
      <c r="A65" s="210">
        <v>43260</v>
      </c>
      <c r="B65" s="211" t="s">
        <v>7</v>
      </c>
      <c r="C65" s="211">
        <v>57370</v>
      </c>
      <c r="D65" s="211" t="s">
        <v>1949</v>
      </c>
      <c r="E65" s="211" t="s">
        <v>7</v>
      </c>
      <c r="F65" s="211" t="s">
        <v>5</v>
      </c>
      <c r="G65" s="211" t="s">
        <v>388</v>
      </c>
      <c r="H65" s="211"/>
      <c r="I65" s="212">
        <v>104</v>
      </c>
      <c r="J65" s="212">
        <v>173</v>
      </c>
    </row>
    <row r="66" spans="1:10" s="212" customFormat="1">
      <c r="A66" s="210">
        <v>43261</v>
      </c>
      <c r="B66" s="211" t="s">
        <v>7</v>
      </c>
      <c r="C66" s="211">
        <v>51100</v>
      </c>
      <c r="D66" s="211" t="s">
        <v>419</v>
      </c>
      <c r="E66" s="211" t="s">
        <v>7</v>
      </c>
      <c r="F66" s="211" t="s">
        <v>9</v>
      </c>
      <c r="G66" s="211" t="s">
        <v>42</v>
      </c>
      <c r="H66" s="211" t="s">
        <v>1951</v>
      </c>
      <c r="I66" s="212">
        <v>132</v>
      </c>
      <c r="J66" s="212">
        <v>205</v>
      </c>
    </row>
    <row r="67" spans="1:10" s="212" customFormat="1">
      <c r="A67" s="210">
        <v>43261</v>
      </c>
      <c r="B67" s="211" t="s">
        <v>7</v>
      </c>
      <c r="C67" s="211">
        <v>51100</v>
      </c>
      <c r="D67" s="211" t="s">
        <v>419</v>
      </c>
      <c r="E67" s="211" t="s">
        <v>7</v>
      </c>
      <c r="F67" s="211" t="s">
        <v>24</v>
      </c>
      <c r="G67" s="211" t="s">
        <v>42</v>
      </c>
      <c r="H67" s="211" t="s">
        <v>1952</v>
      </c>
      <c r="I67" s="651">
        <v>132</v>
      </c>
      <c r="J67" s="651">
        <v>205</v>
      </c>
    </row>
    <row r="68" spans="1:10" s="212" customFormat="1">
      <c r="A68" s="210">
        <v>43253</v>
      </c>
      <c r="B68" s="211" t="s">
        <v>6</v>
      </c>
      <c r="C68" s="211">
        <v>54636</v>
      </c>
      <c r="D68" s="211" t="s">
        <v>1912</v>
      </c>
      <c r="E68" s="211" t="s">
        <v>6</v>
      </c>
      <c r="F68" s="211" t="s">
        <v>1826</v>
      </c>
      <c r="G68" s="211" t="s">
        <v>514</v>
      </c>
      <c r="H68" s="211" t="s">
        <v>1913</v>
      </c>
      <c r="I68" s="212">
        <v>65</v>
      </c>
      <c r="J68" s="212">
        <v>99</v>
      </c>
    </row>
    <row r="69" spans="1:10" s="212" customFormat="1">
      <c r="A69" s="210">
        <v>43261</v>
      </c>
      <c r="B69" s="211" t="s">
        <v>4</v>
      </c>
      <c r="C69" s="211">
        <v>4818</v>
      </c>
      <c r="D69" s="211" t="s">
        <v>296</v>
      </c>
      <c r="E69" s="211" t="s">
        <v>5</v>
      </c>
      <c r="F69" s="211" t="s">
        <v>9</v>
      </c>
      <c r="G69" s="211" t="s">
        <v>388</v>
      </c>
      <c r="H69" s="211"/>
      <c r="I69" s="212">
        <v>12</v>
      </c>
      <c r="J69" s="212">
        <v>8</v>
      </c>
    </row>
    <row r="70" spans="1:10" s="212" customFormat="1">
      <c r="A70" s="641">
        <v>43253</v>
      </c>
      <c r="B70" s="642" t="s">
        <v>4</v>
      </c>
      <c r="C70" s="642">
        <v>3734</v>
      </c>
      <c r="D70" s="642" t="s">
        <v>192</v>
      </c>
      <c r="E70" s="642" t="s">
        <v>5</v>
      </c>
      <c r="F70" s="642" t="s">
        <v>7</v>
      </c>
      <c r="G70" s="642" t="s">
        <v>391</v>
      </c>
      <c r="H70" s="643"/>
      <c r="I70" s="212">
        <v>19</v>
      </c>
      <c r="J70" s="212">
        <v>20</v>
      </c>
    </row>
    <row r="71" spans="1:10" s="212" customFormat="1">
      <c r="A71" s="210">
        <v>43264</v>
      </c>
      <c r="B71" s="211" t="s">
        <v>4</v>
      </c>
      <c r="C71" s="211">
        <v>54650</v>
      </c>
      <c r="D71" s="211" t="s">
        <v>393</v>
      </c>
      <c r="E71" s="211" t="s">
        <v>7</v>
      </c>
      <c r="F71" s="211" t="s">
        <v>7</v>
      </c>
      <c r="G71" s="211" t="s">
        <v>939</v>
      </c>
      <c r="H71" s="211" t="s">
        <v>1959</v>
      </c>
      <c r="I71" s="212">
        <v>18</v>
      </c>
      <c r="J71" s="212">
        <v>12</v>
      </c>
    </row>
    <row r="72" spans="1:10" s="212" customFormat="1">
      <c r="A72" s="210">
        <v>43260</v>
      </c>
      <c r="B72" s="211" t="s">
        <v>4</v>
      </c>
      <c r="C72" s="211">
        <v>3851</v>
      </c>
      <c r="D72" s="211" t="s">
        <v>304</v>
      </c>
      <c r="E72" s="211" t="s">
        <v>7</v>
      </c>
      <c r="F72" s="211" t="s">
        <v>28</v>
      </c>
      <c r="G72" s="211" t="s">
        <v>388</v>
      </c>
      <c r="H72" s="211"/>
      <c r="I72" s="212">
        <v>13</v>
      </c>
      <c r="J72" s="212">
        <v>13</v>
      </c>
    </row>
    <row r="73" spans="1:10" s="212" customFormat="1">
      <c r="A73" s="210">
        <v>43258</v>
      </c>
      <c r="B73" s="211" t="s">
        <v>1938</v>
      </c>
      <c r="C73" s="211">
        <v>800</v>
      </c>
      <c r="D73" s="211" t="s">
        <v>1939</v>
      </c>
      <c r="E73" s="211" t="s">
        <v>24</v>
      </c>
      <c r="F73" s="211" t="s">
        <v>24</v>
      </c>
      <c r="G73" s="211" t="s">
        <v>1937</v>
      </c>
      <c r="H73" s="211"/>
      <c r="I73" s="244" t="s">
        <v>3127</v>
      </c>
      <c r="J73" s="244" t="s">
        <v>3127</v>
      </c>
    </row>
    <row r="74" spans="1:10" s="212" customFormat="1">
      <c r="A74" s="210">
        <v>43275</v>
      </c>
      <c r="B74" s="211" t="s">
        <v>4</v>
      </c>
      <c r="C74" s="211">
        <v>4423</v>
      </c>
      <c r="D74" s="211" t="s">
        <v>139</v>
      </c>
      <c r="E74" s="211" t="s">
        <v>5</v>
      </c>
      <c r="F74" s="211" t="s">
        <v>5</v>
      </c>
      <c r="G74" s="211" t="s">
        <v>389</v>
      </c>
      <c r="H74" s="211"/>
      <c r="I74" s="212">
        <v>6</v>
      </c>
      <c r="J74" s="212">
        <v>4</v>
      </c>
    </row>
    <row r="75" spans="1:10" s="212" customFormat="1">
      <c r="A75" s="210">
        <v>43268</v>
      </c>
      <c r="B75" s="211" t="s">
        <v>4</v>
      </c>
      <c r="C75" s="211">
        <v>8381</v>
      </c>
      <c r="D75" s="211" t="s">
        <v>385</v>
      </c>
      <c r="E75" s="211" t="s">
        <v>1956</v>
      </c>
      <c r="F75" s="211" t="s">
        <v>7</v>
      </c>
      <c r="G75" s="211" t="s">
        <v>123</v>
      </c>
      <c r="H75" s="211" t="s">
        <v>1973</v>
      </c>
      <c r="I75" s="212">
        <v>26</v>
      </c>
      <c r="J75" s="212">
        <v>21</v>
      </c>
    </row>
    <row r="76" spans="1:10" s="212" customFormat="1">
      <c r="A76" s="210">
        <v>43253</v>
      </c>
      <c r="B76" s="211" t="s">
        <v>4</v>
      </c>
      <c r="C76" s="211">
        <v>7343</v>
      </c>
      <c r="D76" s="211" t="s">
        <v>130</v>
      </c>
      <c r="E76" s="211" t="s">
        <v>25</v>
      </c>
      <c r="F76" s="211" t="s">
        <v>24</v>
      </c>
      <c r="G76" s="211" t="s">
        <v>98</v>
      </c>
      <c r="H76" s="211" t="s">
        <v>1922</v>
      </c>
      <c r="I76" s="212">
        <v>30</v>
      </c>
      <c r="J76" s="212">
        <v>36</v>
      </c>
    </row>
    <row r="77" spans="1:10" s="212" customFormat="1">
      <c r="A77" s="210">
        <v>43252</v>
      </c>
      <c r="B77" s="211" t="s">
        <v>6</v>
      </c>
      <c r="C77" s="211">
        <v>73342</v>
      </c>
      <c r="D77" s="211" t="s">
        <v>1064</v>
      </c>
      <c r="E77" s="211" t="s">
        <v>6</v>
      </c>
      <c r="F77" s="211" t="s">
        <v>24</v>
      </c>
      <c r="G77" s="211" t="s">
        <v>1230</v>
      </c>
      <c r="H77" s="211"/>
      <c r="I77" s="244" t="s">
        <v>3135</v>
      </c>
      <c r="J77" s="244" t="s">
        <v>3136</v>
      </c>
    </row>
    <row r="78" spans="1:10" s="212" customFormat="1">
      <c r="A78" s="210">
        <v>43253</v>
      </c>
      <c r="B78" s="211" t="s">
        <v>7</v>
      </c>
      <c r="C78" s="211">
        <v>57180</v>
      </c>
      <c r="D78" s="211" t="s">
        <v>823</v>
      </c>
      <c r="E78" s="211" t="s">
        <v>7</v>
      </c>
      <c r="F78" s="211" t="s">
        <v>6</v>
      </c>
      <c r="G78" s="211" t="s">
        <v>98</v>
      </c>
      <c r="H78" s="211" t="s">
        <v>1921</v>
      </c>
      <c r="I78" s="212">
        <v>28</v>
      </c>
      <c r="J78" s="212">
        <v>39</v>
      </c>
    </row>
    <row r="79" spans="1:10" s="212" customFormat="1">
      <c r="A79" s="210">
        <v>43261</v>
      </c>
      <c r="B79" s="211" t="s">
        <v>4</v>
      </c>
      <c r="C79" s="211">
        <v>3762</v>
      </c>
      <c r="D79" s="211" t="s">
        <v>189</v>
      </c>
      <c r="E79" s="211" t="s">
        <v>7</v>
      </c>
      <c r="F79" s="211" t="s">
        <v>24</v>
      </c>
      <c r="G79" s="211" t="s">
        <v>65</v>
      </c>
      <c r="H79" s="211" t="s">
        <v>1958</v>
      </c>
      <c r="I79" s="212">
        <v>17</v>
      </c>
      <c r="J79" s="212">
        <v>18</v>
      </c>
    </row>
    <row r="80" spans="1:10" s="212" customFormat="1">
      <c r="A80" s="210">
        <v>43253</v>
      </c>
      <c r="B80" s="211" t="s">
        <v>7</v>
      </c>
      <c r="C80" s="211">
        <v>57100</v>
      </c>
      <c r="D80" s="211" t="s">
        <v>369</v>
      </c>
      <c r="E80" s="211" t="s">
        <v>7</v>
      </c>
      <c r="F80" s="211" t="s">
        <v>24</v>
      </c>
      <c r="G80" s="211" t="s">
        <v>116</v>
      </c>
      <c r="H80" s="211" t="s">
        <v>1920</v>
      </c>
      <c r="I80" s="212">
        <v>33</v>
      </c>
      <c r="J80" s="212">
        <v>42</v>
      </c>
    </row>
    <row r="81" spans="1:10" s="212" customFormat="1">
      <c r="A81" s="210">
        <v>43253</v>
      </c>
      <c r="B81" s="211" t="s">
        <v>7</v>
      </c>
      <c r="C81" s="211">
        <v>571100</v>
      </c>
      <c r="D81" s="211" t="s">
        <v>369</v>
      </c>
      <c r="E81" s="211" t="s">
        <v>7</v>
      </c>
      <c r="F81" s="211" t="s">
        <v>7</v>
      </c>
      <c r="G81" s="211" t="s">
        <v>1925</v>
      </c>
      <c r="H81" s="211" t="s">
        <v>1926</v>
      </c>
      <c r="I81" s="651">
        <v>33</v>
      </c>
      <c r="J81" s="651">
        <v>42</v>
      </c>
    </row>
    <row r="82" spans="1:10" s="212" customFormat="1">
      <c r="A82" s="210">
        <v>43267</v>
      </c>
      <c r="B82" s="211" t="s">
        <v>7</v>
      </c>
      <c r="C82" s="211">
        <v>57710</v>
      </c>
      <c r="D82" s="211" t="s">
        <v>1525</v>
      </c>
      <c r="E82" s="211" t="s">
        <v>7</v>
      </c>
      <c r="F82" s="211" t="s">
        <v>24</v>
      </c>
      <c r="G82" s="211" t="s">
        <v>1966</v>
      </c>
      <c r="H82" s="211"/>
      <c r="I82" s="212">
        <v>27</v>
      </c>
      <c r="J82" s="212">
        <v>23</v>
      </c>
    </row>
    <row r="83" spans="1:10" s="212" customFormat="1">
      <c r="A83" s="210">
        <v>43253</v>
      </c>
      <c r="B83" s="211" t="s">
        <v>7</v>
      </c>
      <c r="C83" s="211">
        <v>54190</v>
      </c>
      <c r="D83" s="211" t="s">
        <v>1725</v>
      </c>
      <c r="E83" s="211" t="s">
        <v>7</v>
      </c>
      <c r="F83" s="211" t="s">
        <v>6</v>
      </c>
      <c r="G83" s="211" t="s">
        <v>123</v>
      </c>
      <c r="H83" s="211" t="s">
        <v>1923</v>
      </c>
      <c r="I83" s="212">
        <v>18</v>
      </c>
      <c r="J83" s="212">
        <v>13</v>
      </c>
    </row>
    <row r="84" spans="1:10" s="212" customFormat="1">
      <c r="A84" s="210">
        <v>43253</v>
      </c>
      <c r="B84" s="211" t="s">
        <v>7</v>
      </c>
      <c r="C84" s="211">
        <v>54190</v>
      </c>
      <c r="D84" s="211" t="s">
        <v>1725</v>
      </c>
      <c r="E84" s="211" t="s">
        <v>10</v>
      </c>
      <c r="F84" s="211" t="s">
        <v>1618</v>
      </c>
      <c r="G84" s="211" t="s">
        <v>514</v>
      </c>
      <c r="H84" s="211" t="s">
        <v>1924</v>
      </c>
      <c r="I84" s="651">
        <v>18</v>
      </c>
      <c r="J84" s="651">
        <v>13</v>
      </c>
    </row>
    <row r="85" spans="1:10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  <c r="I85" s="244" t="s">
        <v>3137</v>
      </c>
      <c r="J85" s="244" t="s">
        <v>3138</v>
      </c>
    </row>
    <row r="86" spans="1:10" s="212" customFormat="1">
      <c r="A86" s="210">
        <v>43275</v>
      </c>
      <c r="B86" s="211" t="s">
        <v>6</v>
      </c>
      <c r="C86" s="211">
        <v>54457</v>
      </c>
      <c r="D86" s="211" t="s">
        <v>473</v>
      </c>
      <c r="E86" s="211" t="s">
        <v>28</v>
      </c>
      <c r="F86" s="211" t="s">
        <v>6</v>
      </c>
      <c r="G86" s="211" t="s">
        <v>389</v>
      </c>
      <c r="H86" s="211"/>
      <c r="I86" s="212">
        <v>42</v>
      </c>
      <c r="J86" s="212">
        <v>52</v>
      </c>
    </row>
    <row r="88" spans="1:10">
      <c r="I88">
        <f>SUM(I2:I87)</f>
        <v>2326</v>
      </c>
      <c r="J88">
        <f>SUM(J2:J87)</f>
        <v>2906</v>
      </c>
    </row>
    <row r="89" spans="1:10">
      <c r="I89">
        <f>85-10</f>
        <v>75</v>
      </c>
      <c r="J89">
        <f>85-10</f>
        <v>75</v>
      </c>
    </row>
    <row r="90" spans="1:10">
      <c r="I90" s="131">
        <f>I88/I89</f>
        <v>31.013333333333332</v>
      </c>
      <c r="J90" s="131">
        <f>J88/J89</f>
        <v>38.74666666666667</v>
      </c>
    </row>
  </sheetData>
  <sortState ref="A6:J90">
    <sortCondition ref="D6"/>
  </sortState>
  <phoneticPr fontId="22" type="noConversion"/>
  <pageMargins left="0.25" right="0.25" top="0.75" bottom="0.75" header="0.3" footer="0.3"/>
  <pageSetup paperSize="9" scale="52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J177"/>
  <sheetViews>
    <sheetView topLeftCell="A99" zoomScale="157" zoomScaleNormal="157" zoomScalePageLayoutView="157" workbookViewId="0">
      <selection activeCell="A2" sqref="A2:J173"/>
    </sheetView>
  </sheetViews>
  <sheetFormatPr baseColWidth="10" defaultRowHeight="15"/>
  <cols>
    <col min="1" max="1" width="8" customWidth="1"/>
    <col min="2" max="2" width="6.1640625" customWidth="1"/>
    <col min="3" max="3" width="8.1640625" customWidth="1"/>
    <col min="4" max="4" width="15.33203125" customWidth="1"/>
    <col min="6" max="6" width="0" hidden="1" customWidth="1"/>
    <col min="7" max="7" width="21.83203125" customWidth="1"/>
    <col min="8" max="8" width="27.6640625" hidden="1" customWidth="1"/>
    <col min="9" max="9" width="9.1640625" customWidth="1"/>
    <col min="10" max="10" width="9.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212" customFormat="1" ht="16" customHeight="1">
      <c r="A2" s="210">
        <v>43287</v>
      </c>
      <c r="B2" s="211" t="s">
        <v>6</v>
      </c>
      <c r="C2" s="211">
        <v>52076</v>
      </c>
      <c r="D2" s="211" t="s">
        <v>1529</v>
      </c>
      <c r="E2" s="211" t="s">
        <v>6</v>
      </c>
      <c r="F2" s="211" t="s">
        <v>6</v>
      </c>
      <c r="G2" s="211" t="s">
        <v>514</v>
      </c>
      <c r="H2" s="211" t="s">
        <v>2024</v>
      </c>
      <c r="I2" s="212">
        <v>137</v>
      </c>
      <c r="J2" s="212">
        <v>196</v>
      </c>
    </row>
    <row r="3" spans="1:10" s="212" customFormat="1" ht="16" customHeight="1">
      <c r="A3" s="210">
        <v>43285</v>
      </c>
      <c r="B3" s="211" t="s">
        <v>7</v>
      </c>
      <c r="C3" s="211">
        <v>57920</v>
      </c>
      <c r="D3" s="211" t="s">
        <v>740</v>
      </c>
      <c r="E3" s="211" t="s">
        <v>7</v>
      </c>
      <c r="F3" s="211" t="s">
        <v>24</v>
      </c>
      <c r="G3" s="211" t="s">
        <v>2006</v>
      </c>
      <c r="H3" s="211"/>
      <c r="I3" s="212">
        <v>47</v>
      </c>
      <c r="J3" s="212">
        <v>62</v>
      </c>
    </row>
    <row r="4" spans="1:10" s="212" customFormat="1" ht="16" customHeight="1">
      <c r="A4" s="210">
        <v>43307</v>
      </c>
      <c r="B4" s="211" t="s">
        <v>984</v>
      </c>
      <c r="C4" s="211" t="s">
        <v>2121</v>
      </c>
      <c r="D4" s="211" t="s">
        <v>2122</v>
      </c>
      <c r="E4" s="211" t="s">
        <v>273</v>
      </c>
      <c r="F4" s="211" t="s">
        <v>24</v>
      </c>
      <c r="G4" s="211" t="s">
        <v>2123</v>
      </c>
      <c r="H4" s="211"/>
      <c r="I4" s="244" t="s">
        <v>3141</v>
      </c>
      <c r="J4" s="244" t="s">
        <v>3142</v>
      </c>
    </row>
    <row r="5" spans="1:10" s="212" customFormat="1" ht="16" customHeight="1">
      <c r="A5" s="210">
        <v>43299</v>
      </c>
      <c r="B5" s="211" t="s">
        <v>9</v>
      </c>
      <c r="C5" s="211">
        <v>7041</v>
      </c>
      <c r="D5" s="211" t="s">
        <v>2065</v>
      </c>
      <c r="E5" s="211" t="s">
        <v>9</v>
      </c>
      <c r="F5" s="211" t="s">
        <v>9</v>
      </c>
      <c r="G5" s="211" t="s">
        <v>2066</v>
      </c>
      <c r="H5" s="211"/>
      <c r="I5" s="244" t="s">
        <v>3143</v>
      </c>
      <c r="J5" s="244" t="s">
        <v>3144</v>
      </c>
    </row>
    <row r="6" spans="1:10" s="212" customFormat="1" ht="16" customHeight="1">
      <c r="A6" s="210">
        <v>43307</v>
      </c>
      <c r="B6" s="211" t="s">
        <v>4</v>
      </c>
      <c r="C6" s="211">
        <v>5875</v>
      </c>
      <c r="D6" s="211" t="s">
        <v>1365</v>
      </c>
      <c r="E6" s="211" t="s">
        <v>5</v>
      </c>
      <c r="F6" s="211" t="s">
        <v>6</v>
      </c>
      <c r="G6" s="211" t="s">
        <v>65</v>
      </c>
      <c r="H6" s="211"/>
      <c r="I6" s="212">
        <v>23</v>
      </c>
      <c r="J6" s="212">
        <v>29</v>
      </c>
    </row>
    <row r="7" spans="1:10" s="212" customFormat="1" ht="16" customHeight="1">
      <c r="A7" s="210">
        <v>43293</v>
      </c>
      <c r="B7" s="211" t="s">
        <v>7</v>
      </c>
      <c r="C7" s="211">
        <v>57640</v>
      </c>
      <c r="D7" s="211" t="s">
        <v>869</v>
      </c>
      <c r="E7" s="211" t="s">
        <v>7</v>
      </c>
      <c r="F7" s="211" t="s">
        <v>7</v>
      </c>
      <c r="G7" s="211" t="s">
        <v>388</v>
      </c>
      <c r="H7" s="211" t="s">
        <v>2041</v>
      </c>
      <c r="I7" s="212">
        <v>42</v>
      </c>
      <c r="J7" s="212">
        <v>63</v>
      </c>
    </row>
    <row r="8" spans="1:10" s="212" customFormat="1" ht="16" customHeight="1">
      <c r="A8" s="210">
        <v>43286</v>
      </c>
      <c r="B8" s="211" t="s">
        <v>22</v>
      </c>
      <c r="C8" s="211">
        <v>6700</v>
      </c>
      <c r="D8" s="211" t="s">
        <v>326</v>
      </c>
      <c r="E8" s="211" t="s">
        <v>24</v>
      </c>
      <c r="F8" s="211" t="s">
        <v>7</v>
      </c>
      <c r="G8" s="211" t="s">
        <v>1833</v>
      </c>
      <c r="H8" s="211" t="s">
        <v>2018</v>
      </c>
      <c r="I8" s="212">
        <v>30</v>
      </c>
      <c r="J8" s="212">
        <v>29</v>
      </c>
    </row>
    <row r="9" spans="1:10" s="212" customFormat="1" ht="16" customHeight="1">
      <c r="A9" s="210">
        <v>43304</v>
      </c>
      <c r="B9" s="211" t="s">
        <v>22</v>
      </c>
      <c r="C9" s="211">
        <v>6700</v>
      </c>
      <c r="D9" s="211" t="s">
        <v>326</v>
      </c>
      <c r="E9" s="211" t="s">
        <v>7</v>
      </c>
      <c r="F9" s="211" t="s">
        <v>24</v>
      </c>
      <c r="G9" s="211" t="s">
        <v>1133</v>
      </c>
      <c r="H9" s="211" t="s">
        <v>2100</v>
      </c>
      <c r="I9" s="651">
        <v>30</v>
      </c>
      <c r="J9" s="651">
        <v>29</v>
      </c>
    </row>
    <row r="10" spans="1:10" s="212" customFormat="1" ht="16" customHeight="1">
      <c r="A10" s="210">
        <v>43296</v>
      </c>
      <c r="B10" s="211" t="s">
        <v>22</v>
      </c>
      <c r="C10" s="211">
        <v>6791</v>
      </c>
      <c r="D10" s="211" t="s">
        <v>348</v>
      </c>
      <c r="E10" s="211" t="s">
        <v>638</v>
      </c>
      <c r="F10" s="211" t="s">
        <v>7</v>
      </c>
      <c r="G10" s="211" t="s">
        <v>389</v>
      </c>
      <c r="H10" s="211"/>
      <c r="I10" s="212">
        <v>12</v>
      </c>
      <c r="J10" s="212">
        <v>12</v>
      </c>
    </row>
    <row r="11" spans="1:10" s="212" customFormat="1" ht="16" customHeight="1">
      <c r="A11" s="210">
        <v>43295</v>
      </c>
      <c r="B11" s="211" t="s">
        <v>7</v>
      </c>
      <c r="C11" s="211">
        <v>54560</v>
      </c>
      <c r="D11" s="211" t="s">
        <v>871</v>
      </c>
      <c r="E11" s="211" t="s">
        <v>7</v>
      </c>
      <c r="F11" s="211" t="s">
        <v>7</v>
      </c>
      <c r="G11" s="211" t="s">
        <v>389</v>
      </c>
      <c r="H11" s="211"/>
      <c r="I11" s="212">
        <v>28</v>
      </c>
      <c r="J11" s="212">
        <v>26</v>
      </c>
    </row>
    <row r="12" spans="1:10" s="212" customFormat="1" ht="16" customHeight="1">
      <c r="A12" s="210">
        <v>43285</v>
      </c>
      <c r="B12" s="211" t="s">
        <v>7</v>
      </c>
      <c r="C12" s="211">
        <v>57390</v>
      </c>
      <c r="D12" s="211" t="s">
        <v>350</v>
      </c>
      <c r="E12" s="211" t="s">
        <v>7</v>
      </c>
      <c r="F12" s="211" t="s">
        <v>7</v>
      </c>
      <c r="G12" s="211" t="s">
        <v>65</v>
      </c>
      <c r="H12" s="211"/>
      <c r="I12" s="212">
        <v>15</v>
      </c>
      <c r="J12" s="212">
        <v>12</v>
      </c>
    </row>
    <row r="13" spans="1:10" s="212" customFormat="1" ht="16" customHeight="1">
      <c r="A13" s="210">
        <v>43285</v>
      </c>
      <c r="B13" s="211" t="s">
        <v>7</v>
      </c>
      <c r="C13" s="211">
        <v>57390</v>
      </c>
      <c r="D13" s="211" t="s">
        <v>350</v>
      </c>
      <c r="E13" s="211" t="s">
        <v>7</v>
      </c>
      <c r="F13" s="211" t="s">
        <v>7</v>
      </c>
      <c r="G13" s="211" t="s">
        <v>2009</v>
      </c>
      <c r="H13" s="211" t="s">
        <v>2010</v>
      </c>
      <c r="I13" s="651">
        <v>15</v>
      </c>
      <c r="J13" s="651">
        <v>12</v>
      </c>
    </row>
    <row r="14" spans="1:10" s="212" customFormat="1" ht="16" customHeight="1">
      <c r="A14" s="210">
        <v>43305</v>
      </c>
      <c r="B14" s="211" t="s">
        <v>7</v>
      </c>
      <c r="C14" s="211">
        <v>81200</v>
      </c>
      <c r="D14" s="211" t="s">
        <v>2105</v>
      </c>
      <c r="E14" s="211" t="s">
        <v>7</v>
      </c>
      <c r="F14" s="211" t="s">
        <v>7</v>
      </c>
      <c r="G14" s="211" t="s">
        <v>388</v>
      </c>
      <c r="H14" s="211"/>
      <c r="I14" s="244" t="s">
        <v>3145</v>
      </c>
      <c r="J14" s="244" t="s">
        <v>3146</v>
      </c>
    </row>
    <row r="15" spans="1:10" s="212" customFormat="1" ht="16" customHeight="1">
      <c r="A15" s="210">
        <v>43297</v>
      </c>
      <c r="B15" s="211" t="s">
        <v>7</v>
      </c>
      <c r="C15" s="211">
        <v>52300</v>
      </c>
      <c r="D15" s="211" t="s">
        <v>2059</v>
      </c>
      <c r="E15" s="211" t="s">
        <v>7</v>
      </c>
      <c r="F15" s="211" t="s">
        <v>7</v>
      </c>
      <c r="G15" s="211" t="s">
        <v>65</v>
      </c>
      <c r="H15" s="211"/>
      <c r="I15" s="212">
        <v>147</v>
      </c>
      <c r="J15" s="212">
        <v>224</v>
      </c>
    </row>
    <row r="16" spans="1:10" s="212" customFormat="1" ht="16" customHeight="1">
      <c r="A16" s="210">
        <v>43310</v>
      </c>
      <c r="B16" s="211" t="s">
        <v>3121</v>
      </c>
      <c r="C16" s="211">
        <v>9143</v>
      </c>
      <c r="D16" s="654" t="s">
        <v>3147</v>
      </c>
      <c r="E16" s="211" t="s">
        <v>489</v>
      </c>
      <c r="F16" s="211" t="s">
        <v>6</v>
      </c>
      <c r="G16" s="211" t="s">
        <v>2141</v>
      </c>
      <c r="H16" s="211"/>
      <c r="I16" s="244" t="s">
        <v>3148</v>
      </c>
      <c r="J16" s="244" t="s">
        <v>3149</v>
      </c>
    </row>
    <row r="17" spans="1:10" s="212" customFormat="1" ht="16" customHeight="1">
      <c r="A17" s="210">
        <v>43302</v>
      </c>
      <c r="B17" s="211" t="s">
        <v>22</v>
      </c>
      <c r="C17" s="211">
        <v>32107</v>
      </c>
      <c r="D17" s="211" t="s">
        <v>2084</v>
      </c>
      <c r="E17" s="211" t="s">
        <v>6</v>
      </c>
      <c r="F17" s="211" t="s">
        <v>24</v>
      </c>
      <c r="G17" s="211" t="s">
        <v>1133</v>
      </c>
      <c r="H17" s="211"/>
      <c r="I17" s="244" t="s">
        <v>3150</v>
      </c>
      <c r="J17" s="244" t="s">
        <v>3151</v>
      </c>
    </row>
    <row r="18" spans="1:10" s="212" customFormat="1" ht="16" customHeight="1">
      <c r="A18" s="210">
        <v>43301</v>
      </c>
      <c r="B18" s="211" t="s">
        <v>4</v>
      </c>
      <c r="C18" s="211">
        <v>4925</v>
      </c>
      <c r="D18" s="211" t="s">
        <v>152</v>
      </c>
      <c r="E18" s="211" t="s">
        <v>5</v>
      </c>
      <c r="F18" s="211" t="s">
        <v>6</v>
      </c>
      <c r="G18" s="211" t="s">
        <v>123</v>
      </c>
      <c r="H18" s="211" t="s">
        <v>2078</v>
      </c>
      <c r="I18" s="212">
        <v>14</v>
      </c>
      <c r="J18" s="212">
        <v>9</v>
      </c>
    </row>
    <row r="19" spans="1:10" s="212" customFormat="1" ht="16" customHeight="1">
      <c r="A19" s="210">
        <v>43286</v>
      </c>
      <c r="B19" s="211" t="s">
        <v>4</v>
      </c>
      <c r="C19" s="211">
        <v>9633</v>
      </c>
      <c r="D19" s="211" t="s">
        <v>332</v>
      </c>
      <c r="E19" s="211" t="s">
        <v>5</v>
      </c>
      <c r="F19" s="211" t="s">
        <v>6</v>
      </c>
      <c r="G19" s="211" t="s">
        <v>116</v>
      </c>
      <c r="H19" s="211" t="s">
        <v>2021</v>
      </c>
      <c r="I19" s="212">
        <v>55</v>
      </c>
      <c r="J19" s="212">
        <v>61</v>
      </c>
    </row>
    <row r="20" spans="1:10" s="212" customFormat="1" ht="16" customHeight="1">
      <c r="A20" s="210">
        <v>43296</v>
      </c>
      <c r="B20" s="211" t="s">
        <v>4</v>
      </c>
      <c r="C20" s="211">
        <v>4451</v>
      </c>
      <c r="D20" s="211" t="s">
        <v>145</v>
      </c>
      <c r="E20" s="211" t="s">
        <v>5</v>
      </c>
      <c r="F20" s="211" t="s">
        <v>5</v>
      </c>
      <c r="G20" s="211" t="s">
        <v>794</v>
      </c>
      <c r="H20" s="211"/>
      <c r="I20" s="212">
        <v>8</v>
      </c>
      <c r="J20" s="212">
        <v>5</v>
      </c>
    </row>
    <row r="21" spans="1:10" s="212" customFormat="1" ht="16" customHeight="1">
      <c r="A21" s="210">
        <v>43307</v>
      </c>
      <c r="B21" s="211" t="s">
        <v>4</v>
      </c>
      <c r="C21" s="211">
        <v>4490</v>
      </c>
      <c r="D21" s="211" t="s">
        <v>145</v>
      </c>
      <c r="E21" s="211" t="s">
        <v>7</v>
      </c>
      <c r="F21" s="211" t="s">
        <v>7</v>
      </c>
      <c r="G21" s="211" t="s">
        <v>663</v>
      </c>
      <c r="H21" s="211"/>
      <c r="I21" s="212">
        <v>8</v>
      </c>
      <c r="J21" s="212">
        <v>5</v>
      </c>
    </row>
    <row r="22" spans="1:10" s="212" customFormat="1" ht="16" customHeight="1">
      <c r="A22" s="210">
        <v>43289</v>
      </c>
      <c r="B22" s="211" t="s">
        <v>4</v>
      </c>
      <c r="C22" s="211">
        <v>7232</v>
      </c>
      <c r="D22" s="211" t="s">
        <v>153</v>
      </c>
      <c r="E22" s="211" t="s">
        <v>489</v>
      </c>
      <c r="F22" s="211" t="s">
        <v>24</v>
      </c>
      <c r="G22" s="211" t="s">
        <v>1373</v>
      </c>
      <c r="H22" s="211"/>
      <c r="I22" s="212">
        <v>26</v>
      </c>
      <c r="J22" s="212">
        <v>33</v>
      </c>
    </row>
    <row r="23" spans="1:10" s="212" customFormat="1" ht="16" customHeight="1">
      <c r="A23" s="210">
        <v>43304</v>
      </c>
      <c r="B23" s="211" t="s">
        <v>4</v>
      </c>
      <c r="C23" s="211">
        <v>7221</v>
      </c>
      <c r="D23" s="211" t="s">
        <v>153</v>
      </c>
      <c r="E23" s="211" t="s">
        <v>5</v>
      </c>
      <c r="F23" s="211" t="s">
        <v>6</v>
      </c>
      <c r="G23" s="211" t="s">
        <v>2103</v>
      </c>
      <c r="H23" s="211"/>
      <c r="I23" s="212">
        <v>26</v>
      </c>
      <c r="J23" s="651">
        <v>33</v>
      </c>
    </row>
    <row r="24" spans="1:10" s="212" customFormat="1" ht="16" customHeight="1">
      <c r="A24" s="210">
        <v>43305</v>
      </c>
      <c r="B24" s="211" t="s">
        <v>4</v>
      </c>
      <c r="C24" s="211">
        <v>7260</v>
      </c>
      <c r="D24" s="211" t="s">
        <v>153</v>
      </c>
      <c r="E24" s="211" t="s">
        <v>7</v>
      </c>
      <c r="F24" s="211" t="s">
        <v>24</v>
      </c>
      <c r="G24" s="211" t="s">
        <v>388</v>
      </c>
      <c r="H24" s="211"/>
      <c r="I24" s="651">
        <v>26</v>
      </c>
      <c r="J24" s="651">
        <v>33</v>
      </c>
    </row>
    <row r="25" spans="1:10" s="212" customFormat="1" ht="16" customHeight="1">
      <c r="A25" s="210">
        <v>43309</v>
      </c>
      <c r="B25" s="211" t="s">
        <v>6</v>
      </c>
      <c r="C25" s="211">
        <v>10318</v>
      </c>
      <c r="D25" s="211" t="s">
        <v>433</v>
      </c>
      <c r="E25" s="211" t="s">
        <v>6</v>
      </c>
      <c r="F25" s="211" t="s">
        <v>6</v>
      </c>
      <c r="G25" s="211" t="s">
        <v>994</v>
      </c>
      <c r="H25" s="211"/>
      <c r="I25" s="244" t="s">
        <v>3152</v>
      </c>
      <c r="J25" s="244" t="s">
        <v>3153</v>
      </c>
    </row>
    <row r="26" spans="1:10" s="212" customFormat="1" ht="16" customHeight="1">
      <c r="A26" s="210">
        <v>43298</v>
      </c>
      <c r="B26" s="211" t="s">
        <v>4</v>
      </c>
      <c r="C26" s="211">
        <v>8365</v>
      </c>
      <c r="D26" s="211" t="s">
        <v>133</v>
      </c>
      <c r="E26" s="211" t="s">
        <v>24</v>
      </c>
      <c r="F26" s="211" t="s">
        <v>7</v>
      </c>
      <c r="G26" s="211" t="s">
        <v>64</v>
      </c>
      <c r="H26" s="211" t="s">
        <v>2063</v>
      </c>
      <c r="I26" s="212">
        <v>27</v>
      </c>
      <c r="J26" s="212">
        <v>24</v>
      </c>
    </row>
    <row r="27" spans="1:10" s="212" customFormat="1" ht="16" customHeight="1">
      <c r="A27" s="210">
        <v>43303</v>
      </c>
      <c r="B27" s="211" t="s">
        <v>4</v>
      </c>
      <c r="C27" s="211">
        <v>8076</v>
      </c>
      <c r="D27" s="211" t="s">
        <v>133</v>
      </c>
      <c r="E27" s="211" t="s">
        <v>7</v>
      </c>
      <c r="F27" s="211" t="s">
        <v>5</v>
      </c>
      <c r="G27" s="211" t="s">
        <v>2093</v>
      </c>
      <c r="H27" s="211" t="s">
        <v>2094</v>
      </c>
      <c r="I27" s="651">
        <v>27</v>
      </c>
      <c r="J27" s="651">
        <v>24</v>
      </c>
    </row>
    <row r="28" spans="1:10" s="212" customFormat="1" ht="16" customHeight="1">
      <c r="A28" s="210">
        <v>43304</v>
      </c>
      <c r="B28" s="211" t="s">
        <v>4</v>
      </c>
      <c r="C28" s="211">
        <v>8063</v>
      </c>
      <c r="D28" s="211" t="s">
        <v>133</v>
      </c>
      <c r="E28" s="211" t="s">
        <v>5</v>
      </c>
      <c r="F28" s="211" t="s">
        <v>7</v>
      </c>
      <c r="G28" s="211" t="s">
        <v>388</v>
      </c>
      <c r="H28" s="211"/>
      <c r="I28" s="651">
        <v>27</v>
      </c>
      <c r="J28" s="651">
        <v>24</v>
      </c>
    </row>
    <row r="29" spans="1:10" s="212" customFormat="1" ht="16" customHeight="1">
      <c r="A29" s="210">
        <v>43306</v>
      </c>
      <c r="B29" s="211" t="s">
        <v>4</v>
      </c>
      <c r="C29" s="211">
        <v>8077</v>
      </c>
      <c r="D29" s="211" t="s">
        <v>133</v>
      </c>
      <c r="E29" s="211" t="s">
        <v>7</v>
      </c>
      <c r="F29" s="211" t="s">
        <v>24</v>
      </c>
      <c r="G29" s="211" t="s">
        <v>1833</v>
      </c>
      <c r="H29" s="211" t="s">
        <v>2114</v>
      </c>
      <c r="I29" s="651">
        <v>27</v>
      </c>
      <c r="J29" s="651">
        <v>24</v>
      </c>
    </row>
    <row r="30" spans="1:10" s="212" customFormat="1" ht="16" customHeight="1">
      <c r="A30" s="210">
        <v>43309</v>
      </c>
      <c r="B30" s="211" t="s">
        <v>4</v>
      </c>
      <c r="C30" s="211">
        <v>8081</v>
      </c>
      <c r="D30" s="211" t="s">
        <v>133</v>
      </c>
      <c r="E30" s="211" t="s">
        <v>24</v>
      </c>
      <c r="F30" s="211" t="s">
        <v>7</v>
      </c>
      <c r="G30" s="211" t="s">
        <v>116</v>
      </c>
      <c r="H30" s="211"/>
      <c r="I30" s="651">
        <v>27</v>
      </c>
      <c r="J30" s="651">
        <v>24</v>
      </c>
    </row>
    <row r="31" spans="1:10" s="212" customFormat="1" ht="16" customHeight="1">
      <c r="A31" s="210">
        <v>43306</v>
      </c>
      <c r="B31" s="211" t="s">
        <v>4</v>
      </c>
      <c r="C31" s="211">
        <v>7761</v>
      </c>
      <c r="D31" s="211" t="s">
        <v>140</v>
      </c>
      <c r="E31" s="211" t="s">
        <v>25</v>
      </c>
      <c r="F31" s="211" t="s">
        <v>7</v>
      </c>
      <c r="G31" s="211" t="s">
        <v>2112</v>
      </c>
      <c r="H31" s="211"/>
      <c r="I31" s="212">
        <v>38</v>
      </c>
      <c r="J31" s="212">
        <v>55</v>
      </c>
    </row>
    <row r="32" spans="1:10" s="212" customFormat="1" ht="16" customHeight="1">
      <c r="A32" s="210">
        <v>43296</v>
      </c>
      <c r="B32" s="211" t="s">
        <v>4</v>
      </c>
      <c r="C32" s="211">
        <v>8710</v>
      </c>
      <c r="D32" s="211" t="s">
        <v>1405</v>
      </c>
      <c r="E32" s="211" t="s">
        <v>7</v>
      </c>
      <c r="F32" s="211" t="s">
        <v>7</v>
      </c>
      <c r="G32" s="211" t="s">
        <v>123</v>
      </c>
      <c r="H32" s="211"/>
      <c r="I32" s="212">
        <v>41</v>
      </c>
      <c r="J32" s="212">
        <v>58</v>
      </c>
    </row>
    <row r="33" spans="1:10" s="212" customFormat="1" ht="16" customHeight="1">
      <c r="A33" s="210">
        <v>43307</v>
      </c>
      <c r="B33" s="211" t="s">
        <v>984</v>
      </c>
      <c r="C33" s="211">
        <v>4826</v>
      </c>
      <c r="D33" s="211" t="s">
        <v>2119</v>
      </c>
      <c r="E33" s="211" t="s">
        <v>273</v>
      </c>
      <c r="F33" s="211" t="s">
        <v>24</v>
      </c>
      <c r="G33" s="211" t="s">
        <v>1833</v>
      </c>
      <c r="H33" s="211"/>
      <c r="I33" s="244" t="s">
        <v>876</v>
      </c>
      <c r="J33" s="244" t="s">
        <v>700</v>
      </c>
    </row>
    <row r="34" spans="1:10" s="212" customFormat="1" ht="16" customHeight="1">
      <c r="A34" s="210">
        <v>43284</v>
      </c>
      <c r="B34" s="211" t="s">
        <v>3192</v>
      </c>
      <c r="C34" s="211">
        <v>61600</v>
      </c>
      <c r="D34" s="211" t="s">
        <v>2001</v>
      </c>
      <c r="E34" s="211" t="s">
        <v>24</v>
      </c>
      <c r="F34" s="211" t="s">
        <v>24</v>
      </c>
      <c r="G34" s="211" t="s">
        <v>1937</v>
      </c>
      <c r="H34" s="211" t="s">
        <v>2002</v>
      </c>
      <c r="I34" s="244" t="s">
        <v>3154</v>
      </c>
      <c r="J34" s="244" t="s">
        <v>3155</v>
      </c>
    </row>
    <row r="35" spans="1:10" s="212" customFormat="1" ht="16" customHeight="1">
      <c r="A35" s="210">
        <v>43306</v>
      </c>
      <c r="B35" s="211" t="s">
        <v>984</v>
      </c>
      <c r="C35" s="211">
        <v>1754</v>
      </c>
      <c r="D35" s="211" t="s">
        <v>2118</v>
      </c>
      <c r="E35" s="211" t="s">
        <v>273</v>
      </c>
      <c r="F35" s="211" t="s">
        <v>24</v>
      </c>
      <c r="G35" s="211" t="s">
        <v>1833</v>
      </c>
      <c r="H35" s="211"/>
      <c r="I35" s="244" t="s">
        <v>1865</v>
      </c>
      <c r="J35" s="244" t="s">
        <v>3156</v>
      </c>
    </row>
    <row r="36" spans="1:10" s="212" customFormat="1" ht="16" customHeight="1">
      <c r="A36" s="210">
        <v>43303</v>
      </c>
      <c r="B36" s="211" t="s">
        <v>7</v>
      </c>
      <c r="C36" s="211">
        <v>60200</v>
      </c>
      <c r="D36" s="211" t="s">
        <v>2088</v>
      </c>
      <c r="E36" s="211" t="s">
        <v>7</v>
      </c>
      <c r="F36" s="211" t="s">
        <v>24</v>
      </c>
      <c r="G36" s="211" t="s">
        <v>2089</v>
      </c>
      <c r="H36" s="211"/>
      <c r="I36" s="244" t="s">
        <v>3157</v>
      </c>
      <c r="J36" s="244" t="s">
        <v>3158</v>
      </c>
    </row>
    <row r="37" spans="1:10" s="212" customFormat="1" ht="16" customHeight="1">
      <c r="A37" s="210">
        <v>43285</v>
      </c>
      <c r="B37" s="211" t="s">
        <v>7</v>
      </c>
      <c r="C37" s="211">
        <v>54680</v>
      </c>
      <c r="D37" s="211" t="s">
        <v>2011</v>
      </c>
      <c r="E37" s="211" t="s">
        <v>7</v>
      </c>
      <c r="F37" s="211" t="s">
        <v>9</v>
      </c>
      <c r="G37" s="211" t="s">
        <v>2012</v>
      </c>
      <c r="H37" s="211" t="s">
        <v>2013</v>
      </c>
      <c r="I37" s="212">
        <v>22</v>
      </c>
      <c r="J37" s="212">
        <v>18</v>
      </c>
    </row>
    <row r="38" spans="1:10" s="212" customFormat="1" ht="16" customHeight="1">
      <c r="A38" s="210">
        <v>43284</v>
      </c>
      <c r="B38" s="211" t="s">
        <v>3191</v>
      </c>
      <c r="C38" s="211">
        <v>80730</v>
      </c>
      <c r="D38" s="211" t="s">
        <v>1998</v>
      </c>
      <c r="E38" s="211" t="s">
        <v>923</v>
      </c>
      <c r="F38" s="211" t="s">
        <v>7</v>
      </c>
      <c r="G38" s="211" t="s">
        <v>1937</v>
      </c>
      <c r="H38" s="211"/>
      <c r="I38" s="244" t="s">
        <v>3127</v>
      </c>
      <c r="J38" s="244" t="s">
        <v>3127</v>
      </c>
    </row>
    <row r="39" spans="1:10" s="212" customFormat="1" ht="16" customHeight="1">
      <c r="A39" s="210">
        <v>43308</v>
      </c>
      <c r="B39" s="211" t="s">
        <v>7</v>
      </c>
      <c r="C39" s="211">
        <v>40100</v>
      </c>
      <c r="D39" s="211" t="s">
        <v>2136</v>
      </c>
      <c r="E39" s="211" t="s">
        <v>7</v>
      </c>
      <c r="F39" s="211" t="s">
        <v>24</v>
      </c>
      <c r="G39" s="211" t="s">
        <v>1833</v>
      </c>
      <c r="H39" s="211"/>
      <c r="I39" s="244" t="s">
        <v>3159</v>
      </c>
      <c r="J39" s="244" t="s">
        <v>3160</v>
      </c>
    </row>
    <row r="40" spans="1:10" s="212" customFormat="1" ht="16" customHeight="1">
      <c r="A40" s="210">
        <v>43284</v>
      </c>
      <c r="B40" s="211" t="s">
        <v>4</v>
      </c>
      <c r="C40" s="211">
        <v>4575</v>
      </c>
      <c r="D40" s="211" t="s">
        <v>131</v>
      </c>
      <c r="E40" s="211" t="s">
        <v>5</v>
      </c>
      <c r="F40" s="211" t="s">
        <v>7</v>
      </c>
      <c r="G40" s="211" t="s">
        <v>116</v>
      </c>
      <c r="H40" s="211" t="s">
        <v>1997</v>
      </c>
      <c r="I40" s="212">
        <v>5</v>
      </c>
      <c r="J40" s="212">
        <v>2</v>
      </c>
    </row>
    <row r="41" spans="1:10" s="212" customFormat="1" ht="16" customHeight="1">
      <c r="A41" s="210">
        <v>43298</v>
      </c>
      <c r="B41" s="211" t="s">
        <v>4</v>
      </c>
      <c r="C41" s="211">
        <v>4650</v>
      </c>
      <c r="D41" s="211" t="s">
        <v>131</v>
      </c>
      <c r="E41" s="211" t="s">
        <v>5</v>
      </c>
      <c r="F41" s="211" t="s">
        <v>7</v>
      </c>
      <c r="G41" s="211" t="s">
        <v>260</v>
      </c>
      <c r="H41" s="211" t="s">
        <v>2064</v>
      </c>
      <c r="I41" s="651">
        <v>5</v>
      </c>
      <c r="J41" s="651">
        <v>2</v>
      </c>
    </row>
    <row r="42" spans="1:10" s="212" customFormat="1" ht="16" customHeight="1">
      <c r="A42" s="210">
        <v>43301</v>
      </c>
      <c r="B42" s="211" t="s">
        <v>4</v>
      </c>
      <c r="C42" s="211">
        <v>4560</v>
      </c>
      <c r="D42" s="211" t="s">
        <v>131</v>
      </c>
      <c r="E42" s="211" t="s">
        <v>5</v>
      </c>
      <c r="F42" s="211" t="s">
        <v>7</v>
      </c>
      <c r="G42" s="211" t="s">
        <v>388</v>
      </c>
      <c r="H42" s="211"/>
      <c r="I42" s="651">
        <v>5</v>
      </c>
      <c r="J42" s="651">
        <v>2</v>
      </c>
    </row>
    <row r="43" spans="1:10" s="212" customFormat="1" ht="16" customHeight="1">
      <c r="A43" s="210">
        <v>43304</v>
      </c>
      <c r="B43" s="218" t="s">
        <v>4</v>
      </c>
      <c r="C43" s="211">
        <v>4620</v>
      </c>
      <c r="D43" s="211" t="s">
        <v>131</v>
      </c>
      <c r="E43" s="211" t="s">
        <v>7</v>
      </c>
      <c r="F43" s="211" t="s">
        <v>24</v>
      </c>
      <c r="G43" s="211" t="s">
        <v>2101</v>
      </c>
      <c r="H43" s="211" t="s">
        <v>2102</v>
      </c>
      <c r="I43" s="651">
        <v>5</v>
      </c>
      <c r="J43" s="651">
        <v>2</v>
      </c>
    </row>
    <row r="44" spans="1:10" s="212" customFormat="1" ht="16" customHeight="1">
      <c r="A44" s="210">
        <v>43306</v>
      </c>
      <c r="B44" s="211" t="s">
        <v>4</v>
      </c>
      <c r="C44" s="211">
        <v>4555</v>
      </c>
      <c r="D44" s="211" t="s">
        <v>131</v>
      </c>
      <c r="E44" s="211" t="s">
        <v>7</v>
      </c>
      <c r="F44" s="211" t="s">
        <v>10</v>
      </c>
      <c r="G44" s="211" t="s">
        <v>2116</v>
      </c>
      <c r="H44" s="211" t="s">
        <v>2117</v>
      </c>
      <c r="I44" s="651">
        <v>5</v>
      </c>
      <c r="J44" s="651">
        <v>2</v>
      </c>
    </row>
    <row r="45" spans="1:10" s="212" customFormat="1" ht="16" customHeight="1">
      <c r="A45" s="210">
        <v>43307</v>
      </c>
      <c r="B45" s="211" t="s">
        <v>4</v>
      </c>
      <c r="C45" s="211">
        <v>4545</v>
      </c>
      <c r="D45" s="211" t="s">
        <v>131</v>
      </c>
      <c r="E45" s="211" t="s">
        <v>25</v>
      </c>
      <c r="F45" s="211" t="s">
        <v>7</v>
      </c>
      <c r="G45" s="211" t="s">
        <v>2130</v>
      </c>
      <c r="H45" s="211" t="s">
        <v>2131</v>
      </c>
      <c r="I45" s="651">
        <v>5</v>
      </c>
      <c r="J45" s="651">
        <v>2</v>
      </c>
    </row>
    <row r="46" spans="1:10" s="212" customFormat="1" ht="16" customHeight="1">
      <c r="A46" s="210">
        <v>43309</v>
      </c>
      <c r="B46" s="211" t="s">
        <v>4</v>
      </c>
      <c r="C46" s="211">
        <v>4577</v>
      </c>
      <c r="D46" s="211" t="s">
        <v>131</v>
      </c>
      <c r="E46" s="211" t="s">
        <v>5</v>
      </c>
      <c r="F46" s="211" t="s">
        <v>5</v>
      </c>
      <c r="G46" s="211" t="s">
        <v>123</v>
      </c>
      <c r="H46" s="211"/>
      <c r="I46" s="651">
        <v>5</v>
      </c>
      <c r="J46" s="651">
        <v>2</v>
      </c>
    </row>
    <row r="47" spans="1:10" s="212" customFormat="1" ht="16" customHeight="1">
      <c r="A47" s="210">
        <v>43310</v>
      </c>
      <c r="B47" s="211" t="s">
        <v>4</v>
      </c>
      <c r="C47" s="211">
        <v>4670</v>
      </c>
      <c r="D47" s="211" t="s">
        <v>131</v>
      </c>
      <c r="E47" s="211" t="s">
        <v>5</v>
      </c>
      <c r="F47" s="211" t="s">
        <v>5</v>
      </c>
      <c r="G47" s="211" t="s">
        <v>116</v>
      </c>
      <c r="H47" s="211"/>
      <c r="I47" s="651">
        <v>5</v>
      </c>
      <c r="J47" s="651">
        <v>2</v>
      </c>
    </row>
    <row r="48" spans="1:10" s="212" customFormat="1" ht="16" customHeight="1">
      <c r="A48" s="210">
        <v>43312</v>
      </c>
      <c r="B48" s="211" t="s">
        <v>4</v>
      </c>
      <c r="C48" s="211">
        <v>4599</v>
      </c>
      <c r="D48" s="211" t="s">
        <v>131</v>
      </c>
      <c r="E48" s="211" t="s">
        <v>5</v>
      </c>
      <c r="F48" s="211" t="s">
        <v>5</v>
      </c>
      <c r="G48" s="211" t="s">
        <v>470</v>
      </c>
      <c r="H48" s="211"/>
      <c r="I48" s="651">
        <v>5</v>
      </c>
      <c r="J48" s="651">
        <v>2</v>
      </c>
    </row>
    <row r="49" spans="1:10" s="212" customFormat="1">
      <c r="A49" s="210">
        <v>43289</v>
      </c>
      <c r="B49" s="211" t="s">
        <v>4</v>
      </c>
      <c r="C49" s="211">
        <v>4973</v>
      </c>
      <c r="D49" s="211" t="s">
        <v>340</v>
      </c>
      <c r="E49" s="211" t="s">
        <v>5</v>
      </c>
      <c r="F49" s="211" t="s">
        <v>7</v>
      </c>
      <c r="G49" s="211" t="s">
        <v>388</v>
      </c>
      <c r="H49" s="211"/>
      <c r="I49" s="212">
        <v>17</v>
      </c>
      <c r="J49" s="212">
        <v>12</v>
      </c>
    </row>
    <row r="50" spans="1:10" s="212" customFormat="1">
      <c r="A50" s="210">
        <v>43311</v>
      </c>
      <c r="B50" s="211" t="s">
        <v>4</v>
      </c>
      <c r="C50" s="211">
        <v>4976</v>
      </c>
      <c r="D50" s="211" t="s">
        <v>340</v>
      </c>
      <c r="E50" s="211" t="s">
        <v>7</v>
      </c>
      <c r="F50" s="211" t="s">
        <v>7</v>
      </c>
      <c r="G50" s="211" t="s">
        <v>1208</v>
      </c>
      <c r="H50" s="211"/>
      <c r="I50" s="651">
        <v>17</v>
      </c>
      <c r="J50" s="651">
        <v>12</v>
      </c>
    </row>
    <row r="51" spans="1:10" s="212" customFormat="1">
      <c r="A51" s="210">
        <v>43295</v>
      </c>
      <c r="B51" s="211" t="s">
        <v>2047</v>
      </c>
      <c r="C51" s="211"/>
      <c r="D51" s="211" t="s">
        <v>2048</v>
      </c>
      <c r="E51" s="211" t="s">
        <v>24</v>
      </c>
      <c r="F51" s="211" t="s">
        <v>25</v>
      </c>
      <c r="G51" s="211" t="s">
        <v>1937</v>
      </c>
      <c r="H51" s="211"/>
      <c r="I51" s="244" t="s">
        <v>3127</v>
      </c>
      <c r="J51" s="244" t="s">
        <v>3127</v>
      </c>
    </row>
    <row r="52" spans="1:10" s="212" customFormat="1">
      <c r="A52" s="210">
        <v>43307</v>
      </c>
      <c r="B52" s="211" t="s">
        <v>4</v>
      </c>
      <c r="C52" s="211">
        <v>6435</v>
      </c>
      <c r="D52" s="211" t="s">
        <v>168</v>
      </c>
      <c r="E52" s="211" t="s">
        <v>5</v>
      </c>
      <c r="F52" s="211" t="s">
        <v>6</v>
      </c>
      <c r="G52" s="211" t="s">
        <v>388</v>
      </c>
      <c r="H52" s="211"/>
      <c r="I52" s="212">
        <v>19</v>
      </c>
      <c r="J52" s="212">
        <v>23</v>
      </c>
    </row>
    <row r="53" spans="1:10" s="212" customFormat="1">
      <c r="A53" s="210">
        <v>43308</v>
      </c>
      <c r="B53" s="211" t="s">
        <v>6</v>
      </c>
      <c r="C53" s="211">
        <v>25474</v>
      </c>
      <c r="D53" s="211" t="s">
        <v>2132</v>
      </c>
      <c r="E53" s="211" t="s">
        <v>6</v>
      </c>
      <c r="F53" s="211" t="s">
        <v>24</v>
      </c>
      <c r="G53" s="211" t="s">
        <v>2133</v>
      </c>
      <c r="H53" s="211"/>
      <c r="I53" s="244" t="s">
        <v>3161</v>
      </c>
      <c r="J53" s="244" t="s">
        <v>3162</v>
      </c>
    </row>
    <row r="54" spans="1:10" s="212" customFormat="1">
      <c r="A54" s="210">
        <v>43298</v>
      </c>
      <c r="B54" s="211" t="s">
        <v>4</v>
      </c>
      <c r="C54" s="211">
        <v>8715</v>
      </c>
      <c r="D54" s="211" t="s">
        <v>3163</v>
      </c>
      <c r="E54" s="211" t="s">
        <v>5</v>
      </c>
      <c r="F54" s="211" t="s">
        <v>6</v>
      </c>
      <c r="G54" s="211" t="s">
        <v>2062</v>
      </c>
      <c r="H54" s="211"/>
      <c r="I54" s="212">
        <v>44</v>
      </c>
      <c r="J54" s="212">
        <v>37</v>
      </c>
    </row>
    <row r="55" spans="1:10" s="212" customFormat="1">
      <c r="A55" s="210">
        <v>43295</v>
      </c>
      <c r="B55" s="211" t="s">
        <v>4</v>
      </c>
      <c r="C55" s="211">
        <v>4523</v>
      </c>
      <c r="D55" s="211" t="s">
        <v>141</v>
      </c>
      <c r="E55" s="211" t="s">
        <v>7</v>
      </c>
      <c r="F55" s="211" t="s">
        <v>9</v>
      </c>
      <c r="G55" s="211" t="s">
        <v>2051</v>
      </c>
      <c r="H55" s="211" t="s">
        <v>2052</v>
      </c>
      <c r="I55" s="212">
        <v>11</v>
      </c>
      <c r="J55" s="212">
        <v>10</v>
      </c>
    </row>
    <row r="56" spans="1:10" s="212" customFormat="1">
      <c r="A56" s="210">
        <v>43307</v>
      </c>
      <c r="B56" s="211" t="s">
        <v>4</v>
      </c>
      <c r="C56" s="211">
        <v>4058</v>
      </c>
      <c r="D56" s="211" t="s">
        <v>141</v>
      </c>
      <c r="E56" s="211" t="s">
        <v>2124</v>
      </c>
      <c r="F56" s="211" t="s">
        <v>24</v>
      </c>
      <c r="G56" s="211" t="s">
        <v>1373</v>
      </c>
      <c r="H56" s="211"/>
      <c r="I56" s="651">
        <v>11</v>
      </c>
      <c r="J56" s="651">
        <v>10</v>
      </c>
    </row>
    <row r="57" spans="1:10" s="212" customFormat="1">
      <c r="A57" s="210">
        <v>43309</v>
      </c>
      <c r="B57" s="211" t="s">
        <v>4</v>
      </c>
      <c r="C57" s="211">
        <v>4243</v>
      </c>
      <c r="D57" s="211" t="s">
        <v>141</v>
      </c>
      <c r="E57" s="211" t="s">
        <v>25</v>
      </c>
      <c r="F57" s="211" t="s">
        <v>7</v>
      </c>
      <c r="G57" s="211" t="s">
        <v>123</v>
      </c>
      <c r="H57" s="211" t="s">
        <v>2139</v>
      </c>
      <c r="I57" s="651">
        <v>11</v>
      </c>
      <c r="J57" s="651">
        <v>10</v>
      </c>
    </row>
    <row r="58" spans="1:10" s="212" customFormat="1" ht="32">
      <c r="A58" s="210">
        <v>43288</v>
      </c>
      <c r="B58" s="211" t="s">
        <v>7</v>
      </c>
      <c r="C58" s="211">
        <v>57570</v>
      </c>
      <c r="D58" s="211" t="s">
        <v>641</v>
      </c>
      <c r="E58" s="211" t="s">
        <v>7</v>
      </c>
      <c r="F58" s="211" t="s">
        <v>24</v>
      </c>
      <c r="G58" s="211" t="s">
        <v>2030</v>
      </c>
      <c r="H58" s="213" t="s">
        <v>2031</v>
      </c>
      <c r="I58" s="212">
        <v>19</v>
      </c>
      <c r="J58" s="212">
        <v>26</v>
      </c>
    </row>
    <row r="59" spans="1:10" s="212" customFormat="1">
      <c r="A59" s="210">
        <v>43312</v>
      </c>
      <c r="B59" s="211" t="s">
        <v>4</v>
      </c>
      <c r="C59" s="211">
        <v>3332</v>
      </c>
      <c r="D59" s="211" t="s">
        <v>303</v>
      </c>
      <c r="E59" s="211" t="s">
        <v>25</v>
      </c>
      <c r="F59" s="211" t="s">
        <v>7</v>
      </c>
      <c r="G59" s="211" t="s">
        <v>98</v>
      </c>
      <c r="H59" s="211" t="s">
        <v>2154</v>
      </c>
      <c r="I59" s="212">
        <v>17</v>
      </c>
      <c r="J59" s="212">
        <v>19</v>
      </c>
    </row>
    <row r="60" spans="1:10" s="212" customFormat="1">
      <c r="A60" s="210">
        <v>43286</v>
      </c>
      <c r="B60" s="211" t="s">
        <v>4</v>
      </c>
      <c r="C60" s="211">
        <v>5838</v>
      </c>
      <c r="D60" s="211" t="s">
        <v>184</v>
      </c>
      <c r="E60" s="211" t="s">
        <v>7</v>
      </c>
      <c r="F60" s="211" t="s">
        <v>24</v>
      </c>
      <c r="G60" s="211" t="s">
        <v>728</v>
      </c>
      <c r="H60" s="211" t="s">
        <v>2022</v>
      </c>
      <c r="I60" s="212">
        <v>23</v>
      </c>
      <c r="J60" s="212">
        <v>28</v>
      </c>
    </row>
    <row r="61" spans="1:10" s="212" customFormat="1">
      <c r="A61" s="210">
        <v>43302</v>
      </c>
      <c r="B61" s="211" t="s">
        <v>4</v>
      </c>
      <c r="C61" s="211">
        <v>7430</v>
      </c>
      <c r="D61" s="211" t="s">
        <v>467</v>
      </c>
      <c r="E61" s="211" t="s">
        <v>7</v>
      </c>
      <c r="F61" s="211" t="s">
        <v>7</v>
      </c>
      <c r="G61" s="211" t="s">
        <v>1224</v>
      </c>
      <c r="H61" s="211" t="s">
        <v>2086</v>
      </c>
      <c r="I61" s="212">
        <v>40</v>
      </c>
      <c r="J61" s="212">
        <v>52</v>
      </c>
    </row>
    <row r="62" spans="1:10" s="212" customFormat="1">
      <c r="A62" s="210">
        <v>43312</v>
      </c>
      <c r="B62" s="211" t="s">
        <v>7</v>
      </c>
      <c r="C62" s="211">
        <v>57940</v>
      </c>
      <c r="D62" s="211" t="s">
        <v>847</v>
      </c>
      <c r="E62" s="211" t="s">
        <v>7</v>
      </c>
      <c r="F62" s="211" t="s">
        <v>7</v>
      </c>
      <c r="G62" s="211" t="s">
        <v>548</v>
      </c>
      <c r="H62" s="211"/>
      <c r="I62" s="212">
        <v>37</v>
      </c>
      <c r="J62" s="212">
        <v>50</v>
      </c>
    </row>
    <row r="63" spans="1:10" s="212" customFormat="1">
      <c r="A63" s="210">
        <v>43305</v>
      </c>
      <c r="B63" s="211" t="s">
        <v>6</v>
      </c>
      <c r="C63" s="211">
        <v>15230</v>
      </c>
      <c r="D63" s="211" t="s">
        <v>426</v>
      </c>
      <c r="E63" s="211" t="s">
        <v>6</v>
      </c>
      <c r="F63" s="211" t="s">
        <v>24</v>
      </c>
      <c r="G63" s="211" t="s">
        <v>1833</v>
      </c>
      <c r="H63" s="211"/>
      <c r="I63" s="244" t="s">
        <v>3164</v>
      </c>
      <c r="J63" s="244" t="s">
        <v>3165</v>
      </c>
    </row>
    <row r="64" spans="1:10" s="212" customFormat="1">
      <c r="A64" s="210">
        <v>43311</v>
      </c>
      <c r="B64" s="211" t="s">
        <v>4</v>
      </c>
      <c r="C64" s="211">
        <v>8355</v>
      </c>
      <c r="D64" s="211" t="s">
        <v>295</v>
      </c>
      <c r="E64" s="211" t="s">
        <v>5</v>
      </c>
      <c r="F64" s="211" t="s">
        <v>5</v>
      </c>
      <c r="G64" s="211" t="s">
        <v>116</v>
      </c>
      <c r="H64" s="211"/>
      <c r="I64" s="212">
        <v>20</v>
      </c>
      <c r="J64" s="212">
        <v>15</v>
      </c>
    </row>
    <row r="65" spans="1:10" s="212" customFormat="1">
      <c r="A65" s="210">
        <v>43311</v>
      </c>
      <c r="B65" s="211" t="s">
        <v>4</v>
      </c>
      <c r="C65" s="211">
        <v>8356</v>
      </c>
      <c r="D65" s="211" t="s">
        <v>295</v>
      </c>
      <c r="E65" s="211" t="s">
        <v>5</v>
      </c>
      <c r="F65" s="211" t="s">
        <v>5</v>
      </c>
      <c r="G65" s="211" t="s">
        <v>116</v>
      </c>
      <c r="H65" s="211"/>
      <c r="I65" s="651">
        <v>20</v>
      </c>
      <c r="J65" s="651">
        <v>15</v>
      </c>
    </row>
    <row r="66" spans="1:10" s="212" customFormat="1">
      <c r="A66" s="210">
        <v>43288</v>
      </c>
      <c r="B66" s="211" t="s">
        <v>2029</v>
      </c>
      <c r="C66" s="211"/>
      <c r="D66" s="211" t="s">
        <v>2029</v>
      </c>
      <c r="E66" s="211" t="s">
        <v>66</v>
      </c>
      <c r="F66" s="211" t="s">
        <v>24</v>
      </c>
      <c r="G66" s="211" t="s">
        <v>388</v>
      </c>
      <c r="H66" s="211"/>
      <c r="I66" s="244" t="s">
        <v>3127</v>
      </c>
      <c r="J66" s="244" t="s">
        <v>3127</v>
      </c>
    </row>
    <row r="67" spans="1:10" s="212" customFormat="1">
      <c r="A67" s="210">
        <v>43310</v>
      </c>
      <c r="B67" s="211" t="s">
        <v>7</v>
      </c>
      <c r="C67" s="211">
        <v>57310</v>
      </c>
      <c r="D67" s="211" t="s">
        <v>598</v>
      </c>
      <c r="E67" s="211" t="s">
        <v>7</v>
      </c>
      <c r="F67" s="211" t="s">
        <v>7</v>
      </c>
      <c r="G67" s="211" t="s">
        <v>42</v>
      </c>
      <c r="H67" s="211" t="s">
        <v>2145</v>
      </c>
      <c r="I67" s="212">
        <v>34</v>
      </c>
      <c r="J67" s="212">
        <v>49</v>
      </c>
    </row>
    <row r="68" spans="1:10" s="212" customFormat="1">
      <c r="A68" s="210">
        <v>43293</v>
      </c>
      <c r="B68" s="211" t="s">
        <v>7</v>
      </c>
      <c r="C68" s="211">
        <v>57700</v>
      </c>
      <c r="D68" s="211" t="s">
        <v>412</v>
      </c>
      <c r="E68" s="211" t="s">
        <v>7</v>
      </c>
      <c r="F68" s="211" t="s">
        <v>7</v>
      </c>
      <c r="G68" s="211" t="s">
        <v>2042</v>
      </c>
      <c r="H68" s="211" t="s">
        <v>2043</v>
      </c>
      <c r="I68" s="212">
        <v>30</v>
      </c>
      <c r="J68" s="212">
        <v>42</v>
      </c>
    </row>
    <row r="69" spans="1:10" s="212" customFormat="1">
      <c r="A69" s="210">
        <v>43288</v>
      </c>
      <c r="B69" s="211" t="s">
        <v>4</v>
      </c>
      <c r="C69" s="211">
        <v>9753</v>
      </c>
      <c r="D69" s="211" t="s">
        <v>2027</v>
      </c>
      <c r="E69" s="211" t="s">
        <v>5</v>
      </c>
      <c r="F69" s="211" t="s">
        <v>7</v>
      </c>
      <c r="G69" s="211" t="s">
        <v>42</v>
      </c>
      <c r="H69" s="211" t="s">
        <v>2028</v>
      </c>
      <c r="I69" s="212">
        <v>66</v>
      </c>
      <c r="J69" s="212">
        <v>94</v>
      </c>
    </row>
    <row r="70" spans="1:10" s="212" customFormat="1">
      <c r="A70" s="210">
        <v>43291</v>
      </c>
      <c r="B70" s="211" t="s">
        <v>6</v>
      </c>
      <c r="C70" s="246" t="s">
        <v>2033</v>
      </c>
      <c r="D70" s="211" t="s">
        <v>2034</v>
      </c>
      <c r="E70" s="211" t="s">
        <v>6</v>
      </c>
      <c r="F70" s="211" t="s">
        <v>2035</v>
      </c>
      <c r="G70" s="211" t="s">
        <v>1240</v>
      </c>
      <c r="H70" s="211"/>
      <c r="I70" s="235" t="s">
        <v>3166</v>
      </c>
      <c r="J70" s="235" t="s">
        <v>3167</v>
      </c>
    </row>
    <row r="71" spans="1:10" s="212" customFormat="1">
      <c r="A71" s="210">
        <v>43312</v>
      </c>
      <c r="B71" s="211" t="s">
        <v>4</v>
      </c>
      <c r="C71" s="211">
        <v>2319</v>
      </c>
      <c r="D71" s="211" t="s">
        <v>136</v>
      </c>
      <c r="E71" s="211" t="s">
        <v>6</v>
      </c>
      <c r="F71" s="211" t="s">
        <v>5</v>
      </c>
      <c r="G71" s="211" t="s">
        <v>260</v>
      </c>
      <c r="H71" s="211"/>
      <c r="I71" s="212">
        <v>21</v>
      </c>
      <c r="J71" s="212">
        <v>27</v>
      </c>
    </row>
    <row r="72" spans="1:10" s="212" customFormat="1">
      <c r="A72" s="210">
        <v>43286</v>
      </c>
      <c r="B72" s="211" t="s">
        <v>4</v>
      </c>
      <c r="C72" s="211">
        <v>1813</v>
      </c>
      <c r="D72" s="211" t="s">
        <v>2019</v>
      </c>
      <c r="E72" s="211" t="s">
        <v>6</v>
      </c>
      <c r="F72" s="211" t="s">
        <v>7</v>
      </c>
      <c r="G72" s="211" t="s">
        <v>123</v>
      </c>
      <c r="H72" s="211" t="s">
        <v>2020</v>
      </c>
      <c r="I72" s="651">
        <v>21</v>
      </c>
      <c r="J72" s="651">
        <v>27</v>
      </c>
    </row>
    <row r="73" spans="1:10" s="212" customFormat="1">
      <c r="A73" s="210">
        <v>43285</v>
      </c>
      <c r="B73" s="211" t="s">
        <v>7</v>
      </c>
      <c r="C73" s="211">
        <v>54590</v>
      </c>
      <c r="D73" s="211" t="s">
        <v>849</v>
      </c>
      <c r="E73" s="211" t="s">
        <v>7</v>
      </c>
      <c r="F73" s="211" t="s">
        <v>7</v>
      </c>
      <c r="G73" s="211" t="s">
        <v>2004</v>
      </c>
      <c r="H73" s="211"/>
      <c r="I73" s="212">
        <v>12</v>
      </c>
      <c r="J73" s="212">
        <v>7</v>
      </c>
    </row>
    <row r="74" spans="1:10" s="212" customFormat="1">
      <c r="A74" s="210">
        <v>43297</v>
      </c>
      <c r="B74" s="211" t="s">
        <v>7</v>
      </c>
      <c r="C74" s="211">
        <v>14123</v>
      </c>
      <c r="D74" s="211" t="s">
        <v>2058</v>
      </c>
      <c r="E74" s="211" t="s">
        <v>7</v>
      </c>
      <c r="F74" s="211" t="s">
        <v>7</v>
      </c>
      <c r="G74" s="211" t="s">
        <v>1833</v>
      </c>
      <c r="H74" s="211"/>
      <c r="I74" s="244" t="s">
        <v>3140</v>
      </c>
      <c r="J74" s="244" t="s">
        <v>3139</v>
      </c>
    </row>
    <row r="75" spans="1:10" s="212" customFormat="1">
      <c r="A75" s="210">
        <v>43300</v>
      </c>
      <c r="B75" s="211" t="s">
        <v>6</v>
      </c>
      <c r="C75" s="257" t="s">
        <v>3168</v>
      </c>
      <c r="D75" s="211" t="s">
        <v>2071</v>
      </c>
      <c r="E75" s="211" t="s">
        <v>6</v>
      </c>
      <c r="F75" s="211" t="s">
        <v>24</v>
      </c>
      <c r="G75" s="211" t="s">
        <v>2072</v>
      </c>
      <c r="H75" s="211"/>
      <c r="I75" s="244" t="s">
        <v>3169</v>
      </c>
      <c r="J75" s="244" t="s">
        <v>3170</v>
      </c>
    </row>
    <row r="76" spans="1:10" s="212" customFormat="1">
      <c r="A76" s="210">
        <v>43301</v>
      </c>
      <c r="B76" s="211" t="s">
        <v>1125</v>
      </c>
      <c r="C76" s="211" t="s">
        <v>2080</v>
      </c>
      <c r="D76" s="211" t="s">
        <v>2081</v>
      </c>
      <c r="E76" s="211" t="s">
        <v>24</v>
      </c>
      <c r="F76" s="211" t="s">
        <v>24</v>
      </c>
      <c r="G76" s="211" t="s">
        <v>388</v>
      </c>
      <c r="H76" s="211"/>
      <c r="I76" s="244" t="s">
        <v>3127</v>
      </c>
      <c r="J76" s="244" t="s">
        <v>3127</v>
      </c>
    </row>
    <row r="77" spans="1:10" s="212" customFormat="1">
      <c r="A77" s="210">
        <v>43286</v>
      </c>
      <c r="B77" s="211" t="s">
        <v>4</v>
      </c>
      <c r="C77" s="211">
        <v>8378</v>
      </c>
      <c r="D77" s="211" t="s">
        <v>300</v>
      </c>
      <c r="E77" s="211" t="s">
        <v>7</v>
      </c>
      <c r="F77" s="211" t="s">
        <v>5</v>
      </c>
      <c r="G77" s="211" t="s">
        <v>548</v>
      </c>
      <c r="H77" s="211" t="s">
        <v>2023</v>
      </c>
      <c r="I77" s="212">
        <v>22</v>
      </c>
      <c r="J77" s="212">
        <v>17</v>
      </c>
    </row>
    <row r="78" spans="1:10" s="212" customFormat="1">
      <c r="A78" s="210">
        <v>43289</v>
      </c>
      <c r="B78" s="211" t="s">
        <v>7</v>
      </c>
      <c r="C78" s="211">
        <v>57050</v>
      </c>
      <c r="D78" s="211" t="s">
        <v>1300</v>
      </c>
      <c r="E78" s="211" t="s">
        <v>7</v>
      </c>
      <c r="F78" s="211" t="s">
        <v>7</v>
      </c>
      <c r="G78" s="211" t="s">
        <v>42</v>
      </c>
      <c r="H78" s="211"/>
      <c r="I78" s="212">
        <v>47</v>
      </c>
      <c r="J78" s="212">
        <v>69</v>
      </c>
    </row>
    <row r="79" spans="1:10" s="212" customFormat="1">
      <c r="A79" s="210">
        <v>43289</v>
      </c>
      <c r="B79" s="211" t="s">
        <v>7</v>
      </c>
      <c r="C79" s="211">
        <v>57050</v>
      </c>
      <c r="D79" s="211" t="s">
        <v>1300</v>
      </c>
      <c r="E79" s="211" t="s">
        <v>7</v>
      </c>
      <c r="F79" s="211" t="s">
        <v>24</v>
      </c>
      <c r="G79" s="211" t="s">
        <v>388</v>
      </c>
      <c r="H79" s="211"/>
      <c r="I79" s="651">
        <v>47</v>
      </c>
      <c r="J79" s="651">
        <v>69</v>
      </c>
    </row>
    <row r="80" spans="1:10" s="212" customFormat="1">
      <c r="A80" s="210">
        <v>43292</v>
      </c>
      <c r="B80" s="211" t="s">
        <v>22</v>
      </c>
      <c r="C80" s="211">
        <v>6860</v>
      </c>
      <c r="D80" s="211" t="s">
        <v>550</v>
      </c>
      <c r="E80" s="211" t="s">
        <v>7</v>
      </c>
      <c r="F80" s="211" t="s">
        <v>24</v>
      </c>
      <c r="G80" s="211" t="s">
        <v>388</v>
      </c>
      <c r="H80" s="211" t="s">
        <v>2039</v>
      </c>
      <c r="I80" s="212">
        <v>41</v>
      </c>
      <c r="J80" s="212">
        <v>53</v>
      </c>
    </row>
    <row r="81" spans="1:10" s="212" customFormat="1">
      <c r="A81" s="210">
        <v>43307</v>
      </c>
      <c r="B81" s="211" t="s">
        <v>7</v>
      </c>
      <c r="C81" s="211">
        <v>78340</v>
      </c>
      <c r="D81" s="211" t="s">
        <v>2120</v>
      </c>
      <c r="E81" s="211" t="s">
        <v>7</v>
      </c>
      <c r="F81" s="211" t="s">
        <v>24</v>
      </c>
      <c r="G81" s="211" t="s">
        <v>1833</v>
      </c>
      <c r="H81" s="211"/>
      <c r="I81" s="244" t="s">
        <v>3171</v>
      </c>
      <c r="J81" s="244" t="s">
        <v>3172</v>
      </c>
    </row>
    <row r="82" spans="1:10" s="212" customFormat="1">
      <c r="A82" s="210">
        <v>43301</v>
      </c>
      <c r="B82" s="211" t="s">
        <v>22</v>
      </c>
      <c r="C82" s="211">
        <v>6800</v>
      </c>
      <c r="D82" s="211" t="s">
        <v>1963</v>
      </c>
      <c r="E82" s="211" t="s">
        <v>7</v>
      </c>
      <c r="F82" s="211" t="s">
        <v>24</v>
      </c>
      <c r="G82" s="211" t="s">
        <v>891</v>
      </c>
      <c r="H82" s="211"/>
      <c r="I82" s="212">
        <v>53</v>
      </c>
      <c r="J82" s="212">
        <v>71</v>
      </c>
    </row>
    <row r="83" spans="1:10" s="212" customFormat="1">
      <c r="A83" s="210">
        <v>43304</v>
      </c>
      <c r="B83" s="211" t="s">
        <v>22</v>
      </c>
      <c r="C83" s="211">
        <v>6800</v>
      </c>
      <c r="D83" s="211" t="s">
        <v>1963</v>
      </c>
      <c r="E83" s="211" t="s">
        <v>7</v>
      </c>
      <c r="F83" s="211" t="s">
        <v>24</v>
      </c>
      <c r="G83" s="211" t="s">
        <v>2098</v>
      </c>
      <c r="H83" s="211" t="s">
        <v>2099</v>
      </c>
      <c r="I83" s="651">
        <v>53</v>
      </c>
      <c r="J83" s="651">
        <v>71</v>
      </c>
    </row>
    <row r="84" spans="1:10" s="212" customFormat="1">
      <c r="A84" s="210">
        <v>43282</v>
      </c>
      <c r="B84" s="211" t="s">
        <v>4</v>
      </c>
      <c r="C84" s="211">
        <v>1116</v>
      </c>
      <c r="D84" s="211" t="s">
        <v>205</v>
      </c>
      <c r="E84" s="211" t="s">
        <v>5</v>
      </c>
      <c r="F84" s="211" t="s">
        <v>5</v>
      </c>
      <c r="G84" s="211" t="s">
        <v>1990</v>
      </c>
      <c r="H84" s="211"/>
      <c r="I84" s="212">
        <v>23</v>
      </c>
      <c r="J84" s="212">
        <v>26</v>
      </c>
    </row>
    <row r="85" spans="1:10" s="212" customFormat="1">
      <c r="A85" s="210">
        <v>43282</v>
      </c>
      <c r="B85" s="211" t="s">
        <v>4</v>
      </c>
      <c r="C85" s="211">
        <v>2121</v>
      </c>
      <c r="D85" s="211" t="s">
        <v>205</v>
      </c>
      <c r="E85" s="211" t="s">
        <v>18</v>
      </c>
      <c r="F85" s="211" t="s">
        <v>7</v>
      </c>
      <c r="G85" s="211" t="s">
        <v>548</v>
      </c>
      <c r="H85" s="211"/>
      <c r="I85" s="651">
        <v>23</v>
      </c>
      <c r="J85" s="651">
        <v>26</v>
      </c>
    </row>
    <row r="86" spans="1:10" s="212" customFormat="1">
      <c r="A86" s="210">
        <v>43282</v>
      </c>
      <c r="B86" s="211" t="s">
        <v>4</v>
      </c>
      <c r="C86" s="211">
        <v>2439</v>
      </c>
      <c r="D86" s="211" t="s">
        <v>205</v>
      </c>
      <c r="E86" s="211" t="s">
        <v>984</v>
      </c>
      <c r="F86" s="211" t="s">
        <v>24</v>
      </c>
      <c r="G86" s="211" t="s">
        <v>98</v>
      </c>
      <c r="H86" s="211"/>
      <c r="I86" s="651">
        <v>23</v>
      </c>
      <c r="J86" s="651">
        <v>26</v>
      </c>
    </row>
    <row r="87" spans="1:10" s="212" customFormat="1">
      <c r="A87" s="210">
        <v>43284</v>
      </c>
      <c r="B87" s="211" t="s">
        <v>4</v>
      </c>
      <c r="C87" s="211">
        <v>1940</v>
      </c>
      <c r="D87" s="211" t="s">
        <v>205</v>
      </c>
      <c r="E87" s="211" t="s">
        <v>18</v>
      </c>
      <c r="F87" s="211" t="s">
        <v>7</v>
      </c>
      <c r="G87" s="211" t="s">
        <v>510</v>
      </c>
      <c r="H87" s="211" t="s">
        <v>2003</v>
      </c>
      <c r="I87" s="651">
        <v>23</v>
      </c>
      <c r="J87" s="651">
        <v>26</v>
      </c>
    </row>
    <row r="88" spans="1:10" s="212" customFormat="1">
      <c r="A88" s="210">
        <v>43289</v>
      </c>
      <c r="B88" s="211" t="s">
        <v>4</v>
      </c>
      <c r="C88" s="211">
        <v>1727</v>
      </c>
      <c r="D88" s="211" t="s">
        <v>205</v>
      </c>
      <c r="E88" s="211" t="s">
        <v>5</v>
      </c>
      <c r="F88" s="211" t="s">
        <v>7</v>
      </c>
      <c r="G88" s="211" t="s">
        <v>42</v>
      </c>
      <c r="H88" s="211"/>
      <c r="I88" s="651">
        <v>23</v>
      </c>
      <c r="J88" s="651">
        <v>26</v>
      </c>
    </row>
    <row r="89" spans="1:10" s="212" customFormat="1">
      <c r="A89" s="210">
        <v>43291</v>
      </c>
      <c r="B89" s="211" t="s">
        <v>4</v>
      </c>
      <c r="C89" s="211">
        <v>1255</v>
      </c>
      <c r="D89" s="211" t="s">
        <v>205</v>
      </c>
      <c r="E89" s="211" t="s">
        <v>615</v>
      </c>
      <c r="F89" s="211" t="s">
        <v>24</v>
      </c>
      <c r="G89" s="211" t="s">
        <v>388</v>
      </c>
      <c r="H89" s="211" t="s">
        <v>2037</v>
      </c>
      <c r="I89" s="651">
        <v>23</v>
      </c>
      <c r="J89" s="651">
        <v>26</v>
      </c>
    </row>
    <row r="90" spans="1:10" s="212" customFormat="1">
      <c r="A90" s="210">
        <v>43292</v>
      </c>
      <c r="B90" s="211" t="s">
        <v>4</v>
      </c>
      <c r="C90" s="211">
        <v>1655</v>
      </c>
      <c r="D90" s="211" t="s">
        <v>205</v>
      </c>
      <c r="E90" s="211" t="s">
        <v>25</v>
      </c>
      <c r="F90" s="211" t="s">
        <v>848</v>
      </c>
      <c r="G90" s="211" t="s">
        <v>663</v>
      </c>
      <c r="H90" s="211"/>
      <c r="I90" s="651">
        <v>23</v>
      </c>
      <c r="J90" s="651">
        <v>26</v>
      </c>
    </row>
    <row r="91" spans="1:10" s="212" customFormat="1">
      <c r="A91" s="210">
        <v>43295</v>
      </c>
      <c r="B91" s="211" t="s">
        <v>4</v>
      </c>
      <c r="C91" s="211">
        <v>1370</v>
      </c>
      <c r="D91" s="211" t="s">
        <v>205</v>
      </c>
      <c r="E91" s="211" t="s">
        <v>7</v>
      </c>
      <c r="F91" s="211" t="s">
        <v>7</v>
      </c>
      <c r="G91" s="211" t="s">
        <v>2050</v>
      </c>
      <c r="H91" s="211"/>
      <c r="I91" s="651">
        <v>23</v>
      </c>
      <c r="J91" s="651">
        <v>26</v>
      </c>
    </row>
    <row r="92" spans="1:10" s="212" customFormat="1">
      <c r="A92" s="210">
        <v>43296</v>
      </c>
      <c r="B92" s="211" t="s">
        <v>4</v>
      </c>
      <c r="C92" s="211">
        <v>2168</v>
      </c>
      <c r="D92" s="211" t="s">
        <v>205</v>
      </c>
      <c r="E92" s="211" t="s">
        <v>28</v>
      </c>
      <c r="F92" s="211" t="s">
        <v>24</v>
      </c>
      <c r="G92" s="211" t="s">
        <v>1833</v>
      </c>
      <c r="H92" s="211" t="s">
        <v>2053</v>
      </c>
      <c r="I92" s="651">
        <v>23</v>
      </c>
      <c r="J92" s="651">
        <v>26</v>
      </c>
    </row>
    <row r="93" spans="1:10" s="212" customFormat="1">
      <c r="A93" s="210">
        <v>43296</v>
      </c>
      <c r="B93" s="211" t="s">
        <v>4</v>
      </c>
      <c r="C93" s="211">
        <v>1137</v>
      </c>
      <c r="D93" s="211" t="s">
        <v>205</v>
      </c>
      <c r="E93" s="211" t="s">
        <v>79</v>
      </c>
      <c r="F93" s="211" t="s">
        <v>1541</v>
      </c>
      <c r="G93" s="211" t="s">
        <v>609</v>
      </c>
      <c r="H93" s="211" t="s">
        <v>2055</v>
      </c>
      <c r="I93" s="651">
        <v>23</v>
      </c>
      <c r="J93" s="651">
        <v>26</v>
      </c>
    </row>
    <row r="94" spans="1:10" s="212" customFormat="1">
      <c r="A94" s="210">
        <v>43302</v>
      </c>
      <c r="B94" s="211" t="s">
        <v>4</v>
      </c>
      <c r="C94" s="211">
        <v>1617</v>
      </c>
      <c r="D94" s="211" t="s">
        <v>205</v>
      </c>
      <c r="E94" s="211" t="s">
        <v>7</v>
      </c>
      <c r="F94" s="211" t="s">
        <v>5</v>
      </c>
      <c r="G94" s="211" t="s">
        <v>663</v>
      </c>
      <c r="H94" s="211"/>
      <c r="I94" s="651">
        <v>23</v>
      </c>
      <c r="J94" s="651">
        <v>26</v>
      </c>
    </row>
    <row r="95" spans="1:10" s="212" customFormat="1">
      <c r="A95" s="210">
        <v>43302</v>
      </c>
      <c r="B95" s="211" t="s">
        <v>4</v>
      </c>
      <c r="C95" s="211">
        <v>1243</v>
      </c>
      <c r="D95" s="211" t="s">
        <v>205</v>
      </c>
      <c r="E95" s="211" t="s">
        <v>7</v>
      </c>
      <c r="F95" s="211" t="s">
        <v>24</v>
      </c>
      <c r="G95" s="211" t="s">
        <v>42</v>
      </c>
      <c r="H95" s="211" t="s">
        <v>2085</v>
      </c>
      <c r="I95" s="651">
        <v>23</v>
      </c>
      <c r="J95" s="651">
        <v>26</v>
      </c>
    </row>
    <row r="96" spans="1:10" s="212" customFormat="1">
      <c r="A96" s="210">
        <v>43303</v>
      </c>
      <c r="B96" s="211" t="s">
        <v>4</v>
      </c>
      <c r="C96" s="211">
        <v>1520</v>
      </c>
      <c r="D96" s="211" t="s">
        <v>205</v>
      </c>
      <c r="E96" s="211" t="s">
        <v>79</v>
      </c>
      <c r="F96" s="211" t="s">
        <v>24</v>
      </c>
      <c r="G96" s="211" t="s">
        <v>388</v>
      </c>
      <c r="H96" s="211"/>
      <c r="I96" s="651">
        <v>23</v>
      </c>
      <c r="J96" s="651">
        <v>26</v>
      </c>
    </row>
    <row r="97" spans="1:10" s="212" customFormat="1">
      <c r="A97" s="210">
        <v>43303</v>
      </c>
      <c r="B97" s="211" t="s">
        <v>4</v>
      </c>
      <c r="C97" s="211">
        <v>2167</v>
      </c>
      <c r="D97" s="211" t="s">
        <v>205</v>
      </c>
      <c r="E97" s="211" t="s">
        <v>7</v>
      </c>
      <c r="F97" s="211" t="s">
        <v>24</v>
      </c>
      <c r="G97" s="211" t="s">
        <v>2090</v>
      </c>
      <c r="H97" s="211" t="s">
        <v>2091</v>
      </c>
      <c r="I97" s="651">
        <v>23</v>
      </c>
      <c r="J97" s="651">
        <v>26</v>
      </c>
    </row>
    <row r="98" spans="1:10" s="212" customFormat="1">
      <c r="A98" s="210">
        <v>43304</v>
      </c>
      <c r="B98" s="211" t="s">
        <v>4</v>
      </c>
      <c r="C98" s="211">
        <v>1471</v>
      </c>
      <c r="D98" s="211" t="s">
        <v>205</v>
      </c>
      <c r="E98" s="211" t="s">
        <v>9</v>
      </c>
      <c r="F98" s="211" t="s">
        <v>7</v>
      </c>
      <c r="G98" s="211" t="s">
        <v>2104</v>
      </c>
      <c r="H98" s="211"/>
      <c r="I98" s="651">
        <v>23</v>
      </c>
      <c r="J98" s="651">
        <v>26</v>
      </c>
    </row>
    <row r="99" spans="1:10" s="212" customFormat="1">
      <c r="A99" s="210">
        <v>43309</v>
      </c>
      <c r="B99" s="211" t="s">
        <v>4</v>
      </c>
      <c r="C99" s="211">
        <v>1862</v>
      </c>
      <c r="D99" s="211" t="s">
        <v>205</v>
      </c>
      <c r="E99" s="211" t="s">
        <v>5</v>
      </c>
      <c r="F99" s="211" t="s">
        <v>6</v>
      </c>
      <c r="G99" s="211" t="s">
        <v>123</v>
      </c>
      <c r="H99" s="211"/>
      <c r="I99" s="651">
        <v>23</v>
      </c>
      <c r="J99" s="651">
        <v>26</v>
      </c>
    </row>
    <row r="100" spans="1:10" s="212" customFormat="1">
      <c r="A100" s="210">
        <v>43309</v>
      </c>
      <c r="B100" s="211" t="s">
        <v>4</v>
      </c>
      <c r="C100" s="211">
        <v>2356</v>
      </c>
      <c r="D100" s="211" t="s">
        <v>205</v>
      </c>
      <c r="E100" s="211" t="s">
        <v>7</v>
      </c>
      <c r="F100" s="211" t="s">
        <v>792</v>
      </c>
      <c r="G100" s="211" t="s">
        <v>2137</v>
      </c>
      <c r="H100" s="211" t="s">
        <v>2138</v>
      </c>
      <c r="I100" s="651">
        <v>23</v>
      </c>
      <c r="J100" s="651">
        <v>26</v>
      </c>
    </row>
    <row r="101" spans="1:10" s="212" customFormat="1">
      <c r="A101" s="210">
        <v>43309</v>
      </c>
      <c r="B101" s="211" t="s">
        <v>4</v>
      </c>
      <c r="C101" s="211">
        <v>2273</v>
      </c>
      <c r="D101" s="211" t="s">
        <v>205</v>
      </c>
      <c r="E101" s="211" t="s">
        <v>5</v>
      </c>
      <c r="F101" s="211" t="s">
        <v>5</v>
      </c>
      <c r="G101" s="211" t="s">
        <v>514</v>
      </c>
      <c r="H101" s="211"/>
      <c r="I101" s="651">
        <v>23</v>
      </c>
      <c r="J101" s="651">
        <v>26</v>
      </c>
    </row>
    <row r="102" spans="1:10" s="212" customFormat="1">
      <c r="A102" s="210">
        <v>43309</v>
      </c>
      <c r="B102" s="211" t="s">
        <v>4</v>
      </c>
      <c r="C102" s="211">
        <v>1840</v>
      </c>
      <c r="D102" s="211" t="s">
        <v>205</v>
      </c>
      <c r="E102" s="211" t="s">
        <v>7</v>
      </c>
      <c r="F102" s="211" t="s">
        <v>24</v>
      </c>
      <c r="G102" s="211" t="s">
        <v>123</v>
      </c>
      <c r="H102" s="211"/>
      <c r="I102" s="651">
        <v>23</v>
      </c>
      <c r="J102" s="651">
        <v>26</v>
      </c>
    </row>
    <row r="103" spans="1:10" s="212" customFormat="1">
      <c r="A103" s="210">
        <v>43288</v>
      </c>
      <c r="B103" s="211" t="s">
        <v>7</v>
      </c>
      <c r="C103" s="211">
        <v>57730</v>
      </c>
      <c r="D103" s="211" t="s">
        <v>2025</v>
      </c>
      <c r="E103" s="211" t="s">
        <v>7</v>
      </c>
      <c r="F103" s="211" t="s">
        <v>7</v>
      </c>
      <c r="G103" s="211" t="s">
        <v>634</v>
      </c>
      <c r="H103" s="211" t="s">
        <v>2026</v>
      </c>
      <c r="I103" s="212">
        <v>75</v>
      </c>
      <c r="J103" s="212">
        <v>114</v>
      </c>
    </row>
    <row r="104" spans="1:10" s="212" customFormat="1">
      <c r="A104" s="210">
        <v>43295</v>
      </c>
      <c r="B104" s="211" t="s">
        <v>7</v>
      </c>
      <c r="C104" s="211">
        <v>97740</v>
      </c>
      <c r="D104" s="211" t="s">
        <v>2049</v>
      </c>
      <c r="E104" s="211" t="s">
        <v>7</v>
      </c>
      <c r="F104" s="211" t="s">
        <v>24</v>
      </c>
      <c r="G104" s="211" t="s">
        <v>1937</v>
      </c>
      <c r="H104" s="211"/>
      <c r="I104" s="244" t="s">
        <v>3127</v>
      </c>
      <c r="J104" s="244" t="s">
        <v>3127</v>
      </c>
    </row>
    <row r="105" spans="1:10" s="212" customFormat="1">
      <c r="A105" s="210">
        <v>43286</v>
      </c>
      <c r="B105" s="211" t="s">
        <v>28</v>
      </c>
      <c r="C105" s="211">
        <v>28031</v>
      </c>
      <c r="D105" s="211" t="s">
        <v>2016</v>
      </c>
      <c r="E105" s="211" t="s">
        <v>28</v>
      </c>
      <c r="F105" s="211" t="s">
        <v>7</v>
      </c>
      <c r="G105" s="211" t="s">
        <v>1937</v>
      </c>
      <c r="H105" s="211"/>
      <c r="I105" s="244" t="s">
        <v>3127</v>
      </c>
      <c r="J105" s="244" t="s">
        <v>3127</v>
      </c>
    </row>
    <row r="106" spans="1:10" s="212" customFormat="1">
      <c r="A106" s="210">
        <v>43304</v>
      </c>
      <c r="B106" s="211" t="s">
        <v>28</v>
      </c>
      <c r="C106" s="211">
        <v>28035</v>
      </c>
      <c r="D106" s="211" t="s">
        <v>2016</v>
      </c>
      <c r="E106" s="211" t="s">
        <v>28</v>
      </c>
      <c r="F106" s="211" t="s">
        <v>24</v>
      </c>
      <c r="G106" s="211" t="s">
        <v>2089</v>
      </c>
      <c r="H106" s="211"/>
      <c r="I106" s="244" t="s">
        <v>3127</v>
      </c>
      <c r="J106" s="244" t="s">
        <v>3127</v>
      </c>
    </row>
    <row r="107" spans="1:10" s="212" customFormat="1">
      <c r="A107" s="210">
        <v>43282</v>
      </c>
      <c r="B107" s="211" t="s">
        <v>4</v>
      </c>
      <c r="C107" s="211">
        <v>8230</v>
      </c>
      <c r="D107" s="211" t="s">
        <v>162</v>
      </c>
      <c r="E107" s="211" t="s">
        <v>24</v>
      </c>
      <c r="F107" s="211" t="s">
        <v>7</v>
      </c>
      <c r="G107" s="211" t="s">
        <v>1991</v>
      </c>
      <c r="H107" s="211"/>
      <c r="I107" s="212">
        <v>23</v>
      </c>
      <c r="J107" s="212">
        <v>20</v>
      </c>
    </row>
    <row r="108" spans="1:10" s="212" customFormat="1">
      <c r="A108" s="210">
        <v>43286</v>
      </c>
      <c r="B108" s="211" t="s">
        <v>4</v>
      </c>
      <c r="C108" s="211">
        <v>8224</v>
      </c>
      <c r="D108" s="211" t="s">
        <v>162</v>
      </c>
      <c r="E108" s="211" t="s">
        <v>489</v>
      </c>
      <c r="F108" s="211" t="s">
        <v>56</v>
      </c>
      <c r="G108" s="211" t="s">
        <v>2017</v>
      </c>
      <c r="H108" s="211"/>
      <c r="I108" s="651">
        <v>23</v>
      </c>
      <c r="J108" s="651">
        <v>20</v>
      </c>
    </row>
    <row r="109" spans="1:10" s="212" customFormat="1">
      <c r="A109" s="210">
        <v>43307</v>
      </c>
      <c r="B109" s="211" t="s">
        <v>4</v>
      </c>
      <c r="C109" s="211">
        <v>8261</v>
      </c>
      <c r="D109" s="211" t="s">
        <v>162</v>
      </c>
      <c r="E109" s="211" t="s">
        <v>1605</v>
      </c>
      <c r="F109" s="211" t="s">
        <v>24</v>
      </c>
      <c r="G109" s="211" t="s">
        <v>42</v>
      </c>
      <c r="H109" s="211"/>
      <c r="I109" s="651">
        <v>23</v>
      </c>
      <c r="J109" s="651">
        <v>20</v>
      </c>
    </row>
    <row r="110" spans="1:10" s="212" customFormat="1">
      <c r="A110" s="210">
        <v>43299</v>
      </c>
      <c r="B110" s="211" t="s">
        <v>7</v>
      </c>
      <c r="C110" s="211">
        <v>57700</v>
      </c>
      <c r="D110" s="211" t="s">
        <v>349</v>
      </c>
      <c r="E110" s="211" t="s">
        <v>7</v>
      </c>
      <c r="F110" s="211" t="s">
        <v>7</v>
      </c>
      <c r="G110" s="211" t="s">
        <v>470</v>
      </c>
      <c r="H110" s="211"/>
      <c r="I110" s="212">
        <v>34</v>
      </c>
      <c r="J110" s="212">
        <v>44</v>
      </c>
    </row>
    <row r="111" spans="1:10" s="212" customFormat="1">
      <c r="A111" s="210">
        <v>43291</v>
      </c>
      <c r="B111" s="211" t="s">
        <v>7</v>
      </c>
      <c r="C111" s="211">
        <v>57155</v>
      </c>
      <c r="D111" s="211" t="s">
        <v>841</v>
      </c>
      <c r="E111" s="211" t="s">
        <v>6</v>
      </c>
      <c r="F111" s="211" t="s">
        <v>7</v>
      </c>
      <c r="G111" s="211" t="s">
        <v>243</v>
      </c>
      <c r="H111" s="211"/>
      <c r="I111" s="212">
        <v>56</v>
      </c>
      <c r="J111" s="212">
        <v>81</v>
      </c>
    </row>
    <row r="112" spans="1:10" s="212" customFormat="1">
      <c r="A112" s="210">
        <v>87</v>
      </c>
      <c r="B112" s="211" t="s">
        <v>22</v>
      </c>
      <c r="C112" s="211">
        <v>6769</v>
      </c>
      <c r="D112" s="211" t="s">
        <v>2014</v>
      </c>
      <c r="E112" s="211" t="s">
        <v>7</v>
      </c>
      <c r="F112" s="211" t="s">
        <v>7</v>
      </c>
      <c r="G112" s="211" t="s">
        <v>123</v>
      </c>
      <c r="H112" s="211" t="s">
        <v>2015</v>
      </c>
      <c r="I112" s="212">
        <v>44</v>
      </c>
      <c r="J112" s="212">
        <v>44</v>
      </c>
    </row>
    <row r="113" spans="1:10" s="212" customFormat="1">
      <c r="A113" s="210">
        <v>43300</v>
      </c>
      <c r="B113" s="211" t="s">
        <v>6</v>
      </c>
      <c r="C113" s="211">
        <v>66663</v>
      </c>
      <c r="D113" s="211" t="s">
        <v>3173</v>
      </c>
      <c r="E113" s="211" t="s">
        <v>6</v>
      </c>
      <c r="F113" s="211" t="s">
        <v>12</v>
      </c>
      <c r="G113" s="211" t="s">
        <v>514</v>
      </c>
      <c r="H113" s="211" t="s">
        <v>2070</v>
      </c>
      <c r="I113" s="212">
        <v>47</v>
      </c>
      <c r="J113" s="212">
        <v>66</v>
      </c>
    </row>
    <row r="114" spans="1:10" s="212" customFormat="1">
      <c r="A114" s="210">
        <v>43297</v>
      </c>
      <c r="B114" s="211" t="s">
        <v>22</v>
      </c>
      <c r="C114" s="211">
        <v>6780</v>
      </c>
      <c r="D114" s="211" t="s">
        <v>628</v>
      </c>
      <c r="E114" s="211" t="s">
        <v>7</v>
      </c>
      <c r="F114" s="211" t="s">
        <v>7</v>
      </c>
      <c r="G114" s="211" t="s">
        <v>391</v>
      </c>
      <c r="H114" s="211" t="s">
        <v>2056</v>
      </c>
      <c r="I114" s="212">
        <v>17</v>
      </c>
      <c r="J114" s="212">
        <v>18</v>
      </c>
    </row>
    <row r="115" spans="1:10" s="212" customFormat="1">
      <c r="A115" s="210">
        <v>43303</v>
      </c>
      <c r="B115" s="211" t="s">
        <v>4</v>
      </c>
      <c r="C115" s="211">
        <v>3932</v>
      </c>
      <c r="D115" s="211" t="s">
        <v>175</v>
      </c>
      <c r="E115" s="211" t="s">
        <v>7</v>
      </c>
      <c r="F115" s="211" t="s">
        <v>28</v>
      </c>
      <c r="G115" s="211" t="s">
        <v>388</v>
      </c>
      <c r="H115" s="211" t="s">
        <v>2092</v>
      </c>
      <c r="I115" s="212">
        <v>12</v>
      </c>
      <c r="J115" s="212">
        <v>13</v>
      </c>
    </row>
    <row r="116" spans="1:10" s="212" customFormat="1">
      <c r="A116" s="210">
        <v>43299</v>
      </c>
      <c r="B116" s="211" t="s">
        <v>7</v>
      </c>
      <c r="C116" s="211">
        <v>57570</v>
      </c>
      <c r="D116" s="211" t="s">
        <v>737</v>
      </c>
      <c r="E116" s="211" t="s">
        <v>79</v>
      </c>
      <c r="F116" s="211" t="s">
        <v>7</v>
      </c>
      <c r="G116" s="211" t="s">
        <v>389</v>
      </c>
      <c r="H116" s="211"/>
      <c r="I116" s="212">
        <v>26</v>
      </c>
      <c r="J116" s="212">
        <v>33</v>
      </c>
    </row>
    <row r="117" spans="1:10" s="212" customFormat="1">
      <c r="A117" s="210">
        <v>43300</v>
      </c>
      <c r="B117" s="211" t="s">
        <v>7</v>
      </c>
      <c r="C117" s="211">
        <v>57480</v>
      </c>
      <c r="D117" s="211" t="s">
        <v>2067</v>
      </c>
      <c r="E117" s="211" t="s">
        <v>7</v>
      </c>
      <c r="F117" s="211" t="s">
        <v>1552</v>
      </c>
      <c r="G117" s="211" t="s">
        <v>514</v>
      </c>
      <c r="H117" s="211" t="s">
        <v>2068</v>
      </c>
      <c r="I117" s="212">
        <v>38</v>
      </c>
      <c r="J117" s="212">
        <v>49</v>
      </c>
    </row>
    <row r="118" spans="1:10" s="212" customFormat="1">
      <c r="A118" s="210">
        <v>43312</v>
      </c>
      <c r="B118" s="211" t="s">
        <v>22</v>
      </c>
      <c r="C118" s="211">
        <v>6750</v>
      </c>
      <c r="D118" s="211" t="s">
        <v>455</v>
      </c>
      <c r="E118" s="211" t="s">
        <v>7</v>
      </c>
      <c r="F118" s="211" t="s">
        <v>24</v>
      </c>
      <c r="G118" s="211" t="s">
        <v>2151</v>
      </c>
      <c r="H118" s="211" t="s">
        <v>2152</v>
      </c>
      <c r="I118" s="212">
        <v>24</v>
      </c>
      <c r="J118" s="212">
        <v>24</v>
      </c>
    </row>
    <row r="119" spans="1:10" s="212" customFormat="1">
      <c r="A119" s="210">
        <v>43304</v>
      </c>
      <c r="B119" s="211" t="s">
        <v>7</v>
      </c>
      <c r="C119" s="211">
        <v>57250</v>
      </c>
      <c r="D119" s="211" t="s">
        <v>2096</v>
      </c>
      <c r="E119" s="211" t="s">
        <v>7</v>
      </c>
      <c r="F119" s="211" t="s">
        <v>9</v>
      </c>
      <c r="G119" s="211" t="s">
        <v>388</v>
      </c>
      <c r="H119" s="211" t="s">
        <v>2097</v>
      </c>
      <c r="I119" s="212">
        <v>42</v>
      </c>
      <c r="J119" s="212">
        <v>42</v>
      </c>
    </row>
    <row r="120" spans="1:10" s="212" customFormat="1">
      <c r="A120" s="210">
        <v>43288</v>
      </c>
      <c r="B120" s="211" t="s">
        <v>7</v>
      </c>
      <c r="C120" s="211">
        <v>54500</v>
      </c>
      <c r="D120" s="211" t="s">
        <v>750</v>
      </c>
      <c r="E120" s="211" t="s">
        <v>10</v>
      </c>
      <c r="F120" s="211" t="s">
        <v>35</v>
      </c>
      <c r="G120" s="211" t="s">
        <v>1833</v>
      </c>
      <c r="H120" s="211"/>
      <c r="I120" s="212">
        <v>83</v>
      </c>
      <c r="J120" s="212">
        <v>122</v>
      </c>
    </row>
    <row r="121" spans="1:10" s="212" customFormat="1">
      <c r="A121" s="210">
        <v>43302</v>
      </c>
      <c r="B121" s="211" t="s">
        <v>22</v>
      </c>
      <c r="C121" s="211">
        <v>6840</v>
      </c>
      <c r="D121" s="211" t="s">
        <v>652</v>
      </c>
      <c r="E121" s="211" t="s">
        <v>7</v>
      </c>
      <c r="F121" s="211" t="s">
        <v>5</v>
      </c>
      <c r="G121" s="211" t="s">
        <v>2083</v>
      </c>
      <c r="H121" s="211"/>
      <c r="I121" s="212">
        <v>47</v>
      </c>
      <c r="J121" s="212">
        <v>59</v>
      </c>
    </row>
    <row r="122" spans="1:10" s="212" customFormat="1">
      <c r="A122" s="210">
        <v>43293</v>
      </c>
      <c r="B122" s="211" t="s">
        <v>6</v>
      </c>
      <c r="C122" s="211">
        <v>66540</v>
      </c>
      <c r="D122" s="211" t="s">
        <v>2044</v>
      </c>
      <c r="E122" s="211" t="s">
        <v>6</v>
      </c>
      <c r="F122" s="211" t="s">
        <v>24</v>
      </c>
      <c r="G122" s="211" t="s">
        <v>2045</v>
      </c>
      <c r="H122" s="211" t="s">
        <v>2046</v>
      </c>
      <c r="I122" s="212">
        <v>78</v>
      </c>
      <c r="J122" s="212">
        <v>121</v>
      </c>
    </row>
    <row r="123" spans="1:10" s="212" customFormat="1">
      <c r="A123" s="210">
        <v>43311</v>
      </c>
      <c r="B123" s="211" t="s">
        <v>4</v>
      </c>
      <c r="C123" s="211">
        <v>6165</v>
      </c>
      <c r="D123" s="211" t="s">
        <v>177</v>
      </c>
      <c r="E123" s="211" t="s">
        <v>5</v>
      </c>
      <c r="F123" s="211" t="s">
        <v>5</v>
      </c>
      <c r="G123" s="211" t="s">
        <v>389</v>
      </c>
      <c r="H123" s="211"/>
      <c r="I123" s="212">
        <v>28</v>
      </c>
      <c r="J123" s="212">
        <v>41</v>
      </c>
    </row>
    <row r="124" spans="1:10" s="212" customFormat="1">
      <c r="A124" s="210">
        <v>43311</v>
      </c>
      <c r="B124" s="211" t="s">
        <v>984</v>
      </c>
      <c r="C124" s="211">
        <v>6515</v>
      </c>
      <c r="D124" s="211" t="s">
        <v>2147</v>
      </c>
      <c r="E124" s="211" t="s">
        <v>984</v>
      </c>
      <c r="F124" s="211" t="s">
        <v>2148</v>
      </c>
      <c r="G124" s="211" t="s">
        <v>2149</v>
      </c>
      <c r="H124" s="211"/>
      <c r="I124" s="244" t="s">
        <v>3127</v>
      </c>
      <c r="J124" s="244" t="s">
        <v>3127</v>
      </c>
    </row>
    <row r="125" spans="1:10" s="212" customFormat="1">
      <c r="A125" s="210">
        <v>43303</v>
      </c>
      <c r="B125" s="211" t="s">
        <v>4</v>
      </c>
      <c r="C125" s="211">
        <v>8551</v>
      </c>
      <c r="D125" s="211" t="s">
        <v>505</v>
      </c>
      <c r="E125" s="211" t="s">
        <v>7</v>
      </c>
      <c r="F125" s="211" t="s">
        <v>7</v>
      </c>
      <c r="G125" s="211" t="s">
        <v>388</v>
      </c>
      <c r="H125" s="211"/>
      <c r="I125" s="212">
        <v>38</v>
      </c>
      <c r="J125" s="212">
        <v>31</v>
      </c>
    </row>
    <row r="126" spans="1:10" s="212" customFormat="1">
      <c r="A126" s="210">
        <v>43307</v>
      </c>
      <c r="B126" s="211" t="s">
        <v>7</v>
      </c>
      <c r="C126" s="211">
        <v>57645</v>
      </c>
      <c r="D126" s="211" t="s">
        <v>2127</v>
      </c>
      <c r="E126" s="211" t="s">
        <v>7</v>
      </c>
      <c r="F126" s="211" t="s">
        <v>24</v>
      </c>
      <c r="G126" s="211" t="s">
        <v>2128</v>
      </c>
      <c r="H126" s="211" t="s">
        <v>2129</v>
      </c>
      <c r="I126" s="212">
        <v>50</v>
      </c>
      <c r="J126" s="212">
        <v>76</v>
      </c>
    </row>
    <row r="127" spans="1:10" s="212" customFormat="1">
      <c r="A127" s="210">
        <v>43282</v>
      </c>
      <c r="B127" s="211" t="s">
        <v>3124</v>
      </c>
      <c r="C127" s="211" t="s">
        <v>1993</v>
      </c>
      <c r="D127" s="211" t="s">
        <v>1994</v>
      </c>
      <c r="E127" s="211" t="s">
        <v>24</v>
      </c>
      <c r="F127" s="211" t="s">
        <v>24</v>
      </c>
      <c r="G127" s="211" t="s">
        <v>116</v>
      </c>
      <c r="H127" s="211" t="s">
        <v>1995</v>
      </c>
      <c r="I127" s="244" t="s">
        <v>3127</v>
      </c>
      <c r="J127" s="244" t="s">
        <v>3127</v>
      </c>
    </row>
    <row r="128" spans="1:10" s="212" customFormat="1">
      <c r="A128" s="210">
        <v>43305</v>
      </c>
      <c r="B128" s="211" t="s">
        <v>7</v>
      </c>
      <c r="C128" s="211">
        <v>28700</v>
      </c>
      <c r="D128" s="211" t="s">
        <v>2106</v>
      </c>
      <c r="E128" s="211" t="s">
        <v>7</v>
      </c>
      <c r="F128" s="211" t="s">
        <v>7</v>
      </c>
      <c r="G128" s="211" t="s">
        <v>388</v>
      </c>
      <c r="H128" s="211"/>
      <c r="I128" s="244" t="s">
        <v>3174</v>
      </c>
      <c r="J128" s="244" t="s">
        <v>3175</v>
      </c>
    </row>
    <row r="129" spans="1:10" s="212" customFormat="1">
      <c r="A129" s="210">
        <v>43302</v>
      </c>
      <c r="B129" s="211" t="s">
        <v>7</v>
      </c>
      <c r="C129" s="211">
        <v>75003</v>
      </c>
      <c r="D129" s="211" t="s">
        <v>716</v>
      </c>
      <c r="E129" s="211" t="s">
        <v>18</v>
      </c>
      <c r="F129" s="211" t="s">
        <v>14</v>
      </c>
      <c r="G129" s="211" t="s">
        <v>65</v>
      </c>
      <c r="H129" s="211"/>
      <c r="I129" s="244" t="s">
        <v>3133</v>
      </c>
      <c r="J129" s="244" t="s">
        <v>3134</v>
      </c>
    </row>
    <row r="130" spans="1:10" s="212" customFormat="1">
      <c r="A130" s="210">
        <v>43306</v>
      </c>
      <c r="B130" s="211" t="s">
        <v>7</v>
      </c>
      <c r="C130" s="211">
        <v>75003</v>
      </c>
      <c r="D130" s="211" t="s">
        <v>716</v>
      </c>
      <c r="E130" s="211" t="s">
        <v>7</v>
      </c>
      <c r="F130" s="211" t="s">
        <v>24</v>
      </c>
      <c r="G130" s="211" t="s">
        <v>1833</v>
      </c>
      <c r="H130" s="211"/>
      <c r="I130" s="244" t="s">
        <v>1836</v>
      </c>
      <c r="J130" s="244" t="s">
        <v>1362</v>
      </c>
    </row>
    <row r="131" spans="1:10" s="212" customFormat="1">
      <c r="A131" s="210">
        <v>43290</v>
      </c>
      <c r="B131" s="211" t="s">
        <v>6</v>
      </c>
      <c r="C131" s="211">
        <v>66706</v>
      </c>
      <c r="D131" s="211" t="s">
        <v>219</v>
      </c>
      <c r="E131" s="211" t="s">
        <v>6</v>
      </c>
      <c r="F131" s="211" t="s">
        <v>24</v>
      </c>
      <c r="G131" s="211" t="s">
        <v>388</v>
      </c>
      <c r="H131" s="211"/>
      <c r="I131" s="212">
        <v>33</v>
      </c>
      <c r="J131" s="212">
        <v>44</v>
      </c>
    </row>
    <row r="132" spans="1:10" s="212" customFormat="1">
      <c r="A132" s="210">
        <v>43310</v>
      </c>
      <c r="B132" s="211" t="s">
        <v>4</v>
      </c>
      <c r="C132" s="211">
        <v>4476</v>
      </c>
      <c r="D132" s="211" t="s">
        <v>2142</v>
      </c>
      <c r="E132" s="211" t="s">
        <v>5</v>
      </c>
      <c r="F132" s="211" t="s">
        <v>7</v>
      </c>
      <c r="G132" s="211" t="s">
        <v>548</v>
      </c>
      <c r="H132" s="211"/>
      <c r="I132" s="212">
        <v>9</v>
      </c>
      <c r="J132" s="212">
        <v>5</v>
      </c>
    </row>
    <row r="133" spans="1:10" s="212" customFormat="1">
      <c r="A133" s="210">
        <v>43305</v>
      </c>
      <c r="B133" s="211" t="s">
        <v>4</v>
      </c>
      <c r="C133" s="211">
        <v>7463</v>
      </c>
      <c r="D133" s="211" t="s">
        <v>736</v>
      </c>
      <c r="E133" s="211" t="s">
        <v>5</v>
      </c>
      <c r="F133" s="211" t="s">
        <v>6</v>
      </c>
      <c r="G133" s="211" t="s">
        <v>918</v>
      </c>
      <c r="H133" s="211" t="s">
        <v>2107</v>
      </c>
      <c r="I133" s="212">
        <v>38</v>
      </c>
      <c r="J133" s="212">
        <v>54</v>
      </c>
    </row>
    <row r="134" spans="1:10" s="212" customFormat="1">
      <c r="A134" s="210">
        <v>43302</v>
      </c>
      <c r="B134" s="211" t="s">
        <v>7</v>
      </c>
      <c r="C134" s="211">
        <v>54620</v>
      </c>
      <c r="D134" s="211" t="s">
        <v>845</v>
      </c>
      <c r="E134" s="211" t="s">
        <v>7</v>
      </c>
      <c r="F134" s="211" t="s">
        <v>620</v>
      </c>
      <c r="G134" s="211" t="s">
        <v>388</v>
      </c>
      <c r="H134" s="211"/>
      <c r="I134" s="212">
        <v>30</v>
      </c>
      <c r="J134" s="212">
        <v>24</v>
      </c>
    </row>
    <row r="135" spans="1:10" s="212" customFormat="1">
      <c r="A135" s="210">
        <v>43304</v>
      </c>
      <c r="B135" s="211" t="s">
        <v>7</v>
      </c>
      <c r="C135" s="211">
        <v>57120</v>
      </c>
      <c r="D135" s="211" t="s">
        <v>1288</v>
      </c>
      <c r="E135" s="211" t="s">
        <v>7</v>
      </c>
      <c r="F135" s="211" t="s">
        <v>24</v>
      </c>
      <c r="G135" s="211" t="s">
        <v>42</v>
      </c>
      <c r="H135" s="211" t="s">
        <v>2095</v>
      </c>
      <c r="I135" s="212">
        <v>44</v>
      </c>
      <c r="J135" s="212">
        <v>52</v>
      </c>
    </row>
    <row r="136" spans="1:10" s="212" customFormat="1">
      <c r="A136" s="210">
        <v>43306</v>
      </c>
      <c r="B136" s="211" t="s">
        <v>4</v>
      </c>
      <c r="C136" s="211">
        <v>8805</v>
      </c>
      <c r="D136" s="211" t="s">
        <v>1600</v>
      </c>
      <c r="E136" s="211" t="s">
        <v>5</v>
      </c>
      <c r="F136" s="211" t="s">
        <v>7</v>
      </c>
      <c r="G136" s="211" t="s">
        <v>1833</v>
      </c>
      <c r="H136" s="211" t="s">
        <v>2110</v>
      </c>
      <c r="I136" s="212">
        <v>47</v>
      </c>
      <c r="J136" s="212">
        <v>46</v>
      </c>
    </row>
    <row r="137" spans="1:10" s="212" customFormat="1">
      <c r="A137" s="210">
        <v>43305</v>
      </c>
      <c r="B137" s="211" t="s">
        <v>7</v>
      </c>
      <c r="C137" s="211">
        <v>57700</v>
      </c>
      <c r="D137" s="211" t="s">
        <v>1485</v>
      </c>
      <c r="E137" s="211" t="s">
        <v>7</v>
      </c>
      <c r="F137" s="211" t="s">
        <v>24</v>
      </c>
      <c r="G137" s="211" t="s">
        <v>42</v>
      </c>
      <c r="H137" s="211" t="s">
        <v>2109</v>
      </c>
      <c r="I137" s="212">
        <v>36</v>
      </c>
      <c r="J137" s="212">
        <v>46</v>
      </c>
    </row>
    <row r="138" spans="1:10" s="212" customFormat="1">
      <c r="A138" s="210">
        <v>43306</v>
      </c>
      <c r="B138" s="211" t="s">
        <v>7</v>
      </c>
      <c r="C138" s="211">
        <v>88110</v>
      </c>
      <c r="D138" s="211" t="s">
        <v>3176</v>
      </c>
      <c r="E138" s="211" t="s">
        <v>7</v>
      </c>
      <c r="F138" s="211" t="s">
        <v>9</v>
      </c>
      <c r="G138" s="211" t="s">
        <v>388</v>
      </c>
      <c r="H138" s="211"/>
      <c r="I138" s="212">
        <v>120</v>
      </c>
      <c r="J138" s="212">
        <v>192</v>
      </c>
    </row>
    <row r="139" spans="1:10" s="212" customFormat="1">
      <c r="A139" s="210">
        <v>43301</v>
      </c>
      <c r="B139" s="211" t="s">
        <v>4</v>
      </c>
      <c r="C139" s="211">
        <v>4981</v>
      </c>
      <c r="D139" s="211" t="s">
        <v>2079</v>
      </c>
      <c r="E139" s="211" t="s">
        <v>5</v>
      </c>
      <c r="F139" s="211" t="s">
        <v>5</v>
      </c>
      <c r="G139" s="211" t="s">
        <v>1763</v>
      </c>
      <c r="H139" s="211"/>
      <c r="I139" s="212">
        <v>14</v>
      </c>
      <c r="J139" s="212">
        <v>11</v>
      </c>
    </row>
    <row r="140" spans="1:10" s="212" customFormat="1">
      <c r="A140" s="210">
        <v>43310</v>
      </c>
      <c r="B140" s="211" t="s">
        <v>4</v>
      </c>
      <c r="C140" s="211">
        <v>4981</v>
      </c>
      <c r="D140" s="211" t="s">
        <v>2079</v>
      </c>
      <c r="E140" s="211" t="s">
        <v>5</v>
      </c>
      <c r="F140" s="211" t="s">
        <v>5</v>
      </c>
      <c r="G140" s="211" t="s">
        <v>389</v>
      </c>
      <c r="H140" s="211"/>
      <c r="I140" s="651">
        <v>14</v>
      </c>
      <c r="J140" s="651">
        <v>11</v>
      </c>
    </row>
    <row r="141" spans="1:10" s="212" customFormat="1">
      <c r="A141" s="210">
        <v>43310</v>
      </c>
      <c r="B141" s="211" t="s">
        <v>4</v>
      </c>
      <c r="C141" s="211">
        <v>4980</v>
      </c>
      <c r="D141" s="211" t="s">
        <v>2079</v>
      </c>
      <c r="E141" s="211" t="s">
        <v>5</v>
      </c>
      <c r="F141" s="211" t="s">
        <v>5</v>
      </c>
      <c r="G141" s="211" t="s">
        <v>123</v>
      </c>
      <c r="H141" s="211"/>
      <c r="I141" s="651">
        <v>14</v>
      </c>
      <c r="J141" s="651">
        <v>11</v>
      </c>
    </row>
    <row r="142" spans="1:10" s="212" customFormat="1">
      <c r="A142" s="210">
        <v>43293</v>
      </c>
      <c r="B142" s="211" t="s">
        <v>6</v>
      </c>
      <c r="C142" s="211">
        <v>39319</v>
      </c>
      <c r="D142" s="211" t="s">
        <v>2040</v>
      </c>
      <c r="E142" s="211" t="s">
        <v>6</v>
      </c>
      <c r="F142" s="211" t="s">
        <v>6</v>
      </c>
      <c r="G142" s="211" t="s">
        <v>388</v>
      </c>
      <c r="H142" s="211"/>
      <c r="I142" s="244" t="s">
        <v>3177</v>
      </c>
      <c r="J142" s="244" t="s">
        <v>3178</v>
      </c>
    </row>
    <row r="143" spans="1:10" s="212" customFormat="1">
      <c r="A143" s="210">
        <v>43306</v>
      </c>
      <c r="B143" s="211" t="s">
        <v>28</v>
      </c>
      <c r="C143" s="211">
        <v>43206</v>
      </c>
      <c r="D143" s="211" t="s">
        <v>2111</v>
      </c>
      <c r="E143" s="211" t="s">
        <v>78</v>
      </c>
      <c r="F143" s="211" t="s">
        <v>28</v>
      </c>
      <c r="G143" s="211" t="s">
        <v>1833</v>
      </c>
      <c r="H143" s="211"/>
      <c r="I143" s="244" t="s">
        <v>3127</v>
      </c>
      <c r="J143" s="244" t="s">
        <v>3127</v>
      </c>
    </row>
    <row r="144" spans="1:10" s="212" customFormat="1">
      <c r="A144" s="210">
        <v>43300</v>
      </c>
      <c r="B144" s="211" t="s">
        <v>7</v>
      </c>
      <c r="C144" s="211">
        <v>57840</v>
      </c>
      <c r="D144" s="211" t="s">
        <v>2073</v>
      </c>
      <c r="E144" s="211" t="s">
        <v>7</v>
      </c>
      <c r="F144" s="211" t="s">
        <v>7</v>
      </c>
      <c r="G144" s="211" t="s">
        <v>116</v>
      </c>
      <c r="H144" s="211"/>
      <c r="I144" s="212">
        <v>28</v>
      </c>
      <c r="J144" s="212">
        <v>27</v>
      </c>
    </row>
    <row r="145" spans="1:10" s="212" customFormat="1">
      <c r="A145" s="210">
        <v>43306</v>
      </c>
      <c r="B145" s="211" t="s">
        <v>22</v>
      </c>
      <c r="C145" s="211">
        <v>4845</v>
      </c>
      <c r="D145" s="211" t="s">
        <v>296</v>
      </c>
      <c r="E145" s="211" t="s">
        <v>7</v>
      </c>
      <c r="F145" s="211" t="s">
        <v>24</v>
      </c>
      <c r="G145" s="211" t="s">
        <v>2113</v>
      </c>
      <c r="H145" s="211"/>
      <c r="I145" s="212">
        <v>12</v>
      </c>
      <c r="J145" s="212">
        <v>8</v>
      </c>
    </row>
    <row r="146" spans="1:10" s="212" customFormat="1">
      <c r="A146" s="210">
        <v>43305</v>
      </c>
      <c r="B146" s="211" t="s">
        <v>4</v>
      </c>
      <c r="C146" s="211">
        <v>7540</v>
      </c>
      <c r="D146" s="211" t="s">
        <v>1215</v>
      </c>
      <c r="E146" s="211" t="s">
        <v>25</v>
      </c>
      <c r="F146" s="211" t="s">
        <v>35</v>
      </c>
      <c r="G146" s="211" t="s">
        <v>48</v>
      </c>
      <c r="H146" s="211" t="s">
        <v>2108</v>
      </c>
      <c r="I146" s="212">
        <v>34</v>
      </c>
      <c r="J146" s="212">
        <v>48</v>
      </c>
    </row>
    <row r="147" spans="1:10" s="212" customFormat="1">
      <c r="A147" s="210">
        <v>43297</v>
      </c>
      <c r="B147" s="211" t="s">
        <v>7</v>
      </c>
      <c r="C147" s="211">
        <v>57310</v>
      </c>
      <c r="D147" s="211" t="s">
        <v>3179</v>
      </c>
      <c r="E147" s="211" t="s">
        <v>7</v>
      </c>
      <c r="F147" s="211" t="s">
        <v>7</v>
      </c>
      <c r="G147" s="211" t="s">
        <v>116</v>
      </c>
      <c r="H147" s="211"/>
      <c r="I147" s="212">
        <v>39</v>
      </c>
      <c r="J147" s="212">
        <v>54</v>
      </c>
    </row>
    <row r="148" spans="1:10" s="212" customFormat="1">
      <c r="A148" s="210">
        <v>43300</v>
      </c>
      <c r="B148" s="211" t="s">
        <v>7</v>
      </c>
      <c r="C148" s="211">
        <v>57390</v>
      </c>
      <c r="D148" s="211" t="s">
        <v>669</v>
      </c>
      <c r="E148" s="211" t="s">
        <v>7</v>
      </c>
      <c r="F148" s="211" t="s">
        <v>7</v>
      </c>
      <c r="G148" s="211" t="s">
        <v>2074</v>
      </c>
      <c r="H148" s="211" t="s">
        <v>2075</v>
      </c>
      <c r="I148" s="212">
        <v>14</v>
      </c>
      <c r="J148" s="212">
        <v>10</v>
      </c>
    </row>
    <row r="149" spans="1:10" s="212" customFormat="1">
      <c r="A149" s="210">
        <v>43304</v>
      </c>
      <c r="B149" s="211" t="s">
        <v>4</v>
      </c>
      <c r="C149" s="211">
        <v>4382</v>
      </c>
      <c r="D149" s="211" t="s">
        <v>158</v>
      </c>
      <c r="E149" s="211" t="s">
        <v>5</v>
      </c>
      <c r="F149" s="211" t="s">
        <v>7</v>
      </c>
      <c r="G149" s="211" t="s">
        <v>123</v>
      </c>
      <c r="H149" s="211"/>
      <c r="I149" s="212">
        <v>7</v>
      </c>
      <c r="J149" s="212">
        <v>6</v>
      </c>
    </row>
    <row r="150" spans="1:10" s="212" customFormat="1">
      <c r="A150" s="210">
        <v>43301</v>
      </c>
      <c r="B150" s="211" t="s">
        <v>7</v>
      </c>
      <c r="C150" s="211">
        <v>54650</v>
      </c>
      <c r="D150" s="211" t="s">
        <v>393</v>
      </c>
      <c r="E150" s="211" t="s">
        <v>7</v>
      </c>
      <c r="F150" s="211" t="s">
        <v>24</v>
      </c>
      <c r="G150" s="211" t="s">
        <v>663</v>
      </c>
      <c r="H150" s="211"/>
      <c r="I150" s="212">
        <v>18</v>
      </c>
      <c r="J150" s="212">
        <v>12</v>
      </c>
    </row>
    <row r="151" spans="1:10" s="212" customFormat="1">
      <c r="A151" s="210">
        <v>43282</v>
      </c>
      <c r="B151" s="211" t="s">
        <v>4</v>
      </c>
      <c r="C151" s="211">
        <v>5359</v>
      </c>
      <c r="D151" s="211" t="s">
        <v>155</v>
      </c>
      <c r="E151" s="211" t="s">
        <v>5</v>
      </c>
      <c r="F151" s="211" t="s">
        <v>5</v>
      </c>
      <c r="G151" s="211" t="s">
        <v>1996</v>
      </c>
      <c r="H151" s="211"/>
      <c r="I151" s="212">
        <v>30</v>
      </c>
      <c r="J151" s="212">
        <v>42</v>
      </c>
    </row>
    <row r="152" spans="1:10" s="212" customFormat="1">
      <c r="A152" s="210">
        <v>43296</v>
      </c>
      <c r="B152" s="211" t="s">
        <v>6</v>
      </c>
      <c r="C152" s="211">
        <v>54338</v>
      </c>
      <c r="D152" s="211" t="s">
        <v>400</v>
      </c>
      <c r="E152" s="211" t="s">
        <v>6</v>
      </c>
      <c r="F152" s="211" t="s">
        <v>1826</v>
      </c>
      <c r="G152" s="211" t="s">
        <v>65</v>
      </c>
      <c r="H152" s="211" t="s">
        <v>2054</v>
      </c>
      <c r="I152" s="212">
        <v>36</v>
      </c>
      <c r="J152" s="212">
        <v>28</v>
      </c>
    </row>
    <row r="153" spans="1:10" s="212" customFormat="1">
      <c r="A153" s="210">
        <v>43292</v>
      </c>
      <c r="B153" s="211" t="s">
        <v>25</v>
      </c>
      <c r="C153" s="211">
        <v>2970</v>
      </c>
      <c r="D153" s="211" t="s">
        <v>2038</v>
      </c>
      <c r="E153" s="211" t="s">
        <v>25</v>
      </c>
      <c r="F153" s="211" t="s">
        <v>24</v>
      </c>
      <c r="G153" s="211" t="s">
        <v>1240</v>
      </c>
      <c r="H153" s="211"/>
      <c r="I153" s="244" t="s">
        <v>3127</v>
      </c>
      <c r="J153" s="244" t="s">
        <v>3127</v>
      </c>
    </row>
    <row r="154" spans="1:10" s="212" customFormat="1">
      <c r="A154" s="210">
        <v>43310</v>
      </c>
      <c r="B154" s="211" t="s">
        <v>7</v>
      </c>
      <c r="C154" s="211">
        <v>57480</v>
      </c>
      <c r="D154" s="211" t="s">
        <v>2140</v>
      </c>
      <c r="E154" s="211" t="s">
        <v>5</v>
      </c>
      <c r="F154" s="211" t="s">
        <v>7</v>
      </c>
      <c r="G154" s="211" t="s">
        <v>1250</v>
      </c>
      <c r="H154" s="211"/>
      <c r="I154" s="212">
        <v>34</v>
      </c>
      <c r="J154" s="212">
        <v>46</v>
      </c>
    </row>
    <row r="155" spans="1:10" s="212" customFormat="1">
      <c r="A155" s="210">
        <v>43293</v>
      </c>
      <c r="B155" s="211" t="s">
        <v>4</v>
      </c>
      <c r="C155" s="211">
        <v>4438</v>
      </c>
      <c r="D155" s="211" t="s">
        <v>139</v>
      </c>
      <c r="E155" s="211" t="s">
        <v>25</v>
      </c>
      <c r="F155" s="211" t="s">
        <v>5</v>
      </c>
      <c r="G155" s="211" t="s">
        <v>388</v>
      </c>
      <c r="H155" s="211"/>
      <c r="I155" s="212">
        <v>6</v>
      </c>
      <c r="J155" s="212">
        <v>4</v>
      </c>
    </row>
    <row r="156" spans="1:10" s="212" customFormat="1">
      <c r="A156" s="210">
        <v>43311</v>
      </c>
      <c r="B156" s="211" t="s">
        <v>4</v>
      </c>
      <c r="C156" s="211">
        <v>4470</v>
      </c>
      <c r="D156" s="211" t="s">
        <v>139</v>
      </c>
      <c r="E156" s="211" t="s">
        <v>5</v>
      </c>
      <c r="F156" s="211" t="s">
        <v>5</v>
      </c>
      <c r="G156" s="211" t="s">
        <v>123</v>
      </c>
      <c r="H156" s="211"/>
      <c r="I156" s="651">
        <v>6</v>
      </c>
      <c r="J156" s="651">
        <v>4</v>
      </c>
    </row>
    <row r="157" spans="1:10" s="212" customFormat="1">
      <c r="A157" s="210">
        <v>43308</v>
      </c>
      <c r="B157" s="211" t="s">
        <v>6</v>
      </c>
      <c r="C157" s="211">
        <v>54529</v>
      </c>
      <c r="D157" s="211" t="s">
        <v>2134</v>
      </c>
      <c r="E157" s="211" t="s">
        <v>24</v>
      </c>
      <c r="F157" s="211" t="s">
        <v>376</v>
      </c>
      <c r="G157" s="211" t="s">
        <v>2135</v>
      </c>
      <c r="H157" s="211"/>
      <c r="I157" s="212">
        <v>70</v>
      </c>
      <c r="J157" s="212">
        <v>101</v>
      </c>
    </row>
    <row r="158" spans="1:10" s="212" customFormat="1">
      <c r="A158" s="210">
        <v>43291</v>
      </c>
      <c r="B158" s="211" t="s">
        <v>4</v>
      </c>
      <c r="C158" s="211">
        <v>8009</v>
      </c>
      <c r="D158" s="211" t="s">
        <v>135</v>
      </c>
      <c r="E158" s="211" t="s">
        <v>615</v>
      </c>
      <c r="F158" s="211" t="s">
        <v>24</v>
      </c>
      <c r="G158" s="211" t="s">
        <v>663</v>
      </c>
      <c r="H158" s="211"/>
      <c r="I158" s="212">
        <v>19</v>
      </c>
      <c r="J158" s="212">
        <v>26</v>
      </c>
    </row>
    <row r="159" spans="1:10" s="212" customFormat="1">
      <c r="A159" s="210">
        <v>43300</v>
      </c>
      <c r="B159" s="211" t="s">
        <v>4</v>
      </c>
      <c r="C159" s="211">
        <v>8111</v>
      </c>
      <c r="D159" s="211" t="s">
        <v>135</v>
      </c>
      <c r="E159" s="211" t="s">
        <v>24</v>
      </c>
      <c r="F159" s="211" t="s">
        <v>7</v>
      </c>
      <c r="G159" s="211" t="s">
        <v>1763</v>
      </c>
      <c r="H159" s="211" t="s">
        <v>2069</v>
      </c>
      <c r="I159" s="651">
        <v>19</v>
      </c>
      <c r="J159" s="651">
        <v>26</v>
      </c>
    </row>
    <row r="160" spans="1:10" s="212" customFormat="1">
      <c r="A160" s="210">
        <v>43303</v>
      </c>
      <c r="B160" s="211" t="s">
        <v>4</v>
      </c>
      <c r="C160" s="211">
        <v>8016</v>
      </c>
      <c r="D160" s="211" t="s">
        <v>135</v>
      </c>
      <c r="E160" s="211" t="s">
        <v>5</v>
      </c>
      <c r="F160" s="211" t="s">
        <v>24</v>
      </c>
      <c r="G160" s="211" t="s">
        <v>663</v>
      </c>
      <c r="H160" s="211" t="s">
        <v>2087</v>
      </c>
      <c r="I160" s="651">
        <v>19</v>
      </c>
      <c r="J160" s="651">
        <v>26</v>
      </c>
    </row>
    <row r="161" spans="1:10" s="212" customFormat="1">
      <c r="A161" s="210">
        <v>43310</v>
      </c>
      <c r="B161" s="211" t="s">
        <v>4</v>
      </c>
      <c r="C161" s="211">
        <v>8020</v>
      </c>
      <c r="D161" s="211" t="s">
        <v>135</v>
      </c>
      <c r="E161" s="211" t="s">
        <v>7</v>
      </c>
      <c r="F161" s="211" t="s">
        <v>7</v>
      </c>
      <c r="G161" s="211" t="s">
        <v>389</v>
      </c>
      <c r="H161" s="211"/>
      <c r="I161" s="651">
        <v>19</v>
      </c>
      <c r="J161" s="651">
        <v>26</v>
      </c>
    </row>
    <row r="162" spans="1:10" s="212" customFormat="1">
      <c r="A162" s="210">
        <v>43285</v>
      </c>
      <c r="B162" s="211" t="s">
        <v>6</v>
      </c>
      <c r="C162" s="246" t="s">
        <v>2007</v>
      </c>
      <c r="D162" s="211" t="s">
        <v>2008</v>
      </c>
      <c r="E162" s="211" t="s">
        <v>6</v>
      </c>
      <c r="F162" s="211" t="s">
        <v>24</v>
      </c>
      <c r="G162" s="211" t="s">
        <v>994</v>
      </c>
      <c r="H162" s="211"/>
      <c r="I162" s="244" t="s">
        <v>1754</v>
      </c>
      <c r="J162" s="244" t="s">
        <v>3180</v>
      </c>
    </row>
    <row r="163" spans="1:10" s="212" customFormat="1">
      <c r="A163" s="210">
        <v>43297</v>
      </c>
      <c r="B163" s="211" t="s">
        <v>7</v>
      </c>
      <c r="C163" s="211">
        <v>83440</v>
      </c>
      <c r="D163" s="211" t="s">
        <v>2057</v>
      </c>
      <c r="E163" s="211" t="s">
        <v>7</v>
      </c>
      <c r="F163" s="211" t="s">
        <v>25</v>
      </c>
      <c r="G163" s="211" t="s">
        <v>1833</v>
      </c>
      <c r="H163" s="211"/>
      <c r="I163" s="244" t="s">
        <v>3181</v>
      </c>
      <c r="J163" s="244" t="s">
        <v>3182</v>
      </c>
    </row>
    <row r="164" spans="1:10" s="212" customFormat="1">
      <c r="A164" s="210">
        <v>43285</v>
      </c>
      <c r="B164" s="211" t="s">
        <v>7</v>
      </c>
      <c r="C164" s="211">
        <v>54880</v>
      </c>
      <c r="D164" s="211" t="s">
        <v>1482</v>
      </c>
      <c r="E164" s="211" t="s">
        <v>7</v>
      </c>
      <c r="F164" s="211" t="s">
        <v>7</v>
      </c>
      <c r="G164" s="211" t="s">
        <v>939</v>
      </c>
      <c r="H164" s="211" t="s">
        <v>2005</v>
      </c>
      <c r="I164" s="212">
        <v>17</v>
      </c>
      <c r="J164" s="212">
        <v>11</v>
      </c>
    </row>
    <row r="165" spans="1:10" s="212" customFormat="1">
      <c r="A165" s="210">
        <v>43300</v>
      </c>
      <c r="B165" s="211" t="s">
        <v>7</v>
      </c>
      <c r="C165" s="211">
        <v>37320</v>
      </c>
      <c r="D165" s="211" t="s">
        <v>3183</v>
      </c>
      <c r="E165" s="211" t="s">
        <v>7</v>
      </c>
      <c r="F165" s="211" t="s">
        <v>24</v>
      </c>
      <c r="G165" s="211" t="s">
        <v>116</v>
      </c>
      <c r="H165" s="211" t="s">
        <v>2077</v>
      </c>
      <c r="I165" s="244" t="s">
        <v>3184</v>
      </c>
      <c r="J165" s="244" t="s">
        <v>3159</v>
      </c>
    </row>
    <row r="166" spans="1:10" s="212" customFormat="1">
      <c r="A166" s="210">
        <v>43291</v>
      </c>
      <c r="B166" s="211" t="s">
        <v>6</v>
      </c>
      <c r="C166" s="211">
        <v>54295</v>
      </c>
      <c r="D166" s="211" t="s">
        <v>434</v>
      </c>
      <c r="E166" s="211" t="s">
        <v>6</v>
      </c>
      <c r="F166" s="211" t="s">
        <v>7</v>
      </c>
      <c r="G166" s="211" t="s">
        <v>2036</v>
      </c>
      <c r="H166" s="211"/>
      <c r="I166" s="212">
        <v>50</v>
      </c>
      <c r="J166" s="212">
        <v>74</v>
      </c>
    </row>
    <row r="167" spans="1:10" s="212" customFormat="1">
      <c r="A167" s="210">
        <v>43305</v>
      </c>
      <c r="B167" s="211" t="s">
        <v>6</v>
      </c>
      <c r="C167" s="211">
        <v>54296</v>
      </c>
      <c r="D167" s="211" t="s">
        <v>434</v>
      </c>
      <c r="E167" s="211" t="s">
        <v>6</v>
      </c>
      <c r="F167" s="211" t="s">
        <v>24</v>
      </c>
      <c r="G167" s="211" t="s">
        <v>1133</v>
      </c>
      <c r="H167" s="211"/>
      <c r="I167" s="651">
        <v>50</v>
      </c>
      <c r="J167" s="651">
        <v>74</v>
      </c>
    </row>
    <row r="168" spans="1:10" s="212" customFormat="1">
      <c r="A168" s="210">
        <v>43302</v>
      </c>
      <c r="B168" s="211" t="s">
        <v>7</v>
      </c>
      <c r="C168" s="211">
        <v>38220</v>
      </c>
      <c r="D168" s="211" t="s">
        <v>2082</v>
      </c>
      <c r="E168" s="211" t="s">
        <v>7</v>
      </c>
      <c r="F168" s="211" t="s">
        <v>937</v>
      </c>
      <c r="G168" s="211" t="s">
        <v>1833</v>
      </c>
      <c r="H168" s="211"/>
      <c r="I168" s="244" t="s">
        <v>3185</v>
      </c>
      <c r="J168" s="244" t="s">
        <v>3186</v>
      </c>
    </row>
    <row r="169" spans="1:10" s="212" customFormat="1">
      <c r="A169" s="210">
        <v>43307</v>
      </c>
      <c r="B169" s="211" t="s">
        <v>984</v>
      </c>
      <c r="C169" s="211" t="s">
        <v>2125</v>
      </c>
      <c r="D169" s="211" t="s">
        <v>2126</v>
      </c>
      <c r="E169" s="211" t="s">
        <v>273</v>
      </c>
      <c r="F169" s="211" t="s">
        <v>24</v>
      </c>
      <c r="G169" s="211" t="s">
        <v>1133</v>
      </c>
      <c r="H169" s="211"/>
      <c r="I169" s="244" t="s">
        <v>1754</v>
      </c>
      <c r="J169" s="244" t="s">
        <v>3187</v>
      </c>
    </row>
    <row r="170" spans="1:10" s="212" customFormat="1">
      <c r="A170" s="210">
        <v>43310</v>
      </c>
      <c r="B170" s="211" t="s">
        <v>4</v>
      </c>
      <c r="C170" s="211">
        <v>9029</v>
      </c>
      <c r="D170" s="211" t="s">
        <v>2143</v>
      </c>
      <c r="E170" s="211" t="s">
        <v>5</v>
      </c>
      <c r="F170" s="211" t="s">
        <v>5</v>
      </c>
      <c r="G170" s="211" t="s">
        <v>609</v>
      </c>
      <c r="H170" s="211" t="s">
        <v>2144</v>
      </c>
      <c r="I170" s="212">
        <v>45</v>
      </c>
      <c r="J170" s="212">
        <v>64</v>
      </c>
    </row>
    <row r="171" spans="1:10" s="212" customFormat="1">
      <c r="A171" s="210">
        <v>43291</v>
      </c>
      <c r="B171" s="211" t="s">
        <v>6</v>
      </c>
      <c r="C171" s="211">
        <v>54457</v>
      </c>
      <c r="D171" s="211" t="s">
        <v>473</v>
      </c>
      <c r="E171" s="211" t="s">
        <v>18</v>
      </c>
      <c r="F171" s="211" t="s">
        <v>6</v>
      </c>
      <c r="G171" s="211" t="s">
        <v>64</v>
      </c>
      <c r="H171" s="211" t="s">
        <v>2032</v>
      </c>
      <c r="I171" s="212">
        <v>42</v>
      </c>
      <c r="J171" s="212">
        <v>52</v>
      </c>
    </row>
    <row r="172" spans="1:10" s="212" customFormat="1">
      <c r="A172" s="210">
        <v>43284</v>
      </c>
      <c r="B172" s="211" t="s">
        <v>22</v>
      </c>
      <c r="C172" s="211">
        <v>6780</v>
      </c>
      <c r="D172" s="211" t="s">
        <v>730</v>
      </c>
      <c r="E172" s="211" t="s">
        <v>7</v>
      </c>
      <c r="F172" s="211" t="s">
        <v>7</v>
      </c>
      <c r="G172" s="211" t="s">
        <v>98</v>
      </c>
      <c r="H172" s="211" t="s">
        <v>1999</v>
      </c>
      <c r="I172" s="212">
        <v>22</v>
      </c>
      <c r="J172" s="212">
        <v>23</v>
      </c>
    </row>
    <row r="173" spans="1:10" s="212" customFormat="1">
      <c r="A173" s="210">
        <v>43312</v>
      </c>
      <c r="B173" s="211" t="s">
        <v>7</v>
      </c>
      <c r="C173" s="211">
        <v>57970</v>
      </c>
      <c r="D173" s="211" t="s">
        <v>739</v>
      </c>
      <c r="E173" s="211" t="s">
        <v>7</v>
      </c>
      <c r="F173" s="211" t="s">
        <v>7</v>
      </c>
      <c r="G173" s="211" t="s">
        <v>116</v>
      </c>
      <c r="H173" s="211"/>
      <c r="I173" s="212">
        <v>34</v>
      </c>
      <c r="J173" s="212">
        <v>45</v>
      </c>
    </row>
    <row r="175" spans="1:10">
      <c r="I175">
        <f>SUM(I2:I174)</f>
        <v>4037</v>
      </c>
      <c r="J175">
        <f>SUM(J2:J174)</f>
        <v>4922</v>
      </c>
    </row>
    <row r="176" spans="1:10">
      <c r="I176">
        <f>172-36</f>
        <v>136</v>
      </c>
      <c r="J176">
        <f>172-36</f>
        <v>136</v>
      </c>
    </row>
    <row r="177" spans="9:10">
      <c r="I177" s="131">
        <f>I175/I176</f>
        <v>29.683823529411764</v>
      </c>
      <c r="J177" s="131">
        <f>J175/J176</f>
        <v>36.191176470588232</v>
      </c>
    </row>
  </sheetData>
  <sortState ref="A6:H177">
    <sortCondition ref="D6"/>
  </sortState>
  <phoneticPr fontId="22" type="noConversion"/>
  <pageMargins left="0.25" right="0.25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J540"/>
  <sheetViews>
    <sheetView topLeftCell="A529" zoomScale="153" zoomScaleNormal="153" zoomScalePageLayoutView="153" workbookViewId="0">
      <selection activeCell="D543" sqref="D543"/>
    </sheetView>
  </sheetViews>
  <sheetFormatPr baseColWidth="10" defaultRowHeight="15"/>
  <cols>
    <col min="1" max="1" width="9.5" customWidth="1"/>
    <col min="2" max="2" width="8.83203125" style="651" customWidth="1"/>
    <col min="4" max="4" width="21" customWidth="1"/>
    <col min="5" max="5" width="10.83203125" style="651"/>
    <col min="6" max="6" width="0" hidden="1" customWidth="1"/>
    <col min="7" max="7" width="20.1640625" hidden="1" customWidth="1"/>
    <col min="8" max="8" width="0" hidden="1" customWidth="1"/>
    <col min="9" max="10" width="9.6640625" style="651" customWidth="1"/>
  </cols>
  <sheetData>
    <row r="1" spans="1:10">
      <c r="I1" s="651" t="s">
        <v>3313</v>
      </c>
      <c r="J1" s="651" t="s">
        <v>585</v>
      </c>
    </row>
    <row r="3" spans="1:10">
      <c r="A3" s="245">
        <v>43287</v>
      </c>
      <c r="B3" s="658" t="s">
        <v>6</v>
      </c>
      <c r="C3" s="218">
        <v>52076</v>
      </c>
      <c r="D3" s="218" t="s">
        <v>1529</v>
      </c>
      <c r="E3" s="658" t="s">
        <v>6</v>
      </c>
      <c r="F3" s="218" t="s">
        <v>6</v>
      </c>
      <c r="G3" s="218" t="s">
        <v>514</v>
      </c>
      <c r="H3" s="218" t="s">
        <v>2024</v>
      </c>
      <c r="I3" s="651">
        <v>137</v>
      </c>
      <c r="J3" s="651">
        <v>196</v>
      </c>
    </row>
    <row r="4" spans="1:10">
      <c r="A4" s="210">
        <v>43324</v>
      </c>
      <c r="B4" s="215" t="s">
        <v>22</v>
      </c>
      <c r="C4" s="211">
        <v>9300</v>
      </c>
      <c r="D4" s="211" t="s">
        <v>2320</v>
      </c>
      <c r="E4" s="215" t="s">
        <v>984</v>
      </c>
      <c r="F4" s="211" t="s">
        <v>7</v>
      </c>
      <c r="G4" s="211" t="s">
        <v>2151</v>
      </c>
      <c r="H4" s="211"/>
      <c r="I4" s="651">
        <v>148</v>
      </c>
      <c r="J4" s="651">
        <v>245</v>
      </c>
    </row>
    <row r="5" spans="1:10">
      <c r="A5" s="210">
        <v>43285</v>
      </c>
      <c r="B5" s="215" t="s">
        <v>7</v>
      </c>
      <c r="C5" s="211">
        <v>57920</v>
      </c>
      <c r="D5" s="211" t="s">
        <v>740</v>
      </c>
      <c r="E5" s="215" t="s">
        <v>7</v>
      </c>
      <c r="F5" s="211" t="s">
        <v>24</v>
      </c>
      <c r="G5" s="211" t="s">
        <v>2006</v>
      </c>
      <c r="H5" s="211"/>
      <c r="I5" s="651">
        <v>47</v>
      </c>
      <c r="J5" s="651">
        <v>62</v>
      </c>
    </row>
    <row r="6" spans="1:10">
      <c r="A6" s="210">
        <v>43307</v>
      </c>
      <c r="B6" s="215" t="s">
        <v>984</v>
      </c>
      <c r="C6" s="211" t="s">
        <v>2121</v>
      </c>
      <c r="D6" s="211" t="s">
        <v>2122</v>
      </c>
      <c r="E6" s="215" t="s">
        <v>984</v>
      </c>
      <c r="F6" s="211" t="s">
        <v>24</v>
      </c>
      <c r="G6" s="211" t="s">
        <v>2123</v>
      </c>
      <c r="H6" s="211"/>
      <c r="I6" s="244" t="s">
        <v>3141</v>
      </c>
      <c r="J6" s="244" t="s">
        <v>3142</v>
      </c>
    </row>
    <row r="7" spans="1:10">
      <c r="A7" s="210">
        <v>43299</v>
      </c>
      <c r="B7" s="215" t="s">
        <v>9</v>
      </c>
      <c r="C7" s="211">
        <v>7041</v>
      </c>
      <c r="D7" s="211" t="s">
        <v>2065</v>
      </c>
      <c r="E7" s="215" t="s">
        <v>9</v>
      </c>
      <c r="F7" s="211" t="s">
        <v>9</v>
      </c>
      <c r="G7" s="211" t="s">
        <v>2066</v>
      </c>
      <c r="H7" s="211"/>
      <c r="I7" s="244" t="s">
        <v>3143</v>
      </c>
      <c r="J7" s="244" t="s">
        <v>3144</v>
      </c>
    </row>
    <row r="8" spans="1:10">
      <c r="A8" s="210">
        <v>43226</v>
      </c>
      <c r="B8" s="215" t="s">
        <v>4</v>
      </c>
      <c r="C8" s="211">
        <v>57440</v>
      </c>
      <c r="D8" s="211" t="s">
        <v>420</v>
      </c>
      <c r="E8" s="215" t="s">
        <v>7</v>
      </c>
      <c r="F8" s="211" t="s">
        <v>7</v>
      </c>
      <c r="G8" s="211" t="s">
        <v>1113</v>
      </c>
      <c r="H8" s="211" t="s">
        <v>1549</v>
      </c>
      <c r="I8" s="651">
        <v>35</v>
      </c>
      <c r="J8" s="651">
        <v>43</v>
      </c>
    </row>
    <row r="9" spans="1:10">
      <c r="A9" s="210">
        <v>43402</v>
      </c>
      <c r="B9" s="215" t="s">
        <v>7</v>
      </c>
      <c r="C9" s="211">
        <v>54260</v>
      </c>
      <c r="D9" s="620" t="s">
        <v>2977</v>
      </c>
      <c r="E9" s="215" t="s">
        <v>7</v>
      </c>
      <c r="F9" s="211" t="s">
        <v>24</v>
      </c>
      <c r="G9" s="211" t="s">
        <v>2978</v>
      </c>
      <c r="H9" s="211"/>
      <c r="I9" s="651">
        <v>32</v>
      </c>
      <c r="J9" s="651">
        <v>37</v>
      </c>
    </row>
    <row r="10" spans="1:10">
      <c r="A10" s="210">
        <v>43226</v>
      </c>
      <c r="B10" s="215" t="s">
        <v>984</v>
      </c>
      <c r="C10" s="211">
        <v>1333</v>
      </c>
      <c r="D10" s="211" t="s">
        <v>1557</v>
      </c>
      <c r="E10" s="215" t="s">
        <v>24</v>
      </c>
      <c r="F10" s="211" t="s">
        <v>24</v>
      </c>
      <c r="G10" s="211" t="s">
        <v>1548</v>
      </c>
      <c r="H10" s="211"/>
      <c r="I10" s="244" t="s">
        <v>1554</v>
      </c>
      <c r="J10" s="244" t="s">
        <v>1555</v>
      </c>
    </row>
    <row r="11" spans="1:10">
      <c r="A11" s="210">
        <v>43221</v>
      </c>
      <c r="B11" s="215" t="s">
        <v>4</v>
      </c>
      <c r="C11" s="211">
        <v>6225</v>
      </c>
      <c r="D11" s="211" t="s">
        <v>1120</v>
      </c>
      <c r="E11" s="215" t="s">
        <v>5</v>
      </c>
      <c r="F11" s="211" t="s">
        <v>5</v>
      </c>
      <c r="G11" s="211" t="s">
        <v>42</v>
      </c>
      <c r="H11" s="211"/>
      <c r="I11" s="148">
        <v>37</v>
      </c>
      <c r="J11" s="148">
        <v>52</v>
      </c>
    </row>
    <row r="12" spans="1:10">
      <c r="A12" s="211" t="s">
        <v>2264</v>
      </c>
      <c r="B12" s="215" t="s">
        <v>4</v>
      </c>
      <c r="C12" s="211">
        <v>5670</v>
      </c>
      <c r="D12" s="211" t="s">
        <v>291</v>
      </c>
      <c r="E12" s="215" t="s">
        <v>5</v>
      </c>
      <c r="F12" s="211" t="s">
        <v>5</v>
      </c>
      <c r="G12" s="211" t="s">
        <v>391</v>
      </c>
      <c r="H12" s="211" t="s">
        <v>2265</v>
      </c>
      <c r="I12" s="651">
        <v>23</v>
      </c>
      <c r="J12" s="651">
        <v>32</v>
      </c>
    </row>
    <row r="13" spans="1:10">
      <c r="A13" s="210">
        <v>43307</v>
      </c>
      <c r="B13" s="215" t="s">
        <v>4</v>
      </c>
      <c r="C13" s="211">
        <v>5875</v>
      </c>
      <c r="D13" s="211" t="s">
        <v>1365</v>
      </c>
      <c r="E13" s="215" t="s">
        <v>5</v>
      </c>
      <c r="F13" s="211" t="s">
        <v>6</v>
      </c>
      <c r="G13" s="211" t="s">
        <v>65</v>
      </c>
      <c r="H13" s="211"/>
      <c r="I13" s="651">
        <v>23</v>
      </c>
      <c r="J13" s="651">
        <v>29</v>
      </c>
    </row>
    <row r="14" spans="1:10">
      <c r="A14" s="210">
        <v>43224</v>
      </c>
      <c r="B14" s="215" t="s">
        <v>7</v>
      </c>
      <c r="C14" s="211">
        <v>57170</v>
      </c>
      <c r="D14" s="211" t="s">
        <v>1521</v>
      </c>
      <c r="E14" s="215" t="s">
        <v>7</v>
      </c>
      <c r="F14" s="211" t="s">
        <v>24</v>
      </c>
      <c r="G14" s="211" t="s">
        <v>562</v>
      </c>
      <c r="H14" s="211" t="s">
        <v>1522</v>
      </c>
      <c r="I14" s="651">
        <v>77</v>
      </c>
      <c r="J14" s="651">
        <v>114</v>
      </c>
    </row>
    <row r="15" spans="1:10">
      <c r="A15" s="210">
        <v>43223</v>
      </c>
      <c r="B15" s="215" t="s">
        <v>7</v>
      </c>
      <c r="C15" s="211">
        <v>54560</v>
      </c>
      <c r="D15" s="211" t="s">
        <v>1506</v>
      </c>
      <c r="E15" s="215" t="s">
        <v>7</v>
      </c>
      <c r="F15" s="211" t="s">
        <v>24</v>
      </c>
      <c r="G15" s="211" t="s">
        <v>42</v>
      </c>
      <c r="H15" s="211" t="s">
        <v>1507</v>
      </c>
      <c r="I15" s="651">
        <v>32</v>
      </c>
      <c r="J15" s="651">
        <v>28</v>
      </c>
    </row>
    <row r="16" spans="1:10">
      <c r="A16" s="210">
        <v>43317</v>
      </c>
      <c r="B16" s="215" t="s">
        <v>7</v>
      </c>
      <c r="C16" s="211">
        <v>54800</v>
      </c>
      <c r="D16" s="211" t="s">
        <v>2227</v>
      </c>
      <c r="E16" s="215" t="s">
        <v>7</v>
      </c>
      <c r="F16" s="211" t="s">
        <v>24</v>
      </c>
      <c r="G16" s="211" t="s">
        <v>1763</v>
      </c>
      <c r="H16" s="211" t="s">
        <v>2228</v>
      </c>
      <c r="I16" s="244" t="s">
        <v>3193</v>
      </c>
      <c r="J16" s="236">
        <v>366</v>
      </c>
    </row>
    <row r="17" spans="1:10">
      <c r="A17" s="210">
        <v>43244</v>
      </c>
      <c r="B17" s="215" t="s">
        <v>4</v>
      </c>
      <c r="C17" s="211">
        <v>7410</v>
      </c>
      <c r="D17" s="211" t="s">
        <v>1850</v>
      </c>
      <c r="E17" s="215" t="s">
        <v>4</v>
      </c>
      <c r="F17" s="211" t="s">
        <v>4</v>
      </c>
      <c r="G17" s="211" t="s">
        <v>492</v>
      </c>
      <c r="H17" s="211" t="s">
        <v>1851</v>
      </c>
      <c r="I17" s="651">
        <v>53</v>
      </c>
      <c r="J17" s="651">
        <v>45</v>
      </c>
    </row>
    <row r="18" spans="1:10">
      <c r="A18" s="210">
        <v>43342</v>
      </c>
      <c r="B18" s="215" t="s">
        <v>7</v>
      </c>
      <c r="C18" s="211">
        <v>49240</v>
      </c>
      <c r="D18" s="211" t="s">
        <v>2580</v>
      </c>
      <c r="E18" s="215" t="s">
        <v>7</v>
      </c>
      <c r="F18" s="211" t="s">
        <v>2581</v>
      </c>
      <c r="G18" s="211" t="s">
        <v>548</v>
      </c>
      <c r="H18" s="211"/>
      <c r="I18" s="244" t="s">
        <v>875</v>
      </c>
      <c r="J18" s="244" t="s">
        <v>3194</v>
      </c>
    </row>
    <row r="19" spans="1:10">
      <c r="A19" s="210">
        <v>43230</v>
      </c>
      <c r="B19" s="215" t="s">
        <v>7</v>
      </c>
      <c r="C19" s="211">
        <v>57480</v>
      </c>
      <c r="D19" s="211" t="s">
        <v>512</v>
      </c>
      <c r="E19" s="215" t="s">
        <v>7</v>
      </c>
      <c r="F19" s="211" t="s">
        <v>7</v>
      </c>
      <c r="G19" s="211" t="s">
        <v>98</v>
      </c>
      <c r="H19" s="211" t="s">
        <v>1596</v>
      </c>
      <c r="I19" s="651">
        <v>31</v>
      </c>
      <c r="J19" s="651">
        <v>44</v>
      </c>
    </row>
    <row r="20" spans="1:10">
      <c r="A20" s="210">
        <v>43293</v>
      </c>
      <c r="B20" s="215" t="s">
        <v>7</v>
      </c>
      <c r="C20" s="211">
        <v>57640</v>
      </c>
      <c r="D20" s="211" t="s">
        <v>869</v>
      </c>
      <c r="E20" s="215" t="s">
        <v>7</v>
      </c>
      <c r="F20" s="211" t="s">
        <v>7</v>
      </c>
      <c r="G20" s="211" t="s">
        <v>388</v>
      </c>
      <c r="H20" s="211" t="s">
        <v>2041</v>
      </c>
      <c r="I20" s="651">
        <v>42</v>
      </c>
      <c r="J20" s="651">
        <v>63</v>
      </c>
    </row>
    <row r="21" spans="1:10">
      <c r="A21" s="210">
        <v>43286</v>
      </c>
      <c r="B21" s="215" t="s">
        <v>22</v>
      </c>
      <c r="C21" s="211">
        <v>6700</v>
      </c>
      <c r="D21" s="211" t="s">
        <v>326</v>
      </c>
      <c r="E21" s="215" t="s">
        <v>24</v>
      </c>
      <c r="F21" s="211" t="s">
        <v>7</v>
      </c>
      <c r="G21" s="211" t="s">
        <v>1833</v>
      </c>
      <c r="H21" s="211" t="s">
        <v>2018</v>
      </c>
      <c r="I21" s="651">
        <v>30</v>
      </c>
      <c r="J21" s="651">
        <v>29</v>
      </c>
    </row>
    <row r="22" spans="1:10">
      <c r="A22" s="210">
        <v>43392</v>
      </c>
      <c r="B22" s="215" t="s">
        <v>4</v>
      </c>
      <c r="C22" s="211">
        <v>8808</v>
      </c>
      <c r="D22" s="620" t="s">
        <v>2963</v>
      </c>
      <c r="E22" s="215" t="s">
        <v>4</v>
      </c>
      <c r="F22" s="211" t="s">
        <v>127</v>
      </c>
      <c r="G22" s="211" t="s">
        <v>2884</v>
      </c>
      <c r="H22" s="211" t="s">
        <v>2885</v>
      </c>
      <c r="I22" s="651">
        <v>48</v>
      </c>
      <c r="J22" s="651">
        <v>53</v>
      </c>
    </row>
    <row r="23" spans="1:10">
      <c r="A23" s="210">
        <v>43337</v>
      </c>
      <c r="B23" s="215" t="s">
        <v>4</v>
      </c>
      <c r="C23" s="211">
        <v>5720</v>
      </c>
      <c r="D23" s="211" t="s">
        <v>341</v>
      </c>
      <c r="E23" s="215" t="s">
        <v>5</v>
      </c>
      <c r="F23" s="211" t="s">
        <v>24</v>
      </c>
      <c r="G23" s="211" t="s">
        <v>2508</v>
      </c>
      <c r="H23" s="211"/>
      <c r="I23" s="651">
        <v>22</v>
      </c>
      <c r="J23" s="651">
        <v>32</v>
      </c>
    </row>
    <row r="24" spans="1:10">
      <c r="A24" s="210">
        <v>43221</v>
      </c>
      <c r="B24" s="215" t="s">
        <v>984</v>
      </c>
      <c r="C24" s="211">
        <v>9403</v>
      </c>
      <c r="D24" s="211" t="s">
        <v>1386</v>
      </c>
      <c r="E24" s="215" t="s">
        <v>984</v>
      </c>
      <c r="F24" s="211" t="s">
        <v>6</v>
      </c>
      <c r="G24" s="211" t="s">
        <v>941</v>
      </c>
      <c r="H24" s="211"/>
      <c r="I24" s="236"/>
      <c r="J24" s="236"/>
    </row>
    <row r="25" spans="1:10">
      <c r="A25" s="210">
        <v>43296</v>
      </c>
      <c r="B25" s="215" t="s">
        <v>22</v>
      </c>
      <c r="C25" s="211">
        <v>6791</v>
      </c>
      <c r="D25" s="211" t="s">
        <v>348</v>
      </c>
      <c r="E25" s="215" t="s">
        <v>3366</v>
      </c>
      <c r="F25" s="211" t="s">
        <v>7</v>
      </c>
      <c r="G25" s="211" t="s">
        <v>389</v>
      </c>
      <c r="H25" s="211"/>
      <c r="I25" s="651">
        <v>12</v>
      </c>
      <c r="J25" s="651">
        <v>12</v>
      </c>
    </row>
    <row r="26" spans="1:10">
      <c r="A26" s="210">
        <v>43392</v>
      </c>
      <c r="B26" s="215" t="s">
        <v>22</v>
      </c>
      <c r="C26" s="211">
        <v>6717</v>
      </c>
      <c r="D26" s="620" t="s">
        <v>670</v>
      </c>
      <c r="E26" s="215" t="s">
        <v>7</v>
      </c>
      <c r="F26" s="211" t="s">
        <v>7</v>
      </c>
      <c r="G26" s="211" t="s">
        <v>116</v>
      </c>
      <c r="H26" s="211"/>
      <c r="I26" s="651">
        <v>36</v>
      </c>
      <c r="J26" s="651">
        <v>38</v>
      </c>
    </row>
    <row r="27" spans="1:10">
      <c r="A27" s="210">
        <v>43324</v>
      </c>
      <c r="B27" s="215" t="s">
        <v>22</v>
      </c>
      <c r="C27" s="211">
        <v>6790</v>
      </c>
      <c r="D27" s="211" t="s">
        <v>479</v>
      </c>
      <c r="E27" s="215" t="s">
        <v>7</v>
      </c>
      <c r="F27" s="211" t="s">
        <v>7</v>
      </c>
      <c r="G27" s="211" t="s">
        <v>1224</v>
      </c>
      <c r="H27" s="211" t="s">
        <v>2330</v>
      </c>
      <c r="I27" s="651">
        <v>15</v>
      </c>
      <c r="J27" s="651">
        <v>15</v>
      </c>
    </row>
    <row r="28" spans="1:10">
      <c r="A28" s="210">
        <v>43328</v>
      </c>
      <c r="B28" s="215" t="s">
        <v>3120</v>
      </c>
      <c r="C28" s="211">
        <v>626</v>
      </c>
      <c r="D28" s="211" t="s">
        <v>2400</v>
      </c>
      <c r="E28" s="215" t="s">
        <v>24</v>
      </c>
      <c r="F28" s="211" t="s">
        <v>24</v>
      </c>
      <c r="G28" s="211" t="s">
        <v>514</v>
      </c>
      <c r="H28" s="211"/>
      <c r="I28" s="244" t="s">
        <v>3127</v>
      </c>
      <c r="J28" s="244" t="s">
        <v>3127</v>
      </c>
    </row>
    <row r="29" spans="1:10">
      <c r="A29" s="210">
        <v>43295</v>
      </c>
      <c r="B29" s="658" t="s">
        <v>7</v>
      </c>
      <c r="C29" s="211">
        <v>54560</v>
      </c>
      <c r="D29" s="211" t="s">
        <v>871</v>
      </c>
      <c r="E29" s="215" t="s">
        <v>7</v>
      </c>
      <c r="F29" s="211" t="s">
        <v>7</v>
      </c>
      <c r="G29" s="211" t="s">
        <v>389</v>
      </c>
      <c r="H29" s="211"/>
      <c r="I29" s="651">
        <v>28</v>
      </c>
      <c r="J29" s="651">
        <v>26</v>
      </c>
    </row>
    <row r="30" spans="1:10">
      <c r="A30" s="210">
        <v>43285</v>
      </c>
      <c r="B30" s="215" t="s">
        <v>7</v>
      </c>
      <c r="C30" s="211">
        <v>57390</v>
      </c>
      <c r="D30" s="211" t="s">
        <v>350</v>
      </c>
      <c r="E30" s="215" t="s">
        <v>7</v>
      </c>
      <c r="F30" s="211" t="s">
        <v>7</v>
      </c>
      <c r="G30" s="211" t="s">
        <v>65</v>
      </c>
      <c r="H30" s="211"/>
      <c r="I30" s="651">
        <v>15</v>
      </c>
      <c r="J30" s="651">
        <v>12</v>
      </c>
    </row>
    <row r="31" spans="1:10">
      <c r="A31" s="210">
        <v>43230</v>
      </c>
      <c r="B31" s="215" t="s">
        <v>7</v>
      </c>
      <c r="C31" s="211">
        <v>57590</v>
      </c>
      <c r="D31" s="211" t="s">
        <v>1690</v>
      </c>
      <c r="E31" s="215" t="s">
        <v>7</v>
      </c>
      <c r="F31" s="211" t="s">
        <v>24</v>
      </c>
      <c r="G31" s="211" t="s">
        <v>65</v>
      </c>
      <c r="H31" s="211"/>
      <c r="I31" s="651">
        <v>67</v>
      </c>
      <c r="J31" s="651">
        <v>103</v>
      </c>
    </row>
    <row r="32" spans="1:10">
      <c r="A32" s="210">
        <v>43402</v>
      </c>
      <c r="B32" s="215" t="s">
        <v>7</v>
      </c>
      <c r="C32" s="211">
        <v>57710</v>
      </c>
      <c r="D32" s="620" t="s">
        <v>383</v>
      </c>
      <c r="E32" s="215" t="s">
        <v>7</v>
      </c>
      <c r="F32" s="211" t="s">
        <v>24</v>
      </c>
      <c r="G32" s="211" t="s">
        <v>42</v>
      </c>
      <c r="H32" s="211"/>
      <c r="I32" s="651">
        <v>23</v>
      </c>
      <c r="J32" s="651">
        <v>19</v>
      </c>
    </row>
    <row r="33" spans="1:10">
      <c r="A33" s="210">
        <v>43305</v>
      </c>
      <c r="B33" s="215" t="s">
        <v>7</v>
      </c>
      <c r="C33" s="211">
        <v>81200</v>
      </c>
      <c r="D33" s="211" t="s">
        <v>2105</v>
      </c>
      <c r="E33" s="215" t="s">
        <v>7</v>
      </c>
      <c r="F33" s="211" t="s">
        <v>7</v>
      </c>
      <c r="G33" s="211" t="s">
        <v>388</v>
      </c>
      <c r="H33" s="211"/>
      <c r="I33" s="244" t="s">
        <v>3145</v>
      </c>
      <c r="J33" s="244" t="s">
        <v>3146</v>
      </c>
    </row>
    <row r="34" spans="1:10">
      <c r="A34" s="210">
        <v>43297</v>
      </c>
      <c r="B34" s="215" t="s">
        <v>7</v>
      </c>
      <c r="C34" s="211">
        <v>52300</v>
      </c>
      <c r="D34" s="211" t="s">
        <v>2059</v>
      </c>
      <c r="E34" s="215" t="s">
        <v>7</v>
      </c>
      <c r="F34" s="211" t="s">
        <v>7</v>
      </c>
      <c r="G34" s="211" t="s">
        <v>65</v>
      </c>
      <c r="H34" s="211"/>
      <c r="I34" s="651">
        <v>147</v>
      </c>
      <c r="J34" s="651">
        <v>224</v>
      </c>
    </row>
    <row r="35" spans="1:10">
      <c r="A35" s="210">
        <v>43334</v>
      </c>
      <c r="B35" s="215" t="s">
        <v>7</v>
      </c>
      <c r="C35" s="211">
        <v>71400</v>
      </c>
      <c r="D35" s="211" t="s">
        <v>2462</v>
      </c>
      <c r="E35" s="215" t="s">
        <v>7</v>
      </c>
      <c r="F35" s="211" t="s">
        <v>2463</v>
      </c>
      <c r="G35" s="211" t="s">
        <v>548</v>
      </c>
      <c r="H35" s="211" t="s">
        <v>2464</v>
      </c>
      <c r="I35" s="244" t="s">
        <v>1554</v>
      </c>
      <c r="J35" s="244" t="s">
        <v>3197</v>
      </c>
    </row>
    <row r="36" spans="1:10">
      <c r="A36" s="210">
        <v>43405</v>
      </c>
      <c r="B36" s="215" t="s">
        <v>7</v>
      </c>
      <c r="C36" s="211">
        <v>21130</v>
      </c>
      <c r="D36" s="211" t="s">
        <v>3058</v>
      </c>
      <c r="E36" s="211" t="s">
        <v>7</v>
      </c>
      <c r="F36" s="211" t="s">
        <v>7</v>
      </c>
      <c r="G36" s="211" t="s">
        <v>3059</v>
      </c>
      <c r="H36" s="211" t="s">
        <v>3060</v>
      </c>
      <c r="I36" s="666" t="s">
        <v>3402</v>
      </c>
      <c r="J36" s="666" t="s">
        <v>3423</v>
      </c>
    </row>
    <row r="37" spans="1:10">
      <c r="A37" s="210">
        <v>43404</v>
      </c>
      <c r="B37" s="215" t="s">
        <v>6</v>
      </c>
      <c r="C37" s="211">
        <v>97670</v>
      </c>
      <c r="D37" s="620" t="s">
        <v>3018</v>
      </c>
      <c r="E37" s="215" t="s">
        <v>6</v>
      </c>
      <c r="F37" s="211" t="s">
        <v>28</v>
      </c>
      <c r="G37" s="211" t="s">
        <v>3019</v>
      </c>
      <c r="H37" s="211"/>
      <c r="I37" s="244" t="s">
        <v>1554</v>
      </c>
      <c r="J37" s="244" t="s">
        <v>1696</v>
      </c>
    </row>
    <row r="38" spans="1:10">
      <c r="A38" s="210">
        <v>43302</v>
      </c>
      <c r="B38" s="215" t="s">
        <v>22</v>
      </c>
      <c r="C38" s="211">
        <v>32107</v>
      </c>
      <c r="D38" s="211" t="s">
        <v>2084</v>
      </c>
      <c r="E38" s="215" t="s">
        <v>6</v>
      </c>
      <c r="F38" s="211" t="s">
        <v>24</v>
      </c>
      <c r="G38" s="211" t="s">
        <v>1133</v>
      </c>
      <c r="H38" s="211"/>
      <c r="I38" s="244" t="s">
        <v>3150</v>
      </c>
      <c r="J38" s="244" t="s">
        <v>3151</v>
      </c>
    </row>
    <row r="39" spans="1:10">
      <c r="A39" s="210">
        <v>43301</v>
      </c>
      <c r="B39" s="215" t="s">
        <v>4</v>
      </c>
      <c r="C39" s="211">
        <v>4925</v>
      </c>
      <c r="D39" s="211" t="s">
        <v>152</v>
      </c>
      <c r="E39" s="215" t="s">
        <v>5</v>
      </c>
      <c r="F39" s="211" t="s">
        <v>6</v>
      </c>
      <c r="G39" s="211" t="s">
        <v>123</v>
      </c>
      <c r="H39" s="211" t="s">
        <v>2078</v>
      </c>
      <c r="I39" s="651">
        <v>14</v>
      </c>
      <c r="J39" s="651">
        <v>9</v>
      </c>
    </row>
    <row r="40" spans="1:10">
      <c r="A40" s="210">
        <v>43286</v>
      </c>
      <c r="B40" s="215" t="s">
        <v>4</v>
      </c>
      <c r="C40" s="211">
        <v>9633</v>
      </c>
      <c r="D40" s="211" t="s">
        <v>332</v>
      </c>
      <c r="E40" s="215" t="s">
        <v>5</v>
      </c>
      <c r="F40" s="211" t="s">
        <v>6</v>
      </c>
      <c r="G40" s="211" t="s">
        <v>116</v>
      </c>
      <c r="H40" s="211" t="s">
        <v>2021</v>
      </c>
      <c r="I40" s="651">
        <v>55</v>
      </c>
      <c r="J40" s="651">
        <v>61</v>
      </c>
    </row>
    <row r="41" spans="1:10">
      <c r="A41" s="210">
        <v>43401</v>
      </c>
      <c r="B41" s="215" t="s">
        <v>7</v>
      </c>
      <c r="C41" s="211">
        <v>57530</v>
      </c>
      <c r="D41" s="620" t="s">
        <v>2953</v>
      </c>
      <c r="E41" s="215" t="s">
        <v>7</v>
      </c>
      <c r="F41" s="211" t="s">
        <v>7</v>
      </c>
      <c r="G41" s="211" t="s">
        <v>123</v>
      </c>
      <c r="H41" s="211" t="s">
        <v>2954</v>
      </c>
      <c r="I41" s="651">
        <v>60</v>
      </c>
      <c r="J41" s="651">
        <v>90</v>
      </c>
    </row>
    <row r="42" spans="1:10">
      <c r="A42" s="210">
        <v>43405</v>
      </c>
      <c r="B42" s="215" t="s">
        <v>7</v>
      </c>
      <c r="C42" s="211">
        <v>95250</v>
      </c>
      <c r="D42" s="211" t="s">
        <v>3078</v>
      </c>
      <c r="E42" s="211" t="s">
        <v>10</v>
      </c>
      <c r="F42" s="211" t="s">
        <v>7</v>
      </c>
      <c r="G42" s="211" t="s">
        <v>388</v>
      </c>
      <c r="H42" s="211"/>
      <c r="I42" s="666" t="s">
        <v>3424</v>
      </c>
      <c r="J42" s="666" t="s">
        <v>3138</v>
      </c>
    </row>
    <row r="43" spans="1:10">
      <c r="A43" s="210">
        <v>43331</v>
      </c>
      <c r="B43" s="215" t="s">
        <v>4</v>
      </c>
      <c r="C43" s="211">
        <v>6315</v>
      </c>
      <c r="D43" s="211" t="s">
        <v>469</v>
      </c>
      <c r="E43" s="215" t="s">
        <v>5</v>
      </c>
      <c r="F43" s="211" t="s">
        <v>7</v>
      </c>
      <c r="G43" s="211" t="s">
        <v>72</v>
      </c>
      <c r="H43" s="211"/>
      <c r="I43" s="651">
        <v>53</v>
      </c>
      <c r="J43" s="651">
        <v>63</v>
      </c>
    </row>
    <row r="44" spans="1:10">
      <c r="A44" s="210">
        <v>43377</v>
      </c>
      <c r="B44" s="215" t="s">
        <v>4</v>
      </c>
      <c r="C44" s="211">
        <v>5405</v>
      </c>
      <c r="D44" s="620" t="s">
        <v>194</v>
      </c>
      <c r="E44" s="215" t="s">
        <v>5</v>
      </c>
      <c r="F44" s="211" t="s">
        <v>5</v>
      </c>
      <c r="G44" s="211" t="s">
        <v>2232</v>
      </c>
      <c r="H44" s="211"/>
      <c r="I44" s="651">
        <v>30</v>
      </c>
      <c r="J44" s="651">
        <v>40</v>
      </c>
    </row>
    <row r="45" spans="1:10">
      <c r="A45" s="210">
        <v>43349</v>
      </c>
      <c r="B45" s="215" t="s">
        <v>4</v>
      </c>
      <c r="C45" s="211">
        <v>8523</v>
      </c>
      <c r="D45" s="211" t="s">
        <v>1196</v>
      </c>
      <c r="E45" s="215" t="s">
        <v>5</v>
      </c>
      <c r="F45" s="211" t="s">
        <v>7</v>
      </c>
      <c r="G45" s="211" t="s">
        <v>2612</v>
      </c>
      <c r="H45" s="211" t="s">
        <v>2613</v>
      </c>
      <c r="I45" s="651">
        <v>38</v>
      </c>
      <c r="J45" s="651">
        <v>36</v>
      </c>
    </row>
    <row r="46" spans="1:10">
      <c r="A46" s="210">
        <v>43296</v>
      </c>
      <c r="B46" s="215" t="s">
        <v>4</v>
      </c>
      <c r="C46" s="211">
        <v>4451</v>
      </c>
      <c r="D46" s="211" t="s">
        <v>145</v>
      </c>
      <c r="E46" s="215" t="s">
        <v>5</v>
      </c>
      <c r="F46" s="211" t="s">
        <v>5</v>
      </c>
      <c r="G46" s="211" t="s">
        <v>794</v>
      </c>
      <c r="H46" s="211"/>
      <c r="I46" s="651">
        <v>8</v>
      </c>
      <c r="J46" s="651">
        <v>5</v>
      </c>
    </row>
    <row r="47" spans="1:10">
      <c r="A47" s="210">
        <v>43342</v>
      </c>
      <c r="B47" s="215" t="s">
        <v>7</v>
      </c>
      <c r="C47" s="211">
        <v>67230</v>
      </c>
      <c r="D47" s="211" t="s">
        <v>3198</v>
      </c>
      <c r="E47" s="215" t="s">
        <v>7</v>
      </c>
      <c r="F47" s="211" t="s">
        <v>2466</v>
      </c>
      <c r="G47" s="211" t="s">
        <v>548</v>
      </c>
      <c r="H47" s="211" t="s">
        <v>2583</v>
      </c>
      <c r="I47" s="651">
        <v>153</v>
      </c>
      <c r="J47" s="651">
        <v>254</v>
      </c>
    </row>
    <row r="48" spans="1:10">
      <c r="A48" s="210">
        <v>43316</v>
      </c>
      <c r="B48" s="215" t="s">
        <v>4</v>
      </c>
      <c r="C48" s="211">
        <v>6831</v>
      </c>
      <c r="D48" s="211" t="s">
        <v>308</v>
      </c>
      <c r="E48" s="215" t="s">
        <v>5</v>
      </c>
      <c r="F48" s="211" t="s">
        <v>6</v>
      </c>
      <c r="G48" s="211" t="s">
        <v>2199</v>
      </c>
      <c r="H48" s="211"/>
      <c r="I48" s="651">
        <v>41</v>
      </c>
      <c r="J48" s="651">
        <v>58</v>
      </c>
    </row>
    <row r="49" spans="1:10">
      <c r="A49" s="210">
        <v>43247</v>
      </c>
      <c r="B49" s="215" t="s">
        <v>4</v>
      </c>
      <c r="C49" s="211">
        <v>3321</v>
      </c>
      <c r="D49" s="211" t="s">
        <v>1180</v>
      </c>
      <c r="E49" s="215" t="s">
        <v>225</v>
      </c>
      <c r="F49" s="211" t="s">
        <v>1171</v>
      </c>
      <c r="G49" s="211" t="s">
        <v>388</v>
      </c>
      <c r="H49" s="211"/>
      <c r="I49" s="148">
        <v>24</v>
      </c>
      <c r="J49" s="148">
        <v>24</v>
      </c>
    </row>
    <row r="50" spans="1:10">
      <c r="A50" s="210">
        <v>43289</v>
      </c>
      <c r="B50" s="215" t="s">
        <v>4</v>
      </c>
      <c r="C50" s="211">
        <v>7232</v>
      </c>
      <c r="D50" s="211" t="s">
        <v>153</v>
      </c>
      <c r="E50" s="215" t="s">
        <v>489</v>
      </c>
      <c r="F50" s="211" t="s">
        <v>24</v>
      </c>
      <c r="G50" s="211" t="s">
        <v>1373</v>
      </c>
      <c r="H50" s="211"/>
      <c r="I50" s="651">
        <v>26</v>
      </c>
      <c r="J50" s="651">
        <v>33</v>
      </c>
    </row>
    <row r="51" spans="1:10">
      <c r="A51" s="210">
        <v>43333</v>
      </c>
      <c r="B51" s="215" t="s">
        <v>4</v>
      </c>
      <c r="C51" s="211">
        <v>6922</v>
      </c>
      <c r="D51" s="211" t="s">
        <v>2451</v>
      </c>
      <c r="E51" s="215" t="s">
        <v>5</v>
      </c>
      <c r="F51" s="211" t="s">
        <v>25</v>
      </c>
      <c r="G51" s="211" t="s">
        <v>1833</v>
      </c>
      <c r="H51" s="211" t="s">
        <v>2452</v>
      </c>
      <c r="I51" s="651">
        <v>42</v>
      </c>
      <c r="J51" s="651">
        <v>59</v>
      </c>
    </row>
    <row r="52" spans="1:10">
      <c r="A52" s="210">
        <v>43389</v>
      </c>
      <c r="B52" s="215" t="s">
        <v>4</v>
      </c>
      <c r="C52" s="211">
        <v>3317</v>
      </c>
      <c r="D52" s="620" t="s">
        <v>137</v>
      </c>
      <c r="E52" s="215" t="s">
        <v>1227</v>
      </c>
      <c r="F52" s="211" t="s">
        <v>122</v>
      </c>
      <c r="G52" s="211" t="s">
        <v>514</v>
      </c>
      <c r="H52" s="211"/>
      <c r="I52" s="651">
        <v>14</v>
      </c>
      <c r="J52" s="651">
        <v>16</v>
      </c>
    </row>
    <row r="53" spans="1:10">
      <c r="A53" s="210">
        <v>43316</v>
      </c>
      <c r="B53" s="215" t="s">
        <v>4</v>
      </c>
      <c r="C53" s="211">
        <v>7260</v>
      </c>
      <c r="D53" s="211" t="s">
        <v>1275</v>
      </c>
      <c r="E53" s="215" t="s">
        <v>7</v>
      </c>
      <c r="F53" s="211" t="s">
        <v>5</v>
      </c>
      <c r="G53" s="211" t="s">
        <v>492</v>
      </c>
      <c r="H53" s="211" t="s">
        <v>2220</v>
      </c>
      <c r="I53" s="651">
        <v>38</v>
      </c>
      <c r="J53" s="651">
        <v>50</v>
      </c>
    </row>
    <row r="54" spans="1:10">
      <c r="A54" s="210">
        <v>43321</v>
      </c>
      <c r="B54" s="215" t="s">
        <v>984</v>
      </c>
      <c r="C54" s="211" t="s">
        <v>2287</v>
      </c>
      <c r="D54" s="211" t="s">
        <v>2288</v>
      </c>
      <c r="E54" s="215" t="s">
        <v>24</v>
      </c>
      <c r="F54" s="211" t="s">
        <v>24</v>
      </c>
      <c r="G54" s="211" t="s">
        <v>514</v>
      </c>
      <c r="H54" s="211" t="s">
        <v>2289</v>
      </c>
      <c r="I54" s="244" t="s">
        <v>3199</v>
      </c>
      <c r="J54" s="244" t="s">
        <v>1808</v>
      </c>
    </row>
    <row r="55" spans="1:10">
      <c r="A55" s="210">
        <v>43309</v>
      </c>
      <c r="B55" s="215" t="s">
        <v>6</v>
      </c>
      <c r="C55" s="211">
        <v>10318</v>
      </c>
      <c r="D55" s="211" t="s">
        <v>433</v>
      </c>
      <c r="E55" s="215" t="s">
        <v>6</v>
      </c>
      <c r="F55" s="211" t="s">
        <v>6</v>
      </c>
      <c r="G55" s="211" t="s">
        <v>994</v>
      </c>
      <c r="H55" s="211"/>
      <c r="I55" s="244" t="s">
        <v>3152</v>
      </c>
      <c r="J55" s="244" t="s">
        <v>3153</v>
      </c>
    </row>
    <row r="56" spans="1:10">
      <c r="A56" s="210">
        <v>43359</v>
      </c>
      <c r="B56" s="215" t="s">
        <v>6</v>
      </c>
      <c r="C56" s="211">
        <v>10855</v>
      </c>
      <c r="D56" s="211" t="s">
        <v>433</v>
      </c>
      <c r="E56" s="215" t="s">
        <v>6</v>
      </c>
      <c r="F56" s="211" t="s">
        <v>28</v>
      </c>
      <c r="G56" s="211" t="s">
        <v>116</v>
      </c>
      <c r="H56" s="211"/>
      <c r="I56" s="244" t="s">
        <v>3316</v>
      </c>
      <c r="J56" s="244" t="s">
        <v>3153</v>
      </c>
    </row>
    <row r="57" spans="1:10">
      <c r="A57" s="210">
        <v>43298</v>
      </c>
      <c r="B57" s="215" t="s">
        <v>4</v>
      </c>
      <c r="C57" s="211">
        <v>8365</v>
      </c>
      <c r="D57" s="211" t="s">
        <v>133</v>
      </c>
      <c r="E57" s="215" t="s">
        <v>24</v>
      </c>
      <c r="F57" s="211" t="s">
        <v>7</v>
      </c>
      <c r="G57" s="211" t="s">
        <v>64</v>
      </c>
      <c r="H57" s="211" t="s">
        <v>2063</v>
      </c>
      <c r="I57" s="651">
        <v>27</v>
      </c>
      <c r="J57" s="651">
        <v>24</v>
      </c>
    </row>
    <row r="58" spans="1:10">
      <c r="A58" s="210">
        <v>43356</v>
      </c>
      <c r="B58" s="215" t="s">
        <v>4</v>
      </c>
      <c r="C58" s="211">
        <v>4970</v>
      </c>
      <c r="D58" s="211" t="s">
        <v>199</v>
      </c>
      <c r="E58" s="215" t="s">
        <v>5</v>
      </c>
      <c r="F58" s="211" t="s">
        <v>7</v>
      </c>
      <c r="G58" s="211" t="s">
        <v>65</v>
      </c>
      <c r="H58" s="211"/>
      <c r="I58" s="651">
        <v>16</v>
      </c>
      <c r="J58" s="651">
        <v>14</v>
      </c>
    </row>
    <row r="59" spans="1:10">
      <c r="A59" s="210">
        <v>43313</v>
      </c>
      <c r="B59" s="215" t="s">
        <v>4</v>
      </c>
      <c r="C59" s="211">
        <v>3280</v>
      </c>
      <c r="D59" s="211" t="s">
        <v>333</v>
      </c>
      <c r="E59" s="215" t="s">
        <v>5</v>
      </c>
      <c r="F59" s="211" t="s">
        <v>87</v>
      </c>
      <c r="G59" s="211" t="s">
        <v>807</v>
      </c>
      <c r="H59" s="211"/>
      <c r="I59" s="651">
        <v>19</v>
      </c>
      <c r="J59" s="651">
        <v>20</v>
      </c>
    </row>
    <row r="60" spans="1:10">
      <c r="A60" s="210">
        <v>43402</v>
      </c>
      <c r="B60" s="215" t="s">
        <v>4</v>
      </c>
      <c r="C60" s="211">
        <v>6832</v>
      </c>
      <c r="D60" s="620" t="s">
        <v>933</v>
      </c>
      <c r="E60" s="215" t="s">
        <v>5</v>
      </c>
      <c r="F60" s="211" t="s">
        <v>7</v>
      </c>
      <c r="G60" s="211" t="s">
        <v>2835</v>
      </c>
      <c r="H60" s="211" t="s">
        <v>2973</v>
      </c>
      <c r="I60" s="651">
        <v>36</v>
      </c>
      <c r="J60" s="651">
        <v>52</v>
      </c>
    </row>
    <row r="61" spans="1:10">
      <c r="A61" s="210">
        <v>43230</v>
      </c>
      <c r="B61" s="215" t="s">
        <v>4</v>
      </c>
      <c r="C61" s="211">
        <v>5410</v>
      </c>
      <c r="D61" s="211" t="s">
        <v>1562</v>
      </c>
      <c r="E61" s="215" t="s">
        <v>5</v>
      </c>
      <c r="F61" s="211" t="s">
        <v>6</v>
      </c>
      <c r="G61" s="211" t="s">
        <v>123</v>
      </c>
      <c r="H61" s="211"/>
      <c r="I61" s="651">
        <v>33</v>
      </c>
      <c r="J61" s="651">
        <v>47</v>
      </c>
    </row>
    <row r="62" spans="1:10">
      <c r="A62" s="210">
        <v>43403</v>
      </c>
      <c r="B62" s="215" t="s">
        <v>4</v>
      </c>
      <c r="C62" s="211">
        <v>8814</v>
      </c>
      <c r="D62" s="620" t="s">
        <v>339</v>
      </c>
      <c r="E62" s="215" t="s">
        <v>5</v>
      </c>
      <c r="F62" s="211" t="s">
        <v>6</v>
      </c>
      <c r="G62" s="211" t="s">
        <v>235</v>
      </c>
      <c r="H62" s="211" t="s">
        <v>3005</v>
      </c>
      <c r="I62" s="651">
        <v>46</v>
      </c>
      <c r="J62" s="651">
        <v>50</v>
      </c>
    </row>
    <row r="63" spans="1:10">
      <c r="A63" s="210">
        <v>43404</v>
      </c>
      <c r="B63" s="215" t="s">
        <v>4</v>
      </c>
      <c r="C63" s="211">
        <v>8811</v>
      </c>
      <c r="D63" s="620" t="s">
        <v>3023</v>
      </c>
      <c r="E63" s="215" t="s">
        <v>984</v>
      </c>
      <c r="F63" s="211" t="s">
        <v>7</v>
      </c>
      <c r="G63" s="211" t="s">
        <v>1833</v>
      </c>
      <c r="H63" s="211"/>
      <c r="I63" s="651">
        <v>49</v>
      </c>
      <c r="J63" s="651">
        <v>53</v>
      </c>
    </row>
    <row r="64" spans="1:10">
      <c r="A64" s="210">
        <v>43306</v>
      </c>
      <c r="B64" s="215" t="s">
        <v>4</v>
      </c>
      <c r="C64" s="211">
        <v>7761</v>
      </c>
      <c r="D64" s="211" t="s">
        <v>140</v>
      </c>
      <c r="E64" s="215" t="s">
        <v>25</v>
      </c>
      <c r="F64" s="211" t="s">
        <v>7</v>
      </c>
      <c r="G64" s="211" t="s">
        <v>2112</v>
      </c>
      <c r="H64" s="211"/>
      <c r="I64" s="651">
        <v>38</v>
      </c>
      <c r="J64" s="651">
        <v>55</v>
      </c>
    </row>
    <row r="65" spans="1:10">
      <c r="A65" s="210">
        <v>43325</v>
      </c>
      <c r="B65" s="215" t="s">
        <v>4</v>
      </c>
      <c r="C65" s="211">
        <v>3322</v>
      </c>
      <c r="D65" s="211" t="s">
        <v>183</v>
      </c>
      <c r="E65" s="215" t="s">
        <v>5</v>
      </c>
      <c r="F65" s="211" t="s">
        <v>5</v>
      </c>
      <c r="G65" s="211" t="s">
        <v>794</v>
      </c>
      <c r="H65" s="211" t="s">
        <v>2344</v>
      </c>
      <c r="I65" s="651">
        <v>21</v>
      </c>
      <c r="J65" s="651">
        <v>27</v>
      </c>
    </row>
    <row r="66" spans="1:10">
      <c r="A66" s="210">
        <v>43233</v>
      </c>
      <c r="B66" s="215" t="s">
        <v>6</v>
      </c>
      <c r="C66" s="211">
        <v>66440</v>
      </c>
      <c r="D66" s="211" t="s">
        <v>1638</v>
      </c>
      <c r="E66" s="215" t="s">
        <v>6</v>
      </c>
      <c r="F66" s="211" t="s">
        <v>24</v>
      </c>
      <c r="G66" s="211" t="s">
        <v>576</v>
      </c>
      <c r="H66" s="211"/>
      <c r="I66" s="651">
        <v>83</v>
      </c>
      <c r="J66" s="651">
        <v>138</v>
      </c>
    </row>
    <row r="67" spans="1:10">
      <c r="A67" s="210">
        <v>43296</v>
      </c>
      <c r="B67" s="215" t="s">
        <v>4</v>
      </c>
      <c r="C67" s="211">
        <v>8710</v>
      </c>
      <c r="D67" s="211" t="s">
        <v>1405</v>
      </c>
      <c r="E67" s="215" t="s">
        <v>7</v>
      </c>
      <c r="F67" s="211" t="s">
        <v>7</v>
      </c>
      <c r="G67" s="211" t="s">
        <v>123</v>
      </c>
      <c r="H67" s="211"/>
      <c r="I67" s="651">
        <v>41</v>
      </c>
      <c r="J67" s="651">
        <v>58</v>
      </c>
    </row>
    <row r="68" spans="1:10">
      <c r="A68" s="210">
        <v>43348</v>
      </c>
      <c r="B68" s="215" t="s">
        <v>4</v>
      </c>
      <c r="C68" s="211">
        <v>7381</v>
      </c>
      <c r="D68" s="211" t="s">
        <v>1107</v>
      </c>
      <c r="E68" s="215" t="s">
        <v>5</v>
      </c>
      <c r="F68" s="211" t="s">
        <v>7</v>
      </c>
      <c r="G68" s="211" t="s">
        <v>2609</v>
      </c>
      <c r="H68" s="211" t="s">
        <v>2610</v>
      </c>
      <c r="I68" s="651">
        <v>31</v>
      </c>
      <c r="J68" s="651">
        <v>38</v>
      </c>
    </row>
    <row r="69" spans="1:10">
      <c r="A69" s="210">
        <v>43402</v>
      </c>
      <c r="B69" s="215" t="s">
        <v>22</v>
      </c>
      <c r="C69" s="211">
        <v>2880</v>
      </c>
      <c r="D69" s="620" t="s">
        <v>2974</v>
      </c>
      <c r="E69" s="215" t="s">
        <v>984</v>
      </c>
      <c r="F69" s="211" t="s">
        <v>24</v>
      </c>
      <c r="G69" s="211" t="s">
        <v>1633</v>
      </c>
      <c r="H69" s="211"/>
      <c r="I69" s="651">
        <v>173</v>
      </c>
      <c r="J69" s="651">
        <v>243</v>
      </c>
    </row>
    <row r="70" spans="1:10">
      <c r="A70" s="210">
        <v>43221</v>
      </c>
      <c r="B70" s="215" t="s">
        <v>7</v>
      </c>
      <c r="C70" s="211">
        <v>57220</v>
      </c>
      <c r="D70" s="211" t="s">
        <v>1284</v>
      </c>
      <c r="E70" s="215" t="s">
        <v>7</v>
      </c>
      <c r="F70" s="211" t="s">
        <v>5</v>
      </c>
      <c r="G70" s="211" t="s">
        <v>388</v>
      </c>
      <c r="H70" s="211" t="s">
        <v>1390</v>
      </c>
      <c r="I70" s="148">
        <v>64</v>
      </c>
      <c r="J70" s="148">
        <v>91</v>
      </c>
    </row>
    <row r="71" spans="1:10">
      <c r="A71" s="210">
        <v>43388</v>
      </c>
      <c r="B71" s="215" t="s">
        <v>4</v>
      </c>
      <c r="C71" s="211">
        <v>6835</v>
      </c>
      <c r="D71" s="620" t="s">
        <v>2875</v>
      </c>
      <c r="E71" s="215" t="s">
        <v>2542</v>
      </c>
      <c r="F71" s="211" t="s">
        <v>24</v>
      </c>
      <c r="G71" s="211" t="s">
        <v>42</v>
      </c>
      <c r="H71" s="211"/>
      <c r="I71" s="651">
        <v>37</v>
      </c>
      <c r="J71" s="651">
        <v>56</v>
      </c>
    </row>
    <row r="72" spans="1:10">
      <c r="A72" s="210">
        <v>43223</v>
      </c>
      <c r="B72" s="215" t="s">
        <v>7</v>
      </c>
      <c r="C72" s="211">
        <v>57655</v>
      </c>
      <c r="D72" s="211" t="s">
        <v>1508</v>
      </c>
      <c r="E72" s="215" t="s">
        <v>7</v>
      </c>
      <c r="F72" s="211" t="s">
        <v>7</v>
      </c>
      <c r="G72" s="211" t="s">
        <v>877</v>
      </c>
      <c r="H72" s="211"/>
      <c r="I72" s="651">
        <v>28</v>
      </c>
      <c r="J72" s="651">
        <v>26</v>
      </c>
    </row>
    <row r="73" spans="1:10">
      <c r="A73" s="210">
        <v>43329</v>
      </c>
      <c r="B73" s="215" t="s">
        <v>4</v>
      </c>
      <c r="C73" s="211">
        <v>6161</v>
      </c>
      <c r="D73" s="211" t="s">
        <v>452</v>
      </c>
      <c r="E73" s="215" t="s">
        <v>5</v>
      </c>
      <c r="F73" s="211" t="s">
        <v>6</v>
      </c>
      <c r="G73" s="211" t="s">
        <v>2406</v>
      </c>
      <c r="H73" s="211" t="s">
        <v>2407</v>
      </c>
      <c r="I73" s="651">
        <v>34</v>
      </c>
      <c r="J73" s="651">
        <v>45</v>
      </c>
    </row>
    <row r="74" spans="1:10">
      <c r="A74" s="210">
        <v>43334</v>
      </c>
      <c r="B74" s="215" t="s">
        <v>4</v>
      </c>
      <c r="C74" s="211">
        <v>5408</v>
      </c>
      <c r="D74" s="211" t="s">
        <v>165</v>
      </c>
      <c r="E74" s="215" t="s">
        <v>24</v>
      </c>
      <c r="F74" s="211" t="s">
        <v>7</v>
      </c>
      <c r="G74" s="211" t="s">
        <v>548</v>
      </c>
      <c r="H74" s="211" t="s">
        <v>2465</v>
      </c>
      <c r="I74" s="651">
        <v>31</v>
      </c>
      <c r="J74" s="651">
        <v>41</v>
      </c>
    </row>
    <row r="75" spans="1:10">
      <c r="A75" s="210">
        <v>43222</v>
      </c>
      <c r="B75" s="215" t="s">
        <v>7</v>
      </c>
      <c r="C75" s="211">
        <v>57310</v>
      </c>
      <c r="D75" s="211" t="s">
        <v>833</v>
      </c>
      <c r="E75" s="215" t="s">
        <v>7</v>
      </c>
      <c r="F75" s="211" t="s">
        <v>24</v>
      </c>
      <c r="G75" s="211" t="s">
        <v>1488</v>
      </c>
      <c r="H75" s="211" t="s">
        <v>1481</v>
      </c>
      <c r="I75" s="651">
        <v>39</v>
      </c>
      <c r="J75" s="651">
        <v>55</v>
      </c>
    </row>
    <row r="76" spans="1:10">
      <c r="A76" s="210">
        <v>43345</v>
      </c>
      <c r="B76" s="215" t="s">
        <v>22</v>
      </c>
      <c r="C76" s="211">
        <v>9660</v>
      </c>
      <c r="D76" s="211" t="s">
        <v>2594</v>
      </c>
      <c r="E76" s="215" t="s">
        <v>984</v>
      </c>
      <c r="F76" s="211" t="s">
        <v>24</v>
      </c>
      <c r="G76" s="211" t="s">
        <v>65</v>
      </c>
      <c r="H76" s="211" t="s">
        <v>2595</v>
      </c>
      <c r="I76" s="244" t="s">
        <v>3362</v>
      </c>
      <c r="J76" s="244" t="s">
        <v>3273</v>
      </c>
    </row>
    <row r="77" spans="1:10">
      <c r="A77" s="210">
        <v>43307</v>
      </c>
      <c r="B77" s="215" t="s">
        <v>984</v>
      </c>
      <c r="C77" s="211">
        <v>4826</v>
      </c>
      <c r="D77" s="211" t="s">
        <v>2119</v>
      </c>
      <c r="E77" s="215" t="s">
        <v>984</v>
      </c>
      <c r="F77" s="211" t="s">
        <v>24</v>
      </c>
      <c r="G77" s="211" t="s">
        <v>1833</v>
      </c>
      <c r="H77" s="211"/>
      <c r="I77" s="244" t="s">
        <v>876</v>
      </c>
      <c r="J77" s="244" t="s">
        <v>700</v>
      </c>
    </row>
    <row r="78" spans="1:10">
      <c r="A78" s="210">
        <v>43339</v>
      </c>
      <c r="B78" s="215" t="s">
        <v>7</v>
      </c>
      <c r="C78" s="211">
        <v>54190</v>
      </c>
      <c r="D78" s="211" t="s">
        <v>791</v>
      </c>
      <c r="E78" s="215" t="s">
        <v>7</v>
      </c>
      <c r="F78" s="211" t="s">
        <v>24</v>
      </c>
      <c r="G78" s="211" t="s">
        <v>2541</v>
      </c>
      <c r="H78" s="211"/>
      <c r="I78" s="651">
        <v>22</v>
      </c>
      <c r="J78" s="651">
        <v>15</v>
      </c>
    </row>
    <row r="79" spans="1:10">
      <c r="A79" s="210">
        <v>43338</v>
      </c>
      <c r="B79" s="215" t="s">
        <v>4</v>
      </c>
      <c r="C79" s="211">
        <v>8119</v>
      </c>
      <c r="D79" s="211" t="s">
        <v>148</v>
      </c>
      <c r="E79" s="215" t="s">
        <v>7</v>
      </c>
      <c r="F79" s="211" t="s">
        <v>7</v>
      </c>
      <c r="G79" s="211" t="s">
        <v>1833</v>
      </c>
      <c r="H79" s="211" t="s">
        <v>2516</v>
      </c>
      <c r="I79" s="651">
        <v>23</v>
      </c>
      <c r="J79" s="651">
        <v>31</v>
      </c>
    </row>
    <row r="80" spans="1:10">
      <c r="A80" s="210">
        <v>43318</v>
      </c>
      <c r="B80" s="215" t="s">
        <v>7</v>
      </c>
      <c r="C80" s="211">
        <v>54150</v>
      </c>
      <c r="D80" s="211" t="s">
        <v>2243</v>
      </c>
      <c r="E80" s="215" t="s">
        <v>7</v>
      </c>
      <c r="F80" s="211" t="s">
        <v>7</v>
      </c>
      <c r="G80" s="211" t="s">
        <v>2244</v>
      </c>
      <c r="H80" s="211" t="s">
        <v>2245</v>
      </c>
      <c r="I80" s="651">
        <v>44</v>
      </c>
      <c r="J80" s="651">
        <v>41</v>
      </c>
    </row>
    <row r="81" spans="1:10">
      <c r="A81" s="210">
        <v>43284</v>
      </c>
      <c r="B81" s="215" t="s">
        <v>3192</v>
      </c>
      <c r="C81" s="211">
        <v>61600</v>
      </c>
      <c r="D81" s="211" t="s">
        <v>2001</v>
      </c>
      <c r="E81" s="215" t="s">
        <v>24</v>
      </c>
      <c r="F81" s="211" t="s">
        <v>24</v>
      </c>
      <c r="G81" s="211" t="s">
        <v>1937</v>
      </c>
      <c r="H81" s="211" t="s">
        <v>2002</v>
      </c>
      <c r="I81" s="244" t="s">
        <v>3154</v>
      </c>
      <c r="J81" s="244" t="s">
        <v>3155</v>
      </c>
    </row>
    <row r="82" spans="1:10">
      <c r="A82" s="210">
        <v>43362</v>
      </c>
      <c r="B82" s="215" t="s">
        <v>22</v>
      </c>
      <c r="C82" s="211">
        <v>8000</v>
      </c>
      <c r="D82" s="211" t="s">
        <v>2670</v>
      </c>
      <c r="E82" s="215" t="s">
        <v>984</v>
      </c>
      <c r="F82" s="211" t="s">
        <v>35</v>
      </c>
      <c r="G82" s="211" t="s">
        <v>1833</v>
      </c>
      <c r="H82" s="211" t="s">
        <v>2671</v>
      </c>
      <c r="I82" s="244" t="s">
        <v>3363</v>
      </c>
      <c r="J82" s="244" t="s">
        <v>3364</v>
      </c>
    </row>
    <row r="83" spans="1:10">
      <c r="A83" s="210">
        <v>43336</v>
      </c>
      <c r="B83" s="215" t="s">
        <v>22</v>
      </c>
      <c r="C83" s="211">
        <v>1440</v>
      </c>
      <c r="D83" s="211" t="s">
        <v>432</v>
      </c>
      <c r="E83" s="215" t="s">
        <v>7</v>
      </c>
      <c r="F83" s="211" t="s">
        <v>24</v>
      </c>
      <c r="G83" s="211" t="s">
        <v>388</v>
      </c>
      <c r="H83" s="211"/>
      <c r="I83" s="651">
        <v>144</v>
      </c>
      <c r="J83" s="651">
        <v>215</v>
      </c>
    </row>
    <row r="84" spans="1:10">
      <c r="A84" s="210">
        <v>43406</v>
      </c>
      <c r="B84" s="215" t="s">
        <v>17</v>
      </c>
      <c r="C84" s="211"/>
      <c r="D84" s="211" t="s">
        <v>3226</v>
      </c>
      <c r="E84" s="211" t="s">
        <v>18</v>
      </c>
      <c r="F84" s="211" t="s">
        <v>24</v>
      </c>
      <c r="G84" s="211" t="s">
        <v>388</v>
      </c>
      <c r="H84" s="211"/>
      <c r="I84" s="244" t="s">
        <v>3127</v>
      </c>
      <c r="J84" s="244" t="s">
        <v>3127</v>
      </c>
    </row>
    <row r="85" spans="1:10">
      <c r="A85" s="210">
        <v>43402</v>
      </c>
      <c r="B85" s="215" t="s">
        <v>4</v>
      </c>
      <c r="C85" s="211">
        <v>9142</v>
      </c>
      <c r="D85" s="620" t="s">
        <v>2975</v>
      </c>
      <c r="E85" s="215" t="s">
        <v>24</v>
      </c>
      <c r="F85" s="211" t="s">
        <v>5</v>
      </c>
      <c r="G85" s="211" t="s">
        <v>123</v>
      </c>
      <c r="H85" s="211" t="s">
        <v>2976</v>
      </c>
      <c r="I85" s="651">
        <v>49</v>
      </c>
      <c r="J85" s="651">
        <v>67</v>
      </c>
    </row>
    <row r="86" spans="1:10">
      <c r="A86" s="210">
        <v>43358</v>
      </c>
      <c r="B86" s="215" t="s">
        <v>7</v>
      </c>
      <c r="C86" s="211">
        <v>57710</v>
      </c>
      <c r="D86" s="211" t="s">
        <v>1918</v>
      </c>
      <c r="E86" s="215" t="s">
        <v>7</v>
      </c>
      <c r="F86" s="211" t="s">
        <v>24</v>
      </c>
      <c r="G86" s="211" t="s">
        <v>609</v>
      </c>
      <c r="H86" s="211" t="s">
        <v>2660</v>
      </c>
      <c r="I86" s="651">
        <v>29</v>
      </c>
      <c r="J86" s="651">
        <v>25</v>
      </c>
    </row>
    <row r="87" spans="1:10">
      <c r="A87" s="210">
        <v>43351</v>
      </c>
      <c r="B87" s="215" t="s">
        <v>22</v>
      </c>
      <c r="C87" s="211">
        <v>4790</v>
      </c>
      <c r="D87" s="211" t="s">
        <v>2626</v>
      </c>
      <c r="E87" s="215" t="s">
        <v>24</v>
      </c>
      <c r="F87" s="211" t="s">
        <v>6</v>
      </c>
      <c r="G87" s="211" t="s">
        <v>1189</v>
      </c>
      <c r="H87" s="211"/>
      <c r="I87" s="651">
        <v>85</v>
      </c>
      <c r="J87" s="651">
        <v>112</v>
      </c>
    </row>
    <row r="88" spans="1:10">
      <c r="A88" s="210">
        <v>43306</v>
      </c>
      <c r="B88" s="215" t="s">
        <v>984</v>
      </c>
      <c r="C88" s="211">
        <v>1754</v>
      </c>
      <c r="D88" s="211" t="s">
        <v>2118</v>
      </c>
      <c r="E88" s="215" t="s">
        <v>984</v>
      </c>
      <c r="F88" s="211" t="s">
        <v>24</v>
      </c>
      <c r="G88" s="211" t="s">
        <v>1833</v>
      </c>
      <c r="H88" s="211"/>
      <c r="I88" s="244" t="s">
        <v>1865</v>
      </c>
      <c r="J88" s="244" t="s">
        <v>3156</v>
      </c>
    </row>
    <row r="89" spans="1:10">
      <c r="A89" s="210">
        <v>43344</v>
      </c>
      <c r="B89" s="215" t="s">
        <v>250</v>
      </c>
      <c r="C89" s="211" t="s">
        <v>2587</v>
      </c>
      <c r="D89" s="211" t="s">
        <v>2588</v>
      </c>
      <c r="E89" s="215" t="s">
        <v>24</v>
      </c>
      <c r="F89" s="211" t="s">
        <v>28</v>
      </c>
      <c r="G89" s="211" t="s">
        <v>2430</v>
      </c>
      <c r="H89" s="211"/>
      <c r="I89" s="244" t="s">
        <v>3127</v>
      </c>
      <c r="J89" s="244" t="s">
        <v>3127</v>
      </c>
    </row>
    <row r="90" spans="1:10">
      <c r="A90" s="210">
        <v>43320</v>
      </c>
      <c r="B90" s="215" t="s">
        <v>7</v>
      </c>
      <c r="C90" s="211">
        <v>13480</v>
      </c>
      <c r="D90" s="211" t="s">
        <v>3201</v>
      </c>
      <c r="E90" s="215" t="s">
        <v>7</v>
      </c>
      <c r="F90" s="211" t="s">
        <v>7</v>
      </c>
      <c r="G90" s="211" t="s">
        <v>1240</v>
      </c>
      <c r="H90" s="211"/>
      <c r="I90" s="244" t="s">
        <v>3202</v>
      </c>
      <c r="J90" s="244" t="s">
        <v>3161</v>
      </c>
    </row>
    <row r="91" spans="1:10">
      <c r="A91" s="210">
        <v>43398</v>
      </c>
      <c r="B91" s="215" t="s">
        <v>4</v>
      </c>
      <c r="C91" s="211">
        <v>8311</v>
      </c>
      <c r="D91" s="620" t="s">
        <v>668</v>
      </c>
      <c r="E91" s="215" t="s">
        <v>2921</v>
      </c>
      <c r="F91" s="211" t="s">
        <v>32</v>
      </c>
      <c r="G91" s="211" t="s">
        <v>1178</v>
      </c>
      <c r="H91" s="211"/>
      <c r="I91" s="651">
        <v>22</v>
      </c>
      <c r="J91" s="651">
        <v>17</v>
      </c>
    </row>
    <row r="92" spans="1:10">
      <c r="A92" s="210">
        <v>43241</v>
      </c>
      <c r="B92" s="215" t="s">
        <v>7</v>
      </c>
      <c r="C92" s="211">
        <v>51000</v>
      </c>
      <c r="D92" s="211" t="s">
        <v>1765</v>
      </c>
      <c r="E92" s="215" t="s">
        <v>7</v>
      </c>
      <c r="F92" s="211" t="s">
        <v>24</v>
      </c>
      <c r="G92" s="211" t="s">
        <v>1176</v>
      </c>
      <c r="H92" s="211" t="s">
        <v>1766</v>
      </c>
      <c r="I92" s="148">
        <v>130</v>
      </c>
      <c r="J92" s="148">
        <v>170</v>
      </c>
    </row>
    <row r="93" spans="1:10">
      <c r="A93" s="210">
        <v>43348</v>
      </c>
      <c r="B93" s="215" t="s">
        <v>22</v>
      </c>
      <c r="C93" s="211">
        <v>6031</v>
      </c>
      <c r="D93" s="211" t="s">
        <v>2608</v>
      </c>
      <c r="E93" s="215" t="s">
        <v>7</v>
      </c>
      <c r="F93" s="211" t="s">
        <v>24</v>
      </c>
      <c r="G93" s="211" t="s">
        <v>65</v>
      </c>
      <c r="H93" s="211"/>
      <c r="I93" s="651">
        <v>116</v>
      </c>
      <c r="J93" s="651">
        <v>194</v>
      </c>
    </row>
    <row r="94" spans="1:10">
      <c r="A94" s="210">
        <v>43400</v>
      </c>
      <c r="B94" s="215" t="s">
        <v>7</v>
      </c>
      <c r="C94" s="257" t="s">
        <v>1347</v>
      </c>
      <c r="D94" s="620" t="s">
        <v>1348</v>
      </c>
      <c r="E94" s="215" t="s">
        <v>7</v>
      </c>
      <c r="F94" s="211" t="s">
        <v>7</v>
      </c>
      <c r="G94" s="211" t="s">
        <v>514</v>
      </c>
      <c r="H94" s="211"/>
      <c r="I94" s="651">
        <v>95</v>
      </c>
      <c r="J94" s="651">
        <v>136</v>
      </c>
    </row>
    <row r="95" spans="1:10">
      <c r="A95" s="210">
        <v>43336</v>
      </c>
      <c r="B95" s="215" t="s">
        <v>7</v>
      </c>
      <c r="C95" s="211">
        <v>28000</v>
      </c>
      <c r="D95" s="211" t="s">
        <v>2487</v>
      </c>
      <c r="E95" s="215" t="s">
        <v>7</v>
      </c>
      <c r="F95" s="211" t="s">
        <v>24</v>
      </c>
      <c r="G95" s="211" t="s">
        <v>388</v>
      </c>
      <c r="H95" s="211"/>
      <c r="I95" s="244" t="s">
        <v>1806</v>
      </c>
      <c r="J95" s="244" t="s">
        <v>3203</v>
      </c>
    </row>
    <row r="96" spans="1:10">
      <c r="A96" s="210">
        <v>43327</v>
      </c>
      <c r="B96" s="215" t="s">
        <v>7</v>
      </c>
      <c r="C96" s="211">
        <v>44110</v>
      </c>
      <c r="D96" s="211" t="s">
        <v>2377</v>
      </c>
      <c r="E96" s="215" t="s">
        <v>7</v>
      </c>
      <c r="F96" s="211" t="s">
        <v>24</v>
      </c>
      <c r="G96" s="211" t="s">
        <v>1833</v>
      </c>
      <c r="H96" s="211" t="s">
        <v>2378</v>
      </c>
      <c r="I96" s="244" t="s">
        <v>3204</v>
      </c>
      <c r="J96" s="244" t="s">
        <v>3205</v>
      </c>
    </row>
    <row r="97" spans="1:10">
      <c r="A97" s="210">
        <v>43233</v>
      </c>
      <c r="B97" s="215" t="s">
        <v>7</v>
      </c>
      <c r="C97" s="211">
        <v>54720</v>
      </c>
      <c r="D97" s="211" t="s">
        <v>3407</v>
      </c>
      <c r="E97" s="215" t="s">
        <v>7</v>
      </c>
      <c r="F97" s="211" t="s">
        <v>24</v>
      </c>
      <c r="G97" s="211" t="s">
        <v>1230</v>
      </c>
      <c r="H97" s="211" t="s">
        <v>1664</v>
      </c>
      <c r="I97" s="651">
        <v>23</v>
      </c>
      <c r="J97" s="651">
        <v>17</v>
      </c>
    </row>
    <row r="98" spans="1:10">
      <c r="A98" s="210">
        <v>43316</v>
      </c>
      <c r="B98" s="215" t="s">
        <v>7</v>
      </c>
      <c r="C98" s="211">
        <v>39570</v>
      </c>
      <c r="D98" s="211" t="s">
        <v>2211</v>
      </c>
      <c r="E98" s="215" t="s">
        <v>7</v>
      </c>
      <c r="F98" s="211" t="s">
        <v>9</v>
      </c>
      <c r="G98" s="211" t="s">
        <v>609</v>
      </c>
      <c r="H98" s="211" t="s">
        <v>2212</v>
      </c>
      <c r="I98" s="244" t="s">
        <v>3206</v>
      </c>
      <c r="J98" s="244" t="s">
        <v>3207</v>
      </c>
    </row>
    <row r="99" spans="1:10">
      <c r="A99" s="210">
        <v>43321</v>
      </c>
      <c r="B99" s="215" t="s">
        <v>22</v>
      </c>
      <c r="C99" s="211">
        <v>6810</v>
      </c>
      <c r="D99" s="211" t="s">
        <v>2293</v>
      </c>
      <c r="E99" s="215" t="s">
        <v>7</v>
      </c>
      <c r="F99" s="211" t="s">
        <v>56</v>
      </c>
      <c r="G99" s="211" t="s">
        <v>65</v>
      </c>
      <c r="H99" s="211" t="s">
        <v>2294</v>
      </c>
      <c r="I99" s="651">
        <v>60</v>
      </c>
      <c r="J99" s="651">
        <v>71</v>
      </c>
    </row>
    <row r="100" spans="1:10">
      <c r="A100" s="210">
        <v>43320</v>
      </c>
      <c r="B100" s="215" t="s">
        <v>4</v>
      </c>
      <c r="C100" s="211">
        <v>4961</v>
      </c>
      <c r="D100" s="211" t="s">
        <v>2262</v>
      </c>
      <c r="E100" s="215" t="s">
        <v>7</v>
      </c>
      <c r="F100" s="211" t="s">
        <v>5</v>
      </c>
      <c r="G100" s="211" t="s">
        <v>123</v>
      </c>
      <c r="H100" s="211" t="s">
        <v>2263</v>
      </c>
      <c r="I100" s="651">
        <v>15</v>
      </c>
      <c r="J100" s="651">
        <v>11</v>
      </c>
    </row>
    <row r="101" spans="1:10">
      <c r="A101" s="210">
        <v>43318</v>
      </c>
      <c r="B101" s="215" t="s">
        <v>7</v>
      </c>
      <c r="C101" s="211">
        <v>63000</v>
      </c>
      <c r="D101" s="211" t="s">
        <v>2235</v>
      </c>
      <c r="E101" s="215" t="s">
        <v>7</v>
      </c>
      <c r="F101" s="211" t="s">
        <v>7</v>
      </c>
      <c r="G101" s="211" t="s">
        <v>2236</v>
      </c>
      <c r="H101" s="211"/>
      <c r="I101" s="244" t="s">
        <v>3208</v>
      </c>
      <c r="J101" s="244" t="s">
        <v>3209</v>
      </c>
    </row>
    <row r="102" spans="1:10">
      <c r="A102" s="210">
        <v>43396</v>
      </c>
      <c r="B102" s="215" t="s">
        <v>604</v>
      </c>
      <c r="C102" s="211">
        <v>64735</v>
      </c>
      <c r="D102" s="620" t="s">
        <v>3084</v>
      </c>
      <c r="E102" s="215" t="s">
        <v>24</v>
      </c>
      <c r="F102" s="211" t="s">
        <v>24</v>
      </c>
      <c r="G102" s="211" t="s">
        <v>1612</v>
      </c>
      <c r="H102" s="211"/>
      <c r="I102" s="244" t="s">
        <v>3127</v>
      </c>
      <c r="J102" s="244" t="s">
        <v>3127</v>
      </c>
    </row>
    <row r="103" spans="1:10">
      <c r="A103" s="210">
        <v>43366</v>
      </c>
      <c r="B103" s="215" t="s">
        <v>4</v>
      </c>
      <c r="C103" s="211">
        <v>7713</v>
      </c>
      <c r="D103" s="211" t="s">
        <v>138</v>
      </c>
      <c r="E103" s="215" t="s">
        <v>5</v>
      </c>
      <c r="F103" s="211" t="s">
        <v>5</v>
      </c>
      <c r="G103" s="211" t="s">
        <v>2694</v>
      </c>
      <c r="H103" s="211"/>
      <c r="I103" s="651">
        <v>40</v>
      </c>
      <c r="J103" s="651">
        <v>59</v>
      </c>
    </row>
    <row r="104" spans="1:10">
      <c r="A104" s="210">
        <v>43228</v>
      </c>
      <c r="B104" s="215" t="s">
        <v>7</v>
      </c>
      <c r="C104" s="211">
        <v>57320</v>
      </c>
      <c r="D104" s="211" t="s">
        <v>1558</v>
      </c>
      <c r="E104" s="215" t="s">
        <v>7</v>
      </c>
      <c r="F104" s="211" t="s">
        <v>7</v>
      </c>
      <c r="G104" s="211" t="s">
        <v>98</v>
      </c>
      <c r="H104" s="211" t="s">
        <v>1559</v>
      </c>
      <c r="I104" s="651">
        <v>52</v>
      </c>
      <c r="J104" s="651">
        <v>65</v>
      </c>
    </row>
    <row r="105" spans="1:10">
      <c r="A105" s="210">
        <v>43303</v>
      </c>
      <c r="B105" s="215" t="s">
        <v>7</v>
      </c>
      <c r="C105" s="211">
        <v>60200</v>
      </c>
      <c r="D105" s="211" t="s">
        <v>2088</v>
      </c>
      <c r="E105" s="215" t="s">
        <v>7</v>
      </c>
      <c r="F105" s="211" t="s">
        <v>24</v>
      </c>
      <c r="G105" s="211" t="s">
        <v>2089</v>
      </c>
      <c r="H105" s="211"/>
      <c r="I105" s="244" t="s">
        <v>3157</v>
      </c>
      <c r="J105" s="244" t="s">
        <v>3158</v>
      </c>
    </row>
    <row r="106" spans="1:10">
      <c r="A106" s="210">
        <v>43221</v>
      </c>
      <c r="B106" s="215" t="s">
        <v>7</v>
      </c>
      <c r="C106" s="211">
        <v>54870</v>
      </c>
      <c r="D106" s="211" t="s">
        <v>1438</v>
      </c>
      <c r="E106" s="215" t="s">
        <v>7</v>
      </c>
      <c r="F106" s="211" t="s">
        <v>24</v>
      </c>
      <c r="G106" s="211" t="s">
        <v>42</v>
      </c>
      <c r="H106" s="211" t="s">
        <v>1439</v>
      </c>
      <c r="I106" s="148">
        <v>30</v>
      </c>
      <c r="J106" s="148">
        <v>21</v>
      </c>
    </row>
    <row r="107" spans="1:10">
      <c r="A107" s="210">
        <v>43407</v>
      </c>
      <c r="B107" s="215" t="s">
        <v>4</v>
      </c>
      <c r="C107" s="211">
        <v>9831</v>
      </c>
      <c r="D107" s="211" t="s">
        <v>3339</v>
      </c>
      <c r="E107" s="211" t="s">
        <v>25</v>
      </c>
      <c r="F107" s="211" t="s">
        <v>5</v>
      </c>
      <c r="G107" s="211" t="s">
        <v>42</v>
      </c>
      <c r="H107" s="211"/>
      <c r="I107" s="651">
        <v>57</v>
      </c>
      <c r="J107" s="651">
        <v>84</v>
      </c>
    </row>
    <row r="108" spans="1:10">
      <c r="A108" s="210">
        <v>43326</v>
      </c>
      <c r="B108" s="215" t="s">
        <v>4</v>
      </c>
      <c r="C108" s="211">
        <v>5328</v>
      </c>
      <c r="D108" s="211" t="s">
        <v>1820</v>
      </c>
      <c r="E108" s="215" t="s">
        <v>5</v>
      </c>
      <c r="F108" s="211" t="s">
        <v>7</v>
      </c>
      <c r="G108" s="211" t="s">
        <v>123</v>
      </c>
      <c r="H108" s="211" t="s">
        <v>2373</v>
      </c>
      <c r="I108" s="651">
        <v>26</v>
      </c>
      <c r="J108" s="651">
        <v>36</v>
      </c>
    </row>
    <row r="109" spans="1:10">
      <c r="A109" s="210">
        <v>43221</v>
      </c>
      <c r="B109" s="215" t="s">
        <v>7</v>
      </c>
      <c r="C109" s="211">
        <v>54400</v>
      </c>
      <c r="D109" s="211" t="s">
        <v>815</v>
      </c>
      <c r="E109" s="215" t="s">
        <v>7</v>
      </c>
      <c r="F109" s="211" t="s">
        <v>24</v>
      </c>
      <c r="G109" s="211" t="s">
        <v>65</v>
      </c>
      <c r="H109" s="211"/>
      <c r="I109" s="148">
        <v>25</v>
      </c>
      <c r="J109" s="148">
        <v>20</v>
      </c>
    </row>
    <row r="110" spans="1:10">
      <c r="A110" s="210">
        <v>43324</v>
      </c>
      <c r="B110" s="215" t="s">
        <v>4</v>
      </c>
      <c r="C110" s="211">
        <v>3330</v>
      </c>
      <c r="D110" s="211" t="s">
        <v>185</v>
      </c>
      <c r="E110" s="215" t="s">
        <v>5</v>
      </c>
      <c r="F110" s="211" t="s">
        <v>5</v>
      </c>
      <c r="G110" s="211" t="s">
        <v>389</v>
      </c>
      <c r="H110" s="211"/>
      <c r="I110" s="651">
        <v>22</v>
      </c>
      <c r="J110" s="651">
        <v>27</v>
      </c>
    </row>
    <row r="111" spans="1:10">
      <c r="A111" s="210">
        <v>43223</v>
      </c>
      <c r="B111" s="215" t="s">
        <v>7</v>
      </c>
      <c r="C111" s="211">
        <v>57150</v>
      </c>
      <c r="D111" s="211" t="s">
        <v>1498</v>
      </c>
      <c r="E111" s="215" t="s">
        <v>7</v>
      </c>
      <c r="F111" s="211" t="s">
        <v>6</v>
      </c>
      <c r="G111" s="211" t="s">
        <v>1024</v>
      </c>
      <c r="H111" s="211" t="s">
        <v>1499</v>
      </c>
      <c r="I111" s="625">
        <v>65</v>
      </c>
      <c r="J111" s="625">
        <v>99</v>
      </c>
    </row>
    <row r="112" spans="1:10">
      <c r="A112" s="210">
        <v>43222</v>
      </c>
      <c r="B112" s="215" t="s">
        <v>7</v>
      </c>
      <c r="C112" s="211">
        <v>54300</v>
      </c>
      <c r="D112" s="211" t="s">
        <v>1478</v>
      </c>
      <c r="E112" s="215" t="s">
        <v>7</v>
      </c>
      <c r="F112" s="211" t="s">
        <v>7</v>
      </c>
      <c r="G112" s="211" t="s">
        <v>1272</v>
      </c>
      <c r="H112" s="211"/>
      <c r="I112" s="651">
        <v>101</v>
      </c>
      <c r="J112" s="651">
        <v>143</v>
      </c>
    </row>
    <row r="113" spans="1:10">
      <c r="A113" s="210">
        <v>43285</v>
      </c>
      <c r="B113" s="215" t="s">
        <v>7</v>
      </c>
      <c r="C113" s="211">
        <v>54680</v>
      </c>
      <c r="D113" s="211" t="s">
        <v>2011</v>
      </c>
      <c r="E113" s="215" t="s">
        <v>7</v>
      </c>
      <c r="F113" s="211" t="s">
        <v>9</v>
      </c>
      <c r="G113" s="211" t="s">
        <v>2012</v>
      </c>
      <c r="H113" s="211" t="s">
        <v>2013</v>
      </c>
      <c r="I113" s="651">
        <v>22</v>
      </c>
      <c r="J113" s="651">
        <v>18</v>
      </c>
    </row>
    <row r="114" spans="1:10">
      <c r="A114" s="210">
        <v>43326</v>
      </c>
      <c r="B114" s="215" t="s">
        <v>7</v>
      </c>
      <c r="C114" s="211">
        <v>71290</v>
      </c>
      <c r="D114" s="211" t="s">
        <v>3210</v>
      </c>
      <c r="E114" s="215" t="s">
        <v>7</v>
      </c>
      <c r="F114" s="211" t="s">
        <v>7</v>
      </c>
      <c r="G114" s="211" t="s">
        <v>514</v>
      </c>
      <c r="H114" s="211"/>
      <c r="I114" s="244" t="s">
        <v>3211</v>
      </c>
      <c r="J114" s="244" t="s">
        <v>3212</v>
      </c>
    </row>
    <row r="115" spans="1:10">
      <c r="A115" s="210">
        <v>43284</v>
      </c>
      <c r="B115" s="215" t="s">
        <v>3191</v>
      </c>
      <c r="C115" s="211">
        <v>80730</v>
      </c>
      <c r="D115" s="211" t="s">
        <v>1998</v>
      </c>
      <c r="E115" s="215" t="s">
        <v>923</v>
      </c>
      <c r="F115" s="211" t="s">
        <v>7</v>
      </c>
      <c r="G115" s="211" t="s">
        <v>1937</v>
      </c>
      <c r="H115" s="211"/>
      <c r="I115" s="244" t="s">
        <v>3127</v>
      </c>
      <c r="J115" s="244" t="s">
        <v>3127</v>
      </c>
    </row>
    <row r="116" spans="1:10">
      <c r="A116" s="210">
        <v>43339</v>
      </c>
      <c r="B116" s="215" t="s">
        <v>4</v>
      </c>
      <c r="C116" s="211">
        <v>8352</v>
      </c>
      <c r="D116" s="211" t="s">
        <v>149</v>
      </c>
      <c r="E116" s="215" t="s">
        <v>5</v>
      </c>
      <c r="F116" s="211" t="s">
        <v>7</v>
      </c>
      <c r="G116" s="211" t="s">
        <v>123</v>
      </c>
      <c r="H116" s="211"/>
      <c r="I116" s="651">
        <v>18</v>
      </c>
      <c r="J116" s="651">
        <v>13</v>
      </c>
    </row>
    <row r="117" spans="1:10">
      <c r="A117" s="210">
        <v>43308</v>
      </c>
      <c r="B117" s="215" t="s">
        <v>7</v>
      </c>
      <c r="C117" s="211">
        <v>40100</v>
      </c>
      <c r="D117" s="211" t="s">
        <v>2136</v>
      </c>
      <c r="E117" s="215" t="s">
        <v>7</v>
      </c>
      <c r="F117" s="211" t="s">
        <v>24</v>
      </c>
      <c r="G117" s="211" t="s">
        <v>1833</v>
      </c>
      <c r="H117" s="211"/>
      <c r="I117" s="244" t="s">
        <v>3159</v>
      </c>
      <c r="J117" s="244" t="s">
        <v>3160</v>
      </c>
    </row>
    <row r="118" spans="1:10">
      <c r="A118" s="210">
        <v>43340</v>
      </c>
      <c r="B118" s="215" t="s">
        <v>7</v>
      </c>
      <c r="C118" s="211">
        <v>57980</v>
      </c>
      <c r="D118" s="211" t="s">
        <v>2565</v>
      </c>
      <c r="E118" s="215" t="s">
        <v>7</v>
      </c>
      <c r="F118" s="211" t="s">
        <v>620</v>
      </c>
      <c r="G118" s="211" t="s">
        <v>98</v>
      </c>
      <c r="H118" s="211" t="s">
        <v>2566</v>
      </c>
      <c r="I118" s="651">
        <v>80</v>
      </c>
      <c r="J118" s="651">
        <v>125</v>
      </c>
    </row>
    <row r="119" spans="1:10">
      <c r="A119" s="210">
        <v>43351</v>
      </c>
      <c r="B119" s="215" t="s">
        <v>4</v>
      </c>
      <c r="C119" s="211">
        <v>9278</v>
      </c>
      <c r="D119" s="211" t="s">
        <v>200</v>
      </c>
      <c r="E119" s="215" t="s">
        <v>5</v>
      </c>
      <c r="F119" s="211" t="s">
        <v>7</v>
      </c>
      <c r="G119" s="211" t="s">
        <v>42</v>
      </c>
      <c r="H119" s="211" t="s">
        <v>2628</v>
      </c>
      <c r="I119" s="651">
        <v>47</v>
      </c>
      <c r="J119" s="651">
        <v>70</v>
      </c>
    </row>
    <row r="120" spans="1:10">
      <c r="A120" s="210">
        <v>43284</v>
      </c>
      <c r="B120" s="215" t="s">
        <v>4</v>
      </c>
      <c r="C120" s="211">
        <v>4575</v>
      </c>
      <c r="D120" s="211" t="s">
        <v>131</v>
      </c>
      <c r="E120" s="215" t="s">
        <v>5</v>
      </c>
      <c r="F120" s="211" t="s">
        <v>7</v>
      </c>
      <c r="G120" s="211" t="s">
        <v>116</v>
      </c>
      <c r="H120" s="211" t="s">
        <v>1997</v>
      </c>
      <c r="I120" s="651">
        <v>5</v>
      </c>
      <c r="J120" s="651">
        <v>2</v>
      </c>
    </row>
    <row r="121" spans="1:10">
      <c r="A121" s="210">
        <v>43323</v>
      </c>
      <c r="B121" s="215" t="s">
        <v>6</v>
      </c>
      <c r="C121" s="211">
        <v>66763</v>
      </c>
      <c r="D121" s="211" t="s">
        <v>2311</v>
      </c>
      <c r="E121" s="215" t="s">
        <v>6</v>
      </c>
      <c r="F121" s="211" t="s">
        <v>24</v>
      </c>
      <c r="G121" s="211" t="s">
        <v>2312</v>
      </c>
      <c r="H121" s="211" t="s">
        <v>2313</v>
      </c>
      <c r="I121" s="651">
        <v>51</v>
      </c>
      <c r="J121" s="651">
        <v>79</v>
      </c>
    </row>
    <row r="122" spans="1:10">
      <c r="A122" s="210">
        <v>43289</v>
      </c>
      <c r="B122" s="215" t="s">
        <v>4</v>
      </c>
      <c r="C122" s="211">
        <v>4973</v>
      </c>
      <c r="D122" s="211" t="s">
        <v>340</v>
      </c>
      <c r="E122" s="215" t="s">
        <v>5</v>
      </c>
      <c r="F122" s="211" t="s">
        <v>7</v>
      </c>
      <c r="G122" s="211" t="s">
        <v>388</v>
      </c>
      <c r="H122" s="211"/>
      <c r="I122" s="651">
        <v>17</v>
      </c>
      <c r="J122" s="651">
        <v>12</v>
      </c>
    </row>
    <row r="123" spans="1:10">
      <c r="A123" s="210">
        <v>43404</v>
      </c>
      <c r="B123" s="215" t="s">
        <v>4</v>
      </c>
      <c r="C123" s="211">
        <v>9153</v>
      </c>
      <c r="D123" s="620" t="s">
        <v>3027</v>
      </c>
      <c r="E123" s="215" t="s">
        <v>5</v>
      </c>
      <c r="F123" s="211" t="s">
        <v>25</v>
      </c>
      <c r="G123" s="211" t="s">
        <v>42</v>
      </c>
      <c r="H123" s="211" t="s">
        <v>3028</v>
      </c>
      <c r="I123" s="651">
        <v>60</v>
      </c>
      <c r="J123" s="651">
        <v>83</v>
      </c>
    </row>
    <row r="124" spans="1:10">
      <c r="A124" s="210">
        <v>43396</v>
      </c>
      <c r="B124" s="215" t="s">
        <v>7</v>
      </c>
      <c r="C124" s="211">
        <v>57925</v>
      </c>
      <c r="D124" s="620" t="s">
        <v>936</v>
      </c>
      <c r="E124" s="215" t="s">
        <v>7</v>
      </c>
      <c r="F124" s="211" t="s">
        <v>7</v>
      </c>
      <c r="G124" s="211" t="s">
        <v>116</v>
      </c>
      <c r="H124" s="211" t="s">
        <v>2903</v>
      </c>
      <c r="I124" s="651">
        <v>35</v>
      </c>
      <c r="J124" s="651">
        <v>50</v>
      </c>
    </row>
    <row r="125" spans="1:10">
      <c r="A125" s="210">
        <v>43330</v>
      </c>
      <c r="B125" s="215" t="s">
        <v>6</v>
      </c>
      <c r="C125" s="211">
        <v>44225</v>
      </c>
      <c r="D125" s="211" t="s">
        <v>2417</v>
      </c>
      <c r="E125" s="215" t="s">
        <v>6</v>
      </c>
      <c r="F125" s="211" t="s">
        <v>24</v>
      </c>
      <c r="G125" s="211" t="s">
        <v>1833</v>
      </c>
      <c r="H125" s="211"/>
      <c r="I125" s="244" t="s">
        <v>3213</v>
      </c>
      <c r="J125" s="244" t="s">
        <v>3214</v>
      </c>
    </row>
    <row r="126" spans="1:10">
      <c r="A126" s="210">
        <v>43295</v>
      </c>
      <c r="B126" s="215" t="s">
        <v>2047</v>
      </c>
      <c r="C126" s="211"/>
      <c r="D126" s="211" t="s">
        <v>2048</v>
      </c>
      <c r="E126" s="215" t="s">
        <v>24</v>
      </c>
      <c r="F126" s="211" t="s">
        <v>25</v>
      </c>
      <c r="G126" s="211" t="s">
        <v>1937</v>
      </c>
      <c r="H126" s="211"/>
      <c r="I126" s="244" t="s">
        <v>3127</v>
      </c>
      <c r="J126" s="244" t="s">
        <v>3127</v>
      </c>
    </row>
    <row r="127" spans="1:10">
      <c r="A127" s="210">
        <v>43307</v>
      </c>
      <c r="B127" s="215" t="s">
        <v>4</v>
      </c>
      <c r="C127" s="211">
        <v>6435</v>
      </c>
      <c r="D127" s="211" t="s">
        <v>168</v>
      </c>
      <c r="E127" s="215" t="s">
        <v>5</v>
      </c>
      <c r="F127" s="211" t="s">
        <v>6</v>
      </c>
      <c r="G127" s="211" t="s">
        <v>388</v>
      </c>
      <c r="H127" s="211"/>
      <c r="I127" s="651">
        <v>19</v>
      </c>
      <c r="J127" s="651">
        <v>23</v>
      </c>
    </row>
    <row r="128" spans="1:10">
      <c r="A128" s="210">
        <v>43321</v>
      </c>
      <c r="B128" s="215" t="s">
        <v>250</v>
      </c>
      <c r="C128" s="211" t="s">
        <v>2306</v>
      </c>
      <c r="D128" s="211" t="s">
        <v>2307</v>
      </c>
      <c r="E128" s="215" t="s">
        <v>24</v>
      </c>
      <c r="F128" s="211" t="s">
        <v>2308</v>
      </c>
      <c r="G128" s="211" t="s">
        <v>2309</v>
      </c>
      <c r="H128" s="211" t="s">
        <v>2310</v>
      </c>
      <c r="I128" s="244" t="s">
        <v>3127</v>
      </c>
      <c r="J128" s="244" t="s">
        <v>3127</v>
      </c>
    </row>
    <row r="129" spans="1:10">
      <c r="A129" s="210">
        <v>43233</v>
      </c>
      <c r="B129" s="215" t="s">
        <v>6</v>
      </c>
      <c r="C129" s="211">
        <v>40629</v>
      </c>
      <c r="D129" s="211" t="s">
        <v>1683</v>
      </c>
      <c r="E129" s="215" t="s">
        <v>7</v>
      </c>
      <c r="F129" s="211" t="s">
        <v>6</v>
      </c>
      <c r="G129" s="211" t="s">
        <v>941</v>
      </c>
      <c r="H129" s="211"/>
      <c r="I129" s="244" t="s">
        <v>1691</v>
      </c>
      <c r="J129" s="244" t="s">
        <v>1692</v>
      </c>
    </row>
    <row r="130" spans="1:10">
      <c r="A130" s="210">
        <v>43317</v>
      </c>
      <c r="B130" s="215" t="s">
        <v>604</v>
      </c>
      <c r="C130" s="211">
        <v>84005</v>
      </c>
      <c r="D130" s="211" t="s">
        <v>3189</v>
      </c>
      <c r="E130" s="215" t="s">
        <v>24</v>
      </c>
      <c r="F130" s="211" t="s">
        <v>24</v>
      </c>
      <c r="G130" s="211" t="s">
        <v>2151</v>
      </c>
      <c r="H130" s="211" t="s">
        <v>2225</v>
      </c>
      <c r="I130" s="244" t="s">
        <v>3127</v>
      </c>
      <c r="J130" s="244" t="s">
        <v>3127</v>
      </c>
    </row>
    <row r="131" spans="1:10">
      <c r="A131" s="210">
        <v>43335</v>
      </c>
      <c r="B131" s="215" t="s">
        <v>4</v>
      </c>
      <c r="C131" s="211">
        <v>6434</v>
      </c>
      <c r="D131" s="211" t="s">
        <v>2472</v>
      </c>
      <c r="E131" s="215" t="s">
        <v>6</v>
      </c>
      <c r="F131" s="211" t="s">
        <v>4</v>
      </c>
      <c r="G131" s="211" t="s">
        <v>243</v>
      </c>
      <c r="H131" s="211"/>
      <c r="I131" s="651">
        <v>53</v>
      </c>
      <c r="J131" s="651">
        <v>61</v>
      </c>
    </row>
    <row r="132" spans="1:10">
      <c r="A132" s="210">
        <v>43406</v>
      </c>
      <c r="B132" s="215" t="s">
        <v>4</v>
      </c>
      <c r="C132" s="211">
        <v>4382</v>
      </c>
      <c r="D132" s="211" t="s">
        <v>160</v>
      </c>
      <c r="E132" s="211" t="s">
        <v>5</v>
      </c>
      <c r="F132" s="211" t="s">
        <v>7</v>
      </c>
      <c r="G132" s="211" t="s">
        <v>123</v>
      </c>
      <c r="H132" s="211"/>
      <c r="I132" s="651">
        <v>9</v>
      </c>
      <c r="J132" s="651">
        <v>7</v>
      </c>
    </row>
    <row r="133" spans="1:10">
      <c r="A133" s="210">
        <v>43394</v>
      </c>
      <c r="B133" s="215" t="s">
        <v>984</v>
      </c>
      <c r="C133" s="211" t="s">
        <v>2892</v>
      </c>
      <c r="D133" s="620" t="s">
        <v>1147</v>
      </c>
      <c r="E133" s="215" t="s">
        <v>984</v>
      </c>
      <c r="F133" s="211" t="s">
        <v>24</v>
      </c>
      <c r="G133" s="211" t="s">
        <v>1833</v>
      </c>
      <c r="H133" s="211"/>
      <c r="I133" s="244" t="s">
        <v>3372</v>
      </c>
      <c r="J133" s="244" t="s">
        <v>3361</v>
      </c>
    </row>
    <row r="134" spans="1:10">
      <c r="A134" s="210">
        <v>43321</v>
      </c>
      <c r="B134" s="215" t="s">
        <v>4</v>
      </c>
      <c r="C134" s="211">
        <v>8478</v>
      </c>
      <c r="D134" s="211" t="s">
        <v>1655</v>
      </c>
      <c r="E134" s="215" t="s">
        <v>24</v>
      </c>
      <c r="F134" s="211" t="s">
        <v>230</v>
      </c>
      <c r="G134" s="211" t="s">
        <v>116</v>
      </c>
      <c r="H134" s="211" t="s">
        <v>2292</v>
      </c>
      <c r="I134" s="651">
        <v>31</v>
      </c>
      <c r="J134" s="651">
        <v>24</v>
      </c>
    </row>
    <row r="135" spans="1:10">
      <c r="A135" s="210">
        <v>43308</v>
      </c>
      <c r="B135" s="215" t="s">
        <v>6</v>
      </c>
      <c r="C135" s="211">
        <v>25474</v>
      </c>
      <c r="D135" s="211" t="s">
        <v>2132</v>
      </c>
      <c r="E135" s="215" t="s">
        <v>6</v>
      </c>
      <c r="F135" s="211" t="s">
        <v>24</v>
      </c>
      <c r="G135" s="211" t="s">
        <v>2133</v>
      </c>
      <c r="H135" s="211"/>
      <c r="I135" s="244" t="s">
        <v>3161</v>
      </c>
      <c r="J135" s="244" t="s">
        <v>3162</v>
      </c>
    </row>
    <row r="136" spans="1:10">
      <c r="A136" s="210">
        <v>43400</v>
      </c>
      <c r="B136" s="215" t="s">
        <v>7</v>
      </c>
      <c r="C136" s="211">
        <v>57365</v>
      </c>
      <c r="D136" s="620" t="s">
        <v>2950</v>
      </c>
      <c r="E136" s="215" t="s">
        <v>7</v>
      </c>
      <c r="F136" s="211" t="s">
        <v>7</v>
      </c>
      <c r="G136" s="211" t="s">
        <v>388</v>
      </c>
      <c r="H136" s="211"/>
      <c r="I136" s="651">
        <v>143</v>
      </c>
      <c r="J136" s="651">
        <v>244</v>
      </c>
    </row>
    <row r="137" spans="1:10">
      <c r="A137" s="210">
        <v>43366</v>
      </c>
      <c r="B137" s="215" t="s">
        <v>6</v>
      </c>
      <c r="C137" s="211">
        <v>66806</v>
      </c>
      <c r="D137" s="211" t="s">
        <v>1191</v>
      </c>
      <c r="E137" s="215" t="s">
        <v>6</v>
      </c>
      <c r="F137" s="211" t="s">
        <v>6</v>
      </c>
      <c r="G137" s="211" t="s">
        <v>65</v>
      </c>
      <c r="H137" s="211"/>
      <c r="I137" s="651">
        <v>55</v>
      </c>
      <c r="J137" s="651">
        <v>89</v>
      </c>
    </row>
    <row r="138" spans="1:10">
      <c r="A138" s="210">
        <v>43319</v>
      </c>
      <c r="B138" s="215" t="s">
        <v>7</v>
      </c>
      <c r="C138" s="211">
        <v>57330</v>
      </c>
      <c r="D138" s="211" t="s">
        <v>602</v>
      </c>
      <c r="E138" s="215" t="s">
        <v>7</v>
      </c>
      <c r="F138" s="211" t="s">
        <v>122</v>
      </c>
      <c r="G138" s="211"/>
      <c r="H138" s="211"/>
      <c r="I138" s="651">
        <v>24</v>
      </c>
      <c r="J138" s="651">
        <v>31</v>
      </c>
    </row>
    <row r="139" spans="1:10">
      <c r="A139" s="210">
        <v>43335</v>
      </c>
      <c r="B139" s="215" t="s">
        <v>7</v>
      </c>
      <c r="C139" s="211">
        <v>51200</v>
      </c>
      <c r="D139" s="211" t="s">
        <v>2478</v>
      </c>
      <c r="E139" s="215" t="s">
        <v>7</v>
      </c>
      <c r="F139" s="211" t="s">
        <v>24</v>
      </c>
      <c r="G139" s="211" t="s">
        <v>65</v>
      </c>
      <c r="H139" s="211" t="s">
        <v>2479</v>
      </c>
      <c r="I139" s="651">
        <v>141</v>
      </c>
      <c r="J139" s="651">
        <v>210</v>
      </c>
    </row>
    <row r="140" spans="1:10">
      <c r="A140" s="210">
        <v>43327</v>
      </c>
      <c r="B140" s="215" t="s">
        <v>7</v>
      </c>
      <c r="C140" s="211">
        <v>54260</v>
      </c>
      <c r="D140" s="211" t="s">
        <v>2384</v>
      </c>
      <c r="E140" s="215" t="s">
        <v>7</v>
      </c>
      <c r="F140" s="211" t="s">
        <v>24</v>
      </c>
      <c r="G140" s="211" t="s">
        <v>2385</v>
      </c>
      <c r="H140" s="211" t="s">
        <v>2386</v>
      </c>
      <c r="I140" s="651">
        <v>41</v>
      </c>
      <c r="J140" s="651">
        <v>43</v>
      </c>
    </row>
    <row r="141" spans="1:10">
      <c r="A141" s="210">
        <v>43229</v>
      </c>
      <c r="B141" s="215" t="s">
        <v>7</v>
      </c>
      <c r="C141" s="211">
        <v>88260</v>
      </c>
      <c r="D141" s="211" t="s">
        <v>1561</v>
      </c>
      <c r="E141" s="215" t="s">
        <v>7</v>
      </c>
      <c r="F141" s="211" t="s">
        <v>7</v>
      </c>
      <c r="G141" s="211" t="s">
        <v>98</v>
      </c>
      <c r="H141" s="211"/>
      <c r="I141" s="651">
        <v>120</v>
      </c>
      <c r="J141" s="651">
        <v>197</v>
      </c>
    </row>
    <row r="142" spans="1:10">
      <c r="A142" s="210">
        <v>43351</v>
      </c>
      <c r="B142" s="215" t="s">
        <v>4</v>
      </c>
      <c r="C142" s="211">
        <v>9366</v>
      </c>
      <c r="D142" s="211" t="s">
        <v>2627</v>
      </c>
      <c r="E142" s="215" t="s">
        <v>5</v>
      </c>
      <c r="F142" s="211" t="s">
        <v>7</v>
      </c>
      <c r="G142" s="211" t="s">
        <v>388</v>
      </c>
      <c r="H142" s="211"/>
      <c r="I142" s="651">
        <v>49</v>
      </c>
      <c r="J142" s="651">
        <v>59</v>
      </c>
    </row>
    <row r="143" spans="1:10">
      <c r="A143" s="210">
        <v>43352</v>
      </c>
      <c r="B143" s="215" t="s">
        <v>4</v>
      </c>
      <c r="C143" s="211">
        <v>7635</v>
      </c>
      <c r="D143" s="211" t="s">
        <v>2635</v>
      </c>
      <c r="E143" s="215" t="s">
        <v>5</v>
      </c>
      <c r="F143" s="211" t="s">
        <v>7</v>
      </c>
      <c r="G143" s="211" t="s">
        <v>42</v>
      </c>
      <c r="H143" s="211" t="s">
        <v>2636</v>
      </c>
      <c r="I143" s="651">
        <v>42</v>
      </c>
      <c r="J143" s="651">
        <v>54</v>
      </c>
    </row>
    <row r="144" spans="1:10">
      <c r="A144" s="210">
        <v>43295</v>
      </c>
      <c r="B144" s="215" t="s">
        <v>4</v>
      </c>
      <c r="C144" s="211">
        <v>4523</v>
      </c>
      <c r="D144" s="211" t="s">
        <v>141</v>
      </c>
      <c r="E144" s="215" t="s">
        <v>7</v>
      </c>
      <c r="F144" s="211" t="s">
        <v>9</v>
      </c>
      <c r="G144" s="211" t="s">
        <v>2051</v>
      </c>
      <c r="H144" s="211" t="s">
        <v>2052</v>
      </c>
      <c r="I144" s="651">
        <v>11</v>
      </c>
      <c r="J144" s="651">
        <v>10</v>
      </c>
    </row>
    <row r="145" spans="1:10">
      <c r="A145" s="210">
        <v>43398</v>
      </c>
      <c r="B145" s="215" t="s">
        <v>7</v>
      </c>
      <c r="C145" s="211">
        <v>57330</v>
      </c>
      <c r="D145" s="620" t="s">
        <v>2925</v>
      </c>
      <c r="E145" s="215" t="s">
        <v>7</v>
      </c>
      <c r="F145" s="211" t="s">
        <v>620</v>
      </c>
      <c r="G145" s="211" t="s">
        <v>663</v>
      </c>
      <c r="H145" s="211"/>
      <c r="I145" s="651">
        <v>26</v>
      </c>
      <c r="J145" s="651">
        <v>33</v>
      </c>
    </row>
    <row r="146" spans="1:10">
      <c r="A146" s="210">
        <v>43242</v>
      </c>
      <c r="B146" s="215" t="s">
        <v>6</v>
      </c>
      <c r="C146" s="211">
        <v>45355</v>
      </c>
      <c r="D146" s="211" t="s">
        <v>1795</v>
      </c>
      <c r="E146" s="215" t="s">
        <v>6</v>
      </c>
      <c r="F146" s="211" t="s">
        <v>24</v>
      </c>
      <c r="G146" s="211" t="s">
        <v>1796</v>
      </c>
      <c r="H146" s="211" t="s">
        <v>1797</v>
      </c>
      <c r="I146" s="244" t="s">
        <v>1807</v>
      </c>
      <c r="J146" s="244" t="s">
        <v>1808</v>
      </c>
    </row>
    <row r="147" spans="1:10">
      <c r="A147" s="210">
        <v>43401</v>
      </c>
      <c r="B147" s="215" t="s">
        <v>7</v>
      </c>
      <c r="C147" s="211">
        <v>54270</v>
      </c>
      <c r="D147" s="620" t="s">
        <v>2956</v>
      </c>
      <c r="E147" s="215" t="s">
        <v>7</v>
      </c>
      <c r="F147" s="211" t="s">
        <v>7</v>
      </c>
      <c r="G147" s="211" t="s">
        <v>1763</v>
      </c>
      <c r="H147" s="211" t="s">
        <v>2957</v>
      </c>
      <c r="I147" s="651">
        <v>80</v>
      </c>
      <c r="J147" s="651">
        <v>124</v>
      </c>
    </row>
    <row r="148" spans="1:10">
      <c r="A148" s="210">
        <v>43380</v>
      </c>
      <c r="B148" s="215" t="s">
        <v>22</v>
      </c>
      <c r="C148" s="211">
        <v>6740</v>
      </c>
      <c r="D148" s="620" t="s">
        <v>3373</v>
      </c>
      <c r="E148" s="215" t="s">
        <v>7</v>
      </c>
      <c r="F148" s="211" t="s">
        <v>24</v>
      </c>
      <c r="G148" s="211" t="s">
        <v>1178</v>
      </c>
      <c r="H148" s="211"/>
      <c r="I148" s="651">
        <v>36</v>
      </c>
      <c r="J148" s="651">
        <v>38</v>
      </c>
    </row>
    <row r="149" spans="1:10">
      <c r="A149" s="210">
        <v>43221</v>
      </c>
      <c r="B149" s="215" t="s">
        <v>4</v>
      </c>
      <c r="C149" s="211">
        <v>9053</v>
      </c>
      <c r="D149" s="211" t="s">
        <v>161</v>
      </c>
      <c r="E149" s="215" t="s">
        <v>2379</v>
      </c>
      <c r="F149" s="211" t="s">
        <v>24</v>
      </c>
      <c r="G149" s="211" t="s">
        <v>65</v>
      </c>
      <c r="H149" s="211"/>
      <c r="I149" s="148">
        <v>43</v>
      </c>
      <c r="J149" s="148">
        <v>62</v>
      </c>
    </row>
    <row r="150" spans="1:10">
      <c r="A150" s="210">
        <v>43298</v>
      </c>
      <c r="B150" s="215" t="s">
        <v>4</v>
      </c>
      <c r="C150" s="211">
        <v>8715</v>
      </c>
      <c r="D150" s="211" t="s">
        <v>3163</v>
      </c>
      <c r="E150" s="215" t="s">
        <v>5</v>
      </c>
      <c r="F150" s="211" t="s">
        <v>6</v>
      </c>
      <c r="G150" s="211" t="s">
        <v>2062</v>
      </c>
      <c r="H150" s="211"/>
      <c r="I150" s="651">
        <v>44</v>
      </c>
      <c r="J150" s="651">
        <v>37</v>
      </c>
    </row>
    <row r="151" spans="1:10">
      <c r="A151" s="210">
        <v>43328</v>
      </c>
      <c r="B151" s="215" t="s">
        <v>7</v>
      </c>
      <c r="C151" s="211">
        <v>57570</v>
      </c>
      <c r="D151" s="211" t="s">
        <v>641</v>
      </c>
      <c r="E151" s="215" t="s">
        <v>7</v>
      </c>
      <c r="F151" s="211" t="s">
        <v>24</v>
      </c>
      <c r="G151" s="211" t="s">
        <v>1833</v>
      </c>
      <c r="H151" s="211" t="s">
        <v>2398</v>
      </c>
      <c r="I151" s="651">
        <v>19</v>
      </c>
      <c r="J151" s="651">
        <v>26</v>
      </c>
    </row>
    <row r="152" spans="1:10">
      <c r="A152" s="210">
        <v>43326</v>
      </c>
      <c r="B152" s="215" t="s">
        <v>984</v>
      </c>
      <c r="C152" s="211" t="s">
        <v>2362</v>
      </c>
      <c r="D152" s="211" t="s">
        <v>3215</v>
      </c>
      <c r="E152" s="215" t="s">
        <v>984</v>
      </c>
      <c r="F152" s="211" t="s">
        <v>984</v>
      </c>
      <c r="G152" s="211" t="s">
        <v>1833</v>
      </c>
      <c r="H152" s="211"/>
      <c r="I152" s="651">
        <v>148</v>
      </c>
      <c r="J152" s="651">
        <v>222</v>
      </c>
    </row>
    <row r="153" spans="1:10">
      <c r="A153" s="210">
        <v>43398</v>
      </c>
      <c r="B153" s="215" t="s">
        <v>7</v>
      </c>
      <c r="C153" s="211">
        <v>57640</v>
      </c>
      <c r="D153" s="620" t="s">
        <v>2911</v>
      </c>
      <c r="E153" s="215" t="s">
        <v>7</v>
      </c>
      <c r="F153" s="211" t="s">
        <v>24</v>
      </c>
      <c r="G153" s="211" t="s">
        <v>42</v>
      </c>
      <c r="H153" s="211" t="s">
        <v>2912</v>
      </c>
      <c r="I153" s="651">
        <v>48</v>
      </c>
      <c r="J153" s="651">
        <v>71</v>
      </c>
    </row>
    <row r="154" spans="1:10">
      <c r="A154" s="210">
        <v>43336</v>
      </c>
      <c r="B154" s="215" t="s">
        <v>7</v>
      </c>
      <c r="C154" s="211">
        <v>57290</v>
      </c>
      <c r="D154" s="211" t="s">
        <v>356</v>
      </c>
      <c r="E154" s="215" t="s">
        <v>14</v>
      </c>
      <c r="F154" s="211" t="s">
        <v>7</v>
      </c>
      <c r="G154" s="211" t="s">
        <v>123</v>
      </c>
      <c r="H154" s="211" t="s">
        <v>2488</v>
      </c>
      <c r="I154" s="651">
        <v>35</v>
      </c>
      <c r="J154" s="651">
        <v>40</v>
      </c>
    </row>
    <row r="155" spans="1:10">
      <c r="A155" s="210">
        <v>43316</v>
      </c>
      <c r="B155" s="215" t="s">
        <v>250</v>
      </c>
      <c r="C155" s="211" t="s">
        <v>2198</v>
      </c>
      <c r="D155" s="211" t="s">
        <v>1908</v>
      </c>
      <c r="E155" s="215" t="s">
        <v>24</v>
      </c>
      <c r="F155" s="211" t="s">
        <v>24</v>
      </c>
      <c r="G155" s="211" t="s">
        <v>1240</v>
      </c>
      <c r="H155" s="211"/>
      <c r="I155" s="244" t="s">
        <v>3216</v>
      </c>
      <c r="J155" s="244" t="s">
        <v>3217</v>
      </c>
    </row>
    <row r="156" spans="1:10">
      <c r="A156" s="210">
        <v>43312</v>
      </c>
      <c r="B156" s="215" t="s">
        <v>4</v>
      </c>
      <c r="C156" s="211">
        <v>3332</v>
      </c>
      <c r="D156" s="211" t="s">
        <v>303</v>
      </c>
      <c r="E156" s="215" t="s">
        <v>25</v>
      </c>
      <c r="F156" s="211" t="s">
        <v>7</v>
      </c>
      <c r="G156" s="211" t="s">
        <v>98</v>
      </c>
      <c r="H156" s="211" t="s">
        <v>2154</v>
      </c>
      <c r="I156" s="651">
        <v>17</v>
      </c>
      <c r="J156" s="651">
        <v>19</v>
      </c>
    </row>
    <row r="157" spans="1:10">
      <c r="A157" s="210">
        <v>43403</v>
      </c>
      <c r="B157" s="215" t="s">
        <v>4</v>
      </c>
      <c r="C157" s="211">
        <v>8891</v>
      </c>
      <c r="D157" s="620" t="s">
        <v>184</v>
      </c>
      <c r="E157" s="215" t="s">
        <v>5</v>
      </c>
      <c r="F157" s="211" t="s">
        <v>3006</v>
      </c>
      <c r="G157" s="211" t="s">
        <v>946</v>
      </c>
      <c r="H157" s="211"/>
      <c r="I157" s="651">
        <v>23</v>
      </c>
      <c r="J157" s="651">
        <v>28</v>
      </c>
    </row>
    <row r="158" spans="1:10">
      <c r="A158" s="210">
        <v>43244</v>
      </c>
      <c r="B158" s="215" t="s">
        <v>4</v>
      </c>
      <c r="C158" s="211">
        <v>4978</v>
      </c>
      <c r="D158" s="211" t="s">
        <v>1861</v>
      </c>
      <c r="E158" s="215" t="s">
        <v>5</v>
      </c>
      <c r="F158" s="211" t="s">
        <v>5</v>
      </c>
      <c r="G158" s="211" t="s">
        <v>123</v>
      </c>
      <c r="H158" s="211" t="s">
        <v>1862</v>
      </c>
      <c r="I158" s="651">
        <v>17</v>
      </c>
      <c r="J158" s="651">
        <v>15</v>
      </c>
    </row>
    <row r="159" spans="1:10">
      <c r="A159" s="210">
        <v>43302</v>
      </c>
      <c r="B159" s="215" t="s">
        <v>4</v>
      </c>
      <c r="C159" s="211">
        <v>7430</v>
      </c>
      <c r="D159" s="211" t="s">
        <v>467</v>
      </c>
      <c r="E159" s="215" t="s">
        <v>7</v>
      </c>
      <c r="F159" s="211" t="s">
        <v>7</v>
      </c>
      <c r="G159" s="211" t="s">
        <v>1224</v>
      </c>
      <c r="H159" s="211" t="s">
        <v>2086</v>
      </c>
      <c r="I159" s="651">
        <v>40</v>
      </c>
      <c r="J159" s="651">
        <v>52</v>
      </c>
    </row>
    <row r="160" spans="1:10">
      <c r="A160" s="210">
        <v>43243</v>
      </c>
      <c r="B160" s="215" t="s">
        <v>4</v>
      </c>
      <c r="C160" s="211">
        <v>6925</v>
      </c>
      <c r="D160" s="211" t="s">
        <v>1824</v>
      </c>
      <c r="E160" s="215" t="s">
        <v>5</v>
      </c>
      <c r="F160" s="211" t="s">
        <v>5</v>
      </c>
      <c r="G160" s="211" t="s">
        <v>1666</v>
      </c>
      <c r="H160" s="211" t="s">
        <v>1825</v>
      </c>
      <c r="I160" s="631">
        <v>33</v>
      </c>
      <c r="J160" s="631">
        <v>48</v>
      </c>
    </row>
    <row r="161" spans="1:10">
      <c r="A161" s="210">
        <v>43230</v>
      </c>
      <c r="B161" s="215" t="s">
        <v>7</v>
      </c>
      <c r="C161" s="211">
        <v>57420</v>
      </c>
      <c r="D161" s="211" t="s">
        <v>1589</v>
      </c>
      <c r="E161" s="215" t="s">
        <v>7</v>
      </c>
      <c r="F161" s="211" t="s">
        <v>24</v>
      </c>
      <c r="G161" s="211" t="s">
        <v>98</v>
      </c>
      <c r="H161" s="211" t="s">
        <v>1590</v>
      </c>
      <c r="I161" s="651">
        <v>58</v>
      </c>
      <c r="J161" s="651">
        <v>53</v>
      </c>
    </row>
    <row r="162" spans="1:10">
      <c r="A162" s="210">
        <v>43314</v>
      </c>
      <c r="B162" s="215" t="s">
        <v>7</v>
      </c>
      <c r="C162" s="211">
        <v>57365</v>
      </c>
      <c r="D162" s="211" t="s">
        <v>2182</v>
      </c>
      <c r="E162" s="215" t="s">
        <v>7</v>
      </c>
      <c r="F162" s="211" t="s">
        <v>24</v>
      </c>
      <c r="G162" s="211" t="s">
        <v>2183</v>
      </c>
      <c r="H162" s="211" t="s">
        <v>2184</v>
      </c>
      <c r="I162" s="651">
        <v>43</v>
      </c>
      <c r="J162" s="651">
        <v>59</v>
      </c>
    </row>
    <row r="163" spans="1:10">
      <c r="A163" s="210">
        <v>43316</v>
      </c>
      <c r="B163" s="215" t="s">
        <v>7</v>
      </c>
      <c r="C163" s="211">
        <v>57190</v>
      </c>
      <c r="D163" s="211" t="s">
        <v>515</v>
      </c>
      <c r="E163" s="215" t="s">
        <v>2217</v>
      </c>
      <c r="F163" s="211" t="s">
        <v>7</v>
      </c>
      <c r="G163" s="211" t="s">
        <v>98</v>
      </c>
      <c r="H163" s="211" t="s">
        <v>2218</v>
      </c>
      <c r="I163" s="651">
        <v>31</v>
      </c>
      <c r="J163" s="651">
        <v>40</v>
      </c>
    </row>
    <row r="164" spans="1:10">
      <c r="A164" s="210">
        <v>43347</v>
      </c>
      <c r="B164" s="215" t="s">
        <v>4</v>
      </c>
      <c r="C164" s="211">
        <v>3885</v>
      </c>
      <c r="D164" s="211" t="s">
        <v>306</v>
      </c>
      <c r="E164" s="215" t="s">
        <v>24</v>
      </c>
      <c r="F164" s="211" t="s">
        <v>28</v>
      </c>
      <c r="G164" s="211" t="s">
        <v>48</v>
      </c>
      <c r="H164" s="211" t="s">
        <v>2605</v>
      </c>
      <c r="I164" s="651">
        <v>11</v>
      </c>
      <c r="J164" s="651">
        <v>12</v>
      </c>
    </row>
    <row r="165" spans="1:10">
      <c r="A165" s="210">
        <v>43398</v>
      </c>
      <c r="B165" s="215" t="s">
        <v>7</v>
      </c>
      <c r="C165" s="211">
        <v>60510</v>
      </c>
      <c r="D165" s="620" t="s">
        <v>2915</v>
      </c>
      <c r="E165" s="215" t="s">
        <v>7</v>
      </c>
      <c r="F165" s="211" t="s">
        <v>7</v>
      </c>
      <c r="G165" s="211" t="s">
        <v>2916</v>
      </c>
      <c r="H165" s="211" t="s">
        <v>2917</v>
      </c>
      <c r="I165" s="651">
        <v>144</v>
      </c>
      <c r="J165" s="651">
        <v>239</v>
      </c>
    </row>
    <row r="166" spans="1:10">
      <c r="A166" s="210">
        <v>43305</v>
      </c>
      <c r="B166" s="215" t="s">
        <v>6</v>
      </c>
      <c r="C166" s="211">
        <v>15230</v>
      </c>
      <c r="D166" s="211" t="s">
        <v>426</v>
      </c>
      <c r="E166" s="215" t="s">
        <v>6</v>
      </c>
      <c r="F166" s="211" t="s">
        <v>24</v>
      </c>
      <c r="G166" s="211" t="s">
        <v>1833</v>
      </c>
      <c r="H166" s="211"/>
      <c r="I166" s="244" t="s">
        <v>3164</v>
      </c>
      <c r="J166" s="244" t="s">
        <v>3165</v>
      </c>
    </row>
    <row r="167" spans="1:10">
      <c r="A167" s="210">
        <v>43243</v>
      </c>
      <c r="B167" s="215" t="s">
        <v>6</v>
      </c>
      <c r="C167" s="211">
        <v>79100</v>
      </c>
      <c r="D167" s="211" t="s">
        <v>1812</v>
      </c>
      <c r="E167" s="215" t="s">
        <v>1813</v>
      </c>
      <c r="F167" s="211" t="s">
        <v>1814</v>
      </c>
      <c r="G167" s="211" t="s">
        <v>1833</v>
      </c>
      <c r="H167" s="211"/>
      <c r="I167" s="244" t="s">
        <v>1836</v>
      </c>
      <c r="J167" s="244" t="s">
        <v>1837</v>
      </c>
    </row>
    <row r="168" spans="1:10">
      <c r="A168" s="210">
        <v>43240</v>
      </c>
      <c r="B168" s="215" t="s">
        <v>6</v>
      </c>
      <c r="C168" s="211">
        <v>54450</v>
      </c>
      <c r="D168" s="211" t="s">
        <v>1722</v>
      </c>
      <c r="E168" s="215" t="s">
        <v>6</v>
      </c>
      <c r="F168" s="211" t="s">
        <v>6</v>
      </c>
      <c r="G168" s="211" t="s">
        <v>1723</v>
      </c>
      <c r="H168" s="211" t="s">
        <v>1724</v>
      </c>
      <c r="I168" s="244" t="s">
        <v>1753</v>
      </c>
      <c r="J168" s="244" t="s">
        <v>1754</v>
      </c>
    </row>
    <row r="169" spans="1:10">
      <c r="A169" s="210">
        <v>43364</v>
      </c>
      <c r="B169" s="215" t="s">
        <v>7</v>
      </c>
      <c r="C169" s="211">
        <v>57500</v>
      </c>
      <c r="D169" s="211" t="s">
        <v>329</v>
      </c>
      <c r="E169" s="215" t="s">
        <v>7</v>
      </c>
      <c r="F169" s="211" t="s">
        <v>6</v>
      </c>
      <c r="G169" s="211" t="s">
        <v>514</v>
      </c>
      <c r="H169" s="211"/>
      <c r="I169" s="651">
        <v>20</v>
      </c>
      <c r="J169" s="651">
        <v>27</v>
      </c>
    </row>
    <row r="170" spans="1:10">
      <c r="A170" s="210">
        <v>43311</v>
      </c>
      <c r="B170" s="215" t="s">
        <v>4</v>
      </c>
      <c r="C170" s="211">
        <v>8355</v>
      </c>
      <c r="D170" s="211" t="s">
        <v>295</v>
      </c>
      <c r="E170" s="215" t="s">
        <v>5</v>
      </c>
      <c r="F170" s="211" t="s">
        <v>5</v>
      </c>
      <c r="G170" s="211" t="s">
        <v>116</v>
      </c>
      <c r="H170" s="211"/>
      <c r="I170" s="651">
        <v>20</v>
      </c>
      <c r="J170" s="651">
        <v>15</v>
      </c>
    </row>
    <row r="171" spans="1:10">
      <c r="A171" s="210">
        <v>43316</v>
      </c>
      <c r="B171" s="215" t="s">
        <v>22</v>
      </c>
      <c r="C171" s="211">
        <v>4250</v>
      </c>
      <c r="D171" s="211" t="s">
        <v>2221</v>
      </c>
      <c r="E171" s="215" t="s">
        <v>7</v>
      </c>
      <c r="F171" s="211" t="s">
        <v>984</v>
      </c>
      <c r="G171" s="211" t="s">
        <v>116</v>
      </c>
      <c r="H171" s="211" t="s">
        <v>2222</v>
      </c>
      <c r="I171" s="651">
        <v>123</v>
      </c>
      <c r="J171" s="651">
        <v>179</v>
      </c>
    </row>
    <row r="172" spans="1:10">
      <c r="A172" s="210">
        <v>43324</v>
      </c>
      <c r="B172" s="215" t="s">
        <v>22</v>
      </c>
      <c r="C172" s="211">
        <v>6769</v>
      </c>
      <c r="D172" s="211" t="s">
        <v>1985</v>
      </c>
      <c r="E172" s="215" t="s">
        <v>7</v>
      </c>
      <c r="F172" s="211" t="s">
        <v>7</v>
      </c>
      <c r="G172" s="211" t="s">
        <v>123</v>
      </c>
      <c r="H172" s="211" t="s">
        <v>2328</v>
      </c>
      <c r="I172" s="651">
        <v>52</v>
      </c>
      <c r="J172" s="651">
        <v>51</v>
      </c>
    </row>
    <row r="173" spans="1:10">
      <c r="A173" s="210">
        <v>43406</v>
      </c>
      <c r="B173" s="215" t="s">
        <v>7</v>
      </c>
      <c r="C173" s="211">
        <v>91190</v>
      </c>
      <c r="D173" s="211" t="s">
        <v>3233</v>
      </c>
      <c r="E173" s="211" t="s">
        <v>7</v>
      </c>
      <c r="F173" s="211" t="s">
        <v>28</v>
      </c>
      <c r="G173" s="211" t="s">
        <v>1833</v>
      </c>
      <c r="H173" s="211"/>
      <c r="I173" s="244" t="s">
        <v>3193</v>
      </c>
      <c r="J173" s="244" t="s">
        <v>3425</v>
      </c>
    </row>
    <row r="174" spans="1:10">
      <c r="A174" s="210">
        <v>43327</v>
      </c>
      <c r="B174" s="215" t="s">
        <v>250</v>
      </c>
      <c r="C174" s="211" t="s">
        <v>2381</v>
      </c>
      <c r="D174" s="211" t="s">
        <v>2382</v>
      </c>
      <c r="E174" s="215" t="s">
        <v>24</v>
      </c>
      <c r="F174" s="211" t="s">
        <v>2383</v>
      </c>
      <c r="G174" s="211" t="s">
        <v>514</v>
      </c>
      <c r="H174" s="211"/>
      <c r="I174" s="244" t="s">
        <v>3222</v>
      </c>
      <c r="J174" s="244" t="s">
        <v>3223</v>
      </c>
    </row>
    <row r="175" spans="1:10">
      <c r="A175" s="210">
        <v>43405</v>
      </c>
      <c r="B175" s="215" t="s">
        <v>4</v>
      </c>
      <c r="C175" s="211">
        <v>8359</v>
      </c>
      <c r="D175" s="211" t="s">
        <v>3046</v>
      </c>
      <c r="E175" s="211" t="s">
        <v>66</v>
      </c>
      <c r="F175" s="211" t="s">
        <v>24</v>
      </c>
      <c r="G175" s="211" t="s">
        <v>42</v>
      </c>
      <c r="H175" s="211" t="s">
        <v>3047</v>
      </c>
      <c r="I175" s="651">
        <v>26</v>
      </c>
      <c r="J175" s="651">
        <v>21</v>
      </c>
    </row>
    <row r="176" spans="1:10">
      <c r="A176" s="210">
        <v>43340</v>
      </c>
      <c r="B176" s="215" t="s">
        <v>4</v>
      </c>
      <c r="C176" s="211">
        <v>8361</v>
      </c>
      <c r="D176" s="211" t="s">
        <v>172</v>
      </c>
      <c r="E176" s="215" t="s">
        <v>5</v>
      </c>
      <c r="F176" s="211" t="s">
        <v>2476</v>
      </c>
      <c r="G176" s="211" t="s">
        <v>2552</v>
      </c>
      <c r="H176" s="211" t="s">
        <v>2553</v>
      </c>
      <c r="I176" s="651">
        <v>26</v>
      </c>
      <c r="J176" s="651">
        <v>21</v>
      </c>
    </row>
    <row r="177" spans="1:10">
      <c r="A177" s="210">
        <v>43404</v>
      </c>
      <c r="B177" s="215" t="s">
        <v>7</v>
      </c>
      <c r="C177" s="211">
        <v>57680</v>
      </c>
      <c r="D177" s="620" t="s">
        <v>3013</v>
      </c>
      <c r="E177" s="215" t="s">
        <v>7</v>
      </c>
      <c r="F177" s="211" t="s">
        <v>24</v>
      </c>
      <c r="G177" s="211" t="s">
        <v>388</v>
      </c>
      <c r="H177" s="211" t="s">
        <v>3014</v>
      </c>
      <c r="I177" s="651">
        <v>64</v>
      </c>
      <c r="J177" s="651">
        <v>85</v>
      </c>
    </row>
    <row r="178" spans="1:10">
      <c r="A178" s="210">
        <v>43243</v>
      </c>
      <c r="B178" s="215" t="s">
        <v>4</v>
      </c>
      <c r="C178" s="211">
        <v>7432</v>
      </c>
      <c r="D178" s="211" t="s">
        <v>1835</v>
      </c>
      <c r="E178" s="215" t="s">
        <v>5</v>
      </c>
      <c r="F178" s="211" t="s">
        <v>5</v>
      </c>
      <c r="G178" s="211" t="s">
        <v>514</v>
      </c>
      <c r="H178" s="211"/>
      <c r="I178" s="651">
        <v>36</v>
      </c>
      <c r="J178" s="651">
        <v>428</v>
      </c>
    </row>
    <row r="179" spans="1:10">
      <c r="A179" s="210">
        <v>43233</v>
      </c>
      <c r="B179" s="215" t="s">
        <v>4</v>
      </c>
      <c r="C179" s="211">
        <v>5425</v>
      </c>
      <c r="D179" s="211" t="s">
        <v>1081</v>
      </c>
      <c r="E179" s="215" t="s">
        <v>1641</v>
      </c>
      <c r="F179" s="211" t="s">
        <v>24</v>
      </c>
      <c r="G179" s="211" t="s">
        <v>42</v>
      </c>
      <c r="H179" s="211" t="s">
        <v>1642</v>
      </c>
      <c r="I179" s="651">
        <v>24</v>
      </c>
      <c r="J179" s="651">
        <v>34</v>
      </c>
    </row>
    <row r="180" spans="1:10">
      <c r="A180" s="210">
        <v>43340</v>
      </c>
      <c r="B180" s="215" t="s">
        <v>7</v>
      </c>
      <c r="C180" s="211">
        <v>67490</v>
      </c>
      <c r="D180" s="211" t="s">
        <v>2551</v>
      </c>
      <c r="E180" s="215" t="s">
        <v>7</v>
      </c>
      <c r="F180" s="211" t="s">
        <v>620</v>
      </c>
      <c r="G180" s="211" t="s">
        <v>548</v>
      </c>
      <c r="H180" s="211"/>
      <c r="I180" s="651">
        <v>117</v>
      </c>
      <c r="J180" s="651">
        <v>194</v>
      </c>
    </row>
    <row r="181" spans="1:10">
      <c r="A181" s="210">
        <v>43406</v>
      </c>
      <c r="B181" s="215" t="s">
        <v>6</v>
      </c>
      <c r="C181" s="211">
        <v>82166</v>
      </c>
      <c r="D181" s="211" t="s">
        <v>3231</v>
      </c>
      <c r="E181" s="211" t="s">
        <v>6</v>
      </c>
      <c r="F181" s="211" t="s">
        <v>7</v>
      </c>
      <c r="G181" s="211" t="s">
        <v>388</v>
      </c>
      <c r="H181" s="211"/>
      <c r="I181" s="244" t="s">
        <v>3426</v>
      </c>
      <c r="J181" s="244" t="s">
        <v>3300</v>
      </c>
    </row>
    <row r="182" spans="1:10">
      <c r="A182" s="210">
        <v>43221</v>
      </c>
      <c r="B182" s="215" t="s">
        <v>4</v>
      </c>
      <c r="C182" s="211">
        <v>8362</v>
      </c>
      <c r="D182" s="211" t="s">
        <v>1461</v>
      </c>
      <c r="E182" s="215" t="s">
        <v>7</v>
      </c>
      <c r="F182" s="211" t="s">
        <v>7</v>
      </c>
      <c r="G182" s="211" t="s">
        <v>42</v>
      </c>
      <c r="H182" s="211" t="s">
        <v>1462</v>
      </c>
      <c r="I182" s="148">
        <v>23</v>
      </c>
      <c r="J182" s="148">
        <v>17</v>
      </c>
    </row>
    <row r="183" spans="1:10">
      <c r="A183" s="210">
        <v>43404</v>
      </c>
      <c r="B183" s="215" t="s">
        <v>4</v>
      </c>
      <c r="C183" s="211">
        <v>5426</v>
      </c>
      <c r="D183" s="620" t="s">
        <v>190</v>
      </c>
      <c r="E183" s="215" t="s">
        <v>5</v>
      </c>
      <c r="F183" s="211" t="s">
        <v>24</v>
      </c>
      <c r="G183" s="211" t="s">
        <v>3029</v>
      </c>
      <c r="H183" s="211"/>
      <c r="I183" s="651">
        <v>35</v>
      </c>
      <c r="J183" s="651">
        <v>46</v>
      </c>
    </row>
    <row r="184" spans="1:10">
      <c r="A184" s="210">
        <v>43332</v>
      </c>
      <c r="B184" s="215" t="s">
        <v>4</v>
      </c>
      <c r="C184" s="211">
        <v>6783</v>
      </c>
      <c r="D184" s="211" t="s">
        <v>144</v>
      </c>
      <c r="E184" s="215" t="s">
        <v>12</v>
      </c>
      <c r="F184" s="211" t="s">
        <v>6</v>
      </c>
      <c r="G184" s="211" t="s">
        <v>123</v>
      </c>
      <c r="H184" s="211"/>
      <c r="I184" s="651">
        <v>35</v>
      </c>
      <c r="J184" s="651">
        <v>54</v>
      </c>
    </row>
    <row r="185" spans="1:10">
      <c r="A185" s="210">
        <v>43325</v>
      </c>
      <c r="B185" s="215" t="s">
        <v>250</v>
      </c>
      <c r="C185" s="211" t="s">
        <v>3305</v>
      </c>
      <c r="D185" s="211" t="s">
        <v>3304</v>
      </c>
      <c r="E185" s="215" t="s">
        <v>24</v>
      </c>
      <c r="F185" s="211" t="s">
        <v>24</v>
      </c>
      <c r="G185" s="211" t="s">
        <v>65</v>
      </c>
      <c r="H185" s="211" t="s">
        <v>2353</v>
      </c>
      <c r="I185" s="244" t="s">
        <v>3307</v>
      </c>
      <c r="J185" s="244" t="s">
        <v>3306</v>
      </c>
    </row>
    <row r="186" spans="1:10">
      <c r="A186" s="210">
        <v>43232</v>
      </c>
      <c r="B186" s="215" t="s">
        <v>4</v>
      </c>
      <c r="C186" s="211">
        <v>9155</v>
      </c>
      <c r="D186" s="211" t="s">
        <v>487</v>
      </c>
      <c r="E186" s="215" t="s">
        <v>5</v>
      </c>
      <c r="F186" s="211" t="s">
        <v>1618</v>
      </c>
      <c r="G186" s="211" t="s">
        <v>388</v>
      </c>
      <c r="H186" s="211" t="s">
        <v>1619</v>
      </c>
      <c r="I186" s="651">
        <v>48</v>
      </c>
      <c r="J186" s="651">
        <v>60</v>
      </c>
    </row>
    <row r="187" spans="1:10">
      <c r="A187" s="210">
        <v>43310</v>
      </c>
      <c r="B187" s="215" t="s">
        <v>7</v>
      </c>
      <c r="C187" s="211">
        <v>57310</v>
      </c>
      <c r="D187" s="211" t="s">
        <v>598</v>
      </c>
      <c r="E187" s="215" t="s">
        <v>7</v>
      </c>
      <c r="F187" s="211" t="s">
        <v>7</v>
      </c>
      <c r="G187" s="211" t="s">
        <v>42</v>
      </c>
      <c r="H187" s="211" t="s">
        <v>2145</v>
      </c>
      <c r="I187" s="651">
        <v>34</v>
      </c>
      <c r="J187" s="651">
        <v>49</v>
      </c>
    </row>
    <row r="188" spans="1:10">
      <c r="A188" s="210">
        <v>43222</v>
      </c>
      <c r="B188" s="215" t="s">
        <v>7</v>
      </c>
      <c r="C188" s="211">
        <v>57380</v>
      </c>
      <c r="D188" s="211" t="s">
        <v>1490</v>
      </c>
      <c r="E188" s="215" t="s">
        <v>7</v>
      </c>
      <c r="F188" s="211" t="s">
        <v>24</v>
      </c>
      <c r="G188" s="211" t="s">
        <v>1272</v>
      </c>
      <c r="H188" s="211" t="s">
        <v>1477</v>
      </c>
      <c r="I188" s="651">
        <v>80</v>
      </c>
      <c r="J188" s="651">
        <v>106</v>
      </c>
    </row>
    <row r="189" spans="1:10">
      <c r="A189" s="210">
        <v>43394</v>
      </c>
      <c r="B189" s="215" t="s">
        <v>984</v>
      </c>
      <c r="C189" s="211" t="s">
        <v>2889</v>
      </c>
      <c r="D189" s="620" t="s">
        <v>2890</v>
      </c>
      <c r="E189" s="215" t="s">
        <v>984</v>
      </c>
      <c r="F189" s="211" t="s">
        <v>24</v>
      </c>
      <c r="G189" s="211" t="s">
        <v>1833</v>
      </c>
      <c r="H189" s="211"/>
      <c r="I189" s="235" t="s">
        <v>3374</v>
      </c>
      <c r="J189" s="235" t="s">
        <v>3375</v>
      </c>
    </row>
    <row r="190" spans="1:10">
      <c r="A190" s="210">
        <v>43358</v>
      </c>
      <c r="B190" s="215" t="s">
        <v>22</v>
      </c>
      <c r="C190" s="211">
        <v>6782</v>
      </c>
      <c r="D190" s="211" t="s">
        <v>3317</v>
      </c>
      <c r="E190" s="215" t="s">
        <v>7</v>
      </c>
      <c r="F190" s="211" t="s">
        <v>7</v>
      </c>
      <c r="G190" s="211" t="s">
        <v>116</v>
      </c>
      <c r="H190" s="211" t="s">
        <v>2662</v>
      </c>
      <c r="I190" s="651">
        <v>24</v>
      </c>
      <c r="J190" s="651">
        <v>24</v>
      </c>
    </row>
    <row r="191" spans="1:10">
      <c r="A191" s="210">
        <v>43342</v>
      </c>
      <c r="B191" s="215" t="s">
        <v>4</v>
      </c>
      <c r="C191" s="211">
        <v>8364</v>
      </c>
      <c r="D191" s="211" t="s">
        <v>176</v>
      </c>
      <c r="E191" s="215" t="s">
        <v>5</v>
      </c>
      <c r="F191" s="211" t="s">
        <v>2554</v>
      </c>
      <c r="G191" s="211" t="s">
        <v>2457</v>
      </c>
      <c r="H191" s="211"/>
      <c r="I191" s="651">
        <v>23</v>
      </c>
      <c r="J191" s="651">
        <v>19</v>
      </c>
    </row>
    <row r="192" spans="1:10">
      <c r="A192" s="210">
        <v>43319</v>
      </c>
      <c r="B192" s="215" t="s">
        <v>7</v>
      </c>
      <c r="C192" s="211">
        <v>57300</v>
      </c>
      <c r="D192" s="211" t="s">
        <v>362</v>
      </c>
      <c r="E192" s="215" t="s">
        <v>7</v>
      </c>
      <c r="F192" s="211" t="s">
        <v>24</v>
      </c>
      <c r="G192" s="211" t="s">
        <v>2252</v>
      </c>
      <c r="H192" s="211"/>
      <c r="I192" s="651">
        <v>42</v>
      </c>
      <c r="J192" s="651">
        <v>49</v>
      </c>
    </row>
    <row r="193" spans="1:10">
      <c r="A193" s="210">
        <v>43374</v>
      </c>
      <c r="B193" s="215" t="s">
        <v>6</v>
      </c>
      <c r="C193" s="211">
        <v>30629</v>
      </c>
      <c r="D193" s="620" t="s">
        <v>2834</v>
      </c>
      <c r="E193" s="215" t="s">
        <v>6</v>
      </c>
      <c r="F193" s="211" t="s">
        <v>6</v>
      </c>
      <c r="G193" s="211" t="s">
        <v>1848</v>
      </c>
      <c r="H193" s="211"/>
      <c r="I193" s="244" t="s">
        <v>3376</v>
      </c>
      <c r="J193" s="244" t="s">
        <v>3377</v>
      </c>
    </row>
    <row r="194" spans="1:10">
      <c r="A194" s="210">
        <v>43330</v>
      </c>
      <c r="B194" s="215" t="s">
        <v>4</v>
      </c>
      <c r="C194" s="211">
        <v>5762</v>
      </c>
      <c r="D194" s="211" t="s">
        <v>338</v>
      </c>
      <c r="E194" s="215" t="s">
        <v>5</v>
      </c>
      <c r="F194" s="211" t="s">
        <v>6</v>
      </c>
      <c r="G194" s="211" t="s">
        <v>466</v>
      </c>
      <c r="H194" s="211" t="s">
        <v>2418</v>
      </c>
      <c r="I194" s="651">
        <v>26</v>
      </c>
      <c r="J194" s="651">
        <v>32</v>
      </c>
    </row>
    <row r="195" spans="1:10">
      <c r="A195" s="210">
        <v>43230</v>
      </c>
      <c r="B195" s="215" t="s">
        <v>4</v>
      </c>
      <c r="C195" s="211">
        <v>4929</v>
      </c>
      <c r="D195" s="211" t="s">
        <v>1570</v>
      </c>
      <c r="E195" s="215" t="s">
        <v>6</v>
      </c>
      <c r="F195" s="211" t="s">
        <v>24</v>
      </c>
      <c r="G195" s="211" t="s">
        <v>1100</v>
      </c>
      <c r="H195" s="211" t="s">
        <v>1571</v>
      </c>
      <c r="I195" s="651">
        <v>11</v>
      </c>
      <c r="J195" s="651">
        <v>10</v>
      </c>
    </row>
    <row r="196" spans="1:10">
      <c r="A196" s="210">
        <v>43403</v>
      </c>
      <c r="B196" s="215" t="s">
        <v>7</v>
      </c>
      <c r="C196" s="211">
        <v>54860</v>
      </c>
      <c r="D196" s="620" t="s">
        <v>2999</v>
      </c>
      <c r="E196" s="215" t="s">
        <v>7</v>
      </c>
      <c r="F196" s="211" t="s">
        <v>24</v>
      </c>
      <c r="G196" s="211" t="s">
        <v>37</v>
      </c>
      <c r="H196" s="211"/>
      <c r="I196" s="651">
        <v>19</v>
      </c>
      <c r="J196" s="651">
        <v>15</v>
      </c>
    </row>
    <row r="197" spans="1:10">
      <c r="A197" s="210">
        <v>43403</v>
      </c>
      <c r="B197" s="215" t="s">
        <v>7</v>
      </c>
      <c r="C197" s="211">
        <v>57480</v>
      </c>
      <c r="D197" s="620" t="s">
        <v>2989</v>
      </c>
      <c r="E197" s="215" t="s">
        <v>7</v>
      </c>
      <c r="F197" s="211" t="s">
        <v>6</v>
      </c>
      <c r="G197" s="211" t="s">
        <v>2923</v>
      </c>
      <c r="H197" s="211"/>
      <c r="I197" s="651">
        <v>32</v>
      </c>
      <c r="J197" s="651">
        <v>41</v>
      </c>
    </row>
    <row r="198" spans="1:10">
      <c r="A198" s="210">
        <v>43233</v>
      </c>
      <c r="B198" s="215" t="s">
        <v>7</v>
      </c>
      <c r="C198" s="211">
        <v>57700</v>
      </c>
      <c r="D198" s="211" t="s">
        <v>412</v>
      </c>
      <c r="E198" s="215" t="s">
        <v>7</v>
      </c>
      <c r="F198" s="211" t="s">
        <v>1627</v>
      </c>
      <c r="G198" s="211" t="s">
        <v>1685</v>
      </c>
      <c r="H198" s="211"/>
      <c r="I198" s="651">
        <v>31</v>
      </c>
      <c r="J198" s="651">
        <v>43</v>
      </c>
    </row>
    <row r="199" spans="1:10">
      <c r="A199" s="210">
        <v>43325</v>
      </c>
      <c r="B199" s="215" t="s">
        <v>984</v>
      </c>
      <c r="C199" s="211">
        <v>1705</v>
      </c>
      <c r="D199" s="211" t="s">
        <v>2347</v>
      </c>
      <c r="E199" s="215" t="s">
        <v>984</v>
      </c>
      <c r="F199" s="211" t="s">
        <v>24</v>
      </c>
      <c r="G199" s="211" t="s">
        <v>1848</v>
      </c>
      <c r="H199" s="211" t="s">
        <v>2348</v>
      </c>
      <c r="I199" s="244" t="s">
        <v>3134</v>
      </c>
      <c r="J199" s="244" t="s">
        <v>3259</v>
      </c>
    </row>
    <row r="200" spans="1:10">
      <c r="A200" s="210">
        <v>43319</v>
      </c>
      <c r="B200" s="215" t="s">
        <v>984</v>
      </c>
      <c r="C200" s="211">
        <v>5591</v>
      </c>
      <c r="D200" s="211" t="s">
        <v>2253</v>
      </c>
      <c r="E200" s="215" t="s">
        <v>984</v>
      </c>
      <c r="F200" s="211" t="s">
        <v>6</v>
      </c>
      <c r="G200" s="211" t="s">
        <v>1777</v>
      </c>
      <c r="H200" s="211"/>
      <c r="I200" s="244" t="s">
        <v>3164</v>
      </c>
      <c r="J200" s="244" t="s">
        <v>3260</v>
      </c>
    </row>
    <row r="201" spans="1:10">
      <c r="A201" s="210">
        <v>43313</v>
      </c>
      <c r="B201" s="215" t="s">
        <v>6</v>
      </c>
      <c r="C201" s="211">
        <v>25746</v>
      </c>
      <c r="D201" s="211" t="s">
        <v>2158</v>
      </c>
      <c r="E201" s="215" t="s">
        <v>6</v>
      </c>
      <c r="F201" s="211" t="s">
        <v>6</v>
      </c>
      <c r="G201" s="211" t="s">
        <v>2159</v>
      </c>
      <c r="H201" s="211"/>
      <c r="I201" s="244" t="s">
        <v>3261</v>
      </c>
      <c r="J201" s="244" t="s">
        <v>3262</v>
      </c>
    </row>
    <row r="202" spans="1:10">
      <c r="A202" s="210">
        <v>43336</v>
      </c>
      <c r="B202" s="215" t="s">
        <v>6</v>
      </c>
      <c r="C202" s="211">
        <v>74081</v>
      </c>
      <c r="D202" s="211" t="s">
        <v>2484</v>
      </c>
      <c r="E202" s="215" t="s">
        <v>6</v>
      </c>
      <c r="F202" s="211" t="s">
        <v>24</v>
      </c>
      <c r="G202" s="211" t="s">
        <v>1833</v>
      </c>
      <c r="H202" s="211"/>
      <c r="I202" s="244" t="s">
        <v>997</v>
      </c>
      <c r="J202" s="244" t="s">
        <v>1003</v>
      </c>
    </row>
    <row r="203" spans="1:10">
      <c r="A203" s="210">
        <v>43288</v>
      </c>
      <c r="B203" s="215" t="s">
        <v>4</v>
      </c>
      <c r="C203" s="211">
        <v>9753</v>
      </c>
      <c r="D203" s="211" t="s">
        <v>2027</v>
      </c>
      <c r="E203" s="215" t="s">
        <v>5</v>
      </c>
      <c r="F203" s="211" t="s">
        <v>7</v>
      </c>
      <c r="G203" s="211" t="s">
        <v>42</v>
      </c>
      <c r="H203" s="211" t="s">
        <v>2028</v>
      </c>
      <c r="I203" s="651">
        <v>66</v>
      </c>
      <c r="J203" s="651">
        <v>94</v>
      </c>
    </row>
    <row r="204" spans="1:10">
      <c r="A204" s="210">
        <v>43241</v>
      </c>
      <c r="B204" s="215" t="s">
        <v>6</v>
      </c>
      <c r="C204" s="211">
        <v>52525</v>
      </c>
      <c r="D204" s="211" t="s">
        <v>1762</v>
      </c>
      <c r="E204" s="215" t="s">
        <v>6</v>
      </c>
      <c r="F204" s="211" t="s">
        <v>6</v>
      </c>
      <c r="G204" s="211" t="s">
        <v>1763</v>
      </c>
      <c r="H204" s="211" t="s">
        <v>1764</v>
      </c>
      <c r="I204" s="148">
        <v>164</v>
      </c>
      <c r="J204" s="148">
        <v>243</v>
      </c>
    </row>
    <row r="205" spans="1:10">
      <c r="A205" s="210">
        <v>43356</v>
      </c>
      <c r="B205" s="215" t="s">
        <v>4</v>
      </c>
      <c r="C205" s="211">
        <v>7313</v>
      </c>
      <c r="D205" s="211" t="s">
        <v>163</v>
      </c>
      <c r="E205" s="215" t="s">
        <v>5</v>
      </c>
      <c r="F205" s="211" t="s">
        <v>363</v>
      </c>
      <c r="G205" s="211" t="s">
        <v>388</v>
      </c>
      <c r="H205" s="211" t="s">
        <v>2650</v>
      </c>
      <c r="I205" s="651">
        <v>32</v>
      </c>
      <c r="J205" s="651">
        <v>37</v>
      </c>
    </row>
    <row r="206" spans="1:10">
      <c r="A206" s="210">
        <v>43231</v>
      </c>
      <c r="B206" s="215" t="s">
        <v>4</v>
      </c>
      <c r="C206" s="211">
        <v>7325</v>
      </c>
      <c r="D206" s="211" t="s">
        <v>163</v>
      </c>
      <c r="E206" s="215" t="s">
        <v>28</v>
      </c>
      <c r="F206" s="211" t="s">
        <v>1606</v>
      </c>
      <c r="G206" s="211" t="s">
        <v>1114</v>
      </c>
      <c r="H206" s="211" t="s">
        <v>1607</v>
      </c>
      <c r="I206" s="651">
        <v>31</v>
      </c>
      <c r="J206" s="651">
        <v>36</v>
      </c>
    </row>
    <row r="207" spans="1:10">
      <c r="A207" s="210">
        <v>43408</v>
      </c>
      <c r="B207" s="215" t="s">
        <v>4</v>
      </c>
      <c r="C207" s="211">
        <v>3333</v>
      </c>
      <c r="D207" s="211" t="s">
        <v>3419</v>
      </c>
      <c r="E207" s="211" t="s">
        <v>7</v>
      </c>
      <c r="F207" s="211" t="s">
        <v>7</v>
      </c>
      <c r="G207" s="211" t="s">
        <v>514</v>
      </c>
      <c r="H207" s="211"/>
      <c r="I207" s="651">
        <v>18</v>
      </c>
      <c r="J207" s="651">
        <v>23</v>
      </c>
    </row>
    <row r="208" spans="1:10">
      <c r="A208" s="210">
        <v>43221</v>
      </c>
      <c r="B208" s="215" t="s">
        <v>4</v>
      </c>
      <c r="C208" s="211">
        <v>7351</v>
      </c>
      <c r="D208" s="211" t="s">
        <v>655</v>
      </c>
      <c r="E208" s="215" t="s">
        <v>79</v>
      </c>
      <c r="F208" s="211" t="s">
        <v>24</v>
      </c>
      <c r="G208" s="211" t="s">
        <v>65</v>
      </c>
      <c r="H208" s="211" t="s">
        <v>1391</v>
      </c>
      <c r="I208" s="148">
        <v>42</v>
      </c>
      <c r="J208" s="148">
        <v>45</v>
      </c>
    </row>
    <row r="209" spans="1:10">
      <c r="A209" s="210">
        <v>43325</v>
      </c>
      <c r="B209" s="215" t="s">
        <v>4</v>
      </c>
      <c r="C209" s="211">
        <v>7270</v>
      </c>
      <c r="D209" s="211" t="s">
        <v>156</v>
      </c>
      <c r="E209" s="215" t="s">
        <v>5</v>
      </c>
      <c r="F209" s="211" t="s">
        <v>5</v>
      </c>
      <c r="G209" s="211" t="s">
        <v>514</v>
      </c>
      <c r="H209" s="211" t="s">
        <v>2354</v>
      </c>
      <c r="I209" s="651">
        <v>33</v>
      </c>
      <c r="J209" s="651">
        <v>37</v>
      </c>
    </row>
    <row r="210" spans="1:10">
      <c r="A210" s="210">
        <v>43243</v>
      </c>
      <c r="B210" s="215" t="s">
        <v>6</v>
      </c>
      <c r="C210" s="211">
        <v>66909</v>
      </c>
      <c r="D210" s="211" t="s">
        <v>1834</v>
      </c>
      <c r="E210" s="215" t="s">
        <v>24</v>
      </c>
      <c r="F210" s="211" t="s">
        <v>24</v>
      </c>
      <c r="G210" s="211" t="s">
        <v>1829</v>
      </c>
      <c r="H210" s="211" t="s">
        <v>1830</v>
      </c>
      <c r="I210" s="651">
        <v>104</v>
      </c>
      <c r="J210" s="651">
        <v>147</v>
      </c>
    </row>
    <row r="211" spans="1:10">
      <c r="A211" s="210">
        <v>43223</v>
      </c>
      <c r="B211" s="215" t="s">
        <v>7</v>
      </c>
      <c r="C211" s="211">
        <v>54440</v>
      </c>
      <c r="D211" s="211" t="s">
        <v>522</v>
      </c>
      <c r="E211" s="215" t="s">
        <v>28</v>
      </c>
      <c r="F211" s="211" t="s">
        <v>7</v>
      </c>
      <c r="G211" s="211" t="s">
        <v>42</v>
      </c>
      <c r="H211" s="211"/>
      <c r="I211" s="651">
        <v>18</v>
      </c>
      <c r="J211" s="651">
        <v>13</v>
      </c>
    </row>
    <row r="212" spans="1:10">
      <c r="A212" s="210">
        <v>43241</v>
      </c>
      <c r="B212" s="215" t="s">
        <v>4</v>
      </c>
      <c r="C212" s="218">
        <v>5842</v>
      </c>
      <c r="D212" s="211" t="s">
        <v>1781</v>
      </c>
      <c r="E212" s="215" t="s">
        <v>1782</v>
      </c>
      <c r="F212" s="211" t="s">
        <v>4</v>
      </c>
      <c r="G212" s="211" t="s">
        <v>98</v>
      </c>
      <c r="H212" s="211" t="s">
        <v>1783</v>
      </c>
      <c r="I212" s="651">
        <v>18</v>
      </c>
      <c r="J212" s="651">
        <v>13</v>
      </c>
    </row>
    <row r="213" spans="1:10">
      <c r="A213" s="210">
        <v>43316</v>
      </c>
      <c r="B213" s="215" t="s">
        <v>7</v>
      </c>
      <c r="C213" s="211">
        <v>57330</v>
      </c>
      <c r="D213" s="211" t="s">
        <v>413</v>
      </c>
      <c r="E213" s="215" t="s">
        <v>18</v>
      </c>
      <c r="F213" s="211" t="s">
        <v>2205</v>
      </c>
      <c r="G213" s="211" t="s">
        <v>2066</v>
      </c>
      <c r="H213" s="211" t="s">
        <v>2206</v>
      </c>
      <c r="I213" s="651">
        <v>25</v>
      </c>
      <c r="J213" s="651">
        <v>31</v>
      </c>
    </row>
    <row r="214" spans="1:10">
      <c r="A214" s="210">
        <v>43291</v>
      </c>
      <c r="B214" s="215" t="s">
        <v>6</v>
      </c>
      <c r="C214" s="246" t="s">
        <v>2033</v>
      </c>
      <c r="D214" s="211" t="s">
        <v>2034</v>
      </c>
      <c r="E214" s="215" t="s">
        <v>6</v>
      </c>
      <c r="F214" s="211" t="s">
        <v>2035</v>
      </c>
      <c r="G214" s="211" t="s">
        <v>1240</v>
      </c>
      <c r="H214" s="211"/>
      <c r="I214" s="235" t="s">
        <v>3166</v>
      </c>
      <c r="J214" s="235" t="s">
        <v>3167</v>
      </c>
    </row>
    <row r="215" spans="1:10">
      <c r="A215" s="210">
        <v>43339</v>
      </c>
      <c r="B215" s="215" t="s">
        <v>4</v>
      </c>
      <c r="C215" s="211">
        <v>8370</v>
      </c>
      <c r="D215" s="211" t="s">
        <v>154</v>
      </c>
      <c r="E215" s="215" t="s">
        <v>24</v>
      </c>
      <c r="F215" s="211" t="s">
        <v>2542</v>
      </c>
      <c r="G215" s="211" t="s">
        <v>2543</v>
      </c>
      <c r="H215" s="211"/>
      <c r="I215" s="651">
        <v>30</v>
      </c>
      <c r="J215" s="651">
        <v>23</v>
      </c>
    </row>
    <row r="216" spans="1:10">
      <c r="A216" s="210">
        <v>43325</v>
      </c>
      <c r="B216" s="215" t="s">
        <v>4</v>
      </c>
      <c r="C216" s="211">
        <v>8277</v>
      </c>
      <c r="D216" s="211" t="s">
        <v>170</v>
      </c>
      <c r="E216" s="215" t="s">
        <v>7</v>
      </c>
      <c r="F216" s="211" t="s">
        <v>24</v>
      </c>
      <c r="G216" s="211" t="s">
        <v>548</v>
      </c>
      <c r="H216" s="211" t="s">
        <v>2359</v>
      </c>
      <c r="I216" s="651">
        <v>22</v>
      </c>
      <c r="J216" s="651">
        <v>16</v>
      </c>
    </row>
    <row r="217" spans="1:10">
      <c r="A217" s="210">
        <v>43318</v>
      </c>
      <c r="B217" s="215" t="s">
        <v>4</v>
      </c>
      <c r="C217" s="211">
        <v>9834</v>
      </c>
      <c r="D217" s="211" t="s">
        <v>2247</v>
      </c>
      <c r="E217" s="215" t="s">
        <v>5</v>
      </c>
      <c r="F217" s="211" t="s">
        <v>5</v>
      </c>
      <c r="G217" s="211" t="s">
        <v>98</v>
      </c>
      <c r="H217" s="211" t="s">
        <v>2248</v>
      </c>
      <c r="I217" s="651">
        <v>57</v>
      </c>
      <c r="J217" s="651">
        <v>82</v>
      </c>
    </row>
    <row r="218" spans="1:10">
      <c r="A218" s="210">
        <v>43403</v>
      </c>
      <c r="B218" s="215" t="s">
        <v>7</v>
      </c>
      <c r="C218" s="211">
        <v>54310</v>
      </c>
      <c r="D218" s="620" t="s">
        <v>3378</v>
      </c>
      <c r="E218" s="215" t="s">
        <v>7</v>
      </c>
      <c r="F218" s="211" t="s">
        <v>6</v>
      </c>
      <c r="G218" s="211" t="s">
        <v>388</v>
      </c>
      <c r="H218" s="211" t="s">
        <v>2998</v>
      </c>
      <c r="I218" s="651">
        <v>45</v>
      </c>
      <c r="J218" s="651">
        <v>45</v>
      </c>
    </row>
    <row r="219" spans="1:10">
      <c r="A219" s="210">
        <v>43312</v>
      </c>
      <c r="B219" s="215" t="s">
        <v>4</v>
      </c>
      <c r="C219" s="211">
        <v>2319</v>
      </c>
      <c r="D219" s="211" t="s">
        <v>136</v>
      </c>
      <c r="E219" s="215" t="s">
        <v>6</v>
      </c>
      <c r="F219" s="211" t="s">
        <v>5</v>
      </c>
      <c r="G219" s="211" t="s">
        <v>260</v>
      </c>
      <c r="H219" s="211"/>
      <c r="I219" s="651">
        <v>21</v>
      </c>
      <c r="J219" s="651">
        <v>27</v>
      </c>
    </row>
    <row r="220" spans="1:10">
      <c r="A220" s="210">
        <v>43338</v>
      </c>
      <c r="B220" s="215" t="s">
        <v>250</v>
      </c>
      <c r="C220" s="211" t="s">
        <v>2513</v>
      </c>
      <c r="D220" s="211" t="s">
        <v>2514</v>
      </c>
      <c r="E220" s="215" t="s">
        <v>24</v>
      </c>
      <c r="F220" s="211" t="s">
        <v>24</v>
      </c>
      <c r="G220" s="211" t="s">
        <v>510</v>
      </c>
      <c r="H220" s="211"/>
      <c r="I220" s="244" t="s">
        <v>3263</v>
      </c>
      <c r="J220" s="244" t="s">
        <v>3264</v>
      </c>
    </row>
    <row r="221" spans="1:10">
      <c r="A221" s="210">
        <v>43285</v>
      </c>
      <c r="B221" s="215" t="s">
        <v>7</v>
      </c>
      <c r="C221" s="211">
        <v>54590</v>
      </c>
      <c r="D221" s="211" t="s">
        <v>849</v>
      </c>
      <c r="E221" s="215" t="s">
        <v>7</v>
      </c>
      <c r="F221" s="211" t="s">
        <v>7</v>
      </c>
      <c r="G221" s="211" t="s">
        <v>2004</v>
      </c>
      <c r="H221" s="211"/>
      <c r="I221" s="651">
        <v>12</v>
      </c>
      <c r="J221" s="651">
        <v>7</v>
      </c>
    </row>
    <row r="222" spans="1:10">
      <c r="A222" s="210">
        <v>43231</v>
      </c>
      <c r="B222" s="215" t="s">
        <v>6</v>
      </c>
      <c r="C222" s="211">
        <v>49479</v>
      </c>
      <c r="D222" s="211" t="s">
        <v>1611</v>
      </c>
      <c r="E222" s="215" t="s">
        <v>6</v>
      </c>
      <c r="F222" s="211" t="s">
        <v>24</v>
      </c>
      <c r="G222" s="211" t="s">
        <v>1612</v>
      </c>
      <c r="H222" s="211" t="s">
        <v>1613</v>
      </c>
      <c r="I222" s="244" t="s">
        <v>1694</v>
      </c>
      <c r="J222" s="244" t="s">
        <v>1093</v>
      </c>
    </row>
    <row r="223" spans="1:10">
      <c r="A223" s="210">
        <v>43297</v>
      </c>
      <c r="B223" s="215" t="s">
        <v>7</v>
      </c>
      <c r="C223" s="211">
        <v>14123</v>
      </c>
      <c r="D223" s="211" t="s">
        <v>2058</v>
      </c>
      <c r="E223" s="215" t="s">
        <v>7</v>
      </c>
      <c r="F223" s="211" t="s">
        <v>7</v>
      </c>
      <c r="G223" s="211" t="s">
        <v>1833</v>
      </c>
      <c r="H223" s="211"/>
      <c r="I223" s="244" t="s">
        <v>3140</v>
      </c>
      <c r="J223" s="244" t="s">
        <v>3139</v>
      </c>
    </row>
    <row r="224" spans="1:10">
      <c r="A224" s="210">
        <v>43230</v>
      </c>
      <c r="B224" s="215" t="s">
        <v>6</v>
      </c>
      <c r="C224" s="211">
        <v>66557</v>
      </c>
      <c r="D224" s="211" t="s">
        <v>1573</v>
      </c>
      <c r="E224" s="215" t="s">
        <v>6</v>
      </c>
      <c r="F224" s="211" t="s">
        <v>6</v>
      </c>
      <c r="G224" s="211" t="s">
        <v>98</v>
      </c>
      <c r="H224" s="211" t="s">
        <v>1574</v>
      </c>
      <c r="I224" s="651">
        <v>68</v>
      </c>
      <c r="J224" s="651">
        <v>112</v>
      </c>
    </row>
    <row r="225" spans="1:10">
      <c r="A225" s="210">
        <v>43339</v>
      </c>
      <c r="B225" s="215" t="s">
        <v>7</v>
      </c>
      <c r="C225" s="211">
        <v>87170</v>
      </c>
      <c r="D225" s="211" t="s">
        <v>2528</v>
      </c>
      <c r="E225" s="215" t="s">
        <v>7</v>
      </c>
      <c r="F225" s="211" t="s">
        <v>24</v>
      </c>
      <c r="G225" s="211" t="s">
        <v>2529</v>
      </c>
      <c r="H225" s="211" t="s">
        <v>2530</v>
      </c>
      <c r="I225" s="244" t="s">
        <v>3265</v>
      </c>
      <c r="J225" s="244" t="s">
        <v>3266</v>
      </c>
    </row>
    <row r="226" spans="1:10">
      <c r="A226" s="210">
        <v>43221</v>
      </c>
      <c r="B226" s="215" t="s">
        <v>4</v>
      </c>
      <c r="C226" s="211">
        <v>5964</v>
      </c>
      <c r="D226" s="211" t="s">
        <v>179</v>
      </c>
      <c r="E226" s="215" t="s">
        <v>24</v>
      </c>
      <c r="F226" s="211" t="s">
        <v>7</v>
      </c>
      <c r="G226" s="211" t="s">
        <v>42</v>
      </c>
      <c r="H226" s="211" t="s">
        <v>1378</v>
      </c>
      <c r="I226" s="148">
        <v>24</v>
      </c>
      <c r="J226" s="148">
        <v>30</v>
      </c>
    </row>
    <row r="227" spans="1:10">
      <c r="A227" s="210">
        <v>43231</v>
      </c>
      <c r="B227" s="215" t="s">
        <v>22</v>
      </c>
      <c r="C227" s="211">
        <v>4845</v>
      </c>
      <c r="D227" s="211" t="s">
        <v>1693</v>
      </c>
      <c r="E227" s="215" t="s">
        <v>7</v>
      </c>
      <c r="F227" s="211" t="s">
        <v>7</v>
      </c>
      <c r="G227" s="211" t="s">
        <v>1612</v>
      </c>
      <c r="H227" s="211" t="s">
        <v>111</v>
      </c>
      <c r="I227" s="651">
        <v>125</v>
      </c>
      <c r="J227" s="651">
        <v>159</v>
      </c>
    </row>
    <row r="228" spans="1:10">
      <c r="A228" s="210">
        <v>43221</v>
      </c>
      <c r="B228" s="215" t="s">
        <v>7</v>
      </c>
      <c r="C228" s="211">
        <v>54800</v>
      </c>
      <c r="D228" s="211" t="s">
        <v>1393</v>
      </c>
      <c r="E228" s="215" t="s">
        <v>7</v>
      </c>
      <c r="F228" s="211" t="s">
        <v>6</v>
      </c>
      <c r="G228" s="211" t="s">
        <v>1269</v>
      </c>
      <c r="H228" s="211" t="s">
        <v>1394</v>
      </c>
      <c r="I228" s="148">
        <v>58</v>
      </c>
      <c r="J228" s="148">
        <v>53</v>
      </c>
    </row>
    <row r="229" spans="1:10">
      <c r="A229" s="210">
        <v>43300</v>
      </c>
      <c r="B229" s="215" t="s">
        <v>6</v>
      </c>
      <c r="C229" s="257" t="s">
        <v>3168</v>
      </c>
      <c r="D229" s="211" t="s">
        <v>2071</v>
      </c>
      <c r="E229" s="215" t="s">
        <v>6</v>
      </c>
      <c r="F229" s="211" t="s">
        <v>24</v>
      </c>
      <c r="G229" s="211" t="s">
        <v>2072</v>
      </c>
      <c r="H229" s="211"/>
      <c r="I229" s="244" t="s">
        <v>3169</v>
      </c>
      <c r="J229" s="244" t="s">
        <v>3170</v>
      </c>
    </row>
    <row r="230" spans="1:10">
      <c r="A230" s="210">
        <v>43407</v>
      </c>
      <c r="B230" s="215" t="s">
        <v>7</v>
      </c>
      <c r="C230" s="211">
        <v>89700</v>
      </c>
      <c r="D230" s="211" t="s">
        <v>3321</v>
      </c>
      <c r="E230" s="211" t="s">
        <v>7</v>
      </c>
      <c r="F230" s="211" t="s">
        <v>24</v>
      </c>
      <c r="G230" s="211" t="s">
        <v>388</v>
      </c>
      <c r="H230" s="211"/>
      <c r="I230" s="666" t="s">
        <v>3390</v>
      </c>
      <c r="J230" s="244" t="s">
        <v>3289</v>
      </c>
    </row>
    <row r="231" spans="1:10">
      <c r="A231" s="210">
        <v>43319</v>
      </c>
      <c r="B231" s="215" t="s">
        <v>4</v>
      </c>
      <c r="C231" s="211">
        <v>6139</v>
      </c>
      <c r="D231" s="211" t="s">
        <v>142</v>
      </c>
      <c r="E231" s="215" t="s">
        <v>5</v>
      </c>
      <c r="F231" s="211" t="s">
        <v>6</v>
      </c>
      <c r="G231" s="211" t="s">
        <v>123</v>
      </c>
      <c r="H231" s="211" t="s">
        <v>2250</v>
      </c>
      <c r="I231" s="651">
        <v>32</v>
      </c>
      <c r="J231" s="651">
        <v>43</v>
      </c>
    </row>
    <row r="232" spans="1:10">
      <c r="A232" s="210">
        <v>43246</v>
      </c>
      <c r="B232" s="215" t="s">
        <v>7</v>
      </c>
      <c r="C232" s="211">
        <v>57130</v>
      </c>
      <c r="D232" s="211" t="s">
        <v>1886</v>
      </c>
      <c r="E232" s="215" t="s">
        <v>7</v>
      </c>
      <c r="F232" s="211" t="s">
        <v>24</v>
      </c>
      <c r="G232" s="211" t="s">
        <v>1887</v>
      </c>
      <c r="H232" s="211"/>
      <c r="I232" s="651">
        <v>54</v>
      </c>
      <c r="J232" s="651">
        <v>78</v>
      </c>
    </row>
    <row r="233" spans="1:10">
      <c r="A233" s="210">
        <v>43233</v>
      </c>
      <c r="B233" s="215" t="s">
        <v>4</v>
      </c>
      <c r="C233" s="211">
        <v>4930</v>
      </c>
      <c r="D233" s="211" t="s">
        <v>1657</v>
      </c>
      <c r="E233" s="215" t="s">
        <v>5</v>
      </c>
      <c r="F233" s="211" t="s">
        <v>24</v>
      </c>
      <c r="G233" s="211" t="s">
        <v>634</v>
      </c>
      <c r="H233" s="211" t="s">
        <v>1658</v>
      </c>
      <c r="I233" s="651">
        <v>14</v>
      </c>
      <c r="J233" s="651">
        <v>9</v>
      </c>
    </row>
    <row r="234" spans="1:10">
      <c r="A234" s="210">
        <v>43379</v>
      </c>
      <c r="B234" s="215" t="s">
        <v>6</v>
      </c>
      <c r="C234" s="211">
        <v>67657</v>
      </c>
      <c r="D234" s="620" t="s">
        <v>1019</v>
      </c>
      <c r="E234" s="215" t="s">
        <v>6</v>
      </c>
      <c r="F234" s="211" t="s">
        <v>24</v>
      </c>
      <c r="G234" s="211" t="s">
        <v>1133</v>
      </c>
      <c r="H234" s="211"/>
      <c r="I234" s="651">
        <v>97</v>
      </c>
      <c r="J234" s="651">
        <v>165</v>
      </c>
    </row>
    <row r="235" spans="1:10">
      <c r="A235" s="210">
        <v>43368</v>
      </c>
      <c r="B235" s="215" t="s">
        <v>6</v>
      </c>
      <c r="C235" s="211">
        <v>76131</v>
      </c>
      <c r="D235" s="211" t="s">
        <v>2696</v>
      </c>
      <c r="E235" s="215" t="s">
        <v>6</v>
      </c>
      <c r="F235" s="211" t="s">
        <v>6</v>
      </c>
      <c r="G235" s="211" t="s">
        <v>1777</v>
      </c>
      <c r="H235" s="211" t="s">
        <v>2697</v>
      </c>
      <c r="I235" s="244" t="s">
        <v>3318</v>
      </c>
      <c r="J235" s="244" t="s">
        <v>3211</v>
      </c>
    </row>
    <row r="236" spans="1:10">
      <c r="A236" s="210">
        <v>43321</v>
      </c>
      <c r="B236" s="215" t="s">
        <v>984</v>
      </c>
      <c r="C236" s="211" t="s">
        <v>2279</v>
      </c>
      <c r="D236" s="211" t="s">
        <v>2280</v>
      </c>
      <c r="E236" s="215" t="s">
        <v>984</v>
      </c>
      <c r="F236" s="211" t="s">
        <v>984</v>
      </c>
      <c r="G236" s="211" t="s">
        <v>1240</v>
      </c>
      <c r="H236" s="211"/>
      <c r="I236" s="244" t="s">
        <v>1805</v>
      </c>
      <c r="J236" s="244" t="s">
        <v>3177</v>
      </c>
    </row>
    <row r="237" spans="1:10">
      <c r="A237" s="210">
        <v>43346</v>
      </c>
      <c r="B237" s="215" t="s">
        <v>4</v>
      </c>
      <c r="C237" s="211">
        <v>3670</v>
      </c>
      <c r="D237" s="211" t="s">
        <v>181</v>
      </c>
      <c r="E237" s="215" t="s">
        <v>79</v>
      </c>
      <c r="F237" s="211" t="s">
        <v>35</v>
      </c>
      <c r="G237" s="211" t="s">
        <v>388</v>
      </c>
      <c r="H237" s="211"/>
      <c r="I237" s="651">
        <v>15</v>
      </c>
      <c r="J237" s="651">
        <v>17</v>
      </c>
    </row>
    <row r="238" spans="1:10">
      <c r="A238" s="210">
        <v>43233</v>
      </c>
      <c r="B238" s="215" t="s">
        <v>4</v>
      </c>
      <c r="C238" s="211">
        <v>8282</v>
      </c>
      <c r="D238" s="211" t="s">
        <v>916</v>
      </c>
      <c r="E238" s="215" t="s">
        <v>9</v>
      </c>
      <c r="F238" s="211" t="s">
        <v>56</v>
      </c>
      <c r="G238" s="211" t="s">
        <v>1628</v>
      </c>
      <c r="H238" s="211" t="s">
        <v>1629</v>
      </c>
      <c r="I238" s="651">
        <v>24</v>
      </c>
      <c r="J238" s="651">
        <v>35</v>
      </c>
    </row>
    <row r="239" spans="1:10">
      <c r="A239" s="210">
        <v>43301</v>
      </c>
      <c r="B239" s="215" t="s">
        <v>1125</v>
      </c>
      <c r="C239" s="211" t="s">
        <v>2080</v>
      </c>
      <c r="D239" s="211" t="s">
        <v>2081</v>
      </c>
      <c r="E239" s="215" t="s">
        <v>24</v>
      </c>
      <c r="F239" s="211" t="s">
        <v>24</v>
      </c>
      <c r="G239" s="211" t="s">
        <v>388</v>
      </c>
      <c r="H239" s="211"/>
      <c r="I239" s="244" t="s">
        <v>3127</v>
      </c>
      <c r="J239" s="244" t="s">
        <v>3127</v>
      </c>
    </row>
    <row r="240" spans="1:10">
      <c r="A240" s="210">
        <v>43390</v>
      </c>
      <c r="B240" s="215" t="s">
        <v>6</v>
      </c>
      <c r="C240" s="211">
        <v>24106</v>
      </c>
      <c r="D240" s="620" t="s">
        <v>2879</v>
      </c>
      <c r="E240" s="215" t="s">
        <v>6</v>
      </c>
      <c r="F240" s="211" t="s">
        <v>24</v>
      </c>
      <c r="G240" s="211" t="s">
        <v>1833</v>
      </c>
      <c r="H240" s="211" t="s">
        <v>2880</v>
      </c>
      <c r="I240" s="244" t="s">
        <v>1316</v>
      </c>
      <c r="J240" s="244" t="s">
        <v>3379</v>
      </c>
    </row>
    <row r="241" spans="1:10">
      <c r="A241" s="210">
        <v>43240</v>
      </c>
      <c r="B241" s="215" t="s">
        <v>7</v>
      </c>
      <c r="C241" s="211">
        <v>67840</v>
      </c>
      <c r="D241" s="211" t="s">
        <v>1755</v>
      </c>
      <c r="E241" s="215" t="s">
        <v>7</v>
      </c>
      <c r="F241" s="211" t="s">
        <v>7</v>
      </c>
      <c r="G241" s="211"/>
      <c r="H241" s="211"/>
      <c r="I241" s="651">
        <v>128</v>
      </c>
      <c r="J241" s="651">
        <v>225</v>
      </c>
    </row>
    <row r="242" spans="1:10">
      <c r="A242" s="210">
        <v>43335</v>
      </c>
      <c r="B242" s="215" t="s">
        <v>4</v>
      </c>
      <c r="C242" s="211">
        <v>1912</v>
      </c>
      <c r="D242" s="211" t="s">
        <v>623</v>
      </c>
      <c r="E242" s="215" t="s">
        <v>7</v>
      </c>
      <c r="F242" s="211" t="s">
        <v>7</v>
      </c>
      <c r="G242" s="211" t="s">
        <v>548</v>
      </c>
      <c r="H242" s="211" t="s">
        <v>2469</v>
      </c>
      <c r="I242" s="651">
        <v>27</v>
      </c>
      <c r="J242" s="651">
        <v>29</v>
      </c>
    </row>
    <row r="243" spans="1:10">
      <c r="A243" s="210">
        <v>43325</v>
      </c>
      <c r="B243" s="215" t="s">
        <v>984</v>
      </c>
      <c r="C243" s="211">
        <v>3286</v>
      </c>
      <c r="D243" s="211" t="s">
        <v>2349</v>
      </c>
      <c r="E243" s="215" t="s">
        <v>984</v>
      </c>
      <c r="F243" s="211" t="s">
        <v>24</v>
      </c>
      <c r="G243" s="211" t="s">
        <v>1612</v>
      </c>
      <c r="H243" s="211"/>
      <c r="I243" s="244" t="s">
        <v>3267</v>
      </c>
      <c r="J243" s="244" t="s">
        <v>3268</v>
      </c>
    </row>
    <row r="244" spans="1:10">
      <c r="A244" s="210">
        <v>43286</v>
      </c>
      <c r="B244" s="215" t="s">
        <v>4</v>
      </c>
      <c r="C244" s="211">
        <v>8378</v>
      </c>
      <c r="D244" s="211" t="s">
        <v>300</v>
      </c>
      <c r="E244" s="215" t="s">
        <v>7</v>
      </c>
      <c r="F244" s="211" t="s">
        <v>5</v>
      </c>
      <c r="G244" s="211" t="s">
        <v>548</v>
      </c>
      <c r="H244" s="211" t="s">
        <v>2023</v>
      </c>
      <c r="I244" s="651">
        <v>22</v>
      </c>
      <c r="J244" s="651">
        <v>17</v>
      </c>
    </row>
    <row r="245" spans="1:10">
      <c r="A245" s="210">
        <v>43402</v>
      </c>
      <c r="B245" s="215" t="s">
        <v>22</v>
      </c>
      <c r="C245" s="211">
        <v>8300</v>
      </c>
      <c r="D245" s="620" t="s">
        <v>3380</v>
      </c>
      <c r="E245" s="215" t="s">
        <v>9</v>
      </c>
      <c r="F245" s="211" t="s">
        <v>24</v>
      </c>
      <c r="G245" s="211" t="s">
        <v>514</v>
      </c>
      <c r="H245" s="211"/>
      <c r="I245" s="244" t="s">
        <v>3381</v>
      </c>
      <c r="J245" s="244" t="s">
        <v>3382</v>
      </c>
    </row>
    <row r="246" spans="1:10">
      <c r="A246" s="210">
        <v>43330</v>
      </c>
      <c r="B246" s="215" t="s">
        <v>7</v>
      </c>
      <c r="C246" s="211">
        <v>57240</v>
      </c>
      <c r="D246" s="211" t="s">
        <v>352</v>
      </c>
      <c r="E246" s="215" t="s">
        <v>7</v>
      </c>
      <c r="F246" s="211" t="s">
        <v>24</v>
      </c>
      <c r="G246" s="211" t="s">
        <v>42</v>
      </c>
      <c r="H246" s="211" t="s">
        <v>2421</v>
      </c>
      <c r="I246" s="651">
        <v>31</v>
      </c>
      <c r="J246" s="651">
        <v>36</v>
      </c>
    </row>
    <row r="247" spans="1:10">
      <c r="A247" s="210">
        <v>43405</v>
      </c>
      <c r="B247" s="215" t="s">
        <v>4</v>
      </c>
      <c r="C247" s="211">
        <v>1898</v>
      </c>
      <c r="D247" s="211" t="s">
        <v>309</v>
      </c>
      <c r="E247" s="211" t="s">
        <v>12</v>
      </c>
      <c r="F247" s="211" t="s">
        <v>24</v>
      </c>
      <c r="G247" s="211" t="s">
        <v>388</v>
      </c>
      <c r="H247" s="211" t="s">
        <v>3083</v>
      </c>
      <c r="I247" s="651">
        <v>19</v>
      </c>
      <c r="J247" s="651">
        <v>24</v>
      </c>
    </row>
    <row r="248" spans="1:10">
      <c r="A248" s="210">
        <v>43240</v>
      </c>
      <c r="B248" s="215" t="s">
        <v>7</v>
      </c>
      <c r="C248" s="211">
        <v>57970</v>
      </c>
      <c r="D248" s="211" t="s">
        <v>1752</v>
      </c>
      <c r="E248" s="215" t="s">
        <v>7</v>
      </c>
      <c r="F248" s="211" t="s">
        <v>7</v>
      </c>
      <c r="G248" s="211" t="s">
        <v>1740</v>
      </c>
      <c r="H248" s="211" t="s">
        <v>1741</v>
      </c>
      <c r="I248" s="651">
        <v>40</v>
      </c>
      <c r="J248" s="651">
        <v>55</v>
      </c>
    </row>
    <row r="249" spans="1:10">
      <c r="A249" s="210">
        <v>43325</v>
      </c>
      <c r="B249" s="215" t="s">
        <v>4</v>
      </c>
      <c r="C249" s="211">
        <v>8385</v>
      </c>
      <c r="D249" s="211" t="s">
        <v>305</v>
      </c>
      <c r="E249" s="215" t="s">
        <v>24</v>
      </c>
      <c r="F249" s="211" t="s">
        <v>24</v>
      </c>
      <c r="G249" s="211" t="s">
        <v>548</v>
      </c>
      <c r="H249" s="211"/>
      <c r="I249" s="651">
        <v>26</v>
      </c>
      <c r="J249" s="651">
        <v>21</v>
      </c>
    </row>
    <row r="250" spans="1:10">
      <c r="A250" s="210">
        <v>43366</v>
      </c>
      <c r="B250" s="215" t="s">
        <v>6</v>
      </c>
      <c r="C250" s="211">
        <v>51069</v>
      </c>
      <c r="D250" s="211" t="s">
        <v>465</v>
      </c>
      <c r="E250" s="215" t="s">
        <v>2686</v>
      </c>
      <c r="F250" s="211" t="s">
        <v>24</v>
      </c>
      <c r="G250" s="211" t="s">
        <v>65</v>
      </c>
      <c r="H250" s="211"/>
      <c r="I250" s="651">
        <v>155</v>
      </c>
      <c r="J250" s="651">
        <v>239</v>
      </c>
    </row>
    <row r="251" spans="1:10">
      <c r="A251" s="210">
        <v>43313</v>
      </c>
      <c r="B251" s="215" t="s">
        <v>6</v>
      </c>
      <c r="C251" s="211">
        <v>54329</v>
      </c>
      <c r="D251" s="211" t="s">
        <v>868</v>
      </c>
      <c r="E251" s="215" t="s">
        <v>6</v>
      </c>
      <c r="F251" s="211" t="s">
        <v>24</v>
      </c>
      <c r="G251" s="211" t="s">
        <v>2163</v>
      </c>
      <c r="H251" s="211"/>
      <c r="I251" s="651">
        <v>48</v>
      </c>
      <c r="J251" s="651">
        <v>66</v>
      </c>
    </row>
    <row r="252" spans="1:10">
      <c r="A252" s="210">
        <v>43325</v>
      </c>
      <c r="B252" s="215" t="s">
        <v>4</v>
      </c>
      <c r="C252" s="211">
        <v>8455</v>
      </c>
      <c r="D252" s="211" t="s">
        <v>2345</v>
      </c>
      <c r="E252" s="215" t="s">
        <v>24</v>
      </c>
      <c r="F252" s="211" t="s">
        <v>7</v>
      </c>
      <c r="G252" s="211" t="s">
        <v>98</v>
      </c>
      <c r="H252" s="211" t="s">
        <v>2346</v>
      </c>
      <c r="I252" s="651">
        <v>26</v>
      </c>
      <c r="J252" s="651">
        <v>33</v>
      </c>
    </row>
    <row r="253" spans="1:10">
      <c r="A253" s="210">
        <v>43230</v>
      </c>
      <c r="B253" s="215" t="s">
        <v>22</v>
      </c>
      <c r="C253" s="211">
        <v>1950</v>
      </c>
      <c r="D253" s="211" t="s">
        <v>1565</v>
      </c>
      <c r="E253" s="215" t="s">
        <v>7</v>
      </c>
      <c r="F253" s="211" t="s">
        <v>984</v>
      </c>
      <c r="G253" s="211" t="s">
        <v>388</v>
      </c>
      <c r="H253" s="211" t="s">
        <v>1566</v>
      </c>
      <c r="I253" s="244" t="s">
        <v>1695</v>
      </c>
      <c r="J253" s="244" t="s">
        <v>1696</v>
      </c>
    </row>
    <row r="254" spans="1:10">
      <c r="A254" s="210">
        <v>43397</v>
      </c>
      <c r="B254" s="215" t="s">
        <v>7</v>
      </c>
      <c r="C254" s="211">
        <v>57970</v>
      </c>
      <c r="D254" s="620" t="s">
        <v>3367</v>
      </c>
      <c r="E254" s="215" t="s">
        <v>7</v>
      </c>
      <c r="F254" s="211" t="s">
        <v>7</v>
      </c>
      <c r="G254" s="211" t="s">
        <v>514</v>
      </c>
      <c r="H254" s="211"/>
      <c r="I254" s="651">
        <v>36</v>
      </c>
      <c r="J254" s="651">
        <v>51</v>
      </c>
    </row>
    <row r="255" spans="1:10">
      <c r="A255" s="210">
        <v>43394</v>
      </c>
      <c r="B255" s="215" t="s">
        <v>984</v>
      </c>
      <c r="C255" s="211" t="s">
        <v>2893</v>
      </c>
      <c r="D255" s="620" t="s">
        <v>2894</v>
      </c>
      <c r="E255" s="215" t="s">
        <v>18</v>
      </c>
      <c r="F255" s="211" t="s">
        <v>24</v>
      </c>
      <c r="G255" s="211" t="s">
        <v>1833</v>
      </c>
      <c r="H255" s="211"/>
      <c r="I255" s="244" t="s">
        <v>1697</v>
      </c>
      <c r="J255" s="236" t="s">
        <v>3383</v>
      </c>
    </row>
    <row r="256" spans="1:10">
      <c r="A256" s="210">
        <v>43363</v>
      </c>
      <c r="B256" s="215" t="s">
        <v>3437</v>
      </c>
      <c r="C256" s="211">
        <v>15150</v>
      </c>
      <c r="D256" s="211" t="s">
        <v>2672</v>
      </c>
      <c r="E256" s="215" t="s">
        <v>2673</v>
      </c>
      <c r="F256" s="211" t="s">
        <v>24</v>
      </c>
      <c r="G256" s="211" t="s">
        <v>388</v>
      </c>
      <c r="H256" s="211"/>
      <c r="I256" s="244" t="s">
        <v>3127</v>
      </c>
      <c r="J256" s="244" t="s">
        <v>3127</v>
      </c>
    </row>
    <row r="257" spans="1:10">
      <c r="A257" s="210">
        <v>43223</v>
      </c>
      <c r="B257" s="215" t="s">
        <v>7</v>
      </c>
      <c r="C257" s="211">
        <v>54770</v>
      </c>
      <c r="D257" s="211" t="s">
        <v>1510</v>
      </c>
      <c r="E257" s="215" t="s">
        <v>7</v>
      </c>
      <c r="F257" s="211" t="s">
        <v>24</v>
      </c>
      <c r="G257" s="211" t="s">
        <v>42</v>
      </c>
      <c r="H257" s="211" t="s">
        <v>1511</v>
      </c>
      <c r="I257" s="651">
        <v>72</v>
      </c>
      <c r="J257" s="651">
        <v>125</v>
      </c>
    </row>
    <row r="258" spans="1:10">
      <c r="A258" s="210">
        <v>43320</v>
      </c>
      <c r="B258" s="215" t="s">
        <v>4</v>
      </c>
      <c r="C258" s="211">
        <v>4882</v>
      </c>
      <c r="D258" s="211" t="s">
        <v>317</v>
      </c>
      <c r="E258" s="215" t="s">
        <v>7</v>
      </c>
      <c r="F258" s="211" t="s">
        <v>7</v>
      </c>
      <c r="G258" s="211" t="s">
        <v>470</v>
      </c>
      <c r="H258" s="211"/>
      <c r="I258" s="651">
        <v>13</v>
      </c>
      <c r="J258" s="651">
        <v>7</v>
      </c>
    </row>
    <row r="259" spans="1:10">
      <c r="A259" s="210">
        <v>43244</v>
      </c>
      <c r="B259" s="215" t="s">
        <v>6</v>
      </c>
      <c r="C259" s="211">
        <v>84036</v>
      </c>
      <c r="D259" s="211" t="s">
        <v>1846</v>
      </c>
      <c r="E259" s="215" t="s">
        <v>6</v>
      </c>
      <c r="F259" s="211" t="s">
        <v>53</v>
      </c>
      <c r="G259" s="211" t="s">
        <v>1496</v>
      </c>
      <c r="H259" s="211"/>
      <c r="I259" s="244" t="s">
        <v>700</v>
      </c>
      <c r="J259" s="244" t="s">
        <v>1868</v>
      </c>
    </row>
    <row r="260" spans="1:10">
      <c r="A260" s="210">
        <v>43405</v>
      </c>
      <c r="B260" s="215" t="s">
        <v>7</v>
      </c>
      <c r="C260" s="211">
        <v>54410</v>
      </c>
      <c r="D260" s="211" t="s">
        <v>3053</v>
      </c>
      <c r="E260" s="211" t="s">
        <v>7</v>
      </c>
      <c r="F260" s="211" t="s">
        <v>24</v>
      </c>
      <c r="G260" s="211" t="s">
        <v>2240</v>
      </c>
      <c r="H260" s="211" t="s">
        <v>3054</v>
      </c>
      <c r="I260" s="651">
        <v>89</v>
      </c>
      <c r="J260" s="651">
        <v>132</v>
      </c>
    </row>
    <row r="261" spans="1:10">
      <c r="A261" s="210">
        <v>43241</v>
      </c>
      <c r="B261" s="215" t="s">
        <v>6</v>
      </c>
      <c r="C261" s="211">
        <v>40764</v>
      </c>
      <c r="D261" s="211" t="s">
        <v>1006</v>
      </c>
      <c r="E261" s="215" t="s">
        <v>6</v>
      </c>
      <c r="F261" s="211" t="s">
        <v>6</v>
      </c>
      <c r="G261" s="211" t="s">
        <v>1777</v>
      </c>
      <c r="H261" s="211" t="s">
        <v>1778</v>
      </c>
      <c r="I261" s="244" t="s">
        <v>1804</v>
      </c>
      <c r="J261" s="244" t="s">
        <v>1805</v>
      </c>
    </row>
    <row r="262" spans="1:10">
      <c r="A262" s="210">
        <v>43405</v>
      </c>
      <c r="B262" s="215" t="s">
        <v>6</v>
      </c>
      <c r="C262" s="211">
        <v>86462</v>
      </c>
      <c r="D262" s="211" t="s">
        <v>3036</v>
      </c>
      <c r="E262" s="211" t="s">
        <v>6</v>
      </c>
      <c r="F262" s="211" t="s">
        <v>24</v>
      </c>
      <c r="G262" s="211" t="s">
        <v>1833</v>
      </c>
      <c r="H262" s="211"/>
      <c r="I262" s="244" t="s">
        <v>3429</v>
      </c>
      <c r="J262" s="244" t="s">
        <v>3428</v>
      </c>
    </row>
    <row r="263" spans="1:10">
      <c r="A263" s="210">
        <v>43399</v>
      </c>
      <c r="B263" s="215" t="s">
        <v>7</v>
      </c>
      <c r="C263" s="211">
        <v>54150</v>
      </c>
      <c r="D263" s="620" t="s">
        <v>3368</v>
      </c>
      <c r="E263" s="215" t="s">
        <v>7</v>
      </c>
      <c r="F263" s="211" t="s">
        <v>24</v>
      </c>
      <c r="G263" s="211" t="s">
        <v>388</v>
      </c>
      <c r="H263" s="211" t="s">
        <v>2932</v>
      </c>
      <c r="I263" s="651">
        <v>45</v>
      </c>
      <c r="J263" s="651">
        <v>42</v>
      </c>
    </row>
    <row r="264" spans="1:10">
      <c r="A264" s="210">
        <v>43399</v>
      </c>
      <c r="B264" s="215" t="s">
        <v>984</v>
      </c>
      <c r="C264" s="211" t="s">
        <v>2936</v>
      </c>
      <c r="D264" s="620" t="s">
        <v>2937</v>
      </c>
      <c r="E264" s="215" t="s">
        <v>984</v>
      </c>
      <c r="F264" s="211" t="s">
        <v>2601</v>
      </c>
      <c r="G264" s="211" t="s">
        <v>514</v>
      </c>
      <c r="H264" s="211" t="s">
        <v>2938</v>
      </c>
      <c r="I264" s="244" t="s">
        <v>3384</v>
      </c>
      <c r="J264" s="244" t="s">
        <v>3385</v>
      </c>
    </row>
    <row r="265" spans="1:10">
      <c r="A265" s="210">
        <v>43289</v>
      </c>
      <c r="B265" s="215" t="s">
        <v>7</v>
      </c>
      <c r="C265" s="211">
        <v>57050</v>
      </c>
      <c r="D265" s="211" t="s">
        <v>1300</v>
      </c>
      <c r="E265" s="215" t="s">
        <v>7</v>
      </c>
      <c r="F265" s="211" t="s">
        <v>7</v>
      </c>
      <c r="G265" s="211" t="s">
        <v>42</v>
      </c>
      <c r="H265" s="211"/>
      <c r="I265" s="651">
        <v>47</v>
      </c>
      <c r="J265" s="651">
        <v>69</v>
      </c>
    </row>
    <row r="266" spans="1:10">
      <c r="A266" s="210">
        <v>43324</v>
      </c>
      <c r="B266" s="215" t="s">
        <v>7</v>
      </c>
      <c r="C266" s="211">
        <v>25210</v>
      </c>
      <c r="D266" s="211" t="s">
        <v>3269</v>
      </c>
      <c r="E266" s="215" t="s">
        <v>7</v>
      </c>
      <c r="F266" s="211" t="s">
        <v>7</v>
      </c>
      <c r="G266" s="211" t="s">
        <v>65</v>
      </c>
      <c r="H266" s="211"/>
      <c r="I266" s="244" t="s">
        <v>3270</v>
      </c>
      <c r="J266" s="244" t="s">
        <v>3138</v>
      </c>
    </row>
    <row r="267" spans="1:10">
      <c r="A267" s="210">
        <v>43316</v>
      </c>
      <c r="B267" s="215" t="s">
        <v>1125</v>
      </c>
      <c r="C267" s="211" t="s">
        <v>2202</v>
      </c>
      <c r="D267" s="211" t="s">
        <v>3190</v>
      </c>
      <c r="E267" s="215" t="s">
        <v>24</v>
      </c>
      <c r="F267" s="211" t="s">
        <v>7</v>
      </c>
      <c r="G267" s="211" t="s">
        <v>514</v>
      </c>
      <c r="H267" s="211" t="s">
        <v>2204</v>
      </c>
      <c r="I267" s="244" t="s">
        <v>3272</v>
      </c>
      <c r="J267" s="244" t="s">
        <v>3271</v>
      </c>
    </row>
    <row r="268" spans="1:10">
      <c r="A268" s="210">
        <v>43292</v>
      </c>
      <c r="B268" s="215" t="s">
        <v>22</v>
      </c>
      <c r="C268" s="211">
        <v>6860</v>
      </c>
      <c r="D268" s="211" t="s">
        <v>550</v>
      </c>
      <c r="E268" s="215" t="s">
        <v>7</v>
      </c>
      <c r="F268" s="211" t="s">
        <v>24</v>
      </c>
      <c r="G268" s="211" t="s">
        <v>388</v>
      </c>
      <c r="H268" s="211" t="s">
        <v>2039</v>
      </c>
      <c r="I268" s="651">
        <v>41</v>
      </c>
      <c r="J268" s="651">
        <v>53</v>
      </c>
    </row>
    <row r="269" spans="1:10">
      <c r="A269" s="210">
        <v>43244</v>
      </c>
      <c r="B269" s="215" t="s">
        <v>6</v>
      </c>
      <c r="C269" s="211">
        <v>42799</v>
      </c>
      <c r="D269" s="211" t="s">
        <v>1849</v>
      </c>
      <c r="E269" s="215" t="s">
        <v>6</v>
      </c>
      <c r="F269" s="211" t="s">
        <v>6</v>
      </c>
      <c r="G269" s="211" t="s">
        <v>1848</v>
      </c>
      <c r="H269" s="211"/>
      <c r="I269" s="235" t="s">
        <v>1866</v>
      </c>
      <c r="J269" s="235" t="s">
        <v>1867</v>
      </c>
    </row>
    <row r="270" spans="1:10">
      <c r="A270" s="210">
        <v>43339</v>
      </c>
      <c r="B270" s="215" t="s">
        <v>4</v>
      </c>
      <c r="C270" s="211">
        <v>6839</v>
      </c>
      <c r="D270" s="211" t="s">
        <v>167</v>
      </c>
      <c r="E270" s="215" t="s">
        <v>5</v>
      </c>
      <c r="F270" s="211" t="s">
        <v>6</v>
      </c>
      <c r="G270" s="211" t="s">
        <v>2531</v>
      </c>
      <c r="H270" s="218"/>
      <c r="I270" s="651">
        <v>41</v>
      </c>
      <c r="J270" s="651">
        <v>59</v>
      </c>
    </row>
    <row r="271" spans="1:10">
      <c r="A271" s="210">
        <v>43307</v>
      </c>
      <c r="B271" s="215" t="s">
        <v>7</v>
      </c>
      <c r="C271" s="211">
        <v>78340</v>
      </c>
      <c r="D271" s="211" t="s">
        <v>2120</v>
      </c>
      <c r="E271" s="215" t="s">
        <v>7</v>
      </c>
      <c r="F271" s="211" t="s">
        <v>24</v>
      </c>
      <c r="G271" s="211" t="s">
        <v>1833</v>
      </c>
      <c r="H271" s="211"/>
      <c r="I271" s="244" t="s">
        <v>3171</v>
      </c>
      <c r="J271" s="244" t="s">
        <v>3172</v>
      </c>
    </row>
    <row r="272" spans="1:10">
      <c r="A272" s="210">
        <v>43244</v>
      </c>
      <c r="B272" s="215" t="s">
        <v>4</v>
      </c>
      <c r="C272" s="211">
        <v>3364</v>
      </c>
      <c r="D272" s="211" t="s">
        <v>151</v>
      </c>
      <c r="E272" s="215" t="s">
        <v>5</v>
      </c>
      <c r="F272" s="211" t="s">
        <v>5</v>
      </c>
      <c r="G272" s="211" t="s">
        <v>98</v>
      </c>
      <c r="H272" s="211"/>
      <c r="I272" s="651">
        <v>25</v>
      </c>
      <c r="J272" s="651">
        <v>18</v>
      </c>
    </row>
    <row r="273" spans="1:10">
      <c r="A273" s="210">
        <v>43315</v>
      </c>
      <c r="B273" s="215" t="s">
        <v>7</v>
      </c>
      <c r="C273" s="211">
        <v>54720</v>
      </c>
      <c r="D273" s="211" t="s">
        <v>538</v>
      </c>
      <c r="E273" s="215" t="s">
        <v>7</v>
      </c>
      <c r="F273" s="211" t="s">
        <v>24</v>
      </c>
      <c r="G273" s="211" t="s">
        <v>548</v>
      </c>
      <c r="H273" s="211" t="s">
        <v>2196</v>
      </c>
      <c r="I273" s="651">
        <v>24</v>
      </c>
      <c r="J273" s="651">
        <v>25</v>
      </c>
    </row>
    <row r="274" spans="1:10">
      <c r="A274" s="210">
        <v>43323</v>
      </c>
      <c r="B274" s="215" t="s">
        <v>22</v>
      </c>
      <c r="C274" s="211">
        <v>6890</v>
      </c>
      <c r="D274" s="211" t="s">
        <v>2316</v>
      </c>
      <c r="E274" s="215" t="s">
        <v>7</v>
      </c>
      <c r="F274" s="211" t="s">
        <v>7</v>
      </c>
      <c r="G274" s="211" t="s">
        <v>514</v>
      </c>
      <c r="H274" s="211" t="s">
        <v>2317</v>
      </c>
      <c r="I274" s="651">
        <v>62</v>
      </c>
      <c r="J274" s="651">
        <v>82</v>
      </c>
    </row>
    <row r="275" spans="1:10">
      <c r="A275" s="210">
        <v>43301</v>
      </c>
      <c r="B275" s="215" t="s">
        <v>22</v>
      </c>
      <c r="C275" s="211">
        <v>6800</v>
      </c>
      <c r="D275" s="211" t="s">
        <v>1963</v>
      </c>
      <c r="E275" s="215" t="s">
        <v>7</v>
      </c>
      <c r="F275" s="211" t="s">
        <v>24</v>
      </c>
      <c r="G275" s="211" t="s">
        <v>891</v>
      </c>
      <c r="H275" s="211"/>
      <c r="I275" s="651">
        <v>53</v>
      </c>
      <c r="J275" s="651">
        <v>71</v>
      </c>
    </row>
    <row r="276" spans="1:10">
      <c r="A276" s="210">
        <v>43223</v>
      </c>
      <c r="B276" s="215" t="s">
        <v>22</v>
      </c>
      <c r="C276" s="211">
        <v>1770</v>
      </c>
      <c r="D276" s="211" t="s">
        <v>1512</v>
      </c>
      <c r="E276" s="215" t="s">
        <v>984</v>
      </c>
      <c r="F276" s="211" t="s">
        <v>7</v>
      </c>
      <c r="G276" s="211" t="s">
        <v>941</v>
      </c>
      <c r="H276" s="211"/>
      <c r="I276" s="660">
        <v>144</v>
      </c>
      <c r="J276" s="661">
        <v>242</v>
      </c>
    </row>
    <row r="277" spans="1:10">
      <c r="A277" s="210">
        <v>43331</v>
      </c>
      <c r="B277" s="215" t="s">
        <v>22</v>
      </c>
      <c r="C277" s="211">
        <v>4790</v>
      </c>
      <c r="D277" s="211" t="s">
        <v>2426</v>
      </c>
      <c r="E277" s="215" t="s">
        <v>6</v>
      </c>
      <c r="F277" s="211" t="s">
        <v>7</v>
      </c>
      <c r="G277" s="211" t="s">
        <v>1133</v>
      </c>
      <c r="H277" s="211" t="s">
        <v>2427</v>
      </c>
      <c r="I277" s="651">
        <v>105</v>
      </c>
      <c r="J277" s="651">
        <v>161</v>
      </c>
    </row>
    <row r="278" spans="1:10">
      <c r="A278" s="210">
        <v>43404</v>
      </c>
      <c r="B278" s="215" t="s">
        <v>4</v>
      </c>
      <c r="C278" s="211">
        <v>4499</v>
      </c>
      <c r="D278" s="620" t="s">
        <v>731</v>
      </c>
      <c r="E278" s="215" t="s">
        <v>5</v>
      </c>
      <c r="F278" s="211" t="s">
        <v>7</v>
      </c>
      <c r="G278" s="211" t="s">
        <v>123</v>
      </c>
      <c r="H278" s="211" t="s">
        <v>3024</v>
      </c>
      <c r="I278" s="651">
        <v>10</v>
      </c>
      <c r="J278" s="651">
        <v>9</v>
      </c>
    </row>
    <row r="279" spans="1:10">
      <c r="A279" s="210">
        <v>43329</v>
      </c>
      <c r="B279" s="215" t="s">
        <v>7</v>
      </c>
      <c r="C279" s="211">
        <v>8110</v>
      </c>
      <c r="D279" s="211" t="s">
        <v>2409</v>
      </c>
      <c r="E279" s="215" t="s">
        <v>7</v>
      </c>
      <c r="F279" s="211" t="s">
        <v>7</v>
      </c>
      <c r="G279" s="211" t="s">
        <v>510</v>
      </c>
      <c r="H279" s="211"/>
      <c r="I279" s="651">
        <v>67</v>
      </c>
      <c r="J279" s="651">
        <v>70</v>
      </c>
    </row>
    <row r="280" spans="1:10">
      <c r="A280" s="210">
        <v>43342</v>
      </c>
      <c r="B280" s="215" t="s">
        <v>4</v>
      </c>
      <c r="C280" s="211">
        <v>4798</v>
      </c>
      <c r="D280" s="211" t="s">
        <v>1225</v>
      </c>
      <c r="E280" s="215" t="s">
        <v>5</v>
      </c>
      <c r="F280" s="211" t="s">
        <v>2574</v>
      </c>
      <c r="G280" s="211" t="s">
        <v>2575</v>
      </c>
      <c r="H280" s="211"/>
      <c r="I280" s="651">
        <v>9</v>
      </c>
      <c r="J280" s="651">
        <v>9</v>
      </c>
    </row>
    <row r="281" spans="1:10">
      <c r="A281" s="210">
        <v>43328</v>
      </c>
      <c r="B281" s="215" t="s">
        <v>7</v>
      </c>
      <c r="C281" s="211">
        <v>69380</v>
      </c>
      <c r="D281" s="211" t="s">
        <v>2396</v>
      </c>
      <c r="E281" s="215" t="s">
        <v>7</v>
      </c>
      <c r="F281" s="211" t="s">
        <v>7</v>
      </c>
      <c r="G281" s="211" t="s">
        <v>65</v>
      </c>
      <c r="H281" s="211" t="s">
        <v>2397</v>
      </c>
      <c r="I281" s="244" t="s">
        <v>3273</v>
      </c>
      <c r="J281" s="244" t="s">
        <v>1096</v>
      </c>
    </row>
    <row r="282" spans="1:10">
      <c r="A282" s="210">
        <v>43338</v>
      </c>
      <c r="B282" s="215" t="s">
        <v>250</v>
      </c>
      <c r="C282" s="211" t="s">
        <v>2512</v>
      </c>
      <c r="D282" s="211" t="s">
        <v>1896</v>
      </c>
      <c r="E282" s="215" t="s">
        <v>24</v>
      </c>
      <c r="F282" s="211" t="s">
        <v>7</v>
      </c>
      <c r="G282" s="211" t="s">
        <v>1167</v>
      </c>
      <c r="H282" s="211"/>
      <c r="I282" s="244" t="s">
        <v>1287</v>
      </c>
      <c r="J282" s="244" t="s">
        <v>3274</v>
      </c>
    </row>
    <row r="283" spans="1:10">
      <c r="A283" s="210">
        <v>43401</v>
      </c>
      <c r="B283" s="215" t="s">
        <v>7</v>
      </c>
      <c r="C283" s="211">
        <v>54810</v>
      </c>
      <c r="D283" s="620" t="s">
        <v>394</v>
      </c>
      <c r="E283" s="215" t="s">
        <v>7</v>
      </c>
      <c r="F283" s="211" t="s">
        <v>7</v>
      </c>
      <c r="G283" s="211" t="s">
        <v>3387</v>
      </c>
      <c r="H283" s="211" t="s">
        <v>2967</v>
      </c>
      <c r="I283" s="651">
        <v>18</v>
      </c>
      <c r="J283" s="651">
        <v>17</v>
      </c>
    </row>
    <row r="284" spans="1:10">
      <c r="A284" s="210">
        <v>43320</v>
      </c>
      <c r="B284" s="215" t="s">
        <v>4</v>
      </c>
      <c r="C284" s="211">
        <v>9459</v>
      </c>
      <c r="D284" s="211" t="s">
        <v>3275</v>
      </c>
      <c r="E284" s="215" t="s">
        <v>5</v>
      </c>
      <c r="F284" s="211" t="s">
        <v>5</v>
      </c>
      <c r="G284" s="211" t="s">
        <v>116</v>
      </c>
      <c r="H284" s="211"/>
      <c r="I284" s="651">
        <v>53</v>
      </c>
      <c r="J284" s="651">
        <v>73</v>
      </c>
    </row>
    <row r="285" spans="1:10">
      <c r="A285" s="210">
        <v>43342</v>
      </c>
      <c r="B285" s="215" t="s">
        <v>7</v>
      </c>
      <c r="C285" s="211">
        <v>54400</v>
      </c>
      <c r="D285" s="211" t="s">
        <v>408</v>
      </c>
      <c r="E285" s="215" t="s">
        <v>7</v>
      </c>
      <c r="F285" s="211" t="s">
        <v>7</v>
      </c>
      <c r="G285" s="211" t="s">
        <v>65</v>
      </c>
      <c r="H285" s="211" t="s">
        <v>2578</v>
      </c>
      <c r="I285" s="651">
        <v>22</v>
      </c>
      <c r="J285" s="651">
        <v>20</v>
      </c>
    </row>
    <row r="286" spans="1:10">
      <c r="A286" s="210">
        <v>43242</v>
      </c>
      <c r="B286" s="215" t="s">
        <v>4</v>
      </c>
      <c r="C286" s="211">
        <v>7359</v>
      </c>
      <c r="D286" s="211" t="s">
        <v>631</v>
      </c>
      <c r="E286" s="215" t="s">
        <v>5</v>
      </c>
      <c r="F286" s="211" t="s">
        <v>5</v>
      </c>
      <c r="G286" s="211" t="s">
        <v>1800</v>
      </c>
      <c r="H286" s="211"/>
      <c r="I286" s="651">
        <v>31</v>
      </c>
      <c r="J286" s="651">
        <v>44</v>
      </c>
    </row>
    <row r="287" spans="1:10">
      <c r="A287" s="210">
        <v>43404</v>
      </c>
      <c r="B287" s="215" t="s">
        <v>7</v>
      </c>
      <c r="C287" s="211">
        <v>57050</v>
      </c>
      <c r="D287" s="620" t="s">
        <v>3021</v>
      </c>
      <c r="E287" s="215" t="s">
        <v>7</v>
      </c>
      <c r="F287" s="211" t="s">
        <v>24</v>
      </c>
      <c r="G287" s="211" t="s">
        <v>388</v>
      </c>
      <c r="H287" s="211" t="s">
        <v>3022</v>
      </c>
      <c r="I287" s="651">
        <v>52</v>
      </c>
      <c r="J287" s="651">
        <v>71</v>
      </c>
    </row>
    <row r="288" spans="1:10">
      <c r="A288" s="210">
        <v>43370</v>
      </c>
      <c r="B288" s="215" t="s">
        <v>22</v>
      </c>
      <c r="C288" s="211">
        <v>6850</v>
      </c>
      <c r="D288" s="211" t="s">
        <v>2698</v>
      </c>
      <c r="E288" s="215" t="s">
        <v>7</v>
      </c>
      <c r="F288" s="211" t="s">
        <v>7</v>
      </c>
      <c r="G288" s="211" t="s">
        <v>2689</v>
      </c>
      <c r="H288" s="211" t="s">
        <v>2699</v>
      </c>
      <c r="I288" s="651">
        <v>45</v>
      </c>
      <c r="J288" s="651">
        <v>48</v>
      </c>
    </row>
    <row r="289" spans="1:10">
      <c r="A289" s="210">
        <v>43342</v>
      </c>
      <c r="B289" s="215" t="s">
        <v>22</v>
      </c>
      <c r="C289" s="211">
        <v>1348</v>
      </c>
      <c r="D289" s="211" t="s">
        <v>2569</v>
      </c>
      <c r="E289" s="215" t="s">
        <v>7</v>
      </c>
      <c r="F289" s="211" t="s">
        <v>2570</v>
      </c>
      <c r="G289" s="211" t="s">
        <v>65</v>
      </c>
      <c r="H289" s="211" t="s">
        <v>2571</v>
      </c>
      <c r="I289" s="669">
        <v>113</v>
      </c>
      <c r="J289" s="669">
        <v>183</v>
      </c>
    </row>
    <row r="290" spans="1:10">
      <c r="A290" s="210">
        <v>43224</v>
      </c>
      <c r="B290" s="215" t="s">
        <v>7</v>
      </c>
      <c r="C290" s="211">
        <v>57935</v>
      </c>
      <c r="D290" s="211" t="s">
        <v>1517</v>
      </c>
      <c r="E290" s="215" t="s">
        <v>7</v>
      </c>
      <c r="F290" s="211" t="s">
        <v>24</v>
      </c>
      <c r="G290" s="211" t="s">
        <v>388</v>
      </c>
      <c r="H290" s="218" t="s">
        <v>1518</v>
      </c>
      <c r="I290" s="651">
        <v>44</v>
      </c>
      <c r="J290" s="651">
        <v>58</v>
      </c>
    </row>
    <row r="291" spans="1:10">
      <c r="A291" s="210">
        <v>43397</v>
      </c>
      <c r="B291" s="215" t="s">
        <v>7</v>
      </c>
      <c r="C291" s="211">
        <v>68460</v>
      </c>
      <c r="D291" s="620" t="s">
        <v>3369</v>
      </c>
      <c r="E291" s="215" t="s">
        <v>7</v>
      </c>
      <c r="F291" s="211" t="s">
        <v>7</v>
      </c>
      <c r="G291" s="211" t="s">
        <v>2861</v>
      </c>
      <c r="H291" s="211"/>
      <c r="I291" s="244" t="s">
        <v>3393</v>
      </c>
      <c r="J291" s="244" t="s">
        <v>3140</v>
      </c>
    </row>
    <row r="292" spans="1:10">
      <c r="A292" s="210">
        <v>43282</v>
      </c>
      <c r="B292" s="215" t="s">
        <v>4</v>
      </c>
      <c r="C292" s="211">
        <v>1116</v>
      </c>
      <c r="D292" s="211" t="s">
        <v>205</v>
      </c>
      <c r="E292" s="215" t="s">
        <v>5</v>
      </c>
      <c r="F292" s="211" t="s">
        <v>5</v>
      </c>
      <c r="G292" s="211" t="s">
        <v>1990</v>
      </c>
      <c r="H292" s="211"/>
      <c r="I292" s="651">
        <v>23</v>
      </c>
      <c r="J292" s="651">
        <v>26</v>
      </c>
    </row>
    <row r="293" spans="1:10">
      <c r="A293" s="210">
        <v>43232</v>
      </c>
      <c r="B293" s="215" t="s">
        <v>7</v>
      </c>
      <c r="C293" s="211">
        <v>69007</v>
      </c>
      <c r="D293" s="211" t="s">
        <v>360</v>
      </c>
      <c r="E293" s="215" t="s">
        <v>7</v>
      </c>
      <c r="F293" s="211" t="s">
        <v>24</v>
      </c>
      <c r="G293" s="211" t="s">
        <v>941</v>
      </c>
      <c r="H293" s="211"/>
      <c r="I293" s="244" t="s">
        <v>1697</v>
      </c>
      <c r="J293" s="244" t="s">
        <v>1698</v>
      </c>
    </row>
    <row r="294" spans="1:10">
      <c r="A294" s="210">
        <v>43288</v>
      </c>
      <c r="B294" s="215" t="s">
        <v>7</v>
      </c>
      <c r="C294" s="211">
        <v>57730</v>
      </c>
      <c r="D294" s="211" t="s">
        <v>2025</v>
      </c>
      <c r="E294" s="215" t="s">
        <v>7</v>
      </c>
      <c r="F294" s="211" t="s">
        <v>7</v>
      </c>
      <c r="G294" s="211" t="s">
        <v>634</v>
      </c>
      <c r="H294" s="211" t="s">
        <v>2026</v>
      </c>
      <c r="I294" s="651">
        <v>75</v>
      </c>
      <c r="J294" s="651">
        <v>114</v>
      </c>
    </row>
    <row r="295" spans="1:10">
      <c r="A295" s="210">
        <v>43295</v>
      </c>
      <c r="B295" s="215" t="s">
        <v>7</v>
      </c>
      <c r="C295" s="211">
        <v>97740</v>
      </c>
      <c r="D295" s="211" t="s">
        <v>2049</v>
      </c>
      <c r="E295" s="215" t="s">
        <v>7</v>
      </c>
      <c r="F295" s="211" t="s">
        <v>24</v>
      </c>
      <c r="G295" s="211" t="s">
        <v>1937</v>
      </c>
      <c r="H295" s="211"/>
      <c r="I295" s="244" t="s">
        <v>3127</v>
      </c>
      <c r="J295" s="244" t="s">
        <v>3127</v>
      </c>
    </row>
    <row r="296" spans="1:10">
      <c r="A296" s="210">
        <v>43286</v>
      </c>
      <c r="B296" s="215" t="s">
        <v>28</v>
      </c>
      <c r="C296" s="211">
        <v>28031</v>
      </c>
      <c r="D296" s="211" t="s">
        <v>2016</v>
      </c>
      <c r="E296" s="215" t="s">
        <v>28</v>
      </c>
      <c r="F296" s="211" t="s">
        <v>7</v>
      </c>
      <c r="G296" s="211" t="s">
        <v>1937</v>
      </c>
      <c r="H296" s="211"/>
      <c r="I296" s="244" t="s">
        <v>3127</v>
      </c>
      <c r="J296" s="244" t="s">
        <v>3127</v>
      </c>
    </row>
    <row r="297" spans="1:10">
      <c r="A297" s="210">
        <v>43282</v>
      </c>
      <c r="B297" s="215" t="s">
        <v>4</v>
      </c>
      <c r="C297" s="211">
        <v>8230</v>
      </c>
      <c r="D297" s="211" t="s">
        <v>162</v>
      </c>
      <c r="E297" s="215" t="s">
        <v>24</v>
      </c>
      <c r="F297" s="211" t="s">
        <v>7</v>
      </c>
      <c r="G297" s="211" t="s">
        <v>1991</v>
      </c>
      <c r="H297" s="211"/>
      <c r="I297" s="651">
        <v>23</v>
      </c>
      <c r="J297" s="651">
        <v>20</v>
      </c>
    </row>
    <row r="298" spans="1:10">
      <c r="A298" s="210">
        <v>43321</v>
      </c>
      <c r="B298" s="215" t="s">
        <v>7</v>
      </c>
      <c r="C298" s="211">
        <v>54790</v>
      </c>
      <c r="D298" s="211" t="s">
        <v>3282</v>
      </c>
      <c r="E298" s="215" t="s">
        <v>7</v>
      </c>
      <c r="F298" s="211" t="s">
        <v>7</v>
      </c>
      <c r="G298" s="211" t="s">
        <v>65</v>
      </c>
      <c r="H298" s="211" t="s">
        <v>2297</v>
      </c>
      <c r="I298" s="651">
        <v>38</v>
      </c>
      <c r="J298" s="651">
        <v>36</v>
      </c>
    </row>
    <row r="299" spans="1:10">
      <c r="A299" s="210">
        <v>43397</v>
      </c>
      <c r="B299" s="215" t="s">
        <v>7</v>
      </c>
      <c r="C299" s="211">
        <v>55150</v>
      </c>
      <c r="D299" s="620" t="s">
        <v>2906</v>
      </c>
      <c r="E299" s="215" t="s">
        <v>7</v>
      </c>
      <c r="F299" s="211" t="s">
        <v>7</v>
      </c>
      <c r="G299" s="211" t="s">
        <v>810</v>
      </c>
      <c r="H299" s="211"/>
      <c r="I299" s="651">
        <v>44</v>
      </c>
      <c r="J299" s="651">
        <v>41</v>
      </c>
    </row>
    <row r="300" spans="1:10">
      <c r="A300" s="210">
        <v>43299</v>
      </c>
      <c r="B300" s="215" t="s">
        <v>7</v>
      </c>
      <c r="C300" s="211">
        <v>57700</v>
      </c>
      <c r="D300" s="211" t="s">
        <v>349</v>
      </c>
      <c r="E300" s="215" t="s">
        <v>7</v>
      </c>
      <c r="F300" s="211" t="s">
        <v>7</v>
      </c>
      <c r="G300" s="211" t="s">
        <v>470</v>
      </c>
      <c r="H300" s="211"/>
      <c r="I300" s="651">
        <v>34</v>
      </c>
      <c r="J300" s="651">
        <v>44</v>
      </c>
    </row>
    <row r="301" spans="1:10">
      <c r="A301" s="210">
        <v>43342</v>
      </c>
      <c r="B301" s="215" t="s">
        <v>7</v>
      </c>
      <c r="C301" s="211">
        <v>57535</v>
      </c>
      <c r="D301" s="211" t="s">
        <v>2567</v>
      </c>
      <c r="E301" s="215" t="s">
        <v>7</v>
      </c>
      <c r="F301" s="211" t="s">
        <v>24</v>
      </c>
      <c r="G301" s="211" t="s">
        <v>98</v>
      </c>
      <c r="H301" s="211" t="s">
        <v>2568</v>
      </c>
      <c r="I301" s="651">
        <v>44</v>
      </c>
      <c r="J301" s="651">
        <v>64</v>
      </c>
    </row>
    <row r="302" spans="1:10">
      <c r="A302" s="210">
        <v>43291</v>
      </c>
      <c r="B302" s="215" t="s">
        <v>7</v>
      </c>
      <c r="C302" s="211">
        <v>57155</v>
      </c>
      <c r="D302" s="211" t="s">
        <v>841</v>
      </c>
      <c r="E302" s="215" t="s">
        <v>6</v>
      </c>
      <c r="F302" s="211" t="s">
        <v>7</v>
      </c>
      <c r="G302" s="211" t="s">
        <v>243</v>
      </c>
      <c r="H302" s="211"/>
      <c r="I302" s="651">
        <v>56</v>
      </c>
      <c r="J302" s="651">
        <v>81</v>
      </c>
    </row>
    <row r="303" spans="1:10">
      <c r="A303" s="210">
        <v>43408</v>
      </c>
      <c r="B303" s="215" t="s">
        <v>7</v>
      </c>
      <c r="C303" s="211">
        <v>54320</v>
      </c>
      <c r="D303" s="211" t="s">
        <v>3427</v>
      </c>
      <c r="E303" s="211" t="s">
        <v>7</v>
      </c>
      <c r="F303" s="211" t="s">
        <v>24</v>
      </c>
      <c r="G303" s="211" t="s">
        <v>388</v>
      </c>
      <c r="H303" s="211"/>
      <c r="I303" s="651">
        <v>78</v>
      </c>
      <c r="J303" s="651">
        <v>120</v>
      </c>
    </row>
    <row r="304" spans="1:10">
      <c r="A304" s="210">
        <v>43404</v>
      </c>
      <c r="B304" s="215" t="s">
        <v>7</v>
      </c>
      <c r="C304" s="211">
        <v>57660</v>
      </c>
      <c r="D304" s="620" t="s">
        <v>3011</v>
      </c>
      <c r="E304" s="215" t="s">
        <v>7</v>
      </c>
      <c r="F304" s="211" t="s">
        <v>24</v>
      </c>
      <c r="G304" s="211" t="s">
        <v>388</v>
      </c>
      <c r="H304" s="211" t="s">
        <v>3012</v>
      </c>
      <c r="I304" s="651">
        <v>84</v>
      </c>
      <c r="J304" s="651">
        <v>128</v>
      </c>
    </row>
    <row r="305" spans="1:10">
      <c r="A305" s="210">
        <v>43315</v>
      </c>
      <c r="B305" s="215" t="s">
        <v>6</v>
      </c>
      <c r="C305" s="211">
        <v>546310</v>
      </c>
      <c r="D305" s="211" t="s">
        <v>2194</v>
      </c>
      <c r="E305" s="215" t="s">
        <v>24</v>
      </c>
      <c r="F305" s="211" t="s">
        <v>24</v>
      </c>
      <c r="G305" s="211" t="s">
        <v>123</v>
      </c>
      <c r="H305" s="211" t="s">
        <v>2195</v>
      </c>
      <c r="I305" s="651">
        <v>57</v>
      </c>
      <c r="J305" s="651">
        <v>89</v>
      </c>
    </row>
    <row r="306" spans="1:10">
      <c r="A306" s="210">
        <v>43405</v>
      </c>
      <c r="B306" s="215" t="s">
        <v>4</v>
      </c>
      <c r="C306" s="211">
        <v>7663</v>
      </c>
      <c r="D306" s="211" t="s">
        <v>310</v>
      </c>
      <c r="E306" s="211" t="s">
        <v>25</v>
      </c>
      <c r="F306" s="211" t="s">
        <v>7</v>
      </c>
      <c r="G306" s="211" t="s">
        <v>42</v>
      </c>
      <c r="H306" s="211" t="s">
        <v>3065</v>
      </c>
      <c r="I306" s="651">
        <v>45</v>
      </c>
      <c r="J306" s="651">
        <v>57</v>
      </c>
    </row>
    <row r="307" spans="1:10">
      <c r="A307" s="210">
        <v>87</v>
      </c>
      <c r="B307" s="215" t="s">
        <v>22</v>
      </c>
      <c r="C307" s="211">
        <v>6769</v>
      </c>
      <c r="D307" s="211" t="s">
        <v>2014</v>
      </c>
      <c r="E307" s="215" t="s">
        <v>7</v>
      </c>
      <c r="F307" s="211" t="s">
        <v>7</v>
      </c>
      <c r="G307" s="211" t="s">
        <v>123</v>
      </c>
      <c r="H307" s="211" t="s">
        <v>2015</v>
      </c>
      <c r="I307" s="651">
        <v>44</v>
      </c>
      <c r="J307" s="651">
        <v>44</v>
      </c>
    </row>
    <row r="308" spans="1:10">
      <c r="A308" s="210">
        <v>43337</v>
      </c>
      <c r="B308" s="215" t="s">
        <v>22</v>
      </c>
      <c r="C308" s="211">
        <v>6769</v>
      </c>
      <c r="D308" s="211" t="s">
        <v>2497</v>
      </c>
      <c r="E308" s="215" t="s">
        <v>7</v>
      </c>
      <c r="F308" s="211" t="s">
        <v>24</v>
      </c>
      <c r="G308" s="211" t="s">
        <v>388</v>
      </c>
      <c r="H308" s="211" t="s">
        <v>2498</v>
      </c>
      <c r="I308" s="651">
        <v>49</v>
      </c>
      <c r="J308" s="651">
        <v>47</v>
      </c>
    </row>
    <row r="309" spans="1:10">
      <c r="A309" s="210">
        <v>43221</v>
      </c>
      <c r="B309" s="215" t="s">
        <v>4</v>
      </c>
      <c r="C309" s="211">
        <v>6930</v>
      </c>
      <c r="D309" s="211" t="s">
        <v>801</v>
      </c>
      <c r="E309" s="215" t="s">
        <v>28</v>
      </c>
      <c r="F309" s="211" t="s">
        <v>100</v>
      </c>
      <c r="G309" s="211" t="s">
        <v>42</v>
      </c>
      <c r="H309" s="211" t="s">
        <v>1377</v>
      </c>
      <c r="I309" s="148">
        <v>36</v>
      </c>
      <c r="J309" s="148">
        <v>45</v>
      </c>
    </row>
    <row r="310" spans="1:10">
      <c r="A310" s="210">
        <v>43321</v>
      </c>
      <c r="B310" s="215" t="s">
        <v>4</v>
      </c>
      <c r="C310" s="211">
        <v>2429</v>
      </c>
      <c r="D310" s="211" t="s">
        <v>619</v>
      </c>
      <c r="E310" s="215" t="s">
        <v>5</v>
      </c>
      <c r="F310" s="211" t="s">
        <v>2300</v>
      </c>
      <c r="G310" s="211" t="s">
        <v>391</v>
      </c>
      <c r="H310" s="211"/>
      <c r="I310" s="651">
        <v>19</v>
      </c>
      <c r="J310" s="651">
        <v>25</v>
      </c>
    </row>
    <row r="311" spans="1:10">
      <c r="A311" s="210">
        <v>43316</v>
      </c>
      <c r="B311" s="240" t="s">
        <v>4</v>
      </c>
      <c r="C311" s="211">
        <v>7570</v>
      </c>
      <c r="D311" s="211" t="s">
        <v>468</v>
      </c>
      <c r="E311" s="215" t="s">
        <v>6</v>
      </c>
      <c r="F311" s="211" t="s">
        <v>6</v>
      </c>
      <c r="G311" s="211" t="s">
        <v>116</v>
      </c>
      <c r="H311" s="211"/>
      <c r="I311" s="651">
        <v>35</v>
      </c>
      <c r="J311" s="651">
        <v>52</v>
      </c>
    </row>
    <row r="312" spans="1:10">
      <c r="A312" s="210">
        <v>43314</v>
      </c>
      <c r="B312" s="215" t="s">
        <v>7</v>
      </c>
      <c r="C312" s="211">
        <v>57480</v>
      </c>
      <c r="D312" s="211" t="s">
        <v>2186</v>
      </c>
      <c r="E312" s="215" t="s">
        <v>7</v>
      </c>
      <c r="F312" s="211" t="s">
        <v>24</v>
      </c>
      <c r="G312" s="211" t="s">
        <v>2187</v>
      </c>
      <c r="H312" s="211" t="s">
        <v>2188</v>
      </c>
      <c r="I312" s="651">
        <v>38</v>
      </c>
      <c r="J312" s="651">
        <v>49</v>
      </c>
    </row>
    <row r="313" spans="1:10">
      <c r="A313" s="210">
        <v>43349</v>
      </c>
      <c r="B313" s="215" t="s">
        <v>4</v>
      </c>
      <c r="C313" s="211">
        <v>9170</v>
      </c>
      <c r="D313" s="211" t="s">
        <v>650</v>
      </c>
      <c r="E313" s="215" t="s">
        <v>5</v>
      </c>
      <c r="F313" s="211" t="s">
        <v>7</v>
      </c>
      <c r="G313" s="211" t="s">
        <v>1833</v>
      </c>
      <c r="H313" s="211"/>
      <c r="I313" s="651">
        <v>48</v>
      </c>
      <c r="J313" s="651">
        <v>63</v>
      </c>
    </row>
    <row r="314" spans="1:10">
      <c r="A314" s="210">
        <v>43233</v>
      </c>
      <c r="B314" s="215" t="s">
        <v>4</v>
      </c>
      <c r="C314" s="211">
        <v>9168</v>
      </c>
      <c r="D314" s="211" t="s">
        <v>650</v>
      </c>
      <c r="E314" s="215" t="s">
        <v>5</v>
      </c>
      <c r="F314" s="211" t="s">
        <v>6</v>
      </c>
      <c r="G314" s="211" t="s">
        <v>1025</v>
      </c>
      <c r="H314" s="211" t="s">
        <v>1643</v>
      </c>
      <c r="I314" s="148">
        <v>47</v>
      </c>
      <c r="J314" s="651">
        <v>63</v>
      </c>
    </row>
    <row r="315" spans="1:10">
      <c r="A315" s="210">
        <v>43300</v>
      </c>
      <c r="B315" s="215" t="s">
        <v>6</v>
      </c>
      <c r="C315" s="211">
        <v>66663</v>
      </c>
      <c r="D315" s="211" t="s">
        <v>3173</v>
      </c>
      <c r="E315" s="215" t="s">
        <v>6</v>
      </c>
      <c r="F315" s="211" t="s">
        <v>12</v>
      </c>
      <c r="G315" s="211" t="s">
        <v>514</v>
      </c>
      <c r="H315" s="211" t="s">
        <v>2070</v>
      </c>
      <c r="I315" s="651">
        <v>47</v>
      </c>
      <c r="J315" s="651">
        <v>66</v>
      </c>
    </row>
    <row r="316" spans="1:10">
      <c r="A316" s="210">
        <v>43297</v>
      </c>
      <c r="B316" s="215" t="s">
        <v>22</v>
      </c>
      <c r="C316" s="211">
        <v>6780</v>
      </c>
      <c r="D316" s="211" t="s">
        <v>628</v>
      </c>
      <c r="E316" s="215" t="s">
        <v>7</v>
      </c>
      <c r="F316" s="211" t="s">
        <v>7</v>
      </c>
      <c r="G316" s="211" t="s">
        <v>391</v>
      </c>
      <c r="H316" s="211" t="s">
        <v>2056</v>
      </c>
      <c r="I316" s="651">
        <v>17</v>
      </c>
      <c r="J316" s="651">
        <v>18</v>
      </c>
    </row>
    <row r="317" spans="1:10">
      <c r="A317" s="210">
        <v>43404</v>
      </c>
      <c r="B317" s="215" t="s">
        <v>4</v>
      </c>
      <c r="C317" s="211">
        <v>54850</v>
      </c>
      <c r="D317" s="620" t="s">
        <v>3388</v>
      </c>
      <c r="E317" s="215" t="s">
        <v>7</v>
      </c>
      <c r="F317" s="211" t="s">
        <v>24</v>
      </c>
      <c r="G317" s="211" t="s">
        <v>388</v>
      </c>
      <c r="H317" s="211" t="s">
        <v>3026</v>
      </c>
      <c r="I317" s="651">
        <v>86</v>
      </c>
      <c r="J317" s="651">
        <v>138</v>
      </c>
    </row>
    <row r="318" spans="1:10">
      <c r="A318" s="210">
        <v>43401</v>
      </c>
      <c r="B318" s="215" t="s">
        <v>7</v>
      </c>
      <c r="C318" s="211">
        <v>57970</v>
      </c>
      <c r="D318" s="620" t="s">
        <v>3389</v>
      </c>
      <c r="E318" s="215" t="s">
        <v>7</v>
      </c>
      <c r="F318" s="211" t="s">
        <v>7</v>
      </c>
      <c r="G318" s="211" t="s">
        <v>116</v>
      </c>
      <c r="H318" s="211"/>
      <c r="I318" s="651">
        <v>39</v>
      </c>
      <c r="J318" s="651">
        <v>47</v>
      </c>
    </row>
    <row r="319" spans="1:10">
      <c r="A319" s="210">
        <v>43333</v>
      </c>
      <c r="B319" s="215" t="s">
        <v>7</v>
      </c>
      <c r="C319" s="211">
        <v>57000</v>
      </c>
      <c r="D319" s="211" t="s">
        <v>785</v>
      </c>
      <c r="E319" s="215" t="s">
        <v>7</v>
      </c>
      <c r="F319" s="211" t="s">
        <v>113</v>
      </c>
      <c r="G319" s="211" t="s">
        <v>1133</v>
      </c>
      <c r="H319" s="211"/>
      <c r="I319" s="651">
        <v>51</v>
      </c>
      <c r="J319" s="651">
        <v>69</v>
      </c>
    </row>
    <row r="320" spans="1:10">
      <c r="A320" s="210">
        <v>43404</v>
      </c>
      <c r="B320" s="215" t="s">
        <v>7</v>
      </c>
      <c r="C320" s="211">
        <v>57940</v>
      </c>
      <c r="D320" s="620" t="s">
        <v>899</v>
      </c>
      <c r="E320" s="215" t="s">
        <v>7</v>
      </c>
      <c r="F320" s="211" t="s">
        <v>6</v>
      </c>
      <c r="G320" s="211" t="s">
        <v>946</v>
      </c>
      <c r="H320" s="211"/>
      <c r="I320" s="651">
        <v>37</v>
      </c>
      <c r="J320" s="651">
        <v>52</v>
      </c>
    </row>
    <row r="321" spans="1:10">
      <c r="A321" s="210">
        <v>43403</v>
      </c>
      <c r="B321" s="215" t="s">
        <v>7</v>
      </c>
      <c r="C321" s="211">
        <v>92190</v>
      </c>
      <c r="D321" s="620" t="s">
        <v>2990</v>
      </c>
      <c r="E321" s="215" t="s">
        <v>7</v>
      </c>
      <c r="F321" s="211" t="s">
        <v>24</v>
      </c>
      <c r="G321" s="211" t="s">
        <v>1833</v>
      </c>
      <c r="H321" s="211" t="s">
        <v>2991</v>
      </c>
      <c r="I321" s="244" t="s">
        <v>3390</v>
      </c>
      <c r="J321" s="244" t="s">
        <v>3391</v>
      </c>
    </row>
    <row r="322" spans="1:10">
      <c r="A322" s="210">
        <v>43223</v>
      </c>
      <c r="B322" s="215" t="s">
        <v>7</v>
      </c>
      <c r="C322" s="211">
        <v>54135</v>
      </c>
      <c r="D322" s="211" t="s">
        <v>738</v>
      </c>
      <c r="E322" s="215" t="s">
        <v>7</v>
      </c>
      <c r="F322" s="211" t="s">
        <v>7</v>
      </c>
      <c r="G322" s="211" t="s">
        <v>941</v>
      </c>
      <c r="H322" s="211" t="s">
        <v>1500</v>
      </c>
      <c r="I322" s="651">
        <v>21</v>
      </c>
      <c r="J322" s="651">
        <v>16</v>
      </c>
    </row>
    <row r="323" spans="1:10">
      <c r="A323" s="210">
        <v>43405</v>
      </c>
      <c r="B323" s="215" t="s">
        <v>9</v>
      </c>
      <c r="C323" s="211">
        <v>20020</v>
      </c>
      <c r="D323" s="211" t="s">
        <v>1083</v>
      </c>
      <c r="E323" s="211" t="s">
        <v>3071</v>
      </c>
      <c r="F323" s="211" t="s">
        <v>24</v>
      </c>
      <c r="G323" s="211" t="s">
        <v>939</v>
      </c>
      <c r="H323" s="211"/>
      <c r="I323" s="244" t="s">
        <v>3127</v>
      </c>
      <c r="J323" s="244" t="s">
        <v>3127</v>
      </c>
    </row>
    <row r="324" spans="1:10">
      <c r="A324" s="210">
        <v>43339</v>
      </c>
      <c r="B324" s="215" t="s">
        <v>6</v>
      </c>
      <c r="C324" s="211">
        <v>87547</v>
      </c>
      <c r="D324" s="211" t="s">
        <v>2544</v>
      </c>
      <c r="E324" s="215" t="s">
        <v>6</v>
      </c>
      <c r="F324" s="211" t="s">
        <v>25</v>
      </c>
      <c r="G324" s="211" t="s">
        <v>2545</v>
      </c>
      <c r="H324" s="211"/>
      <c r="I324" s="244" t="s">
        <v>3283</v>
      </c>
      <c r="J324" s="244" t="s">
        <v>3284</v>
      </c>
    </row>
    <row r="325" spans="1:10">
      <c r="A325" s="210">
        <v>43366</v>
      </c>
      <c r="B325" s="215" t="s">
        <v>4</v>
      </c>
      <c r="C325" s="211">
        <v>6690</v>
      </c>
      <c r="D325" s="211" t="s">
        <v>2692</v>
      </c>
      <c r="E325" s="215" t="s">
        <v>7</v>
      </c>
      <c r="F325" s="211" t="s">
        <v>7</v>
      </c>
      <c r="G325" s="211" t="s">
        <v>548</v>
      </c>
      <c r="H325" s="211" t="s">
        <v>2693</v>
      </c>
      <c r="I325" s="651">
        <v>43</v>
      </c>
      <c r="J325" s="651">
        <v>66</v>
      </c>
    </row>
    <row r="326" spans="1:10">
      <c r="A326" s="210">
        <v>43325</v>
      </c>
      <c r="B326" s="215" t="s">
        <v>7</v>
      </c>
      <c r="C326" s="211">
        <v>54580</v>
      </c>
      <c r="D326" s="211" t="s">
        <v>2339</v>
      </c>
      <c r="E326" s="215" t="s">
        <v>7</v>
      </c>
      <c r="F326" s="211" t="s">
        <v>7</v>
      </c>
      <c r="G326" s="211" t="s">
        <v>548</v>
      </c>
      <c r="H326" s="211" t="s">
        <v>2340</v>
      </c>
      <c r="I326" s="651">
        <v>50</v>
      </c>
      <c r="J326" s="651">
        <v>48</v>
      </c>
    </row>
    <row r="327" spans="1:10">
      <c r="A327" s="210">
        <v>43333</v>
      </c>
      <c r="B327" s="215" t="s">
        <v>7</v>
      </c>
      <c r="C327" s="211">
        <v>57300</v>
      </c>
      <c r="D327" s="211" t="s">
        <v>671</v>
      </c>
      <c r="E327" s="215" t="s">
        <v>7</v>
      </c>
      <c r="F327" s="211" t="s">
        <v>6</v>
      </c>
      <c r="G327" s="211" t="s">
        <v>1133</v>
      </c>
      <c r="H327" s="211" t="s">
        <v>2448</v>
      </c>
      <c r="I327" s="651">
        <v>35</v>
      </c>
      <c r="J327" s="651">
        <v>52</v>
      </c>
    </row>
    <row r="328" spans="1:10">
      <c r="A328" s="210">
        <v>43239</v>
      </c>
      <c r="B328" s="215" t="s">
        <v>7</v>
      </c>
      <c r="C328" s="211">
        <v>57300</v>
      </c>
      <c r="D328" s="211" t="s">
        <v>671</v>
      </c>
      <c r="E328" s="215" t="s">
        <v>7</v>
      </c>
      <c r="F328" s="211" t="s">
        <v>7</v>
      </c>
      <c r="G328" s="211" t="s">
        <v>98</v>
      </c>
      <c r="H328" s="211" t="s">
        <v>1713</v>
      </c>
      <c r="I328" s="651">
        <v>35</v>
      </c>
      <c r="J328" s="651">
        <v>51</v>
      </c>
    </row>
    <row r="329" spans="1:10">
      <c r="A329" s="210">
        <v>43303</v>
      </c>
      <c r="B329" s="215" t="s">
        <v>4</v>
      </c>
      <c r="C329" s="211">
        <v>3932</v>
      </c>
      <c r="D329" s="211" t="s">
        <v>175</v>
      </c>
      <c r="E329" s="215" t="s">
        <v>7</v>
      </c>
      <c r="F329" s="211" t="s">
        <v>28</v>
      </c>
      <c r="G329" s="211" t="s">
        <v>388</v>
      </c>
      <c r="H329" s="211" t="s">
        <v>2092</v>
      </c>
      <c r="I329" s="651">
        <v>12</v>
      </c>
      <c r="J329" s="651">
        <v>13</v>
      </c>
    </row>
    <row r="330" spans="1:10">
      <c r="A330" s="210">
        <v>43403</v>
      </c>
      <c r="B330" s="215" t="s">
        <v>7</v>
      </c>
      <c r="C330" s="211">
        <v>57950</v>
      </c>
      <c r="D330" s="620" t="s">
        <v>2995</v>
      </c>
      <c r="E330" s="215" t="s">
        <v>7</v>
      </c>
      <c r="F330" s="211" t="s">
        <v>7</v>
      </c>
      <c r="G330" s="211" t="s">
        <v>65</v>
      </c>
      <c r="H330" s="211" t="s">
        <v>2996</v>
      </c>
      <c r="I330" s="651">
        <v>102</v>
      </c>
      <c r="J330" s="651">
        <v>146</v>
      </c>
    </row>
    <row r="331" spans="1:10">
      <c r="A331" s="210">
        <v>43346</v>
      </c>
      <c r="B331" s="215" t="s">
        <v>4</v>
      </c>
      <c r="C331" s="211">
        <v>5617</v>
      </c>
      <c r="D331" s="211" t="s">
        <v>196</v>
      </c>
      <c r="E331" s="215" t="s">
        <v>7</v>
      </c>
      <c r="F331" s="211" t="s">
        <v>28</v>
      </c>
      <c r="G331" s="211" t="s">
        <v>1833</v>
      </c>
      <c r="H331" s="211" t="s">
        <v>2604</v>
      </c>
      <c r="I331" s="651">
        <v>23</v>
      </c>
      <c r="J331" s="651">
        <v>34</v>
      </c>
    </row>
    <row r="332" spans="1:10">
      <c r="A332" s="210">
        <v>43299</v>
      </c>
      <c r="B332" s="215" t="s">
        <v>7</v>
      </c>
      <c r="C332" s="211">
        <v>57570</v>
      </c>
      <c r="D332" s="211" t="s">
        <v>737</v>
      </c>
      <c r="E332" s="215" t="s">
        <v>79</v>
      </c>
      <c r="F332" s="211" t="s">
        <v>7</v>
      </c>
      <c r="G332" s="211" t="s">
        <v>389</v>
      </c>
      <c r="H332" s="211"/>
      <c r="I332" s="651">
        <v>26</v>
      </c>
      <c r="J332" s="651">
        <v>33</v>
      </c>
    </row>
    <row r="333" spans="1:10">
      <c r="A333" s="210">
        <v>43407</v>
      </c>
      <c r="B333" s="215" t="s">
        <v>7</v>
      </c>
      <c r="C333" s="211">
        <v>57920</v>
      </c>
      <c r="D333" s="211" t="s">
        <v>3344</v>
      </c>
      <c r="E333" s="211" t="s">
        <v>7</v>
      </c>
      <c r="F333" s="211" t="s">
        <v>7</v>
      </c>
      <c r="G333" s="211" t="s">
        <v>388</v>
      </c>
      <c r="H333" s="211" t="s">
        <v>3345</v>
      </c>
      <c r="I333" s="651">
        <v>49</v>
      </c>
      <c r="J333" s="651">
        <v>64</v>
      </c>
    </row>
    <row r="334" spans="1:10">
      <c r="A334" s="210">
        <v>43327</v>
      </c>
      <c r="B334" s="215" t="s">
        <v>7</v>
      </c>
      <c r="C334" s="211">
        <v>54350</v>
      </c>
      <c r="D334" s="211" t="s">
        <v>2388</v>
      </c>
      <c r="E334" s="215" t="s">
        <v>7</v>
      </c>
      <c r="F334" s="211" t="s">
        <v>28</v>
      </c>
      <c r="G334" s="211" t="s">
        <v>2389</v>
      </c>
      <c r="H334" s="211"/>
      <c r="I334" s="651">
        <v>20</v>
      </c>
      <c r="J334" s="651">
        <v>18</v>
      </c>
    </row>
    <row r="335" spans="1:10">
      <c r="A335" s="210">
        <v>43336</v>
      </c>
      <c r="B335" s="215" t="s">
        <v>7</v>
      </c>
      <c r="C335" s="211">
        <v>14350</v>
      </c>
      <c r="D335" s="211" t="s">
        <v>3224</v>
      </c>
      <c r="E335" s="215" t="s">
        <v>7</v>
      </c>
      <c r="F335" s="211" t="s">
        <v>7</v>
      </c>
      <c r="G335" s="211" t="s">
        <v>1833</v>
      </c>
      <c r="H335" s="218"/>
      <c r="I335" s="244" t="s">
        <v>3290</v>
      </c>
      <c r="J335" s="244" t="s">
        <v>3291</v>
      </c>
    </row>
    <row r="336" spans="1:10">
      <c r="A336" s="210">
        <v>43300</v>
      </c>
      <c r="B336" s="215" t="s">
        <v>7</v>
      </c>
      <c r="C336" s="211">
        <v>57480</v>
      </c>
      <c r="D336" s="211" t="s">
        <v>2067</v>
      </c>
      <c r="E336" s="215" t="s">
        <v>7</v>
      </c>
      <c r="F336" s="211" t="s">
        <v>1552</v>
      </c>
      <c r="G336" s="211" t="s">
        <v>514</v>
      </c>
      <c r="H336" s="211" t="s">
        <v>2068</v>
      </c>
      <c r="I336" s="651">
        <v>38</v>
      </c>
      <c r="J336" s="651">
        <v>49</v>
      </c>
    </row>
    <row r="337" spans="1:10">
      <c r="A337" s="210">
        <v>43231</v>
      </c>
      <c r="B337" s="215" t="s">
        <v>7</v>
      </c>
      <c r="C337" s="211">
        <v>57950</v>
      </c>
      <c r="D337" s="211" t="s">
        <v>1608</v>
      </c>
      <c r="E337" s="215" t="s">
        <v>7</v>
      </c>
      <c r="F337" s="211" t="s">
        <v>1609</v>
      </c>
      <c r="G337" s="211" t="s">
        <v>891</v>
      </c>
      <c r="H337" s="211" t="s">
        <v>1610</v>
      </c>
      <c r="I337" s="651">
        <v>49</v>
      </c>
      <c r="J337" s="651">
        <v>71</v>
      </c>
    </row>
    <row r="338" spans="1:10">
      <c r="A338" s="210">
        <v>43230</v>
      </c>
      <c r="B338" s="215" t="s">
        <v>7</v>
      </c>
      <c r="C338" s="211">
        <v>571950</v>
      </c>
      <c r="D338" s="211" t="s">
        <v>837</v>
      </c>
      <c r="E338" s="215" t="s">
        <v>7</v>
      </c>
      <c r="F338" s="211" t="s">
        <v>7</v>
      </c>
      <c r="G338" s="211" t="s">
        <v>98</v>
      </c>
      <c r="H338" s="211"/>
      <c r="I338" s="651">
        <v>30</v>
      </c>
      <c r="J338" s="651">
        <v>24</v>
      </c>
    </row>
    <row r="339" spans="1:10">
      <c r="A339" s="210">
        <v>43403</v>
      </c>
      <c r="B339" s="215" t="s">
        <v>7</v>
      </c>
      <c r="C339" s="211">
        <v>93000</v>
      </c>
      <c r="D339" s="620" t="s">
        <v>2993</v>
      </c>
      <c r="E339" s="215" t="s">
        <v>7</v>
      </c>
      <c r="F339" s="211" t="s">
        <v>848</v>
      </c>
      <c r="G339" s="211" t="s">
        <v>388</v>
      </c>
      <c r="H339" s="211" t="s">
        <v>2994</v>
      </c>
      <c r="I339" s="244" t="s">
        <v>1701</v>
      </c>
      <c r="J339" s="244" t="s">
        <v>3392</v>
      </c>
    </row>
    <row r="340" spans="1:10">
      <c r="A340" s="210">
        <v>43229</v>
      </c>
      <c r="B340" s="215" t="s">
        <v>7</v>
      </c>
      <c r="C340" s="211">
        <v>57645</v>
      </c>
      <c r="D340" s="211" t="s">
        <v>1560</v>
      </c>
      <c r="E340" s="215" t="s">
        <v>7</v>
      </c>
      <c r="F340" s="211" t="s">
        <v>24</v>
      </c>
      <c r="G340" s="211" t="s">
        <v>98</v>
      </c>
      <c r="H340" s="211" t="s">
        <v>111</v>
      </c>
      <c r="I340" s="651">
        <v>49</v>
      </c>
      <c r="J340" s="651">
        <v>76</v>
      </c>
    </row>
    <row r="341" spans="1:10">
      <c r="A341" s="210">
        <v>43398</v>
      </c>
      <c r="B341" s="215" t="s">
        <v>7</v>
      </c>
      <c r="C341" s="211">
        <v>55400</v>
      </c>
      <c r="D341" s="620" t="s">
        <v>2909</v>
      </c>
      <c r="E341" s="215" t="s">
        <v>7</v>
      </c>
      <c r="F341" s="211" t="s">
        <v>24</v>
      </c>
      <c r="G341" s="211" t="s">
        <v>388</v>
      </c>
      <c r="H341" s="211" t="s">
        <v>2910</v>
      </c>
      <c r="I341" s="651">
        <v>65</v>
      </c>
      <c r="J341" s="651">
        <v>63</v>
      </c>
    </row>
    <row r="342" spans="1:10">
      <c r="A342" s="210">
        <v>43224</v>
      </c>
      <c r="B342" s="215" t="s">
        <v>7</v>
      </c>
      <c r="C342" s="211">
        <v>54920</v>
      </c>
      <c r="D342" s="211" t="s">
        <v>742</v>
      </c>
      <c r="E342" s="215" t="s">
        <v>7</v>
      </c>
      <c r="F342" s="211" t="s">
        <v>7</v>
      </c>
      <c r="G342" s="211" t="s">
        <v>1269</v>
      </c>
      <c r="H342" s="211"/>
      <c r="I342" s="651">
        <v>21</v>
      </c>
      <c r="J342" s="651">
        <v>15</v>
      </c>
    </row>
    <row r="343" spans="1:10">
      <c r="A343" s="210">
        <v>43329</v>
      </c>
      <c r="B343" s="215" t="s">
        <v>4</v>
      </c>
      <c r="C343" s="211">
        <v>5340</v>
      </c>
      <c r="D343" s="211" t="s">
        <v>314</v>
      </c>
      <c r="E343" s="215" t="s">
        <v>5</v>
      </c>
      <c r="F343" s="211" t="s">
        <v>6</v>
      </c>
      <c r="G343" s="211" t="s">
        <v>2410</v>
      </c>
      <c r="H343" s="211"/>
      <c r="I343" s="651">
        <v>27</v>
      </c>
      <c r="J343" s="651">
        <v>37</v>
      </c>
    </row>
    <row r="344" spans="1:10">
      <c r="A344" s="210">
        <v>43304</v>
      </c>
      <c r="B344" s="215" t="s">
        <v>7</v>
      </c>
      <c r="C344" s="211">
        <v>57250</v>
      </c>
      <c r="D344" s="211" t="s">
        <v>2096</v>
      </c>
      <c r="E344" s="215" t="s">
        <v>7</v>
      </c>
      <c r="F344" s="211" t="s">
        <v>9</v>
      </c>
      <c r="G344" s="211" t="s">
        <v>388</v>
      </c>
      <c r="H344" s="211" t="s">
        <v>2097</v>
      </c>
      <c r="I344" s="651">
        <v>42</v>
      </c>
      <c r="J344" s="651">
        <v>42</v>
      </c>
    </row>
    <row r="345" spans="1:10">
      <c r="A345" s="210">
        <v>43340</v>
      </c>
      <c r="B345" s="215" t="s">
        <v>6</v>
      </c>
      <c r="C345" s="211">
        <v>81737</v>
      </c>
      <c r="D345" s="211" t="s">
        <v>2558</v>
      </c>
      <c r="E345" s="215" t="s">
        <v>5</v>
      </c>
      <c r="F345" s="211" t="s">
        <v>2476</v>
      </c>
      <c r="G345" s="211" t="s">
        <v>548</v>
      </c>
      <c r="H345" s="211"/>
      <c r="I345" s="244" t="s">
        <v>3285</v>
      </c>
      <c r="J345" s="244" t="s">
        <v>3286</v>
      </c>
    </row>
    <row r="346" spans="1:10">
      <c r="A346" s="210">
        <v>43221</v>
      </c>
      <c r="B346" s="215" t="s">
        <v>4</v>
      </c>
      <c r="C346" s="211">
        <v>5374</v>
      </c>
      <c r="D346" s="211" t="s">
        <v>343</v>
      </c>
      <c r="E346" s="215" t="s">
        <v>5</v>
      </c>
      <c r="F346" s="211" t="s">
        <v>6</v>
      </c>
      <c r="G346" s="211" t="s">
        <v>248</v>
      </c>
      <c r="H346" s="211" t="s">
        <v>1442</v>
      </c>
      <c r="I346" s="148">
        <v>38</v>
      </c>
      <c r="J346" s="148">
        <v>41</v>
      </c>
    </row>
    <row r="347" spans="1:10">
      <c r="A347" s="210">
        <v>43312</v>
      </c>
      <c r="B347" s="215" t="s">
        <v>22</v>
      </c>
      <c r="C347" s="211">
        <v>6750</v>
      </c>
      <c r="D347" s="211" t="s">
        <v>455</v>
      </c>
      <c r="E347" s="215" t="s">
        <v>7</v>
      </c>
      <c r="F347" s="211" t="s">
        <v>24</v>
      </c>
      <c r="G347" s="211" t="s">
        <v>2151</v>
      </c>
      <c r="H347" s="211" t="s">
        <v>2152</v>
      </c>
      <c r="I347" s="651">
        <v>24</v>
      </c>
      <c r="J347" s="651">
        <v>24</v>
      </c>
    </row>
    <row r="348" spans="1:10">
      <c r="A348" s="210">
        <v>43407</v>
      </c>
      <c r="B348" s="215" t="s">
        <v>22</v>
      </c>
      <c r="C348" s="211">
        <v>5000</v>
      </c>
      <c r="D348" s="211" t="s">
        <v>427</v>
      </c>
      <c r="E348" s="211" t="s">
        <v>7</v>
      </c>
      <c r="F348" s="211" t="s">
        <v>24</v>
      </c>
      <c r="G348" s="211" t="s">
        <v>1833</v>
      </c>
      <c r="H348" s="211" t="s">
        <v>3352</v>
      </c>
      <c r="I348" s="651">
        <v>93</v>
      </c>
      <c r="J348" s="651">
        <v>149</v>
      </c>
    </row>
    <row r="349" spans="1:10">
      <c r="A349" s="210">
        <v>43288</v>
      </c>
      <c r="B349" s="215" t="s">
        <v>7</v>
      </c>
      <c r="C349" s="211">
        <v>54500</v>
      </c>
      <c r="D349" s="211" t="s">
        <v>750</v>
      </c>
      <c r="E349" s="215" t="s">
        <v>10</v>
      </c>
      <c r="F349" s="211" t="s">
        <v>35</v>
      </c>
      <c r="G349" s="211" t="s">
        <v>1833</v>
      </c>
      <c r="H349" s="211"/>
      <c r="I349" s="651">
        <v>83</v>
      </c>
      <c r="J349" s="651">
        <v>122</v>
      </c>
    </row>
    <row r="350" spans="1:10">
      <c r="A350" s="210">
        <v>43366</v>
      </c>
      <c r="B350" s="215" t="s">
        <v>6</v>
      </c>
      <c r="C350" s="211">
        <v>54763</v>
      </c>
      <c r="D350" s="211" t="s">
        <v>2688</v>
      </c>
      <c r="E350" s="215" t="s">
        <v>6</v>
      </c>
      <c r="F350" s="211" t="s">
        <v>6</v>
      </c>
      <c r="G350" s="211" t="s">
        <v>65</v>
      </c>
      <c r="H350" s="211"/>
      <c r="I350" s="651">
        <v>76</v>
      </c>
      <c r="J350" s="651">
        <v>94</v>
      </c>
    </row>
    <row r="351" spans="1:10">
      <c r="A351" s="210">
        <v>43302</v>
      </c>
      <c r="B351" s="215" t="s">
        <v>22</v>
      </c>
      <c r="C351" s="211">
        <v>6840</v>
      </c>
      <c r="D351" s="211" t="s">
        <v>652</v>
      </c>
      <c r="E351" s="215" t="s">
        <v>7</v>
      </c>
      <c r="F351" s="211" t="s">
        <v>5</v>
      </c>
      <c r="G351" s="211" t="s">
        <v>2083</v>
      </c>
      <c r="H351" s="211"/>
      <c r="I351" s="651">
        <v>47</v>
      </c>
      <c r="J351" s="651">
        <v>59</v>
      </c>
    </row>
    <row r="352" spans="1:10">
      <c r="A352" s="210">
        <v>43221</v>
      </c>
      <c r="B352" s="215" t="s">
        <v>7</v>
      </c>
      <c r="C352" s="211">
        <v>57700</v>
      </c>
      <c r="D352" s="211" t="s">
        <v>1425</v>
      </c>
      <c r="E352" s="215" t="s">
        <v>7</v>
      </c>
      <c r="F352" s="211" t="s">
        <v>7</v>
      </c>
      <c r="G352" s="211" t="s">
        <v>42</v>
      </c>
      <c r="H352" s="211" t="s">
        <v>1426</v>
      </c>
      <c r="I352" s="148">
        <v>36</v>
      </c>
      <c r="J352" s="148">
        <v>33</v>
      </c>
    </row>
    <row r="353" spans="1:10">
      <c r="A353" s="210">
        <v>43221</v>
      </c>
      <c r="B353" s="215" t="s">
        <v>4</v>
      </c>
      <c r="C353" s="211">
        <v>5290</v>
      </c>
      <c r="D353" s="211" t="s">
        <v>1383</v>
      </c>
      <c r="E353" s="215" t="s">
        <v>25</v>
      </c>
      <c r="F353" s="211" t="s">
        <v>24</v>
      </c>
      <c r="G353" s="211" t="s">
        <v>42</v>
      </c>
      <c r="H353" s="211" t="s">
        <v>1384</v>
      </c>
      <c r="I353" s="148">
        <v>38</v>
      </c>
      <c r="J353" s="148">
        <v>40</v>
      </c>
    </row>
    <row r="354" spans="1:10">
      <c r="A354" s="210">
        <v>43293</v>
      </c>
      <c r="B354" s="215" t="s">
        <v>6</v>
      </c>
      <c r="C354" s="211">
        <v>66540</v>
      </c>
      <c r="D354" s="211" t="s">
        <v>2044</v>
      </c>
      <c r="E354" s="215" t="s">
        <v>6</v>
      </c>
      <c r="F354" s="211" t="s">
        <v>24</v>
      </c>
      <c r="G354" s="211" t="s">
        <v>2045</v>
      </c>
      <c r="H354" s="211" t="s">
        <v>2046</v>
      </c>
      <c r="I354" s="651">
        <v>78</v>
      </c>
      <c r="J354" s="651">
        <v>121</v>
      </c>
    </row>
    <row r="355" spans="1:10">
      <c r="A355" s="210">
        <v>43358</v>
      </c>
      <c r="B355" s="215" t="s">
        <v>6</v>
      </c>
      <c r="C355" s="211">
        <v>53577</v>
      </c>
      <c r="D355" s="211" t="s">
        <v>2656</v>
      </c>
      <c r="E355" s="215" t="s">
        <v>6</v>
      </c>
      <c r="F355" s="211" t="s">
        <v>24</v>
      </c>
      <c r="G355" s="211" t="s">
        <v>609</v>
      </c>
      <c r="H355" s="211" t="s">
        <v>2657</v>
      </c>
      <c r="I355" s="651">
        <v>136</v>
      </c>
      <c r="J355" s="651">
        <v>204</v>
      </c>
    </row>
    <row r="356" spans="1:10">
      <c r="A356" s="210">
        <v>43399</v>
      </c>
      <c r="B356" s="215" t="s">
        <v>6</v>
      </c>
      <c r="C356" s="211">
        <v>54309</v>
      </c>
      <c r="D356" s="620" t="s">
        <v>2939</v>
      </c>
      <c r="E356" s="215" t="s">
        <v>6</v>
      </c>
      <c r="F356" s="211" t="s">
        <v>24</v>
      </c>
      <c r="G356" s="211" t="s">
        <v>388</v>
      </c>
      <c r="H356" s="211"/>
      <c r="I356" s="651">
        <v>50</v>
      </c>
      <c r="J356" s="651">
        <v>78</v>
      </c>
    </row>
    <row r="357" spans="1:10">
      <c r="A357" s="210">
        <v>43311</v>
      </c>
      <c r="B357" s="215" t="s">
        <v>4</v>
      </c>
      <c r="C357" s="211">
        <v>6165</v>
      </c>
      <c r="D357" s="211" t="s">
        <v>177</v>
      </c>
      <c r="E357" s="215" t="s">
        <v>5</v>
      </c>
      <c r="F357" s="211" t="s">
        <v>5</v>
      </c>
      <c r="G357" s="211" t="s">
        <v>389</v>
      </c>
      <c r="H357" s="211"/>
      <c r="I357" s="651">
        <v>28</v>
      </c>
      <c r="J357" s="651">
        <v>41</v>
      </c>
    </row>
    <row r="358" spans="1:10">
      <c r="A358" s="210">
        <v>43311</v>
      </c>
      <c r="B358" s="215" t="s">
        <v>984</v>
      </c>
      <c r="C358" s="211">
        <v>6515</v>
      </c>
      <c r="D358" s="211" t="s">
        <v>2147</v>
      </c>
      <c r="E358" s="215" t="s">
        <v>984</v>
      </c>
      <c r="F358" s="211" t="s">
        <v>2148</v>
      </c>
      <c r="G358" s="211" t="s">
        <v>2149</v>
      </c>
      <c r="H358" s="211"/>
      <c r="I358" s="244" t="s">
        <v>3127</v>
      </c>
      <c r="J358" s="244" t="s">
        <v>3127</v>
      </c>
    </row>
    <row r="359" spans="1:10">
      <c r="A359" s="210">
        <v>43376</v>
      </c>
      <c r="B359" s="215" t="s">
        <v>6</v>
      </c>
      <c r="C359" s="211">
        <v>54453</v>
      </c>
      <c r="D359" s="620" t="s">
        <v>431</v>
      </c>
      <c r="E359" s="215" t="s">
        <v>6</v>
      </c>
      <c r="F359" s="211" t="s">
        <v>6</v>
      </c>
      <c r="G359" s="211" t="s">
        <v>1833</v>
      </c>
      <c r="H359" s="211" t="s">
        <v>2841</v>
      </c>
      <c r="I359" s="651">
        <v>40</v>
      </c>
      <c r="J359" s="651">
        <v>58</v>
      </c>
    </row>
    <row r="360" spans="1:10">
      <c r="A360" s="210">
        <v>43303</v>
      </c>
      <c r="B360" s="215" t="s">
        <v>4</v>
      </c>
      <c r="C360" s="211">
        <v>8551</v>
      </c>
      <c r="D360" s="211" t="s">
        <v>505</v>
      </c>
      <c r="E360" s="215" t="s">
        <v>7</v>
      </c>
      <c r="F360" s="211" t="s">
        <v>7</v>
      </c>
      <c r="G360" s="211" t="s">
        <v>388</v>
      </c>
      <c r="H360" s="211"/>
      <c r="I360" s="651">
        <v>38</v>
      </c>
      <c r="J360" s="651">
        <v>31</v>
      </c>
    </row>
    <row r="361" spans="1:10">
      <c r="A361" s="210">
        <v>43366</v>
      </c>
      <c r="B361" s="215" t="s">
        <v>4</v>
      </c>
      <c r="C361" s="211">
        <v>3385</v>
      </c>
      <c r="D361" s="211" t="s">
        <v>665</v>
      </c>
      <c r="E361" s="215" t="s">
        <v>5</v>
      </c>
      <c r="F361" s="211" t="s">
        <v>5</v>
      </c>
      <c r="G361" s="211" t="s">
        <v>609</v>
      </c>
      <c r="H361" s="211"/>
      <c r="I361" s="651">
        <v>13</v>
      </c>
      <c r="J361" s="651">
        <v>16</v>
      </c>
    </row>
    <row r="362" spans="1:10">
      <c r="A362" s="210">
        <v>43307</v>
      </c>
      <c r="B362" s="215" t="s">
        <v>7</v>
      </c>
      <c r="C362" s="211">
        <v>57645</v>
      </c>
      <c r="D362" s="211" t="s">
        <v>2127</v>
      </c>
      <c r="E362" s="215" t="s">
        <v>7</v>
      </c>
      <c r="F362" s="211" t="s">
        <v>24</v>
      </c>
      <c r="G362" s="211" t="s">
        <v>2128</v>
      </c>
      <c r="H362" s="211" t="s">
        <v>2129</v>
      </c>
      <c r="I362" s="651">
        <v>50</v>
      </c>
      <c r="J362" s="651">
        <v>76</v>
      </c>
    </row>
    <row r="363" spans="1:10">
      <c r="A363" s="210">
        <v>43382</v>
      </c>
      <c r="B363" s="215" t="s">
        <v>6</v>
      </c>
      <c r="C363" s="211">
        <v>57629</v>
      </c>
      <c r="D363" s="620" t="s">
        <v>2858</v>
      </c>
      <c r="E363" s="215" t="s">
        <v>6</v>
      </c>
      <c r="F363" s="211" t="s">
        <v>24</v>
      </c>
      <c r="G363" s="211" t="s">
        <v>2859</v>
      </c>
      <c r="H363" s="211"/>
      <c r="I363" s="244" t="s">
        <v>3318</v>
      </c>
      <c r="J363" s="244" t="s">
        <v>3394</v>
      </c>
    </row>
    <row r="364" spans="1:10">
      <c r="A364" s="210">
        <v>43400</v>
      </c>
      <c r="B364" s="215" t="s">
        <v>4</v>
      </c>
      <c r="C364" s="211">
        <v>8392</v>
      </c>
      <c r="D364" s="620" t="s">
        <v>186</v>
      </c>
      <c r="E364" s="215" t="s">
        <v>5</v>
      </c>
      <c r="F364" s="211" t="s">
        <v>9</v>
      </c>
      <c r="G364" s="211" t="s">
        <v>2689</v>
      </c>
      <c r="H364" s="211"/>
      <c r="I364" s="651">
        <v>26</v>
      </c>
      <c r="J364" s="651">
        <v>37</v>
      </c>
    </row>
    <row r="365" spans="1:10">
      <c r="A365" s="210">
        <v>43282</v>
      </c>
      <c r="B365" s="215" t="s">
        <v>3124</v>
      </c>
      <c r="C365" s="211" t="s">
        <v>1993</v>
      </c>
      <c r="D365" s="211" t="s">
        <v>1994</v>
      </c>
      <c r="E365" s="215" t="s">
        <v>24</v>
      </c>
      <c r="F365" s="211" t="s">
        <v>24</v>
      </c>
      <c r="G365" s="211" t="s">
        <v>116</v>
      </c>
      <c r="H365" s="211" t="s">
        <v>1995</v>
      </c>
      <c r="I365" s="244" t="s">
        <v>3127</v>
      </c>
      <c r="J365" s="244" t="s">
        <v>3127</v>
      </c>
    </row>
    <row r="366" spans="1:10">
      <c r="A366" s="210">
        <v>43320</v>
      </c>
      <c r="B366" s="215" t="s">
        <v>3121</v>
      </c>
      <c r="C366" s="211">
        <v>3491</v>
      </c>
      <c r="D366" s="211" t="s">
        <v>3195</v>
      </c>
      <c r="E366" s="215" t="s">
        <v>5</v>
      </c>
      <c r="F366" s="211" t="s">
        <v>5</v>
      </c>
      <c r="G366" s="211" t="s">
        <v>1763</v>
      </c>
      <c r="H366" s="211"/>
      <c r="I366" s="244" t="s">
        <v>1259</v>
      </c>
      <c r="J366" s="244" t="s">
        <v>3196</v>
      </c>
    </row>
    <row r="367" spans="1:10">
      <c r="A367" s="210">
        <v>43326</v>
      </c>
      <c r="B367" s="215" t="s">
        <v>984</v>
      </c>
      <c r="C367" s="211" t="s">
        <v>2364</v>
      </c>
      <c r="D367" s="211" t="s">
        <v>2365</v>
      </c>
      <c r="E367" s="215" t="s">
        <v>984</v>
      </c>
      <c r="F367" s="211" t="s">
        <v>984</v>
      </c>
      <c r="G367" s="211" t="s">
        <v>1833</v>
      </c>
      <c r="H367" s="211"/>
      <c r="I367" s="244" t="s">
        <v>1286</v>
      </c>
      <c r="J367" s="244" t="s">
        <v>3292</v>
      </c>
    </row>
    <row r="368" spans="1:10">
      <c r="A368" s="210">
        <v>43230</v>
      </c>
      <c r="B368" s="215" t="s">
        <v>4</v>
      </c>
      <c r="C368" s="211">
        <v>8323</v>
      </c>
      <c r="D368" s="211" t="s">
        <v>202</v>
      </c>
      <c r="E368" s="215" t="s">
        <v>5</v>
      </c>
      <c r="F368" s="211" t="s">
        <v>5</v>
      </c>
      <c r="G368" s="211" t="s">
        <v>123</v>
      </c>
      <c r="H368" s="211" t="s">
        <v>1591</v>
      </c>
      <c r="I368" s="651">
        <v>23</v>
      </c>
      <c r="J368" s="651">
        <v>33</v>
      </c>
    </row>
    <row r="369" spans="1:10">
      <c r="A369" s="210">
        <v>43331</v>
      </c>
      <c r="B369" s="215" t="s">
        <v>984</v>
      </c>
      <c r="C369" s="211" t="s">
        <v>2422</v>
      </c>
      <c r="D369" s="211" t="s">
        <v>2423</v>
      </c>
      <c r="E369" s="215" t="s">
        <v>984</v>
      </c>
      <c r="F369" s="211" t="s">
        <v>24</v>
      </c>
      <c r="G369" s="211" t="s">
        <v>1833</v>
      </c>
      <c r="H369" s="211"/>
      <c r="I369" s="244" t="s">
        <v>3293</v>
      </c>
      <c r="J369" s="244" t="s">
        <v>3294</v>
      </c>
    </row>
    <row r="370" spans="1:10">
      <c r="A370" s="210">
        <v>43234</v>
      </c>
      <c r="B370" s="215" t="s">
        <v>6</v>
      </c>
      <c r="C370" s="246" t="s">
        <v>1709</v>
      </c>
      <c r="D370" s="211" t="s">
        <v>1710</v>
      </c>
      <c r="E370" s="215" t="s">
        <v>6</v>
      </c>
      <c r="F370" s="211" t="s">
        <v>24</v>
      </c>
      <c r="G370" s="211" t="s">
        <v>1711</v>
      </c>
      <c r="H370" s="211"/>
      <c r="I370" s="244" t="s">
        <v>1257</v>
      </c>
      <c r="J370" s="244" t="s">
        <v>1756</v>
      </c>
    </row>
    <row r="371" spans="1:10">
      <c r="A371" s="210">
        <v>43305</v>
      </c>
      <c r="B371" s="215" t="s">
        <v>7</v>
      </c>
      <c r="C371" s="211">
        <v>28700</v>
      </c>
      <c r="D371" s="211" t="s">
        <v>2106</v>
      </c>
      <c r="E371" s="215" t="s">
        <v>7</v>
      </c>
      <c r="F371" s="211" t="s">
        <v>7</v>
      </c>
      <c r="G371" s="211" t="s">
        <v>388</v>
      </c>
      <c r="H371" s="211"/>
      <c r="I371" s="244" t="s">
        <v>3174</v>
      </c>
      <c r="J371" s="244" t="s">
        <v>3175</v>
      </c>
    </row>
    <row r="372" spans="1:10">
      <c r="A372" s="210">
        <v>43302</v>
      </c>
      <c r="B372" s="215" t="s">
        <v>7</v>
      </c>
      <c r="C372" s="211">
        <v>75003</v>
      </c>
      <c r="D372" s="211" t="s">
        <v>716</v>
      </c>
      <c r="E372" s="215" t="s">
        <v>18</v>
      </c>
      <c r="F372" s="211" t="s">
        <v>14</v>
      </c>
      <c r="G372" s="211" t="s">
        <v>65</v>
      </c>
      <c r="H372" s="211"/>
      <c r="I372" s="244" t="s">
        <v>3133</v>
      </c>
      <c r="J372" s="244" t="s">
        <v>3134</v>
      </c>
    </row>
    <row r="373" spans="1:10">
      <c r="A373" s="210">
        <v>43221</v>
      </c>
      <c r="B373" s="215" t="s">
        <v>4</v>
      </c>
      <c r="C373" s="211">
        <v>3390</v>
      </c>
      <c r="D373" s="211" t="s">
        <v>159</v>
      </c>
      <c r="E373" s="215" t="s">
        <v>5</v>
      </c>
      <c r="F373" s="211" t="s">
        <v>6</v>
      </c>
      <c r="G373" s="211" t="s">
        <v>42</v>
      </c>
      <c r="H373" s="211"/>
      <c r="I373" s="148">
        <v>22</v>
      </c>
      <c r="J373" s="148">
        <v>26</v>
      </c>
    </row>
    <row r="374" spans="1:10">
      <c r="A374" s="210">
        <v>43290</v>
      </c>
      <c r="B374" s="215" t="s">
        <v>6</v>
      </c>
      <c r="C374" s="211">
        <v>66706</v>
      </c>
      <c r="D374" s="211" t="s">
        <v>219</v>
      </c>
      <c r="E374" s="215" t="s">
        <v>6</v>
      </c>
      <c r="F374" s="211" t="s">
        <v>24</v>
      </c>
      <c r="G374" s="211" t="s">
        <v>388</v>
      </c>
      <c r="H374" s="211"/>
      <c r="I374" s="651">
        <v>33</v>
      </c>
      <c r="J374" s="651">
        <v>44</v>
      </c>
    </row>
    <row r="375" spans="1:10">
      <c r="A375" s="210">
        <v>43363</v>
      </c>
      <c r="B375" s="215" t="s">
        <v>7</v>
      </c>
      <c r="C375" s="211">
        <v>66000</v>
      </c>
      <c r="D375" s="211" t="s">
        <v>2674</v>
      </c>
      <c r="E375" s="215" t="s">
        <v>28</v>
      </c>
      <c r="F375" s="211" t="s">
        <v>2675</v>
      </c>
      <c r="G375" s="211" t="s">
        <v>65</v>
      </c>
      <c r="H375" s="211" t="s">
        <v>2676</v>
      </c>
      <c r="I375" s="244" t="s">
        <v>3357</v>
      </c>
      <c r="J375" s="244" t="s">
        <v>3358</v>
      </c>
    </row>
    <row r="376" spans="1:10">
      <c r="A376" s="210">
        <v>43393</v>
      </c>
      <c r="B376" s="215" t="s">
        <v>7</v>
      </c>
      <c r="C376" s="211">
        <v>33600</v>
      </c>
      <c r="D376" s="620" t="s">
        <v>2887</v>
      </c>
      <c r="E376" s="215" t="s">
        <v>7</v>
      </c>
      <c r="F376" s="211" t="s">
        <v>24</v>
      </c>
      <c r="G376" s="211" t="s">
        <v>388</v>
      </c>
      <c r="H376" s="211"/>
      <c r="I376" s="244" t="s">
        <v>1096</v>
      </c>
      <c r="J376" s="244" t="s">
        <v>3395</v>
      </c>
    </row>
    <row r="377" spans="1:10">
      <c r="A377" s="210">
        <v>43317</v>
      </c>
      <c r="B377" s="215" t="s">
        <v>4</v>
      </c>
      <c r="C377" s="211">
        <v>4716</v>
      </c>
      <c r="D377" s="211" t="s">
        <v>180</v>
      </c>
      <c r="E377" s="215" t="s">
        <v>25</v>
      </c>
      <c r="F377" s="211" t="s">
        <v>71</v>
      </c>
      <c r="G377" s="211" t="s">
        <v>123</v>
      </c>
      <c r="H377" s="211" t="s">
        <v>2231</v>
      </c>
      <c r="I377" s="651">
        <v>9</v>
      </c>
      <c r="J377" s="651">
        <v>5</v>
      </c>
    </row>
    <row r="378" spans="1:10">
      <c r="A378" s="210">
        <v>43230</v>
      </c>
      <c r="B378" s="215" t="s">
        <v>4</v>
      </c>
      <c r="C378" s="211">
        <v>8557</v>
      </c>
      <c r="D378" s="211" t="s">
        <v>1583</v>
      </c>
      <c r="E378" s="215" t="s">
        <v>7</v>
      </c>
      <c r="F378" s="211" t="s">
        <v>7</v>
      </c>
      <c r="G378" s="211" t="s">
        <v>65</v>
      </c>
      <c r="H378" s="211" t="s">
        <v>1584</v>
      </c>
      <c r="I378" s="651">
        <v>40</v>
      </c>
      <c r="J378" s="651">
        <v>43</v>
      </c>
    </row>
    <row r="379" spans="1:10">
      <c r="A379" s="210">
        <v>43305</v>
      </c>
      <c r="B379" s="215" t="s">
        <v>4</v>
      </c>
      <c r="C379" s="211">
        <v>7463</v>
      </c>
      <c r="D379" s="211" t="s">
        <v>736</v>
      </c>
      <c r="E379" s="215" t="s">
        <v>5</v>
      </c>
      <c r="F379" s="211" t="s">
        <v>6</v>
      </c>
      <c r="G379" s="211" t="s">
        <v>918</v>
      </c>
      <c r="H379" s="211" t="s">
        <v>2107</v>
      </c>
      <c r="I379" s="651">
        <v>38</v>
      </c>
      <c r="J379" s="651">
        <v>54</v>
      </c>
    </row>
    <row r="380" spans="1:10">
      <c r="A380" s="210">
        <v>43379</v>
      </c>
      <c r="B380" s="215" t="s">
        <v>6</v>
      </c>
      <c r="C380" s="211">
        <v>54662</v>
      </c>
      <c r="D380" s="620" t="s">
        <v>2850</v>
      </c>
      <c r="E380" s="215" t="s">
        <v>24</v>
      </c>
      <c r="F380" s="211" t="s">
        <v>24</v>
      </c>
      <c r="G380" s="211" t="s">
        <v>388</v>
      </c>
      <c r="H380" s="211"/>
      <c r="I380" s="651">
        <v>70</v>
      </c>
      <c r="J380" s="651">
        <v>106</v>
      </c>
    </row>
    <row r="381" spans="1:10">
      <c r="A381" s="210">
        <v>43359</v>
      </c>
      <c r="B381" s="215" t="s">
        <v>7</v>
      </c>
      <c r="C381" s="211">
        <v>54490</v>
      </c>
      <c r="D381" s="211" t="s">
        <v>817</v>
      </c>
      <c r="E381" s="215" t="s">
        <v>7</v>
      </c>
      <c r="F381" s="211" t="s">
        <v>7</v>
      </c>
      <c r="G381" s="211" t="s">
        <v>1833</v>
      </c>
      <c r="H381" s="211" t="s">
        <v>2665</v>
      </c>
      <c r="I381" s="651">
        <v>39</v>
      </c>
      <c r="J381" s="651">
        <v>37</v>
      </c>
    </row>
    <row r="382" spans="1:10">
      <c r="A382" s="210">
        <v>43302</v>
      </c>
      <c r="B382" s="215" t="s">
        <v>7</v>
      </c>
      <c r="C382" s="211">
        <v>54620</v>
      </c>
      <c r="D382" s="211" t="s">
        <v>845</v>
      </c>
      <c r="E382" s="215" t="s">
        <v>7</v>
      </c>
      <c r="F382" s="211" t="s">
        <v>620</v>
      </c>
      <c r="G382" s="211" t="s">
        <v>388</v>
      </c>
      <c r="H382" s="211"/>
      <c r="I382" s="651">
        <v>30</v>
      </c>
      <c r="J382" s="651">
        <v>24</v>
      </c>
    </row>
    <row r="383" spans="1:10">
      <c r="A383" s="210">
        <v>43336</v>
      </c>
      <c r="B383" s="215" t="s">
        <v>7</v>
      </c>
      <c r="C383" s="211">
        <v>57120</v>
      </c>
      <c r="D383" s="211" t="s">
        <v>1288</v>
      </c>
      <c r="E383" s="215" t="s">
        <v>7</v>
      </c>
      <c r="F383" s="211" t="s">
        <v>7</v>
      </c>
      <c r="G383" s="211" t="s">
        <v>2489</v>
      </c>
      <c r="H383" s="211" t="s">
        <v>2490</v>
      </c>
      <c r="I383" s="651">
        <v>44</v>
      </c>
      <c r="J383" s="651">
        <v>52</v>
      </c>
    </row>
    <row r="384" spans="1:10">
      <c r="A384" s="210">
        <v>43405</v>
      </c>
      <c r="B384" s="215" t="s">
        <v>4</v>
      </c>
      <c r="C384" s="211">
        <v>3985</v>
      </c>
      <c r="D384" s="211" t="s">
        <v>3050</v>
      </c>
      <c r="E384" s="211" t="s">
        <v>4</v>
      </c>
      <c r="F384" s="211" t="s">
        <v>7</v>
      </c>
      <c r="G384" s="211" t="s">
        <v>42</v>
      </c>
      <c r="H384" s="211" t="s">
        <v>3051</v>
      </c>
      <c r="I384" s="651">
        <v>12</v>
      </c>
      <c r="J384" s="651">
        <v>11</v>
      </c>
    </row>
    <row r="385" spans="1:10">
      <c r="A385" s="210">
        <v>43321</v>
      </c>
      <c r="B385" s="215" t="s">
        <v>7</v>
      </c>
      <c r="C385" s="211">
        <v>17250</v>
      </c>
      <c r="D385" s="211" t="s">
        <v>2284</v>
      </c>
      <c r="E385" s="215" t="s">
        <v>7</v>
      </c>
      <c r="F385" s="211" t="s">
        <v>7</v>
      </c>
      <c r="G385" s="211" t="s">
        <v>548</v>
      </c>
      <c r="H385" s="211"/>
      <c r="I385" s="244" t="s">
        <v>3297</v>
      </c>
      <c r="J385" s="244" t="s">
        <v>3298</v>
      </c>
    </row>
    <row r="386" spans="1:10">
      <c r="A386" s="210">
        <v>43398</v>
      </c>
      <c r="B386" s="215" t="s">
        <v>7</v>
      </c>
      <c r="C386" s="211">
        <v>54700</v>
      </c>
      <c r="D386" s="620" t="s">
        <v>834</v>
      </c>
      <c r="E386" s="215" t="s">
        <v>7</v>
      </c>
      <c r="F386" s="211" t="s">
        <v>24</v>
      </c>
      <c r="G386" s="211" t="s">
        <v>42</v>
      </c>
      <c r="H386" s="211"/>
      <c r="I386" s="651">
        <v>64</v>
      </c>
      <c r="J386" s="651">
        <v>97</v>
      </c>
    </row>
    <row r="387" spans="1:10">
      <c r="A387" s="210">
        <v>43402</v>
      </c>
      <c r="B387" s="215" t="s">
        <v>4</v>
      </c>
      <c r="C387" s="211">
        <v>4390</v>
      </c>
      <c r="D387" s="620" t="s">
        <v>173</v>
      </c>
      <c r="E387" s="215" t="s">
        <v>4</v>
      </c>
      <c r="F387" s="211" t="s">
        <v>7</v>
      </c>
      <c r="G387" s="211" t="s">
        <v>2546</v>
      </c>
      <c r="H387" s="211"/>
      <c r="I387" s="651">
        <v>12</v>
      </c>
      <c r="J387" s="651">
        <v>15</v>
      </c>
    </row>
    <row r="388" spans="1:10">
      <c r="A388" s="210">
        <v>43407</v>
      </c>
      <c r="B388" s="215" t="s">
        <v>4</v>
      </c>
      <c r="C388" s="211">
        <v>7460</v>
      </c>
      <c r="D388" s="211" t="s">
        <v>3330</v>
      </c>
      <c r="E388" s="211" t="s">
        <v>5</v>
      </c>
      <c r="F388" s="211" t="s">
        <v>7</v>
      </c>
      <c r="G388" s="211" t="s">
        <v>388</v>
      </c>
      <c r="H388" s="211"/>
      <c r="I388" s="651">
        <v>32</v>
      </c>
      <c r="J388" s="651">
        <v>46</v>
      </c>
    </row>
    <row r="389" spans="1:10">
      <c r="A389" s="210">
        <v>43346</v>
      </c>
      <c r="B389" s="215" t="s">
        <v>6</v>
      </c>
      <c r="C389" s="211">
        <v>82178</v>
      </c>
      <c r="D389" s="211" t="s">
        <v>2602</v>
      </c>
      <c r="E389" s="215" t="s">
        <v>6</v>
      </c>
      <c r="F389" s="211" t="s">
        <v>24</v>
      </c>
      <c r="G389" s="211" t="s">
        <v>1167</v>
      </c>
      <c r="H389" s="211"/>
      <c r="I389" s="244" t="s">
        <v>700</v>
      </c>
      <c r="J389" s="244" t="s">
        <v>722</v>
      </c>
    </row>
    <row r="390" spans="1:10">
      <c r="A390" s="210">
        <v>43221</v>
      </c>
      <c r="B390" s="215" t="s">
        <v>7</v>
      </c>
      <c r="C390" s="211">
        <v>29000</v>
      </c>
      <c r="D390" s="211" t="s">
        <v>1436</v>
      </c>
      <c r="E390" s="215" t="s">
        <v>7</v>
      </c>
      <c r="F390" s="211" t="s">
        <v>5</v>
      </c>
      <c r="G390" s="211" t="s">
        <v>217</v>
      </c>
      <c r="H390" s="211" t="s">
        <v>1437</v>
      </c>
      <c r="I390" s="244" t="s">
        <v>1703</v>
      </c>
      <c r="J390" s="244" t="s">
        <v>1704</v>
      </c>
    </row>
    <row r="391" spans="1:10">
      <c r="A391" s="210">
        <v>43306</v>
      </c>
      <c r="B391" s="215" t="s">
        <v>4</v>
      </c>
      <c r="C391" s="211">
        <v>8805</v>
      </c>
      <c r="D391" s="211" t="s">
        <v>1600</v>
      </c>
      <c r="E391" s="215" t="s">
        <v>5</v>
      </c>
      <c r="F391" s="211" t="s">
        <v>7</v>
      </c>
      <c r="G391" s="211" t="s">
        <v>1833</v>
      </c>
      <c r="H391" s="211" t="s">
        <v>2110</v>
      </c>
      <c r="I391" s="651">
        <v>47</v>
      </c>
      <c r="J391" s="651">
        <v>46</v>
      </c>
    </row>
    <row r="392" spans="1:10">
      <c r="A392" s="210">
        <v>43396</v>
      </c>
      <c r="B392" s="215" t="s">
        <v>4</v>
      </c>
      <c r="C392" s="211">
        <v>6975</v>
      </c>
      <c r="D392" s="620" t="s">
        <v>197</v>
      </c>
      <c r="E392" s="215" t="s">
        <v>6</v>
      </c>
      <c r="F392" s="211" t="s">
        <v>24</v>
      </c>
      <c r="G392" s="211" t="s">
        <v>548</v>
      </c>
      <c r="H392" s="211"/>
      <c r="I392" s="651">
        <v>27</v>
      </c>
      <c r="J392" s="651">
        <v>39</v>
      </c>
    </row>
    <row r="393" spans="1:10">
      <c r="A393" s="210">
        <v>43333</v>
      </c>
      <c r="B393" s="215" t="s">
        <v>250</v>
      </c>
      <c r="C393" s="211" t="s">
        <v>2446</v>
      </c>
      <c r="D393" s="211" t="s">
        <v>2447</v>
      </c>
      <c r="E393" s="215" t="s">
        <v>24</v>
      </c>
      <c r="F393" s="211" t="s">
        <v>6</v>
      </c>
      <c r="G393" s="211" t="s">
        <v>388</v>
      </c>
      <c r="H393" s="211"/>
      <c r="I393" s="244" t="s">
        <v>3295</v>
      </c>
      <c r="J393" s="244" t="s">
        <v>3296</v>
      </c>
    </row>
    <row r="394" spans="1:10">
      <c r="A394" s="210">
        <v>43305</v>
      </c>
      <c r="B394" s="215" t="s">
        <v>7</v>
      </c>
      <c r="C394" s="211">
        <v>57700</v>
      </c>
      <c r="D394" s="211" t="s">
        <v>1485</v>
      </c>
      <c r="E394" s="215" t="s">
        <v>7</v>
      </c>
      <c r="F394" s="211" t="s">
        <v>24</v>
      </c>
      <c r="G394" s="211" t="s">
        <v>42</v>
      </c>
      <c r="H394" s="211" t="s">
        <v>2109</v>
      </c>
      <c r="I394" s="651">
        <v>36</v>
      </c>
      <c r="J394" s="651">
        <v>46</v>
      </c>
    </row>
    <row r="395" spans="1:10">
      <c r="A395" s="210">
        <v>43306</v>
      </c>
      <c r="B395" s="215" t="s">
        <v>7</v>
      </c>
      <c r="C395" s="211">
        <v>88110</v>
      </c>
      <c r="D395" s="211" t="s">
        <v>3176</v>
      </c>
      <c r="E395" s="215" t="s">
        <v>7</v>
      </c>
      <c r="F395" s="211" t="s">
        <v>9</v>
      </c>
      <c r="G395" s="211" t="s">
        <v>388</v>
      </c>
      <c r="H395" s="211"/>
      <c r="I395" s="651">
        <v>120</v>
      </c>
      <c r="J395" s="651">
        <v>192</v>
      </c>
    </row>
    <row r="396" spans="1:10">
      <c r="A396" s="210">
        <v>43403</v>
      </c>
      <c r="B396" s="215" t="s">
        <v>7</v>
      </c>
      <c r="C396" s="211">
        <v>77550</v>
      </c>
      <c r="D396" s="620" t="s">
        <v>3370</v>
      </c>
      <c r="E396" s="215" t="s">
        <v>7</v>
      </c>
      <c r="F396" s="211" t="s">
        <v>7</v>
      </c>
      <c r="G396" s="211" t="s">
        <v>1833</v>
      </c>
      <c r="H396" s="211" t="s">
        <v>2987</v>
      </c>
      <c r="I396" s="244" t="s">
        <v>3396</v>
      </c>
      <c r="J396" s="244" t="s">
        <v>3397</v>
      </c>
    </row>
    <row r="397" spans="1:10">
      <c r="A397" s="210">
        <v>43402</v>
      </c>
      <c r="B397" s="215" t="s">
        <v>4</v>
      </c>
      <c r="C397" s="211">
        <v>7597</v>
      </c>
      <c r="D397" s="620" t="s">
        <v>2982</v>
      </c>
      <c r="E397" s="215" t="s">
        <v>25</v>
      </c>
      <c r="F397" s="211" t="s">
        <v>5</v>
      </c>
      <c r="G397" s="211" t="s">
        <v>1833</v>
      </c>
      <c r="H397" s="211" t="s">
        <v>2983</v>
      </c>
      <c r="I397" s="651">
        <v>34</v>
      </c>
      <c r="J397" s="651">
        <v>51</v>
      </c>
    </row>
    <row r="398" spans="1:10">
      <c r="A398" s="210">
        <v>43301</v>
      </c>
      <c r="B398" s="215" t="s">
        <v>4</v>
      </c>
      <c r="C398" s="211">
        <v>4981</v>
      </c>
      <c r="D398" s="211" t="s">
        <v>2079</v>
      </c>
      <c r="E398" s="215" t="s">
        <v>5</v>
      </c>
      <c r="F398" s="211" t="s">
        <v>5</v>
      </c>
      <c r="G398" s="211" t="s">
        <v>1763</v>
      </c>
      <c r="H398" s="211"/>
      <c r="I398" s="651">
        <v>14</v>
      </c>
      <c r="J398" s="651">
        <v>11</v>
      </c>
    </row>
    <row r="399" spans="1:10">
      <c r="A399" s="210">
        <v>43293</v>
      </c>
      <c r="B399" s="215" t="s">
        <v>6</v>
      </c>
      <c r="C399" s="211">
        <v>39319</v>
      </c>
      <c r="D399" s="211" t="s">
        <v>2040</v>
      </c>
      <c r="E399" s="215" t="s">
        <v>6</v>
      </c>
      <c r="F399" s="211" t="s">
        <v>6</v>
      </c>
      <c r="G399" s="211" t="s">
        <v>388</v>
      </c>
      <c r="H399" s="211"/>
      <c r="I399" s="244" t="s">
        <v>3177</v>
      </c>
      <c r="J399" s="244" t="s">
        <v>3178</v>
      </c>
    </row>
    <row r="400" spans="1:10">
      <c r="A400" s="210">
        <v>43233</v>
      </c>
      <c r="B400" s="215" t="s">
        <v>7</v>
      </c>
      <c r="C400" s="211">
        <v>54430</v>
      </c>
      <c r="D400" s="211" t="s">
        <v>842</v>
      </c>
      <c r="E400" s="215" t="s">
        <v>7</v>
      </c>
      <c r="F400" s="211" t="s">
        <v>24</v>
      </c>
      <c r="G400" s="211" t="s">
        <v>388</v>
      </c>
      <c r="H400" s="211" t="s">
        <v>1660</v>
      </c>
      <c r="I400" s="651">
        <v>23</v>
      </c>
      <c r="J400" s="651">
        <v>19</v>
      </c>
    </row>
    <row r="401" spans="1:10">
      <c r="A401" s="210">
        <v>43339</v>
      </c>
      <c r="B401" s="215" t="s">
        <v>7</v>
      </c>
      <c r="C401" s="211">
        <v>67110</v>
      </c>
      <c r="D401" s="211" t="s">
        <v>2532</v>
      </c>
      <c r="E401" s="215" t="s">
        <v>2476</v>
      </c>
      <c r="F401" s="211" t="s">
        <v>2476</v>
      </c>
      <c r="G401" s="211" t="s">
        <v>2533</v>
      </c>
      <c r="H401" s="211" t="s">
        <v>2534</v>
      </c>
      <c r="I401" s="651">
        <v>129</v>
      </c>
      <c r="J401" s="651">
        <v>194</v>
      </c>
    </row>
    <row r="402" spans="1:10">
      <c r="A402" s="210">
        <v>43401</v>
      </c>
      <c r="B402" s="215" t="s">
        <v>6</v>
      </c>
      <c r="C402" s="211">
        <v>66701</v>
      </c>
      <c r="D402" s="620" t="s">
        <v>2958</v>
      </c>
      <c r="E402" s="215" t="s">
        <v>6</v>
      </c>
      <c r="F402" s="211" t="s">
        <v>6</v>
      </c>
      <c r="G402" s="211" t="s">
        <v>98</v>
      </c>
      <c r="H402" s="211" t="s">
        <v>2959</v>
      </c>
      <c r="I402" s="236">
        <v>53</v>
      </c>
      <c r="J402" s="236">
        <v>76</v>
      </c>
    </row>
    <row r="403" spans="1:10">
      <c r="A403" s="210">
        <v>43226</v>
      </c>
      <c r="B403" s="215" t="s">
        <v>4</v>
      </c>
      <c r="C403" s="211">
        <v>7304</v>
      </c>
      <c r="D403" s="211" t="s">
        <v>1540</v>
      </c>
      <c r="E403" s="215" t="s">
        <v>5</v>
      </c>
      <c r="F403" s="211" t="s">
        <v>1541</v>
      </c>
      <c r="G403" s="211" t="s">
        <v>1542</v>
      </c>
      <c r="H403" s="211" t="s">
        <v>1543</v>
      </c>
      <c r="I403" s="651">
        <v>56</v>
      </c>
      <c r="J403" s="651">
        <v>70</v>
      </c>
    </row>
    <row r="404" spans="1:10">
      <c r="A404" s="210">
        <v>43405</v>
      </c>
      <c r="B404" s="215" t="s">
        <v>4</v>
      </c>
      <c r="C404" s="211">
        <v>5441</v>
      </c>
      <c r="D404" s="211" t="s">
        <v>3045</v>
      </c>
      <c r="E404" s="211" t="s">
        <v>79</v>
      </c>
      <c r="F404" s="211" t="s">
        <v>6</v>
      </c>
      <c r="G404" s="211" t="s">
        <v>42</v>
      </c>
      <c r="H404" s="211"/>
      <c r="I404" s="651">
        <v>30</v>
      </c>
      <c r="J404" s="651">
        <v>42</v>
      </c>
    </row>
    <row r="405" spans="1:10">
      <c r="A405" s="210">
        <v>43332</v>
      </c>
      <c r="B405" s="215" t="s">
        <v>4</v>
      </c>
      <c r="C405" s="211">
        <v>5551</v>
      </c>
      <c r="D405" s="211" t="s">
        <v>1858</v>
      </c>
      <c r="E405" s="215" t="s">
        <v>7</v>
      </c>
      <c r="F405" s="211" t="s">
        <v>5</v>
      </c>
      <c r="G405" s="211" t="s">
        <v>65</v>
      </c>
      <c r="H405" s="211"/>
      <c r="I405" s="651">
        <v>31</v>
      </c>
      <c r="J405" s="651">
        <v>40</v>
      </c>
    </row>
    <row r="406" spans="1:10">
      <c r="A406" s="210">
        <v>43324</v>
      </c>
      <c r="B406" s="215" t="s">
        <v>22</v>
      </c>
      <c r="C406" s="211">
        <v>2470</v>
      </c>
      <c r="D406" s="211" t="s">
        <v>2322</v>
      </c>
      <c r="E406" s="215" t="s">
        <v>984</v>
      </c>
      <c r="F406" s="211" t="s">
        <v>984</v>
      </c>
      <c r="G406" s="211" t="s">
        <v>1848</v>
      </c>
      <c r="H406" s="211"/>
      <c r="I406" s="244" t="s">
        <v>1866</v>
      </c>
      <c r="J406" s="244" t="s">
        <v>3299</v>
      </c>
    </row>
    <row r="407" spans="1:10">
      <c r="A407" s="210">
        <v>43407</v>
      </c>
      <c r="B407" s="215" t="s">
        <v>4</v>
      </c>
      <c r="C407" s="211">
        <v>7670</v>
      </c>
      <c r="D407" s="211" t="s">
        <v>3327</v>
      </c>
      <c r="E407" s="211" t="s">
        <v>5</v>
      </c>
      <c r="F407" s="211" t="s">
        <v>7</v>
      </c>
      <c r="G407" s="211" t="s">
        <v>3328</v>
      </c>
      <c r="H407" s="211" t="s">
        <v>3329</v>
      </c>
      <c r="I407" s="651">
        <v>36</v>
      </c>
      <c r="J407" s="651">
        <v>50</v>
      </c>
    </row>
    <row r="408" spans="1:10">
      <c r="A408" s="210">
        <v>43306</v>
      </c>
      <c r="B408" s="215" t="s">
        <v>28</v>
      </c>
      <c r="C408" s="211">
        <v>43206</v>
      </c>
      <c r="D408" s="211" t="s">
        <v>2111</v>
      </c>
      <c r="E408" s="215" t="s">
        <v>78</v>
      </c>
      <c r="F408" s="211" t="s">
        <v>28</v>
      </c>
      <c r="G408" s="211" t="s">
        <v>1833</v>
      </c>
      <c r="H408" s="211"/>
      <c r="I408" s="244" t="s">
        <v>3127</v>
      </c>
      <c r="J408" s="244" t="s">
        <v>3127</v>
      </c>
    </row>
    <row r="409" spans="1:10">
      <c r="A409" s="210">
        <v>43379</v>
      </c>
      <c r="B409" s="215" t="s">
        <v>9</v>
      </c>
      <c r="C409" s="211">
        <v>47922</v>
      </c>
      <c r="D409" s="620" t="s">
        <v>2846</v>
      </c>
      <c r="E409" s="215" t="s">
        <v>9</v>
      </c>
      <c r="F409" s="211" t="s">
        <v>79</v>
      </c>
      <c r="G409" s="211" t="s">
        <v>1833</v>
      </c>
      <c r="H409" s="211"/>
      <c r="I409" s="244" t="s">
        <v>3127</v>
      </c>
      <c r="J409" s="244" t="s">
        <v>3127</v>
      </c>
    </row>
    <row r="410" spans="1:10">
      <c r="A410" s="210">
        <v>43240</v>
      </c>
      <c r="B410" s="215" t="s">
        <v>7</v>
      </c>
      <c r="C410" s="211">
        <v>37210</v>
      </c>
      <c r="D410" s="211" t="s">
        <v>1757</v>
      </c>
      <c r="E410" s="215" t="s">
        <v>7</v>
      </c>
      <c r="F410" s="211" t="s">
        <v>24</v>
      </c>
      <c r="G410" s="211" t="s">
        <v>116</v>
      </c>
      <c r="H410" s="211" t="s">
        <v>1746</v>
      </c>
      <c r="I410" s="244" t="s">
        <v>1257</v>
      </c>
      <c r="J410" s="244" t="s">
        <v>1756</v>
      </c>
    </row>
    <row r="411" spans="1:10">
      <c r="A411" s="210">
        <v>43300</v>
      </c>
      <c r="B411" s="215" t="s">
        <v>7</v>
      </c>
      <c r="C411" s="211">
        <v>57840</v>
      </c>
      <c r="D411" s="211" t="s">
        <v>2073</v>
      </c>
      <c r="E411" s="215" t="s">
        <v>7</v>
      </c>
      <c r="F411" s="211" t="s">
        <v>7</v>
      </c>
      <c r="G411" s="211" t="s">
        <v>116</v>
      </c>
      <c r="H411" s="211"/>
      <c r="I411" s="651">
        <v>28</v>
      </c>
      <c r="J411" s="651">
        <v>27</v>
      </c>
    </row>
    <row r="412" spans="1:10">
      <c r="A412" s="210">
        <v>43306</v>
      </c>
      <c r="B412" s="215" t="s">
        <v>22</v>
      </c>
      <c r="C412" s="211">
        <v>4845</v>
      </c>
      <c r="D412" s="211" t="s">
        <v>296</v>
      </c>
      <c r="E412" s="215" t="s">
        <v>7</v>
      </c>
      <c r="F412" s="211" t="s">
        <v>24</v>
      </c>
      <c r="G412" s="211" t="s">
        <v>2113</v>
      </c>
      <c r="H412" s="211"/>
      <c r="I412" s="651">
        <v>12</v>
      </c>
      <c r="J412" s="651">
        <v>8</v>
      </c>
    </row>
    <row r="413" spans="1:10">
      <c r="A413" s="210">
        <v>43225</v>
      </c>
      <c r="B413" s="215" t="s">
        <v>7</v>
      </c>
      <c r="C413" s="211">
        <v>57570</v>
      </c>
      <c r="D413" s="211" t="s">
        <v>1535</v>
      </c>
      <c r="E413" s="215" t="s">
        <v>7</v>
      </c>
      <c r="F413" s="211" t="s">
        <v>7</v>
      </c>
      <c r="G413" s="211" t="s">
        <v>98</v>
      </c>
      <c r="H413" s="211" t="s">
        <v>1536</v>
      </c>
      <c r="I413" s="651">
        <v>28</v>
      </c>
      <c r="J413" s="651">
        <v>32</v>
      </c>
    </row>
    <row r="414" spans="1:10">
      <c r="A414" s="210">
        <v>43403</v>
      </c>
      <c r="B414" s="215" t="s">
        <v>4</v>
      </c>
      <c r="C414" s="211">
        <v>9769</v>
      </c>
      <c r="D414" s="620" t="s">
        <v>3000</v>
      </c>
      <c r="E414" s="215" t="s">
        <v>5</v>
      </c>
      <c r="F414" s="211" t="s">
        <v>6</v>
      </c>
      <c r="G414" s="211" t="s">
        <v>1833</v>
      </c>
      <c r="H414" s="211" t="s">
        <v>3001</v>
      </c>
      <c r="I414" s="651">
        <v>62</v>
      </c>
      <c r="J414" s="651">
        <v>90</v>
      </c>
    </row>
    <row r="415" spans="1:10">
      <c r="A415" s="210">
        <v>43384</v>
      </c>
      <c r="B415" s="215" t="s">
        <v>6</v>
      </c>
      <c r="C415" s="211">
        <v>63105</v>
      </c>
      <c r="D415" s="620" t="s">
        <v>2865</v>
      </c>
      <c r="E415" s="215" t="s">
        <v>6</v>
      </c>
      <c r="F415" s="211" t="s">
        <v>24</v>
      </c>
      <c r="G415" s="211" t="s">
        <v>2866</v>
      </c>
      <c r="H415" s="211" t="s">
        <v>2867</v>
      </c>
      <c r="I415" s="244" t="s">
        <v>3220</v>
      </c>
      <c r="J415" s="244" t="s">
        <v>3158</v>
      </c>
    </row>
    <row r="416" spans="1:10">
      <c r="A416" s="210">
        <v>43317</v>
      </c>
      <c r="B416" s="215" t="s">
        <v>4</v>
      </c>
      <c r="C416" s="211">
        <v>3394</v>
      </c>
      <c r="D416" s="211" t="s">
        <v>446</v>
      </c>
      <c r="E416" s="215" t="s">
        <v>5</v>
      </c>
      <c r="F416" s="211" t="s">
        <v>7</v>
      </c>
      <c r="G416" s="211" t="s">
        <v>951</v>
      </c>
      <c r="H416" s="211" t="s">
        <v>2226</v>
      </c>
      <c r="I416" s="651">
        <v>22</v>
      </c>
      <c r="J416" s="651">
        <v>27</v>
      </c>
    </row>
    <row r="417" spans="1:10">
      <c r="A417" s="210">
        <v>43405</v>
      </c>
      <c r="B417" s="215" t="s">
        <v>7</v>
      </c>
      <c r="C417" s="211">
        <v>76133</v>
      </c>
      <c r="D417" s="211" t="s">
        <v>3073</v>
      </c>
      <c r="E417" s="211" t="s">
        <v>7</v>
      </c>
      <c r="F417" s="211" t="s">
        <v>7</v>
      </c>
      <c r="G417" s="211" t="s">
        <v>1833</v>
      </c>
      <c r="H417" s="211" t="s">
        <v>3074</v>
      </c>
      <c r="I417" s="666" t="s">
        <v>3430</v>
      </c>
      <c r="J417" s="666" t="s">
        <v>3431</v>
      </c>
    </row>
    <row r="418" spans="1:10">
      <c r="A418" s="210">
        <v>43305</v>
      </c>
      <c r="B418" s="215" t="s">
        <v>4</v>
      </c>
      <c r="C418" s="211">
        <v>7540</v>
      </c>
      <c r="D418" s="211" t="s">
        <v>1215</v>
      </c>
      <c r="E418" s="215" t="s">
        <v>25</v>
      </c>
      <c r="F418" s="211" t="s">
        <v>35</v>
      </c>
      <c r="G418" s="211" t="s">
        <v>48</v>
      </c>
      <c r="H418" s="211" t="s">
        <v>2108</v>
      </c>
      <c r="I418" s="651">
        <v>34</v>
      </c>
      <c r="J418" s="651">
        <v>48</v>
      </c>
    </row>
    <row r="419" spans="1:10">
      <c r="A419" s="210">
        <v>43405</v>
      </c>
      <c r="B419" s="215" t="s">
        <v>4</v>
      </c>
      <c r="C419" s="211">
        <v>2440</v>
      </c>
      <c r="D419" s="211" t="s">
        <v>3049</v>
      </c>
      <c r="E419" s="211" t="s">
        <v>24</v>
      </c>
      <c r="F419" s="211" t="s">
        <v>7</v>
      </c>
      <c r="G419" s="211" t="s">
        <v>388</v>
      </c>
      <c r="H419" s="211"/>
      <c r="I419" s="651">
        <v>22</v>
      </c>
      <c r="J419" s="651">
        <v>28</v>
      </c>
    </row>
    <row r="420" spans="1:10">
      <c r="A420" s="210">
        <v>43351</v>
      </c>
      <c r="B420" s="215" t="s">
        <v>4</v>
      </c>
      <c r="C420" s="211">
        <v>8560</v>
      </c>
      <c r="D420" s="211" t="s">
        <v>286</v>
      </c>
      <c r="E420" s="215" t="s">
        <v>7</v>
      </c>
      <c r="F420" s="211" t="s">
        <v>5</v>
      </c>
      <c r="G420" s="211" t="s">
        <v>65</v>
      </c>
      <c r="H420" s="211"/>
      <c r="I420" s="651">
        <v>31</v>
      </c>
      <c r="J420" s="651">
        <v>45</v>
      </c>
    </row>
    <row r="421" spans="1:10">
      <c r="A421" s="210">
        <v>43334</v>
      </c>
      <c r="B421" s="215" t="s">
        <v>7</v>
      </c>
      <c r="C421" s="211">
        <v>57330</v>
      </c>
      <c r="D421" s="211" t="s">
        <v>2459</v>
      </c>
      <c r="E421" s="215" t="s">
        <v>7</v>
      </c>
      <c r="F421" s="211" t="s">
        <v>24</v>
      </c>
      <c r="G421" s="211" t="s">
        <v>548</v>
      </c>
      <c r="H421" s="211" t="s">
        <v>2460</v>
      </c>
      <c r="I421" s="651">
        <v>25</v>
      </c>
      <c r="J421" s="651">
        <v>29</v>
      </c>
    </row>
    <row r="422" spans="1:10">
      <c r="A422" s="210">
        <v>43370</v>
      </c>
      <c r="B422" s="215" t="s">
        <v>22</v>
      </c>
      <c r="C422" s="211">
        <v>6767</v>
      </c>
      <c r="D422" s="211" t="s">
        <v>2700</v>
      </c>
      <c r="E422" s="215" t="s">
        <v>7</v>
      </c>
      <c r="F422" s="211" t="s">
        <v>24</v>
      </c>
      <c r="G422" s="211" t="s">
        <v>548</v>
      </c>
      <c r="H422" s="211"/>
      <c r="I422" s="651">
        <v>38</v>
      </c>
      <c r="J422" s="651">
        <v>41</v>
      </c>
    </row>
    <row r="423" spans="1:10">
      <c r="A423" s="210">
        <v>43406</v>
      </c>
      <c r="B423" s="215" t="s">
        <v>6</v>
      </c>
      <c r="C423" s="211">
        <v>83324</v>
      </c>
      <c r="D423" s="211" t="s">
        <v>3238</v>
      </c>
      <c r="E423" s="211" t="s">
        <v>6</v>
      </c>
      <c r="F423" s="211" t="s">
        <v>24</v>
      </c>
      <c r="G423" s="211" t="s">
        <v>3015</v>
      </c>
      <c r="H423" s="211"/>
      <c r="I423" s="671" t="s">
        <v>3432</v>
      </c>
      <c r="J423" s="671" t="s">
        <v>3433</v>
      </c>
    </row>
    <row r="424" spans="1:10">
      <c r="A424" s="210">
        <v>43333</v>
      </c>
      <c r="B424" s="215" t="s">
        <v>4</v>
      </c>
      <c r="C424" s="211">
        <v>3715</v>
      </c>
      <c r="D424" s="211" t="s">
        <v>192</v>
      </c>
      <c r="E424" s="215" t="s">
        <v>18</v>
      </c>
      <c r="F424" s="211" t="s">
        <v>24</v>
      </c>
      <c r="G424" s="211" t="s">
        <v>663</v>
      </c>
      <c r="H424" s="211"/>
      <c r="I424" s="651">
        <v>19</v>
      </c>
      <c r="J424" s="651">
        <v>20</v>
      </c>
    </row>
    <row r="425" spans="1:10">
      <c r="A425" s="210">
        <v>43297</v>
      </c>
      <c r="B425" s="215" t="s">
        <v>7</v>
      </c>
      <c r="C425" s="211">
        <v>57310</v>
      </c>
      <c r="D425" s="211" t="s">
        <v>3179</v>
      </c>
      <c r="E425" s="215" t="s">
        <v>7</v>
      </c>
      <c r="F425" s="211" t="s">
        <v>7</v>
      </c>
      <c r="G425" s="211" t="s">
        <v>116</v>
      </c>
      <c r="H425" s="211"/>
      <c r="I425" s="651">
        <v>39</v>
      </c>
      <c r="J425" s="651">
        <v>54</v>
      </c>
    </row>
    <row r="426" spans="1:10">
      <c r="A426" s="210">
        <v>43300</v>
      </c>
      <c r="B426" s="215" t="s">
        <v>7</v>
      </c>
      <c r="C426" s="211">
        <v>57390</v>
      </c>
      <c r="D426" s="211" t="s">
        <v>669</v>
      </c>
      <c r="E426" s="215" t="s">
        <v>7</v>
      </c>
      <c r="F426" s="211" t="s">
        <v>7</v>
      </c>
      <c r="G426" s="211" t="s">
        <v>2074</v>
      </c>
      <c r="H426" s="211" t="s">
        <v>2075</v>
      </c>
      <c r="I426" s="651">
        <v>14</v>
      </c>
      <c r="J426" s="651">
        <v>10</v>
      </c>
    </row>
    <row r="427" spans="1:10">
      <c r="A427" s="210">
        <v>43339</v>
      </c>
      <c r="B427" s="215" t="s">
        <v>7</v>
      </c>
      <c r="C427" s="211">
        <v>57390</v>
      </c>
      <c r="D427" s="211" t="s">
        <v>669</v>
      </c>
      <c r="E427" s="215" t="s">
        <v>2536</v>
      </c>
      <c r="F427" s="211" t="s">
        <v>24</v>
      </c>
      <c r="G427" s="211" t="s">
        <v>388</v>
      </c>
      <c r="H427" s="211" t="s">
        <v>2537</v>
      </c>
      <c r="I427" s="651">
        <v>14</v>
      </c>
      <c r="J427" s="651">
        <v>10</v>
      </c>
    </row>
    <row r="428" spans="1:10">
      <c r="A428" s="210">
        <v>43240</v>
      </c>
      <c r="B428" s="215" t="s">
        <v>7</v>
      </c>
      <c r="C428" s="211">
        <v>57330</v>
      </c>
      <c r="D428" s="211" t="s">
        <v>1267</v>
      </c>
      <c r="E428" s="215" t="s">
        <v>984</v>
      </c>
      <c r="F428" s="211" t="s">
        <v>7</v>
      </c>
      <c r="G428" s="211" t="s">
        <v>116</v>
      </c>
      <c r="H428" s="211" t="s">
        <v>1732</v>
      </c>
      <c r="I428" s="651">
        <v>17</v>
      </c>
      <c r="J428" s="651">
        <v>10</v>
      </c>
    </row>
    <row r="429" spans="1:10">
      <c r="A429" s="210">
        <v>43335</v>
      </c>
      <c r="B429" s="215" t="s">
        <v>620</v>
      </c>
      <c r="C429" s="211">
        <v>66119</v>
      </c>
      <c r="D429" s="211" t="s">
        <v>2473</v>
      </c>
      <c r="E429" s="215" t="s">
        <v>6</v>
      </c>
      <c r="F429" s="211" t="s">
        <v>7</v>
      </c>
      <c r="G429" s="211" t="s">
        <v>2474</v>
      </c>
      <c r="H429" s="211"/>
      <c r="I429" s="651">
        <v>69</v>
      </c>
      <c r="J429" s="651">
        <v>106</v>
      </c>
    </row>
    <row r="430" spans="1:10">
      <c r="A430" s="210">
        <v>43221</v>
      </c>
      <c r="B430" s="215" t="s">
        <v>6</v>
      </c>
      <c r="C430" s="211">
        <v>54739</v>
      </c>
      <c r="D430" s="211" t="s">
        <v>1385</v>
      </c>
      <c r="E430" s="215" t="s">
        <v>7</v>
      </c>
      <c r="F430" s="211" t="s">
        <v>6</v>
      </c>
      <c r="G430" s="211" t="s">
        <v>1133</v>
      </c>
      <c r="H430" s="211"/>
      <c r="I430" s="148">
        <v>59</v>
      </c>
      <c r="J430" s="148">
        <v>68</v>
      </c>
    </row>
    <row r="431" spans="1:10">
      <c r="A431" s="210">
        <v>43313</v>
      </c>
      <c r="B431" s="215" t="s">
        <v>7</v>
      </c>
      <c r="C431" s="211">
        <v>37550</v>
      </c>
      <c r="D431" s="211" t="s">
        <v>3218</v>
      </c>
      <c r="E431" s="215" t="s">
        <v>7</v>
      </c>
      <c r="F431" s="211" t="s">
        <v>7</v>
      </c>
      <c r="G431" s="211" t="s">
        <v>116</v>
      </c>
      <c r="H431" s="211" t="s">
        <v>2162</v>
      </c>
      <c r="I431" s="244" t="s">
        <v>1808</v>
      </c>
      <c r="J431" s="244" t="s">
        <v>3219</v>
      </c>
    </row>
    <row r="432" spans="1:10">
      <c r="A432" s="210">
        <v>43396</v>
      </c>
      <c r="B432" s="215" t="s">
        <v>7</v>
      </c>
      <c r="C432" s="211">
        <v>54580</v>
      </c>
      <c r="D432" s="620" t="s">
        <v>2901</v>
      </c>
      <c r="E432" s="215" t="s">
        <v>7</v>
      </c>
      <c r="F432" s="211" t="s">
        <v>7</v>
      </c>
      <c r="G432" s="211" t="s">
        <v>116</v>
      </c>
      <c r="H432" s="211" t="s">
        <v>2902</v>
      </c>
      <c r="I432" s="651">
        <v>50</v>
      </c>
      <c r="J432" s="651">
        <v>77</v>
      </c>
    </row>
    <row r="433" spans="1:10">
      <c r="A433" s="210">
        <v>43328</v>
      </c>
      <c r="B433" s="215" t="s">
        <v>7</v>
      </c>
      <c r="C433" s="211">
        <v>57580</v>
      </c>
      <c r="D433" s="211" t="s">
        <v>858</v>
      </c>
      <c r="E433" s="215" t="s">
        <v>7</v>
      </c>
      <c r="F433" s="211" t="s">
        <v>638</v>
      </c>
      <c r="G433" s="211" t="s">
        <v>123</v>
      </c>
      <c r="H433" s="211" t="s">
        <v>2395</v>
      </c>
      <c r="I433" s="651">
        <v>68</v>
      </c>
      <c r="J433" s="651">
        <v>101</v>
      </c>
    </row>
    <row r="434" spans="1:10">
      <c r="A434" s="210">
        <v>43349</v>
      </c>
      <c r="B434" s="215" t="s">
        <v>7</v>
      </c>
      <c r="C434" s="211">
        <v>42000</v>
      </c>
      <c r="D434" s="211" t="s">
        <v>2619</v>
      </c>
      <c r="E434" s="215" t="s">
        <v>7</v>
      </c>
      <c r="F434" s="211" t="s">
        <v>60</v>
      </c>
      <c r="G434" s="211" t="s">
        <v>65</v>
      </c>
      <c r="H434" s="211"/>
      <c r="I434" s="244" t="s">
        <v>3359</v>
      </c>
      <c r="J434" s="244" t="s">
        <v>3360</v>
      </c>
    </row>
    <row r="435" spans="1:10">
      <c r="A435" s="210">
        <v>43333</v>
      </c>
      <c r="B435" s="215" t="s">
        <v>7</v>
      </c>
      <c r="C435" s="257" t="s">
        <v>3301</v>
      </c>
      <c r="D435" s="211" t="s">
        <v>2444</v>
      </c>
      <c r="E435" s="215" t="s">
        <v>7</v>
      </c>
      <c r="F435" s="211" t="s">
        <v>28</v>
      </c>
      <c r="G435" s="211" t="s">
        <v>388</v>
      </c>
      <c r="H435" s="211"/>
      <c r="I435" s="244" t="s">
        <v>3300</v>
      </c>
      <c r="J435" s="244" t="s">
        <v>3155</v>
      </c>
    </row>
    <row r="436" spans="1:10">
      <c r="A436" s="210">
        <v>43397</v>
      </c>
      <c r="B436" s="215" t="s">
        <v>7</v>
      </c>
      <c r="C436" s="211">
        <v>57255</v>
      </c>
      <c r="D436" s="620" t="s">
        <v>3398</v>
      </c>
      <c r="E436" s="215" t="s">
        <v>7</v>
      </c>
      <c r="F436" s="211" t="s">
        <v>7</v>
      </c>
      <c r="G436" s="211" t="s">
        <v>1763</v>
      </c>
      <c r="H436" s="211"/>
      <c r="I436" s="651">
        <v>49</v>
      </c>
      <c r="J436" s="651">
        <v>76</v>
      </c>
    </row>
    <row r="437" spans="1:10">
      <c r="A437" s="210">
        <v>43321</v>
      </c>
      <c r="B437" s="215" t="s">
        <v>7</v>
      </c>
      <c r="C437" s="211">
        <v>54730</v>
      </c>
      <c r="D437" s="211" t="s">
        <v>2302</v>
      </c>
      <c r="E437" s="215" t="s">
        <v>7</v>
      </c>
      <c r="F437" s="211" t="s">
        <v>7</v>
      </c>
      <c r="G437" s="211" t="s">
        <v>2304</v>
      </c>
      <c r="H437" s="211" t="s">
        <v>2305</v>
      </c>
      <c r="I437" s="651">
        <v>35</v>
      </c>
      <c r="J437" s="651">
        <v>32</v>
      </c>
    </row>
    <row r="438" spans="1:10">
      <c r="A438" s="210">
        <v>43342</v>
      </c>
      <c r="B438" s="215" t="s">
        <v>4</v>
      </c>
      <c r="C438" s="211">
        <v>5232</v>
      </c>
      <c r="D438" s="211" t="s">
        <v>166</v>
      </c>
      <c r="E438" s="215" t="s">
        <v>5</v>
      </c>
      <c r="F438" s="211" t="s">
        <v>2554</v>
      </c>
      <c r="G438" s="211" t="s">
        <v>243</v>
      </c>
      <c r="H438" s="211"/>
      <c r="I438" s="651">
        <v>25</v>
      </c>
      <c r="J438" s="651">
        <v>34</v>
      </c>
    </row>
    <row r="439" spans="1:10">
      <c r="A439" s="210">
        <v>43304</v>
      </c>
      <c r="B439" s="215" t="s">
        <v>4</v>
      </c>
      <c r="C439" s="211">
        <v>4382</v>
      </c>
      <c r="D439" s="211" t="s">
        <v>158</v>
      </c>
      <c r="E439" s="215" t="s">
        <v>5</v>
      </c>
      <c r="F439" s="211" t="s">
        <v>7</v>
      </c>
      <c r="G439" s="211" t="s">
        <v>123</v>
      </c>
      <c r="H439" s="211"/>
      <c r="I439" s="651">
        <v>7</v>
      </c>
      <c r="J439" s="651">
        <v>6</v>
      </c>
    </row>
    <row r="440" spans="1:10">
      <c r="A440" s="210">
        <v>43301</v>
      </c>
      <c r="B440" s="215" t="s">
        <v>7</v>
      </c>
      <c r="C440" s="211">
        <v>54650</v>
      </c>
      <c r="D440" s="211" t="s">
        <v>393</v>
      </c>
      <c r="E440" s="215" t="s">
        <v>7</v>
      </c>
      <c r="F440" s="211" t="s">
        <v>24</v>
      </c>
      <c r="G440" s="211" t="s">
        <v>663</v>
      </c>
      <c r="H440" s="211"/>
      <c r="I440" s="651">
        <v>18</v>
      </c>
      <c r="J440" s="651">
        <v>12</v>
      </c>
    </row>
    <row r="441" spans="1:10">
      <c r="A441" s="210">
        <v>43224</v>
      </c>
      <c r="B441" s="215" t="s">
        <v>984</v>
      </c>
      <c r="C441" s="211">
        <v>1741</v>
      </c>
      <c r="D441" s="211" t="s">
        <v>1513</v>
      </c>
      <c r="E441" s="215" t="s">
        <v>984</v>
      </c>
      <c r="F441" s="211" t="s">
        <v>7</v>
      </c>
      <c r="G441" s="211" t="s">
        <v>941</v>
      </c>
      <c r="H441" s="211"/>
      <c r="I441" s="244" t="s">
        <v>1117</v>
      </c>
      <c r="J441" s="236" t="s">
        <v>1537</v>
      </c>
    </row>
    <row r="442" spans="1:10">
      <c r="A442" s="210">
        <v>43380</v>
      </c>
      <c r="B442" s="215" t="s">
        <v>4</v>
      </c>
      <c r="C442" s="211">
        <v>6250</v>
      </c>
      <c r="D442" s="620" t="s">
        <v>3068</v>
      </c>
      <c r="E442" s="215" t="s">
        <v>814</v>
      </c>
      <c r="F442" s="211" t="s">
        <v>7</v>
      </c>
      <c r="G442" s="211" t="s">
        <v>123</v>
      </c>
      <c r="H442" s="211" t="s">
        <v>2855</v>
      </c>
      <c r="I442" s="651">
        <v>41</v>
      </c>
      <c r="J442" s="651">
        <v>58</v>
      </c>
    </row>
    <row r="443" spans="1:10">
      <c r="A443" s="210">
        <v>43405</v>
      </c>
      <c r="B443" s="215" t="s">
        <v>4</v>
      </c>
      <c r="C443" s="211">
        <v>6250</v>
      </c>
      <c r="D443" s="211" t="s">
        <v>3068</v>
      </c>
      <c r="E443" s="211" t="s">
        <v>5</v>
      </c>
      <c r="F443" s="211" t="s">
        <v>6</v>
      </c>
      <c r="G443" s="211" t="s">
        <v>123</v>
      </c>
      <c r="H443" s="211" t="s">
        <v>3069</v>
      </c>
      <c r="I443" s="651">
        <v>41</v>
      </c>
      <c r="J443" s="651">
        <v>58</v>
      </c>
    </row>
    <row r="444" spans="1:10">
      <c r="A444" s="210">
        <v>43405</v>
      </c>
      <c r="B444" s="215" t="s">
        <v>7</v>
      </c>
      <c r="C444" s="211">
        <v>67750</v>
      </c>
      <c r="D444" s="211" t="s">
        <v>3057</v>
      </c>
      <c r="E444" s="211" t="s">
        <v>7</v>
      </c>
      <c r="F444" s="211" t="s">
        <v>6</v>
      </c>
      <c r="G444" s="211" t="s">
        <v>663</v>
      </c>
      <c r="H444" s="211"/>
      <c r="I444" s="651">
        <v>166</v>
      </c>
      <c r="J444" s="651">
        <v>251</v>
      </c>
    </row>
    <row r="445" spans="1:10">
      <c r="A445" s="210">
        <v>43313</v>
      </c>
      <c r="B445" s="215" t="s">
        <v>4</v>
      </c>
      <c r="C445" s="211">
        <v>9132</v>
      </c>
      <c r="D445" s="211" t="s">
        <v>313</v>
      </c>
      <c r="E445" s="215" t="s">
        <v>5</v>
      </c>
      <c r="F445" s="211" t="s">
        <v>5</v>
      </c>
      <c r="G445" s="211" t="s">
        <v>389</v>
      </c>
      <c r="H445" s="211"/>
      <c r="I445" s="651">
        <v>41</v>
      </c>
      <c r="J445" s="651">
        <v>62</v>
      </c>
    </row>
    <row r="446" spans="1:10">
      <c r="A446" s="210">
        <v>43330</v>
      </c>
      <c r="B446" s="215" t="s">
        <v>4</v>
      </c>
      <c r="C446" s="211">
        <v>9184</v>
      </c>
      <c r="D446" s="211" t="s">
        <v>313</v>
      </c>
      <c r="E446" s="215" t="s">
        <v>5</v>
      </c>
      <c r="F446" s="211" t="s">
        <v>7</v>
      </c>
      <c r="G446" s="211" t="s">
        <v>388</v>
      </c>
      <c r="H446" s="211"/>
      <c r="I446" s="651">
        <v>41</v>
      </c>
      <c r="J446" s="651">
        <v>62</v>
      </c>
    </row>
    <row r="447" spans="1:10">
      <c r="A447" s="210">
        <v>43319</v>
      </c>
      <c r="B447" s="215" t="s">
        <v>4</v>
      </c>
      <c r="C447" s="211">
        <v>3843</v>
      </c>
      <c r="D447" s="211" t="s">
        <v>304</v>
      </c>
      <c r="E447" s="215" t="s">
        <v>24</v>
      </c>
      <c r="F447" s="211" t="s">
        <v>24</v>
      </c>
      <c r="G447" s="211" t="s">
        <v>891</v>
      </c>
      <c r="H447" s="211"/>
      <c r="I447" s="651">
        <v>14</v>
      </c>
      <c r="J447" s="651">
        <v>13</v>
      </c>
    </row>
    <row r="448" spans="1:10">
      <c r="A448" s="210">
        <v>43376</v>
      </c>
      <c r="B448" s="215" t="s">
        <v>6</v>
      </c>
      <c r="C448" s="649" t="s">
        <v>2836</v>
      </c>
      <c r="D448" s="620" t="s">
        <v>2837</v>
      </c>
      <c r="E448" s="215" t="s">
        <v>6</v>
      </c>
      <c r="F448" s="211" t="s">
        <v>6</v>
      </c>
      <c r="G448" s="211" t="s">
        <v>2838</v>
      </c>
      <c r="H448" s="211" t="s">
        <v>2839</v>
      </c>
      <c r="I448" s="244" t="s">
        <v>3399</v>
      </c>
      <c r="J448" s="244" t="s">
        <v>3400</v>
      </c>
    </row>
    <row r="449" spans="1:10">
      <c r="A449" s="210">
        <v>43401</v>
      </c>
      <c r="B449" s="215" t="s">
        <v>4</v>
      </c>
      <c r="C449" s="211">
        <v>7475</v>
      </c>
      <c r="D449" s="620" t="s">
        <v>2964</v>
      </c>
      <c r="E449" s="215" t="s">
        <v>6</v>
      </c>
      <c r="F449" s="211" t="s">
        <v>5</v>
      </c>
      <c r="G449" s="211" t="s">
        <v>2965</v>
      </c>
      <c r="H449" s="211" t="s">
        <v>2966</v>
      </c>
      <c r="I449" s="651">
        <v>40</v>
      </c>
      <c r="J449" s="651">
        <v>53</v>
      </c>
    </row>
    <row r="450" spans="1:10">
      <c r="A450" s="210">
        <v>43221</v>
      </c>
      <c r="B450" s="215" t="s">
        <v>4</v>
      </c>
      <c r="C450" s="211">
        <v>5370</v>
      </c>
      <c r="D450" s="211" t="s">
        <v>155</v>
      </c>
      <c r="E450" s="215" t="s">
        <v>79</v>
      </c>
      <c r="F450" s="211" t="s">
        <v>71</v>
      </c>
      <c r="G450" s="211" t="s">
        <v>388</v>
      </c>
      <c r="H450" s="211"/>
      <c r="I450" s="148">
        <v>31</v>
      </c>
      <c r="J450" s="148">
        <v>43</v>
      </c>
    </row>
    <row r="451" spans="1:10">
      <c r="A451" s="210">
        <v>43296</v>
      </c>
      <c r="B451" s="215" t="s">
        <v>6</v>
      </c>
      <c r="C451" s="211">
        <v>54338</v>
      </c>
      <c r="D451" s="211" t="s">
        <v>400</v>
      </c>
      <c r="E451" s="215" t="s">
        <v>6</v>
      </c>
      <c r="F451" s="211" t="s">
        <v>1826</v>
      </c>
      <c r="G451" s="211" t="s">
        <v>65</v>
      </c>
      <c r="H451" s="211" t="s">
        <v>2054</v>
      </c>
      <c r="I451" s="651">
        <v>36</v>
      </c>
      <c r="J451" s="651">
        <v>28</v>
      </c>
    </row>
    <row r="452" spans="1:10">
      <c r="A452" s="210">
        <v>43398</v>
      </c>
      <c r="B452" s="215" t="s">
        <v>7</v>
      </c>
      <c r="C452" s="211">
        <v>57160</v>
      </c>
      <c r="D452" s="620" t="s">
        <v>2922</v>
      </c>
      <c r="E452" s="215" t="s">
        <v>7</v>
      </c>
      <c r="F452" s="211" t="s">
        <v>18</v>
      </c>
      <c r="G452" s="211" t="s">
        <v>2923</v>
      </c>
      <c r="H452" s="211" t="s">
        <v>2924</v>
      </c>
      <c r="I452" s="651">
        <v>52</v>
      </c>
      <c r="J452" s="651">
        <v>75</v>
      </c>
    </row>
    <row r="453" spans="1:10">
      <c r="A453" s="210">
        <v>43356</v>
      </c>
      <c r="B453" s="215" t="s">
        <v>1344</v>
      </c>
      <c r="C453" s="211">
        <v>122500</v>
      </c>
      <c r="D453" s="211" t="s">
        <v>2648</v>
      </c>
      <c r="E453" s="215" t="s">
        <v>2649</v>
      </c>
      <c r="F453" s="211" t="s">
        <v>24</v>
      </c>
      <c r="G453" s="211" t="s">
        <v>2012</v>
      </c>
      <c r="H453" s="211"/>
      <c r="I453" s="244" t="s">
        <v>3127</v>
      </c>
      <c r="J453" s="244" t="s">
        <v>3127</v>
      </c>
    </row>
    <row r="454" spans="1:10">
      <c r="A454" s="210">
        <v>43251</v>
      </c>
      <c r="B454" s="215" t="s">
        <v>4</v>
      </c>
      <c r="C454" s="211">
        <v>6961</v>
      </c>
      <c r="D454" s="211" t="s">
        <v>198</v>
      </c>
      <c r="E454" s="215" t="s">
        <v>25</v>
      </c>
      <c r="F454" s="211" t="s">
        <v>242</v>
      </c>
      <c r="G454" s="211" t="s">
        <v>42</v>
      </c>
      <c r="H454" s="211"/>
      <c r="I454" s="148">
        <v>27</v>
      </c>
      <c r="J454" s="148">
        <v>38</v>
      </c>
    </row>
    <row r="455" spans="1:10">
      <c r="A455" s="210">
        <v>43221</v>
      </c>
      <c r="B455" s="215" t="s">
        <v>4</v>
      </c>
      <c r="C455" s="211">
        <v>1670</v>
      </c>
      <c r="D455" s="211" t="s">
        <v>648</v>
      </c>
      <c r="E455" s="215" t="s">
        <v>18</v>
      </c>
      <c r="F455" s="211" t="s">
        <v>7</v>
      </c>
      <c r="G455" s="211" t="s">
        <v>388</v>
      </c>
      <c r="H455" s="211" t="s">
        <v>1435</v>
      </c>
      <c r="I455" s="148">
        <v>27</v>
      </c>
      <c r="J455" s="148">
        <v>38</v>
      </c>
    </row>
    <row r="456" spans="1:10">
      <c r="A456" s="210">
        <v>43221</v>
      </c>
      <c r="B456" s="215" t="s">
        <v>7</v>
      </c>
      <c r="C456" s="211">
        <v>57290</v>
      </c>
      <c r="D456" s="211" t="s">
        <v>1472</v>
      </c>
      <c r="E456" s="215" t="s">
        <v>7</v>
      </c>
      <c r="F456" s="211" t="s">
        <v>24</v>
      </c>
      <c r="G456" s="211" t="s">
        <v>388</v>
      </c>
      <c r="H456" s="211" t="s">
        <v>1441</v>
      </c>
      <c r="I456" s="148">
        <v>37</v>
      </c>
      <c r="J456" s="148">
        <v>39</v>
      </c>
    </row>
    <row r="457" spans="1:10">
      <c r="A457" s="210">
        <v>43292</v>
      </c>
      <c r="B457" s="215" t="s">
        <v>25</v>
      </c>
      <c r="C457" s="211">
        <v>2970</v>
      </c>
      <c r="D457" s="211" t="s">
        <v>2038</v>
      </c>
      <c r="E457" s="215" t="s">
        <v>25</v>
      </c>
      <c r="F457" s="211" t="s">
        <v>24</v>
      </c>
      <c r="G457" s="211" t="s">
        <v>1240</v>
      </c>
      <c r="H457" s="211"/>
      <c r="I457" s="244" t="s">
        <v>3127</v>
      </c>
      <c r="J457" s="244" t="s">
        <v>3127</v>
      </c>
    </row>
    <row r="458" spans="1:10">
      <c r="A458" s="210">
        <v>43310</v>
      </c>
      <c r="B458" s="215" t="s">
        <v>7</v>
      </c>
      <c r="C458" s="211">
        <v>57480</v>
      </c>
      <c r="D458" s="211" t="s">
        <v>2140</v>
      </c>
      <c r="E458" s="215" t="s">
        <v>5</v>
      </c>
      <c r="F458" s="211" t="s">
        <v>7</v>
      </c>
      <c r="G458" s="211" t="s">
        <v>1250</v>
      </c>
      <c r="H458" s="211"/>
      <c r="I458" s="651">
        <v>34</v>
      </c>
      <c r="J458" s="651">
        <v>46</v>
      </c>
    </row>
    <row r="459" spans="1:10">
      <c r="A459" s="210">
        <v>43318</v>
      </c>
      <c r="B459" s="215" t="s">
        <v>17</v>
      </c>
      <c r="C459" s="211">
        <v>106100</v>
      </c>
      <c r="D459" s="211" t="s">
        <v>2238</v>
      </c>
      <c r="E459" s="215" t="s">
        <v>18</v>
      </c>
      <c r="F459" s="211" t="s">
        <v>24</v>
      </c>
      <c r="G459" s="211" t="s">
        <v>1240</v>
      </c>
      <c r="H459" s="211"/>
      <c r="I459" s="244" t="s">
        <v>3303</v>
      </c>
      <c r="J459" s="244" t="s">
        <v>3302</v>
      </c>
    </row>
    <row r="460" spans="1:10">
      <c r="A460" s="210">
        <v>43241</v>
      </c>
      <c r="B460" s="215" t="s">
        <v>4</v>
      </c>
      <c r="C460" s="211">
        <v>9100</v>
      </c>
      <c r="D460" s="211" t="s">
        <v>1774</v>
      </c>
      <c r="E460" s="215" t="s">
        <v>25</v>
      </c>
      <c r="F460" s="211" t="s">
        <v>25</v>
      </c>
      <c r="G460" s="211" t="s">
        <v>1775</v>
      </c>
      <c r="H460" s="211" t="s">
        <v>1776</v>
      </c>
      <c r="I460" s="244" t="s">
        <v>1691</v>
      </c>
      <c r="J460" s="244" t="s">
        <v>1806</v>
      </c>
    </row>
    <row r="461" spans="1:10">
      <c r="A461" s="210">
        <v>43293</v>
      </c>
      <c r="B461" s="215" t="s">
        <v>4</v>
      </c>
      <c r="C461" s="211">
        <v>4438</v>
      </c>
      <c r="D461" s="211" t="s">
        <v>139</v>
      </c>
      <c r="E461" s="215" t="s">
        <v>25</v>
      </c>
      <c r="F461" s="211" t="s">
        <v>5</v>
      </c>
      <c r="G461" s="211" t="s">
        <v>388</v>
      </c>
      <c r="H461" s="211"/>
      <c r="I461" s="651">
        <v>6</v>
      </c>
      <c r="J461" s="651">
        <v>4</v>
      </c>
    </row>
    <row r="462" spans="1:10">
      <c r="A462" s="210">
        <v>43407</v>
      </c>
      <c r="B462" s="215" t="s">
        <v>7</v>
      </c>
      <c r="C462" s="211">
        <v>57960</v>
      </c>
      <c r="D462" s="211" t="s">
        <v>3337</v>
      </c>
      <c r="E462" s="211" t="s">
        <v>7</v>
      </c>
      <c r="F462" s="211" t="s">
        <v>24</v>
      </c>
      <c r="G462" s="211" t="s">
        <v>3338</v>
      </c>
      <c r="H462" s="211"/>
      <c r="I462" s="651">
        <v>117</v>
      </c>
      <c r="J462" s="651">
        <v>175</v>
      </c>
    </row>
    <row r="463" spans="1:10">
      <c r="A463" s="210">
        <v>43308</v>
      </c>
      <c r="B463" s="215" t="s">
        <v>6</v>
      </c>
      <c r="C463" s="211">
        <v>54529</v>
      </c>
      <c r="D463" s="211" t="s">
        <v>2134</v>
      </c>
      <c r="E463" s="215" t="s">
        <v>24</v>
      </c>
      <c r="F463" s="211" t="s">
        <v>376</v>
      </c>
      <c r="G463" s="211" t="s">
        <v>2135</v>
      </c>
      <c r="H463" s="211"/>
      <c r="I463" s="651">
        <v>70</v>
      </c>
      <c r="J463" s="651">
        <v>101</v>
      </c>
    </row>
    <row r="464" spans="1:10">
      <c r="A464" s="210">
        <v>43230</v>
      </c>
      <c r="B464" s="215" t="s">
        <v>4</v>
      </c>
      <c r="C464" s="211">
        <v>4998</v>
      </c>
      <c r="D464" s="211" t="s">
        <v>673</v>
      </c>
      <c r="E464" s="215" t="s">
        <v>4</v>
      </c>
      <c r="F464" s="211" t="s">
        <v>1601</v>
      </c>
      <c r="G464" s="211" t="s">
        <v>123</v>
      </c>
      <c r="H464" s="211" t="s">
        <v>1602</v>
      </c>
      <c r="I464" s="651">
        <v>15</v>
      </c>
      <c r="J464" s="651">
        <v>13</v>
      </c>
    </row>
    <row r="465" spans="1:10">
      <c r="A465" s="210">
        <v>43310</v>
      </c>
      <c r="B465" s="215" t="s">
        <v>3121</v>
      </c>
      <c r="C465" s="211">
        <v>9143</v>
      </c>
      <c r="D465" s="659" t="s">
        <v>3147</v>
      </c>
      <c r="E465" s="215" t="s">
        <v>489</v>
      </c>
      <c r="F465" s="211" t="s">
        <v>6</v>
      </c>
      <c r="G465" s="211" t="s">
        <v>2141</v>
      </c>
      <c r="H465" s="211"/>
      <c r="I465" s="244" t="s">
        <v>3148</v>
      </c>
      <c r="J465" s="244" t="s">
        <v>3149</v>
      </c>
    </row>
    <row r="466" spans="1:10">
      <c r="A466" s="210">
        <v>43403</v>
      </c>
      <c r="B466" s="215" t="s">
        <v>4</v>
      </c>
      <c r="C466" s="211">
        <v>9186</v>
      </c>
      <c r="D466" s="620" t="s">
        <v>3002</v>
      </c>
      <c r="E466" s="215" t="s">
        <v>5</v>
      </c>
      <c r="F466" s="211" t="s">
        <v>6</v>
      </c>
      <c r="G466" s="211" t="s">
        <v>3003</v>
      </c>
      <c r="H466" s="211" t="s">
        <v>3004</v>
      </c>
      <c r="I466" s="651">
        <v>45</v>
      </c>
      <c r="J466" s="651">
        <v>67</v>
      </c>
    </row>
    <row r="467" spans="1:10">
      <c r="A467" s="210">
        <v>43321</v>
      </c>
      <c r="B467" s="215" t="s">
        <v>4</v>
      </c>
      <c r="C467" s="211">
        <v>8448</v>
      </c>
      <c r="D467" s="211" t="s">
        <v>385</v>
      </c>
      <c r="E467" s="215" t="s">
        <v>5</v>
      </c>
      <c r="F467" s="211" t="s">
        <v>2301</v>
      </c>
      <c r="G467" s="211" t="s">
        <v>65</v>
      </c>
      <c r="H467" s="211"/>
      <c r="I467" s="651">
        <v>26</v>
      </c>
      <c r="J467" s="651">
        <v>21</v>
      </c>
    </row>
    <row r="468" spans="1:10">
      <c r="A468" s="210">
        <v>43405</v>
      </c>
      <c r="B468" s="215" t="s">
        <v>4</v>
      </c>
      <c r="C468" s="211">
        <v>6587</v>
      </c>
      <c r="D468" s="211" t="s">
        <v>3067</v>
      </c>
      <c r="E468" s="211" t="s">
        <v>5</v>
      </c>
      <c r="F468" s="211" t="s">
        <v>35</v>
      </c>
      <c r="G468" s="211" t="s">
        <v>2410</v>
      </c>
      <c r="H468" s="211"/>
      <c r="I468" s="651">
        <v>50</v>
      </c>
      <c r="J468" s="651">
        <v>67</v>
      </c>
    </row>
    <row r="469" spans="1:10">
      <c r="A469" s="210">
        <v>43221</v>
      </c>
      <c r="B469" s="215" t="s">
        <v>4</v>
      </c>
      <c r="C469" s="211">
        <v>7339</v>
      </c>
      <c r="D469" s="211" t="s">
        <v>130</v>
      </c>
      <c r="E469" s="215" t="s">
        <v>79</v>
      </c>
      <c r="F469" s="211" t="s">
        <v>7</v>
      </c>
      <c r="G469" s="211" t="s">
        <v>1302</v>
      </c>
      <c r="H469" s="211"/>
      <c r="I469" s="148">
        <v>29</v>
      </c>
      <c r="J469" s="148">
        <v>36</v>
      </c>
    </row>
    <row r="470" spans="1:10">
      <c r="A470" s="210">
        <v>43325</v>
      </c>
      <c r="B470" s="215" t="s">
        <v>22</v>
      </c>
      <c r="C470" s="211">
        <v>9190</v>
      </c>
      <c r="D470" s="211" t="s">
        <v>2355</v>
      </c>
      <c r="E470" s="215" t="s">
        <v>984</v>
      </c>
      <c r="F470" s="211" t="s">
        <v>984</v>
      </c>
      <c r="G470" s="211" t="s">
        <v>1612</v>
      </c>
      <c r="H470" s="211" t="s">
        <v>2356</v>
      </c>
      <c r="I470" s="244" t="s">
        <v>3308</v>
      </c>
      <c r="J470" s="244" t="s">
        <v>3309</v>
      </c>
    </row>
    <row r="471" spans="1:10">
      <c r="A471" s="210">
        <v>43223</v>
      </c>
      <c r="B471" s="215" t="s">
        <v>7</v>
      </c>
      <c r="C471" s="211">
        <v>67100</v>
      </c>
      <c r="D471" s="211" t="s">
        <v>472</v>
      </c>
      <c r="E471" s="215" t="s">
        <v>24</v>
      </c>
      <c r="F471" s="211" t="s">
        <v>984</v>
      </c>
      <c r="G471" s="211" t="s">
        <v>1230</v>
      </c>
      <c r="H471" s="211" t="s">
        <v>1509</v>
      </c>
      <c r="I471" s="651">
        <v>138</v>
      </c>
      <c r="J471" s="651">
        <v>229</v>
      </c>
    </row>
    <row r="472" spans="1:10">
      <c r="A472" s="210">
        <v>43291</v>
      </c>
      <c r="B472" s="215" t="s">
        <v>4</v>
      </c>
      <c r="C472" s="211">
        <v>8009</v>
      </c>
      <c r="D472" s="211" t="s">
        <v>135</v>
      </c>
      <c r="E472" s="215" t="s">
        <v>615</v>
      </c>
      <c r="F472" s="211" t="s">
        <v>24</v>
      </c>
      <c r="G472" s="211" t="s">
        <v>663</v>
      </c>
      <c r="H472" s="211"/>
      <c r="I472" s="651">
        <v>19</v>
      </c>
      <c r="J472" s="651">
        <v>26</v>
      </c>
    </row>
    <row r="473" spans="1:10">
      <c r="A473" s="210">
        <v>43398</v>
      </c>
      <c r="B473" s="215" t="s">
        <v>7</v>
      </c>
      <c r="C473" s="211">
        <v>57970</v>
      </c>
      <c r="D473" s="620" t="s">
        <v>2926</v>
      </c>
      <c r="E473" s="215" t="s">
        <v>7</v>
      </c>
      <c r="F473" s="211" t="s">
        <v>25</v>
      </c>
      <c r="G473" s="211" t="s">
        <v>388</v>
      </c>
      <c r="H473" s="211"/>
      <c r="I473" s="651">
        <v>34</v>
      </c>
      <c r="J473" s="651">
        <v>48</v>
      </c>
    </row>
    <row r="474" spans="1:10">
      <c r="A474" s="210">
        <v>43394</v>
      </c>
      <c r="B474" s="215" t="s">
        <v>6</v>
      </c>
      <c r="C474" s="211">
        <v>70192</v>
      </c>
      <c r="D474" s="620" t="s">
        <v>1064</v>
      </c>
      <c r="E474" s="215" t="s">
        <v>6</v>
      </c>
      <c r="F474" s="211" t="s">
        <v>24</v>
      </c>
      <c r="G474" s="211" t="s">
        <v>1833</v>
      </c>
      <c r="H474" s="211" t="s">
        <v>2888</v>
      </c>
      <c r="I474" s="244" t="s">
        <v>3267</v>
      </c>
      <c r="J474" s="244" t="s">
        <v>3136</v>
      </c>
    </row>
    <row r="475" spans="1:10">
      <c r="A475" s="210">
        <v>43379</v>
      </c>
      <c r="B475" s="215" t="s">
        <v>604</v>
      </c>
      <c r="C475" s="246" t="s">
        <v>2847</v>
      </c>
      <c r="D475" s="620" t="s">
        <v>3085</v>
      </c>
      <c r="E475" s="215" t="s">
        <v>633</v>
      </c>
      <c r="F475" s="211" t="s">
        <v>2849</v>
      </c>
      <c r="G475" s="211" t="s">
        <v>388</v>
      </c>
      <c r="H475" s="211"/>
      <c r="I475" s="244" t="s">
        <v>3127</v>
      </c>
      <c r="J475" s="244" t="s">
        <v>3127</v>
      </c>
    </row>
    <row r="476" spans="1:10">
      <c r="A476" s="210">
        <v>43285</v>
      </c>
      <c r="B476" s="215" t="s">
        <v>6</v>
      </c>
      <c r="C476" s="246" t="s">
        <v>2007</v>
      </c>
      <c r="D476" s="211" t="s">
        <v>2008</v>
      </c>
      <c r="E476" s="215" t="s">
        <v>6</v>
      </c>
      <c r="F476" s="211" t="s">
        <v>24</v>
      </c>
      <c r="G476" s="211" t="s">
        <v>994</v>
      </c>
      <c r="H476" s="211"/>
      <c r="I476" s="244" t="s">
        <v>1754</v>
      </c>
      <c r="J476" s="244" t="s">
        <v>3180</v>
      </c>
    </row>
    <row r="477" spans="1:10">
      <c r="A477" s="210">
        <v>43230</v>
      </c>
      <c r="B477" s="215" t="s">
        <v>7</v>
      </c>
      <c r="C477" s="211">
        <v>57525</v>
      </c>
      <c r="D477" s="211" t="s">
        <v>1705</v>
      </c>
      <c r="E477" s="215" t="s">
        <v>7</v>
      </c>
      <c r="F477" s="211" t="s">
        <v>7</v>
      </c>
      <c r="G477" s="211" t="s">
        <v>98</v>
      </c>
      <c r="H477" s="211" t="s">
        <v>1587</v>
      </c>
      <c r="I477" s="651">
        <v>36</v>
      </c>
      <c r="J477" s="651">
        <v>55</v>
      </c>
    </row>
    <row r="478" spans="1:10">
      <c r="A478" s="210">
        <v>43297</v>
      </c>
      <c r="B478" s="215" t="s">
        <v>7</v>
      </c>
      <c r="C478" s="211">
        <v>83440</v>
      </c>
      <c r="D478" s="211" t="s">
        <v>2057</v>
      </c>
      <c r="E478" s="215" t="s">
        <v>7</v>
      </c>
      <c r="F478" s="211" t="s">
        <v>25</v>
      </c>
      <c r="G478" s="211" t="s">
        <v>1833</v>
      </c>
      <c r="H478" s="211"/>
      <c r="I478" s="244" t="s">
        <v>3181</v>
      </c>
      <c r="J478" s="244" t="s">
        <v>3182</v>
      </c>
    </row>
    <row r="479" spans="1:10">
      <c r="A479" s="210">
        <v>43382</v>
      </c>
      <c r="B479" s="215" t="s">
        <v>6</v>
      </c>
      <c r="C479" s="211">
        <v>65232</v>
      </c>
      <c r="D479" s="620" t="s">
        <v>2860</v>
      </c>
      <c r="E479" s="215" t="s">
        <v>6</v>
      </c>
      <c r="F479" s="211" t="s">
        <v>6</v>
      </c>
      <c r="G479" s="211" t="s">
        <v>2861</v>
      </c>
      <c r="H479" s="211"/>
      <c r="I479" s="651">
        <v>151</v>
      </c>
      <c r="J479" s="651">
        <v>231</v>
      </c>
    </row>
    <row r="480" spans="1:10">
      <c r="A480" s="210">
        <v>43233</v>
      </c>
      <c r="B480" s="215" t="s">
        <v>6</v>
      </c>
      <c r="C480" s="211">
        <v>54456</v>
      </c>
      <c r="D480" s="211" t="s">
        <v>1630</v>
      </c>
      <c r="E480" s="215" t="s">
        <v>489</v>
      </c>
      <c r="F480" s="211" t="s">
        <v>24</v>
      </c>
      <c r="G480" s="211" t="s">
        <v>1631</v>
      </c>
      <c r="H480" s="211" t="s">
        <v>1632</v>
      </c>
      <c r="I480" s="148">
        <v>44</v>
      </c>
      <c r="J480" s="148">
        <v>62</v>
      </c>
    </row>
    <row r="481" spans="1:10">
      <c r="A481" s="210">
        <v>43342</v>
      </c>
      <c r="B481" s="215" t="s">
        <v>7</v>
      </c>
      <c r="C481" s="211">
        <v>57180</v>
      </c>
      <c r="D481" s="211" t="s">
        <v>823</v>
      </c>
      <c r="E481" s="215" t="s">
        <v>7</v>
      </c>
      <c r="F481" s="211" t="s">
        <v>2466</v>
      </c>
      <c r="G481" s="211" t="s">
        <v>2457</v>
      </c>
      <c r="H481" s="211" t="s">
        <v>2573</v>
      </c>
      <c r="I481" s="651">
        <v>28</v>
      </c>
      <c r="J481" s="651">
        <v>39</v>
      </c>
    </row>
    <row r="482" spans="1:10">
      <c r="A482" s="210">
        <v>43221</v>
      </c>
      <c r="B482" s="215" t="s">
        <v>7</v>
      </c>
      <c r="C482" s="211">
        <v>57180</v>
      </c>
      <c r="D482" s="211" t="s">
        <v>823</v>
      </c>
      <c r="E482" s="215" t="s">
        <v>7</v>
      </c>
      <c r="F482" s="211" t="s">
        <v>24</v>
      </c>
      <c r="G482" s="211" t="s">
        <v>123</v>
      </c>
      <c r="H482" s="211" t="s">
        <v>1402</v>
      </c>
      <c r="I482" s="148">
        <v>28</v>
      </c>
      <c r="J482" s="148">
        <v>35</v>
      </c>
    </row>
    <row r="483" spans="1:10">
      <c r="A483" s="210">
        <v>43391</v>
      </c>
      <c r="B483" s="215" t="s">
        <v>4</v>
      </c>
      <c r="C483" s="211">
        <v>3762</v>
      </c>
      <c r="D483" s="620" t="s">
        <v>189</v>
      </c>
      <c r="E483" s="215" t="s">
        <v>5</v>
      </c>
      <c r="F483" s="211" t="s">
        <v>7</v>
      </c>
      <c r="G483" s="211" t="s">
        <v>235</v>
      </c>
      <c r="H483" s="211" t="s">
        <v>2882</v>
      </c>
      <c r="I483" s="651">
        <v>17</v>
      </c>
      <c r="J483" s="651">
        <v>18</v>
      </c>
    </row>
    <row r="484" spans="1:10">
      <c r="A484" s="210">
        <v>43285</v>
      </c>
      <c r="B484" s="215" t="s">
        <v>7</v>
      </c>
      <c r="C484" s="211">
        <v>54880</v>
      </c>
      <c r="D484" s="211" t="s">
        <v>1482</v>
      </c>
      <c r="E484" s="215" t="s">
        <v>7</v>
      </c>
      <c r="F484" s="211" t="s">
        <v>7</v>
      </c>
      <c r="G484" s="211" t="s">
        <v>939</v>
      </c>
      <c r="H484" s="211" t="s">
        <v>2005</v>
      </c>
      <c r="I484" s="651">
        <v>17</v>
      </c>
      <c r="J484" s="651">
        <v>11</v>
      </c>
    </row>
    <row r="485" spans="1:10">
      <c r="A485" s="210">
        <v>43240</v>
      </c>
      <c r="B485" s="215" t="s">
        <v>7</v>
      </c>
      <c r="C485" s="211">
        <v>57100</v>
      </c>
      <c r="D485" s="211" t="s">
        <v>369</v>
      </c>
      <c r="E485" s="215" t="s">
        <v>7</v>
      </c>
      <c r="F485" s="211" t="s">
        <v>52</v>
      </c>
      <c r="G485" s="211" t="s">
        <v>98</v>
      </c>
      <c r="H485" s="211" t="s">
        <v>1721</v>
      </c>
      <c r="I485" s="148">
        <v>48</v>
      </c>
      <c r="J485" s="148">
        <v>41</v>
      </c>
    </row>
    <row r="486" spans="1:10">
      <c r="A486" s="210">
        <v>43326</v>
      </c>
      <c r="B486" s="215" t="s">
        <v>22</v>
      </c>
      <c r="C486" s="211">
        <v>6730</v>
      </c>
      <c r="D486" s="211" t="s">
        <v>1524</v>
      </c>
      <c r="E486" s="215" t="s">
        <v>7</v>
      </c>
      <c r="F486" s="211" t="s">
        <v>7</v>
      </c>
      <c r="G486" s="211" t="s">
        <v>514</v>
      </c>
      <c r="H486" s="211" t="s">
        <v>2370</v>
      </c>
      <c r="I486" s="651">
        <v>43</v>
      </c>
      <c r="J486" s="651">
        <v>48</v>
      </c>
    </row>
    <row r="487" spans="1:10">
      <c r="A487" s="210">
        <v>43226</v>
      </c>
      <c r="B487" s="215" t="s">
        <v>7</v>
      </c>
      <c r="C487" s="211">
        <v>54200</v>
      </c>
      <c r="D487" s="211" t="s">
        <v>1544</v>
      </c>
      <c r="E487" s="215" t="s">
        <v>7</v>
      </c>
      <c r="F487" s="211" t="s">
        <v>6</v>
      </c>
      <c r="G487" s="211" t="s">
        <v>1545</v>
      </c>
      <c r="H487" s="211"/>
      <c r="I487" s="651">
        <v>90</v>
      </c>
      <c r="J487" s="651">
        <v>141</v>
      </c>
    </row>
    <row r="488" spans="1:10">
      <c r="A488" s="210">
        <v>43313</v>
      </c>
      <c r="B488" s="215" t="s">
        <v>7</v>
      </c>
      <c r="C488" s="211">
        <v>31400</v>
      </c>
      <c r="D488" s="211" t="s">
        <v>2178</v>
      </c>
      <c r="E488" s="215" t="s">
        <v>7</v>
      </c>
      <c r="F488" s="211" t="s">
        <v>7</v>
      </c>
      <c r="G488" s="211" t="s">
        <v>2179</v>
      </c>
      <c r="H488" s="211"/>
      <c r="I488" s="244" t="s">
        <v>3156</v>
      </c>
      <c r="J488" s="244" t="s">
        <v>3278</v>
      </c>
    </row>
    <row r="489" spans="1:10">
      <c r="A489" s="210">
        <v>43300</v>
      </c>
      <c r="B489" s="215" t="s">
        <v>7</v>
      </c>
      <c r="C489" s="211">
        <v>37320</v>
      </c>
      <c r="D489" s="211" t="s">
        <v>3183</v>
      </c>
      <c r="E489" s="215" t="s">
        <v>7</v>
      </c>
      <c r="F489" s="211" t="s">
        <v>24</v>
      </c>
      <c r="G489" s="211" t="s">
        <v>116</v>
      </c>
      <c r="H489" s="211" t="s">
        <v>2077</v>
      </c>
      <c r="I489" s="244" t="s">
        <v>3184</v>
      </c>
      <c r="J489" s="244" t="s">
        <v>3159</v>
      </c>
    </row>
    <row r="490" spans="1:10">
      <c r="A490" s="210">
        <v>43224</v>
      </c>
      <c r="B490" s="215" t="s">
        <v>7</v>
      </c>
      <c r="C490" s="211">
        <v>57710</v>
      </c>
      <c r="D490" s="211" t="s">
        <v>1525</v>
      </c>
      <c r="E490" s="215" t="s">
        <v>7</v>
      </c>
      <c r="F490" s="211" t="s">
        <v>10</v>
      </c>
      <c r="G490" s="211" t="s">
        <v>42</v>
      </c>
      <c r="H490" s="211" t="s">
        <v>1526</v>
      </c>
      <c r="I490" s="651">
        <v>26</v>
      </c>
      <c r="J490" s="651">
        <v>25</v>
      </c>
    </row>
    <row r="491" spans="1:10">
      <c r="A491" s="210">
        <v>43291</v>
      </c>
      <c r="B491" s="215" t="s">
        <v>6</v>
      </c>
      <c r="C491" s="211">
        <v>54295</v>
      </c>
      <c r="D491" s="211" t="s">
        <v>434</v>
      </c>
      <c r="E491" s="215" t="s">
        <v>6</v>
      </c>
      <c r="F491" s="211" t="s">
        <v>7</v>
      </c>
      <c r="G491" s="211" t="s">
        <v>2036</v>
      </c>
      <c r="H491" s="211"/>
      <c r="I491" s="651">
        <v>50</v>
      </c>
      <c r="J491" s="651">
        <v>74</v>
      </c>
    </row>
    <row r="492" spans="1:10">
      <c r="A492" s="210">
        <v>43408</v>
      </c>
      <c r="B492" s="215" t="s">
        <v>4</v>
      </c>
      <c r="C492" s="211">
        <v>9909</v>
      </c>
      <c r="D492" s="211" t="s">
        <v>3416</v>
      </c>
      <c r="E492" s="211" t="s">
        <v>5</v>
      </c>
      <c r="F492" s="211" t="s">
        <v>363</v>
      </c>
      <c r="G492" s="211" t="s">
        <v>123</v>
      </c>
      <c r="H492" s="211" t="s">
        <v>3417</v>
      </c>
      <c r="I492" s="651">
        <v>75</v>
      </c>
      <c r="J492" s="651">
        <v>102</v>
      </c>
    </row>
    <row r="493" spans="1:10">
      <c r="A493" s="210">
        <v>43339</v>
      </c>
      <c r="B493" s="215" t="s">
        <v>4</v>
      </c>
      <c r="C493" s="211">
        <v>7480</v>
      </c>
      <c r="D493" s="211" t="s">
        <v>373</v>
      </c>
      <c r="E493" s="215" t="s">
        <v>5</v>
      </c>
      <c r="F493" s="211" t="s">
        <v>6</v>
      </c>
      <c r="G493" s="211" t="s">
        <v>2546</v>
      </c>
      <c r="H493" s="211" t="s">
        <v>2547</v>
      </c>
      <c r="I493" s="651">
        <v>35</v>
      </c>
      <c r="J493" s="651">
        <v>44</v>
      </c>
    </row>
    <row r="494" spans="1:10">
      <c r="A494" s="210">
        <v>43339</v>
      </c>
      <c r="B494" s="215" t="s">
        <v>250</v>
      </c>
      <c r="C494" s="211" t="s">
        <v>2523</v>
      </c>
      <c r="D494" s="211" t="s">
        <v>2524</v>
      </c>
      <c r="E494" s="215" t="s">
        <v>24</v>
      </c>
      <c r="F494" s="211" t="s">
        <v>7</v>
      </c>
      <c r="G494" s="211" t="s">
        <v>510</v>
      </c>
      <c r="H494" s="211"/>
      <c r="I494" s="244" t="s">
        <v>3279</v>
      </c>
      <c r="J494" s="244" t="s">
        <v>3280</v>
      </c>
    </row>
    <row r="495" spans="1:10">
      <c r="A495" s="210">
        <v>43330</v>
      </c>
      <c r="B495" s="215" t="s">
        <v>6</v>
      </c>
      <c r="C495" s="211">
        <v>89077</v>
      </c>
      <c r="D495" s="211" t="s">
        <v>2416</v>
      </c>
      <c r="E495" s="215" t="s">
        <v>6</v>
      </c>
      <c r="F495" s="211" t="s">
        <v>24</v>
      </c>
      <c r="G495" s="211" t="s">
        <v>1833</v>
      </c>
      <c r="H495" s="211"/>
      <c r="I495" s="244" t="s">
        <v>1695</v>
      </c>
      <c r="J495" s="244" t="s">
        <v>3281</v>
      </c>
    </row>
    <row r="496" spans="1:10">
      <c r="A496" s="210">
        <v>43224</v>
      </c>
      <c r="B496" s="215" t="s">
        <v>984</v>
      </c>
      <c r="C496" s="211" t="s">
        <v>1519</v>
      </c>
      <c r="D496" s="211" t="s">
        <v>1520</v>
      </c>
      <c r="E496" s="215" t="s">
        <v>984</v>
      </c>
      <c r="F496" s="211" t="s">
        <v>24</v>
      </c>
      <c r="G496" s="211" t="s">
        <v>941</v>
      </c>
      <c r="H496" s="211"/>
      <c r="I496" s="244" t="s">
        <v>1539</v>
      </c>
      <c r="J496" s="244" t="s">
        <v>1538</v>
      </c>
    </row>
    <row r="497" spans="1:10">
      <c r="A497" s="210">
        <v>43226</v>
      </c>
      <c r="B497" s="215" t="s">
        <v>7</v>
      </c>
      <c r="C497" s="211">
        <v>54500</v>
      </c>
      <c r="D497" s="211" t="s">
        <v>1556</v>
      </c>
      <c r="E497" s="215" t="s">
        <v>7</v>
      </c>
      <c r="F497" s="211" t="s">
        <v>7</v>
      </c>
      <c r="G497" s="211" t="s">
        <v>1547</v>
      </c>
      <c r="H497" s="211"/>
      <c r="I497" s="651">
        <v>85</v>
      </c>
      <c r="J497" s="651">
        <v>128</v>
      </c>
    </row>
    <row r="498" spans="1:10">
      <c r="A498" s="210">
        <v>43406</v>
      </c>
      <c r="B498" s="215" t="s">
        <v>7</v>
      </c>
      <c r="C498" s="211">
        <v>57070</v>
      </c>
      <c r="D498" s="211" t="s">
        <v>3251</v>
      </c>
      <c r="E498" s="211" t="s">
        <v>7</v>
      </c>
      <c r="F498" s="211" t="s">
        <v>9</v>
      </c>
      <c r="G498" s="211" t="s">
        <v>1833</v>
      </c>
      <c r="H498" s="211" t="s">
        <v>3252</v>
      </c>
      <c r="I498" s="651">
        <v>50</v>
      </c>
      <c r="J498" s="651">
        <v>71</v>
      </c>
    </row>
    <row r="499" spans="1:10">
      <c r="A499" s="210">
        <v>43244</v>
      </c>
      <c r="B499" s="215" t="s">
        <v>6</v>
      </c>
      <c r="C499" s="211">
        <v>42553</v>
      </c>
      <c r="D499" s="211" t="s">
        <v>1847</v>
      </c>
      <c r="E499" s="215" t="s">
        <v>6</v>
      </c>
      <c r="F499" s="211" t="s">
        <v>6</v>
      </c>
      <c r="G499" s="211" t="s">
        <v>1848</v>
      </c>
      <c r="H499" s="211"/>
      <c r="I499" s="244" t="s">
        <v>1864</v>
      </c>
      <c r="J499" s="244" t="s">
        <v>1865</v>
      </c>
    </row>
    <row r="500" spans="1:10">
      <c r="A500" s="210">
        <v>43407</v>
      </c>
      <c r="B500" s="215" t="s">
        <v>7</v>
      </c>
      <c r="C500" s="211">
        <v>57130</v>
      </c>
      <c r="D500" s="211" t="s">
        <v>3434</v>
      </c>
      <c r="E500" s="211" t="s">
        <v>7</v>
      </c>
      <c r="F500" s="211" t="s">
        <v>24</v>
      </c>
      <c r="G500" s="211" t="s">
        <v>463</v>
      </c>
      <c r="H500" s="211" t="s">
        <v>3341</v>
      </c>
      <c r="I500" s="651">
        <v>53</v>
      </c>
      <c r="J500" s="651">
        <v>81</v>
      </c>
    </row>
    <row r="501" spans="1:10">
      <c r="A501" s="210">
        <v>43398</v>
      </c>
      <c r="B501" s="215" t="s">
        <v>250</v>
      </c>
      <c r="C501" s="211" t="s">
        <v>2919</v>
      </c>
      <c r="D501" s="620" t="s">
        <v>2920</v>
      </c>
      <c r="E501" s="215" t="s">
        <v>24</v>
      </c>
      <c r="F501" s="211" t="s">
        <v>620</v>
      </c>
      <c r="G501" s="211" t="s">
        <v>388</v>
      </c>
      <c r="H501" s="211"/>
      <c r="I501" s="244" t="s">
        <v>3127</v>
      </c>
      <c r="J501" s="244" t="s">
        <v>3127</v>
      </c>
    </row>
    <row r="502" spans="1:10">
      <c r="A502" s="210">
        <v>43402</v>
      </c>
      <c r="B502" s="215" t="s">
        <v>4</v>
      </c>
      <c r="C502" s="211">
        <v>9188</v>
      </c>
      <c r="D502" s="620" t="s">
        <v>146</v>
      </c>
      <c r="E502" s="215" t="s">
        <v>5</v>
      </c>
      <c r="F502" s="211" t="s">
        <v>7</v>
      </c>
      <c r="G502" s="211" t="s">
        <v>123</v>
      </c>
      <c r="H502" s="211"/>
      <c r="I502" s="651">
        <v>43</v>
      </c>
      <c r="J502" s="651">
        <v>61</v>
      </c>
    </row>
    <row r="503" spans="1:10">
      <c r="A503" s="210">
        <v>43399</v>
      </c>
      <c r="B503" s="215" t="s">
        <v>7</v>
      </c>
      <c r="C503" s="211">
        <v>54620</v>
      </c>
      <c r="D503" s="620" t="s">
        <v>2928</v>
      </c>
      <c r="E503" s="215" t="s">
        <v>7</v>
      </c>
      <c r="F503" s="211" t="s">
        <v>24</v>
      </c>
      <c r="G503" s="211" t="s">
        <v>2929</v>
      </c>
      <c r="H503" s="211" t="s">
        <v>2930</v>
      </c>
      <c r="I503" s="667">
        <v>29</v>
      </c>
      <c r="J503" s="667">
        <v>24</v>
      </c>
    </row>
    <row r="504" spans="1:10">
      <c r="A504" s="210">
        <v>43221</v>
      </c>
      <c r="B504" s="215" t="s">
        <v>7</v>
      </c>
      <c r="C504" s="211">
        <v>54730</v>
      </c>
      <c r="D504" s="211" t="s">
        <v>1473</v>
      </c>
      <c r="E504" s="215" t="s">
        <v>984</v>
      </c>
      <c r="F504" s="211" t="s">
        <v>7</v>
      </c>
      <c r="G504" s="211" t="s">
        <v>42</v>
      </c>
      <c r="H504" s="211" t="s">
        <v>1380</v>
      </c>
      <c r="I504" s="670">
        <v>33</v>
      </c>
      <c r="J504" s="670">
        <v>29</v>
      </c>
    </row>
    <row r="505" spans="1:10">
      <c r="A505" s="210">
        <v>43407</v>
      </c>
      <c r="B505" s="215" t="s">
        <v>7</v>
      </c>
      <c r="C505" s="211">
        <v>54870</v>
      </c>
      <c r="D505" s="211" t="s">
        <v>3348</v>
      </c>
      <c r="E505" s="211" t="s">
        <v>100</v>
      </c>
      <c r="F505" s="211" t="s">
        <v>7</v>
      </c>
      <c r="G505" s="211" t="s">
        <v>37</v>
      </c>
      <c r="H505" s="211"/>
      <c r="I505" s="651">
        <v>24</v>
      </c>
      <c r="J505" s="651">
        <v>24</v>
      </c>
    </row>
    <row r="506" spans="1:10">
      <c r="A506" s="210">
        <v>43340</v>
      </c>
      <c r="B506" s="215" t="s">
        <v>7</v>
      </c>
      <c r="C506" s="211">
        <v>54190</v>
      </c>
      <c r="D506" s="211" t="s">
        <v>1725</v>
      </c>
      <c r="E506" s="215" t="s">
        <v>7</v>
      </c>
      <c r="F506" s="211" t="s">
        <v>24</v>
      </c>
      <c r="G506" s="211" t="s">
        <v>65</v>
      </c>
      <c r="H506" s="211" t="s">
        <v>2559</v>
      </c>
      <c r="I506" s="651">
        <v>18</v>
      </c>
      <c r="J506" s="651">
        <v>13</v>
      </c>
    </row>
    <row r="507" spans="1:10">
      <c r="A507" s="210">
        <v>43407</v>
      </c>
      <c r="B507" s="215" t="s">
        <v>7</v>
      </c>
      <c r="C507" s="211">
        <v>45700</v>
      </c>
      <c r="D507" s="211" t="s">
        <v>3322</v>
      </c>
      <c r="E507" s="211" t="s">
        <v>2208</v>
      </c>
      <c r="F507" s="211" t="s">
        <v>7</v>
      </c>
      <c r="G507" s="211" t="s">
        <v>388</v>
      </c>
      <c r="H507" s="211"/>
      <c r="I507" s="666" t="s">
        <v>3435</v>
      </c>
      <c r="J507" s="244" t="s">
        <v>3436</v>
      </c>
    </row>
    <row r="508" spans="1:10">
      <c r="A508" s="210">
        <v>43339</v>
      </c>
      <c r="B508" s="215" t="s">
        <v>22</v>
      </c>
      <c r="C508" s="211">
        <v>6760</v>
      </c>
      <c r="D508" s="211" t="s">
        <v>1306</v>
      </c>
      <c r="E508" s="215" t="s">
        <v>7</v>
      </c>
      <c r="F508" s="211" t="s">
        <v>24</v>
      </c>
      <c r="G508" s="211" t="s">
        <v>663</v>
      </c>
      <c r="H508" s="211"/>
      <c r="I508" s="651">
        <v>39</v>
      </c>
      <c r="J508" s="651">
        <v>37</v>
      </c>
    </row>
    <row r="509" spans="1:10">
      <c r="A509" s="210">
        <v>43398</v>
      </c>
      <c r="B509" s="215" t="s">
        <v>7</v>
      </c>
      <c r="C509" s="211">
        <v>57185</v>
      </c>
      <c r="D509" s="620" t="s">
        <v>549</v>
      </c>
      <c r="E509" s="215" t="s">
        <v>9</v>
      </c>
      <c r="F509" s="211" t="s">
        <v>7</v>
      </c>
      <c r="G509" s="211" t="s">
        <v>2913</v>
      </c>
      <c r="H509" s="211" t="s">
        <v>2914</v>
      </c>
      <c r="I509" s="651">
        <v>40</v>
      </c>
      <c r="J509" s="651">
        <v>47</v>
      </c>
    </row>
    <row r="510" spans="1:10">
      <c r="A510" s="210">
        <v>43400</v>
      </c>
      <c r="B510" s="215" t="s">
        <v>7</v>
      </c>
      <c r="C510" s="211">
        <v>88140</v>
      </c>
      <c r="D510" s="620" t="s">
        <v>2947</v>
      </c>
      <c r="E510" s="215" t="s">
        <v>7</v>
      </c>
      <c r="F510" s="211" t="s">
        <v>7</v>
      </c>
      <c r="G510" s="211" t="s">
        <v>2948</v>
      </c>
      <c r="H510" s="211"/>
      <c r="I510" s="244" t="s">
        <v>3401</v>
      </c>
      <c r="J510" s="244" t="s">
        <v>3402</v>
      </c>
    </row>
    <row r="511" spans="1:10">
      <c r="A511" s="210">
        <v>43302</v>
      </c>
      <c r="B511" s="215" t="s">
        <v>7</v>
      </c>
      <c r="C511" s="211">
        <v>38220</v>
      </c>
      <c r="D511" s="211" t="s">
        <v>2082</v>
      </c>
      <c r="E511" s="215" t="s">
        <v>7</v>
      </c>
      <c r="F511" s="211" t="s">
        <v>937</v>
      </c>
      <c r="G511" s="211" t="s">
        <v>1833</v>
      </c>
      <c r="H511" s="211"/>
      <c r="I511" s="244" t="s">
        <v>3185</v>
      </c>
      <c r="J511" s="244" t="s">
        <v>3186</v>
      </c>
    </row>
    <row r="512" spans="1:10">
      <c r="A512" s="210">
        <v>43321</v>
      </c>
      <c r="B512" s="215" t="s">
        <v>7</v>
      </c>
      <c r="C512" s="211">
        <v>57330</v>
      </c>
      <c r="D512" s="211" t="s">
        <v>2281</v>
      </c>
      <c r="E512" s="215" t="s">
        <v>7</v>
      </c>
      <c r="F512" s="211" t="s">
        <v>2282</v>
      </c>
      <c r="G512" s="211" t="s">
        <v>548</v>
      </c>
      <c r="H512" s="211" t="s">
        <v>2283</v>
      </c>
      <c r="I512" s="667">
        <v>23</v>
      </c>
      <c r="J512" s="651">
        <v>31</v>
      </c>
    </row>
    <row r="513" spans="1:10">
      <c r="A513" s="210">
        <v>43325</v>
      </c>
      <c r="B513" s="215" t="s">
        <v>7</v>
      </c>
      <c r="C513" s="211">
        <v>57940</v>
      </c>
      <c r="D513" s="211" t="s">
        <v>847</v>
      </c>
      <c r="E513" s="215" t="s">
        <v>7</v>
      </c>
      <c r="F513" s="211" t="s">
        <v>7</v>
      </c>
      <c r="G513" s="211" t="s">
        <v>98</v>
      </c>
      <c r="H513" s="211" t="s">
        <v>2343</v>
      </c>
      <c r="I513" s="651">
        <v>37</v>
      </c>
      <c r="J513" s="651">
        <v>50</v>
      </c>
    </row>
    <row r="514" spans="1:10">
      <c r="A514" s="210">
        <v>43307</v>
      </c>
      <c r="B514" s="215" t="s">
        <v>984</v>
      </c>
      <c r="C514" s="211" t="s">
        <v>2125</v>
      </c>
      <c r="D514" s="211" t="s">
        <v>2126</v>
      </c>
      <c r="E514" s="215" t="s">
        <v>273</v>
      </c>
      <c r="F514" s="211" t="s">
        <v>24</v>
      </c>
      <c r="G514" s="211" t="s">
        <v>1133</v>
      </c>
      <c r="H514" s="211"/>
      <c r="I514" s="244" t="s">
        <v>1754</v>
      </c>
      <c r="J514" s="244" t="s">
        <v>3187</v>
      </c>
    </row>
    <row r="515" spans="1:10">
      <c r="A515" s="210">
        <v>43321</v>
      </c>
      <c r="B515" s="215" t="s">
        <v>984</v>
      </c>
      <c r="C515" s="211">
        <v>5143</v>
      </c>
      <c r="D515" s="211" t="s">
        <v>3310</v>
      </c>
      <c r="E515" s="215" t="s">
        <v>984</v>
      </c>
      <c r="F515" s="211" t="s">
        <v>24</v>
      </c>
      <c r="G515" s="211" t="s">
        <v>65</v>
      </c>
      <c r="H515" s="211"/>
      <c r="I515" s="244" t="s">
        <v>3311</v>
      </c>
      <c r="J515" s="244" t="s">
        <v>3185</v>
      </c>
    </row>
    <row r="516" spans="1:10">
      <c r="A516" s="210">
        <v>43221</v>
      </c>
      <c r="B516" s="215" t="s">
        <v>4</v>
      </c>
      <c r="C516" s="211">
        <v>8838</v>
      </c>
      <c r="D516" s="211" t="s">
        <v>1407</v>
      </c>
      <c r="E516" s="215" t="s">
        <v>10</v>
      </c>
      <c r="F516" s="211" t="s">
        <v>24</v>
      </c>
      <c r="G516" s="211" t="s">
        <v>910</v>
      </c>
      <c r="H516" s="211" t="s">
        <v>1408</v>
      </c>
      <c r="I516" s="148">
        <v>57</v>
      </c>
      <c r="J516" s="148">
        <v>50</v>
      </c>
    </row>
    <row r="517" spans="1:10">
      <c r="A517" s="210">
        <v>43337</v>
      </c>
      <c r="B517" s="215" t="s">
        <v>6</v>
      </c>
      <c r="C517" s="211">
        <v>67661</v>
      </c>
      <c r="D517" s="211" t="s">
        <v>425</v>
      </c>
      <c r="E517" s="215" t="s">
        <v>6</v>
      </c>
      <c r="F517" s="211" t="s">
        <v>24</v>
      </c>
      <c r="G517" s="211" t="s">
        <v>514</v>
      </c>
      <c r="H517" s="211"/>
      <c r="I517" s="651">
        <v>112</v>
      </c>
      <c r="J517" s="651">
        <v>182</v>
      </c>
    </row>
    <row r="518" spans="1:10">
      <c r="A518" s="210">
        <v>43249</v>
      </c>
      <c r="B518" s="215" t="s">
        <v>4</v>
      </c>
      <c r="C518" s="211">
        <v>7253</v>
      </c>
      <c r="D518" s="211" t="s">
        <v>311</v>
      </c>
      <c r="E518" s="215" t="s">
        <v>984</v>
      </c>
      <c r="F518" s="211" t="s">
        <v>1899</v>
      </c>
      <c r="G518" s="211" t="s">
        <v>98</v>
      </c>
      <c r="H518" s="211" t="s">
        <v>1900</v>
      </c>
      <c r="I518" s="148">
        <v>30</v>
      </c>
      <c r="J518" s="148">
        <v>35</v>
      </c>
    </row>
    <row r="519" spans="1:10">
      <c r="A519" s="210">
        <v>43382</v>
      </c>
      <c r="B519" s="215" t="s">
        <v>6</v>
      </c>
      <c r="C519" s="211">
        <v>66798</v>
      </c>
      <c r="D519" s="620" t="s">
        <v>3371</v>
      </c>
      <c r="E519" s="215" t="s">
        <v>6</v>
      </c>
      <c r="F519" s="211" t="s">
        <v>211</v>
      </c>
      <c r="G519" s="211" t="s">
        <v>1833</v>
      </c>
      <c r="H519" s="211"/>
      <c r="I519" s="651">
        <v>50</v>
      </c>
      <c r="J519" s="651">
        <v>74</v>
      </c>
    </row>
    <row r="520" spans="1:10">
      <c r="A520" s="210">
        <v>43310</v>
      </c>
      <c r="B520" s="215" t="s">
        <v>4</v>
      </c>
      <c r="C520" s="211">
        <v>9029</v>
      </c>
      <c r="D520" s="211" t="s">
        <v>2143</v>
      </c>
      <c r="E520" s="215" t="s">
        <v>5</v>
      </c>
      <c r="F520" s="211" t="s">
        <v>5</v>
      </c>
      <c r="G520" s="211" t="s">
        <v>609</v>
      </c>
      <c r="H520" s="211" t="s">
        <v>2144</v>
      </c>
      <c r="I520" s="651">
        <v>45</v>
      </c>
      <c r="J520" s="651">
        <v>64</v>
      </c>
    </row>
    <row r="521" spans="1:10">
      <c r="A521" s="210">
        <v>43359</v>
      </c>
      <c r="B521" s="215" t="s">
        <v>4</v>
      </c>
      <c r="C521" s="211">
        <v>6616</v>
      </c>
      <c r="D521" s="211" t="s">
        <v>1084</v>
      </c>
      <c r="E521" s="215" t="s">
        <v>24</v>
      </c>
      <c r="F521" s="211" t="s">
        <v>7</v>
      </c>
      <c r="G521" s="211" t="s">
        <v>65</v>
      </c>
      <c r="H521" s="211" t="s">
        <v>2666</v>
      </c>
      <c r="I521" s="651">
        <v>40</v>
      </c>
      <c r="J521" s="651">
        <v>59</v>
      </c>
    </row>
    <row r="522" spans="1:10">
      <c r="A522" s="210">
        <v>43339</v>
      </c>
      <c r="B522" s="215" t="s">
        <v>22</v>
      </c>
      <c r="C522" s="211">
        <v>1300</v>
      </c>
      <c r="D522" s="211" t="s">
        <v>2520</v>
      </c>
      <c r="E522" s="215" t="s">
        <v>5</v>
      </c>
      <c r="F522" s="211" t="s">
        <v>7</v>
      </c>
      <c r="G522" s="211" t="s">
        <v>663</v>
      </c>
      <c r="H522" s="211"/>
      <c r="I522" s="651">
        <v>113</v>
      </c>
      <c r="J522" s="651">
        <v>184</v>
      </c>
    </row>
    <row r="523" spans="1:10">
      <c r="A523" s="210">
        <v>43394</v>
      </c>
      <c r="B523" s="215" t="s">
        <v>4</v>
      </c>
      <c r="C523" s="211">
        <v>6870</v>
      </c>
      <c r="D523" s="620" t="s">
        <v>2896</v>
      </c>
      <c r="E523" s="215" t="s">
        <v>5</v>
      </c>
      <c r="F523" s="211" t="s">
        <v>7</v>
      </c>
      <c r="G523" s="211" t="s">
        <v>2897</v>
      </c>
      <c r="H523" s="211" t="s">
        <v>2898</v>
      </c>
      <c r="I523" s="651">
        <v>33</v>
      </c>
      <c r="J523" s="651">
        <v>53</v>
      </c>
    </row>
    <row r="524" spans="1:10">
      <c r="A524" s="210">
        <v>43406</v>
      </c>
      <c r="B524" s="215" t="s">
        <v>6</v>
      </c>
      <c r="C524" s="211">
        <v>71093</v>
      </c>
      <c r="D524" s="211" t="s">
        <v>3237</v>
      </c>
      <c r="E524" s="211" t="s">
        <v>6</v>
      </c>
      <c r="F524" s="211" t="s">
        <v>24</v>
      </c>
      <c r="G524" s="211" t="s">
        <v>2916</v>
      </c>
      <c r="H524" s="211"/>
      <c r="I524" s="666" t="s">
        <v>3157</v>
      </c>
      <c r="J524" s="666" t="s">
        <v>3430</v>
      </c>
    </row>
    <row r="525" spans="1:10">
      <c r="A525" s="210">
        <v>43346</v>
      </c>
      <c r="B525" s="215" t="s">
        <v>6</v>
      </c>
      <c r="C525" s="211">
        <v>35578</v>
      </c>
      <c r="D525" s="211" t="s">
        <v>2598</v>
      </c>
      <c r="E525" s="215" t="s">
        <v>620</v>
      </c>
      <c r="F525" s="211" t="s">
        <v>24</v>
      </c>
      <c r="G525" s="211" t="s">
        <v>388</v>
      </c>
      <c r="H525" s="211"/>
      <c r="I525" s="668" t="s">
        <v>997</v>
      </c>
      <c r="J525" s="668" t="s">
        <v>3361</v>
      </c>
    </row>
    <row r="526" spans="1:10">
      <c r="A526" s="210">
        <v>43384</v>
      </c>
      <c r="B526" s="215" t="s">
        <v>1108</v>
      </c>
      <c r="C526" s="211">
        <v>9500</v>
      </c>
      <c r="D526" s="620" t="s">
        <v>3406</v>
      </c>
      <c r="E526" s="215" t="s">
        <v>6</v>
      </c>
      <c r="F526" s="211" t="s">
        <v>2863</v>
      </c>
      <c r="G526" s="211" t="s">
        <v>2864</v>
      </c>
      <c r="H526" s="211"/>
      <c r="I526" s="244" t="s">
        <v>3404</v>
      </c>
      <c r="J526" s="244" t="s">
        <v>3403</v>
      </c>
    </row>
    <row r="527" spans="1:10">
      <c r="A527" s="210">
        <v>43243</v>
      </c>
      <c r="B527" s="215" t="s">
        <v>4</v>
      </c>
      <c r="C527" s="211">
        <v>9512</v>
      </c>
      <c r="D527" s="211" t="s">
        <v>147</v>
      </c>
      <c r="E527" s="215" t="s">
        <v>24</v>
      </c>
      <c r="F527" s="211" t="s">
        <v>7</v>
      </c>
      <c r="G527" s="211" t="s">
        <v>514</v>
      </c>
      <c r="H527" s="211" t="s">
        <v>1819</v>
      </c>
      <c r="I527" s="667">
        <v>70</v>
      </c>
      <c r="J527" s="667">
        <v>91</v>
      </c>
    </row>
    <row r="528" spans="1:10">
      <c r="A528" s="210">
        <v>43291</v>
      </c>
      <c r="B528" s="215" t="s">
        <v>6</v>
      </c>
      <c r="C528" s="211">
        <v>54457</v>
      </c>
      <c r="D528" s="211" t="s">
        <v>473</v>
      </c>
      <c r="E528" s="215" t="s">
        <v>18</v>
      </c>
      <c r="F528" s="211" t="s">
        <v>6</v>
      </c>
      <c r="G528" s="211" t="s">
        <v>64</v>
      </c>
      <c r="H528" s="211" t="s">
        <v>2032</v>
      </c>
      <c r="I528" s="651">
        <v>42</v>
      </c>
      <c r="J528" s="651">
        <v>52</v>
      </c>
    </row>
    <row r="529" spans="1:10">
      <c r="A529" s="210">
        <v>43324</v>
      </c>
      <c r="B529" s="215" t="s">
        <v>4</v>
      </c>
      <c r="C529" s="211">
        <v>9956</v>
      </c>
      <c r="D529" s="211" t="s">
        <v>2323</v>
      </c>
      <c r="E529" s="215" t="s">
        <v>5</v>
      </c>
      <c r="F529" s="211" t="s">
        <v>5</v>
      </c>
      <c r="G529" s="211" t="s">
        <v>2062</v>
      </c>
      <c r="H529" s="211" t="s">
        <v>2324</v>
      </c>
      <c r="I529" s="651">
        <v>75</v>
      </c>
      <c r="J529" s="651">
        <v>99</v>
      </c>
    </row>
    <row r="530" spans="1:10">
      <c r="A530" s="210">
        <v>43333</v>
      </c>
      <c r="B530" s="215" t="s">
        <v>7</v>
      </c>
      <c r="C530" s="211">
        <v>57140</v>
      </c>
      <c r="D530" s="211" t="s">
        <v>2454</v>
      </c>
      <c r="E530" s="215" t="s">
        <v>7</v>
      </c>
      <c r="F530" s="211" t="s">
        <v>24</v>
      </c>
      <c r="G530" s="211" t="s">
        <v>617</v>
      </c>
      <c r="H530" s="211"/>
      <c r="I530" s="651">
        <v>46</v>
      </c>
      <c r="J530" s="651">
        <v>67</v>
      </c>
    </row>
    <row r="531" spans="1:10">
      <c r="A531" s="210">
        <v>43284</v>
      </c>
      <c r="B531" s="215" t="s">
        <v>22</v>
      </c>
      <c r="C531" s="211">
        <v>6780</v>
      </c>
      <c r="D531" s="211" t="s">
        <v>730</v>
      </c>
      <c r="E531" s="215" t="s">
        <v>7</v>
      </c>
      <c r="F531" s="211" t="s">
        <v>7</v>
      </c>
      <c r="G531" s="211" t="s">
        <v>98</v>
      </c>
      <c r="H531" s="211" t="s">
        <v>1999</v>
      </c>
      <c r="I531" s="651">
        <v>22</v>
      </c>
      <c r="J531" s="651">
        <v>23</v>
      </c>
    </row>
    <row r="532" spans="1:10">
      <c r="A532" s="210">
        <v>43404</v>
      </c>
      <c r="B532" s="215" t="s">
        <v>4</v>
      </c>
      <c r="C532" s="211">
        <v>5480</v>
      </c>
      <c r="D532" s="620" t="s">
        <v>330</v>
      </c>
      <c r="E532" s="215" t="s">
        <v>4</v>
      </c>
      <c r="F532" s="211" t="s">
        <v>6</v>
      </c>
      <c r="G532" s="211" t="s">
        <v>388</v>
      </c>
      <c r="H532" s="211" t="s">
        <v>3016</v>
      </c>
      <c r="I532" s="651">
        <v>38</v>
      </c>
      <c r="J532" s="651">
        <v>55</v>
      </c>
    </row>
    <row r="533" spans="1:10">
      <c r="A533" s="210">
        <v>43399</v>
      </c>
      <c r="B533" s="215" t="s">
        <v>6</v>
      </c>
      <c r="C533" s="211">
        <v>52146</v>
      </c>
      <c r="D533" s="620" t="s">
        <v>2933</v>
      </c>
      <c r="E533" s="215" t="s">
        <v>6</v>
      </c>
      <c r="F533" s="211" t="s">
        <v>24</v>
      </c>
      <c r="G533" s="211" t="s">
        <v>1833</v>
      </c>
      <c r="H533" s="211" t="s">
        <v>2934</v>
      </c>
      <c r="I533" s="235" t="s">
        <v>3405</v>
      </c>
      <c r="J533" s="651">
        <v>210</v>
      </c>
    </row>
    <row r="534" spans="1:10">
      <c r="A534" s="210">
        <v>43312</v>
      </c>
      <c r="B534" s="215" t="s">
        <v>7</v>
      </c>
      <c r="C534" s="211">
        <v>57970</v>
      </c>
      <c r="D534" s="211" t="s">
        <v>739</v>
      </c>
      <c r="E534" s="215" t="s">
        <v>7</v>
      </c>
      <c r="F534" s="211" t="s">
        <v>7</v>
      </c>
      <c r="G534" s="211" t="s">
        <v>116</v>
      </c>
      <c r="H534" s="211"/>
      <c r="I534" s="651">
        <v>34</v>
      </c>
      <c r="J534" s="651">
        <v>45</v>
      </c>
    </row>
    <row r="535" spans="1:10">
      <c r="A535" s="210">
        <v>43321</v>
      </c>
      <c r="B535" s="215" t="s">
        <v>984</v>
      </c>
      <c r="C535" s="211" t="s">
        <v>2285</v>
      </c>
      <c r="D535" s="211" t="s">
        <v>2286</v>
      </c>
      <c r="E535" s="215" t="s">
        <v>984</v>
      </c>
      <c r="F535" s="211" t="s">
        <v>6</v>
      </c>
      <c r="G535" s="211" t="s">
        <v>514</v>
      </c>
      <c r="H535" s="211"/>
      <c r="I535" s="244" t="s">
        <v>3270</v>
      </c>
      <c r="J535" s="244" t="s">
        <v>3261</v>
      </c>
    </row>
    <row r="536" spans="1:10">
      <c r="A536" s="210">
        <v>43221</v>
      </c>
      <c r="B536" s="215" t="s">
        <v>7</v>
      </c>
      <c r="C536" s="211">
        <v>57330</v>
      </c>
      <c r="D536" s="211" t="s">
        <v>1463</v>
      </c>
      <c r="E536" s="215" t="s">
        <v>5</v>
      </c>
      <c r="F536" s="211" t="s">
        <v>5</v>
      </c>
      <c r="G536" s="211" t="s">
        <v>123</v>
      </c>
      <c r="H536" s="211" t="s">
        <v>1464</v>
      </c>
      <c r="I536" s="670">
        <v>30</v>
      </c>
      <c r="J536" s="148">
        <v>28</v>
      </c>
    </row>
    <row r="537" spans="1:10">
      <c r="A537" s="210">
        <v>43312</v>
      </c>
      <c r="B537" s="215" t="s">
        <v>1108</v>
      </c>
      <c r="C537" s="211">
        <v>8004</v>
      </c>
      <c r="D537" s="211" t="s">
        <v>2503</v>
      </c>
      <c r="E537" s="215" t="s">
        <v>7</v>
      </c>
      <c r="F537" s="211" t="s">
        <v>6</v>
      </c>
      <c r="G537" s="211" t="s">
        <v>388</v>
      </c>
      <c r="H537" s="211"/>
      <c r="I537" s="668" t="s">
        <v>1692</v>
      </c>
      <c r="J537" s="668" t="s">
        <v>3312</v>
      </c>
    </row>
    <row r="538" spans="1:10">
      <c r="B538" s="651" t="s">
        <v>4</v>
      </c>
      <c r="C538" s="672">
        <v>9712</v>
      </c>
      <c r="D538" s="672" t="s">
        <v>3438</v>
      </c>
      <c r="I538" s="651">
        <v>72</v>
      </c>
      <c r="J538" s="651">
        <v>94</v>
      </c>
    </row>
    <row r="539" spans="1:10">
      <c r="B539" s="651" t="s">
        <v>4</v>
      </c>
      <c r="D539" s="672" t="s">
        <v>3439</v>
      </c>
    </row>
    <row r="540" spans="1:10">
      <c r="B540" s="651" t="s">
        <v>4</v>
      </c>
      <c r="D540" s="672" t="s">
        <v>384</v>
      </c>
    </row>
  </sheetData>
  <sortState ref="A4:J537">
    <sortCondition ref="D537"/>
  </sortState>
  <phoneticPr fontId="22" type="noConversion"/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K370"/>
  <sheetViews>
    <sheetView topLeftCell="A320" zoomScale="72" zoomScaleNormal="72" zoomScalePageLayoutView="132" workbookViewId="0">
      <selection activeCell="A2" sqref="A2:J364"/>
    </sheetView>
  </sheetViews>
  <sheetFormatPr baseColWidth="10" defaultRowHeight="15"/>
  <cols>
    <col min="1" max="1" width="9.6640625" customWidth="1"/>
    <col min="2" max="2" width="7" style="651" customWidth="1"/>
    <col min="3" max="3" width="9.33203125" customWidth="1"/>
    <col min="4" max="4" width="14.83203125" customWidth="1"/>
    <col min="5" max="5" width="9.6640625" style="651" customWidth="1"/>
    <col min="6" max="6" width="0" hidden="1" customWidth="1"/>
    <col min="7" max="7" width="22.5" customWidth="1"/>
    <col min="8" max="8" width="25.1640625" hidden="1" customWidth="1"/>
    <col min="9" max="10" width="9" customWidth="1"/>
  </cols>
  <sheetData>
    <row r="1" spans="1:10" ht="89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651" t="s">
        <v>3313</v>
      </c>
      <c r="J1" s="651" t="s">
        <v>585</v>
      </c>
    </row>
    <row r="2" spans="1:10" s="212" customFormat="1">
      <c r="A2" s="210">
        <v>43324</v>
      </c>
      <c r="B2" s="215" t="s">
        <v>22</v>
      </c>
      <c r="C2" s="211">
        <v>9300</v>
      </c>
      <c r="D2" s="211" t="s">
        <v>2320</v>
      </c>
      <c r="E2" s="215" t="s">
        <v>984</v>
      </c>
      <c r="F2" s="211" t="s">
        <v>7</v>
      </c>
      <c r="G2" s="211" t="s">
        <v>2151</v>
      </c>
      <c r="H2" s="211"/>
      <c r="I2" s="212">
        <v>148</v>
      </c>
      <c r="J2" s="212">
        <v>245</v>
      </c>
    </row>
    <row r="3" spans="1:10" s="212" customFormat="1">
      <c r="A3" s="210">
        <v>43339</v>
      </c>
      <c r="B3" s="215" t="s">
        <v>7</v>
      </c>
      <c r="C3" s="211">
        <v>57920</v>
      </c>
      <c r="D3" s="211" t="s">
        <v>740</v>
      </c>
      <c r="E3" s="215" t="s">
        <v>24</v>
      </c>
      <c r="F3" s="211" t="s">
        <v>7</v>
      </c>
      <c r="G3" s="211" t="s">
        <v>388</v>
      </c>
      <c r="H3" s="211" t="s">
        <v>2522</v>
      </c>
      <c r="I3" s="212">
        <v>47</v>
      </c>
      <c r="J3" s="212">
        <v>62</v>
      </c>
    </row>
    <row r="4" spans="1:10" s="212" customFormat="1">
      <c r="A4" s="211" t="s">
        <v>2264</v>
      </c>
      <c r="B4" s="215" t="s">
        <v>4</v>
      </c>
      <c r="C4" s="211">
        <v>5670</v>
      </c>
      <c r="D4" s="211" t="s">
        <v>291</v>
      </c>
      <c r="E4" s="215" t="s">
        <v>5</v>
      </c>
      <c r="F4" s="211" t="s">
        <v>5</v>
      </c>
      <c r="G4" s="211" t="s">
        <v>391</v>
      </c>
      <c r="H4" s="211" t="s">
        <v>2265</v>
      </c>
      <c r="I4" s="212">
        <v>23</v>
      </c>
      <c r="J4" s="212">
        <v>32</v>
      </c>
    </row>
    <row r="5" spans="1:10" s="212" customFormat="1">
      <c r="A5" s="210">
        <v>43317</v>
      </c>
      <c r="B5" s="215" t="s">
        <v>7</v>
      </c>
      <c r="C5" s="211">
        <v>54800</v>
      </c>
      <c r="D5" s="211" t="s">
        <v>2227</v>
      </c>
      <c r="E5" s="215" t="s">
        <v>7</v>
      </c>
      <c r="F5" s="211" t="s">
        <v>24</v>
      </c>
      <c r="G5" s="211" t="s">
        <v>1763</v>
      </c>
      <c r="H5" s="211" t="s">
        <v>2228</v>
      </c>
      <c r="I5" s="244" t="s">
        <v>3193</v>
      </c>
      <c r="J5" s="236">
        <v>366</v>
      </c>
    </row>
    <row r="6" spans="1:10" s="212" customFormat="1">
      <c r="A6" s="210">
        <v>43342</v>
      </c>
      <c r="B6" s="215" t="s">
        <v>7</v>
      </c>
      <c r="C6" s="211">
        <v>49240</v>
      </c>
      <c r="D6" s="211" t="s">
        <v>2580</v>
      </c>
      <c r="E6" s="215" t="s">
        <v>7</v>
      </c>
      <c r="F6" s="211" t="s">
        <v>2581</v>
      </c>
      <c r="G6" s="211" t="s">
        <v>548</v>
      </c>
      <c r="H6" s="211"/>
      <c r="I6" s="244" t="s">
        <v>875</v>
      </c>
      <c r="J6" s="244" t="s">
        <v>3194</v>
      </c>
    </row>
    <row r="7" spans="1:10" s="212" customFormat="1">
      <c r="A7" s="210">
        <v>43321</v>
      </c>
      <c r="B7" s="215" t="s">
        <v>22</v>
      </c>
      <c r="C7" s="211">
        <v>6700</v>
      </c>
      <c r="D7" s="211" t="s">
        <v>326</v>
      </c>
      <c r="E7" s="215" t="s">
        <v>7</v>
      </c>
      <c r="F7" s="211" t="s">
        <v>59</v>
      </c>
      <c r="G7" s="211" t="s">
        <v>548</v>
      </c>
      <c r="H7" s="211"/>
      <c r="I7" s="212">
        <v>30</v>
      </c>
      <c r="J7" s="212">
        <v>29</v>
      </c>
    </row>
    <row r="8" spans="1:10" s="212" customFormat="1">
      <c r="A8" s="210">
        <v>43324</v>
      </c>
      <c r="B8" s="215" t="s">
        <v>22</v>
      </c>
      <c r="C8" s="211">
        <v>6700</v>
      </c>
      <c r="D8" s="211" t="s">
        <v>326</v>
      </c>
      <c r="E8" s="215" t="s">
        <v>28</v>
      </c>
      <c r="F8" s="211" t="s">
        <v>7</v>
      </c>
      <c r="G8" s="211" t="s">
        <v>116</v>
      </c>
      <c r="H8" s="211" t="s">
        <v>2325</v>
      </c>
      <c r="I8" s="651">
        <v>30</v>
      </c>
      <c r="J8" s="651">
        <v>29</v>
      </c>
    </row>
    <row r="9" spans="1:10" s="212" customFormat="1">
      <c r="A9" s="210">
        <v>43328</v>
      </c>
      <c r="B9" s="215" t="s">
        <v>22</v>
      </c>
      <c r="C9" s="211">
        <v>6700</v>
      </c>
      <c r="D9" s="211" t="s">
        <v>326</v>
      </c>
      <c r="E9" s="215" t="s">
        <v>7</v>
      </c>
      <c r="F9" s="211" t="s">
        <v>24</v>
      </c>
      <c r="G9" s="211" t="s">
        <v>388</v>
      </c>
      <c r="H9" s="211" t="s">
        <v>2403</v>
      </c>
      <c r="I9" s="651">
        <v>30</v>
      </c>
      <c r="J9" s="651">
        <v>29</v>
      </c>
    </row>
    <row r="10" spans="1:10" s="212" customFormat="1">
      <c r="A10" s="210">
        <v>43337</v>
      </c>
      <c r="B10" s="215" t="s">
        <v>22</v>
      </c>
      <c r="C10" s="211">
        <v>6700</v>
      </c>
      <c r="D10" s="211" t="s">
        <v>326</v>
      </c>
      <c r="E10" s="215" t="s">
        <v>24</v>
      </c>
      <c r="F10" s="211" t="s">
        <v>24</v>
      </c>
      <c r="G10" s="211" t="s">
        <v>2507</v>
      </c>
      <c r="H10" s="211"/>
      <c r="I10" s="651">
        <v>30</v>
      </c>
      <c r="J10" s="651">
        <v>29</v>
      </c>
    </row>
    <row r="11" spans="1:10" s="212" customFormat="1">
      <c r="A11" s="210">
        <v>43337</v>
      </c>
      <c r="B11" s="215" t="s">
        <v>4</v>
      </c>
      <c r="C11" s="211">
        <v>5720</v>
      </c>
      <c r="D11" s="211" t="s">
        <v>341</v>
      </c>
      <c r="E11" s="215" t="s">
        <v>5</v>
      </c>
      <c r="F11" s="211" t="s">
        <v>24</v>
      </c>
      <c r="G11" s="211" t="s">
        <v>2508</v>
      </c>
      <c r="H11" s="211"/>
      <c r="I11" s="212">
        <v>22</v>
      </c>
      <c r="J11" s="212">
        <v>32</v>
      </c>
    </row>
    <row r="12" spans="1:10" s="212" customFormat="1">
      <c r="A12" s="210">
        <v>43329</v>
      </c>
      <c r="B12" s="215" t="s">
        <v>22</v>
      </c>
      <c r="C12" s="211">
        <v>6791</v>
      </c>
      <c r="D12" s="211" t="s">
        <v>348</v>
      </c>
      <c r="E12" s="215" t="s">
        <v>7</v>
      </c>
      <c r="F12" s="211" t="s">
        <v>7</v>
      </c>
      <c r="G12" s="211" t="s">
        <v>2408</v>
      </c>
      <c r="H12" s="211"/>
      <c r="I12" s="212">
        <v>12</v>
      </c>
      <c r="J12" s="212">
        <v>12</v>
      </c>
    </row>
    <row r="13" spans="1:10" s="212" customFormat="1">
      <c r="A13" s="210">
        <v>43324</v>
      </c>
      <c r="B13" s="215" t="s">
        <v>22</v>
      </c>
      <c r="C13" s="211">
        <v>6790</v>
      </c>
      <c r="D13" s="211" t="s">
        <v>479</v>
      </c>
      <c r="E13" s="215" t="s">
        <v>7</v>
      </c>
      <c r="F13" s="211" t="s">
        <v>7</v>
      </c>
      <c r="G13" s="211" t="s">
        <v>1224</v>
      </c>
      <c r="H13" s="211" t="s">
        <v>2330</v>
      </c>
      <c r="I13" s="212">
        <v>15</v>
      </c>
      <c r="J13" s="212">
        <v>15</v>
      </c>
    </row>
    <row r="14" spans="1:10" s="212" customFormat="1">
      <c r="A14" s="210">
        <v>43328</v>
      </c>
      <c r="B14" s="215" t="s">
        <v>3120</v>
      </c>
      <c r="C14" s="211">
        <v>626</v>
      </c>
      <c r="D14" s="211" t="s">
        <v>2400</v>
      </c>
      <c r="E14" s="215" t="s">
        <v>24</v>
      </c>
      <c r="F14" s="211" t="s">
        <v>24</v>
      </c>
      <c r="G14" s="211" t="s">
        <v>514</v>
      </c>
      <c r="H14" s="211"/>
      <c r="I14" s="244" t="s">
        <v>3127</v>
      </c>
      <c r="J14" s="244" t="s">
        <v>3127</v>
      </c>
    </row>
    <row r="15" spans="1:10" s="212" customFormat="1">
      <c r="A15" s="210">
        <v>43316</v>
      </c>
      <c r="B15" s="215" t="s">
        <v>7</v>
      </c>
      <c r="C15" s="211">
        <v>57390</v>
      </c>
      <c r="D15" s="211" t="s">
        <v>350</v>
      </c>
      <c r="E15" s="215" t="s">
        <v>7</v>
      </c>
      <c r="F15" s="211" t="s">
        <v>24</v>
      </c>
      <c r="G15" s="211" t="s">
        <v>609</v>
      </c>
      <c r="H15" s="211" t="s">
        <v>2213</v>
      </c>
      <c r="I15" s="212">
        <v>15</v>
      </c>
      <c r="J15" s="212">
        <v>12</v>
      </c>
    </row>
    <row r="16" spans="1:10" s="212" customFormat="1">
      <c r="A16" s="210">
        <v>43320</v>
      </c>
      <c r="B16" s="215" t="s">
        <v>3121</v>
      </c>
      <c r="C16" s="211">
        <v>3491</v>
      </c>
      <c r="D16" s="211" t="s">
        <v>3195</v>
      </c>
      <c r="E16" s="215" t="s">
        <v>5</v>
      </c>
      <c r="F16" s="211" t="s">
        <v>5</v>
      </c>
      <c r="G16" s="211" t="s">
        <v>1763</v>
      </c>
      <c r="H16" s="211"/>
      <c r="I16" s="244" t="s">
        <v>1259</v>
      </c>
      <c r="J16" s="244" t="s">
        <v>3196</v>
      </c>
    </row>
    <row r="17" spans="1:10" s="212" customFormat="1">
      <c r="A17" s="210">
        <v>43334</v>
      </c>
      <c r="B17" s="215" t="s">
        <v>7</v>
      </c>
      <c r="C17" s="211">
        <v>71400</v>
      </c>
      <c r="D17" s="211" t="s">
        <v>2462</v>
      </c>
      <c r="E17" s="215" t="s">
        <v>7</v>
      </c>
      <c r="F17" s="211" t="s">
        <v>2463</v>
      </c>
      <c r="G17" s="211" t="s">
        <v>548</v>
      </c>
      <c r="H17" s="211" t="s">
        <v>2464</v>
      </c>
      <c r="I17" s="244" t="s">
        <v>1554</v>
      </c>
      <c r="J17" s="244" t="s">
        <v>3197</v>
      </c>
    </row>
    <row r="18" spans="1:10" s="212" customFormat="1">
      <c r="A18" s="210">
        <v>43313</v>
      </c>
      <c r="B18" s="215" t="s">
        <v>4</v>
      </c>
      <c r="C18" s="211">
        <v>4916</v>
      </c>
      <c r="D18" s="211" t="s">
        <v>152</v>
      </c>
      <c r="E18" s="215" t="s">
        <v>7</v>
      </c>
      <c r="F18" s="211" t="s">
        <v>6</v>
      </c>
      <c r="G18" s="211" t="s">
        <v>116</v>
      </c>
      <c r="H18" s="211" t="s">
        <v>2175</v>
      </c>
      <c r="I18" s="212">
        <v>10</v>
      </c>
      <c r="J18" s="212">
        <v>9</v>
      </c>
    </row>
    <row r="19" spans="1:10" s="212" customFormat="1">
      <c r="A19" s="210">
        <v>43319</v>
      </c>
      <c r="B19" s="215" t="s">
        <v>4</v>
      </c>
      <c r="C19" s="211">
        <v>4925</v>
      </c>
      <c r="D19" s="211" t="s">
        <v>152</v>
      </c>
      <c r="E19" s="215" t="s">
        <v>25</v>
      </c>
      <c r="F19" s="211" t="s">
        <v>5</v>
      </c>
      <c r="G19" s="211" t="s">
        <v>123</v>
      </c>
      <c r="H19" s="211" t="s">
        <v>2255</v>
      </c>
      <c r="I19" s="651">
        <v>10</v>
      </c>
      <c r="J19" s="651">
        <v>9</v>
      </c>
    </row>
    <row r="20" spans="1:10" s="212" customFormat="1">
      <c r="A20" s="210">
        <v>43324</v>
      </c>
      <c r="B20" s="215" t="s">
        <v>4</v>
      </c>
      <c r="C20" s="211">
        <v>4916</v>
      </c>
      <c r="D20" s="211" t="s">
        <v>152</v>
      </c>
      <c r="E20" s="215" t="s">
        <v>7</v>
      </c>
      <c r="F20" s="211" t="s">
        <v>24</v>
      </c>
      <c r="G20" s="211" t="s">
        <v>65</v>
      </c>
      <c r="H20" s="211" t="s">
        <v>2327</v>
      </c>
      <c r="I20" s="651">
        <v>10</v>
      </c>
      <c r="J20" s="651">
        <v>9</v>
      </c>
    </row>
    <row r="21" spans="1:10" s="212" customFormat="1">
      <c r="A21" s="210">
        <v>43331</v>
      </c>
      <c r="B21" s="215" t="s">
        <v>4</v>
      </c>
      <c r="C21" s="211">
        <v>6315</v>
      </c>
      <c r="D21" s="211" t="s">
        <v>469</v>
      </c>
      <c r="E21" s="215" t="s">
        <v>5</v>
      </c>
      <c r="F21" s="211" t="s">
        <v>7</v>
      </c>
      <c r="G21" s="211" t="s">
        <v>72</v>
      </c>
      <c r="H21" s="211"/>
      <c r="I21" s="212">
        <v>53</v>
      </c>
      <c r="J21" s="212">
        <v>63</v>
      </c>
    </row>
    <row r="22" spans="1:10" s="212" customFormat="1">
      <c r="A22" s="210">
        <v>43317</v>
      </c>
      <c r="B22" s="215" t="s">
        <v>4</v>
      </c>
      <c r="C22" s="211">
        <v>4419</v>
      </c>
      <c r="D22" s="211" t="s">
        <v>145</v>
      </c>
      <c r="E22" s="215" t="s">
        <v>9</v>
      </c>
      <c r="F22" s="211" t="s">
        <v>5</v>
      </c>
      <c r="G22" s="211" t="s">
        <v>548</v>
      </c>
      <c r="H22" s="211"/>
      <c r="I22" s="212">
        <v>8</v>
      </c>
      <c r="J22" s="212">
        <v>5</v>
      </c>
    </row>
    <row r="23" spans="1:10" s="212" customFormat="1">
      <c r="A23" s="210">
        <v>43324</v>
      </c>
      <c r="B23" s="215" t="s">
        <v>4</v>
      </c>
      <c r="C23" s="211">
        <v>4490</v>
      </c>
      <c r="D23" s="211" t="s">
        <v>145</v>
      </c>
      <c r="E23" s="215" t="s">
        <v>7</v>
      </c>
      <c r="F23" s="211" t="s">
        <v>7</v>
      </c>
      <c r="G23" s="211" t="s">
        <v>123</v>
      </c>
      <c r="H23" s="211" t="s">
        <v>2331</v>
      </c>
      <c r="I23" s="651">
        <v>8</v>
      </c>
      <c r="J23" s="651">
        <v>5</v>
      </c>
    </row>
    <row r="24" spans="1:10" s="212" customFormat="1">
      <c r="A24" s="210">
        <v>43324</v>
      </c>
      <c r="B24" s="215" t="s">
        <v>4</v>
      </c>
      <c r="C24" s="211">
        <v>4490</v>
      </c>
      <c r="D24" s="211" t="s">
        <v>145</v>
      </c>
      <c r="E24" s="215" t="s">
        <v>5</v>
      </c>
      <c r="F24" s="211" t="s">
        <v>5</v>
      </c>
      <c r="G24" s="211" t="s">
        <v>800</v>
      </c>
      <c r="H24" s="211"/>
      <c r="I24" s="651">
        <v>8</v>
      </c>
      <c r="J24" s="651">
        <v>5</v>
      </c>
    </row>
    <row r="25" spans="1:10" s="212" customFormat="1">
      <c r="A25" s="210">
        <v>43342</v>
      </c>
      <c r="B25" s="215" t="s">
        <v>7</v>
      </c>
      <c r="C25" s="211">
        <v>67230</v>
      </c>
      <c r="D25" s="211" t="s">
        <v>3198</v>
      </c>
      <c r="E25" s="215" t="s">
        <v>7</v>
      </c>
      <c r="F25" s="211" t="s">
        <v>2466</v>
      </c>
      <c r="G25" s="211" t="s">
        <v>548</v>
      </c>
      <c r="H25" s="211" t="s">
        <v>2583</v>
      </c>
      <c r="I25" s="212">
        <v>153</v>
      </c>
      <c r="J25" s="212">
        <v>254</v>
      </c>
    </row>
    <row r="26" spans="1:10" s="212" customFormat="1">
      <c r="A26" s="210">
        <v>43316</v>
      </c>
      <c r="B26" s="215" t="s">
        <v>4</v>
      </c>
      <c r="C26" s="211">
        <v>6831</v>
      </c>
      <c r="D26" s="211" t="s">
        <v>308</v>
      </c>
      <c r="E26" s="215" t="s">
        <v>5</v>
      </c>
      <c r="F26" s="211" t="s">
        <v>6</v>
      </c>
      <c r="G26" s="211" t="s">
        <v>2199</v>
      </c>
      <c r="H26" s="211"/>
      <c r="I26" s="212">
        <v>41</v>
      </c>
      <c r="J26" s="212">
        <v>58</v>
      </c>
    </row>
    <row r="27" spans="1:10" s="212" customFormat="1">
      <c r="A27" s="210">
        <v>43314</v>
      </c>
      <c r="B27" s="215" t="s">
        <v>4</v>
      </c>
      <c r="C27" s="211">
        <v>7260</v>
      </c>
      <c r="D27" s="211" t="s">
        <v>153</v>
      </c>
      <c r="E27" s="215" t="s">
        <v>7</v>
      </c>
      <c r="F27" s="211" t="s">
        <v>7</v>
      </c>
      <c r="G27" s="211" t="s">
        <v>42</v>
      </c>
      <c r="H27" s="211" t="s">
        <v>2191</v>
      </c>
      <c r="I27" s="212">
        <v>26</v>
      </c>
      <c r="J27" s="212">
        <v>33</v>
      </c>
    </row>
    <row r="28" spans="1:10" s="212" customFormat="1">
      <c r="A28" s="210">
        <v>43316</v>
      </c>
      <c r="B28" s="215" t="s">
        <v>4</v>
      </c>
      <c r="C28" s="211">
        <v>7620</v>
      </c>
      <c r="D28" s="211" t="s">
        <v>153</v>
      </c>
      <c r="E28" s="215" t="s">
        <v>24</v>
      </c>
      <c r="F28" s="211" t="s">
        <v>24</v>
      </c>
      <c r="G28" s="211" t="s">
        <v>123</v>
      </c>
      <c r="H28" s="211" t="s">
        <v>2215</v>
      </c>
      <c r="I28" s="651">
        <v>26</v>
      </c>
      <c r="J28" s="651">
        <v>33</v>
      </c>
    </row>
    <row r="29" spans="1:10" s="212" customFormat="1">
      <c r="A29" s="210">
        <v>43325</v>
      </c>
      <c r="B29" s="215" t="s">
        <v>4</v>
      </c>
      <c r="C29" s="211">
        <v>7232</v>
      </c>
      <c r="D29" s="211" t="s">
        <v>153</v>
      </c>
      <c r="E29" s="215" t="s">
        <v>5</v>
      </c>
      <c r="F29" s="211" t="s">
        <v>5</v>
      </c>
      <c r="G29" s="211" t="s">
        <v>123</v>
      </c>
      <c r="H29" s="211" t="s">
        <v>2357</v>
      </c>
      <c r="I29" s="651">
        <v>26</v>
      </c>
      <c r="J29" s="651">
        <v>33</v>
      </c>
    </row>
    <row r="30" spans="1:10" s="212" customFormat="1">
      <c r="A30" s="210">
        <v>43327</v>
      </c>
      <c r="B30" s="215" t="s">
        <v>4</v>
      </c>
      <c r="C30" s="211">
        <v>7240</v>
      </c>
      <c r="D30" s="211" t="s">
        <v>153</v>
      </c>
      <c r="E30" s="215" t="s">
        <v>24</v>
      </c>
      <c r="F30" s="211" t="s">
        <v>5</v>
      </c>
      <c r="G30" s="211" t="s">
        <v>42</v>
      </c>
      <c r="H30" s="211"/>
      <c r="I30" s="651">
        <v>26</v>
      </c>
      <c r="J30" s="651">
        <v>33</v>
      </c>
    </row>
    <row r="31" spans="1:10" s="212" customFormat="1">
      <c r="A31" s="210">
        <v>43333</v>
      </c>
      <c r="B31" s="215" t="s">
        <v>4</v>
      </c>
      <c r="C31" s="211">
        <v>6922</v>
      </c>
      <c r="D31" s="211" t="s">
        <v>2451</v>
      </c>
      <c r="E31" s="215" t="s">
        <v>5</v>
      </c>
      <c r="F31" s="211" t="s">
        <v>25</v>
      </c>
      <c r="G31" s="211" t="s">
        <v>1833</v>
      </c>
      <c r="H31" s="211" t="s">
        <v>2452</v>
      </c>
      <c r="I31" s="212">
        <v>42</v>
      </c>
      <c r="J31" s="212">
        <v>59</v>
      </c>
    </row>
    <row r="32" spans="1:10" s="212" customFormat="1">
      <c r="A32" s="210">
        <v>43316</v>
      </c>
      <c r="B32" s="215" t="s">
        <v>4</v>
      </c>
      <c r="C32" s="211">
        <v>7260</v>
      </c>
      <c r="D32" s="211" t="s">
        <v>1275</v>
      </c>
      <c r="E32" s="215" t="s">
        <v>7</v>
      </c>
      <c r="F32" s="211" t="s">
        <v>5</v>
      </c>
      <c r="G32" s="211" t="s">
        <v>492</v>
      </c>
      <c r="H32" s="211" t="s">
        <v>2220</v>
      </c>
      <c r="I32" s="212">
        <v>38</v>
      </c>
      <c r="J32" s="212">
        <v>50</v>
      </c>
    </row>
    <row r="33" spans="1:11" s="212" customFormat="1">
      <c r="A33" s="210">
        <v>43321</v>
      </c>
      <c r="B33" s="215" t="s">
        <v>984</v>
      </c>
      <c r="C33" s="211" t="s">
        <v>2287</v>
      </c>
      <c r="D33" s="211" t="s">
        <v>2288</v>
      </c>
      <c r="E33" s="215" t="s">
        <v>24</v>
      </c>
      <c r="F33" s="211" t="s">
        <v>24</v>
      </c>
      <c r="G33" s="211" t="s">
        <v>514</v>
      </c>
      <c r="H33" s="211" t="s">
        <v>2289</v>
      </c>
      <c r="I33" s="244" t="s">
        <v>3199</v>
      </c>
      <c r="J33" s="244" t="s">
        <v>1808</v>
      </c>
    </row>
    <row r="34" spans="1:11" s="212" customFormat="1">
      <c r="A34" s="210">
        <v>43313</v>
      </c>
      <c r="B34" s="215" t="s">
        <v>4</v>
      </c>
      <c r="C34" s="211">
        <v>8076</v>
      </c>
      <c r="D34" s="211" t="s">
        <v>133</v>
      </c>
      <c r="E34" s="215" t="s">
        <v>5</v>
      </c>
      <c r="F34" s="211" t="s">
        <v>2170</v>
      </c>
      <c r="G34" s="211" t="s">
        <v>478</v>
      </c>
      <c r="H34" s="211" t="s">
        <v>2171</v>
      </c>
      <c r="I34" s="212">
        <v>27</v>
      </c>
      <c r="J34" s="212">
        <v>24</v>
      </c>
    </row>
    <row r="35" spans="1:11" s="212" customFormat="1">
      <c r="A35" s="210">
        <v>43325</v>
      </c>
      <c r="B35" s="215" t="s">
        <v>4</v>
      </c>
      <c r="C35" s="211">
        <v>8086</v>
      </c>
      <c r="D35" s="211" t="s">
        <v>133</v>
      </c>
      <c r="E35" s="215" t="s">
        <v>5</v>
      </c>
      <c r="F35" s="211" t="s">
        <v>5</v>
      </c>
      <c r="G35" s="211" t="s">
        <v>482</v>
      </c>
      <c r="H35" s="211" t="s">
        <v>2333</v>
      </c>
      <c r="I35" s="651">
        <v>27</v>
      </c>
      <c r="J35" s="651">
        <v>24</v>
      </c>
    </row>
    <row r="36" spans="1:11" s="212" customFormat="1">
      <c r="A36" s="645">
        <v>43325</v>
      </c>
      <c r="B36" s="215" t="s">
        <v>4</v>
      </c>
      <c r="C36" s="211">
        <v>4970</v>
      </c>
      <c r="D36" s="211" t="s">
        <v>133</v>
      </c>
      <c r="E36" s="215" t="s">
        <v>5</v>
      </c>
      <c r="F36" s="211" t="s">
        <v>5</v>
      </c>
      <c r="G36" s="211" t="s">
        <v>2336</v>
      </c>
      <c r="H36" s="211"/>
      <c r="I36" s="651">
        <v>27</v>
      </c>
      <c r="J36" s="651">
        <v>24</v>
      </c>
    </row>
    <row r="37" spans="1:11" s="212" customFormat="1">
      <c r="A37" s="210">
        <v>43328</v>
      </c>
      <c r="B37" s="215" t="s">
        <v>4</v>
      </c>
      <c r="C37" s="211">
        <v>8084</v>
      </c>
      <c r="D37" s="211" t="s">
        <v>133</v>
      </c>
      <c r="E37" s="215" t="s">
        <v>24</v>
      </c>
      <c r="F37" s="211" t="s">
        <v>6</v>
      </c>
      <c r="G37" s="211" t="s">
        <v>2404</v>
      </c>
      <c r="H37" s="211" t="s">
        <v>2405</v>
      </c>
      <c r="I37" s="651">
        <v>27</v>
      </c>
      <c r="J37" s="651">
        <v>24</v>
      </c>
    </row>
    <row r="38" spans="1:11" s="212" customFormat="1">
      <c r="A38" s="210">
        <v>43329</v>
      </c>
      <c r="B38" s="215" t="s">
        <v>4</v>
      </c>
      <c r="C38" s="211">
        <v>8089</v>
      </c>
      <c r="D38" s="211" t="s">
        <v>133</v>
      </c>
      <c r="E38" s="215" t="s">
        <v>5</v>
      </c>
      <c r="F38" s="211" t="s">
        <v>7</v>
      </c>
      <c r="G38" s="211" t="s">
        <v>2415</v>
      </c>
      <c r="H38" s="211"/>
      <c r="I38" s="651">
        <v>27</v>
      </c>
      <c r="J38" s="651">
        <v>24</v>
      </c>
    </row>
    <row r="39" spans="1:11" s="212" customFormat="1">
      <c r="A39" s="210">
        <v>43333</v>
      </c>
      <c r="B39" s="215" t="s">
        <v>4</v>
      </c>
      <c r="C39" s="211">
        <v>8053</v>
      </c>
      <c r="D39" s="211" t="s">
        <v>133</v>
      </c>
      <c r="E39" s="215" t="s">
        <v>7</v>
      </c>
      <c r="F39" s="211" t="s">
        <v>24</v>
      </c>
      <c r="G39" s="211" t="s">
        <v>388</v>
      </c>
      <c r="H39" s="211"/>
      <c r="I39" s="651">
        <v>27</v>
      </c>
      <c r="J39" s="651">
        <v>24</v>
      </c>
    </row>
    <row r="40" spans="1:11" s="212" customFormat="1">
      <c r="A40" s="210">
        <v>43338</v>
      </c>
      <c r="B40" s="215" t="s">
        <v>4</v>
      </c>
      <c r="C40" s="211">
        <v>8081</v>
      </c>
      <c r="D40" s="211" t="s">
        <v>133</v>
      </c>
      <c r="E40" s="215" t="s">
        <v>24</v>
      </c>
      <c r="F40" s="211" t="s">
        <v>28</v>
      </c>
      <c r="G40" s="211" t="s">
        <v>2518</v>
      </c>
      <c r="H40" s="211" t="s">
        <v>2519</v>
      </c>
      <c r="I40" s="651">
        <v>27</v>
      </c>
      <c r="J40" s="651">
        <v>24</v>
      </c>
    </row>
    <row r="41" spans="1:11" s="212" customFormat="1">
      <c r="A41" s="210">
        <v>43340</v>
      </c>
      <c r="B41" s="215" t="s">
        <v>4</v>
      </c>
      <c r="C41" s="211">
        <v>8077</v>
      </c>
      <c r="D41" s="211" t="s">
        <v>133</v>
      </c>
      <c r="E41" s="215" t="s">
        <v>7</v>
      </c>
      <c r="F41" s="211" t="s">
        <v>24</v>
      </c>
      <c r="G41" s="211" t="s">
        <v>577</v>
      </c>
      <c r="H41" s="211" t="s">
        <v>2549</v>
      </c>
      <c r="I41" s="651">
        <v>27</v>
      </c>
      <c r="J41" s="651">
        <v>24</v>
      </c>
    </row>
    <row r="42" spans="1:11" s="212" customFormat="1">
      <c r="A42" s="210">
        <v>43313</v>
      </c>
      <c r="B42" s="215" t="s">
        <v>4</v>
      </c>
      <c r="C42" s="211">
        <v>3280</v>
      </c>
      <c r="D42" s="211" t="s">
        <v>333</v>
      </c>
      <c r="E42" s="215" t="s">
        <v>5</v>
      </c>
      <c r="F42" s="211" t="s">
        <v>87</v>
      </c>
      <c r="G42" s="211" t="s">
        <v>807</v>
      </c>
      <c r="H42" s="211"/>
      <c r="I42" s="212">
        <v>19</v>
      </c>
      <c r="J42" s="212">
        <v>20</v>
      </c>
    </row>
    <row r="43" spans="1:11" s="212" customFormat="1">
      <c r="A43" s="210">
        <v>43317</v>
      </c>
      <c r="B43" s="215" t="s">
        <v>4</v>
      </c>
      <c r="C43" s="211">
        <v>3273</v>
      </c>
      <c r="D43" s="211" t="s">
        <v>333</v>
      </c>
      <c r="E43" s="215" t="s">
        <v>5</v>
      </c>
      <c r="F43" s="211" t="s">
        <v>5</v>
      </c>
      <c r="G43" s="211" t="s">
        <v>123</v>
      </c>
      <c r="H43" s="211" t="s">
        <v>2223</v>
      </c>
      <c r="I43" s="651">
        <v>19</v>
      </c>
      <c r="J43" s="651">
        <v>20</v>
      </c>
    </row>
    <row r="44" spans="1:11" s="212" customFormat="1">
      <c r="A44" s="210">
        <v>43325</v>
      </c>
      <c r="B44" s="215" t="s">
        <v>4</v>
      </c>
      <c r="C44" s="211">
        <v>3216</v>
      </c>
      <c r="D44" s="211" t="s">
        <v>333</v>
      </c>
      <c r="E44" s="215" t="s">
        <v>5</v>
      </c>
      <c r="F44" s="211" t="s">
        <v>5</v>
      </c>
      <c r="G44" s="211" t="s">
        <v>2244</v>
      </c>
      <c r="H44" s="211" t="s">
        <v>2360</v>
      </c>
      <c r="I44" s="651">
        <v>19</v>
      </c>
      <c r="J44" s="651">
        <v>20</v>
      </c>
    </row>
    <row r="45" spans="1:11" s="212" customFormat="1">
      <c r="A45" s="210">
        <v>43326</v>
      </c>
      <c r="B45" s="215" t="s">
        <v>4</v>
      </c>
      <c r="C45" s="211">
        <v>3314</v>
      </c>
      <c r="D45" s="211" t="s">
        <v>333</v>
      </c>
      <c r="E45" s="215" t="s">
        <v>7</v>
      </c>
      <c r="F45" s="211" t="s">
        <v>7</v>
      </c>
      <c r="G45" s="211" t="s">
        <v>391</v>
      </c>
      <c r="H45" s="211" t="s">
        <v>2361</v>
      </c>
      <c r="I45" s="651">
        <v>19</v>
      </c>
      <c r="J45" s="651">
        <v>20</v>
      </c>
    </row>
    <row r="46" spans="1:11" s="212" customFormat="1">
      <c r="A46" s="210">
        <v>43337</v>
      </c>
      <c r="B46" s="215" t="s">
        <v>4</v>
      </c>
      <c r="C46" s="211">
        <v>3279</v>
      </c>
      <c r="D46" s="211" t="s">
        <v>333</v>
      </c>
      <c r="E46" s="215" t="s">
        <v>6</v>
      </c>
      <c r="F46" s="211" t="s">
        <v>7</v>
      </c>
      <c r="G46" s="211" t="s">
        <v>65</v>
      </c>
      <c r="H46" s="211" t="s">
        <v>2495</v>
      </c>
      <c r="I46" s="651">
        <v>19</v>
      </c>
      <c r="J46" s="651">
        <v>20</v>
      </c>
    </row>
    <row r="47" spans="1:11" s="212" customFormat="1">
      <c r="A47" s="210">
        <v>43325</v>
      </c>
      <c r="B47" s="215" t="s">
        <v>4</v>
      </c>
      <c r="C47" s="211">
        <v>3322</v>
      </c>
      <c r="D47" s="211" t="s">
        <v>183</v>
      </c>
      <c r="E47" s="215" t="s">
        <v>5</v>
      </c>
      <c r="F47" s="211" t="s">
        <v>5</v>
      </c>
      <c r="G47" s="211" t="s">
        <v>794</v>
      </c>
      <c r="H47" s="211" t="s">
        <v>2344</v>
      </c>
      <c r="I47" s="212">
        <v>21</v>
      </c>
      <c r="J47" s="212">
        <v>27</v>
      </c>
    </row>
    <row r="48" spans="1:11" s="212" customFormat="1">
      <c r="A48" s="210">
        <v>43329</v>
      </c>
      <c r="B48" s="215" t="s">
        <v>4</v>
      </c>
      <c r="C48" s="211">
        <v>6161</v>
      </c>
      <c r="D48" s="211" t="s">
        <v>452</v>
      </c>
      <c r="E48" s="215" t="s">
        <v>5</v>
      </c>
      <c r="F48" s="211" t="s">
        <v>6</v>
      </c>
      <c r="G48" s="211" t="s">
        <v>2406</v>
      </c>
      <c r="H48" s="211" t="s">
        <v>2407</v>
      </c>
      <c r="I48" s="212">
        <v>34</v>
      </c>
      <c r="J48" s="212">
        <v>45</v>
      </c>
      <c r="K48" s="212" t="s">
        <v>3200</v>
      </c>
    </row>
    <row r="49" spans="1:10" s="212" customFormat="1">
      <c r="A49" s="210">
        <v>43327</v>
      </c>
      <c r="B49" s="215" t="s">
        <v>7</v>
      </c>
      <c r="C49" s="211">
        <v>57310</v>
      </c>
      <c r="D49" s="211" t="s">
        <v>833</v>
      </c>
      <c r="E49" s="215" t="s">
        <v>7</v>
      </c>
      <c r="F49" s="211" t="s">
        <v>24</v>
      </c>
      <c r="G49" s="211" t="s">
        <v>2391</v>
      </c>
      <c r="H49" s="211" t="s">
        <v>2392</v>
      </c>
      <c r="I49" s="212">
        <v>36</v>
      </c>
      <c r="J49" s="212">
        <v>51</v>
      </c>
    </row>
    <row r="50" spans="1:10" s="212" customFormat="1">
      <c r="A50" s="210">
        <v>43334</v>
      </c>
      <c r="B50" s="215" t="s">
        <v>4</v>
      </c>
      <c r="C50" s="211">
        <v>5408</v>
      </c>
      <c r="D50" s="211" t="s">
        <v>165</v>
      </c>
      <c r="E50" s="215" t="s">
        <v>24</v>
      </c>
      <c r="F50" s="211" t="s">
        <v>7</v>
      </c>
      <c r="G50" s="211" t="s">
        <v>548</v>
      </c>
      <c r="H50" s="211" t="s">
        <v>2465</v>
      </c>
      <c r="I50" s="212">
        <v>31</v>
      </c>
      <c r="J50" s="212">
        <v>41</v>
      </c>
    </row>
    <row r="51" spans="1:10" s="212" customFormat="1">
      <c r="A51" s="210">
        <v>43339</v>
      </c>
      <c r="B51" s="215" t="s">
        <v>7</v>
      </c>
      <c r="C51" s="211">
        <v>54190</v>
      </c>
      <c r="D51" s="211" t="s">
        <v>791</v>
      </c>
      <c r="E51" s="215" t="s">
        <v>7</v>
      </c>
      <c r="F51" s="211" t="s">
        <v>24</v>
      </c>
      <c r="G51" s="211" t="s">
        <v>2541</v>
      </c>
      <c r="H51" s="211"/>
      <c r="I51" s="212">
        <v>22</v>
      </c>
      <c r="J51" s="212">
        <v>15</v>
      </c>
    </row>
    <row r="52" spans="1:10" s="212" customFormat="1">
      <c r="A52" s="210">
        <v>43338</v>
      </c>
      <c r="B52" s="215" t="s">
        <v>4</v>
      </c>
      <c r="C52" s="211">
        <v>8119</v>
      </c>
      <c r="D52" s="211" t="s">
        <v>148</v>
      </c>
      <c r="E52" s="215" t="s">
        <v>7</v>
      </c>
      <c r="F52" s="211" t="s">
        <v>7</v>
      </c>
      <c r="G52" s="211" t="s">
        <v>1833</v>
      </c>
      <c r="H52" s="211" t="s">
        <v>2516</v>
      </c>
      <c r="I52" s="212">
        <v>23</v>
      </c>
      <c r="J52" s="212">
        <v>31</v>
      </c>
    </row>
    <row r="53" spans="1:10" s="212" customFormat="1">
      <c r="A53" s="210">
        <v>43318</v>
      </c>
      <c r="B53" s="215" t="s">
        <v>7</v>
      </c>
      <c r="C53" s="211">
        <v>54150</v>
      </c>
      <c r="D53" s="211" t="s">
        <v>2243</v>
      </c>
      <c r="E53" s="215" t="s">
        <v>7</v>
      </c>
      <c r="F53" s="211" t="s">
        <v>7</v>
      </c>
      <c r="G53" s="211" t="s">
        <v>2244</v>
      </c>
      <c r="H53" s="211" t="s">
        <v>2245</v>
      </c>
      <c r="I53" s="212">
        <v>44</v>
      </c>
      <c r="J53" s="212">
        <v>41</v>
      </c>
    </row>
    <row r="54" spans="1:10" s="212" customFormat="1">
      <c r="A54" s="210">
        <v>43336</v>
      </c>
      <c r="B54" s="215" t="s">
        <v>22</v>
      </c>
      <c r="C54" s="211">
        <v>1440</v>
      </c>
      <c r="D54" s="211" t="s">
        <v>432</v>
      </c>
      <c r="E54" s="215" t="s">
        <v>7</v>
      </c>
      <c r="F54" s="211" t="s">
        <v>24</v>
      </c>
      <c r="G54" s="211" t="s">
        <v>388</v>
      </c>
      <c r="H54" s="211"/>
      <c r="I54" s="212">
        <v>144</v>
      </c>
      <c r="J54" s="212">
        <v>215</v>
      </c>
    </row>
    <row r="55" spans="1:10" s="212" customFormat="1">
      <c r="A55" s="210">
        <v>43320</v>
      </c>
      <c r="B55" s="215" t="s">
        <v>7</v>
      </c>
      <c r="C55" s="211">
        <v>13480</v>
      </c>
      <c r="D55" s="211" t="s">
        <v>3201</v>
      </c>
      <c r="E55" s="215" t="s">
        <v>7</v>
      </c>
      <c r="F55" s="211" t="s">
        <v>7</v>
      </c>
      <c r="G55" s="211" t="s">
        <v>1240</v>
      </c>
      <c r="H55" s="211"/>
      <c r="I55" s="244" t="s">
        <v>3202</v>
      </c>
      <c r="J55" s="244" t="s">
        <v>3161</v>
      </c>
    </row>
    <row r="56" spans="1:10" s="212" customFormat="1">
      <c r="A56" s="210">
        <v>43336</v>
      </c>
      <c r="B56" s="215" t="s">
        <v>7</v>
      </c>
      <c r="C56" s="211">
        <v>28000</v>
      </c>
      <c r="D56" s="211" t="s">
        <v>2487</v>
      </c>
      <c r="E56" s="215" t="s">
        <v>7</v>
      </c>
      <c r="F56" s="211" t="s">
        <v>24</v>
      </c>
      <c r="G56" s="211" t="s">
        <v>388</v>
      </c>
      <c r="H56" s="211"/>
      <c r="I56" s="244" t="s">
        <v>1806</v>
      </c>
      <c r="J56" s="244" t="s">
        <v>3203</v>
      </c>
    </row>
    <row r="57" spans="1:10" s="212" customFormat="1">
      <c r="A57" s="210">
        <v>43327</v>
      </c>
      <c r="B57" s="215" t="s">
        <v>7</v>
      </c>
      <c r="C57" s="211">
        <v>44110</v>
      </c>
      <c r="D57" s="211" t="s">
        <v>2377</v>
      </c>
      <c r="E57" s="215" t="s">
        <v>7</v>
      </c>
      <c r="F57" s="211" t="s">
        <v>24</v>
      </c>
      <c r="G57" s="211" t="s">
        <v>1833</v>
      </c>
      <c r="H57" s="211" t="s">
        <v>2378</v>
      </c>
      <c r="I57" s="244" t="s">
        <v>3204</v>
      </c>
      <c r="J57" s="244" t="s">
        <v>3205</v>
      </c>
    </row>
    <row r="58" spans="1:10" s="212" customFormat="1">
      <c r="A58" s="210">
        <v>43316</v>
      </c>
      <c r="B58" s="215" t="s">
        <v>7</v>
      </c>
      <c r="C58" s="211">
        <v>39570</v>
      </c>
      <c r="D58" s="211" t="s">
        <v>2211</v>
      </c>
      <c r="E58" s="215" t="s">
        <v>7</v>
      </c>
      <c r="F58" s="211" t="s">
        <v>9</v>
      </c>
      <c r="G58" s="211" t="s">
        <v>609</v>
      </c>
      <c r="H58" s="211" t="s">
        <v>2212</v>
      </c>
      <c r="I58" s="244" t="s">
        <v>3206</v>
      </c>
      <c r="J58" s="244" t="s">
        <v>3207</v>
      </c>
    </row>
    <row r="59" spans="1:10" s="212" customFormat="1">
      <c r="A59" s="210">
        <v>43321</v>
      </c>
      <c r="B59" s="215" t="s">
        <v>22</v>
      </c>
      <c r="C59" s="211">
        <v>6810</v>
      </c>
      <c r="D59" s="211" t="s">
        <v>2293</v>
      </c>
      <c r="E59" s="215" t="s">
        <v>7</v>
      </c>
      <c r="F59" s="211" t="s">
        <v>56</v>
      </c>
      <c r="G59" s="211" t="s">
        <v>65</v>
      </c>
      <c r="H59" s="211" t="s">
        <v>2294</v>
      </c>
      <c r="I59" s="212">
        <v>60</v>
      </c>
      <c r="J59" s="212">
        <v>71</v>
      </c>
    </row>
    <row r="60" spans="1:10" s="212" customFormat="1">
      <c r="A60" s="210">
        <v>43320</v>
      </c>
      <c r="B60" s="215" t="s">
        <v>4</v>
      </c>
      <c r="C60" s="211">
        <v>4961</v>
      </c>
      <c r="D60" s="211" t="s">
        <v>2262</v>
      </c>
      <c r="E60" s="215" t="s">
        <v>7</v>
      </c>
      <c r="F60" s="211" t="s">
        <v>5</v>
      </c>
      <c r="G60" s="211" t="s">
        <v>123</v>
      </c>
      <c r="H60" s="211" t="s">
        <v>2263</v>
      </c>
      <c r="I60" s="212">
        <v>15</v>
      </c>
      <c r="J60" s="212">
        <v>11</v>
      </c>
    </row>
    <row r="61" spans="1:10" s="212" customFormat="1">
      <c r="A61" s="210">
        <v>43318</v>
      </c>
      <c r="B61" s="215" t="s">
        <v>7</v>
      </c>
      <c r="C61" s="211">
        <v>63000</v>
      </c>
      <c r="D61" s="211" t="s">
        <v>2235</v>
      </c>
      <c r="E61" s="215" t="s">
        <v>7</v>
      </c>
      <c r="F61" s="211" t="s">
        <v>7</v>
      </c>
      <c r="G61" s="211" t="s">
        <v>2236</v>
      </c>
      <c r="H61" s="211"/>
      <c r="I61" s="244" t="s">
        <v>3208</v>
      </c>
      <c r="J61" s="244" t="s">
        <v>3209</v>
      </c>
    </row>
    <row r="62" spans="1:10" s="212" customFormat="1">
      <c r="A62" s="210">
        <v>43326</v>
      </c>
      <c r="B62" s="215" t="s">
        <v>4</v>
      </c>
      <c r="C62" s="211">
        <v>5328</v>
      </c>
      <c r="D62" s="211" t="s">
        <v>1820</v>
      </c>
      <c r="E62" s="215" t="s">
        <v>5</v>
      </c>
      <c r="F62" s="211" t="s">
        <v>7</v>
      </c>
      <c r="G62" s="211" t="s">
        <v>123</v>
      </c>
      <c r="H62" s="211" t="s">
        <v>2373</v>
      </c>
      <c r="I62" s="212">
        <v>26</v>
      </c>
      <c r="J62" s="212">
        <v>36</v>
      </c>
    </row>
    <row r="63" spans="1:10" s="212" customFormat="1">
      <c r="A63" s="210">
        <v>43327</v>
      </c>
      <c r="B63" s="215" t="s">
        <v>4</v>
      </c>
      <c r="C63" s="211">
        <v>5328</v>
      </c>
      <c r="D63" s="211" t="s">
        <v>1820</v>
      </c>
      <c r="E63" s="215" t="s">
        <v>14</v>
      </c>
      <c r="F63" s="211" t="s">
        <v>984</v>
      </c>
      <c r="G63" s="211" t="s">
        <v>388</v>
      </c>
      <c r="H63" s="211" t="s">
        <v>2387</v>
      </c>
      <c r="I63" s="651">
        <v>26</v>
      </c>
      <c r="J63" s="651">
        <v>36</v>
      </c>
    </row>
    <row r="64" spans="1:10" s="212" customFormat="1">
      <c r="A64" s="210">
        <v>43332</v>
      </c>
      <c r="B64" s="215" t="s">
        <v>4</v>
      </c>
      <c r="C64" s="211">
        <v>5322</v>
      </c>
      <c r="D64" s="211" t="s">
        <v>1820</v>
      </c>
      <c r="E64" s="215" t="s">
        <v>5</v>
      </c>
      <c r="F64" s="211" t="s">
        <v>7</v>
      </c>
      <c r="G64" s="211" t="s">
        <v>1833</v>
      </c>
      <c r="H64" s="211"/>
      <c r="I64" s="651">
        <v>26</v>
      </c>
      <c r="J64" s="651">
        <v>36</v>
      </c>
    </row>
    <row r="65" spans="1:10" s="212" customFormat="1">
      <c r="A65" s="210">
        <v>43343</v>
      </c>
      <c r="B65" s="215" t="s">
        <v>4</v>
      </c>
      <c r="C65" s="211">
        <v>5310</v>
      </c>
      <c r="D65" s="211" t="s">
        <v>1820</v>
      </c>
      <c r="E65" s="215" t="s">
        <v>5</v>
      </c>
      <c r="F65" s="211" t="s">
        <v>620</v>
      </c>
      <c r="G65" s="211" t="s">
        <v>2550</v>
      </c>
      <c r="H65" s="211"/>
      <c r="I65" s="651">
        <v>26</v>
      </c>
      <c r="J65" s="651">
        <v>36</v>
      </c>
    </row>
    <row r="66" spans="1:10" s="212" customFormat="1">
      <c r="A66" s="210">
        <v>43343</v>
      </c>
      <c r="B66" s="215" t="s">
        <v>4</v>
      </c>
      <c r="C66" s="211">
        <v>5411</v>
      </c>
      <c r="D66" s="211" t="s">
        <v>1820</v>
      </c>
      <c r="E66" s="215" t="s">
        <v>5</v>
      </c>
      <c r="F66" s="211" t="s">
        <v>2480</v>
      </c>
      <c r="G66" s="211" t="s">
        <v>388</v>
      </c>
      <c r="H66" s="211"/>
      <c r="I66" s="651">
        <v>26</v>
      </c>
      <c r="J66" s="651">
        <v>36</v>
      </c>
    </row>
    <row r="67" spans="1:10" s="212" customFormat="1">
      <c r="A67" s="210">
        <v>43321</v>
      </c>
      <c r="B67" s="215" t="s">
        <v>4</v>
      </c>
      <c r="C67" s="211">
        <v>3326</v>
      </c>
      <c r="D67" s="211" t="s">
        <v>185</v>
      </c>
      <c r="E67" s="215" t="s">
        <v>5</v>
      </c>
      <c r="F67" s="211" t="s">
        <v>2298</v>
      </c>
      <c r="G67" s="211" t="s">
        <v>2299</v>
      </c>
      <c r="H67" s="211"/>
      <c r="I67" s="212">
        <v>22</v>
      </c>
      <c r="J67" s="212">
        <v>27</v>
      </c>
    </row>
    <row r="68" spans="1:10" s="212" customFormat="1">
      <c r="A68" s="210">
        <v>43324</v>
      </c>
      <c r="B68" s="215" t="s">
        <v>4</v>
      </c>
      <c r="C68" s="211">
        <v>3330</v>
      </c>
      <c r="D68" s="211" t="s">
        <v>185</v>
      </c>
      <c r="E68" s="215" t="s">
        <v>5</v>
      </c>
      <c r="F68" s="211" t="s">
        <v>5</v>
      </c>
      <c r="G68" s="211" t="s">
        <v>389</v>
      </c>
      <c r="H68" s="211"/>
      <c r="I68" s="651">
        <v>22</v>
      </c>
      <c r="J68" s="651">
        <v>27</v>
      </c>
    </row>
    <row r="69" spans="1:10" s="212" customFormat="1">
      <c r="A69" s="210">
        <v>43326</v>
      </c>
      <c r="B69" s="215" t="s">
        <v>7</v>
      </c>
      <c r="C69" s="211">
        <v>71290</v>
      </c>
      <c r="D69" s="211" t="s">
        <v>3210</v>
      </c>
      <c r="E69" s="215" t="s">
        <v>7</v>
      </c>
      <c r="F69" s="211" t="s">
        <v>7</v>
      </c>
      <c r="G69" s="211" t="s">
        <v>514</v>
      </c>
      <c r="H69" s="211"/>
      <c r="I69" s="244" t="s">
        <v>3211</v>
      </c>
      <c r="J69" s="244" t="s">
        <v>3212</v>
      </c>
    </row>
    <row r="70" spans="1:10" s="212" customFormat="1">
      <c r="A70" s="210">
        <v>43339</v>
      </c>
      <c r="B70" s="215" t="s">
        <v>4</v>
      </c>
      <c r="C70" s="211">
        <v>8352</v>
      </c>
      <c r="D70" s="211" t="s">
        <v>149</v>
      </c>
      <c r="E70" s="215" t="s">
        <v>5</v>
      </c>
      <c r="F70" s="211" t="s">
        <v>7</v>
      </c>
      <c r="G70" s="211" t="s">
        <v>123</v>
      </c>
      <c r="H70" s="211"/>
      <c r="I70" s="212">
        <v>18</v>
      </c>
      <c r="J70" s="212">
        <v>13</v>
      </c>
    </row>
    <row r="71" spans="1:10" s="212" customFormat="1">
      <c r="A71" s="210">
        <v>43339</v>
      </c>
      <c r="B71" s="215" t="s">
        <v>4</v>
      </c>
      <c r="C71" s="211">
        <v>8352</v>
      </c>
      <c r="D71" s="211" t="s">
        <v>149</v>
      </c>
      <c r="E71" s="215" t="s">
        <v>2525</v>
      </c>
      <c r="F71" s="211" t="s">
        <v>24</v>
      </c>
      <c r="G71" s="211" t="s">
        <v>2526</v>
      </c>
      <c r="H71" s="211" t="s">
        <v>2527</v>
      </c>
      <c r="I71" s="651">
        <v>18</v>
      </c>
      <c r="J71" s="651">
        <v>13</v>
      </c>
    </row>
    <row r="72" spans="1:10" s="212" customFormat="1">
      <c r="A72" s="210">
        <v>43340</v>
      </c>
      <c r="B72" s="215" t="s">
        <v>7</v>
      </c>
      <c r="C72" s="211">
        <v>57980</v>
      </c>
      <c r="D72" s="211" t="s">
        <v>2565</v>
      </c>
      <c r="E72" s="215" t="s">
        <v>7</v>
      </c>
      <c r="F72" s="211" t="s">
        <v>620</v>
      </c>
      <c r="G72" s="211" t="s">
        <v>98</v>
      </c>
      <c r="H72" s="211" t="s">
        <v>2566</v>
      </c>
      <c r="I72" s="212">
        <v>80</v>
      </c>
      <c r="J72" s="212">
        <v>125</v>
      </c>
    </row>
    <row r="73" spans="1:10" s="212" customFormat="1">
      <c r="A73" s="210">
        <v>43313</v>
      </c>
      <c r="B73" s="215" t="s">
        <v>4</v>
      </c>
      <c r="C73" s="211">
        <v>4343</v>
      </c>
      <c r="D73" s="211" t="s">
        <v>131</v>
      </c>
      <c r="E73" s="215" t="s">
        <v>25</v>
      </c>
      <c r="F73" s="211" t="s">
        <v>7</v>
      </c>
      <c r="G73" s="211" t="s">
        <v>470</v>
      </c>
      <c r="H73" s="211"/>
      <c r="I73" s="212">
        <v>5</v>
      </c>
      <c r="J73" s="212">
        <v>2</v>
      </c>
    </row>
    <row r="74" spans="1:10" s="212" customFormat="1">
      <c r="A74" s="210">
        <v>43313</v>
      </c>
      <c r="B74" s="215" t="s">
        <v>4</v>
      </c>
      <c r="C74" s="211">
        <v>4534</v>
      </c>
      <c r="D74" s="211" t="s">
        <v>131</v>
      </c>
      <c r="E74" s="215" t="s">
        <v>6</v>
      </c>
      <c r="F74" s="211" t="s">
        <v>5</v>
      </c>
      <c r="G74" s="211" t="s">
        <v>2176</v>
      </c>
      <c r="H74" s="211"/>
      <c r="I74" s="651">
        <v>5</v>
      </c>
      <c r="J74" s="651">
        <v>2</v>
      </c>
    </row>
    <row r="75" spans="1:10" s="212" customFormat="1">
      <c r="A75" s="210">
        <v>43320</v>
      </c>
      <c r="B75" s="215" t="s">
        <v>4</v>
      </c>
      <c r="C75" s="211">
        <v>4540</v>
      </c>
      <c r="D75" s="211" t="s">
        <v>131</v>
      </c>
      <c r="E75" s="215" t="s">
        <v>25</v>
      </c>
      <c r="F75" s="211" t="s">
        <v>5</v>
      </c>
      <c r="G75" s="211" t="s">
        <v>260</v>
      </c>
      <c r="H75" s="211" t="s">
        <v>2261</v>
      </c>
      <c r="I75" s="651">
        <v>5</v>
      </c>
      <c r="J75" s="651">
        <v>2</v>
      </c>
    </row>
    <row r="76" spans="1:10" s="212" customFormat="1">
      <c r="A76" s="210">
        <v>43320</v>
      </c>
      <c r="B76" s="215" t="s">
        <v>4</v>
      </c>
      <c r="C76" s="211">
        <v>4662</v>
      </c>
      <c r="D76" s="211" t="s">
        <v>131</v>
      </c>
      <c r="E76" s="215" t="s">
        <v>5</v>
      </c>
      <c r="F76" s="211" t="s">
        <v>5</v>
      </c>
      <c r="G76" s="211" t="s">
        <v>2062</v>
      </c>
      <c r="H76" s="211" t="s">
        <v>2266</v>
      </c>
      <c r="I76" s="651">
        <v>5</v>
      </c>
      <c r="J76" s="651">
        <v>2</v>
      </c>
    </row>
    <row r="77" spans="1:10" s="212" customFormat="1">
      <c r="A77" s="210">
        <v>43320</v>
      </c>
      <c r="B77" s="215" t="s">
        <v>4</v>
      </c>
      <c r="C77" s="211">
        <v>4545</v>
      </c>
      <c r="D77" s="211" t="s">
        <v>131</v>
      </c>
      <c r="E77" s="215" t="s">
        <v>5</v>
      </c>
      <c r="F77" s="211" t="s">
        <v>5</v>
      </c>
      <c r="G77" s="211" t="s">
        <v>260</v>
      </c>
      <c r="H77" s="211" t="s">
        <v>2271</v>
      </c>
      <c r="I77" s="651">
        <v>5</v>
      </c>
      <c r="J77" s="651">
        <v>2</v>
      </c>
    </row>
    <row r="78" spans="1:10" s="212" customFormat="1">
      <c r="A78" s="210">
        <v>43324</v>
      </c>
      <c r="B78" s="215" t="s">
        <v>4</v>
      </c>
      <c r="C78" s="211">
        <v>4580</v>
      </c>
      <c r="D78" s="211" t="s">
        <v>131</v>
      </c>
      <c r="E78" s="215" t="s">
        <v>5</v>
      </c>
      <c r="F78" s="211" t="s">
        <v>7</v>
      </c>
      <c r="G78" s="211" t="s">
        <v>260</v>
      </c>
      <c r="H78" s="211" t="s">
        <v>2321</v>
      </c>
      <c r="I78" s="651">
        <v>5</v>
      </c>
      <c r="J78" s="651">
        <v>2</v>
      </c>
    </row>
    <row r="79" spans="1:10" s="212" customFormat="1">
      <c r="A79" s="210">
        <v>43327</v>
      </c>
      <c r="B79" s="215" t="s">
        <v>4</v>
      </c>
      <c r="C79" s="211">
        <v>4545</v>
      </c>
      <c r="D79" s="211" t="s">
        <v>131</v>
      </c>
      <c r="E79" s="215" t="s">
        <v>5</v>
      </c>
      <c r="F79" s="211" t="s">
        <v>7</v>
      </c>
      <c r="G79" s="211" t="s">
        <v>42</v>
      </c>
      <c r="H79" s="211"/>
      <c r="I79" s="651">
        <v>5</v>
      </c>
      <c r="J79" s="651">
        <v>2</v>
      </c>
    </row>
    <row r="80" spans="1:10" s="212" customFormat="1">
      <c r="A80" s="210">
        <v>43327</v>
      </c>
      <c r="B80" s="215" t="s">
        <v>4</v>
      </c>
      <c r="C80" s="211">
        <v>4540</v>
      </c>
      <c r="D80" s="211" t="s">
        <v>131</v>
      </c>
      <c r="E80" s="215" t="s">
        <v>5</v>
      </c>
      <c r="F80" s="211" t="s">
        <v>7</v>
      </c>
      <c r="G80" s="211" t="s">
        <v>260</v>
      </c>
      <c r="H80" s="211"/>
      <c r="I80" s="651">
        <v>5</v>
      </c>
      <c r="J80" s="651">
        <v>2</v>
      </c>
    </row>
    <row r="81" spans="1:10" s="212" customFormat="1">
      <c r="A81" s="210">
        <v>43331</v>
      </c>
      <c r="B81" s="215" t="s">
        <v>4</v>
      </c>
      <c r="C81" s="211">
        <v>4670</v>
      </c>
      <c r="D81" s="211" t="s">
        <v>131</v>
      </c>
      <c r="E81" s="215" t="s">
        <v>5</v>
      </c>
      <c r="F81" s="211" t="s">
        <v>7</v>
      </c>
      <c r="G81" s="211" t="s">
        <v>2431</v>
      </c>
      <c r="H81" s="211"/>
      <c r="I81" s="651">
        <v>5</v>
      </c>
      <c r="J81" s="651">
        <v>2</v>
      </c>
    </row>
    <row r="82" spans="1:10" s="212" customFormat="1">
      <c r="A82" s="210">
        <v>43333</v>
      </c>
      <c r="B82" s="215" t="s">
        <v>4</v>
      </c>
      <c r="C82" s="211">
        <v>4634</v>
      </c>
      <c r="D82" s="211" t="s">
        <v>131</v>
      </c>
      <c r="E82" s="215" t="s">
        <v>5</v>
      </c>
      <c r="F82" s="211" t="s">
        <v>7</v>
      </c>
      <c r="G82" s="211" t="s">
        <v>388</v>
      </c>
      <c r="H82" s="211" t="s">
        <v>2453</v>
      </c>
      <c r="I82" s="651">
        <v>5</v>
      </c>
      <c r="J82" s="651">
        <v>2</v>
      </c>
    </row>
    <row r="83" spans="1:10" s="212" customFormat="1">
      <c r="A83" s="210">
        <v>43336</v>
      </c>
      <c r="B83" s="215" t="s">
        <v>4</v>
      </c>
      <c r="C83" s="211">
        <v>4601</v>
      </c>
      <c r="D83" s="211" t="s">
        <v>131</v>
      </c>
      <c r="E83" s="215" t="s">
        <v>5</v>
      </c>
      <c r="F83" s="211" t="s">
        <v>7</v>
      </c>
      <c r="G83" s="211" t="s">
        <v>2482</v>
      </c>
      <c r="H83" s="211"/>
      <c r="I83" s="651">
        <v>5</v>
      </c>
      <c r="J83" s="651">
        <v>2</v>
      </c>
    </row>
    <row r="84" spans="1:10" s="212" customFormat="1">
      <c r="A84" s="210">
        <v>43339</v>
      </c>
      <c r="B84" s="215" t="s">
        <v>4</v>
      </c>
      <c r="C84" s="211">
        <v>4514</v>
      </c>
      <c r="D84" s="211" t="s">
        <v>131</v>
      </c>
      <c r="E84" s="215" t="s">
        <v>24</v>
      </c>
      <c r="F84" s="211" t="s">
        <v>6</v>
      </c>
      <c r="G84" s="211" t="s">
        <v>2543</v>
      </c>
      <c r="H84" s="211" t="s">
        <v>2548</v>
      </c>
      <c r="I84" s="651">
        <v>5</v>
      </c>
      <c r="J84" s="651">
        <v>2</v>
      </c>
    </row>
    <row r="85" spans="1:10" s="212" customFormat="1">
      <c r="A85" s="210">
        <v>43342</v>
      </c>
      <c r="B85" s="215" t="s">
        <v>4</v>
      </c>
      <c r="C85" s="211">
        <v>4405</v>
      </c>
      <c r="D85" s="211" t="s">
        <v>131</v>
      </c>
      <c r="E85" s="215" t="s">
        <v>5</v>
      </c>
      <c r="F85" s="211" t="s">
        <v>2476</v>
      </c>
      <c r="G85" s="211" t="s">
        <v>2457</v>
      </c>
      <c r="H85" s="211"/>
      <c r="I85" s="651">
        <v>5</v>
      </c>
      <c r="J85" s="651">
        <v>2</v>
      </c>
    </row>
    <row r="86" spans="1:10" s="212" customFormat="1">
      <c r="A86" s="210">
        <v>43343</v>
      </c>
      <c r="B86" s="215" t="s">
        <v>4</v>
      </c>
      <c r="C86" s="211">
        <v>4575</v>
      </c>
      <c r="D86" s="211" t="s">
        <v>131</v>
      </c>
      <c r="E86" s="215" t="s">
        <v>5</v>
      </c>
      <c r="F86" s="211" t="s">
        <v>7</v>
      </c>
      <c r="G86" s="211" t="s">
        <v>2457</v>
      </c>
      <c r="H86" s="211"/>
      <c r="I86" s="651">
        <v>5</v>
      </c>
      <c r="J86" s="651">
        <v>2</v>
      </c>
    </row>
    <row r="87" spans="1:10" s="212" customFormat="1">
      <c r="A87" s="210">
        <v>43342</v>
      </c>
      <c r="B87" s="215" t="s">
        <v>4</v>
      </c>
      <c r="C87" s="211">
        <v>4570</v>
      </c>
      <c r="D87" s="211" t="s">
        <v>3188</v>
      </c>
      <c r="E87" s="215" t="s">
        <v>5</v>
      </c>
      <c r="F87" s="211" t="s">
        <v>2456</v>
      </c>
      <c r="G87" s="211" t="s">
        <v>1124</v>
      </c>
      <c r="H87" s="211"/>
      <c r="I87" s="651">
        <v>5</v>
      </c>
      <c r="J87" s="651">
        <v>2</v>
      </c>
    </row>
    <row r="88" spans="1:10" s="212" customFormat="1">
      <c r="A88" s="210">
        <v>43313</v>
      </c>
      <c r="B88" s="215" t="s">
        <v>4</v>
      </c>
      <c r="C88" s="211">
        <v>4610</v>
      </c>
      <c r="D88" s="211" t="s">
        <v>1831</v>
      </c>
      <c r="E88" s="215" t="s">
        <v>7</v>
      </c>
      <c r="F88" s="211" t="s">
        <v>5</v>
      </c>
      <c r="G88" s="211" t="s">
        <v>389</v>
      </c>
      <c r="H88" s="211"/>
      <c r="I88" s="651">
        <v>5</v>
      </c>
      <c r="J88" s="651">
        <v>2</v>
      </c>
    </row>
    <row r="89" spans="1:10" s="212" customFormat="1">
      <c r="A89" s="210">
        <v>43313</v>
      </c>
      <c r="B89" s="215" t="s">
        <v>4</v>
      </c>
      <c r="C89" s="211">
        <v>4613</v>
      </c>
      <c r="D89" s="211" t="s">
        <v>1313</v>
      </c>
      <c r="E89" s="215" t="s">
        <v>24</v>
      </c>
      <c r="F89" s="211" t="s">
        <v>7</v>
      </c>
      <c r="G89" s="211" t="s">
        <v>1763</v>
      </c>
      <c r="H89" s="211" t="s">
        <v>2166</v>
      </c>
      <c r="I89" s="651">
        <v>5</v>
      </c>
      <c r="J89" s="651">
        <v>2</v>
      </c>
    </row>
    <row r="90" spans="1:10" s="212" customFormat="1">
      <c r="A90" s="210">
        <v>43325</v>
      </c>
      <c r="B90" s="215" t="s">
        <v>4</v>
      </c>
      <c r="C90" s="211">
        <v>4569</v>
      </c>
      <c r="D90" s="211" t="s">
        <v>1313</v>
      </c>
      <c r="E90" s="215" t="s">
        <v>5</v>
      </c>
      <c r="F90" s="211" t="s">
        <v>5</v>
      </c>
      <c r="G90" s="211" t="s">
        <v>470</v>
      </c>
      <c r="H90" s="211"/>
      <c r="I90" s="651">
        <v>5</v>
      </c>
      <c r="J90" s="651">
        <v>2</v>
      </c>
    </row>
    <row r="91" spans="1:10" s="212" customFormat="1">
      <c r="A91" s="210">
        <v>43323</v>
      </c>
      <c r="B91" s="215" t="s">
        <v>6</v>
      </c>
      <c r="C91" s="211">
        <v>66763</v>
      </c>
      <c r="D91" s="211" t="s">
        <v>2311</v>
      </c>
      <c r="E91" s="215" t="s">
        <v>6</v>
      </c>
      <c r="F91" s="211" t="s">
        <v>24</v>
      </c>
      <c r="G91" s="211" t="s">
        <v>2312</v>
      </c>
      <c r="H91" s="211" t="s">
        <v>2313</v>
      </c>
      <c r="I91" s="212">
        <v>51</v>
      </c>
      <c r="J91" s="212">
        <v>79</v>
      </c>
    </row>
    <row r="92" spans="1:10" s="212" customFormat="1">
      <c r="A92" s="210">
        <v>43330</v>
      </c>
      <c r="B92" s="215" t="s">
        <v>6</v>
      </c>
      <c r="C92" s="211">
        <v>44225</v>
      </c>
      <c r="D92" s="211" t="s">
        <v>2417</v>
      </c>
      <c r="E92" s="215" t="s">
        <v>6</v>
      </c>
      <c r="F92" s="211" t="s">
        <v>24</v>
      </c>
      <c r="G92" s="211" t="s">
        <v>1833</v>
      </c>
      <c r="H92" s="211"/>
      <c r="I92" s="244" t="s">
        <v>3213</v>
      </c>
      <c r="J92" s="244" t="s">
        <v>3214</v>
      </c>
    </row>
    <row r="93" spans="1:10" s="212" customFormat="1">
      <c r="A93" s="210">
        <v>43313</v>
      </c>
      <c r="B93" s="215" t="s">
        <v>4</v>
      </c>
      <c r="C93" s="211">
        <v>3542</v>
      </c>
      <c r="D93" s="211" t="s">
        <v>168</v>
      </c>
      <c r="E93" s="215" t="s">
        <v>5</v>
      </c>
      <c r="F93" s="211" t="s">
        <v>5</v>
      </c>
      <c r="G93" s="211" t="s">
        <v>123</v>
      </c>
      <c r="H93" s="211" t="s">
        <v>2164</v>
      </c>
      <c r="I93" s="212">
        <v>19</v>
      </c>
      <c r="J93" s="212">
        <v>23</v>
      </c>
    </row>
    <row r="94" spans="1:10" s="212" customFormat="1">
      <c r="A94" s="210">
        <v>43317</v>
      </c>
      <c r="B94" s="215" t="s">
        <v>4</v>
      </c>
      <c r="C94" s="211">
        <v>3583</v>
      </c>
      <c r="D94" s="211" t="s">
        <v>168</v>
      </c>
      <c r="E94" s="215" t="s">
        <v>5</v>
      </c>
      <c r="F94" s="211" t="s">
        <v>25</v>
      </c>
      <c r="G94" s="211" t="s">
        <v>1848</v>
      </c>
      <c r="H94" s="211"/>
      <c r="I94" s="651">
        <v>19</v>
      </c>
      <c r="J94" s="651">
        <v>23</v>
      </c>
    </row>
    <row r="95" spans="1:10" s="212" customFormat="1">
      <c r="A95" s="210">
        <v>43317</v>
      </c>
      <c r="B95" s="215" t="s">
        <v>4</v>
      </c>
      <c r="C95" s="211">
        <v>3429</v>
      </c>
      <c r="D95" s="211" t="s">
        <v>168</v>
      </c>
      <c r="E95" s="215" t="s">
        <v>7</v>
      </c>
      <c r="F95" s="211" t="s">
        <v>7</v>
      </c>
      <c r="G95" s="211" t="s">
        <v>116</v>
      </c>
      <c r="H95" s="211" t="s">
        <v>2234</v>
      </c>
      <c r="I95" s="651">
        <v>19</v>
      </c>
      <c r="J95" s="651">
        <v>23</v>
      </c>
    </row>
    <row r="96" spans="1:10" s="212" customFormat="1">
      <c r="A96" s="210">
        <v>43323</v>
      </c>
      <c r="B96" s="215" t="s">
        <v>4</v>
      </c>
      <c r="C96" s="211">
        <v>3419</v>
      </c>
      <c r="D96" s="211" t="s">
        <v>168</v>
      </c>
      <c r="E96" s="215" t="s">
        <v>5</v>
      </c>
      <c r="F96" s="211" t="s">
        <v>5</v>
      </c>
      <c r="G96" s="211" t="s">
        <v>389</v>
      </c>
      <c r="H96" s="211"/>
      <c r="I96" s="651">
        <v>19</v>
      </c>
      <c r="J96" s="651">
        <v>23</v>
      </c>
    </row>
    <row r="97" spans="1:10" s="212" customFormat="1">
      <c r="A97" s="210">
        <v>43327</v>
      </c>
      <c r="B97" s="215" t="s">
        <v>4</v>
      </c>
      <c r="C97" s="211">
        <v>3461</v>
      </c>
      <c r="D97" s="211" t="s">
        <v>168</v>
      </c>
      <c r="E97" s="215" t="s">
        <v>25</v>
      </c>
      <c r="F97" s="211" t="s">
        <v>7</v>
      </c>
      <c r="G97" s="211" t="s">
        <v>42</v>
      </c>
      <c r="H97" s="211" t="s">
        <v>2390</v>
      </c>
      <c r="I97" s="651">
        <v>19</v>
      </c>
      <c r="J97" s="651">
        <v>23</v>
      </c>
    </row>
    <row r="98" spans="1:10" s="212" customFormat="1">
      <c r="A98" s="210">
        <v>43321</v>
      </c>
      <c r="B98" s="215" t="s">
        <v>250</v>
      </c>
      <c r="C98" s="211" t="s">
        <v>2306</v>
      </c>
      <c r="D98" s="211" t="s">
        <v>2307</v>
      </c>
      <c r="E98" s="215" t="s">
        <v>24</v>
      </c>
      <c r="F98" s="211" t="s">
        <v>2308</v>
      </c>
      <c r="G98" s="211" t="s">
        <v>2309</v>
      </c>
      <c r="H98" s="211" t="s">
        <v>2310</v>
      </c>
      <c r="I98" s="244" t="s">
        <v>3127</v>
      </c>
      <c r="J98" s="244" t="s">
        <v>3127</v>
      </c>
    </row>
    <row r="99" spans="1:10" s="212" customFormat="1">
      <c r="A99" s="210">
        <v>43317</v>
      </c>
      <c r="B99" s="215" t="s">
        <v>604</v>
      </c>
      <c r="C99" s="211">
        <v>84005</v>
      </c>
      <c r="D99" s="211" t="s">
        <v>3189</v>
      </c>
      <c r="E99" s="215" t="s">
        <v>24</v>
      </c>
      <c r="F99" s="211" t="s">
        <v>24</v>
      </c>
      <c r="G99" s="211" t="s">
        <v>2151</v>
      </c>
      <c r="H99" s="211" t="s">
        <v>2225</v>
      </c>
      <c r="I99" s="244" t="s">
        <v>3127</v>
      </c>
      <c r="J99" s="244" t="s">
        <v>3127</v>
      </c>
    </row>
    <row r="100" spans="1:10" s="212" customFormat="1">
      <c r="A100" s="210">
        <v>43335</v>
      </c>
      <c r="B100" s="215" t="s">
        <v>4</v>
      </c>
      <c r="C100" s="211">
        <v>6434</v>
      </c>
      <c r="D100" s="211" t="s">
        <v>2472</v>
      </c>
      <c r="E100" s="215" t="s">
        <v>6</v>
      </c>
      <c r="F100" s="211" t="s">
        <v>4</v>
      </c>
      <c r="G100" s="211" t="s">
        <v>243</v>
      </c>
      <c r="H100" s="211"/>
      <c r="I100" s="212">
        <v>53</v>
      </c>
      <c r="J100" s="212">
        <v>61</v>
      </c>
    </row>
    <row r="101" spans="1:10" s="212" customFormat="1">
      <c r="A101" s="210">
        <v>43321</v>
      </c>
      <c r="B101" s="215" t="s">
        <v>4</v>
      </c>
      <c r="C101" s="211">
        <v>8478</v>
      </c>
      <c r="D101" s="211" t="s">
        <v>1655</v>
      </c>
      <c r="E101" s="215" t="s">
        <v>24</v>
      </c>
      <c r="F101" s="211" t="s">
        <v>230</v>
      </c>
      <c r="G101" s="211" t="s">
        <v>116</v>
      </c>
      <c r="H101" s="211" t="s">
        <v>2292</v>
      </c>
      <c r="I101" s="212">
        <v>31</v>
      </c>
      <c r="J101" s="212">
        <v>24</v>
      </c>
    </row>
    <row r="102" spans="1:10" s="212" customFormat="1">
      <c r="A102" s="210">
        <v>43326</v>
      </c>
      <c r="B102" s="215" t="s">
        <v>984</v>
      </c>
      <c r="C102" s="211" t="s">
        <v>2362</v>
      </c>
      <c r="D102" s="211" t="s">
        <v>3215</v>
      </c>
      <c r="E102" s="215" t="s">
        <v>984</v>
      </c>
      <c r="F102" s="211" t="s">
        <v>984</v>
      </c>
      <c r="G102" s="211" t="s">
        <v>1833</v>
      </c>
      <c r="H102" s="211"/>
      <c r="I102" s="212">
        <v>148</v>
      </c>
      <c r="J102" s="212">
        <v>222</v>
      </c>
    </row>
    <row r="103" spans="1:10" s="212" customFormat="1">
      <c r="A103" s="210">
        <v>43319</v>
      </c>
      <c r="B103" s="215" t="s">
        <v>7</v>
      </c>
      <c r="C103" s="211">
        <v>57330</v>
      </c>
      <c r="D103" s="211" t="s">
        <v>602</v>
      </c>
      <c r="E103" s="215" t="s">
        <v>7</v>
      </c>
      <c r="F103" s="211" t="s">
        <v>122</v>
      </c>
      <c r="G103" s="211"/>
      <c r="H103" s="211"/>
      <c r="I103" s="212">
        <v>24</v>
      </c>
      <c r="J103" s="212">
        <v>31</v>
      </c>
    </row>
    <row r="104" spans="1:10" s="212" customFormat="1">
      <c r="A104" s="210">
        <v>43335</v>
      </c>
      <c r="B104" s="215" t="s">
        <v>7</v>
      </c>
      <c r="C104" s="211">
        <v>51200</v>
      </c>
      <c r="D104" s="211" t="s">
        <v>2478</v>
      </c>
      <c r="E104" s="215" t="s">
        <v>7</v>
      </c>
      <c r="F104" s="211" t="s">
        <v>24</v>
      </c>
      <c r="G104" s="211" t="s">
        <v>65</v>
      </c>
      <c r="H104" s="211" t="s">
        <v>2479</v>
      </c>
      <c r="I104" s="212">
        <v>141</v>
      </c>
      <c r="J104" s="212">
        <v>210</v>
      </c>
    </row>
    <row r="105" spans="1:10" s="212" customFormat="1">
      <c r="A105" s="210">
        <v>43327</v>
      </c>
      <c r="B105" s="215" t="s">
        <v>7</v>
      </c>
      <c r="C105" s="211">
        <v>54260</v>
      </c>
      <c r="D105" s="211" t="s">
        <v>2384</v>
      </c>
      <c r="E105" s="215" t="s">
        <v>7</v>
      </c>
      <c r="F105" s="211" t="s">
        <v>24</v>
      </c>
      <c r="G105" s="211" t="s">
        <v>2385</v>
      </c>
      <c r="H105" s="211" t="s">
        <v>2386</v>
      </c>
      <c r="I105" s="212">
        <v>41</v>
      </c>
      <c r="J105" s="212">
        <v>43</v>
      </c>
    </row>
    <row r="106" spans="1:10" s="212" customFormat="1">
      <c r="A106" s="210">
        <v>43313</v>
      </c>
      <c r="B106" s="215" t="s">
        <v>4</v>
      </c>
      <c r="C106" s="211">
        <v>4174</v>
      </c>
      <c r="D106" s="211" t="s">
        <v>141</v>
      </c>
      <c r="E106" s="215" t="s">
        <v>5</v>
      </c>
      <c r="F106" s="211" t="s">
        <v>5</v>
      </c>
      <c r="G106" s="211" t="s">
        <v>2172</v>
      </c>
      <c r="H106" s="211"/>
      <c r="I106" s="212">
        <v>11</v>
      </c>
      <c r="J106" s="212">
        <v>10</v>
      </c>
    </row>
    <row r="107" spans="1:10" s="212" customFormat="1">
      <c r="A107" s="210">
        <v>43316</v>
      </c>
      <c r="B107" s="215" t="s">
        <v>4</v>
      </c>
      <c r="C107" s="211">
        <v>4052</v>
      </c>
      <c r="D107" s="211" t="s">
        <v>141</v>
      </c>
      <c r="E107" s="215" t="s">
        <v>24</v>
      </c>
      <c r="F107" s="211" t="s">
        <v>1826</v>
      </c>
      <c r="G107" s="211" t="s">
        <v>389</v>
      </c>
      <c r="H107" s="211"/>
      <c r="I107" s="651">
        <v>11</v>
      </c>
      <c r="J107" s="651">
        <v>10</v>
      </c>
    </row>
    <row r="108" spans="1:10" s="212" customFormat="1">
      <c r="A108" s="210">
        <v>43316</v>
      </c>
      <c r="B108" s="215" t="s">
        <v>4</v>
      </c>
      <c r="C108" s="211">
        <v>4217</v>
      </c>
      <c r="D108" s="211" t="s">
        <v>141</v>
      </c>
      <c r="E108" s="215" t="s">
        <v>25</v>
      </c>
      <c r="F108" s="211" t="s">
        <v>7</v>
      </c>
      <c r="G108" s="211" t="s">
        <v>235</v>
      </c>
      <c r="H108" s="211" t="s">
        <v>2207</v>
      </c>
      <c r="I108" s="651">
        <v>11</v>
      </c>
      <c r="J108" s="651">
        <v>10</v>
      </c>
    </row>
    <row r="109" spans="1:10" s="212" customFormat="1">
      <c r="A109" s="210">
        <v>43316</v>
      </c>
      <c r="B109" s="215" t="s">
        <v>4</v>
      </c>
      <c r="C109" s="211">
        <v>4217</v>
      </c>
      <c r="D109" s="211" t="s">
        <v>141</v>
      </c>
      <c r="E109" s="215" t="s">
        <v>7</v>
      </c>
      <c r="F109" s="211" t="s">
        <v>2208</v>
      </c>
      <c r="G109" s="211" t="s">
        <v>2209</v>
      </c>
      <c r="H109" s="211" t="s">
        <v>2210</v>
      </c>
      <c r="I109" s="651">
        <v>11</v>
      </c>
      <c r="J109" s="651">
        <v>10</v>
      </c>
    </row>
    <row r="110" spans="1:10" s="212" customFormat="1">
      <c r="A110" s="210">
        <v>43317</v>
      </c>
      <c r="B110" s="215" t="s">
        <v>4</v>
      </c>
      <c r="C110" s="211">
        <v>4351</v>
      </c>
      <c r="D110" s="211" t="s">
        <v>141</v>
      </c>
      <c r="E110" s="215" t="s">
        <v>5</v>
      </c>
      <c r="F110" s="211" t="s">
        <v>5</v>
      </c>
      <c r="G110" s="211" t="s">
        <v>116</v>
      </c>
      <c r="H110" s="211" t="s">
        <v>2224</v>
      </c>
      <c r="I110" s="651">
        <v>11</v>
      </c>
      <c r="J110" s="651">
        <v>10</v>
      </c>
    </row>
    <row r="111" spans="1:10" s="212" customFormat="1">
      <c r="A111" s="210">
        <v>43320</v>
      </c>
      <c r="B111" s="215" t="s">
        <v>4</v>
      </c>
      <c r="C111" s="211">
        <v>4341</v>
      </c>
      <c r="D111" s="211" t="s">
        <v>141</v>
      </c>
      <c r="E111" s="215" t="s">
        <v>7</v>
      </c>
      <c r="F111" s="211" t="s">
        <v>7</v>
      </c>
      <c r="G111" s="211" t="s">
        <v>470</v>
      </c>
      <c r="H111" s="211" t="s">
        <v>2267</v>
      </c>
      <c r="I111" s="651">
        <v>11</v>
      </c>
      <c r="J111" s="651">
        <v>10</v>
      </c>
    </row>
    <row r="112" spans="1:10" s="212" customFormat="1">
      <c r="A112" s="210">
        <v>43335</v>
      </c>
      <c r="B112" s="215" t="s">
        <v>4</v>
      </c>
      <c r="C112" s="211">
        <v>4039</v>
      </c>
      <c r="D112" s="211" t="s">
        <v>141</v>
      </c>
      <c r="E112" s="215" t="s">
        <v>2470</v>
      </c>
      <c r="F112" s="211" t="s">
        <v>35</v>
      </c>
      <c r="G112" s="211" t="s">
        <v>2471</v>
      </c>
      <c r="H112" s="211"/>
      <c r="I112" s="651">
        <v>11</v>
      </c>
      <c r="J112" s="651">
        <v>10</v>
      </c>
    </row>
    <row r="113" spans="1:10" s="212" customFormat="1">
      <c r="A113" s="210">
        <v>43337</v>
      </c>
      <c r="B113" s="215" t="s">
        <v>4</v>
      </c>
      <c r="C113" s="211">
        <v>4102</v>
      </c>
      <c r="D113" s="211" t="s">
        <v>141</v>
      </c>
      <c r="E113" s="215" t="s">
        <v>5</v>
      </c>
      <c r="F113" s="211" t="s">
        <v>7</v>
      </c>
      <c r="G113" s="211" t="s">
        <v>388</v>
      </c>
      <c r="H113" s="211"/>
      <c r="I113" s="651">
        <v>11</v>
      </c>
      <c r="J113" s="651">
        <v>10</v>
      </c>
    </row>
    <row r="114" spans="1:10" s="212" customFormat="1">
      <c r="A114" s="210">
        <v>43337</v>
      </c>
      <c r="B114" s="215" t="s">
        <v>4</v>
      </c>
      <c r="C114" s="211">
        <v>4152</v>
      </c>
      <c r="D114" s="211" t="s">
        <v>141</v>
      </c>
      <c r="E114" s="215" t="s">
        <v>5</v>
      </c>
      <c r="F114" s="211" t="s">
        <v>7</v>
      </c>
      <c r="G114" s="211" t="s">
        <v>388</v>
      </c>
      <c r="H114" s="211"/>
      <c r="I114" s="651">
        <v>11</v>
      </c>
      <c r="J114" s="651">
        <v>10</v>
      </c>
    </row>
    <row r="115" spans="1:10" s="212" customFormat="1">
      <c r="A115" s="210">
        <v>43342</v>
      </c>
      <c r="B115" s="215" t="s">
        <v>4</v>
      </c>
      <c r="C115" s="211">
        <v>4052</v>
      </c>
      <c r="D115" s="211" t="s">
        <v>141</v>
      </c>
      <c r="E115" s="215" t="s">
        <v>5</v>
      </c>
      <c r="F115" s="211" t="s">
        <v>2456</v>
      </c>
      <c r="G115" s="211" t="s">
        <v>123</v>
      </c>
      <c r="H115" s="211" t="s">
        <v>2572</v>
      </c>
      <c r="I115" s="651">
        <v>11</v>
      </c>
      <c r="J115" s="651">
        <v>10</v>
      </c>
    </row>
    <row r="116" spans="1:10" s="212" customFormat="1">
      <c r="A116" s="210">
        <v>43328</v>
      </c>
      <c r="B116" s="215" t="s">
        <v>7</v>
      </c>
      <c r="C116" s="211">
        <v>57570</v>
      </c>
      <c r="D116" s="211" t="s">
        <v>641</v>
      </c>
      <c r="E116" s="215" t="s">
        <v>7</v>
      </c>
      <c r="F116" s="211" t="s">
        <v>24</v>
      </c>
      <c r="G116" s="211" t="s">
        <v>1833</v>
      </c>
      <c r="H116" s="211" t="s">
        <v>2398</v>
      </c>
      <c r="I116" s="212">
        <v>19</v>
      </c>
      <c r="J116" s="212">
        <v>26</v>
      </c>
    </row>
    <row r="117" spans="1:10" s="212" customFormat="1">
      <c r="A117" s="210">
        <v>43336</v>
      </c>
      <c r="B117" s="215" t="s">
        <v>7</v>
      </c>
      <c r="C117" s="211">
        <v>57290</v>
      </c>
      <c r="D117" s="211" t="s">
        <v>356</v>
      </c>
      <c r="E117" s="215" t="s">
        <v>14</v>
      </c>
      <c r="F117" s="211" t="s">
        <v>7</v>
      </c>
      <c r="G117" s="211" t="s">
        <v>123</v>
      </c>
      <c r="H117" s="211" t="s">
        <v>2488</v>
      </c>
      <c r="I117" s="212">
        <v>35</v>
      </c>
      <c r="J117" s="212">
        <v>40</v>
      </c>
    </row>
    <row r="118" spans="1:10" s="212" customFormat="1">
      <c r="A118" s="210">
        <v>43316</v>
      </c>
      <c r="B118" s="215" t="s">
        <v>250</v>
      </c>
      <c r="C118" s="211" t="s">
        <v>2198</v>
      </c>
      <c r="D118" s="211" t="s">
        <v>1908</v>
      </c>
      <c r="E118" s="215" t="s">
        <v>24</v>
      </c>
      <c r="F118" s="211" t="s">
        <v>24</v>
      </c>
      <c r="G118" s="211" t="s">
        <v>1240</v>
      </c>
      <c r="H118" s="211"/>
      <c r="I118" s="244" t="s">
        <v>3216</v>
      </c>
      <c r="J118" s="244" t="s">
        <v>3217</v>
      </c>
    </row>
    <row r="119" spans="1:10" s="212" customFormat="1">
      <c r="A119" s="210">
        <v>43333</v>
      </c>
      <c r="B119" s="215" t="s">
        <v>4</v>
      </c>
      <c r="C119" s="211">
        <v>3332</v>
      </c>
      <c r="D119" s="211" t="s">
        <v>303</v>
      </c>
      <c r="E119" s="215" t="s">
        <v>5</v>
      </c>
      <c r="F119" s="211" t="s">
        <v>363</v>
      </c>
      <c r="G119" s="211" t="s">
        <v>388</v>
      </c>
      <c r="H119" s="211" t="s">
        <v>2455</v>
      </c>
      <c r="I119" s="212">
        <v>11</v>
      </c>
      <c r="J119" s="212">
        <v>19</v>
      </c>
    </row>
    <row r="120" spans="1:10" s="212" customFormat="1">
      <c r="A120" s="210">
        <v>43320</v>
      </c>
      <c r="B120" s="215" t="s">
        <v>4</v>
      </c>
      <c r="C120" s="211">
        <v>5837</v>
      </c>
      <c r="D120" s="211" t="s">
        <v>184</v>
      </c>
      <c r="E120" s="215" t="s">
        <v>7</v>
      </c>
      <c r="F120" s="211" t="s">
        <v>82</v>
      </c>
      <c r="G120" s="211" t="s">
        <v>2269</v>
      </c>
      <c r="H120" s="211" t="s">
        <v>2270</v>
      </c>
      <c r="I120" s="212">
        <v>23</v>
      </c>
      <c r="J120" s="212">
        <v>28</v>
      </c>
    </row>
    <row r="121" spans="1:10" s="212" customFormat="1">
      <c r="A121" s="210">
        <v>43321</v>
      </c>
      <c r="B121" s="215" t="s">
        <v>4</v>
      </c>
      <c r="C121" s="211">
        <v>5808</v>
      </c>
      <c r="D121" s="211" t="s">
        <v>184</v>
      </c>
      <c r="E121" s="215" t="s">
        <v>5</v>
      </c>
      <c r="F121" s="211" t="s">
        <v>6</v>
      </c>
      <c r="G121" s="211" t="s">
        <v>123</v>
      </c>
      <c r="H121" s="211" t="s">
        <v>2290</v>
      </c>
      <c r="I121" s="651">
        <v>23</v>
      </c>
      <c r="J121" s="651">
        <v>28</v>
      </c>
    </row>
    <row r="122" spans="1:10" s="212" customFormat="1">
      <c r="A122" s="210">
        <v>43321</v>
      </c>
      <c r="B122" s="215" t="s">
        <v>4</v>
      </c>
      <c r="C122" s="211">
        <v>5808</v>
      </c>
      <c r="D122" s="211" t="s">
        <v>184</v>
      </c>
      <c r="E122" s="215" t="s">
        <v>5</v>
      </c>
      <c r="F122" s="211" t="s">
        <v>6</v>
      </c>
      <c r="G122" s="211" t="s">
        <v>548</v>
      </c>
      <c r="H122" s="211" t="s">
        <v>2291</v>
      </c>
      <c r="I122" s="651">
        <v>23</v>
      </c>
      <c r="J122" s="651">
        <v>28</v>
      </c>
    </row>
    <row r="123" spans="1:10" s="212" customFormat="1">
      <c r="A123" s="210">
        <v>43332</v>
      </c>
      <c r="B123" s="215" t="s">
        <v>4</v>
      </c>
      <c r="C123" s="211">
        <v>5825</v>
      </c>
      <c r="D123" s="211" t="s">
        <v>184</v>
      </c>
      <c r="E123" s="215" t="s">
        <v>28</v>
      </c>
      <c r="F123" s="211" t="s">
        <v>7</v>
      </c>
      <c r="G123" s="211" t="s">
        <v>388</v>
      </c>
      <c r="H123" s="211" t="s">
        <v>2437</v>
      </c>
      <c r="I123" s="651">
        <v>23</v>
      </c>
      <c r="J123" s="651">
        <v>28</v>
      </c>
    </row>
    <row r="124" spans="1:10" s="212" customFormat="1">
      <c r="A124" s="210">
        <v>43314</v>
      </c>
      <c r="B124" s="215" t="s">
        <v>7</v>
      </c>
      <c r="C124" s="211">
        <v>57365</v>
      </c>
      <c r="D124" s="211" t="s">
        <v>2182</v>
      </c>
      <c r="E124" s="215" t="s">
        <v>7</v>
      </c>
      <c r="F124" s="211" t="s">
        <v>24</v>
      </c>
      <c r="G124" s="211" t="s">
        <v>2183</v>
      </c>
      <c r="H124" s="211" t="s">
        <v>2184</v>
      </c>
      <c r="I124" s="212">
        <v>43</v>
      </c>
      <c r="J124" s="212">
        <v>59</v>
      </c>
    </row>
    <row r="125" spans="1:10" s="212" customFormat="1">
      <c r="A125" s="210">
        <v>43316</v>
      </c>
      <c r="B125" s="215" t="s">
        <v>7</v>
      </c>
      <c r="C125" s="211">
        <v>57190</v>
      </c>
      <c r="D125" s="211" t="s">
        <v>515</v>
      </c>
      <c r="E125" s="215" t="s">
        <v>2217</v>
      </c>
      <c r="F125" s="211" t="s">
        <v>7</v>
      </c>
      <c r="G125" s="211" t="s">
        <v>98</v>
      </c>
      <c r="H125" s="211" t="s">
        <v>2218</v>
      </c>
      <c r="I125" s="212">
        <v>31</v>
      </c>
      <c r="J125" s="212">
        <v>40</v>
      </c>
    </row>
    <row r="126" spans="1:10" s="212" customFormat="1">
      <c r="A126" s="210">
        <v>43313</v>
      </c>
      <c r="B126" s="215" t="s">
        <v>7</v>
      </c>
      <c r="C126" s="211">
        <v>37550</v>
      </c>
      <c r="D126" s="211" t="s">
        <v>3218</v>
      </c>
      <c r="E126" s="215" t="s">
        <v>7</v>
      </c>
      <c r="F126" s="211" t="s">
        <v>7</v>
      </c>
      <c r="G126" s="211" t="s">
        <v>116</v>
      </c>
      <c r="H126" s="211" t="s">
        <v>2162</v>
      </c>
      <c r="I126" s="244" t="s">
        <v>1808</v>
      </c>
      <c r="J126" s="244" t="s">
        <v>3219</v>
      </c>
    </row>
    <row r="127" spans="1:10" s="212" customFormat="1">
      <c r="A127" s="210">
        <v>43319</v>
      </c>
      <c r="B127" s="215" t="s">
        <v>6</v>
      </c>
      <c r="C127" s="211">
        <v>63785</v>
      </c>
      <c r="D127" s="211" t="s">
        <v>426</v>
      </c>
      <c r="E127" s="215" t="s">
        <v>6</v>
      </c>
      <c r="F127" s="211" t="s">
        <v>6</v>
      </c>
      <c r="G127" s="211" t="s">
        <v>2151</v>
      </c>
      <c r="H127" s="211"/>
      <c r="I127" s="244" t="s">
        <v>3220</v>
      </c>
      <c r="J127" s="244" t="s">
        <v>3221</v>
      </c>
    </row>
    <row r="128" spans="1:10" s="212" customFormat="1">
      <c r="A128" s="210">
        <v>43336</v>
      </c>
      <c r="B128" s="215" t="s">
        <v>4</v>
      </c>
      <c r="C128" s="211">
        <v>8356</v>
      </c>
      <c r="D128" s="211" t="s">
        <v>295</v>
      </c>
      <c r="E128" s="215" t="s">
        <v>5</v>
      </c>
      <c r="F128" s="211" t="s">
        <v>7</v>
      </c>
      <c r="G128" s="211" t="s">
        <v>123</v>
      </c>
      <c r="H128" s="211"/>
      <c r="I128" s="212">
        <v>20</v>
      </c>
      <c r="J128" s="212">
        <v>15</v>
      </c>
    </row>
    <row r="129" spans="1:10" s="212" customFormat="1">
      <c r="A129" s="210">
        <v>43316</v>
      </c>
      <c r="B129" s="215" t="s">
        <v>22</v>
      </c>
      <c r="C129" s="211">
        <v>4250</v>
      </c>
      <c r="D129" s="211" t="s">
        <v>2221</v>
      </c>
      <c r="E129" s="215" t="s">
        <v>7</v>
      </c>
      <c r="F129" s="211" t="s">
        <v>984</v>
      </c>
      <c r="G129" s="211" t="s">
        <v>116</v>
      </c>
      <c r="H129" s="211" t="s">
        <v>2222</v>
      </c>
      <c r="I129" s="212">
        <v>123</v>
      </c>
      <c r="J129" s="212">
        <v>179</v>
      </c>
    </row>
    <row r="130" spans="1:10" s="212" customFormat="1">
      <c r="A130" s="210">
        <v>43324</v>
      </c>
      <c r="B130" s="215" t="s">
        <v>22</v>
      </c>
      <c r="C130" s="211">
        <v>6769</v>
      </c>
      <c r="D130" s="211" t="s">
        <v>1985</v>
      </c>
      <c r="E130" s="215" t="s">
        <v>7</v>
      </c>
      <c r="F130" s="211" t="s">
        <v>7</v>
      </c>
      <c r="G130" s="211" t="s">
        <v>123</v>
      </c>
      <c r="H130" s="211" t="s">
        <v>2328</v>
      </c>
      <c r="I130" s="212">
        <v>52</v>
      </c>
      <c r="J130" s="212">
        <v>51</v>
      </c>
    </row>
    <row r="131" spans="1:10" s="212" customFormat="1">
      <c r="A131" s="210">
        <v>43327</v>
      </c>
      <c r="B131" s="215" t="s">
        <v>250</v>
      </c>
      <c r="C131" s="211" t="s">
        <v>2381</v>
      </c>
      <c r="D131" s="211" t="s">
        <v>2382</v>
      </c>
      <c r="E131" s="215" t="s">
        <v>24</v>
      </c>
      <c r="F131" s="211" t="s">
        <v>2383</v>
      </c>
      <c r="G131" s="211" t="s">
        <v>514</v>
      </c>
      <c r="H131" s="211"/>
      <c r="I131" s="244" t="s">
        <v>3222</v>
      </c>
      <c r="J131" s="244" t="s">
        <v>3223</v>
      </c>
    </row>
    <row r="132" spans="1:10" s="212" customFormat="1">
      <c r="A132" s="210">
        <v>43340</v>
      </c>
      <c r="B132" s="215" t="s">
        <v>4</v>
      </c>
      <c r="C132" s="211">
        <v>8361</v>
      </c>
      <c r="D132" s="211" t="s">
        <v>172</v>
      </c>
      <c r="E132" s="215" t="s">
        <v>5</v>
      </c>
      <c r="F132" s="211" t="s">
        <v>2476</v>
      </c>
      <c r="G132" s="211" t="s">
        <v>2552</v>
      </c>
      <c r="H132" s="211" t="s">
        <v>2553</v>
      </c>
      <c r="I132" s="212">
        <v>26</v>
      </c>
      <c r="J132" s="212">
        <v>21</v>
      </c>
    </row>
    <row r="133" spans="1:10" s="212" customFormat="1">
      <c r="A133" s="210">
        <v>43340</v>
      </c>
      <c r="B133" s="215" t="s">
        <v>7</v>
      </c>
      <c r="C133" s="211">
        <v>67490</v>
      </c>
      <c r="D133" s="211" t="s">
        <v>2551</v>
      </c>
      <c r="E133" s="215" t="s">
        <v>7</v>
      </c>
      <c r="F133" s="211" t="s">
        <v>620</v>
      </c>
      <c r="G133" s="211" t="s">
        <v>548</v>
      </c>
      <c r="H133" s="211"/>
      <c r="I133" s="212">
        <v>117</v>
      </c>
      <c r="J133" s="212">
        <v>194</v>
      </c>
    </row>
    <row r="134" spans="1:10" s="212" customFormat="1">
      <c r="A134" s="210">
        <v>43332</v>
      </c>
      <c r="B134" s="215" t="s">
        <v>4</v>
      </c>
      <c r="C134" s="211">
        <v>6783</v>
      </c>
      <c r="D134" s="211" t="s">
        <v>144</v>
      </c>
      <c r="E134" s="215" t="s">
        <v>12</v>
      </c>
      <c r="F134" s="211" t="s">
        <v>6</v>
      </c>
      <c r="G134" s="211" t="s">
        <v>123</v>
      </c>
      <c r="H134" s="211"/>
      <c r="I134" s="212">
        <v>35</v>
      </c>
      <c r="J134" s="212">
        <v>54</v>
      </c>
    </row>
    <row r="135" spans="1:10" s="212" customFormat="1">
      <c r="A135" s="210">
        <v>43342</v>
      </c>
      <c r="B135" s="215" t="s">
        <v>4</v>
      </c>
      <c r="C135" s="211">
        <v>8364</v>
      </c>
      <c r="D135" s="211" t="s">
        <v>176</v>
      </c>
      <c r="E135" s="215" t="s">
        <v>5</v>
      </c>
      <c r="F135" s="211" t="s">
        <v>2554</v>
      </c>
      <c r="G135" s="211" t="s">
        <v>2457</v>
      </c>
      <c r="H135" s="211"/>
      <c r="I135" s="212">
        <v>23</v>
      </c>
      <c r="J135" s="212">
        <v>19</v>
      </c>
    </row>
    <row r="136" spans="1:10" s="212" customFormat="1">
      <c r="A136" s="210">
        <v>43319</v>
      </c>
      <c r="B136" s="215" t="s">
        <v>7</v>
      </c>
      <c r="C136" s="211">
        <v>57300</v>
      </c>
      <c r="D136" s="211" t="s">
        <v>362</v>
      </c>
      <c r="E136" s="215" t="s">
        <v>7</v>
      </c>
      <c r="F136" s="211" t="s">
        <v>24</v>
      </c>
      <c r="G136" s="211" t="s">
        <v>2252</v>
      </c>
      <c r="H136" s="211"/>
      <c r="I136" s="212">
        <v>42</v>
      </c>
      <c r="J136" s="212">
        <v>49</v>
      </c>
    </row>
    <row r="137" spans="1:10" s="212" customFormat="1">
      <c r="A137" s="210">
        <v>43330</v>
      </c>
      <c r="B137" s="215" t="s">
        <v>4</v>
      </c>
      <c r="C137" s="211">
        <v>5762</v>
      </c>
      <c r="D137" s="211" t="s">
        <v>338</v>
      </c>
      <c r="E137" s="215" t="s">
        <v>5</v>
      </c>
      <c r="F137" s="211" t="s">
        <v>6</v>
      </c>
      <c r="G137" s="211" t="s">
        <v>466</v>
      </c>
      <c r="H137" s="211" t="s">
        <v>2418</v>
      </c>
      <c r="I137" s="212">
        <v>26</v>
      </c>
      <c r="J137" s="212">
        <v>32</v>
      </c>
    </row>
    <row r="138" spans="1:10" s="212" customFormat="1">
      <c r="A138" s="210">
        <v>43325</v>
      </c>
      <c r="B138" s="215" t="s">
        <v>984</v>
      </c>
      <c r="C138" s="211">
        <v>1705</v>
      </c>
      <c r="D138" s="211" t="s">
        <v>2347</v>
      </c>
      <c r="E138" s="215" t="s">
        <v>984</v>
      </c>
      <c r="F138" s="211" t="s">
        <v>24</v>
      </c>
      <c r="G138" s="211" t="s">
        <v>1848</v>
      </c>
      <c r="H138" s="211" t="s">
        <v>2348</v>
      </c>
      <c r="I138" s="244" t="s">
        <v>3134</v>
      </c>
      <c r="J138" s="244" t="s">
        <v>3259</v>
      </c>
    </row>
    <row r="139" spans="1:10" s="212" customFormat="1">
      <c r="A139" s="210">
        <v>43319</v>
      </c>
      <c r="B139" s="215" t="s">
        <v>984</v>
      </c>
      <c r="C139" s="211">
        <v>5591</v>
      </c>
      <c r="D139" s="211" t="s">
        <v>2253</v>
      </c>
      <c r="E139" s="215" t="s">
        <v>984</v>
      </c>
      <c r="F139" s="211" t="s">
        <v>6</v>
      </c>
      <c r="G139" s="211" t="s">
        <v>1777</v>
      </c>
      <c r="H139" s="211"/>
      <c r="I139" s="244" t="s">
        <v>3164</v>
      </c>
      <c r="J139" s="244" t="s">
        <v>3260</v>
      </c>
    </row>
    <row r="140" spans="1:10" s="212" customFormat="1">
      <c r="A140" s="210">
        <v>43313</v>
      </c>
      <c r="B140" s="215" t="s">
        <v>6</v>
      </c>
      <c r="C140" s="211">
        <v>25746</v>
      </c>
      <c r="D140" s="211" t="s">
        <v>2158</v>
      </c>
      <c r="E140" s="215" t="s">
        <v>6</v>
      </c>
      <c r="F140" s="211" t="s">
        <v>6</v>
      </c>
      <c r="G140" s="211" t="s">
        <v>2159</v>
      </c>
      <c r="H140" s="211"/>
      <c r="I140" s="244" t="s">
        <v>3261</v>
      </c>
      <c r="J140" s="244" t="s">
        <v>3262</v>
      </c>
    </row>
    <row r="141" spans="1:10" s="212" customFormat="1">
      <c r="A141" s="210">
        <v>43336</v>
      </c>
      <c r="B141" s="215" t="s">
        <v>6</v>
      </c>
      <c r="C141" s="211">
        <v>74081</v>
      </c>
      <c r="D141" s="211" t="s">
        <v>2484</v>
      </c>
      <c r="E141" s="215" t="s">
        <v>6</v>
      </c>
      <c r="F141" s="211" t="s">
        <v>24</v>
      </c>
      <c r="G141" s="211" t="s">
        <v>1833</v>
      </c>
      <c r="H141" s="211"/>
      <c r="I141" s="244" t="s">
        <v>997</v>
      </c>
      <c r="J141" s="244" t="s">
        <v>1003</v>
      </c>
    </row>
    <row r="142" spans="1:10" s="212" customFormat="1">
      <c r="A142" s="210">
        <v>43325</v>
      </c>
      <c r="B142" s="215" t="s">
        <v>4</v>
      </c>
      <c r="C142" s="211">
        <v>7270</v>
      </c>
      <c r="D142" s="211" t="s">
        <v>156</v>
      </c>
      <c r="E142" s="215" t="s">
        <v>5</v>
      </c>
      <c r="F142" s="211" t="s">
        <v>5</v>
      </c>
      <c r="G142" s="211" t="s">
        <v>514</v>
      </c>
      <c r="H142" s="211" t="s">
        <v>2354</v>
      </c>
      <c r="I142" s="212">
        <v>33</v>
      </c>
      <c r="J142" s="212">
        <v>37</v>
      </c>
    </row>
    <row r="143" spans="1:10" s="212" customFormat="1">
      <c r="A143" s="210">
        <v>43337</v>
      </c>
      <c r="B143" s="215" t="s">
        <v>4</v>
      </c>
      <c r="C143" s="211">
        <v>7219</v>
      </c>
      <c r="D143" s="211" t="s">
        <v>156</v>
      </c>
      <c r="E143" s="215" t="s">
        <v>35</v>
      </c>
      <c r="F143" s="211" t="s">
        <v>6</v>
      </c>
      <c r="G143" s="211" t="s">
        <v>123</v>
      </c>
      <c r="H143" s="211" t="s">
        <v>2496</v>
      </c>
      <c r="I143" s="651">
        <v>33</v>
      </c>
      <c r="J143" s="651">
        <v>37</v>
      </c>
    </row>
    <row r="144" spans="1:10" s="212" customFormat="1">
      <c r="A144" s="210">
        <v>43326</v>
      </c>
      <c r="B144" s="215" t="s">
        <v>4</v>
      </c>
      <c r="C144" s="211">
        <v>5812</v>
      </c>
      <c r="D144" s="211" t="s">
        <v>307</v>
      </c>
      <c r="E144" s="215" t="s">
        <v>5</v>
      </c>
      <c r="F144" s="211" t="s">
        <v>79</v>
      </c>
      <c r="G144" s="211" t="s">
        <v>1208</v>
      </c>
      <c r="H144" s="211" t="s">
        <v>2375</v>
      </c>
      <c r="I144" s="212">
        <v>23</v>
      </c>
      <c r="J144" s="212">
        <v>28</v>
      </c>
    </row>
    <row r="145" spans="1:10" s="212" customFormat="1">
      <c r="A145" s="210">
        <v>43316</v>
      </c>
      <c r="B145" s="215" t="s">
        <v>7</v>
      </c>
      <c r="C145" s="211">
        <v>57330</v>
      </c>
      <c r="D145" s="211" t="s">
        <v>413</v>
      </c>
      <c r="E145" s="215" t="s">
        <v>18</v>
      </c>
      <c r="F145" s="211" t="s">
        <v>2205</v>
      </c>
      <c r="G145" s="211" t="s">
        <v>2066</v>
      </c>
      <c r="H145" s="211" t="s">
        <v>2206</v>
      </c>
      <c r="I145" s="212">
        <v>25</v>
      </c>
      <c r="J145" s="212">
        <v>31</v>
      </c>
    </row>
    <row r="146" spans="1:10" s="212" customFormat="1">
      <c r="A146" s="210">
        <v>43316</v>
      </c>
      <c r="B146" s="215" t="s">
        <v>7</v>
      </c>
      <c r="C146" s="211">
        <v>57330</v>
      </c>
      <c r="D146" s="211" t="s">
        <v>413</v>
      </c>
      <c r="E146" s="215" t="s">
        <v>7</v>
      </c>
      <c r="F146" s="211" t="s">
        <v>7</v>
      </c>
      <c r="G146" s="211" t="s">
        <v>116</v>
      </c>
      <c r="H146" s="211" t="s">
        <v>2214</v>
      </c>
      <c r="I146" s="651">
        <v>25</v>
      </c>
      <c r="J146" s="651">
        <v>31</v>
      </c>
    </row>
    <row r="147" spans="1:10" s="212" customFormat="1">
      <c r="A147" s="210">
        <v>43328</v>
      </c>
      <c r="B147" s="215" t="s">
        <v>7</v>
      </c>
      <c r="C147" s="211">
        <v>57330</v>
      </c>
      <c r="D147" s="211" t="s">
        <v>413</v>
      </c>
      <c r="E147" s="215" t="s">
        <v>7</v>
      </c>
      <c r="F147" s="211" t="s">
        <v>1171</v>
      </c>
      <c r="G147" s="211" t="s">
        <v>388</v>
      </c>
      <c r="H147" s="211" t="s">
        <v>2402</v>
      </c>
      <c r="I147" s="651">
        <v>25</v>
      </c>
      <c r="J147" s="651">
        <v>31</v>
      </c>
    </row>
    <row r="148" spans="1:10" s="212" customFormat="1">
      <c r="A148" s="210">
        <v>43331</v>
      </c>
      <c r="B148" s="215" t="s">
        <v>7</v>
      </c>
      <c r="C148" s="211">
        <v>57330</v>
      </c>
      <c r="D148" s="211" t="s">
        <v>413</v>
      </c>
      <c r="E148" s="215" t="s">
        <v>7</v>
      </c>
      <c r="F148" s="211" t="s">
        <v>24</v>
      </c>
      <c r="G148" s="211" t="s">
        <v>520</v>
      </c>
      <c r="H148" s="211" t="s">
        <v>2428</v>
      </c>
      <c r="I148" s="651">
        <v>25</v>
      </c>
      <c r="J148" s="651">
        <v>31</v>
      </c>
    </row>
    <row r="149" spans="1:10" s="212" customFormat="1">
      <c r="A149" s="210">
        <v>43338</v>
      </c>
      <c r="B149" s="215" t="s">
        <v>7</v>
      </c>
      <c r="C149" s="211">
        <v>57330</v>
      </c>
      <c r="D149" s="211" t="s">
        <v>413</v>
      </c>
      <c r="E149" s="215" t="s">
        <v>18</v>
      </c>
      <c r="F149" s="211" t="s">
        <v>7</v>
      </c>
      <c r="G149" s="211" t="s">
        <v>663</v>
      </c>
      <c r="H149" s="211"/>
      <c r="I149" s="651">
        <v>25</v>
      </c>
      <c r="J149" s="651">
        <v>31</v>
      </c>
    </row>
    <row r="150" spans="1:10" s="212" customFormat="1">
      <c r="A150" s="210">
        <v>43339</v>
      </c>
      <c r="B150" s="215" t="s">
        <v>4</v>
      </c>
      <c r="C150" s="211">
        <v>8370</v>
      </c>
      <c r="D150" s="211" t="s">
        <v>154</v>
      </c>
      <c r="E150" s="215" t="s">
        <v>24</v>
      </c>
      <c r="F150" s="211" t="s">
        <v>2542</v>
      </c>
      <c r="G150" s="211" t="s">
        <v>2543</v>
      </c>
      <c r="H150" s="211"/>
      <c r="I150" s="212">
        <v>30</v>
      </c>
      <c r="J150" s="212">
        <v>23</v>
      </c>
    </row>
    <row r="151" spans="1:10" s="212" customFormat="1">
      <c r="A151" s="210">
        <v>43325</v>
      </c>
      <c r="B151" s="215" t="s">
        <v>4</v>
      </c>
      <c r="C151" s="211">
        <v>8277</v>
      </c>
      <c r="D151" s="211" t="s">
        <v>170</v>
      </c>
      <c r="E151" s="215" t="s">
        <v>7</v>
      </c>
      <c r="F151" s="211" t="s">
        <v>24</v>
      </c>
      <c r="G151" s="211" t="s">
        <v>548</v>
      </c>
      <c r="H151" s="211" t="s">
        <v>2359</v>
      </c>
      <c r="I151" s="212">
        <v>22</v>
      </c>
      <c r="J151" s="212">
        <v>16</v>
      </c>
    </row>
    <row r="152" spans="1:10" s="212" customFormat="1">
      <c r="A152" s="210">
        <v>43318</v>
      </c>
      <c r="B152" s="215" t="s">
        <v>4</v>
      </c>
      <c r="C152" s="211">
        <v>9834</v>
      </c>
      <c r="D152" s="211" t="s">
        <v>2247</v>
      </c>
      <c r="E152" s="215" t="s">
        <v>5</v>
      </c>
      <c r="F152" s="211" t="s">
        <v>5</v>
      </c>
      <c r="G152" s="211" t="s">
        <v>98</v>
      </c>
      <c r="H152" s="211" t="s">
        <v>2248</v>
      </c>
      <c r="I152" s="212">
        <v>57</v>
      </c>
      <c r="J152" s="212">
        <v>82</v>
      </c>
    </row>
    <row r="153" spans="1:10" s="212" customFormat="1">
      <c r="A153" s="210">
        <v>43316</v>
      </c>
      <c r="B153" s="215" t="s">
        <v>4</v>
      </c>
      <c r="C153" s="211">
        <v>5884</v>
      </c>
      <c r="D153" s="211" t="s">
        <v>136</v>
      </c>
      <c r="E153" s="215" t="s">
        <v>7</v>
      </c>
      <c r="F153" s="211" t="s">
        <v>7</v>
      </c>
      <c r="G153" s="211" t="s">
        <v>388</v>
      </c>
      <c r="H153" s="211" t="s">
        <v>2216</v>
      </c>
      <c r="I153" s="212">
        <v>21</v>
      </c>
      <c r="J153" s="212">
        <v>27</v>
      </c>
    </row>
    <row r="154" spans="1:10" s="212" customFormat="1">
      <c r="A154" s="210">
        <v>43334</v>
      </c>
      <c r="B154" s="215" t="s">
        <v>4</v>
      </c>
      <c r="C154" s="211">
        <v>2317</v>
      </c>
      <c r="D154" s="211" t="s">
        <v>136</v>
      </c>
      <c r="E154" s="215" t="s">
        <v>24</v>
      </c>
      <c r="F154" s="211" t="s">
        <v>7</v>
      </c>
      <c r="G154" s="211" t="s">
        <v>548</v>
      </c>
      <c r="H154" s="211" t="s">
        <v>2461</v>
      </c>
      <c r="I154" s="212">
        <v>21</v>
      </c>
      <c r="J154" s="212">
        <v>27</v>
      </c>
    </row>
    <row r="155" spans="1:10" s="212" customFormat="1">
      <c r="A155" s="210">
        <v>43338</v>
      </c>
      <c r="B155" s="215" t="s">
        <v>250</v>
      </c>
      <c r="C155" s="211" t="s">
        <v>2513</v>
      </c>
      <c r="D155" s="211" t="s">
        <v>2514</v>
      </c>
      <c r="E155" s="215" t="s">
        <v>24</v>
      </c>
      <c r="F155" s="211" t="s">
        <v>24</v>
      </c>
      <c r="G155" s="211" t="s">
        <v>510</v>
      </c>
      <c r="H155" s="211"/>
      <c r="I155" s="244" t="s">
        <v>3263</v>
      </c>
      <c r="J155" s="244" t="s">
        <v>3264</v>
      </c>
    </row>
    <row r="156" spans="1:10" s="212" customFormat="1">
      <c r="A156" s="210">
        <v>43339</v>
      </c>
      <c r="B156" s="215" t="s">
        <v>7</v>
      </c>
      <c r="C156" s="211">
        <v>87170</v>
      </c>
      <c r="D156" s="211" t="s">
        <v>2528</v>
      </c>
      <c r="E156" s="215" t="s">
        <v>7</v>
      </c>
      <c r="F156" s="211" t="s">
        <v>24</v>
      </c>
      <c r="G156" s="211" t="s">
        <v>2529</v>
      </c>
      <c r="H156" s="211" t="s">
        <v>2530</v>
      </c>
      <c r="I156" s="244" t="s">
        <v>3265</v>
      </c>
      <c r="J156" s="244" t="s">
        <v>3266</v>
      </c>
    </row>
    <row r="157" spans="1:10" s="212" customFormat="1">
      <c r="A157" s="210">
        <v>43319</v>
      </c>
      <c r="B157" s="215" t="s">
        <v>4</v>
      </c>
      <c r="C157" s="211">
        <v>6139</v>
      </c>
      <c r="D157" s="211" t="s">
        <v>142</v>
      </c>
      <c r="E157" s="215" t="s">
        <v>5</v>
      </c>
      <c r="F157" s="211" t="s">
        <v>6</v>
      </c>
      <c r="G157" s="211" t="s">
        <v>123</v>
      </c>
      <c r="H157" s="211" t="s">
        <v>2250</v>
      </c>
      <c r="I157" s="212">
        <v>32</v>
      </c>
      <c r="J157" s="212">
        <v>43</v>
      </c>
    </row>
    <row r="158" spans="1:10" s="212" customFormat="1">
      <c r="A158" s="210">
        <v>43335</v>
      </c>
      <c r="B158" s="215" t="s">
        <v>4</v>
      </c>
      <c r="C158" s="211">
        <v>4964</v>
      </c>
      <c r="D158" s="211" t="s">
        <v>1657</v>
      </c>
      <c r="E158" s="215" t="s">
        <v>7</v>
      </c>
      <c r="F158" s="211" t="s">
        <v>4</v>
      </c>
      <c r="G158" s="211" t="s">
        <v>123</v>
      </c>
      <c r="H158" s="211" t="s">
        <v>2475</v>
      </c>
      <c r="I158" s="212">
        <v>13</v>
      </c>
      <c r="J158" s="212">
        <v>9</v>
      </c>
    </row>
    <row r="159" spans="1:10" s="212" customFormat="1">
      <c r="A159" s="210">
        <v>43321</v>
      </c>
      <c r="B159" s="215" t="s">
        <v>984</v>
      </c>
      <c r="C159" s="211" t="s">
        <v>2279</v>
      </c>
      <c r="D159" s="211" t="s">
        <v>2280</v>
      </c>
      <c r="E159" s="215" t="s">
        <v>984</v>
      </c>
      <c r="F159" s="211" t="s">
        <v>984</v>
      </c>
      <c r="G159" s="211" t="s">
        <v>1240</v>
      </c>
      <c r="H159" s="211"/>
      <c r="I159" s="244" t="s">
        <v>1805</v>
      </c>
      <c r="J159" s="244" t="s">
        <v>3177</v>
      </c>
    </row>
    <row r="160" spans="1:10" s="212" customFormat="1">
      <c r="A160" s="210">
        <v>43335</v>
      </c>
      <c r="B160" s="215" t="s">
        <v>4</v>
      </c>
      <c r="C160" s="211">
        <v>1912</v>
      </c>
      <c r="D160" s="211" t="s">
        <v>623</v>
      </c>
      <c r="E160" s="215" t="s">
        <v>7</v>
      </c>
      <c r="F160" s="211" t="s">
        <v>7</v>
      </c>
      <c r="G160" s="211" t="s">
        <v>548</v>
      </c>
      <c r="H160" s="211" t="s">
        <v>2469</v>
      </c>
      <c r="I160" s="212">
        <v>27</v>
      </c>
      <c r="J160" s="212">
        <v>29</v>
      </c>
    </row>
    <row r="161" spans="1:10" s="212" customFormat="1">
      <c r="A161" s="210">
        <v>43325</v>
      </c>
      <c r="B161" s="215" t="s">
        <v>984</v>
      </c>
      <c r="C161" s="211">
        <v>3286</v>
      </c>
      <c r="D161" s="211" t="s">
        <v>2349</v>
      </c>
      <c r="E161" s="215" t="s">
        <v>984</v>
      </c>
      <c r="F161" s="211" t="s">
        <v>24</v>
      </c>
      <c r="G161" s="211" t="s">
        <v>1612</v>
      </c>
      <c r="H161" s="211"/>
      <c r="I161" s="244" t="s">
        <v>3267</v>
      </c>
      <c r="J161" s="244" t="s">
        <v>3268</v>
      </c>
    </row>
    <row r="162" spans="1:10" s="212" customFormat="1">
      <c r="A162" s="210">
        <v>43314</v>
      </c>
      <c r="B162" s="215" t="s">
        <v>4</v>
      </c>
      <c r="C162" s="211">
        <v>8379</v>
      </c>
      <c r="D162" s="211" t="s">
        <v>300</v>
      </c>
      <c r="E162" s="215" t="s">
        <v>7</v>
      </c>
      <c r="F162" s="211" t="s">
        <v>24</v>
      </c>
      <c r="G162" s="211" t="s">
        <v>659</v>
      </c>
      <c r="H162" s="211" t="s">
        <v>2190</v>
      </c>
      <c r="I162" s="212">
        <v>22</v>
      </c>
      <c r="J162" s="212">
        <v>17</v>
      </c>
    </row>
    <row r="163" spans="1:10" s="212" customFormat="1">
      <c r="A163" s="210">
        <v>43320</v>
      </c>
      <c r="B163" s="215" t="s">
        <v>4</v>
      </c>
      <c r="C163" s="211">
        <v>8379</v>
      </c>
      <c r="D163" s="211" t="s">
        <v>300</v>
      </c>
      <c r="E163" s="215" t="s">
        <v>7</v>
      </c>
      <c r="F163" s="211" t="s">
        <v>5</v>
      </c>
      <c r="G163" s="211" t="s">
        <v>794</v>
      </c>
      <c r="H163" s="211" t="s">
        <v>2260</v>
      </c>
      <c r="I163" s="651">
        <v>22</v>
      </c>
      <c r="J163" s="651">
        <v>17</v>
      </c>
    </row>
    <row r="164" spans="1:10" s="212" customFormat="1">
      <c r="A164" s="210">
        <v>43330</v>
      </c>
      <c r="B164" s="215" t="s">
        <v>7</v>
      </c>
      <c r="C164" s="211">
        <v>57240</v>
      </c>
      <c r="D164" s="211" t="s">
        <v>352</v>
      </c>
      <c r="E164" s="215" t="s">
        <v>7</v>
      </c>
      <c r="F164" s="211" t="s">
        <v>24</v>
      </c>
      <c r="G164" s="211" t="s">
        <v>42</v>
      </c>
      <c r="H164" s="211" t="s">
        <v>2421</v>
      </c>
      <c r="I164" s="212">
        <v>31</v>
      </c>
      <c r="J164" s="212">
        <v>36</v>
      </c>
    </row>
    <row r="165" spans="1:10" s="212" customFormat="1">
      <c r="A165" s="210">
        <v>43325</v>
      </c>
      <c r="B165" s="215" t="s">
        <v>4</v>
      </c>
      <c r="C165" s="211">
        <v>8385</v>
      </c>
      <c r="D165" s="211" t="s">
        <v>305</v>
      </c>
      <c r="E165" s="215" t="s">
        <v>24</v>
      </c>
      <c r="F165" s="211" t="s">
        <v>24</v>
      </c>
      <c r="G165" s="211" t="s">
        <v>548</v>
      </c>
      <c r="H165" s="211"/>
      <c r="I165" s="212">
        <v>26</v>
      </c>
      <c r="J165" s="212">
        <v>21</v>
      </c>
    </row>
    <row r="166" spans="1:10" s="212" customFormat="1">
      <c r="A166" s="210">
        <v>43340</v>
      </c>
      <c r="B166" s="215" t="s">
        <v>4</v>
      </c>
      <c r="C166" s="211">
        <v>8387</v>
      </c>
      <c r="D166" s="211" t="s">
        <v>305</v>
      </c>
      <c r="E166" s="215" t="s">
        <v>5</v>
      </c>
      <c r="F166" s="211" t="s">
        <v>2554</v>
      </c>
      <c r="G166" s="211" t="s">
        <v>548</v>
      </c>
      <c r="H166" s="211" t="s">
        <v>2555</v>
      </c>
      <c r="I166" s="651">
        <v>26</v>
      </c>
      <c r="J166" s="651">
        <v>21</v>
      </c>
    </row>
    <row r="167" spans="1:10" s="212" customFormat="1">
      <c r="A167" s="210">
        <v>43313</v>
      </c>
      <c r="B167" s="215" t="s">
        <v>6</v>
      </c>
      <c r="C167" s="211">
        <v>54329</v>
      </c>
      <c r="D167" s="211" t="s">
        <v>868</v>
      </c>
      <c r="E167" s="215" t="s">
        <v>6</v>
      </c>
      <c r="F167" s="211" t="s">
        <v>24</v>
      </c>
      <c r="G167" s="211" t="s">
        <v>2163</v>
      </c>
      <c r="H167" s="211"/>
      <c r="I167" s="212">
        <v>48</v>
      </c>
      <c r="J167" s="212">
        <v>66</v>
      </c>
    </row>
    <row r="168" spans="1:10" s="212" customFormat="1">
      <c r="A168" s="210">
        <v>43325</v>
      </c>
      <c r="B168" s="215" t="s">
        <v>4</v>
      </c>
      <c r="C168" s="211">
        <v>8455</v>
      </c>
      <c r="D168" s="211" t="s">
        <v>2345</v>
      </c>
      <c r="E168" s="215" t="s">
        <v>24</v>
      </c>
      <c r="F168" s="211" t="s">
        <v>7</v>
      </c>
      <c r="G168" s="211" t="s">
        <v>98</v>
      </c>
      <c r="H168" s="211" t="s">
        <v>2346</v>
      </c>
      <c r="I168" s="212">
        <v>26</v>
      </c>
      <c r="J168" s="212">
        <v>33</v>
      </c>
    </row>
    <row r="169" spans="1:10" s="212" customFormat="1">
      <c r="A169" s="210">
        <v>43320</v>
      </c>
      <c r="B169" s="215" t="s">
        <v>4</v>
      </c>
      <c r="C169" s="211">
        <v>4882</v>
      </c>
      <c r="D169" s="211" t="s">
        <v>317</v>
      </c>
      <c r="E169" s="215" t="s">
        <v>7</v>
      </c>
      <c r="F169" s="211" t="s">
        <v>7</v>
      </c>
      <c r="G169" s="211" t="s">
        <v>470</v>
      </c>
      <c r="H169" s="211"/>
      <c r="I169" s="212">
        <v>13</v>
      </c>
      <c r="J169" s="212">
        <v>7</v>
      </c>
    </row>
    <row r="170" spans="1:10" s="212" customFormat="1">
      <c r="A170" s="210">
        <v>43334</v>
      </c>
      <c r="B170" s="215" t="s">
        <v>4</v>
      </c>
      <c r="C170" s="211">
        <v>4874</v>
      </c>
      <c r="D170" s="211" t="s">
        <v>317</v>
      </c>
      <c r="E170" s="215" t="s">
        <v>24</v>
      </c>
      <c r="F170" s="211" t="s">
        <v>2466</v>
      </c>
      <c r="G170" s="211" t="s">
        <v>243</v>
      </c>
      <c r="H170" s="211" t="s">
        <v>2467</v>
      </c>
      <c r="I170" s="651">
        <v>13</v>
      </c>
      <c r="J170" s="651">
        <v>7</v>
      </c>
    </row>
    <row r="171" spans="1:10" s="212" customFormat="1">
      <c r="A171" s="210">
        <v>43324</v>
      </c>
      <c r="B171" s="215" t="s">
        <v>7</v>
      </c>
      <c r="C171" s="211">
        <v>25210</v>
      </c>
      <c r="D171" s="211" t="s">
        <v>3269</v>
      </c>
      <c r="E171" s="215" t="s">
        <v>7</v>
      </c>
      <c r="F171" s="211" t="s">
        <v>7</v>
      </c>
      <c r="G171" s="211" t="s">
        <v>65</v>
      </c>
      <c r="H171" s="211"/>
      <c r="I171" s="244" t="s">
        <v>3270</v>
      </c>
      <c r="J171" s="244" t="s">
        <v>3138</v>
      </c>
    </row>
    <row r="172" spans="1:10" s="212" customFormat="1">
      <c r="A172" s="210">
        <v>43316</v>
      </c>
      <c r="B172" s="215" t="s">
        <v>1125</v>
      </c>
      <c r="C172" s="211" t="s">
        <v>2202</v>
      </c>
      <c r="D172" s="211" t="s">
        <v>3190</v>
      </c>
      <c r="E172" s="215" t="s">
        <v>24</v>
      </c>
      <c r="F172" s="211" t="s">
        <v>7</v>
      </c>
      <c r="G172" s="211" t="s">
        <v>514</v>
      </c>
      <c r="H172" s="211" t="s">
        <v>2204</v>
      </c>
      <c r="I172" s="244" t="s">
        <v>3272</v>
      </c>
      <c r="J172" s="244" t="s">
        <v>3271</v>
      </c>
    </row>
    <row r="173" spans="1:10" s="212" customFormat="1">
      <c r="A173" s="210">
        <v>43337</v>
      </c>
      <c r="B173" s="215" t="s">
        <v>22</v>
      </c>
      <c r="C173" s="211">
        <v>6860</v>
      </c>
      <c r="D173" s="211" t="s">
        <v>550</v>
      </c>
      <c r="E173" s="215" t="s">
        <v>7</v>
      </c>
      <c r="F173" s="211" t="s">
        <v>24</v>
      </c>
      <c r="G173" s="211" t="s">
        <v>388</v>
      </c>
      <c r="H173" s="211" t="s">
        <v>2499</v>
      </c>
      <c r="I173" s="212">
        <v>42</v>
      </c>
      <c r="J173" s="212">
        <v>54</v>
      </c>
    </row>
    <row r="174" spans="1:10" s="212" customFormat="1">
      <c r="A174" s="210">
        <v>43339</v>
      </c>
      <c r="B174" s="215" t="s">
        <v>4</v>
      </c>
      <c r="C174" s="211">
        <v>6839</v>
      </c>
      <c r="D174" s="211" t="s">
        <v>167</v>
      </c>
      <c r="E174" s="215" t="s">
        <v>5</v>
      </c>
      <c r="F174" s="211" t="s">
        <v>6</v>
      </c>
      <c r="G174" s="211" t="s">
        <v>2531</v>
      </c>
      <c r="H174" s="211"/>
      <c r="I174" s="212">
        <v>41</v>
      </c>
      <c r="J174" s="212">
        <v>59</v>
      </c>
    </row>
    <row r="175" spans="1:10" s="212" customFormat="1">
      <c r="A175" s="210">
        <v>43315</v>
      </c>
      <c r="B175" s="215" t="s">
        <v>7</v>
      </c>
      <c r="C175" s="211">
        <v>54720</v>
      </c>
      <c r="D175" s="211" t="s">
        <v>538</v>
      </c>
      <c r="E175" s="215" t="s">
        <v>7</v>
      </c>
      <c r="F175" s="211" t="s">
        <v>24</v>
      </c>
      <c r="G175" s="211" t="s">
        <v>548</v>
      </c>
      <c r="H175" s="211" t="s">
        <v>2196</v>
      </c>
      <c r="I175" s="212">
        <v>24</v>
      </c>
      <c r="J175" s="212">
        <v>25</v>
      </c>
    </row>
    <row r="176" spans="1:10" s="212" customFormat="1">
      <c r="A176" s="210">
        <v>43333</v>
      </c>
      <c r="B176" s="215" t="s">
        <v>7</v>
      </c>
      <c r="C176" s="211">
        <v>54720</v>
      </c>
      <c r="D176" s="211" t="s">
        <v>538</v>
      </c>
      <c r="E176" s="215" t="s">
        <v>7</v>
      </c>
      <c r="F176" s="211" t="s">
        <v>24</v>
      </c>
      <c r="G176" s="211" t="s">
        <v>388</v>
      </c>
      <c r="H176" s="211" t="s">
        <v>2445</v>
      </c>
      <c r="I176" s="651">
        <v>24</v>
      </c>
      <c r="J176" s="651">
        <v>25</v>
      </c>
    </row>
    <row r="177" spans="1:10" s="212" customFormat="1">
      <c r="A177" s="210">
        <v>43323</v>
      </c>
      <c r="B177" s="215" t="s">
        <v>22</v>
      </c>
      <c r="C177" s="211">
        <v>6890</v>
      </c>
      <c r="D177" s="211" t="s">
        <v>2316</v>
      </c>
      <c r="E177" s="215" t="s">
        <v>7</v>
      </c>
      <c r="F177" s="211" t="s">
        <v>7</v>
      </c>
      <c r="G177" s="211" t="s">
        <v>514</v>
      </c>
      <c r="H177" s="211" t="s">
        <v>2317</v>
      </c>
      <c r="I177" s="212">
        <v>62</v>
      </c>
      <c r="J177" s="212">
        <v>82</v>
      </c>
    </row>
    <row r="178" spans="1:10" s="212" customFormat="1">
      <c r="A178" s="210">
        <v>43332</v>
      </c>
      <c r="B178" s="215" t="s">
        <v>22</v>
      </c>
      <c r="C178" s="211">
        <v>6800</v>
      </c>
      <c r="D178" s="211" t="s">
        <v>1963</v>
      </c>
      <c r="E178" s="215" t="s">
        <v>7</v>
      </c>
      <c r="F178" s="211" t="s">
        <v>24</v>
      </c>
      <c r="G178" s="211" t="s">
        <v>941</v>
      </c>
      <c r="H178" s="211"/>
      <c r="I178" s="212">
        <v>54</v>
      </c>
      <c r="J178" s="212">
        <v>71</v>
      </c>
    </row>
    <row r="179" spans="1:10" s="212" customFormat="1">
      <c r="A179" s="210">
        <v>43331</v>
      </c>
      <c r="B179" s="215" t="s">
        <v>22</v>
      </c>
      <c r="C179" s="211">
        <v>4790</v>
      </c>
      <c r="D179" s="211" t="s">
        <v>2426</v>
      </c>
      <c r="E179" s="215" t="s">
        <v>6</v>
      </c>
      <c r="F179" s="211" t="s">
        <v>7</v>
      </c>
      <c r="G179" s="211" t="s">
        <v>1133</v>
      </c>
      <c r="H179" s="211" t="s">
        <v>2427</v>
      </c>
      <c r="I179" s="212">
        <v>105</v>
      </c>
      <c r="J179" s="212">
        <v>161</v>
      </c>
    </row>
    <row r="180" spans="1:10" s="212" customFormat="1">
      <c r="A180" s="210">
        <v>43329</v>
      </c>
      <c r="B180" s="215" t="s">
        <v>7</v>
      </c>
      <c r="C180" s="211">
        <v>8110</v>
      </c>
      <c r="D180" s="211" t="s">
        <v>2409</v>
      </c>
      <c r="E180" s="215" t="s">
        <v>7</v>
      </c>
      <c r="F180" s="211" t="s">
        <v>7</v>
      </c>
      <c r="G180" s="211" t="s">
        <v>510</v>
      </c>
      <c r="H180" s="211"/>
      <c r="I180" s="212">
        <v>67</v>
      </c>
      <c r="J180" s="212">
        <v>70</v>
      </c>
    </row>
    <row r="181" spans="1:10" s="212" customFormat="1">
      <c r="A181" s="210">
        <v>43342</v>
      </c>
      <c r="B181" s="215" t="s">
        <v>4</v>
      </c>
      <c r="C181" s="211">
        <v>4798</v>
      </c>
      <c r="D181" s="211" t="s">
        <v>1225</v>
      </c>
      <c r="E181" s="215" t="s">
        <v>5</v>
      </c>
      <c r="F181" s="211" t="s">
        <v>2574</v>
      </c>
      <c r="G181" s="211" t="s">
        <v>2575</v>
      </c>
      <c r="H181" s="211"/>
      <c r="I181" s="212">
        <v>9</v>
      </c>
      <c r="J181" s="212">
        <v>9</v>
      </c>
    </row>
    <row r="182" spans="1:10" s="212" customFormat="1">
      <c r="A182" s="210">
        <v>43328</v>
      </c>
      <c r="B182" s="215" t="s">
        <v>7</v>
      </c>
      <c r="C182" s="211">
        <v>69380</v>
      </c>
      <c r="D182" s="211" t="s">
        <v>2396</v>
      </c>
      <c r="E182" s="215" t="s">
        <v>7</v>
      </c>
      <c r="F182" s="211" t="s">
        <v>7</v>
      </c>
      <c r="G182" s="211" t="s">
        <v>65</v>
      </c>
      <c r="H182" s="211" t="s">
        <v>2397</v>
      </c>
      <c r="I182" s="244" t="s">
        <v>3273</v>
      </c>
      <c r="J182" s="244" t="s">
        <v>1096</v>
      </c>
    </row>
    <row r="183" spans="1:10" s="212" customFormat="1">
      <c r="A183" s="210">
        <v>43338</v>
      </c>
      <c r="B183" s="215" t="s">
        <v>250</v>
      </c>
      <c r="C183" s="211" t="s">
        <v>2512</v>
      </c>
      <c r="D183" s="211" t="s">
        <v>1896</v>
      </c>
      <c r="E183" s="215" t="s">
        <v>24</v>
      </c>
      <c r="F183" s="211" t="s">
        <v>7</v>
      </c>
      <c r="G183" s="211" t="s">
        <v>1167</v>
      </c>
      <c r="H183" s="211"/>
      <c r="I183" s="244" t="s">
        <v>1287</v>
      </c>
      <c r="J183" s="244" t="s">
        <v>3274</v>
      </c>
    </row>
    <row r="184" spans="1:10" s="212" customFormat="1">
      <c r="A184" s="210">
        <v>43342</v>
      </c>
      <c r="B184" s="215" t="s">
        <v>7</v>
      </c>
      <c r="C184" s="211">
        <v>54400</v>
      </c>
      <c r="D184" s="211" t="s">
        <v>408</v>
      </c>
      <c r="E184" s="215" t="s">
        <v>7</v>
      </c>
      <c r="F184" s="211" t="s">
        <v>7</v>
      </c>
      <c r="G184" s="211" t="s">
        <v>65</v>
      </c>
      <c r="H184" s="211" t="s">
        <v>2578</v>
      </c>
      <c r="I184" s="212">
        <v>22</v>
      </c>
      <c r="J184" s="212">
        <v>20</v>
      </c>
    </row>
    <row r="185" spans="1:10" s="212" customFormat="1">
      <c r="A185" s="210">
        <v>43343</v>
      </c>
      <c r="B185" s="215" t="s">
        <v>7</v>
      </c>
      <c r="C185" s="211">
        <v>54400</v>
      </c>
      <c r="D185" s="211" t="s">
        <v>408</v>
      </c>
      <c r="E185" s="215" t="s">
        <v>7</v>
      </c>
      <c r="F185" s="211" t="s">
        <v>9</v>
      </c>
      <c r="G185" s="211" t="s">
        <v>388</v>
      </c>
      <c r="H185" s="211" t="s">
        <v>2585</v>
      </c>
      <c r="I185" s="651">
        <v>22</v>
      </c>
      <c r="J185" s="651">
        <v>20</v>
      </c>
    </row>
    <row r="186" spans="1:10" s="212" customFormat="1">
      <c r="A186" s="210">
        <v>43320</v>
      </c>
      <c r="B186" s="215" t="s">
        <v>4</v>
      </c>
      <c r="C186" s="211">
        <v>9459</v>
      </c>
      <c r="D186" s="211" t="s">
        <v>3275</v>
      </c>
      <c r="E186" s="215" t="s">
        <v>5</v>
      </c>
      <c r="F186" s="211" t="s">
        <v>5</v>
      </c>
      <c r="G186" s="211" t="s">
        <v>116</v>
      </c>
      <c r="H186" s="211"/>
      <c r="I186" s="212">
        <v>53</v>
      </c>
      <c r="J186" s="212">
        <v>73</v>
      </c>
    </row>
    <row r="187" spans="1:10" s="212" customFormat="1">
      <c r="A187" s="210">
        <v>43342</v>
      </c>
      <c r="B187" s="215" t="s">
        <v>22</v>
      </c>
      <c r="C187" s="211">
        <v>1348</v>
      </c>
      <c r="D187" s="211" t="s">
        <v>2569</v>
      </c>
      <c r="E187" s="215" t="s">
        <v>7</v>
      </c>
      <c r="F187" s="211" t="s">
        <v>2570</v>
      </c>
      <c r="G187" s="211" t="s">
        <v>65</v>
      </c>
      <c r="H187" s="211" t="s">
        <v>2571</v>
      </c>
      <c r="I187" s="212">
        <v>113</v>
      </c>
      <c r="J187" s="212">
        <v>183</v>
      </c>
    </row>
    <row r="188" spans="1:10" s="212" customFormat="1">
      <c r="A188" s="210">
        <v>43313</v>
      </c>
      <c r="B188" s="215" t="s">
        <v>4</v>
      </c>
      <c r="C188" s="211">
        <v>1344</v>
      </c>
      <c r="D188" s="211" t="s">
        <v>205</v>
      </c>
      <c r="E188" s="215" t="s">
        <v>7</v>
      </c>
      <c r="F188" s="211" t="s">
        <v>5</v>
      </c>
      <c r="G188" s="211" t="s">
        <v>2160</v>
      </c>
      <c r="H188" s="211" t="s">
        <v>2161</v>
      </c>
      <c r="I188" s="212">
        <v>23</v>
      </c>
      <c r="J188" s="212">
        <v>26</v>
      </c>
    </row>
    <row r="189" spans="1:10" s="212" customFormat="1">
      <c r="A189" s="210">
        <v>43313</v>
      </c>
      <c r="B189" s="215" t="s">
        <v>4</v>
      </c>
      <c r="C189" s="211">
        <v>2630</v>
      </c>
      <c r="D189" s="211" t="s">
        <v>205</v>
      </c>
      <c r="E189" s="215" t="s">
        <v>5</v>
      </c>
      <c r="F189" s="211" t="s">
        <v>2167</v>
      </c>
      <c r="G189" s="211" t="s">
        <v>2168</v>
      </c>
      <c r="H189" s="211" t="s">
        <v>2169</v>
      </c>
      <c r="I189" s="651">
        <v>23</v>
      </c>
      <c r="J189" s="651">
        <v>26</v>
      </c>
    </row>
    <row r="190" spans="1:10" s="212" customFormat="1">
      <c r="A190" s="210">
        <v>43313</v>
      </c>
      <c r="B190" s="215" t="s">
        <v>4</v>
      </c>
      <c r="C190" s="211">
        <v>2665</v>
      </c>
      <c r="D190" s="211" t="s">
        <v>205</v>
      </c>
      <c r="E190" s="215" t="s">
        <v>24</v>
      </c>
      <c r="F190" s="211" t="s">
        <v>7</v>
      </c>
      <c r="G190" s="211" t="s">
        <v>514</v>
      </c>
      <c r="H190" s="211" t="s">
        <v>2177</v>
      </c>
      <c r="I190" s="651">
        <v>23</v>
      </c>
      <c r="J190" s="651">
        <v>26</v>
      </c>
    </row>
    <row r="191" spans="1:10" s="212" customFormat="1">
      <c r="A191" s="210">
        <v>43314</v>
      </c>
      <c r="B191" s="215" t="s">
        <v>4</v>
      </c>
      <c r="C191" s="211">
        <v>2714</v>
      </c>
      <c r="D191" s="211" t="s">
        <v>205</v>
      </c>
      <c r="E191" s="215" t="s">
        <v>25</v>
      </c>
      <c r="F191" s="211" t="s">
        <v>7</v>
      </c>
      <c r="G191" s="211" t="s">
        <v>2180</v>
      </c>
      <c r="H191" s="211" t="s">
        <v>2181</v>
      </c>
      <c r="I191" s="651">
        <v>23</v>
      </c>
      <c r="J191" s="651">
        <v>26</v>
      </c>
    </row>
    <row r="192" spans="1:10" s="212" customFormat="1">
      <c r="A192" s="210">
        <v>43316</v>
      </c>
      <c r="B192" s="215" t="s">
        <v>4</v>
      </c>
      <c r="C192" s="211">
        <v>1134</v>
      </c>
      <c r="D192" s="211" t="s">
        <v>205</v>
      </c>
      <c r="E192" s="215" t="s">
        <v>5</v>
      </c>
      <c r="F192" s="211" t="s">
        <v>5</v>
      </c>
      <c r="G192" s="211" t="s">
        <v>2062</v>
      </c>
      <c r="H192" s="211"/>
      <c r="I192" s="651">
        <v>23</v>
      </c>
      <c r="J192" s="651">
        <v>26</v>
      </c>
    </row>
    <row r="193" spans="1:10" s="212" customFormat="1">
      <c r="A193" s="210">
        <v>43317</v>
      </c>
      <c r="B193" s="215" t="s">
        <v>4</v>
      </c>
      <c r="C193" s="211">
        <v>1451</v>
      </c>
      <c r="D193" s="211" t="s">
        <v>205</v>
      </c>
      <c r="E193" s="215" t="s">
        <v>18</v>
      </c>
      <c r="F193" s="211" t="s">
        <v>7</v>
      </c>
      <c r="G193" s="211" t="s">
        <v>794</v>
      </c>
      <c r="H193" s="211" t="s">
        <v>2229</v>
      </c>
      <c r="I193" s="651">
        <v>23</v>
      </c>
      <c r="J193" s="651">
        <v>26</v>
      </c>
    </row>
    <row r="194" spans="1:10" s="212" customFormat="1">
      <c r="A194" s="210">
        <v>43317</v>
      </c>
      <c r="B194" s="215" t="s">
        <v>4</v>
      </c>
      <c r="C194" s="211">
        <v>1550</v>
      </c>
      <c r="D194" s="211" t="s">
        <v>205</v>
      </c>
      <c r="E194" s="215" t="s">
        <v>5</v>
      </c>
      <c r="F194" s="211" t="s">
        <v>5</v>
      </c>
      <c r="G194" s="211" t="s">
        <v>2230</v>
      </c>
      <c r="H194" s="211"/>
      <c r="I194" s="651">
        <v>23</v>
      </c>
      <c r="J194" s="651">
        <v>26</v>
      </c>
    </row>
    <row r="195" spans="1:10" s="212" customFormat="1">
      <c r="A195" s="210">
        <v>43317</v>
      </c>
      <c r="B195" s="215" t="s">
        <v>4</v>
      </c>
      <c r="C195" s="211">
        <v>2342</v>
      </c>
      <c r="D195" s="211" t="s">
        <v>205</v>
      </c>
      <c r="E195" s="215" t="s">
        <v>6</v>
      </c>
      <c r="F195" s="211" t="s">
        <v>5</v>
      </c>
      <c r="G195" s="211" t="s">
        <v>2232</v>
      </c>
      <c r="H195" s="211" t="s">
        <v>2233</v>
      </c>
      <c r="I195" s="651">
        <v>23</v>
      </c>
      <c r="J195" s="651">
        <v>26</v>
      </c>
    </row>
    <row r="196" spans="1:10" s="212" customFormat="1">
      <c r="A196" s="210">
        <v>43318</v>
      </c>
      <c r="B196" s="215" t="s">
        <v>4</v>
      </c>
      <c r="C196" s="211">
        <v>1865</v>
      </c>
      <c r="D196" s="211" t="s">
        <v>205</v>
      </c>
      <c r="E196" s="215" t="s">
        <v>28</v>
      </c>
      <c r="F196" s="211" t="s">
        <v>7</v>
      </c>
      <c r="G196" s="211" t="s">
        <v>609</v>
      </c>
      <c r="H196" s="211" t="s">
        <v>2239</v>
      </c>
      <c r="I196" s="651">
        <v>23</v>
      </c>
      <c r="J196" s="651">
        <v>26</v>
      </c>
    </row>
    <row r="197" spans="1:10" s="212" customFormat="1">
      <c r="A197" s="210">
        <v>43318</v>
      </c>
      <c r="B197" s="215" t="s">
        <v>4</v>
      </c>
      <c r="C197" s="211">
        <v>1355</v>
      </c>
      <c r="D197" s="211" t="s">
        <v>205</v>
      </c>
      <c r="E197" s="215" t="s">
        <v>5</v>
      </c>
      <c r="F197" s="211" t="s">
        <v>5</v>
      </c>
      <c r="G197" s="211" t="s">
        <v>123</v>
      </c>
      <c r="H197" s="211" t="s">
        <v>2242</v>
      </c>
      <c r="I197" s="651">
        <v>23</v>
      </c>
      <c r="J197" s="651">
        <v>26</v>
      </c>
    </row>
    <row r="198" spans="1:10" s="212" customFormat="1">
      <c r="A198" s="210">
        <v>43319</v>
      </c>
      <c r="B198" s="215" t="s">
        <v>4</v>
      </c>
      <c r="C198" s="211">
        <v>1550</v>
      </c>
      <c r="D198" s="211" t="s">
        <v>205</v>
      </c>
      <c r="E198" s="215" t="s">
        <v>5</v>
      </c>
      <c r="F198" s="211" t="s">
        <v>5</v>
      </c>
      <c r="G198" s="211" t="s">
        <v>116</v>
      </c>
      <c r="H198" s="211" t="s">
        <v>2254</v>
      </c>
      <c r="I198" s="651">
        <v>23</v>
      </c>
      <c r="J198" s="651">
        <v>26</v>
      </c>
    </row>
    <row r="199" spans="1:10" s="212" customFormat="1">
      <c r="A199" s="210">
        <v>43320</v>
      </c>
      <c r="B199" s="215" t="s">
        <v>4</v>
      </c>
      <c r="C199" s="211">
        <v>1220</v>
      </c>
      <c r="D199" s="211" t="s">
        <v>205</v>
      </c>
      <c r="E199" s="215" t="s">
        <v>18</v>
      </c>
      <c r="F199" s="211" t="s">
        <v>1826</v>
      </c>
      <c r="G199" s="211" t="s">
        <v>794</v>
      </c>
      <c r="H199" s="211" t="s">
        <v>2268</v>
      </c>
      <c r="I199" s="651">
        <v>23</v>
      </c>
      <c r="J199" s="651">
        <v>26</v>
      </c>
    </row>
    <row r="200" spans="1:10" s="212" customFormat="1">
      <c r="A200" s="210">
        <v>43320</v>
      </c>
      <c r="B200" s="215" t="s">
        <v>4</v>
      </c>
      <c r="C200" s="211">
        <v>1837</v>
      </c>
      <c r="D200" s="211" t="s">
        <v>205</v>
      </c>
      <c r="E200" s="215" t="s">
        <v>7</v>
      </c>
      <c r="F200" s="211" t="s">
        <v>7</v>
      </c>
      <c r="G200" s="211" t="s">
        <v>2275</v>
      </c>
      <c r="H200" s="211" t="s">
        <v>2276</v>
      </c>
      <c r="I200" s="651">
        <v>23</v>
      </c>
      <c r="J200" s="651">
        <v>26</v>
      </c>
    </row>
    <row r="201" spans="1:10" s="212" customFormat="1">
      <c r="A201" s="210">
        <v>43323</v>
      </c>
      <c r="B201" s="215" t="s">
        <v>4</v>
      </c>
      <c r="C201" s="211">
        <v>2626</v>
      </c>
      <c r="D201" s="211" t="s">
        <v>205</v>
      </c>
      <c r="E201" s="215" t="s">
        <v>347</v>
      </c>
      <c r="F201" s="211" t="s">
        <v>7</v>
      </c>
      <c r="G201" s="211" t="s">
        <v>2314</v>
      </c>
      <c r="H201" s="211"/>
      <c r="I201" s="651">
        <v>23</v>
      </c>
      <c r="J201" s="651">
        <v>26</v>
      </c>
    </row>
    <row r="202" spans="1:10" s="212" customFormat="1">
      <c r="A202" s="210">
        <v>43323</v>
      </c>
      <c r="B202" s="215" t="s">
        <v>4</v>
      </c>
      <c r="C202" s="211">
        <v>1845</v>
      </c>
      <c r="D202" s="211" t="s">
        <v>205</v>
      </c>
      <c r="E202" s="215" t="s">
        <v>7</v>
      </c>
      <c r="F202" s="211" t="s">
        <v>7</v>
      </c>
      <c r="G202" s="211" t="s">
        <v>2315</v>
      </c>
      <c r="H202" s="211"/>
      <c r="I202" s="651">
        <v>23</v>
      </c>
      <c r="J202" s="651">
        <v>26</v>
      </c>
    </row>
    <row r="203" spans="1:10" s="212" customFormat="1">
      <c r="A203" s="210">
        <v>43323</v>
      </c>
      <c r="B203" s="215" t="s">
        <v>4</v>
      </c>
      <c r="C203" s="211">
        <v>1448</v>
      </c>
      <c r="D203" s="211" t="s">
        <v>205</v>
      </c>
      <c r="E203" s="215" t="s">
        <v>7</v>
      </c>
      <c r="F203" s="211" t="s">
        <v>7</v>
      </c>
      <c r="G203" s="211" t="s">
        <v>548</v>
      </c>
      <c r="H203" s="211"/>
      <c r="I203" s="651">
        <v>23</v>
      </c>
      <c r="J203" s="651">
        <v>26</v>
      </c>
    </row>
    <row r="204" spans="1:10" s="212" customFormat="1">
      <c r="A204" s="210">
        <v>43323</v>
      </c>
      <c r="B204" s="215" t="s">
        <v>4</v>
      </c>
      <c r="C204" s="211">
        <v>1482</v>
      </c>
      <c r="D204" s="211" t="s">
        <v>205</v>
      </c>
      <c r="E204" s="215" t="s">
        <v>7</v>
      </c>
      <c r="F204" s="211" t="s">
        <v>24</v>
      </c>
      <c r="G204" s="211" t="s">
        <v>243</v>
      </c>
      <c r="H204" s="211" t="s">
        <v>2319</v>
      </c>
      <c r="I204" s="651">
        <v>23</v>
      </c>
      <c r="J204" s="651">
        <v>26</v>
      </c>
    </row>
    <row r="205" spans="1:10" s="212" customFormat="1">
      <c r="A205" s="210">
        <v>43325</v>
      </c>
      <c r="B205" s="215" t="s">
        <v>4</v>
      </c>
      <c r="C205" s="211">
        <v>1263</v>
      </c>
      <c r="D205" s="211" t="s">
        <v>205</v>
      </c>
      <c r="E205" s="215" t="s">
        <v>451</v>
      </c>
      <c r="F205" s="211" t="s">
        <v>7</v>
      </c>
      <c r="G205" s="211" t="s">
        <v>1779</v>
      </c>
      <c r="H205" s="211" t="s">
        <v>2342</v>
      </c>
      <c r="I205" s="651">
        <v>23</v>
      </c>
      <c r="J205" s="651">
        <v>26</v>
      </c>
    </row>
    <row r="206" spans="1:10" s="212" customFormat="1">
      <c r="A206" s="210">
        <v>43325</v>
      </c>
      <c r="B206" s="215" t="s">
        <v>4</v>
      </c>
      <c r="C206" s="211">
        <v>2518</v>
      </c>
      <c r="D206" s="211" t="s">
        <v>205</v>
      </c>
      <c r="E206" s="215" t="s">
        <v>7</v>
      </c>
      <c r="F206" s="211" t="s">
        <v>7</v>
      </c>
      <c r="G206" s="211" t="s">
        <v>98</v>
      </c>
      <c r="H206" s="211" t="s">
        <v>2350</v>
      </c>
      <c r="I206" s="651">
        <v>23</v>
      </c>
      <c r="J206" s="651">
        <v>26</v>
      </c>
    </row>
    <row r="207" spans="1:10" s="212" customFormat="1">
      <c r="A207" s="210">
        <v>43325</v>
      </c>
      <c r="B207" s="215" t="s">
        <v>4</v>
      </c>
      <c r="C207" s="211">
        <v>1651</v>
      </c>
      <c r="D207" s="211" t="s">
        <v>205</v>
      </c>
      <c r="E207" s="215" t="s">
        <v>5</v>
      </c>
      <c r="F207" s="211" t="s">
        <v>7</v>
      </c>
      <c r="G207" s="211" t="s">
        <v>243</v>
      </c>
      <c r="H207" s="211"/>
      <c r="I207" s="651">
        <v>23</v>
      </c>
      <c r="J207" s="651">
        <v>26</v>
      </c>
    </row>
    <row r="208" spans="1:10" s="212" customFormat="1">
      <c r="A208" s="211" t="s">
        <v>2371</v>
      </c>
      <c r="B208" s="215" t="s">
        <v>4</v>
      </c>
      <c r="C208" s="211">
        <v>2271</v>
      </c>
      <c r="D208" s="211" t="s">
        <v>205</v>
      </c>
      <c r="E208" s="215" t="s">
        <v>79</v>
      </c>
      <c r="F208" s="211" t="s">
        <v>7</v>
      </c>
      <c r="G208" s="211" t="s">
        <v>123</v>
      </c>
      <c r="H208" s="211"/>
      <c r="I208" s="651">
        <v>23</v>
      </c>
      <c r="J208" s="651">
        <v>26</v>
      </c>
    </row>
    <row r="209" spans="1:10" s="212" customFormat="1">
      <c r="A209" s="210">
        <v>43327</v>
      </c>
      <c r="B209" s="215" t="s">
        <v>4</v>
      </c>
      <c r="C209" s="211">
        <v>1270</v>
      </c>
      <c r="D209" s="211" t="s">
        <v>205</v>
      </c>
      <c r="E209" s="215" t="s">
        <v>32</v>
      </c>
      <c r="F209" s="211" t="s">
        <v>24</v>
      </c>
      <c r="G209" s="211" t="s">
        <v>388</v>
      </c>
      <c r="H209" s="211"/>
      <c r="I209" s="651">
        <v>23</v>
      </c>
      <c r="J209" s="651">
        <v>26</v>
      </c>
    </row>
    <row r="210" spans="1:10" s="212" customFormat="1">
      <c r="A210" s="210">
        <v>43329</v>
      </c>
      <c r="B210" s="215" t="s">
        <v>4</v>
      </c>
      <c r="C210" s="211">
        <v>1354</v>
      </c>
      <c r="D210" s="211" t="s">
        <v>205</v>
      </c>
      <c r="E210" s="215" t="s">
        <v>28</v>
      </c>
      <c r="F210" s="211" t="s">
        <v>2412</v>
      </c>
      <c r="G210" s="211" t="s">
        <v>42</v>
      </c>
      <c r="H210" s="211" t="s">
        <v>2413</v>
      </c>
      <c r="I210" s="651">
        <v>23</v>
      </c>
      <c r="J210" s="651">
        <v>26</v>
      </c>
    </row>
    <row r="211" spans="1:10" s="212" customFormat="1">
      <c r="A211" s="210">
        <v>43329</v>
      </c>
      <c r="B211" s="215" t="s">
        <v>4</v>
      </c>
      <c r="C211" s="211">
        <v>1545</v>
      </c>
      <c r="D211" s="211" t="s">
        <v>205</v>
      </c>
      <c r="E211" s="215" t="s">
        <v>25</v>
      </c>
      <c r="F211" s="211" t="s">
        <v>7</v>
      </c>
      <c r="G211" s="211" t="s">
        <v>2414</v>
      </c>
      <c r="H211" s="211"/>
      <c r="I211" s="651">
        <v>23</v>
      </c>
      <c r="J211" s="651">
        <v>26</v>
      </c>
    </row>
    <row r="212" spans="1:10" s="212" customFormat="1">
      <c r="A212" s="210">
        <v>43330</v>
      </c>
      <c r="B212" s="215" t="s">
        <v>4</v>
      </c>
      <c r="C212" s="211">
        <v>1228</v>
      </c>
      <c r="D212" s="211" t="s">
        <v>205</v>
      </c>
      <c r="E212" s="215" t="s">
        <v>28</v>
      </c>
      <c r="F212" s="211" t="s">
        <v>24</v>
      </c>
      <c r="G212" s="211" t="s">
        <v>1633</v>
      </c>
      <c r="H212" s="211" t="s">
        <v>2419</v>
      </c>
      <c r="I212" s="651">
        <v>23</v>
      </c>
      <c r="J212" s="651">
        <v>26</v>
      </c>
    </row>
    <row r="213" spans="1:10" s="212" customFormat="1">
      <c r="A213" s="210">
        <v>43330</v>
      </c>
      <c r="B213" s="215" t="s">
        <v>4</v>
      </c>
      <c r="C213" s="211">
        <v>1452</v>
      </c>
      <c r="D213" s="211" t="s">
        <v>205</v>
      </c>
      <c r="E213" s="215" t="s">
        <v>7</v>
      </c>
      <c r="F213" s="211" t="s">
        <v>24</v>
      </c>
      <c r="G213" s="211" t="s">
        <v>388</v>
      </c>
      <c r="H213" s="211" t="s">
        <v>2420</v>
      </c>
      <c r="I213" s="651">
        <v>23</v>
      </c>
      <c r="J213" s="651">
        <v>26</v>
      </c>
    </row>
    <row r="214" spans="1:10" s="212" customFormat="1">
      <c r="A214" s="210">
        <v>43331</v>
      </c>
      <c r="B214" s="215" t="s">
        <v>4</v>
      </c>
      <c r="C214" s="211">
        <v>1713</v>
      </c>
      <c r="D214" s="211" t="s">
        <v>205</v>
      </c>
      <c r="E214" s="215" t="s">
        <v>24</v>
      </c>
      <c r="F214" s="211" t="s">
        <v>2424</v>
      </c>
      <c r="G214" s="211" t="s">
        <v>1833</v>
      </c>
      <c r="H214" s="211" t="s">
        <v>2425</v>
      </c>
      <c r="I214" s="651">
        <v>23</v>
      </c>
      <c r="J214" s="651">
        <v>26</v>
      </c>
    </row>
    <row r="215" spans="1:10" s="212" customFormat="1">
      <c r="A215" s="210">
        <v>43331</v>
      </c>
      <c r="B215" s="215" t="s">
        <v>4</v>
      </c>
      <c r="C215" s="211">
        <v>1727</v>
      </c>
      <c r="D215" s="211" t="s">
        <v>205</v>
      </c>
      <c r="E215" s="215" t="s">
        <v>212</v>
      </c>
      <c r="F215" s="211" t="s">
        <v>24</v>
      </c>
      <c r="G215" s="211" t="s">
        <v>2430</v>
      </c>
      <c r="H215" s="211"/>
      <c r="I215" s="651">
        <v>23</v>
      </c>
      <c r="J215" s="651">
        <v>26</v>
      </c>
    </row>
    <row r="216" spans="1:10" s="212" customFormat="1">
      <c r="A216" s="210">
        <v>43332</v>
      </c>
      <c r="B216" s="215" t="s">
        <v>4</v>
      </c>
      <c r="C216" s="211">
        <v>2335</v>
      </c>
      <c r="D216" s="211" t="s">
        <v>205</v>
      </c>
      <c r="E216" s="215" t="s">
        <v>79</v>
      </c>
      <c r="F216" s="211" t="s">
        <v>24</v>
      </c>
      <c r="G216" s="211" t="s">
        <v>2433</v>
      </c>
      <c r="H216" s="211" t="s">
        <v>2434</v>
      </c>
      <c r="I216" s="651">
        <v>23</v>
      </c>
      <c r="J216" s="651">
        <v>26</v>
      </c>
    </row>
    <row r="217" spans="1:10" s="212" customFormat="1">
      <c r="A217" s="210">
        <v>43332</v>
      </c>
      <c r="B217" s="215" t="s">
        <v>22</v>
      </c>
      <c r="C217" s="211">
        <v>1640</v>
      </c>
      <c r="D217" s="211" t="s">
        <v>205</v>
      </c>
      <c r="E217" s="215" t="s">
        <v>7</v>
      </c>
      <c r="F217" s="211" t="s">
        <v>24</v>
      </c>
      <c r="G217" s="211" t="s">
        <v>941</v>
      </c>
      <c r="H217" s="211" t="s">
        <v>2438</v>
      </c>
      <c r="I217" s="651">
        <v>23</v>
      </c>
      <c r="J217" s="651">
        <v>26</v>
      </c>
    </row>
    <row r="218" spans="1:10" s="212" customFormat="1">
      <c r="A218" s="210">
        <v>43332</v>
      </c>
      <c r="B218" s="215" t="s">
        <v>4</v>
      </c>
      <c r="C218" s="211">
        <v>2430</v>
      </c>
      <c r="D218" s="211" t="s">
        <v>205</v>
      </c>
      <c r="E218" s="215" t="s">
        <v>24</v>
      </c>
      <c r="F218" s="211" t="s">
        <v>7</v>
      </c>
      <c r="G218" s="211" t="s">
        <v>1833</v>
      </c>
      <c r="H218" s="211"/>
      <c r="I218" s="651">
        <v>23</v>
      </c>
      <c r="J218" s="651">
        <v>26</v>
      </c>
    </row>
    <row r="219" spans="1:10" s="212" customFormat="1">
      <c r="A219" s="210">
        <v>43332</v>
      </c>
      <c r="B219" s="215" t="s">
        <v>4</v>
      </c>
      <c r="C219" s="211">
        <v>1550</v>
      </c>
      <c r="D219" s="211" t="s">
        <v>205</v>
      </c>
      <c r="E219" s="215" t="s">
        <v>78</v>
      </c>
      <c r="F219" s="211" t="s">
        <v>7</v>
      </c>
      <c r="G219" s="211" t="s">
        <v>663</v>
      </c>
      <c r="H219" s="211"/>
      <c r="I219" s="651">
        <v>23</v>
      </c>
      <c r="J219" s="651">
        <v>26</v>
      </c>
    </row>
    <row r="220" spans="1:10" s="212" customFormat="1">
      <c r="A220" s="210">
        <v>43333</v>
      </c>
      <c r="B220" s="215" t="s">
        <v>4</v>
      </c>
      <c r="C220" s="211">
        <v>1130</v>
      </c>
      <c r="D220" s="211" t="s">
        <v>205</v>
      </c>
      <c r="E220" s="215" t="s">
        <v>5</v>
      </c>
      <c r="F220" s="211" t="s">
        <v>7</v>
      </c>
      <c r="G220" s="211" t="s">
        <v>65</v>
      </c>
      <c r="H220" s="211" t="s">
        <v>2442</v>
      </c>
      <c r="I220" s="651">
        <v>23</v>
      </c>
      <c r="J220" s="651">
        <v>26</v>
      </c>
    </row>
    <row r="221" spans="1:10" s="212" customFormat="1">
      <c r="A221" s="210">
        <v>43333</v>
      </c>
      <c r="B221" s="215" t="s">
        <v>4</v>
      </c>
      <c r="C221" s="211">
        <v>1220</v>
      </c>
      <c r="D221" s="211" t="s">
        <v>205</v>
      </c>
      <c r="E221" s="215" t="s">
        <v>2443</v>
      </c>
      <c r="F221" s="211"/>
      <c r="G221" s="211" t="s">
        <v>42</v>
      </c>
      <c r="H221" s="211"/>
      <c r="I221" s="651">
        <v>23</v>
      </c>
      <c r="J221" s="651">
        <v>26</v>
      </c>
    </row>
    <row r="222" spans="1:10" s="212" customFormat="1">
      <c r="A222" s="210">
        <v>43333</v>
      </c>
      <c r="B222" s="215" t="s">
        <v>4</v>
      </c>
      <c r="C222" s="211">
        <v>2560</v>
      </c>
      <c r="D222" s="211" t="s">
        <v>205</v>
      </c>
      <c r="E222" s="215" t="s">
        <v>7</v>
      </c>
      <c r="F222" s="211" t="s">
        <v>6</v>
      </c>
      <c r="G222" s="211" t="s">
        <v>2449</v>
      </c>
      <c r="H222" s="211"/>
      <c r="I222" s="651">
        <v>23</v>
      </c>
      <c r="J222" s="651">
        <v>26</v>
      </c>
    </row>
    <row r="223" spans="1:10" s="212" customFormat="1">
      <c r="A223" s="210">
        <v>43333</v>
      </c>
      <c r="B223" s="215" t="s">
        <v>4</v>
      </c>
      <c r="C223" s="211">
        <v>1234</v>
      </c>
      <c r="D223" s="211" t="s">
        <v>205</v>
      </c>
      <c r="E223" s="215" t="s">
        <v>5</v>
      </c>
      <c r="F223" s="211" t="s">
        <v>7</v>
      </c>
      <c r="G223" s="211" t="s">
        <v>248</v>
      </c>
      <c r="H223" s="211" t="s">
        <v>2450</v>
      </c>
      <c r="I223" s="651">
        <v>23</v>
      </c>
      <c r="J223" s="651">
        <v>26</v>
      </c>
    </row>
    <row r="224" spans="1:10" s="212" customFormat="1">
      <c r="A224" s="210">
        <v>43334</v>
      </c>
      <c r="B224" s="215" t="s">
        <v>4</v>
      </c>
      <c r="C224" s="211">
        <v>2132</v>
      </c>
      <c r="D224" s="211" t="s">
        <v>205</v>
      </c>
      <c r="E224" s="215" t="s">
        <v>5</v>
      </c>
      <c r="F224" s="211" t="s">
        <v>2456</v>
      </c>
      <c r="G224" s="211" t="s">
        <v>2457</v>
      </c>
      <c r="H224" s="211" t="s">
        <v>2458</v>
      </c>
      <c r="I224" s="651">
        <v>23</v>
      </c>
      <c r="J224" s="651">
        <v>26</v>
      </c>
    </row>
    <row r="225" spans="1:10" s="212" customFormat="1">
      <c r="A225" s="210">
        <v>43335</v>
      </c>
      <c r="B225" s="215" t="s">
        <v>4</v>
      </c>
      <c r="C225" s="211">
        <v>2112</v>
      </c>
      <c r="D225" s="211" t="s">
        <v>205</v>
      </c>
      <c r="E225" s="215" t="s">
        <v>7</v>
      </c>
      <c r="F225" s="211" t="s">
        <v>620</v>
      </c>
      <c r="G225" s="211" t="s">
        <v>65</v>
      </c>
      <c r="H225" s="211"/>
      <c r="I225" s="651">
        <v>23</v>
      </c>
      <c r="J225" s="651">
        <v>26</v>
      </c>
    </row>
    <row r="226" spans="1:10" s="212" customFormat="1">
      <c r="A226" s="210">
        <v>43336</v>
      </c>
      <c r="B226" s="215" t="s">
        <v>4</v>
      </c>
      <c r="C226" s="211">
        <v>1520</v>
      </c>
      <c r="D226" s="211" t="s">
        <v>205</v>
      </c>
      <c r="E226" s="215" t="s">
        <v>12</v>
      </c>
      <c r="F226" s="211" t="s">
        <v>24</v>
      </c>
      <c r="G226" s="211" t="s">
        <v>42</v>
      </c>
      <c r="H226" s="211" t="s">
        <v>2483</v>
      </c>
      <c r="I226" s="651">
        <v>23</v>
      </c>
      <c r="J226" s="651">
        <v>26</v>
      </c>
    </row>
    <row r="227" spans="1:10" s="212" customFormat="1">
      <c r="A227" s="210">
        <v>43337</v>
      </c>
      <c r="B227" s="215" t="s">
        <v>4</v>
      </c>
      <c r="C227" s="211">
        <v>1329</v>
      </c>
      <c r="D227" s="211" t="s">
        <v>205</v>
      </c>
      <c r="E227" s="215" t="s">
        <v>7</v>
      </c>
      <c r="F227" s="211" t="s">
        <v>24</v>
      </c>
      <c r="G227" s="211" t="s">
        <v>388</v>
      </c>
      <c r="H227" s="211" t="s">
        <v>2494</v>
      </c>
      <c r="I227" s="651">
        <v>23</v>
      </c>
      <c r="J227" s="651">
        <v>26</v>
      </c>
    </row>
    <row r="228" spans="1:10" s="212" customFormat="1">
      <c r="A228" s="210">
        <v>43337</v>
      </c>
      <c r="B228" s="215" t="s">
        <v>4</v>
      </c>
      <c r="C228" s="211">
        <v>1130</v>
      </c>
      <c r="D228" s="211" t="s">
        <v>205</v>
      </c>
      <c r="E228" s="215" t="s">
        <v>5</v>
      </c>
      <c r="F228" s="211" t="s">
        <v>7</v>
      </c>
      <c r="G228" s="211" t="s">
        <v>663</v>
      </c>
      <c r="H228" s="211"/>
      <c r="I228" s="651">
        <v>23</v>
      </c>
      <c r="J228" s="651">
        <v>26</v>
      </c>
    </row>
    <row r="229" spans="1:10" s="212" customFormat="1">
      <c r="A229" s="210">
        <v>43337</v>
      </c>
      <c r="B229" s="215" t="s">
        <v>4</v>
      </c>
      <c r="C229" s="211">
        <v>1452</v>
      </c>
      <c r="D229" s="211" t="s">
        <v>205</v>
      </c>
      <c r="E229" s="215" t="s">
        <v>28</v>
      </c>
      <c r="F229" s="211" t="s">
        <v>7</v>
      </c>
      <c r="G229" s="211" t="s">
        <v>388</v>
      </c>
      <c r="H229" s="211" t="s">
        <v>2509</v>
      </c>
      <c r="I229" s="651">
        <v>23</v>
      </c>
      <c r="J229" s="651">
        <v>26</v>
      </c>
    </row>
    <row r="230" spans="1:10" s="212" customFormat="1">
      <c r="A230" s="210">
        <v>43337</v>
      </c>
      <c r="B230" s="215" t="s">
        <v>4</v>
      </c>
      <c r="C230" s="211">
        <v>1309</v>
      </c>
      <c r="D230" s="211" t="s">
        <v>205</v>
      </c>
      <c r="E230" s="215" t="s">
        <v>28</v>
      </c>
      <c r="F230" s="211" t="s">
        <v>7</v>
      </c>
      <c r="G230" s="211" t="s">
        <v>123</v>
      </c>
      <c r="H230" s="211" t="s">
        <v>2510</v>
      </c>
      <c r="I230" s="651">
        <v>23</v>
      </c>
      <c r="J230" s="651">
        <v>26</v>
      </c>
    </row>
    <row r="231" spans="1:10" s="212" customFormat="1">
      <c r="A231" s="210">
        <v>43338</v>
      </c>
      <c r="B231" s="215" t="s">
        <v>4</v>
      </c>
      <c r="C231" s="211">
        <v>1279</v>
      </c>
      <c r="D231" s="211" t="s">
        <v>205</v>
      </c>
      <c r="E231" s="215" t="s">
        <v>984</v>
      </c>
      <c r="F231" s="211" t="s">
        <v>7</v>
      </c>
      <c r="G231" s="211" t="s">
        <v>65</v>
      </c>
      <c r="H231" s="211" t="s">
        <v>2515</v>
      </c>
      <c r="I231" s="651">
        <v>23</v>
      </c>
      <c r="J231" s="651">
        <v>26</v>
      </c>
    </row>
    <row r="232" spans="1:10" s="212" customFormat="1">
      <c r="A232" s="210">
        <v>43339</v>
      </c>
      <c r="B232" s="215" t="s">
        <v>4</v>
      </c>
      <c r="C232" s="211">
        <v>1518</v>
      </c>
      <c r="D232" s="211" t="s">
        <v>205</v>
      </c>
      <c r="E232" s="215" t="s">
        <v>24</v>
      </c>
      <c r="F232" s="211" t="s">
        <v>7</v>
      </c>
      <c r="G232" s="211" t="s">
        <v>388</v>
      </c>
      <c r="H232" s="211" t="s">
        <v>2539</v>
      </c>
      <c r="I232" s="651">
        <v>23</v>
      </c>
      <c r="J232" s="651">
        <v>26</v>
      </c>
    </row>
    <row r="233" spans="1:10" s="212" customFormat="1">
      <c r="A233" s="210">
        <v>43339</v>
      </c>
      <c r="B233" s="215" t="s">
        <v>4</v>
      </c>
      <c r="C233" s="211">
        <v>1851</v>
      </c>
      <c r="D233" s="211" t="s">
        <v>205</v>
      </c>
      <c r="E233" s="215" t="s">
        <v>5</v>
      </c>
      <c r="F233" s="211" t="s">
        <v>6</v>
      </c>
      <c r="G233" s="211" t="s">
        <v>123</v>
      </c>
      <c r="H233" s="211"/>
      <c r="I233" s="651">
        <v>23</v>
      </c>
      <c r="J233" s="651">
        <v>26</v>
      </c>
    </row>
    <row r="234" spans="1:10" s="212" customFormat="1">
      <c r="A234" s="210">
        <v>43340</v>
      </c>
      <c r="B234" s="215" t="s">
        <v>4</v>
      </c>
      <c r="C234" s="211">
        <v>1934</v>
      </c>
      <c r="D234" s="211" t="s">
        <v>205</v>
      </c>
      <c r="E234" s="215" t="s">
        <v>7</v>
      </c>
      <c r="F234" s="211" t="s">
        <v>620</v>
      </c>
      <c r="G234" s="211" t="s">
        <v>2550</v>
      </c>
      <c r="H234" s="211"/>
      <c r="I234" s="651">
        <v>23</v>
      </c>
      <c r="J234" s="651">
        <v>26</v>
      </c>
    </row>
    <row r="235" spans="1:10" s="212" customFormat="1">
      <c r="A235" s="210">
        <v>43342</v>
      </c>
      <c r="B235" s="215" t="s">
        <v>4</v>
      </c>
      <c r="C235" s="211">
        <v>2542</v>
      </c>
      <c r="D235" s="211" t="s">
        <v>205</v>
      </c>
      <c r="E235" s="215" t="s">
        <v>2576</v>
      </c>
      <c r="F235" s="211" t="s">
        <v>24</v>
      </c>
      <c r="G235" s="211" t="s">
        <v>65</v>
      </c>
      <c r="H235" s="211" t="s">
        <v>2577</v>
      </c>
      <c r="I235" s="651">
        <v>23</v>
      </c>
      <c r="J235" s="651">
        <v>26</v>
      </c>
    </row>
    <row r="236" spans="1:10" s="212" customFormat="1">
      <c r="A236" s="210">
        <v>43343</v>
      </c>
      <c r="B236" s="215" t="s">
        <v>4</v>
      </c>
      <c r="C236" s="211">
        <v>1477</v>
      </c>
      <c r="D236" s="211" t="s">
        <v>205</v>
      </c>
      <c r="E236" s="215" t="s">
        <v>24</v>
      </c>
      <c r="F236" s="211" t="s">
        <v>1679</v>
      </c>
      <c r="G236" s="211" t="s">
        <v>388</v>
      </c>
      <c r="H236" s="211" t="s">
        <v>2584</v>
      </c>
      <c r="I236" s="651">
        <v>23</v>
      </c>
      <c r="J236" s="651">
        <v>26</v>
      </c>
    </row>
    <row r="237" spans="1:10" s="212" customFormat="1">
      <c r="A237" s="210">
        <v>43318</v>
      </c>
      <c r="B237" s="215" t="s">
        <v>4</v>
      </c>
      <c r="C237" s="211">
        <v>8245</v>
      </c>
      <c r="D237" s="211" t="s">
        <v>162</v>
      </c>
      <c r="E237" s="215" t="s">
        <v>5</v>
      </c>
      <c r="F237" s="211" t="s">
        <v>5</v>
      </c>
      <c r="G237" s="211" t="s">
        <v>123</v>
      </c>
      <c r="H237" s="327" t="s">
        <v>2246</v>
      </c>
      <c r="I237" s="212">
        <v>23</v>
      </c>
      <c r="J237" s="212">
        <v>20</v>
      </c>
    </row>
    <row r="238" spans="1:10" s="212" customFormat="1">
      <c r="A238" s="210">
        <v>43325</v>
      </c>
      <c r="B238" s="215" t="s">
        <v>4</v>
      </c>
      <c r="C238" s="211">
        <v>8234</v>
      </c>
      <c r="D238" s="211" t="s">
        <v>162</v>
      </c>
      <c r="E238" s="215" t="s">
        <v>2334</v>
      </c>
      <c r="F238" s="211" t="s">
        <v>7</v>
      </c>
      <c r="G238" s="211" t="s">
        <v>116</v>
      </c>
      <c r="H238" s="211" t="s">
        <v>2335</v>
      </c>
      <c r="I238" s="651">
        <v>23</v>
      </c>
      <c r="J238" s="651">
        <v>20</v>
      </c>
    </row>
    <row r="239" spans="1:10" s="212" customFormat="1">
      <c r="A239" s="210">
        <v>43325</v>
      </c>
      <c r="B239" s="215" t="s">
        <v>4</v>
      </c>
      <c r="C239" s="211">
        <v>8258</v>
      </c>
      <c r="D239" s="211" t="s">
        <v>162</v>
      </c>
      <c r="E239" s="215" t="s">
        <v>24</v>
      </c>
      <c r="F239" s="211" t="s">
        <v>7</v>
      </c>
      <c r="G239" s="211" t="s">
        <v>2337</v>
      </c>
      <c r="H239" s="211" t="s">
        <v>111</v>
      </c>
      <c r="I239" s="651">
        <v>23</v>
      </c>
      <c r="J239" s="651">
        <v>20</v>
      </c>
    </row>
    <row r="240" spans="1:10" s="212" customFormat="1">
      <c r="A240" s="210">
        <v>43325</v>
      </c>
      <c r="B240" s="215" t="s">
        <v>4</v>
      </c>
      <c r="C240" s="211">
        <v>8242</v>
      </c>
      <c r="D240" s="211" t="s">
        <v>162</v>
      </c>
      <c r="E240" s="215" t="s">
        <v>5</v>
      </c>
      <c r="F240" s="211" t="s">
        <v>5</v>
      </c>
      <c r="G240" s="211" t="s">
        <v>243</v>
      </c>
      <c r="H240" s="211" t="s">
        <v>2351</v>
      </c>
      <c r="I240" s="651">
        <v>23</v>
      </c>
      <c r="J240" s="651">
        <v>20</v>
      </c>
    </row>
    <row r="241" spans="1:10" s="212" customFormat="1">
      <c r="A241" s="210">
        <v>43326</v>
      </c>
      <c r="B241" s="215" t="s">
        <v>4</v>
      </c>
      <c r="C241" s="211">
        <v>8242</v>
      </c>
      <c r="D241" s="211" t="s">
        <v>162</v>
      </c>
      <c r="E241" s="215" t="s">
        <v>7</v>
      </c>
      <c r="F241" s="211" t="s">
        <v>5</v>
      </c>
      <c r="G241" s="211" t="s">
        <v>2366</v>
      </c>
      <c r="H241" s="211" t="s">
        <v>2367</v>
      </c>
      <c r="I241" s="651">
        <v>23</v>
      </c>
      <c r="J241" s="651">
        <v>20</v>
      </c>
    </row>
    <row r="242" spans="1:10" s="212" customFormat="1">
      <c r="A242" s="210">
        <v>43339</v>
      </c>
      <c r="B242" s="215" t="s">
        <v>4</v>
      </c>
      <c r="C242" s="211">
        <v>8242</v>
      </c>
      <c r="D242" s="211" t="s">
        <v>162</v>
      </c>
      <c r="E242" s="215" t="s">
        <v>5</v>
      </c>
      <c r="F242" s="211" t="s">
        <v>363</v>
      </c>
      <c r="G242" s="211" t="s">
        <v>2540</v>
      </c>
      <c r="H242" s="211"/>
      <c r="I242" s="651">
        <v>23</v>
      </c>
      <c r="J242" s="651">
        <v>20</v>
      </c>
    </row>
    <row r="243" spans="1:10" s="212" customFormat="1">
      <c r="A243" s="210">
        <v>43321</v>
      </c>
      <c r="B243" s="215" t="s">
        <v>7</v>
      </c>
      <c r="C243" s="211">
        <v>54790</v>
      </c>
      <c r="D243" s="211" t="s">
        <v>3282</v>
      </c>
      <c r="E243" s="215" t="s">
        <v>7</v>
      </c>
      <c r="F243" s="211" t="s">
        <v>7</v>
      </c>
      <c r="G243" s="211" t="s">
        <v>65</v>
      </c>
      <c r="H243" s="211" t="s">
        <v>2297</v>
      </c>
      <c r="I243" s="212">
        <v>38</v>
      </c>
      <c r="J243" s="212">
        <v>36</v>
      </c>
    </row>
    <row r="244" spans="1:10" s="212" customFormat="1">
      <c r="A244" s="210">
        <v>43342</v>
      </c>
      <c r="B244" s="215" t="s">
        <v>7</v>
      </c>
      <c r="C244" s="211">
        <v>57535</v>
      </c>
      <c r="D244" s="211" t="s">
        <v>2567</v>
      </c>
      <c r="E244" s="215" t="s">
        <v>7</v>
      </c>
      <c r="F244" s="211" t="s">
        <v>24</v>
      </c>
      <c r="G244" s="211" t="s">
        <v>98</v>
      </c>
      <c r="H244" s="211" t="s">
        <v>2568</v>
      </c>
      <c r="I244" s="212">
        <v>44</v>
      </c>
      <c r="J244" s="212">
        <v>64</v>
      </c>
    </row>
    <row r="245" spans="1:10" s="212" customFormat="1">
      <c r="A245" s="210">
        <v>43315</v>
      </c>
      <c r="B245" s="215" t="s">
        <v>6</v>
      </c>
      <c r="C245" s="211">
        <v>546310</v>
      </c>
      <c r="D245" s="211" t="s">
        <v>2194</v>
      </c>
      <c r="E245" s="215" t="s">
        <v>24</v>
      </c>
      <c r="F245" s="211" t="s">
        <v>24</v>
      </c>
      <c r="G245" s="211" t="s">
        <v>123</v>
      </c>
      <c r="H245" s="211" t="s">
        <v>2195</v>
      </c>
      <c r="I245" s="212">
        <v>57</v>
      </c>
      <c r="J245" s="212">
        <v>89</v>
      </c>
    </row>
    <row r="246" spans="1:10" s="212" customFormat="1">
      <c r="A246" s="210">
        <v>43337</v>
      </c>
      <c r="B246" s="215" t="s">
        <v>22</v>
      </c>
      <c r="C246" s="211">
        <v>6769</v>
      </c>
      <c r="D246" s="211" t="s">
        <v>2497</v>
      </c>
      <c r="E246" s="215" t="s">
        <v>7</v>
      </c>
      <c r="F246" s="211" t="s">
        <v>24</v>
      </c>
      <c r="G246" s="211" t="s">
        <v>388</v>
      </c>
      <c r="H246" s="211" t="s">
        <v>2498</v>
      </c>
      <c r="I246" s="212">
        <v>49</v>
      </c>
      <c r="J246" s="212">
        <v>47</v>
      </c>
    </row>
    <row r="247" spans="1:10" s="212" customFormat="1">
      <c r="A247" s="210">
        <v>43321</v>
      </c>
      <c r="B247" s="215" t="s">
        <v>4</v>
      </c>
      <c r="C247" s="211">
        <v>2429</v>
      </c>
      <c r="D247" s="211" t="s">
        <v>619</v>
      </c>
      <c r="E247" s="215" t="s">
        <v>5</v>
      </c>
      <c r="F247" s="211" t="s">
        <v>2300</v>
      </c>
      <c r="G247" s="211" t="s">
        <v>391</v>
      </c>
      <c r="H247" s="211"/>
      <c r="I247" s="212">
        <v>19</v>
      </c>
      <c r="J247" s="212">
        <v>25</v>
      </c>
    </row>
    <row r="248" spans="1:10" s="212" customFormat="1">
      <c r="A248" s="210">
        <v>43316</v>
      </c>
      <c r="B248" s="240" t="s">
        <v>4</v>
      </c>
      <c r="C248" s="211">
        <v>7570</v>
      </c>
      <c r="D248" s="211" t="s">
        <v>468</v>
      </c>
      <c r="E248" s="215" t="s">
        <v>6</v>
      </c>
      <c r="F248" s="211" t="s">
        <v>6</v>
      </c>
      <c r="G248" s="211" t="s">
        <v>116</v>
      </c>
      <c r="H248" s="211"/>
      <c r="I248" s="212">
        <v>35</v>
      </c>
      <c r="J248" s="212">
        <v>52</v>
      </c>
    </row>
    <row r="249" spans="1:10" s="212" customFormat="1">
      <c r="A249" s="210">
        <v>43314</v>
      </c>
      <c r="B249" s="215" t="s">
        <v>7</v>
      </c>
      <c r="C249" s="211">
        <v>57480</v>
      </c>
      <c r="D249" s="211" t="s">
        <v>2186</v>
      </c>
      <c r="E249" s="215" t="s">
        <v>7</v>
      </c>
      <c r="F249" s="211" t="s">
        <v>24</v>
      </c>
      <c r="G249" s="211" t="s">
        <v>2187</v>
      </c>
      <c r="H249" s="211" t="s">
        <v>2188</v>
      </c>
      <c r="I249" s="212">
        <v>38</v>
      </c>
      <c r="J249" s="212">
        <v>49</v>
      </c>
    </row>
    <row r="250" spans="1:10" s="212" customFormat="1">
      <c r="A250" s="210">
        <v>43319</v>
      </c>
      <c r="B250" s="215" t="s">
        <v>22</v>
      </c>
      <c r="C250" s="211">
        <v>6780</v>
      </c>
      <c r="D250" s="211" t="s">
        <v>628</v>
      </c>
      <c r="E250" s="215" t="s">
        <v>7</v>
      </c>
      <c r="F250" s="211" t="s">
        <v>9</v>
      </c>
      <c r="G250" s="211" t="s">
        <v>1208</v>
      </c>
      <c r="H250" s="211" t="s">
        <v>2257</v>
      </c>
      <c r="I250" s="212">
        <v>17</v>
      </c>
      <c r="J250" s="212">
        <v>18</v>
      </c>
    </row>
    <row r="251" spans="1:10" s="212" customFormat="1">
      <c r="A251" s="210">
        <v>43332</v>
      </c>
      <c r="B251" s="215" t="s">
        <v>22</v>
      </c>
      <c r="C251" s="211">
        <v>6780</v>
      </c>
      <c r="D251" s="211" t="s">
        <v>628</v>
      </c>
      <c r="E251" s="215" t="s">
        <v>7</v>
      </c>
      <c r="F251" s="211" t="s">
        <v>24</v>
      </c>
      <c r="G251" s="211" t="s">
        <v>1133</v>
      </c>
      <c r="H251" s="211"/>
      <c r="I251" s="651">
        <v>17</v>
      </c>
      <c r="J251" s="651">
        <v>18</v>
      </c>
    </row>
    <row r="252" spans="1:10" s="212" customFormat="1">
      <c r="A252" s="210">
        <v>43336</v>
      </c>
      <c r="B252" s="215" t="s">
        <v>22</v>
      </c>
      <c r="C252" s="211">
        <v>6780</v>
      </c>
      <c r="D252" s="211" t="s">
        <v>628</v>
      </c>
      <c r="E252" s="215" t="s">
        <v>24</v>
      </c>
      <c r="F252" s="211" t="s">
        <v>7</v>
      </c>
      <c r="G252" s="211" t="s">
        <v>123</v>
      </c>
      <c r="H252" s="211"/>
      <c r="I252" s="651">
        <v>17</v>
      </c>
      <c r="J252" s="651">
        <v>18</v>
      </c>
    </row>
    <row r="253" spans="1:10" s="212" customFormat="1">
      <c r="A253" s="210">
        <v>43333</v>
      </c>
      <c r="B253" s="215" t="s">
        <v>7</v>
      </c>
      <c r="C253" s="211">
        <v>57000</v>
      </c>
      <c r="D253" s="211" t="s">
        <v>785</v>
      </c>
      <c r="E253" s="215" t="s">
        <v>7</v>
      </c>
      <c r="F253" s="211" t="s">
        <v>113</v>
      </c>
      <c r="G253" s="211" t="s">
        <v>1133</v>
      </c>
      <c r="H253" s="211"/>
      <c r="I253" s="212">
        <v>51</v>
      </c>
      <c r="J253" s="212">
        <v>69</v>
      </c>
    </row>
    <row r="254" spans="1:10" s="212" customFormat="1">
      <c r="A254" s="210">
        <v>43336</v>
      </c>
      <c r="B254" s="215" t="s">
        <v>7</v>
      </c>
      <c r="C254" s="211">
        <v>57000</v>
      </c>
      <c r="D254" s="211" t="s">
        <v>785</v>
      </c>
      <c r="E254" s="215" t="s">
        <v>7</v>
      </c>
      <c r="F254" s="211" t="s">
        <v>848</v>
      </c>
      <c r="G254" s="211" t="s">
        <v>42</v>
      </c>
      <c r="H254" s="211" t="s">
        <v>2486</v>
      </c>
      <c r="I254" s="651">
        <v>51</v>
      </c>
      <c r="J254" s="651">
        <v>69</v>
      </c>
    </row>
    <row r="255" spans="1:10" s="212" customFormat="1">
      <c r="A255" s="210">
        <v>43339</v>
      </c>
      <c r="B255" s="215" t="s">
        <v>6</v>
      </c>
      <c r="C255" s="211">
        <v>87547</v>
      </c>
      <c r="D255" s="211" t="s">
        <v>2544</v>
      </c>
      <c r="E255" s="215" t="s">
        <v>6</v>
      </c>
      <c r="F255" s="211" t="s">
        <v>25</v>
      </c>
      <c r="G255" s="211" t="s">
        <v>2545</v>
      </c>
      <c r="H255" s="211"/>
      <c r="I255" s="244" t="s">
        <v>3283</v>
      </c>
      <c r="J255" s="244" t="s">
        <v>3284</v>
      </c>
    </row>
    <row r="256" spans="1:10" s="212" customFormat="1">
      <c r="A256" s="210">
        <v>43325</v>
      </c>
      <c r="B256" s="215" t="s">
        <v>7</v>
      </c>
      <c r="C256" s="211">
        <v>54580</v>
      </c>
      <c r="D256" s="211" t="s">
        <v>2339</v>
      </c>
      <c r="E256" s="215" t="s">
        <v>7</v>
      </c>
      <c r="F256" s="211" t="s">
        <v>7</v>
      </c>
      <c r="G256" s="211" t="s">
        <v>548</v>
      </c>
      <c r="H256" s="211" t="s">
        <v>2340</v>
      </c>
      <c r="I256" s="212">
        <v>50</v>
      </c>
      <c r="J256" s="212">
        <v>48</v>
      </c>
    </row>
    <row r="257" spans="1:10" s="212" customFormat="1">
      <c r="A257" s="210">
        <v>43325</v>
      </c>
      <c r="B257" s="215" t="s">
        <v>7</v>
      </c>
      <c r="C257" s="211">
        <v>54580</v>
      </c>
      <c r="D257" s="211" t="s">
        <v>2339</v>
      </c>
      <c r="E257" s="215" t="s">
        <v>7</v>
      </c>
      <c r="F257" s="211" t="s">
        <v>7</v>
      </c>
      <c r="G257" s="211" t="s">
        <v>548</v>
      </c>
      <c r="H257" s="211" t="s">
        <v>2341</v>
      </c>
      <c r="I257" s="651">
        <v>50</v>
      </c>
      <c r="J257" s="651">
        <v>48</v>
      </c>
    </row>
    <row r="258" spans="1:10" s="212" customFormat="1">
      <c r="A258" s="210">
        <v>43333</v>
      </c>
      <c r="B258" s="215" t="s">
        <v>7</v>
      </c>
      <c r="C258" s="211">
        <v>57300</v>
      </c>
      <c r="D258" s="211" t="s">
        <v>671</v>
      </c>
      <c r="E258" s="215" t="s">
        <v>7</v>
      </c>
      <c r="F258" s="211" t="s">
        <v>6</v>
      </c>
      <c r="G258" s="211" t="s">
        <v>1133</v>
      </c>
      <c r="H258" s="211" t="s">
        <v>2448</v>
      </c>
      <c r="I258" s="212">
        <v>35</v>
      </c>
      <c r="J258" s="212">
        <v>52</v>
      </c>
    </row>
    <row r="259" spans="1:10" s="212" customFormat="1">
      <c r="A259" s="210">
        <v>43313</v>
      </c>
      <c r="B259" s="215" t="s">
        <v>4</v>
      </c>
      <c r="C259" s="211">
        <v>3925</v>
      </c>
      <c r="D259" s="211" t="s">
        <v>175</v>
      </c>
      <c r="E259" s="215" t="s">
        <v>5</v>
      </c>
      <c r="F259" s="211" t="s">
        <v>7</v>
      </c>
      <c r="G259" s="211" t="s">
        <v>2156</v>
      </c>
      <c r="H259" s="211" t="s">
        <v>2157</v>
      </c>
      <c r="I259" s="212">
        <v>12</v>
      </c>
      <c r="J259" s="212">
        <v>13</v>
      </c>
    </row>
    <row r="260" spans="1:10" s="212" customFormat="1">
      <c r="A260" s="210">
        <v>43318</v>
      </c>
      <c r="B260" s="215" t="s">
        <v>4</v>
      </c>
      <c r="C260" s="211">
        <v>3922</v>
      </c>
      <c r="D260" s="211" t="s">
        <v>175</v>
      </c>
      <c r="E260" s="215" t="s">
        <v>25</v>
      </c>
      <c r="F260" s="211" t="s">
        <v>7</v>
      </c>
      <c r="G260" s="211" t="s">
        <v>123</v>
      </c>
      <c r="H260" s="211" t="s">
        <v>2237</v>
      </c>
      <c r="I260" s="651">
        <v>12</v>
      </c>
      <c r="J260" s="651">
        <v>13</v>
      </c>
    </row>
    <row r="261" spans="1:10" s="212" customFormat="1">
      <c r="A261" s="210">
        <v>43320</v>
      </c>
      <c r="B261" s="215" t="s">
        <v>4</v>
      </c>
      <c r="C261" s="211">
        <v>3945</v>
      </c>
      <c r="D261" s="211" t="s">
        <v>175</v>
      </c>
      <c r="E261" s="215" t="s">
        <v>5</v>
      </c>
      <c r="F261" s="211" t="s">
        <v>127</v>
      </c>
      <c r="G261" s="211" t="s">
        <v>2258</v>
      </c>
      <c r="H261" s="211" t="s">
        <v>2259</v>
      </c>
      <c r="I261" s="651">
        <v>12</v>
      </c>
      <c r="J261" s="651">
        <v>13</v>
      </c>
    </row>
    <row r="262" spans="1:10" s="212" customFormat="1">
      <c r="A262" s="210">
        <v>43327</v>
      </c>
      <c r="B262" s="215" t="s">
        <v>7</v>
      </c>
      <c r="C262" s="211">
        <v>54350</v>
      </c>
      <c r="D262" s="211" t="s">
        <v>2388</v>
      </c>
      <c r="E262" s="215" t="s">
        <v>7</v>
      </c>
      <c r="F262" s="211" t="s">
        <v>28</v>
      </c>
      <c r="G262" s="211" t="s">
        <v>2389</v>
      </c>
      <c r="H262" s="211"/>
      <c r="I262" s="212">
        <v>20</v>
      </c>
      <c r="J262" s="212">
        <v>18</v>
      </c>
    </row>
    <row r="263" spans="1:10" s="212" customFormat="1">
      <c r="A263" s="210">
        <v>43329</v>
      </c>
      <c r="B263" s="215" t="s">
        <v>4</v>
      </c>
      <c r="C263" s="211">
        <v>5340</v>
      </c>
      <c r="D263" s="211" t="s">
        <v>314</v>
      </c>
      <c r="E263" s="215" t="s">
        <v>5</v>
      </c>
      <c r="F263" s="211" t="s">
        <v>6</v>
      </c>
      <c r="G263" s="211" t="s">
        <v>2410</v>
      </c>
      <c r="H263" s="211"/>
      <c r="I263" s="212">
        <v>27</v>
      </c>
      <c r="J263" s="212">
        <v>37</v>
      </c>
    </row>
    <row r="264" spans="1:10" s="212" customFormat="1">
      <c r="A264" s="210">
        <v>43329</v>
      </c>
      <c r="B264" s="215" t="s">
        <v>4</v>
      </c>
      <c r="C264" s="211">
        <v>5335</v>
      </c>
      <c r="D264" s="211" t="s">
        <v>314</v>
      </c>
      <c r="E264" s="215" t="s">
        <v>5</v>
      </c>
      <c r="F264" s="211" t="s">
        <v>24</v>
      </c>
      <c r="G264" s="211" t="s">
        <v>2411</v>
      </c>
      <c r="H264" s="211"/>
      <c r="I264" s="651">
        <v>27</v>
      </c>
      <c r="J264" s="651">
        <v>37</v>
      </c>
    </row>
    <row r="265" spans="1:10" s="212" customFormat="1">
      <c r="A265" s="210">
        <v>43340</v>
      </c>
      <c r="B265" s="215" t="s">
        <v>6</v>
      </c>
      <c r="C265" s="211">
        <v>81737</v>
      </c>
      <c r="D265" s="211" t="s">
        <v>2558</v>
      </c>
      <c r="E265" s="215" t="s">
        <v>5</v>
      </c>
      <c r="F265" s="211" t="s">
        <v>2476</v>
      </c>
      <c r="G265" s="211" t="s">
        <v>548</v>
      </c>
      <c r="H265" s="211"/>
      <c r="I265" s="244" t="s">
        <v>3285</v>
      </c>
      <c r="J265" s="244" t="s">
        <v>3286</v>
      </c>
    </row>
    <row r="266" spans="1:10" s="212" customFormat="1">
      <c r="A266" s="210">
        <v>43313</v>
      </c>
      <c r="B266" s="215" t="s">
        <v>7</v>
      </c>
      <c r="C266" s="211">
        <v>54770</v>
      </c>
      <c r="D266" s="211" t="s">
        <v>750</v>
      </c>
      <c r="E266" s="215" t="s">
        <v>7</v>
      </c>
      <c r="F266" s="211" t="s">
        <v>7</v>
      </c>
      <c r="G266" s="211" t="s">
        <v>98</v>
      </c>
      <c r="H266" s="211" t="s">
        <v>2155</v>
      </c>
      <c r="I266" s="212">
        <v>83</v>
      </c>
      <c r="J266" s="212">
        <v>122</v>
      </c>
    </row>
    <row r="267" spans="1:10" s="212" customFormat="1">
      <c r="A267" s="210">
        <v>43313</v>
      </c>
      <c r="B267" s="215" t="s">
        <v>4</v>
      </c>
      <c r="C267" s="211">
        <v>4524</v>
      </c>
      <c r="D267" s="211" t="s">
        <v>750</v>
      </c>
      <c r="E267" s="215" t="s">
        <v>24</v>
      </c>
      <c r="F267" s="211" t="s">
        <v>24</v>
      </c>
      <c r="G267" s="211" t="s">
        <v>2165</v>
      </c>
      <c r="H267" s="211"/>
      <c r="I267" s="651">
        <v>83</v>
      </c>
      <c r="J267" s="651">
        <v>122</v>
      </c>
    </row>
    <row r="268" spans="1:10" s="212" customFormat="1">
      <c r="A268" s="210">
        <v>43337</v>
      </c>
      <c r="B268" s="215" t="s">
        <v>984</v>
      </c>
      <c r="C268" s="211">
        <v>8332</v>
      </c>
      <c r="D268" s="211" t="s">
        <v>2501</v>
      </c>
      <c r="E268" s="215" t="s">
        <v>264</v>
      </c>
      <c r="F268" s="211" t="s">
        <v>24</v>
      </c>
      <c r="G268" s="211" t="s">
        <v>2502</v>
      </c>
      <c r="H268" s="211"/>
      <c r="I268" s="244" t="s">
        <v>3199</v>
      </c>
      <c r="J268" s="244" t="s">
        <v>3287</v>
      </c>
    </row>
    <row r="269" spans="1:10" s="212" customFormat="1">
      <c r="A269" s="210">
        <v>43327</v>
      </c>
      <c r="B269" s="215" t="s">
        <v>984</v>
      </c>
      <c r="C269" s="211">
        <v>7606</v>
      </c>
      <c r="D269" s="211" t="s">
        <v>2147</v>
      </c>
      <c r="E269" s="215" t="s">
        <v>273</v>
      </c>
      <c r="F269" s="211" t="s">
        <v>24</v>
      </c>
      <c r="G269" s="211" t="s">
        <v>1833</v>
      </c>
      <c r="H269" s="211"/>
      <c r="I269" s="244" t="s">
        <v>3288</v>
      </c>
      <c r="J269" s="244" t="s">
        <v>3289</v>
      </c>
    </row>
    <row r="270" spans="1:10" s="212" customFormat="1">
      <c r="A270" s="210">
        <v>43336</v>
      </c>
      <c r="B270" s="215" t="s">
        <v>7</v>
      </c>
      <c r="C270" s="211">
        <v>14350</v>
      </c>
      <c r="D270" s="211" t="s">
        <v>3224</v>
      </c>
      <c r="E270" s="215" t="s">
        <v>7</v>
      </c>
      <c r="F270" s="211" t="s">
        <v>7</v>
      </c>
      <c r="G270" s="211" t="s">
        <v>1833</v>
      </c>
      <c r="H270" s="211"/>
      <c r="I270" s="244" t="s">
        <v>3290</v>
      </c>
      <c r="J270" s="244" t="s">
        <v>3291</v>
      </c>
    </row>
    <row r="271" spans="1:10" s="212" customFormat="1">
      <c r="A271" s="210">
        <v>43326</v>
      </c>
      <c r="B271" s="215" t="s">
        <v>984</v>
      </c>
      <c r="C271" s="211" t="s">
        <v>2364</v>
      </c>
      <c r="D271" s="211" t="s">
        <v>2365</v>
      </c>
      <c r="E271" s="215" t="s">
        <v>984</v>
      </c>
      <c r="F271" s="211" t="s">
        <v>984</v>
      </c>
      <c r="G271" s="211" t="s">
        <v>1833</v>
      </c>
      <c r="H271" s="211"/>
      <c r="I271" s="244" t="s">
        <v>1286</v>
      </c>
      <c r="J271" s="244" t="s">
        <v>3292</v>
      </c>
    </row>
    <row r="272" spans="1:10" s="212" customFormat="1">
      <c r="A272" s="210">
        <v>43331</v>
      </c>
      <c r="B272" s="215" t="s">
        <v>984</v>
      </c>
      <c r="C272" s="211" t="s">
        <v>2422</v>
      </c>
      <c r="D272" s="211" t="s">
        <v>2423</v>
      </c>
      <c r="E272" s="215" t="s">
        <v>984</v>
      </c>
      <c r="F272" s="211" t="s">
        <v>24</v>
      </c>
      <c r="G272" s="211" t="s">
        <v>1833</v>
      </c>
      <c r="H272" s="211"/>
      <c r="I272" s="244" t="s">
        <v>3293</v>
      </c>
      <c r="J272" s="244" t="s">
        <v>3294</v>
      </c>
    </row>
    <row r="273" spans="1:10" s="212" customFormat="1">
      <c r="A273" s="210">
        <v>43337</v>
      </c>
      <c r="B273" s="215" t="s">
        <v>4</v>
      </c>
      <c r="C273" s="211">
        <v>75015</v>
      </c>
      <c r="D273" s="211" t="s">
        <v>716</v>
      </c>
      <c r="E273" s="215" t="s">
        <v>7</v>
      </c>
      <c r="F273" s="211" t="s">
        <v>24</v>
      </c>
      <c r="G273" s="211" t="s">
        <v>388</v>
      </c>
      <c r="H273" s="211"/>
      <c r="I273" s="244" t="s">
        <v>1836</v>
      </c>
      <c r="J273" s="244" t="s">
        <v>1362</v>
      </c>
    </row>
    <row r="274" spans="1:10" s="212" customFormat="1">
      <c r="A274" s="210">
        <v>43316</v>
      </c>
      <c r="B274" s="215" t="s">
        <v>1125</v>
      </c>
      <c r="C274" s="211">
        <v>4576</v>
      </c>
      <c r="D274" s="211" t="s">
        <v>2200</v>
      </c>
      <c r="E274" s="215" t="s">
        <v>984</v>
      </c>
      <c r="F274" s="211" t="s">
        <v>7</v>
      </c>
      <c r="G274" s="211" t="s">
        <v>794</v>
      </c>
      <c r="H274" s="211" t="s">
        <v>2201</v>
      </c>
      <c r="I274" s="244" t="s">
        <v>3127</v>
      </c>
      <c r="J274" s="244" t="s">
        <v>3127</v>
      </c>
    </row>
    <row r="275" spans="1:10" s="212" customFormat="1">
      <c r="A275" s="210">
        <v>43317</v>
      </c>
      <c r="B275" s="215" t="s">
        <v>4</v>
      </c>
      <c r="C275" s="211">
        <v>4716</v>
      </c>
      <c r="D275" s="211" t="s">
        <v>180</v>
      </c>
      <c r="E275" s="215" t="s">
        <v>25</v>
      </c>
      <c r="F275" s="211" t="s">
        <v>71</v>
      </c>
      <c r="G275" s="211" t="s">
        <v>123</v>
      </c>
      <c r="H275" s="211" t="s">
        <v>2231</v>
      </c>
      <c r="I275" s="212">
        <v>9</v>
      </c>
      <c r="J275" s="212">
        <v>5</v>
      </c>
    </row>
    <row r="276" spans="1:10" s="212" customFormat="1">
      <c r="A276" s="210">
        <v>43335</v>
      </c>
      <c r="B276" s="215" t="s">
        <v>4</v>
      </c>
      <c r="C276" s="211">
        <v>4782</v>
      </c>
      <c r="D276" s="211" t="s">
        <v>180</v>
      </c>
      <c r="E276" s="215" t="s">
        <v>5</v>
      </c>
      <c r="F276" s="211" t="s">
        <v>2480</v>
      </c>
      <c r="G276" s="211" t="s">
        <v>260</v>
      </c>
      <c r="H276" s="211"/>
      <c r="I276" s="651">
        <v>9</v>
      </c>
      <c r="J276" s="651">
        <v>5</v>
      </c>
    </row>
    <row r="277" spans="1:10" s="212" customFormat="1">
      <c r="A277" s="210">
        <v>43332</v>
      </c>
      <c r="B277" s="215" t="s">
        <v>7</v>
      </c>
      <c r="C277" s="218">
        <v>54620</v>
      </c>
      <c r="D277" s="211" t="s">
        <v>845</v>
      </c>
      <c r="E277" s="215" t="s">
        <v>7</v>
      </c>
      <c r="F277" s="211" t="s">
        <v>7</v>
      </c>
      <c r="G277" s="211" t="s">
        <v>2432</v>
      </c>
      <c r="H277" s="211"/>
      <c r="I277" s="212">
        <v>30</v>
      </c>
      <c r="J277" s="212">
        <v>24</v>
      </c>
    </row>
    <row r="278" spans="1:10" s="212" customFormat="1">
      <c r="A278" s="210">
        <v>43336</v>
      </c>
      <c r="B278" s="215" t="s">
        <v>7</v>
      </c>
      <c r="C278" s="211">
        <v>57120</v>
      </c>
      <c r="D278" s="211" t="s">
        <v>1288</v>
      </c>
      <c r="E278" s="215" t="s">
        <v>7</v>
      </c>
      <c r="F278" s="211" t="s">
        <v>7</v>
      </c>
      <c r="G278" s="211" t="s">
        <v>2489</v>
      </c>
      <c r="H278" s="211" t="s">
        <v>2490</v>
      </c>
      <c r="I278" s="212">
        <v>44</v>
      </c>
      <c r="J278" s="212">
        <v>52</v>
      </c>
    </row>
    <row r="279" spans="1:10" s="212" customFormat="1">
      <c r="A279" s="210">
        <v>43321</v>
      </c>
      <c r="B279" s="215" t="s">
        <v>7</v>
      </c>
      <c r="C279" s="211">
        <v>17250</v>
      </c>
      <c r="D279" s="211" t="s">
        <v>2284</v>
      </c>
      <c r="E279" s="215" t="s">
        <v>7</v>
      </c>
      <c r="F279" s="211" t="s">
        <v>7</v>
      </c>
      <c r="G279" s="211" t="s">
        <v>548</v>
      </c>
      <c r="H279" s="211"/>
      <c r="I279" s="244" t="s">
        <v>3297</v>
      </c>
      <c r="J279" s="244" t="s">
        <v>3298</v>
      </c>
    </row>
    <row r="280" spans="1:10" s="212" customFormat="1">
      <c r="A280" s="210">
        <v>43333</v>
      </c>
      <c r="B280" s="215" t="s">
        <v>250</v>
      </c>
      <c r="C280" s="211" t="s">
        <v>2446</v>
      </c>
      <c r="D280" s="211" t="s">
        <v>2447</v>
      </c>
      <c r="E280" s="215" t="s">
        <v>24</v>
      </c>
      <c r="F280" s="211" t="s">
        <v>6</v>
      </c>
      <c r="G280" s="211" t="s">
        <v>388</v>
      </c>
      <c r="H280" s="211"/>
      <c r="I280" s="244" t="s">
        <v>3295</v>
      </c>
      <c r="J280" s="244" t="s">
        <v>3296</v>
      </c>
    </row>
    <row r="281" spans="1:10" s="212" customFormat="1">
      <c r="A281" s="210">
        <v>43342</v>
      </c>
      <c r="B281" s="215" t="s">
        <v>7</v>
      </c>
      <c r="C281" s="211">
        <v>54430</v>
      </c>
      <c r="D281" s="211" t="s">
        <v>842</v>
      </c>
      <c r="E281" s="215" t="s">
        <v>7</v>
      </c>
      <c r="F281" s="211" t="s">
        <v>7</v>
      </c>
      <c r="G281" s="211" t="s">
        <v>243</v>
      </c>
      <c r="H281" s="211"/>
      <c r="I281" s="212">
        <v>26</v>
      </c>
      <c r="J281" s="212">
        <v>20</v>
      </c>
    </row>
    <row r="282" spans="1:10" s="212" customFormat="1">
      <c r="A282" s="210">
        <v>43339</v>
      </c>
      <c r="B282" s="215" t="s">
        <v>7</v>
      </c>
      <c r="C282" s="211">
        <v>67110</v>
      </c>
      <c r="D282" s="211" t="s">
        <v>2532</v>
      </c>
      <c r="E282" s="215" t="s">
        <v>2476</v>
      </c>
      <c r="F282" s="211" t="s">
        <v>2476</v>
      </c>
      <c r="G282" s="211" t="s">
        <v>2533</v>
      </c>
      <c r="H282" s="211" t="s">
        <v>2534</v>
      </c>
      <c r="I282" s="212">
        <v>129</v>
      </c>
      <c r="J282" s="212">
        <v>194</v>
      </c>
    </row>
    <row r="283" spans="1:10" s="212" customFormat="1">
      <c r="A283" s="210">
        <v>43332</v>
      </c>
      <c r="B283" s="215" t="s">
        <v>4</v>
      </c>
      <c r="C283" s="211">
        <v>5551</v>
      </c>
      <c r="D283" s="211" t="s">
        <v>1858</v>
      </c>
      <c r="E283" s="215" t="s">
        <v>7</v>
      </c>
      <c r="F283" s="211" t="s">
        <v>5</v>
      </c>
      <c r="G283" s="211" t="s">
        <v>65</v>
      </c>
      <c r="H283" s="211"/>
      <c r="I283" s="212">
        <v>31</v>
      </c>
      <c r="J283" s="212">
        <v>40</v>
      </c>
    </row>
    <row r="284" spans="1:10" s="212" customFormat="1">
      <c r="A284" s="210">
        <v>43324</v>
      </c>
      <c r="B284" s="215" t="s">
        <v>22</v>
      </c>
      <c r="C284" s="211">
        <v>2470</v>
      </c>
      <c r="D284" s="211" t="s">
        <v>2322</v>
      </c>
      <c r="E284" s="215" t="s">
        <v>984</v>
      </c>
      <c r="F284" s="211" t="s">
        <v>984</v>
      </c>
      <c r="G284" s="211" t="s">
        <v>1848</v>
      </c>
      <c r="H284" s="211"/>
      <c r="I284" s="244" t="s">
        <v>1866</v>
      </c>
      <c r="J284" s="244" t="s">
        <v>3299</v>
      </c>
    </row>
    <row r="285" spans="1:10" s="212" customFormat="1">
      <c r="A285" s="210">
        <v>43327</v>
      </c>
      <c r="B285" s="215" t="s">
        <v>4</v>
      </c>
      <c r="C285" s="211">
        <v>4810</v>
      </c>
      <c r="D285" s="211" t="s">
        <v>296</v>
      </c>
      <c r="E285" s="215" t="s">
        <v>25</v>
      </c>
      <c r="F285" s="211" t="s">
        <v>7</v>
      </c>
      <c r="G285" s="211" t="s">
        <v>42</v>
      </c>
      <c r="H285" s="211"/>
      <c r="I285" s="212">
        <v>12</v>
      </c>
      <c r="J285" s="212">
        <v>8</v>
      </c>
    </row>
    <row r="286" spans="1:10" s="212" customFormat="1">
      <c r="A286" s="210">
        <v>43328</v>
      </c>
      <c r="B286" s="215" t="s">
        <v>4</v>
      </c>
      <c r="C286" s="211">
        <v>4810</v>
      </c>
      <c r="D286" s="211" t="s">
        <v>296</v>
      </c>
      <c r="E286" s="215" t="s">
        <v>5</v>
      </c>
      <c r="F286" s="211" t="s">
        <v>9</v>
      </c>
      <c r="G286" s="211" t="s">
        <v>123</v>
      </c>
      <c r="H286" s="211" t="s">
        <v>2401</v>
      </c>
      <c r="I286" s="651">
        <v>12</v>
      </c>
      <c r="J286" s="651">
        <v>8</v>
      </c>
    </row>
    <row r="287" spans="1:10" s="212" customFormat="1">
      <c r="A287" s="210">
        <v>43339</v>
      </c>
      <c r="B287" s="215" t="s">
        <v>4</v>
      </c>
      <c r="C287" s="211">
        <v>4826</v>
      </c>
      <c r="D287" s="211" t="s">
        <v>296</v>
      </c>
      <c r="E287" s="215" t="s">
        <v>5</v>
      </c>
      <c r="F287" s="211" t="s">
        <v>7</v>
      </c>
      <c r="G287" s="211" t="s">
        <v>2538</v>
      </c>
      <c r="H287" s="211"/>
      <c r="I287" s="651">
        <v>12</v>
      </c>
      <c r="J287" s="651">
        <v>8</v>
      </c>
    </row>
    <row r="288" spans="1:10" s="212" customFormat="1">
      <c r="A288" s="210">
        <v>43317</v>
      </c>
      <c r="B288" s="215" t="s">
        <v>4</v>
      </c>
      <c r="C288" s="211">
        <v>3394</v>
      </c>
      <c r="D288" s="211" t="s">
        <v>446</v>
      </c>
      <c r="E288" s="215" t="s">
        <v>5</v>
      </c>
      <c r="F288" s="211" t="s">
        <v>7</v>
      </c>
      <c r="G288" s="211" t="s">
        <v>951</v>
      </c>
      <c r="H288" s="211" t="s">
        <v>2226</v>
      </c>
      <c r="I288" s="212">
        <v>22</v>
      </c>
      <c r="J288" s="212">
        <v>27</v>
      </c>
    </row>
    <row r="289" spans="1:10" s="212" customFormat="1">
      <c r="A289" s="210">
        <v>43340</v>
      </c>
      <c r="B289" s="215" t="s">
        <v>4</v>
      </c>
      <c r="C289" s="211">
        <v>3398</v>
      </c>
      <c r="D289" s="211" t="s">
        <v>446</v>
      </c>
      <c r="E289" s="215" t="s">
        <v>9</v>
      </c>
      <c r="F289" s="211" t="s">
        <v>27</v>
      </c>
      <c r="G289" s="211" t="s">
        <v>2457</v>
      </c>
      <c r="H289" s="211" t="s">
        <v>2562</v>
      </c>
      <c r="I289" s="651">
        <v>22</v>
      </c>
      <c r="J289" s="651">
        <v>27</v>
      </c>
    </row>
    <row r="290" spans="1:10" s="212" customFormat="1">
      <c r="A290" s="210">
        <v>43334</v>
      </c>
      <c r="B290" s="215" t="s">
        <v>7</v>
      </c>
      <c r="C290" s="211">
        <v>57330</v>
      </c>
      <c r="D290" s="211" t="s">
        <v>2459</v>
      </c>
      <c r="E290" s="215" t="s">
        <v>7</v>
      </c>
      <c r="F290" s="211" t="s">
        <v>24</v>
      </c>
      <c r="G290" s="211" t="s">
        <v>548</v>
      </c>
      <c r="H290" s="211" t="s">
        <v>2460</v>
      </c>
      <c r="I290" s="212">
        <v>25</v>
      </c>
      <c r="J290" s="212">
        <v>29</v>
      </c>
    </row>
    <row r="291" spans="1:10" s="212" customFormat="1">
      <c r="A291" s="210">
        <v>43333</v>
      </c>
      <c r="B291" s="215" t="s">
        <v>4</v>
      </c>
      <c r="C291" s="211">
        <v>3715</v>
      </c>
      <c r="D291" s="211" t="s">
        <v>192</v>
      </c>
      <c r="E291" s="215" t="s">
        <v>18</v>
      </c>
      <c r="F291" s="211" t="s">
        <v>24</v>
      </c>
      <c r="G291" s="211" t="s">
        <v>663</v>
      </c>
      <c r="H291" s="211"/>
      <c r="I291" s="212">
        <v>19</v>
      </c>
      <c r="J291" s="212">
        <v>20</v>
      </c>
    </row>
    <row r="292" spans="1:10" s="212" customFormat="1">
      <c r="A292" s="210">
        <v>43337</v>
      </c>
      <c r="B292" s="215" t="s">
        <v>4</v>
      </c>
      <c r="C292" s="211">
        <v>3734</v>
      </c>
      <c r="D292" s="211" t="s">
        <v>192</v>
      </c>
      <c r="E292" s="215" t="s">
        <v>2504</v>
      </c>
      <c r="F292" s="211" t="s">
        <v>7</v>
      </c>
      <c r="G292" s="211" t="s">
        <v>2505</v>
      </c>
      <c r="H292" s="211" t="s">
        <v>2506</v>
      </c>
      <c r="I292" s="651">
        <v>19</v>
      </c>
      <c r="J292" s="651">
        <v>20</v>
      </c>
    </row>
    <row r="293" spans="1:10" s="212" customFormat="1">
      <c r="A293" s="210">
        <v>43339</v>
      </c>
      <c r="B293" s="215" t="s">
        <v>7</v>
      </c>
      <c r="C293" s="211">
        <v>57390</v>
      </c>
      <c r="D293" s="211" t="s">
        <v>669</v>
      </c>
      <c r="E293" s="215" t="s">
        <v>2536</v>
      </c>
      <c r="F293" s="211" t="s">
        <v>24</v>
      </c>
      <c r="G293" s="211" t="s">
        <v>388</v>
      </c>
      <c r="H293" s="211" t="s">
        <v>2537</v>
      </c>
      <c r="I293" s="212">
        <v>14</v>
      </c>
      <c r="J293" s="212">
        <v>10</v>
      </c>
    </row>
    <row r="294" spans="1:10" s="212" customFormat="1">
      <c r="A294" s="210">
        <v>43335</v>
      </c>
      <c r="B294" s="215" t="s">
        <v>620</v>
      </c>
      <c r="C294" s="211">
        <v>66119</v>
      </c>
      <c r="D294" s="211" t="s">
        <v>2473</v>
      </c>
      <c r="E294" s="215" t="s">
        <v>6</v>
      </c>
      <c r="F294" s="211" t="s">
        <v>7</v>
      </c>
      <c r="G294" s="211" t="s">
        <v>2474</v>
      </c>
      <c r="H294" s="211"/>
      <c r="I294" s="212">
        <v>69</v>
      </c>
      <c r="J294" s="212">
        <v>106</v>
      </c>
    </row>
    <row r="295" spans="1:10" s="212" customFormat="1">
      <c r="A295" s="210">
        <v>43328</v>
      </c>
      <c r="B295" s="215" t="s">
        <v>7</v>
      </c>
      <c r="C295" s="211">
        <v>57580</v>
      </c>
      <c r="D295" s="211" t="s">
        <v>858</v>
      </c>
      <c r="E295" s="215" t="s">
        <v>7</v>
      </c>
      <c r="F295" s="211" t="s">
        <v>638</v>
      </c>
      <c r="G295" s="211" t="s">
        <v>123</v>
      </c>
      <c r="H295" s="211" t="s">
        <v>2395</v>
      </c>
      <c r="I295" s="212">
        <v>68</v>
      </c>
      <c r="J295" s="212">
        <v>101</v>
      </c>
    </row>
    <row r="296" spans="1:10" s="212" customFormat="1">
      <c r="A296" s="210">
        <v>43333</v>
      </c>
      <c r="B296" s="215" t="s">
        <v>7</v>
      </c>
      <c r="C296" s="257" t="s">
        <v>3301</v>
      </c>
      <c r="D296" s="211" t="s">
        <v>2444</v>
      </c>
      <c r="E296" s="215" t="s">
        <v>7</v>
      </c>
      <c r="F296" s="211" t="s">
        <v>28</v>
      </c>
      <c r="G296" s="211" t="s">
        <v>388</v>
      </c>
      <c r="H296" s="211"/>
      <c r="I296" s="244" t="s">
        <v>3300</v>
      </c>
      <c r="J296" s="244" t="s">
        <v>3155</v>
      </c>
    </row>
    <row r="297" spans="1:10" s="212" customFormat="1">
      <c r="A297" s="210">
        <v>43321</v>
      </c>
      <c r="B297" s="215" t="s">
        <v>7</v>
      </c>
      <c r="C297" s="211">
        <v>54730</v>
      </c>
      <c r="D297" s="211" t="s">
        <v>2302</v>
      </c>
      <c r="E297" s="215" t="s">
        <v>7</v>
      </c>
      <c r="F297" s="211" t="s">
        <v>24</v>
      </c>
      <c r="G297" s="211" t="s">
        <v>65</v>
      </c>
      <c r="H297" s="211" t="s">
        <v>2303</v>
      </c>
      <c r="I297" s="212">
        <v>35</v>
      </c>
      <c r="J297" s="212">
        <v>32</v>
      </c>
    </row>
    <row r="298" spans="1:10" s="212" customFormat="1">
      <c r="A298" s="210">
        <v>43321</v>
      </c>
      <c r="B298" s="215" t="s">
        <v>7</v>
      </c>
      <c r="C298" s="211">
        <v>54730</v>
      </c>
      <c r="D298" s="211" t="s">
        <v>2302</v>
      </c>
      <c r="E298" s="215" t="s">
        <v>7</v>
      </c>
      <c r="F298" s="211" t="s">
        <v>7</v>
      </c>
      <c r="G298" s="211" t="s">
        <v>2304</v>
      </c>
      <c r="H298" s="211" t="s">
        <v>2305</v>
      </c>
      <c r="I298" s="651">
        <v>35</v>
      </c>
      <c r="J298" s="651">
        <v>32</v>
      </c>
    </row>
    <row r="299" spans="1:10" s="212" customFormat="1">
      <c r="A299" s="210">
        <v>43319</v>
      </c>
      <c r="B299" s="215" t="s">
        <v>4</v>
      </c>
      <c r="C299" s="211">
        <v>4988</v>
      </c>
      <c r="D299" s="211" t="s">
        <v>158</v>
      </c>
      <c r="E299" s="215" t="s">
        <v>25</v>
      </c>
      <c r="F299" s="211" t="s">
        <v>7</v>
      </c>
      <c r="G299" s="211" t="s">
        <v>1208</v>
      </c>
      <c r="H299" s="211" t="s">
        <v>2256</v>
      </c>
      <c r="I299" s="212">
        <v>7</v>
      </c>
      <c r="J299" s="212">
        <v>5</v>
      </c>
    </row>
    <row r="300" spans="1:10" s="212" customFormat="1">
      <c r="A300" s="210">
        <v>43327</v>
      </c>
      <c r="B300" s="215" t="s">
        <v>4</v>
      </c>
      <c r="C300" s="211">
        <v>4989</v>
      </c>
      <c r="D300" s="211" t="s">
        <v>158</v>
      </c>
      <c r="E300" s="215" t="s">
        <v>5</v>
      </c>
      <c r="F300" s="211" t="s">
        <v>6</v>
      </c>
      <c r="G300" s="211" t="s">
        <v>388</v>
      </c>
      <c r="H300" s="211"/>
      <c r="I300" s="651">
        <v>7</v>
      </c>
      <c r="J300" s="651">
        <v>5</v>
      </c>
    </row>
    <row r="301" spans="1:10" s="212" customFormat="1">
      <c r="A301" s="210">
        <v>43335</v>
      </c>
      <c r="B301" s="215" t="s">
        <v>4</v>
      </c>
      <c r="C301" s="211">
        <v>4991</v>
      </c>
      <c r="D301" s="211" t="s">
        <v>158</v>
      </c>
      <c r="E301" s="215" t="s">
        <v>5</v>
      </c>
      <c r="F301" s="211" t="s">
        <v>2476</v>
      </c>
      <c r="G301" s="211" t="s">
        <v>663</v>
      </c>
      <c r="H301" s="211" t="s">
        <v>2481</v>
      </c>
      <c r="I301" s="651">
        <v>7</v>
      </c>
      <c r="J301" s="651">
        <v>5</v>
      </c>
    </row>
    <row r="302" spans="1:10" s="212" customFormat="1">
      <c r="A302" s="210">
        <v>43337</v>
      </c>
      <c r="B302" s="215" t="s">
        <v>4</v>
      </c>
      <c r="C302" s="211">
        <v>4490</v>
      </c>
      <c r="D302" s="211" t="s">
        <v>158</v>
      </c>
      <c r="E302" s="215" t="s">
        <v>2511</v>
      </c>
      <c r="F302" s="211" t="s">
        <v>7</v>
      </c>
      <c r="G302" s="211" t="s">
        <v>2090</v>
      </c>
      <c r="H302" s="211"/>
      <c r="I302" s="651">
        <v>7</v>
      </c>
      <c r="J302" s="651">
        <v>5</v>
      </c>
    </row>
    <row r="303" spans="1:10" s="212" customFormat="1">
      <c r="A303" s="210">
        <v>43342</v>
      </c>
      <c r="B303" s="215" t="s">
        <v>4</v>
      </c>
      <c r="C303" s="211">
        <v>5232</v>
      </c>
      <c r="D303" s="211" t="s">
        <v>166</v>
      </c>
      <c r="E303" s="215" t="s">
        <v>5</v>
      </c>
      <c r="F303" s="211" t="s">
        <v>2554</v>
      </c>
      <c r="G303" s="211" t="s">
        <v>243</v>
      </c>
      <c r="H303" s="211"/>
      <c r="I303" s="212">
        <v>25</v>
      </c>
      <c r="J303" s="212">
        <v>34</v>
      </c>
    </row>
    <row r="304" spans="1:10" s="212" customFormat="1">
      <c r="A304" s="210">
        <v>43332</v>
      </c>
      <c r="B304" s="215" t="s">
        <v>7</v>
      </c>
      <c r="C304" s="211">
        <v>54650</v>
      </c>
      <c r="D304" s="211" t="s">
        <v>393</v>
      </c>
      <c r="E304" s="215" t="s">
        <v>225</v>
      </c>
      <c r="F304" s="211" t="s">
        <v>848</v>
      </c>
      <c r="G304" s="211" t="s">
        <v>123</v>
      </c>
      <c r="H304" s="211" t="s">
        <v>2441</v>
      </c>
      <c r="I304" s="212">
        <v>18</v>
      </c>
      <c r="J304" s="212">
        <v>12</v>
      </c>
    </row>
    <row r="305" spans="1:10" s="212" customFormat="1">
      <c r="A305" s="210">
        <v>43313</v>
      </c>
      <c r="B305" s="215" t="s">
        <v>4</v>
      </c>
      <c r="C305" s="211">
        <v>9132</v>
      </c>
      <c r="D305" s="211" t="s">
        <v>313</v>
      </c>
      <c r="E305" s="215" t="s">
        <v>5</v>
      </c>
      <c r="F305" s="211" t="s">
        <v>5</v>
      </c>
      <c r="G305" s="211" t="s">
        <v>389</v>
      </c>
      <c r="H305" s="211"/>
      <c r="I305" s="212">
        <v>41</v>
      </c>
      <c r="J305" s="212">
        <v>62</v>
      </c>
    </row>
    <row r="306" spans="1:10" s="212" customFormat="1">
      <c r="A306" s="210">
        <v>43330</v>
      </c>
      <c r="B306" s="215" t="s">
        <v>4</v>
      </c>
      <c r="C306" s="211">
        <v>9184</v>
      </c>
      <c r="D306" s="211" t="s">
        <v>313</v>
      </c>
      <c r="E306" s="215" t="s">
        <v>5</v>
      </c>
      <c r="F306" s="211" t="s">
        <v>7</v>
      </c>
      <c r="G306" s="211" t="s">
        <v>388</v>
      </c>
      <c r="H306" s="211"/>
      <c r="I306" s="651">
        <v>41</v>
      </c>
      <c r="J306" s="651">
        <v>62</v>
      </c>
    </row>
    <row r="307" spans="1:10" s="212" customFormat="1">
      <c r="A307" s="210">
        <v>43319</v>
      </c>
      <c r="B307" s="215" t="s">
        <v>4</v>
      </c>
      <c r="C307" s="211">
        <v>3843</v>
      </c>
      <c r="D307" s="211" t="s">
        <v>304</v>
      </c>
      <c r="E307" s="215" t="s">
        <v>24</v>
      </c>
      <c r="F307" s="211" t="s">
        <v>24</v>
      </c>
      <c r="G307" s="211" t="s">
        <v>891</v>
      </c>
      <c r="H307" s="211"/>
      <c r="I307" s="212">
        <v>14</v>
      </c>
      <c r="J307" s="212">
        <v>13</v>
      </c>
    </row>
    <row r="308" spans="1:10" s="212" customFormat="1">
      <c r="A308" s="210">
        <v>43328</v>
      </c>
      <c r="B308" s="215" t="s">
        <v>4</v>
      </c>
      <c r="C308" s="211">
        <v>3820</v>
      </c>
      <c r="D308" s="211" t="s">
        <v>304</v>
      </c>
      <c r="E308" s="215" t="s">
        <v>5</v>
      </c>
      <c r="F308" s="211" t="s">
        <v>6</v>
      </c>
      <c r="G308" s="211" t="s">
        <v>2393</v>
      </c>
      <c r="H308" s="211" t="s">
        <v>2394</v>
      </c>
      <c r="I308" s="651">
        <v>14</v>
      </c>
      <c r="J308" s="651">
        <v>13</v>
      </c>
    </row>
    <row r="309" spans="1:10" s="212" customFormat="1">
      <c r="A309" s="210">
        <v>43334</v>
      </c>
      <c r="B309" s="215" t="s">
        <v>4</v>
      </c>
      <c r="C309" s="211">
        <v>3833</v>
      </c>
      <c r="D309" s="211" t="s">
        <v>304</v>
      </c>
      <c r="E309" s="215" t="s">
        <v>27</v>
      </c>
      <c r="F309" s="211" t="s">
        <v>27</v>
      </c>
      <c r="G309" s="211" t="s">
        <v>548</v>
      </c>
      <c r="H309" s="211" t="s">
        <v>2468</v>
      </c>
      <c r="I309" s="651">
        <v>14</v>
      </c>
      <c r="J309" s="651">
        <v>13</v>
      </c>
    </row>
    <row r="310" spans="1:10" s="212" customFormat="1">
      <c r="A310" s="210">
        <v>43340</v>
      </c>
      <c r="B310" s="215" t="s">
        <v>4</v>
      </c>
      <c r="C310" s="211">
        <v>3861</v>
      </c>
      <c r="D310" s="211" t="s">
        <v>304</v>
      </c>
      <c r="E310" s="215" t="s">
        <v>5</v>
      </c>
      <c r="F310" s="211" t="s">
        <v>2554</v>
      </c>
      <c r="G310" s="211" t="s">
        <v>2563</v>
      </c>
      <c r="H310" s="211" t="s">
        <v>2564</v>
      </c>
      <c r="I310" s="651">
        <v>14</v>
      </c>
      <c r="J310" s="651">
        <v>13</v>
      </c>
    </row>
    <row r="311" spans="1:10" s="212" customFormat="1">
      <c r="A311" s="210">
        <v>43343</v>
      </c>
      <c r="B311" s="215" t="s">
        <v>4</v>
      </c>
      <c r="C311" s="211">
        <v>3820</v>
      </c>
      <c r="D311" s="211" t="s">
        <v>304</v>
      </c>
      <c r="E311" s="215" t="s">
        <v>5</v>
      </c>
      <c r="F311" s="211" t="s">
        <v>2480</v>
      </c>
      <c r="G311" s="211" t="s">
        <v>470</v>
      </c>
      <c r="H311" s="211" t="s">
        <v>2586</v>
      </c>
      <c r="I311" s="651">
        <v>14</v>
      </c>
      <c r="J311" s="651">
        <v>13</v>
      </c>
    </row>
    <row r="312" spans="1:10" s="212" customFormat="1">
      <c r="A312" s="210">
        <v>43338</v>
      </c>
      <c r="B312" s="215" t="s">
        <v>4</v>
      </c>
      <c r="C312" s="211">
        <v>5372</v>
      </c>
      <c r="D312" s="211" t="s">
        <v>155</v>
      </c>
      <c r="E312" s="215" t="s">
        <v>984</v>
      </c>
      <c r="F312" s="211" t="s">
        <v>6</v>
      </c>
      <c r="G312" s="211" t="s">
        <v>1833</v>
      </c>
      <c r="H312" s="211" t="s">
        <v>2517</v>
      </c>
      <c r="I312" s="212">
        <v>30</v>
      </c>
      <c r="J312" s="212">
        <v>42</v>
      </c>
    </row>
    <row r="313" spans="1:10" s="212" customFormat="1">
      <c r="A313" s="210">
        <v>43339</v>
      </c>
      <c r="B313" s="215" t="s">
        <v>4</v>
      </c>
      <c r="C313" s="211">
        <v>5368</v>
      </c>
      <c r="D313" s="211" t="s">
        <v>155</v>
      </c>
      <c r="E313" s="215" t="s">
        <v>24</v>
      </c>
      <c r="F313" s="211" t="s">
        <v>24</v>
      </c>
      <c r="G313" s="211" t="s">
        <v>388</v>
      </c>
      <c r="H313" s="211" t="s">
        <v>2535</v>
      </c>
      <c r="I313" s="651">
        <v>30</v>
      </c>
      <c r="J313" s="651">
        <v>42</v>
      </c>
    </row>
    <row r="314" spans="1:10" s="212" customFormat="1">
      <c r="A314" s="210">
        <v>43318</v>
      </c>
      <c r="B314" s="215" t="s">
        <v>17</v>
      </c>
      <c r="C314" s="211">
        <v>106100</v>
      </c>
      <c r="D314" s="211" t="s">
        <v>2238</v>
      </c>
      <c r="E314" s="215" t="s">
        <v>18</v>
      </c>
      <c r="F314" s="211" t="s">
        <v>24</v>
      </c>
      <c r="G314" s="211" t="s">
        <v>1240</v>
      </c>
      <c r="H314" s="211"/>
      <c r="I314" s="244" t="s">
        <v>3303</v>
      </c>
      <c r="J314" s="244" t="s">
        <v>3302</v>
      </c>
    </row>
    <row r="315" spans="1:10" s="212" customFormat="1">
      <c r="A315" s="210">
        <v>43314</v>
      </c>
      <c r="B315" s="215" t="s">
        <v>4</v>
      </c>
      <c r="C315" s="211">
        <v>4434</v>
      </c>
      <c r="D315" s="211" t="s">
        <v>139</v>
      </c>
      <c r="E315" s="215" t="s">
        <v>25</v>
      </c>
      <c r="F315" s="211" t="s">
        <v>4</v>
      </c>
      <c r="G315" s="211" t="s">
        <v>123</v>
      </c>
      <c r="H315" s="211" t="s">
        <v>2192</v>
      </c>
      <c r="I315" s="212">
        <v>6</v>
      </c>
      <c r="J315" s="212">
        <v>4</v>
      </c>
    </row>
    <row r="316" spans="1:10" s="212" customFormat="1">
      <c r="A316" s="210">
        <v>43324</v>
      </c>
      <c r="B316" s="215" t="s">
        <v>4</v>
      </c>
      <c r="C316" s="211">
        <v>4411</v>
      </c>
      <c r="D316" s="211" t="s">
        <v>139</v>
      </c>
      <c r="E316" s="215" t="s">
        <v>5</v>
      </c>
      <c r="F316" s="211" t="s">
        <v>5</v>
      </c>
      <c r="G316" s="211" t="s">
        <v>2066</v>
      </c>
      <c r="H316" s="211" t="s">
        <v>2329</v>
      </c>
      <c r="I316" s="651">
        <v>6</v>
      </c>
      <c r="J316" s="651">
        <v>4</v>
      </c>
    </row>
    <row r="317" spans="1:10" s="212" customFormat="1">
      <c r="A317" s="210">
        <v>43325</v>
      </c>
      <c r="B317" s="215" t="s">
        <v>4</v>
      </c>
      <c r="C317" s="211">
        <v>4670</v>
      </c>
      <c r="D317" s="211" t="s">
        <v>139</v>
      </c>
      <c r="E317" s="215" t="s">
        <v>5</v>
      </c>
      <c r="F317" s="211" t="s">
        <v>7</v>
      </c>
      <c r="G317" s="211" t="s">
        <v>116</v>
      </c>
      <c r="H317" s="211" t="s">
        <v>2338</v>
      </c>
      <c r="I317" s="651">
        <v>6</v>
      </c>
      <c r="J317" s="651">
        <v>4</v>
      </c>
    </row>
    <row r="318" spans="1:10" s="212" customFormat="1">
      <c r="A318" s="210">
        <v>43325</v>
      </c>
      <c r="B318" s="215" t="s">
        <v>250</v>
      </c>
      <c r="C318" s="211" t="s">
        <v>3305</v>
      </c>
      <c r="D318" s="211" t="s">
        <v>3304</v>
      </c>
      <c r="E318" s="215" t="s">
        <v>24</v>
      </c>
      <c r="F318" s="211" t="s">
        <v>24</v>
      </c>
      <c r="G318" s="211" t="s">
        <v>65</v>
      </c>
      <c r="H318" s="211" t="s">
        <v>2353</v>
      </c>
      <c r="I318" s="244" t="s">
        <v>3307</v>
      </c>
      <c r="J318" s="244" t="s">
        <v>3306</v>
      </c>
    </row>
    <row r="319" spans="1:10" s="212" customFormat="1">
      <c r="A319" s="210">
        <v>43321</v>
      </c>
      <c r="B319" s="215" t="s">
        <v>4</v>
      </c>
      <c r="C319" s="211">
        <v>8448</v>
      </c>
      <c r="D319" s="211" t="s">
        <v>385</v>
      </c>
      <c r="E319" s="215" t="s">
        <v>5</v>
      </c>
      <c r="F319" s="211" t="s">
        <v>2301</v>
      </c>
      <c r="G319" s="211" t="s">
        <v>65</v>
      </c>
      <c r="H319" s="211"/>
      <c r="I319" s="212">
        <v>26</v>
      </c>
      <c r="J319" s="212">
        <v>21</v>
      </c>
    </row>
    <row r="320" spans="1:10" s="212" customFormat="1">
      <c r="A320" s="210">
        <v>43326</v>
      </c>
      <c r="B320" s="215" t="s">
        <v>4</v>
      </c>
      <c r="C320" s="211">
        <v>8415</v>
      </c>
      <c r="D320" s="211" t="s">
        <v>385</v>
      </c>
      <c r="E320" s="215" t="s">
        <v>5</v>
      </c>
      <c r="F320" s="211" t="s">
        <v>5</v>
      </c>
      <c r="G320" s="211" t="s">
        <v>123</v>
      </c>
      <c r="H320" s="211" t="s">
        <v>2369</v>
      </c>
      <c r="I320" s="651">
        <v>26</v>
      </c>
      <c r="J320" s="651">
        <v>21</v>
      </c>
    </row>
    <row r="321" spans="1:10" s="212" customFormat="1">
      <c r="A321" s="210">
        <v>43340</v>
      </c>
      <c r="B321" s="215" t="s">
        <v>4</v>
      </c>
      <c r="C321" s="211">
        <v>7324</v>
      </c>
      <c r="D321" s="211" t="s">
        <v>130</v>
      </c>
      <c r="E321" s="215" t="s">
        <v>5</v>
      </c>
      <c r="F321" s="211" t="s">
        <v>7</v>
      </c>
      <c r="G321" s="211" t="s">
        <v>2550</v>
      </c>
      <c r="H321" s="211" t="s">
        <v>2557</v>
      </c>
      <c r="I321" s="212">
        <v>30</v>
      </c>
      <c r="J321" s="212">
        <v>36</v>
      </c>
    </row>
    <row r="322" spans="1:10" s="212" customFormat="1">
      <c r="A322" s="210">
        <v>43325</v>
      </c>
      <c r="B322" s="215" t="s">
        <v>22</v>
      </c>
      <c r="C322" s="211">
        <v>9190</v>
      </c>
      <c r="D322" s="211" t="s">
        <v>2355</v>
      </c>
      <c r="E322" s="215" t="s">
        <v>984</v>
      </c>
      <c r="F322" s="211" t="s">
        <v>984</v>
      </c>
      <c r="G322" s="211" t="s">
        <v>1612</v>
      </c>
      <c r="H322" s="211" t="s">
        <v>2356</v>
      </c>
      <c r="I322" s="244" t="s">
        <v>3308</v>
      </c>
      <c r="J322" s="244" t="s">
        <v>3309</v>
      </c>
    </row>
    <row r="323" spans="1:10" s="212" customFormat="1">
      <c r="A323" s="210">
        <v>43313</v>
      </c>
      <c r="B323" s="215" t="s">
        <v>4</v>
      </c>
      <c r="C323" s="211">
        <v>8042</v>
      </c>
      <c r="D323" s="211" t="s">
        <v>135</v>
      </c>
      <c r="E323" s="215" t="s">
        <v>25</v>
      </c>
      <c r="F323" s="211" t="s">
        <v>7</v>
      </c>
      <c r="G323" s="211" t="s">
        <v>389</v>
      </c>
      <c r="H323" s="211"/>
      <c r="I323" s="212">
        <v>19</v>
      </c>
      <c r="J323" s="212">
        <v>26</v>
      </c>
    </row>
    <row r="324" spans="1:10" s="212" customFormat="1">
      <c r="A324" s="210">
        <v>43314</v>
      </c>
      <c r="B324" s="215" t="s">
        <v>4</v>
      </c>
      <c r="C324" s="211">
        <v>8035</v>
      </c>
      <c r="D324" s="211" t="s">
        <v>135</v>
      </c>
      <c r="E324" s="215" t="s">
        <v>25</v>
      </c>
      <c r="F324" s="211" t="s">
        <v>24</v>
      </c>
      <c r="G324" s="211" t="s">
        <v>548</v>
      </c>
      <c r="H324" s="211" t="s">
        <v>2185</v>
      </c>
      <c r="I324" s="651">
        <v>19</v>
      </c>
      <c r="J324" s="651">
        <v>26</v>
      </c>
    </row>
    <row r="325" spans="1:10" s="212" customFormat="1">
      <c r="A325" s="210">
        <v>43315</v>
      </c>
      <c r="B325" s="215" t="s">
        <v>4</v>
      </c>
      <c r="C325" s="211">
        <v>8021</v>
      </c>
      <c r="D325" s="211" t="s">
        <v>135</v>
      </c>
      <c r="E325" s="215" t="s">
        <v>7</v>
      </c>
      <c r="F325" s="211" t="s">
        <v>7</v>
      </c>
      <c r="G325" s="211" t="s">
        <v>123</v>
      </c>
      <c r="H325" s="211" t="s">
        <v>2193</v>
      </c>
      <c r="I325" s="651">
        <v>19</v>
      </c>
      <c r="J325" s="651">
        <v>26</v>
      </c>
    </row>
    <row r="326" spans="1:10" s="212" customFormat="1">
      <c r="A326" s="210">
        <v>43317</v>
      </c>
      <c r="B326" s="215" t="s">
        <v>4</v>
      </c>
      <c r="C326" s="211">
        <v>8021</v>
      </c>
      <c r="D326" s="211" t="s">
        <v>135</v>
      </c>
      <c r="E326" s="215" t="s">
        <v>489</v>
      </c>
      <c r="F326" s="211" t="s">
        <v>7</v>
      </c>
      <c r="G326" s="211" t="s">
        <v>116</v>
      </c>
      <c r="H326" s="211"/>
      <c r="I326" s="651">
        <v>19</v>
      </c>
      <c r="J326" s="651">
        <v>26</v>
      </c>
    </row>
    <row r="327" spans="1:10" s="212" customFormat="1">
      <c r="A327" s="210">
        <v>43326</v>
      </c>
      <c r="B327" s="215" t="s">
        <v>4</v>
      </c>
      <c r="C327" s="211">
        <v>8041</v>
      </c>
      <c r="D327" s="211" t="s">
        <v>135</v>
      </c>
      <c r="E327" s="215" t="s">
        <v>5</v>
      </c>
      <c r="F327" s="211" t="s">
        <v>7</v>
      </c>
      <c r="G327" s="211" t="s">
        <v>514</v>
      </c>
      <c r="H327" s="211" t="s">
        <v>2374</v>
      </c>
      <c r="I327" s="651">
        <v>19</v>
      </c>
      <c r="J327" s="651">
        <v>26</v>
      </c>
    </row>
    <row r="328" spans="1:10" s="212" customFormat="1">
      <c r="A328" s="210">
        <v>43331</v>
      </c>
      <c r="B328" s="215" t="s">
        <v>4</v>
      </c>
      <c r="C328" s="211">
        <v>8035</v>
      </c>
      <c r="D328" s="211" t="s">
        <v>135</v>
      </c>
      <c r="E328" s="215" t="s">
        <v>25</v>
      </c>
      <c r="F328" s="211" t="s">
        <v>7</v>
      </c>
      <c r="G328" s="211" t="s">
        <v>42</v>
      </c>
      <c r="H328" s="211" t="s">
        <v>2429</v>
      </c>
      <c r="I328" s="651">
        <v>19</v>
      </c>
      <c r="J328" s="651">
        <v>26</v>
      </c>
    </row>
    <row r="329" spans="1:10" s="212" customFormat="1">
      <c r="A329" s="210">
        <v>43332</v>
      </c>
      <c r="B329" s="215" t="s">
        <v>4</v>
      </c>
      <c r="C329" s="211">
        <v>8030</v>
      </c>
      <c r="D329" s="211" t="s">
        <v>135</v>
      </c>
      <c r="E329" s="215" t="s">
        <v>24</v>
      </c>
      <c r="F329" s="211" t="s">
        <v>9</v>
      </c>
      <c r="G329" s="211" t="s">
        <v>42</v>
      </c>
      <c r="H329" s="211" t="s">
        <v>2435</v>
      </c>
      <c r="I329" s="651">
        <v>19</v>
      </c>
      <c r="J329" s="651">
        <v>26</v>
      </c>
    </row>
    <row r="330" spans="1:10" s="212" customFormat="1">
      <c r="A330" s="210">
        <v>43332</v>
      </c>
      <c r="B330" s="215" t="s">
        <v>4</v>
      </c>
      <c r="C330" s="211">
        <v>8111</v>
      </c>
      <c r="D330" s="211" t="s">
        <v>135</v>
      </c>
      <c r="E330" s="215" t="s">
        <v>7</v>
      </c>
      <c r="F330" s="211" t="s">
        <v>24</v>
      </c>
      <c r="G330" s="211" t="s">
        <v>2439</v>
      </c>
      <c r="H330" s="211" t="s">
        <v>2440</v>
      </c>
      <c r="I330" s="651">
        <v>19</v>
      </c>
      <c r="J330" s="651">
        <v>26</v>
      </c>
    </row>
    <row r="331" spans="1:10" s="212" customFormat="1">
      <c r="A331" s="210">
        <v>43327</v>
      </c>
      <c r="B331" s="215" t="s">
        <v>2379</v>
      </c>
      <c r="C331" s="211">
        <v>71296</v>
      </c>
      <c r="D331" s="211" t="s">
        <v>2380</v>
      </c>
      <c r="E331" s="215" t="s">
        <v>79</v>
      </c>
      <c r="F331" s="211" t="s">
        <v>24</v>
      </c>
      <c r="G331" s="211" t="s">
        <v>1833</v>
      </c>
      <c r="H331" s="211"/>
      <c r="I331" s="244" t="s">
        <v>3277</v>
      </c>
      <c r="J331" s="244" t="s">
        <v>3276</v>
      </c>
    </row>
    <row r="332" spans="1:10" s="212" customFormat="1">
      <c r="A332" s="210">
        <v>43342</v>
      </c>
      <c r="B332" s="215" t="s">
        <v>7</v>
      </c>
      <c r="C332" s="211">
        <v>57180</v>
      </c>
      <c r="D332" s="211" t="s">
        <v>823</v>
      </c>
      <c r="E332" s="215" t="s">
        <v>7</v>
      </c>
      <c r="F332" s="211" t="s">
        <v>2466</v>
      </c>
      <c r="G332" s="211" t="s">
        <v>2457</v>
      </c>
      <c r="H332" s="211" t="s">
        <v>2573</v>
      </c>
      <c r="I332" s="212">
        <v>28</v>
      </c>
      <c r="J332" s="212">
        <v>39</v>
      </c>
    </row>
    <row r="333" spans="1:10" s="212" customFormat="1">
      <c r="A333" s="210">
        <v>43313</v>
      </c>
      <c r="B333" s="215" t="s">
        <v>7</v>
      </c>
      <c r="C333" s="211">
        <v>571100</v>
      </c>
      <c r="D333" s="211" t="s">
        <v>369</v>
      </c>
      <c r="E333" s="215" t="s">
        <v>7</v>
      </c>
      <c r="F333" s="211" t="s">
        <v>7</v>
      </c>
      <c r="G333" s="211" t="s">
        <v>2173</v>
      </c>
      <c r="H333" s="211" t="s">
        <v>2174</v>
      </c>
      <c r="I333" s="212">
        <v>32</v>
      </c>
      <c r="J333" s="212">
        <v>42</v>
      </c>
    </row>
    <row r="334" spans="1:10" s="212" customFormat="1">
      <c r="A334" s="210">
        <v>43314</v>
      </c>
      <c r="B334" s="215" t="s">
        <v>7</v>
      </c>
      <c r="C334" s="211">
        <v>57100</v>
      </c>
      <c r="D334" s="211" t="s">
        <v>369</v>
      </c>
      <c r="E334" s="215" t="s">
        <v>7</v>
      </c>
      <c r="F334" s="211" t="s">
        <v>24</v>
      </c>
      <c r="G334" s="211" t="s">
        <v>2187</v>
      </c>
      <c r="H334" s="211" t="s">
        <v>2189</v>
      </c>
      <c r="I334" s="651">
        <v>32</v>
      </c>
      <c r="J334" s="651">
        <v>42</v>
      </c>
    </row>
    <row r="335" spans="1:10" s="212" customFormat="1">
      <c r="A335" s="210">
        <v>43326</v>
      </c>
      <c r="B335" s="215" t="s">
        <v>7</v>
      </c>
      <c r="C335" s="211">
        <v>57100</v>
      </c>
      <c r="D335" s="211" t="s">
        <v>369</v>
      </c>
      <c r="E335" s="215" t="s">
        <v>7</v>
      </c>
      <c r="F335" s="211" t="s">
        <v>9</v>
      </c>
      <c r="G335" s="211" t="s">
        <v>520</v>
      </c>
      <c r="H335" s="211" t="s">
        <v>2372</v>
      </c>
      <c r="I335" s="651">
        <v>32</v>
      </c>
      <c r="J335" s="651">
        <v>42</v>
      </c>
    </row>
    <row r="336" spans="1:10" s="212" customFormat="1">
      <c r="A336" s="210">
        <v>43340</v>
      </c>
      <c r="B336" s="215" t="s">
        <v>7</v>
      </c>
      <c r="C336" s="211">
        <v>57100</v>
      </c>
      <c r="D336" s="211" t="s">
        <v>369</v>
      </c>
      <c r="E336" s="215" t="s">
        <v>7</v>
      </c>
      <c r="F336" s="211" t="s">
        <v>2560</v>
      </c>
      <c r="G336" s="211" t="s">
        <v>548</v>
      </c>
      <c r="H336" s="211" t="s">
        <v>2561</v>
      </c>
      <c r="I336" s="651">
        <v>32</v>
      </c>
      <c r="J336" s="651">
        <v>42</v>
      </c>
    </row>
    <row r="337" spans="1:10" s="212" customFormat="1">
      <c r="A337" s="210">
        <v>43326</v>
      </c>
      <c r="B337" s="215" t="s">
        <v>22</v>
      </c>
      <c r="C337" s="211">
        <v>6730</v>
      </c>
      <c r="D337" s="211" t="s">
        <v>1524</v>
      </c>
      <c r="E337" s="215" t="s">
        <v>7</v>
      </c>
      <c r="F337" s="211" t="s">
        <v>7</v>
      </c>
      <c r="G337" s="211" t="s">
        <v>514</v>
      </c>
      <c r="H337" s="211" t="s">
        <v>2370</v>
      </c>
      <c r="I337" s="212">
        <v>43</v>
      </c>
      <c r="J337" s="212">
        <v>48</v>
      </c>
    </row>
    <row r="338" spans="1:10" s="212" customFormat="1">
      <c r="A338" s="210">
        <v>43337</v>
      </c>
      <c r="B338" s="215" t="s">
        <v>22</v>
      </c>
      <c r="C338" s="211">
        <v>6730</v>
      </c>
      <c r="D338" s="211" t="s">
        <v>1524</v>
      </c>
      <c r="E338" s="215" t="s">
        <v>7</v>
      </c>
      <c r="F338" s="211" t="s">
        <v>24</v>
      </c>
      <c r="G338" s="211" t="s">
        <v>65</v>
      </c>
      <c r="H338" s="211" t="s">
        <v>2500</v>
      </c>
      <c r="I338" s="651">
        <v>43</v>
      </c>
      <c r="J338" s="651">
        <v>48</v>
      </c>
    </row>
    <row r="339" spans="1:10" s="212" customFormat="1">
      <c r="A339" s="210">
        <v>43313</v>
      </c>
      <c r="B339" s="215" t="s">
        <v>7</v>
      </c>
      <c r="C339" s="211">
        <v>31400</v>
      </c>
      <c r="D339" s="211" t="s">
        <v>2178</v>
      </c>
      <c r="E339" s="215" t="s">
        <v>7</v>
      </c>
      <c r="F339" s="211" t="s">
        <v>7</v>
      </c>
      <c r="G339" s="211" t="s">
        <v>2179</v>
      </c>
      <c r="H339" s="211"/>
      <c r="I339" s="244" t="s">
        <v>3156</v>
      </c>
      <c r="J339" s="244" t="s">
        <v>3278</v>
      </c>
    </row>
    <row r="340" spans="1:10" s="212" customFormat="1">
      <c r="A340" s="210">
        <v>43339</v>
      </c>
      <c r="B340" s="215" t="s">
        <v>4</v>
      </c>
      <c r="C340" s="211">
        <v>7480</v>
      </c>
      <c r="D340" s="211" t="s">
        <v>373</v>
      </c>
      <c r="E340" s="215" t="s">
        <v>5</v>
      </c>
      <c r="F340" s="211" t="s">
        <v>6</v>
      </c>
      <c r="G340" s="211" t="s">
        <v>2546</v>
      </c>
      <c r="H340" s="211" t="s">
        <v>2547</v>
      </c>
      <c r="I340" s="212">
        <v>35</v>
      </c>
      <c r="J340" s="212">
        <v>44</v>
      </c>
    </row>
    <row r="341" spans="1:10" s="212" customFormat="1">
      <c r="A341" s="210">
        <v>43339</v>
      </c>
      <c r="B341" s="215" t="s">
        <v>250</v>
      </c>
      <c r="C341" s="211" t="s">
        <v>2523</v>
      </c>
      <c r="D341" s="211" t="s">
        <v>2524</v>
      </c>
      <c r="E341" s="215" t="s">
        <v>24</v>
      </c>
      <c r="F341" s="211" t="s">
        <v>7</v>
      </c>
      <c r="G341" s="211" t="s">
        <v>510</v>
      </c>
      <c r="H341" s="211"/>
      <c r="I341" s="244" t="s">
        <v>3279</v>
      </c>
      <c r="J341" s="244" t="s">
        <v>3280</v>
      </c>
    </row>
    <row r="342" spans="1:10" s="212" customFormat="1">
      <c r="A342" s="210">
        <v>43330</v>
      </c>
      <c r="B342" s="215" t="s">
        <v>6</v>
      </c>
      <c r="C342" s="211">
        <v>89077</v>
      </c>
      <c r="D342" s="211" t="s">
        <v>2416</v>
      </c>
      <c r="E342" s="215" t="s">
        <v>6</v>
      </c>
      <c r="F342" s="211" t="s">
        <v>24</v>
      </c>
      <c r="G342" s="211" t="s">
        <v>1833</v>
      </c>
      <c r="H342" s="211"/>
      <c r="I342" s="244" t="s">
        <v>1695</v>
      </c>
      <c r="J342" s="244" t="s">
        <v>3281</v>
      </c>
    </row>
    <row r="343" spans="1:10" s="212" customFormat="1">
      <c r="A343" s="210">
        <v>43336</v>
      </c>
      <c r="B343" s="215" t="s">
        <v>7</v>
      </c>
      <c r="C343" s="211">
        <v>54730</v>
      </c>
      <c r="D343" s="211" t="s">
        <v>2491</v>
      </c>
      <c r="E343" s="215" t="s">
        <v>25</v>
      </c>
      <c r="F343" s="211" t="s">
        <v>35</v>
      </c>
      <c r="G343" s="211" t="s">
        <v>2492</v>
      </c>
      <c r="H343" s="211" t="s">
        <v>2493</v>
      </c>
      <c r="I343" s="212">
        <v>32</v>
      </c>
      <c r="J343" s="212">
        <v>30</v>
      </c>
    </row>
    <row r="344" spans="1:10" s="212" customFormat="1">
      <c r="A344" s="210">
        <v>43340</v>
      </c>
      <c r="B344" s="215" t="s">
        <v>7</v>
      </c>
      <c r="C344" s="211">
        <v>54190</v>
      </c>
      <c r="D344" s="211" t="s">
        <v>1725</v>
      </c>
      <c r="E344" s="215" t="s">
        <v>7</v>
      </c>
      <c r="F344" s="211" t="s">
        <v>24</v>
      </c>
      <c r="G344" s="211" t="s">
        <v>65</v>
      </c>
      <c r="H344" s="211" t="s">
        <v>2559</v>
      </c>
      <c r="I344" s="212">
        <v>18</v>
      </c>
      <c r="J344" s="212">
        <v>13</v>
      </c>
    </row>
    <row r="345" spans="1:10" s="212" customFormat="1">
      <c r="A345" s="210">
        <v>43323</v>
      </c>
      <c r="B345" s="215" t="s">
        <v>22</v>
      </c>
      <c r="C345" s="211">
        <v>6760</v>
      </c>
      <c r="D345" s="211" t="s">
        <v>1306</v>
      </c>
      <c r="E345" s="215" t="s">
        <v>7</v>
      </c>
      <c r="F345" s="211" t="s">
        <v>7</v>
      </c>
      <c r="G345" s="211" t="s">
        <v>2006</v>
      </c>
      <c r="H345" s="211" t="s">
        <v>2318</v>
      </c>
      <c r="I345" s="212">
        <v>39</v>
      </c>
      <c r="J345" s="212">
        <v>37</v>
      </c>
    </row>
    <row r="346" spans="1:10" s="212" customFormat="1">
      <c r="A346" s="210">
        <v>43339</v>
      </c>
      <c r="B346" s="215" t="s">
        <v>22</v>
      </c>
      <c r="C346" s="211">
        <v>6760</v>
      </c>
      <c r="D346" s="211" t="s">
        <v>1306</v>
      </c>
      <c r="E346" s="215" t="s">
        <v>7</v>
      </c>
      <c r="F346" s="211" t="s">
        <v>24</v>
      </c>
      <c r="G346" s="211" t="s">
        <v>663</v>
      </c>
      <c r="H346" s="211"/>
      <c r="I346" s="651">
        <v>39</v>
      </c>
      <c r="J346" s="651">
        <v>37</v>
      </c>
    </row>
    <row r="347" spans="1:10" s="212" customFormat="1">
      <c r="A347" s="210">
        <v>43321</v>
      </c>
      <c r="B347" s="215" t="s">
        <v>7</v>
      </c>
      <c r="C347" s="211">
        <v>57330</v>
      </c>
      <c r="D347" s="211" t="s">
        <v>2281</v>
      </c>
      <c r="E347" s="215" t="s">
        <v>7</v>
      </c>
      <c r="F347" s="211" t="s">
        <v>2282</v>
      </c>
      <c r="G347" s="211" t="s">
        <v>548</v>
      </c>
      <c r="H347" s="211" t="s">
        <v>2283</v>
      </c>
      <c r="I347" s="212">
        <v>23</v>
      </c>
      <c r="J347" s="212">
        <v>31</v>
      </c>
    </row>
    <row r="348" spans="1:10" s="212" customFormat="1">
      <c r="A348" s="210">
        <v>43324</v>
      </c>
      <c r="B348" s="215" t="s">
        <v>7</v>
      </c>
      <c r="C348" s="211">
        <v>57330</v>
      </c>
      <c r="D348" s="211" t="s">
        <v>2281</v>
      </c>
      <c r="E348" s="215" t="s">
        <v>7</v>
      </c>
      <c r="F348" s="211" t="s">
        <v>5</v>
      </c>
      <c r="G348" s="211" t="s">
        <v>98</v>
      </c>
      <c r="H348" s="211" t="s">
        <v>2332</v>
      </c>
      <c r="I348" s="651">
        <v>23</v>
      </c>
      <c r="J348" s="651">
        <v>31</v>
      </c>
    </row>
    <row r="349" spans="1:10" s="212" customFormat="1">
      <c r="A349" s="210">
        <v>43325</v>
      </c>
      <c r="B349" s="215" t="s">
        <v>7</v>
      </c>
      <c r="C349" s="211">
        <v>57940</v>
      </c>
      <c r="D349" s="211" t="s">
        <v>847</v>
      </c>
      <c r="E349" s="215" t="s">
        <v>7</v>
      </c>
      <c r="F349" s="211" t="s">
        <v>7</v>
      </c>
      <c r="G349" s="211" t="s">
        <v>98</v>
      </c>
      <c r="H349" s="211" t="s">
        <v>2343</v>
      </c>
      <c r="I349" s="212">
        <v>37</v>
      </c>
      <c r="J349" s="212">
        <v>50</v>
      </c>
    </row>
    <row r="350" spans="1:10" s="212" customFormat="1">
      <c r="A350" s="210">
        <v>43321</v>
      </c>
      <c r="B350" s="215" t="s">
        <v>984</v>
      </c>
      <c r="C350" s="211">
        <v>5143</v>
      </c>
      <c r="D350" s="211" t="s">
        <v>3310</v>
      </c>
      <c r="E350" s="215" t="s">
        <v>984</v>
      </c>
      <c r="F350" s="211" t="s">
        <v>24</v>
      </c>
      <c r="G350" s="211" t="s">
        <v>65</v>
      </c>
      <c r="H350" s="211"/>
      <c r="I350" s="244" t="s">
        <v>3311</v>
      </c>
      <c r="J350" s="244" t="s">
        <v>3185</v>
      </c>
    </row>
    <row r="351" spans="1:10" s="212" customFormat="1">
      <c r="A351" s="210">
        <v>43337</v>
      </c>
      <c r="B351" s="215" t="s">
        <v>6</v>
      </c>
      <c r="C351" s="211">
        <v>67661</v>
      </c>
      <c r="D351" s="211" t="s">
        <v>425</v>
      </c>
      <c r="E351" s="215" t="s">
        <v>6</v>
      </c>
      <c r="F351" s="211" t="s">
        <v>24</v>
      </c>
      <c r="G351" s="211" t="s">
        <v>514</v>
      </c>
      <c r="H351" s="211"/>
      <c r="I351" s="212">
        <v>112</v>
      </c>
      <c r="J351" s="212">
        <v>182</v>
      </c>
    </row>
    <row r="352" spans="1:10" s="212" customFormat="1">
      <c r="A352" s="210">
        <v>43339</v>
      </c>
      <c r="B352" s="215" t="s">
        <v>22</v>
      </c>
      <c r="C352" s="211">
        <v>1300</v>
      </c>
      <c r="D352" s="211" t="s">
        <v>2520</v>
      </c>
      <c r="E352" s="215" t="s">
        <v>5</v>
      </c>
      <c r="F352" s="211" t="s">
        <v>7</v>
      </c>
      <c r="G352" s="211" t="s">
        <v>663</v>
      </c>
      <c r="H352" s="211"/>
      <c r="I352" s="212">
        <v>113</v>
      </c>
      <c r="J352" s="212">
        <v>184</v>
      </c>
    </row>
    <row r="353" spans="1:10" s="212" customFormat="1">
      <c r="A353" s="210">
        <v>43335</v>
      </c>
      <c r="B353" s="215" t="s">
        <v>4</v>
      </c>
      <c r="C353" s="211">
        <v>9696</v>
      </c>
      <c r="D353" s="211" t="s">
        <v>147</v>
      </c>
      <c r="E353" s="215" t="s">
        <v>5</v>
      </c>
      <c r="F353" s="211" t="s">
        <v>2476</v>
      </c>
      <c r="G353" s="211" t="s">
        <v>548</v>
      </c>
      <c r="H353" s="211" t="s">
        <v>2477</v>
      </c>
      <c r="I353" s="212">
        <v>67</v>
      </c>
      <c r="J353" s="212">
        <v>87</v>
      </c>
    </row>
    <row r="354" spans="1:10" s="212" customFormat="1">
      <c r="A354" s="210">
        <v>43332</v>
      </c>
      <c r="B354" s="215" t="s">
        <v>6</v>
      </c>
      <c r="C354" s="211">
        <v>54457</v>
      </c>
      <c r="D354" s="211" t="s">
        <v>473</v>
      </c>
      <c r="E354" s="215" t="s">
        <v>30</v>
      </c>
      <c r="F354" s="211" t="s">
        <v>7</v>
      </c>
      <c r="G354" s="211" t="s">
        <v>123</v>
      </c>
      <c r="H354" s="211" t="s">
        <v>2436</v>
      </c>
      <c r="I354" s="212">
        <v>42</v>
      </c>
      <c r="J354" s="212">
        <v>52</v>
      </c>
    </row>
    <row r="355" spans="1:10" s="212" customFormat="1">
      <c r="A355" s="210">
        <v>43324</v>
      </c>
      <c r="B355" s="215" t="s">
        <v>4</v>
      </c>
      <c r="C355" s="211">
        <v>9956</v>
      </c>
      <c r="D355" s="211" t="s">
        <v>2323</v>
      </c>
      <c r="E355" s="215" t="s">
        <v>5</v>
      </c>
      <c r="F355" s="211" t="s">
        <v>5</v>
      </c>
      <c r="G355" s="211" t="s">
        <v>2062</v>
      </c>
      <c r="H355" s="211" t="s">
        <v>2324</v>
      </c>
      <c r="I355" s="212">
        <v>75</v>
      </c>
      <c r="J355" s="212">
        <v>99</v>
      </c>
    </row>
    <row r="356" spans="1:10" s="212" customFormat="1">
      <c r="A356" s="210">
        <v>43333</v>
      </c>
      <c r="B356" s="215" t="s">
        <v>7</v>
      </c>
      <c r="C356" s="211">
        <v>57140</v>
      </c>
      <c r="D356" s="211" t="s">
        <v>2454</v>
      </c>
      <c r="E356" s="215" t="s">
        <v>7</v>
      </c>
      <c r="F356" s="211" t="s">
        <v>24</v>
      </c>
      <c r="G356" s="211" t="s">
        <v>617</v>
      </c>
      <c r="H356" s="211"/>
      <c r="I356" s="212">
        <v>46</v>
      </c>
      <c r="J356" s="212">
        <v>67</v>
      </c>
    </row>
    <row r="357" spans="1:10" s="212" customFormat="1">
      <c r="A357" s="210">
        <v>43318</v>
      </c>
      <c r="B357" s="215" t="s">
        <v>7</v>
      </c>
      <c r="C357" s="211">
        <v>57970</v>
      </c>
      <c r="D357" s="211" t="s">
        <v>739</v>
      </c>
      <c r="E357" s="215" t="s">
        <v>7</v>
      </c>
      <c r="F357" s="211" t="s">
        <v>6</v>
      </c>
      <c r="G357" s="211" t="s">
        <v>2240</v>
      </c>
      <c r="H357" s="211" t="s">
        <v>2241</v>
      </c>
      <c r="I357" s="212">
        <v>34</v>
      </c>
      <c r="J357" s="212">
        <v>45</v>
      </c>
    </row>
    <row r="358" spans="1:10" s="212" customFormat="1">
      <c r="A358" s="210">
        <v>43318</v>
      </c>
      <c r="B358" s="215" t="s">
        <v>7</v>
      </c>
      <c r="C358" s="211">
        <v>57970</v>
      </c>
      <c r="D358" s="211" t="s">
        <v>739</v>
      </c>
      <c r="E358" s="215" t="s">
        <v>7</v>
      </c>
      <c r="F358" s="211" t="s">
        <v>7</v>
      </c>
      <c r="G358" s="211" t="s">
        <v>116</v>
      </c>
      <c r="H358" s="211" t="s">
        <v>2249</v>
      </c>
      <c r="I358" s="651">
        <v>34</v>
      </c>
      <c r="J358" s="651">
        <v>45</v>
      </c>
    </row>
    <row r="359" spans="1:10" s="212" customFormat="1">
      <c r="A359" s="210">
        <v>43320</v>
      </c>
      <c r="B359" s="215" t="s">
        <v>7</v>
      </c>
      <c r="C359" s="211">
        <v>57970</v>
      </c>
      <c r="D359" s="211" t="s">
        <v>739</v>
      </c>
      <c r="E359" s="215" t="s">
        <v>7</v>
      </c>
      <c r="F359" s="211" t="s">
        <v>7</v>
      </c>
      <c r="G359" s="211" t="s">
        <v>2273</v>
      </c>
      <c r="H359" s="211" t="s">
        <v>2274</v>
      </c>
      <c r="I359" s="651">
        <v>34</v>
      </c>
      <c r="J359" s="651">
        <v>45</v>
      </c>
    </row>
    <row r="360" spans="1:10" s="212" customFormat="1">
      <c r="A360" s="210">
        <v>43326</v>
      </c>
      <c r="B360" s="215" t="s">
        <v>7</v>
      </c>
      <c r="C360" s="211">
        <v>57970</v>
      </c>
      <c r="D360" s="211" t="s">
        <v>739</v>
      </c>
      <c r="E360" s="215" t="s">
        <v>7</v>
      </c>
      <c r="F360" s="211" t="s">
        <v>7</v>
      </c>
      <c r="G360" s="211" t="s">
        <v>243</v>
      </c>
      <c r="H360" s="211" t="s">
        <v>2376</v>
      </c>
      <c r="I360" s="651">
        <v>34</v>
      </c>
      <c r="J360" s="651">
        <v>45</v>
      </c>
    </row>
    <row r="361" spans="1:10" s="212" customFormat="1">
      <c r="A361" s="210">
        <v>43328</v>
      </c>
      <c r="B361" s="215" t="s">
        <v>7</v>
      </c>
      <c r="C361" s="211">
        <v>57970</v>
      </c>
      <c r="D361" s="211" t="s">
        <v>739</v>
      </c>
      <c r="E361" s="215" t="s">
        <v>7</v>
      </c>
      <c r="F361" s="211" t="s">
        <v>24</v>
      </c>
      <c r="G361" s="211" t="s">
        <v>520</v>
      </c>
      <c r="H361" s="211"/>
      <c r="I361" s="651">
        <v>34</v>
      </c>
      <c r="J361" s="651">
        <v>45</v>
      </c>
    </row>
    <row r="362" spans="1:10" s="212" customFormat="1">
      <c r="A362" s="210">
        <v>43329</v>
      </c>
      <c r="B362" s="215" t="s">
        <v>7</v>
      </c>
      <c r="C362" s="211">
        <v>57970</v>
      </c>
      <c r="D362" s="211" t="s">
        <v>739</v>
      </c>
      <c r="E362" s="215" t="s">
        <v>7</v>
      </c>
      <c r="F362" s="211" t="s">
        <v>7</v>
      </c>
      <c r="G362" s="211" t="s">
        <v>520</v>
      </c>
      <c r="H362" s="211"/>
      <c r="I362" s="651">
        <v>34</v>
      </c>
      <c r="J362" s="651">
        <v>45</v>
      </c>
    </row>
    <row r="363" spans="1:10" s="212" customFormat="1">
      <c r="A363" s="210">
        <v>43321</v>
      </c>
      <c r="B363" s="215" t="s">
        <v>984</v>
      </c>
      <c r="C363" s="211" t="s">
        <v>2285</v>
      </c>
      <c r="D363" s="211" t="s">
        <v>2286</v>
      </c>
      <c r="E363" s="215" t="s">
        <v>984</v>
      </c>
      <c r="F363" s="211" t="s">
        <v>6</v>
      </c>
      <c r="G363" s="211" t="s">
        <v>514</v>
      </c>
      <c r="H363" s="211"/>
      <c r="I363" s="244" t="s">
        <v>3270</v>
      </c>
      <c r="J363" s="244" t="s">
        <v>3261</v>
      </c>
    </row>
    <row r="364" spans="1:10" s="212" customFormat="1">
      <c r="A364" s="210">
        <v>43337</v>
      </c>
      <c r="B364" s="215" t="s">
        <v>1108</v>
      </c>
      <c r="C364" s="211">
        <v>8004</v>
      </c>
      <c r="D364" s="211" t="s">
        <v>2503</v>
      </c>
      <c r="E364" s="215" t="s">
        <v>7</v>
      </c>
      <c r="F364" s="211" t="s">
        <v>6</v>
      </c>
      <c r="G364" s="211" t="s">
        <v>388</v>
      </c>
      <c r="H364" s="211"/>
      <c r="I364" s="655" t="s">
        <v>1692</v>
      </c>
      <c r="J364" s="656" t="s">
        <v>3312</v>
      </c>
    </row>
    <row r="366" spans="1:10">
      <c r="I366">
        <f>SUM(I2:I365)</f>
        <v>9132</v>
      </c>
      <c r="J366">
        <f>SUM(J2:J365)</f>
        <v>11589</v>
      </c>
    </row>
    <row r="367" spans="1:10">
      <c r="G367" s="657" t="s">
        <v>3314</v>
      </c>
      <c r="I367">
        <f>364-1-55</f>
        <v>308</v>
      </c>
      <c r="J367">
        <f>364-1-55</f>
        <v>308</v>
      </c>
    </row>
    <row r="368" spans="1:10">
      <c r="G368" s="657" t="s">
        <v>590</v>
      </c>
      <c r="I368" s="131">
        <f>I366/I367</f>
        <v>29.649350649350648</v>
      </c>
      <c r="J368" s="131">
        <f>J366/J367</f>
        <v>37.626623376623378</v>
      </c>
    </row>
    <row r="369" spans="7:10">
      <c r="I369" s="651" t="s">
        <v>3313</v>
      </c>
      <c r="J369" s="651" t="s">
        <v>585</v>
      </c>
    </row>
    <row r="370" spans="7:10">
      <c r="G370" t="s">
        <v>3315</v>
      </c>
      <c r="I370" s="150">
        <f>54/363</f>
        <v>0.1487603305785124</v>
      </c>
    </row>
  </sheetData>
  <sortState ref="A6:J368">
    <sortCondition ref="D6"/>
  </sortState>
  <phoneticPr fontId="22" type="noConversion"/>
  <pageMargins left="0.25" right="0.25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J128"/>
  <sheetViews>
    <sheetView topLeftCell="A25" workbookViewId="0">
      <selection activeCell="A2" sqref="A2:J123"/>
    </sheetView>
  </sheetViews>
  <sheetFormatPr baseColWidth="10" defaultRowHeight="15"/>
  <cols>
    <col min="4" max="4" width="25.5" customWidth="1"/>
    <col min="6" max="6" width="0" hidden="1" customWidth="1"/>
    <col min="7" max="7" width="38" customWidth="1"/>
    <col min="8" max="8" width="24.33203125" hidden="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212" customFormat="1">
      <c r="A2" s="210">
        <v>43349</v>
      </c>
      <c r="B2" s="211" t="s">
        <v>22</v>
      </c>
      <c r="C2" s="211">
        <v>6700</v>
      </c>
      <c r="D2" s="211" t="s">
        <v>326</v>
      </c>
      <c r="E2" s="211" t="s">
        <v>7</v>
      </c>
      <c r="F2" s="211" t="s">
        <v>5</v>
      </c>
      <c r="G2" s="211" t="s">
        <v>2615</v>
      </c>
      <c r="H2" s="211" t="s">
        <v>2616</v>
      </c>
      <c r="I2" s="212">
        <v>30</v>
      </c>
      <c r="J2" s="212">
        <v>29</v>
      </c>
    </row>
    <row r="3" spans="1:10" s="212" customFormat="1">
      <c r="A3" s="210">
        <v>43366</v>
      </c>
      <c r="B3" s="211" t="s">
        <v>4</v>
      </c>
      <c r="C3" s="211">
        <v>6700</v>
      </c>
      <c r="D3" s="211" t="s">
        <v>326</v>
      </c>
      <c r="E3" s="211" t="s">
        <v>18</v>
      </c>
      <c r="F3" s="211" t="s">
        <v>7</v>
      </c>
      <c r="G3" s="211" t="s">
        <v>65</v>
      </c>
      <c r="H3" s="211"/>
      <c r="I3" s="651">
        <v>30</v>
      </c>
      <c r="J3" s="651">
        <v>29</v>
      </c>
    </row>
    <row r="4" spans="1:10" s="212" customFormat="1">
      <c r="A4" s="210">
        <v>43370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7</v>
      </c>
      <c r="G4" s="211" t="s">
        <v>2701</v>
      </c>
      <c r="H4" s="211"/>
      <c r="I4" s="651">
        <v>30</v>
      </c>
      <c r="J4" s="651">
        <v>29</v>
      </c>
    </row>
    <row r="5" spans="1:10" s="212" customFormat="1">
      <c r="A5" s="210">
        <v>43366</v>
      </c>
      <c r="B5" s="211" t="s">
        <v>22</v>
      </c>
      <c r="C5" s="211">
        <v>7790</v>
      </c>
      <c r="D5" s="211" t="s">
        <v>479</v>
      </c>
      <c r="E5" s="211" t="s">
        <v>7</v>
      </c>
      <c r="F5" s="211" t="s">
        <v>7</v>
      </c>
      <c r="G5" s="211" t="s">
        <v>2684</v>
      </c>
      <c r="H5" s="211"/>
      <c r="I5" s="212">
        <v>15</v>
      </c>
      <c r="J5" s="212">
        <v>15</v>
      </c>
    </row>
    <row r="6" spans="1:10" s="212" customFormat="1">
      <c r="A6" s="210">
        <v>43366</v>
      </c>
      <c r="B6" s="211" t="s">
        <v>4</v>
      </c>
      <c r="C6" s="211">
        <v>4946</v>
      </c>
      <c r="D6" s="211" t="s">
        <v>152</v>
      </c>
      <c r="E6" s="211" t="s">
        <v>5</v>
      </c>
      <c r="F6" s="211" t="s">
        <v>5</v>
      </c>
      <c r="G6" s="211" t="s">
        <v>470</v>
      </c>
      <c r="H6" s="211"/>
      <c r="I6" s="212">
        <v>10</v>
      </c>
      <c r="J6" s="212">
        <v>9</v>
      </c>
    </row>
    <row r="7" spans="1:10" s="212" customFormat="1">
      <c r="A7" s="210">
        <v>43366</v>
      </c>
      <c r="B7" s="211" t="s">
        <v>4</v>
      </c>
      <c r="C7" s="211">
        <v>4940</v>
      </c>
      <c r="D7" s="211" t="s">
        <v>152</v>
      </c>
      <c r="E7" s="211" t="s">
        <v>5</v>
      </c>
      <c r="F7" s="211" t="s">
        <v>5</v>
      </c>
      <c r="G7" s="211" t="s">
        <v>794</v>
      </c>
      <c r="H7" s="211"/>
      <c r="I7" s="651">
        <v>10</v>
      </c>
      <c r="J7" s="651">
        <v>9</v>
      </c>
    </row>
    <row r="8" spans="1:10" s="212" customFormat="1">
      <c r="A8" s="210">
        <v>43366</v>
      </c>
      <c r="B8" s="211" t="s">
        <v>4</v>
      </c>
      <c r="C8" s="211">
        <v>4912</v>
      </c>
      <c r="D8" s="211" t="s">
        <v>152</v>
      </c>
      <c r="E8" s="211" t="s">
        <v>5</v>
      </c>
      <c r="F8" s="211" t="s">
        <v>5</v>
      </c>
      <c r="G8" s="211" t="s">
        <v>470</v>
      </c>
      <c r="H8" s="211"/>
      <c r="I8" s="651">
        <v>10</v>
      </c>
      <c r="J8" s="651">
        <v>9</v>
      </c>
    </row>
    <row r="9" spans="1:10" s="212" customFormat="1">
      <c r="A9" s="210">
        <v>43349</v>
      </c>
      <c r="B9" s="211" t="s">
        <v>4</v>
      </c>
      <c r="C9" s="211">
        <v>8523</v>
      </c>
      <c r="D9" s="211" t="s">
        <v>1196</v>
      </c>
      <c r="E9" s="211" t="s">
        <v>5</v>
      </c>
      <c r="F9" s="211" t="s">
        <v>7</v>
      </c>
      <c r="G9" s="211" t="s">
        <v>2612</v>
      </c>
      <c r="H9" s="211" t="s">
        <v>2613</v>
      </c>
      <c r="I9" s="212">
        <v>38</v>
      </c>
      <c r="J9" s="212">
        <v>36</v>
      </c>
    </row>
    <row r="10" spans="1:10" s="212" customFormat="1">
      <c r="A10" s="210">
        <v>43357</v>
      </c>
      <c r="B10" s="211" t="s">
        <v>4</v>
      </c>
      <c r="C10" s="211">
        <v>4482</v>
      </c>
      <c r="D10" s="211" t="s">
        <v>145</v>
      </c>
      <c r="E10" s="211" t="s">
        <v>5</v>
      </c>
      <c r="F10" s="211" t="s">
        <v>7</v>
      </c>
      <c r="G10" s="211" t="s">
        <v>388</v>
      </c>
      <c r="H10" s="211" t="s">
        <v>2654</v>
      </c>
      <c r="I10" s="212">
        <v>8</v>
      </c>
      <c r="J10" s="212">
        <v>5</v>
      </c>
    </row>
    <row r="11" spans="1:10" s="212" customFormat="1">
      <c r="A11" s="210">
        <v>43365</v>
      </c>
      <c r="B11" s="211" t="s">
        <v>4</v>
      </c>
      <c r="C11" s="211">
        <v>4487</v>
      </c>
      <c r="D11" s="211" t="s">
        <v>145</v>
      </c>
      <c r="E11" s="211" t="s">
        <v>5</v>
      </c>
      <c r="F11" s="211" t="s">
        <v>5</v>
      </c>
      <c r="G11" s="211" t="s">
        <v>1208</v>
      </c>
      <c r="H11" s="211" t="s">
        <v>2678</v>
      </c>
      <c r="I11" s="651">
        <v>8</v>
      </c>
      <c r="J11" s="651">
        <v>5</v>
      </c>
    </row>
    <row r="12" spans="1:10" s="212" customFormat="1">
      <c r="A12" s="210">
        <v>43366</v>
      </c>
      <c r="B12" s="211" t="s">
        <v>4</v>
      </c>
      <c r="C12" s="211">
        <v>7213</v>
      </c>
      <c r="D12" s="211" t="s">
        <v>153</v>
      </c>
      <c r="E12" s="211" t="s">
        <v>5</v>
      </c>
      <c r="F12" s="211" t="s">
        <v>25</v>
      </c>
      <c r="G12" s="211" t="s">
        <v>2689</v>
      </c>
      <c r="H12" s="211" t="s">
        <v>2690</v>
      </c>
      <c r="I12" s="212">
        <v>26</v>
      </c>
      <c r="J12" s="212">
        <v>33</v>
      </c>
    </row>
    <row r="13" spans="1:10" s="212" customFormat="1">
      <c r="A13" s="210">
        <v>43359</v>
      </c>
      <c r="B13" s="211" t="s">
        <v>6</v>
      </c>
      <c r="C13" s="211">
        <v>10855</v>
      </c>
      <c r="D13" s="211" t="s">
        <v>433</v>
      </c>
      <c r="E13" s="211" t="s">
        <v>6</v>
      </c>
      <c r="F13" s="211" t="s">
        <v>28</v>
      </c>
      <c r="G13" s="211" t="s">
        <v>116</v>
      </c>
      <c r="H13" s="211"/>
      <c r="I13" s="244" t="s">
        <v>3316</v>
      </c>
      <c r="J13" s="244" t="s">
        <v>3153</v>
      </c>
    </row>
    <row r="14" spans="1:10" s="212" customFormat="1">
      <c r="A14" s="210">
        <v>43347</v>
      </c>
      <c r="B14" s="211" t="s">
        <v>4</v>
      </c>
      <c r="C14" s="211">
        <v>8096</v>
      </c>
      <c r="D14" s="211" t="s">
        <v>133</v>
      </c>
      <c r="E14" s="211" t="s">
        <v>12</v>
      </c>
      <c r="F14" s="211" t="s">
        <v>24</v>
      </c>
      <c r="G14" s="211" t="s">
        <v>946</v>
      </c>
      <c r="H14" s="211"/>
      <c r="I14" s="212">
        <v>27</v>
      </c>
      <c r="J14" s="212">
        <v>24</v>
      </c>
    </row>
    <row r="15" spans="1:10" s="212" customFormat="1">
      <c r="A15" s="210">
        <v>43354</v>
      </c>
      <c r="B15" s="211" t="s">
        <v>4</v>
      </c>
      <c r="C15" s="211">
        <v>8086</v>
      </c>
      <c r="D15" s="211" t="s">
        <v>133</v>
      </c>
      <c r="E15" s="211" t="s">
        <v>24</v>
      </c>
      <c r="F15" s="211" t="s">
        <v>28</v>
      </c>
      <c r="G15" s="211" t="s">
        <v>794</v>
      </c>
      <c r="H15" s="211" t="s">
        <v>2642</v>
      </c>
      <c r="I15" s="651">
        <v>27</v>
      </c>
      <c r="J15" s="651">
        <v>24</v>
      </c>
    </row>
    <row r="16" spans="1:10" s="212" customFormat="1">
      <c r="A16" s="210">
        <v>43354</v>
      </c>
      <c r="B16" s="211" t="s">
        <v>4</v>
      </c>
      <c r="C16" s="211">
        <v>8081</v>
      </c>
      <c r="D16" s="211" t="s">
        <v>133</v>
      </c>
      <c r="E16" s="211" t="s">
        <v>7</v>
      </c>
      <c r="F16" s="211" t="s">
        <v>7</v>
      </c>
      <c r="G16" s="211" t="s">
        <v>548</v>
      </c>
      <c r="H16" s="211" t="s">
        <v>2646</v>
      </c>
      <c r="I16" s="651">
        <v>27</v>
      </c>
      <c r="J16" s="651">
        <v>24</v>
      </c>
    </row>
    <row r="17" spans="1:10" s="212" customFormat="1">
      <c r="A17" s="210">
        <v>43358</v>
      </c>
      <c r="B17" s="211" t="s">
        <v>4</v>
      </c>
      <c r="C17" s="211">
        <v>8086</v>
      </c>
      <c r="D17" s="211" t="s">
        <v>133</v>
      </c>
      <c r="E17" s="211" t="s">
        <v>7</v>
      </c>
      <c r="F17" s="211" t="s">
        <v>7</v>
      </c>
      <c r="G17" s="211" t="s">
        <v>116</v>
      </c>
      <c r="H17" s="211" t="s">
        <v>2663</v>
      </c>
      <c r="I17" s="651">
        <v>27</v>
      </c>
      <c r="J17" s="651">
        <v>24</v>
      </c>
    </row>
    <row r="18" spans="1:10" s="212" customFormat="1">
      <c r="A18" s="210">
        <v>43360</v>
      </c>
      <c r="B18" s="211" t="s">
        <v>4</v>
      </c>
      <c r="C18" s="211">
        <v>8096</v>
      </c>
      <c r="D18" s="211" t="s">
        <v>133</v>
      </c>
      <c r="E18" s="211" t="s">
        <v>12</v>
      </c>
      <c r="F18" s="211" t="s">
        <v>24</v>
      </c>
      <c r="G18" s="211" t="s">
        <v>2669</v>
      </c>
      <c r="H18" s="211"/>
      <c r="I18" s="651">
        <v>27</v>
      </c>
      <c r="J18" s="651">
        <v>24</v>
      </c>
    </row>
    <row r="19" spans="1:10" s="212" customFormat="1">
      <c r="A19" s="210">
        <v>43356</v>
      </c>
      <c r="B19" s="211" t="s">
        <v>4</v>
      </c>
      <c r="C19" s="211">
        <v>4970</v>
      </c>
      <c r="D19" s="211" t="s">
        <v>199</v>
      </c>
      <c r="E19" s="211" t="s">
        <v>5</v>
      </c>
      <c r="F19" s="211" t="s">
        <v>7</v>
      </c>
      <c r="G19" s="211" t="s">
        <v>65</v>
      </c>
      <c r="H19" s="211"/>
      <c r="I19" s="212">
        <v>16</v>
      </c>
      <c r="J19" s="212">
        <v>14</v>
      </c>
    </row>
    <row r="20" spans="1:10" s="212" customFormat="1">
      <c r="A20" s="210">
        <v>43351</v>
      </c>
      <c r="B20" s="211" t="s">
        <v>4</v>
      </c>
      <c r="C20" s="211">
        <v>3270</v>
      </c>
      <c r="D20" s="211" t="s">
        <v>333</v>
      </c>
      <c r="E20" s="211" t="s">
        <v>888</v>
      </c>
      <c r="F20" s="211" t="s">
        <v>7</v>
      </c>
      <c r="G20" s="211" t="s">
        <v>514</v>
      </c>
      <c r="H20" s="211" t="s">
        <v>2631</v>
      </c>
      <c r="I20" s="212">
        <v>19</v>
      </c>
      <c r="J20" s="212">
        <v>20</v>
      </c>
    </row>
    <row r="21" spans="1:10" s="212" customFormat="1">
      <c r="A21" s="210">
        <v>43348</v>
      </c>
      <c r="B21" s="211" t="s">
        <v>4</v>
      </c>
      <c r="C21" s="211">
        <v>7381</v>
      </c>
      <c r="D21" s="211" t="s">
        <v>1107</v>
      </c>
      <c r="E21" s="211" t="s">
        <v>5</v>
      </c>
      <c r="F21" s="211" t="s">
        <v>7</v>
      </c>
      <c r="G21" s="211" t="s">
        <v>2609</v>
      </c>
      <c r="H21" s="211" t="s">
        <v>2610</v>
      </c>
      <c r="I21" s="212">
        <v>31</v>
      </c>
      <c r="J21" s="212">
        <v>38</v>
      </c>
    </row>
    <row r="22" spans="1:10" s="212" customFormat="1">
      <c r="A22" s="210">
        <v>43345</v>
      </c>
      <c r="B22" s="211" t="s">
        <v>22</v>
      </c>
      <c r="C22" s="211">
        <v>9660</v>
      </c>
      <c r="D22" s="211" t="s">
        <v>2594</v>
      </c>
      <c r="E22" s="211" t="s">
        <v>984</v>
      </c>
      <c r="F22" s="211" t="s">
        <v>24</v>
      </c>
      <c r="G22" s="211" t="s">
        <v>65</v>
      </c>
      <c r="H22" s="211" t="s">
        <v>2595</v>
      </c>
      <c r="I22" s="244" t="s">
        <v>3362</v>
      </c>
      <c r="J22" s="244" t="s">
        <v>3273</v>
      </c>
    </row>
    <row r="23" spans="1:10" s="212" customFormat="1">
      <c r="A23" s="210">
        <v>43362</v>
      </c>
      <c r="B23" s="211" t="s">
        <v>22</v>
      </c>
      <c r="C23" s="211">
        <v>8000</v>
      </c>
      <c r="D23" s="211" t="s">
        <v>2670</v>
      </c>
      <c r="E23" s="211" t="s">
        <v>984</v>
      </c>
      <c r="F23" s="211" t="s">
        <v>35</v>
      </c>
      <c r="G23" s="211" t="s">
        <v>1833</v>
      </c>
      <c r="H23" s="211" t="s">
        <v>2671</v>
      </c>
      <c r="I23" s="244" t="s">
        <v>3363</v>
      </c>
      <c r="J23" s="244" t="s">
        <v>3364</v>
      </c>
    </row>
    <row r="24" spans="1:10" s="212" customFormat="1">
      <c r="A24" s="210">
        <v>43358</v>
      </c>
      <c r="B24" s="211" t="s">
        <v>7</v>
      </c>
      <c r="C24" s="211">
        <v>57710</v>
      </c>
      <c r="D24" s="211" t="s">
        <v>1918</v>
      </c>
      <c r="E24" s="211" t="s">
        <v>7</v>
      </c>
      <c r="F24" s="211" t="s">
        <v>24</v>
      </c>
      <c r="G24" s="211" t="s">
        <v>609</v>
      </c>
      <c r="H24" s="211" t="s">
        <v>2660</v>
      </c>
      <c r="I24" s="212">
        <v>29</v>
      </c>
      <c r="J24" s="212">
        <v>25</v>
      </c>
    </row>
    <row r="25" spans="1:10" s="212" customFormat="1">
      <c r="A25" s="210">
        <v>43351</v>
      </c>
      <c r="B25" s="211" t="s">
        <v>22</v>
      </c>
      <c r="C25" s="211">
        <v>4790</v>
      </c>
      <c r="D25" s="211" t="s">
        <v>2626</v>
      </c>
      <c r="E25" s="211" t="s">
        <v>24</v>
      </c>
      <c r="F25" s="211" t="s">
        <v>6</v>
      </c>
      <c r="G25" s="211" t="s">
        <v>1189</v>
      </c>
      <c r="H25" s="211"/>
      <c r="I25" s="212">
        <v>85</v>
      </c>
      <c r="J25" s="212">
        <v>112</v>
      </c>
    </row>
    <row r="26" spans="1:10" s="212" customFormat="1">
      <c r="A26" s="210">
        <v>43344</v>
      </c>
      <c r="B26" s="211" t="s">
        <v>250</v>
      </c>
      <c r="C26" s="211" t="s">
        <v>2587</v>
      </c>
      <c r="D26" s="211" t="s">
        <v>2588</v>
      </c>
      <c r="E26" s="211" t="s">
        <v>24</v>
      </c>
      <c r="F26" s="211" t="s">
        <v>28</v>
      </c>
      <c r="G26" s="211" t="s">
        <v>2430</v>
      </c>
      <c r="H26" s="211"/>
      <c r="I26" s="244" t="s">
        <v>3127</v>
      </c>
      <c r="J26" s="244" t="s">
        <v>3127</v>
      </c>
    </row>
    <row r="27" spans="1:10" s="212" customFormat="1">
      <c r="A27" s="210">
        <v>43348</v>
      </c>
      <c r="B27" s="211" t="s">
        <v>22</v>
      </c>
      <c r="C27" s="211">
        <v>6031</v>
      </c>
      <c r="D27" s="211" t="s">
        <v>2608</v>
      </c>
      <c r="E27" s="211" t="s">
        <v>7</v>
      </c>
      <c r="F27" s="211" t="s">
        <v>24</v>
      </c>
      <c r="G27" s="211" t="s">
        <v>65</v>
      </c>
      <c r="H27" s="211"/>
      <c r="I27" s="212">
        <v>116</v>
      </c>
      <c r="J27" s="212">
        <v>194</v>
      </c>
    </row>
    <row r="28" spans="1:10" s="212" customFormat="1">
      <c r="A28" s="210">
        <v>43366</v>
      </c>
      <c r="B28" s="211" t="s">
        <v>4</v>
      </c>
      <c r="C28" s="211">
        <v>7713</v>
      </c>
      <c r="D28" s="211" t="s">
        <v>138</v>
      </c>
      <c r="E28" s="211" t="s">
        <v>5</v>
      </c>
      <c r="F28" s="211" t="s">
        <v>5</v>
      </c>
      <c r="G28" s="211" t="s">
        <v>2694</v>
      </c>
      <c r="H28" s="211"/>
      <c r="I28" s="212">
        <v>40</v>
      </c>
      <c r="J28" s="212">
        <v>59</v>
      </c>
    </row>
    <row r="29" spans="1:10" s="212" customFormat="1">
      <c r="A29" s="210">
        <v>43350</v>
      </c>
      <c r="B29" s="211" t="s">
        <v>4</v>
      </c>
      <c r="C29" s="211">
        <v>8351</v>
      </c>
      <c r="D29" s="211" t="s">
        <v>149</v>
      </c>
      <c r="E29" s="211" t="s">
        <v>5</v>
      </c>
      <c r="F29" s="211" t="s">
        <v>2624</v>
      </c>
      <c r="G29" s="211" t="s">
        <v>243</v>
      </c>
      <c r="H29" s="211" t="s">
        <v>2625</v>
      </c>
      <c r="I29" s="212">
        <v>18</v>
      </c>
      <c r="J29" s="212">
        <v>15</v>
      </c>
    </row>
    <row r="30" spans="1:10" s="212" customFormat="1">
      <c r="A30" s="210">
        <v>43351</v>
      </c>
      <c r="B30" s="211" t="s">
        <v>4</v>
      </c>
      <c r="C30" s="211">
        <v>9278</v>
      </c>
      <c r="D30" s="211" t="s">
        <v>200</v>
      </c>
      <c r="E30" s="211" t="s">
        <v>5</v>
      </c>
      <c r="F30" s="211" t="s">
        <v>7</v>
      </c>
      <c r="G30" s="211" t="s">
        <v>42</v>
      </c>
      <c r="H30" s="211" t="s">
        <v>2628</v>
      </c>
      <c r="I30" s="212">
        <v>47</v>
      </c>
      <c r="J30" s="212">
        <v>70</v>
      </c>
    </row>
    <row r="31" spans="1:10" s="212" customFormat="1">
      <c r="A31" s="210">
        <v>43345</v>
      </c>
      <c r="B31" s="211" t="s">
        <v>4</v>
      </c>
      <c r="C31" s="211">
        <v>4520</v>
      </c>
      <c r="D31" s="211" t="s">
        <v>131</v>
      </c>
      <c r="E31" s="211" t="s">
        <v>5</v>
      </c>
      <c r="F31" s="211" t="s">
        <v>24</v>
      </c>
      <c r="G31" s="211" t="s">
        <v>2596</v>
      </c>
      <c r="H31" s="211" t="s">
        <v>2597</v>
      </c>
      <c r="I31" s="212">
        <v>5</v>
      </c>
      <c r="J31" s="212">
        <v>2</v>
      </c>
    </row>
    <row r="32" spans="1:10" s="212" customFormat="1">
      <c r="A32" s="210">
        <v>43349</v>
      </c>
      <c r="B32" s="211" t="s">
        <v>4</v>
      </c>
      <c r="C32" s="211">
        <v>4536</v>
      </c>
      <c r="D32" s="211" t="s">
        <v>131</v>
      </c>
      <c r="E32" s="211" t="s">
        <v>5</v>
      </c>
      <c r="F32" s="211" t="s">
        <v>4</v>
      </c>
      <c r="G32" s="211" t="s">
        <v>388</v>
      </c>
      <c r="H32" s="211" t="s">
        <v>2611</v>
      </c>
      <c r="I32" s="651">
        <v>5</v>
      </c>
      <c r="J32" s="651">
        <v>2</v>
      </c>
    </row>
    <row r="33" spans="1:10" s="212" customFormat="1">
      <c r="A33" s="210">
        <v>43350</v>
      </c>
      <c r="B33" s="211" t="s">
        <v>4</v>
      </c>
      <c r="C33" s="211">
        <v>4668</v>
      </c>
      <c r="D33" s="211" t="s">
        <v>131</v>
      </c>
      <c r="E33" s="211" t="s">
        <v>5</v>
      </c>
      <c r="F33" s="211" t="s">
        <v>2620</v>
      </c>
      <c r="G33" s="211" t="s">
        <v>93</v>
      </c>
      <c r="H33" s="211" t="s">
        <v>2621</v>
      </c>
      <c r="I33" s="651">
        <v>5</v>
      </c>
      <c r="J33" s="651">
        <v>2</v>
      </c>
    </row>
    <row r="34" spans="1:10" s="212" customFormat="1">
      <c r="A34" s="210">
        <v>43352</v>
      </c>
      <c r="B34" s="211" t="s">
        <v>4</v>
      </c>
      <c r="C34" s="211">
        <v>4597</v>
      </c>
      <c r="D34" s="211" t="s">
        <v>131</v>
      </c>
      <c r="E34" s="211" t="s">
        <v>14</v>
      </c>
      <c r="F34" s="211" t="s">
        <v>24</v>
      </c>
      <c r="G34" s="211" t="s">
        <v>392</v>
      </c>
      <c r="H34" s="211" t="s">
        <v>2634</v>
      </c>
      <c r="I34" s="651">
        <v>5</v>
      </c>
      <c r="J34" s="651">
        <v>2</v>
      </c>
    </row>
    <row r="35" spans="1:10" s="212" customFormat="1">
      <c r="A35" s="210">
        <v>43356</v>
      </c>
      <c r="B35" s="211" t="s">
        <v>4</v>
      </c>
      <c r="C35" s="211">
        <v>4514</v>
      </c>
      <c r="D35" s="211" t="s">
        <v>131</v>
      </c>
      <c r="E35" s="211" t="s">
        <v>12</v>
      </c>
      <c r="F35" s="211" t="s">
        <v>24</v>
      </c>
      <c r="G35" s="211" t="s">
        <v>1133</v>
      </c>
      <c r="H35" s="211" t="s">
        <v>2651</v>
      </c>
      <c r="I35" s="651">
        <v>5</v>
      </c>
      <c r="J35" s="651">
        <v>2</v>
      </c>
    </row>
    <row r="36" spans="1:10" s="212" customFormat="1">
      <c r="A36" s="210">
        <v>43357</v>
      </c>
      <c r="B36" s="211" t="s">
        <v>4</v>
      </c>
      <c r="C36" s="211">
        <v>4677</v>
      </c>
      <c r="D36" s="211" t="s">
        <v>131</v>
      </c>
      <c r="E36" s="211" t="s">
        <v>5</v>
      </c>
      <c r="F36" s="211" t="s">
        <v>6</v>
      </c>
      <c r="G36" s="211" t="s">
        <v>2655</v>
      </c>
      <c r="H36" s="211"/>
      <c r="I36" s="651">
        <v>5</v>
      </c>
      <c r="J36" s="651">
        <v>2</v>
      </c>
    </row>
    <row r="37" spans="1:10" s="212" customFormat="1">
      <c r="A37" s="210">
        <v>43359</v>
      </c>
      <c r="B37" s="211" t="s">
        <v>4</v>
      </c>
      <c r="C37" s="211">
        <v>4581</v>
      </c>
      <c r="D37" s="211" t="s">
        <v>131</v>
      </c>
      <c r="E37" s="211" t="s">
        <v>24</v>
      </c>
      <c r="F37" s="211" t="s">
        <v>24</v>
      </c>
      <c r="G37" s="211" t="s">
        <v>609</v>
      </c>
      <c r="H37" s="211"/>
      <c r="I37" s="651">
        <v>5</v>
      </c>
      <c r="J37" s="651">
        <v>2</v>
      </c>
    </row>
    <row r="38" spans="1:10" s="212" customFormat="1">
      <c r="A38" s="210">
        <v>43357</v>
      </c>
      <c r="B38" s="211" t="s">
        <v>4</v>
      </c>
      <c r="C38" s="211">
        <v>4631</v>
      </c>
      <c r="D38" s="211" t="s">
        <v>987</v>
      </c>
      <c r="E38" s="211" t="s">
        <v>24</v>
      </c>
      <c r="F38" s="211" t="s">
        <v>7</v>
      </c>
      <c r="G38" s="211" t="s">
        <v>946</v>
      </c>
      <c r="H38" s="211"/>
      <c r="I38" s="651">
        <v>5</v>
      </c>
      <c r="J38" s="651">
        <v>2</v>
      </c>
    </row>
    <row r="39" spans="1:10" s="212" customFormat="1">
      <c r="A39" s="210">
        <v>43357</v>
      </c>
      <c r="B39" s="211" t="s">
        <v>4</v>
      </c>
      <c r="C39" s="211">
        <v>4527</v>
      </c>
      <c r="D39" s="211" t="s">
        <v>987</v>
      </c>
      <c r="E39" s="211" t="s">
        <v>5</v>
      </c>
      <c r="F39" s="211" t="s">
        <v>6</v>
      </c>
      <c r="G39" s="211" t="s">
        <v>1373</v>
      </c>
      <c r="H39" s="211"/>
      <c r="I39" s="651">
        <v>5</v>
      </c>
      <c r="J39" s="651">
        <v>2</v>
      </c>
    </row>
    <row r="40" spans="1:10" s="212" customFormat="1">
      <c r="A40" s="210">
        <v>43352</v>
      </c>
      <c r="B40" s="211" t="s">
        <v>4</v>
      </c>
      <c r="C40" s="211">
        <v>3429</v>
      </c>
      <c r="D40" s="211" t="s">
        <v>168</v>
      </c>
      <c r="E40" s="211" t="s">
        <v>5</v>
      </c>
      <c r="F40" s="211" t="s">
        <v>6</v>
      </c>
      <c r="G40" s="211" t="s">
        <v>388</v>
      </c>
      <c r="H40" s="211" t="s">
        <v>2632</v>
      </c>
      <c r="I40" s="212">
        <v>19</v>
      </c>
      <c r="J40" s="212">
        <v>23</v>
      </c>
    </row>
    <row r="41" spans="1:10" s="212" customFormat="1">
      <c r="A41" s="210">
        <v>43356</v>
      </c>
      <c r="B41" s="211" t="s">
        <v>4</v>
      </c>
      <c r="C41" s="211">
        <v>3554</v>
      </c>
      <c r="D41" s="211" t="s">
        <v>168</v>
      </c>
      <c r="E41" s="211" t="s">
        <v>5</v>
      </c>
      <c r="F41" s="211" t="s">
        <v>7</v>
      </c>
      <c r="G41" s="211" t="s">
        <v>388</v>
      </c>
      <c r="H41" s="211"/>
      <c r="I41" s="651">
        <v>19</v>
      </c>
      <c r="J41" s="651">
        <v>23</v>
      </c>
    </row>
    <row r="42" spans="1:10" s="212" customFormat="1">
      <c r="A42" s="210">
        <v>43357</v>
      </c>
      <c r="B42" s="211" t="s">
        <v>4</v>
      </c>
      <c r="C42" s="211">
        <v>3427</v>
      </c>
      <c r="D42" s="211" t="s">
        <v>168</v>
      </c>
      <c r="E42" s="211" t="s">
        <v>5</v>
      </c>
      <c r="F42" s="211" t="s">
        <v>7</v>
      </c>
      <c r="G42" s="211" t="s">
        <v>21</v>
      </c>
      <c r="H42" s="211" t="s">
        <v>2652</v>
      </c>
      <c r="I42" s="651">
        <v>19</v>
      </c>
      <c r="J42" s="651">
        <v>23</v>
      </c>
    </row>
    <row r="43" spans="1:10" s="212" customFormat="1">
      <c r="A43" s="210">
        <v>43366</v>
      </c>
      <c r="B43" s="211" t="s">
        <v>4</v>
      </c>
      <c r="C43" s="211">
        <v>3468</v>
      </c>
      <c r="D43" s="211" t="s">
        <v>168</v>
      </c>
      <c r="E43" s="211" t="s">
        <v>5</v>
      </c>
      <c r="F43" s="211" t="s">
        <v>7</v>
      </c>
      <c r="G43" s="211" t="s">
        <v>116</v>
      </c>
      <c r="H43" s="211" t="s">
        <v>2687</v>
      </c>
      <c r="I43" s="651">
        <v>19</v>
      </c>
      <c r="J43" s="651">
        <v>23</v>
      </c>
    </row>
    <row r="44" spans="1:10" s="212" customFormat="1">
      <c r="A44" s="210">
        <v>43366</v>
      </c>
      <c r="B44" s="211" t="s">
        <v>4</v>
      </c>
      <c r="C44" s="211">
        <v>6450</v>
      </c>
      <c r="D44" s="211" t="s">
        <v>157</v>
      </c>
      <c r="E44" s="211" t="s">
        <v>5</v>
      </c>
      <c r="F44" s="211" t="s">
        <v>6</v>
      </c>
      <c r="G44" s="211" t="s">
        <v>116</v>
      </c>
      <c r="H44" s="211"/>
      <c r="I44" s="212">
        <v>53</v>
      </c>
      <c r="J44" s="212">
        <v>61</v>
      </c>
    </row>
    <row r="45" spans="1:10" s="212" customFormat="1">
      <c r="A45" s="210">
        <v>43366</v>
      </c>
      <c r="B45" s="211" t="s">
        <v>4</v>
      </c>
      <c r="C45" s="211">
        <v>6450</v>
      </c>
      <c r="D45" s="211" t="s">
        <v>157</v>
      </c>
      <c r="E45" s="211" t="s">
        <v>5</v>
      </c>
      <c r="F45" s="211" t="s">
        <v>5</v>
      </c>
      <c r="G45" s="211" t="s">
        <v>1848</v>
      </c>
      <c r="H45" s="211" t="s">
        <v>2695</v>
      </c>
      <c r="I45" s="651">
        <v>53</v>
      </c>
      <c r="J45" s="651">
        <v>61</v>
      </c>
    </row>
    <row r="46" spans="1:10" s="212" customFormat="1">
      <c r="A46" s="210">
        <v>43366</v>
      </c>
      <c r="B46" s="211" t="s">
        <v>6</v>
      </c>
      <c r="C46" s="211">
        <v>66806</v>
      </c>
      <c r="D46" s="211" t="s">
        <v>1191</v>
      </c>
      <c r="E46" s="211" t="s">
        <v>6</v>
      </c>
      <c r="F46" s="211" t="s">
        <v>6</v>
      </c>
      <c r="G46" s="211" t="s">
        <v>65</v>
      </c>
      <c r="H46" s="211"/>
      <c r="I46" s="212">
        <v>55</v>
      </c>
      <c r="J46" s="212">
        <v>89</v>
      </c>
    </row>
    <row r="47" spans="1:10" s="212" customFormat="1">
      <c r="A47" s="210">
        <v>43351</v>
      </c>
      <c r="B47" s="211" t="s">
        <v>4</v>
      </c>
      <c r="C47" s="211">
        <v>9366</v>
      </c>
      <c r="D47" s="211" t="s">
        <v>2627</v>
      </c>
      <c r="E47" s="211" t="s">
        <v>5</v>
      </c>
      <c r="F47" s="211" t="s">
        <v>7</v>
      </c>
      <c r="G47" s="211" t="s">
        <v>388</v>
      </c>
      <c r="H47" s="211"/>
      <c r="I47" s="212">
        <v>49</v>
      </c>
      <c r="J47" s="212">
        <v>59</v>
      </c>
    </row>
    <row r="48" spans="1:10" s="212" customFormat="1">
      <c r="A48" s="210">
        <v>43352</v>
      </c>
      <c r="B48" s="211" t="s">
        <v>4</v>
      </c>
      <c r="C48" s="211">
        <v>7635</v>
      </c>
      <c r="D48" s="211" t="s">
        <v>2635</v>
      </c>
      <c r="E48" s="211" t="s">
        <v>5</v>
      </c>
      <c r="F48" s="211" t="s">
        <v>7</v>
      </c>
      <c r="G48" s="211" t="s">
        <v>42</v>
      </c>
      <c r="H48" s="211" t="s">
        <v>2636</v>
      </c>
      <c r="I48" s="212">
        <v>42</v>
      </c>
      <c r="J48" s="212">
        <v>54</v>
      </c>
    </row>
    <row r="49" spans="1:10" s="212" customFormat="1">
      <c r="A49" s="210">
        <v>43352</v>
      </c>
      <c r="B49" s="211" t="s">
        <v>4</v>
      </c>
      <c r="C49" s="211">
        <v>4053</v>
      </c>
      <c r="D49" s="211" t="s">
        <v>141</v>
      </c>
      <c r="E49" s="211" t="s">
        <v>7</v>
      </c>
      <c r="F49" s="211" t="s">
        <v>9</v>
      </c>
      <c r="G49" s="211" t="s">
        <v>2637</v>
      </c>
      <c r="H49" s="211"/>
      <c r="I49" s="212">
        <v>11</v>
      </c>
      <c r="J49" s="212">
        <v>10</v>
      </c>
    </row>
    <row r="50" spans="1:10" s="212" customFormat="1">
      <c r="A50" s="210">
        <v>43359</v>
      </c>
      <c r="B50" s="211" t="s">
        <v>4</v>
      </c>
      <c r="C50" s="211">
        <v>5817</v>
      </c>
      <c r="D50" s="211" t="s">
        <v>184</v>
      </c>
      <c r="E50" s="211" t="s">
        <v>5</v>
      </c>
      <c r="F50" s="211" t="s">
        <v>70</v>
      </c>
      <c r="G50" s="211" t="s">
        <v>1208</v>
      </c>
      <c r="H50" s="211"/>
      <c r="I50" s="212">
        <v>23</v>
      </c>
      <c r="J50" s="212">
        <v>28</v>
      </c>
    </row>
    <row r="51" spans="1:10" s="212" customFormat="1">
      <c r="A51" s="210">
        <v>43347</v>
      </c>
      <c r="B51" s="211" t="s">
        <v>4</v>
      </c>
      <c r="C51" s="211">
        <v>3885</v>
      </c>
      <c r="D51" s="211" t="s">
        <v>306</v>
      </c>
      <c r="E51" s="211" t="s">
        <v>24</v>
      </c>
      <c r="F51" s="211" t="s">
        <v>28</v>
      </c>
      <c r="G51" s="211" t="s">
        <v>48</v>
      </c>
      <c r="H51" s="211" t="s">
        <v>2605</v>
      </c>
      <c r="I51" s="212">
        <v>11</v>
      </c>
      <c r="J51" s="212">
        <v>12</v>
      </c>
    </row>
    <row r="52" spans="1:10" s="212" customFormat="1">
      <c r="A52" s="210">
        <v>43364</v>
      </c>
      <c r="B52" s="211" t="s">
        <v>7</v>
      </c>
      <c r="C52" s="211">
        <v>57500</v>
      </c>
      <c r="D52" s="211" t="s">
        <v>329</v>
      </c>
      <c r="E52" s="211" t="s">
        <v>7</v>
      </c>
      <c r="F52" s="211" t="s">
        <v>6</v>
      </c>
      <c r="G52" s="211" t="s">
        <v>514</v>
      </c>
      <c r="H52" s="211"/>
      <c r="I52" s="212">
        <v>20</v>
      </c>
      <c r="J52" s="212">
        <v>27</v>
      </c>
    </row>
    <row r="53" spans="1:10" s="212" customFormat="1">
      <c r="A53" s="210">
        <v>43357</v>
      </c>
      <c r="B53" s="211" t="s">
        <v>4</v>
      </c>
      <c r="C53" s="211">
        <v>6783</v>
      </c>
      <c r="D53" s="211" t="s">
        <v>144</v>
      </c>
      <c r="E53" s="211" t="s">
        <v>12</v>
      </c>
      <c r="F53" s="211" t="s">
        <v>2542</v>
      </c>
      <c r="G53" s="211" t="s">
        <v>123</v>
      </c>
      <c r="H53" s="211" t="s">
        <v>2653</v>
      </c>
      <c r="I53" s="212">
        <v>35</v>
      </c>
      <c r="J53" s="212">
        <v>54</v>
      </c>
    </row>
    <row r="54" spans="1:10" s="212" customFormat="1">
      <c r="A54" s="210">
        <v>43358</v>
      </c>
      <c r="B54" s="211" t="s">
        <v>22</v>
      </c>
      <c r="C54" s="211">
        <v>6782</v>
      </c>
      <c r="D54" s="211" t="s">
        <v>3317</v>
      </c>
      <c r="E54" s="211" t="s">
        <v>7</v>
      </c>
      <c r="F54" s="211" t="s">
        <v>7</v>
      </c>
      <c r="G54" s="211" t="s">
        <v>116</v>
      </c>
      <c r="H54" s="211" t="s">
        <v>2662</v>
      </c>
      <c r="I54" s="212">
        <v>24</v>
      </c>
      <c r="J54" s="212">
        <v>24</v>
      </c>
    </row>
    <row r="55" spans="1:10" s="212" customFormat="1">
      <c r="A55" s="210">
        <v>43346</v>
      </c>
      <c r="B55" s="211" t="s">
        <v>4</v>
      </c>
      <c r="C55" s="211">
        <v>4915</v>
      </c>
      <c r="D55" s="211" t="s">
        <v>386</v>
      </c>
      <c r="E55" s="211" t="s">
        <v>5</v>
      </c>
      <c r="F55" s="211" t="s">
        <v>7</v>
      </c>
      <c r="G55" s="211" t="s">
        <v>2599</v>
      </c>
      <c r="H55" s="211" t="s">
        <v>2600</v>
      </c>
      <c r="I55" s="212">
        <v>12</v>
      </c>
      <c r="J55" s="212">
        <v>7</v>
      </c>
    </row>
    <row r="56" spans="1:10" s="212" customFormat="1">
      <c r="A56" s="210">
        <v>43356</v>
      </c>
      <c r="B56" s="211" t="s">
        <v>4</v>
      </c>
      <c r="C56" s="211">
        <v>7313</v>
      </c>
      <c r="D56" s="211" t="s">
        <v>163</v>
      </c>
      <c r="E56" s="211" t="s">
        <v>5</v>
      </c>
      <c r="F56" s="211" t="s">
        <v>363</v>
      </c>
      <c r="G56" s="211" t="s">
        <v>388</v>
      </c>
      <c r="H56" s="211" t="s">
        <v>2650</v>
      </c>
      <c r="I56" s="212">
        <v>32</v>
      </c>
      <c r="J56" s="212">
        <v>37</v>
      </c>
    </row>
    <row r="57" spans="1:10" s="212" customFormat="1">
      <c r="A57" s="210">
        <v>43351</v>
      </c>
      <c r="B57" s="211" t="s">
        <v>4</v>
      </c>
      <c r="C57" s="211">
        <v>7230</v>
      </c>
      <c r="D57" s="211" t="s">
        <v>156</v>
      </c>
      <c r="E57" s="211" t="s">
        <v>451</v>
      </c>
      <c r="F57" s="211" t="s">
        <v>27</v>
      </c>
      <c r="G57" s="211" t="s">
        <v>21</v>
      </c>
      <c r="H57" s="211" t="s">
        <v>2629</v>
      </c>
      <c r="I57" s="212">
        <v>34</v>
      </c>
      <c r="J57" s="212">
        <v>37</v>
      </c>
    </row>
    <row r="58" spans="1:10" s="212" customFormat="1">
      <c r="A58" s="210">
        <v>43347</v>
      </c>
      <c r="B58" s="211" t="s">
        <v>4</v>
      </c>
      <c r="C58" s="218">
        <v>8374</v>
      </c>
      <c r="D58" s="211" t="s">
        <v>154</v>
      </c>
      <c r="E58" s="211" t="s">
        <v>5</v>
      </c>
      <c r="F58" s="211" t="s">
        <v>7</v>
      </c>
      <c r="G58" s="211" t="s">
        <v>2606</v>
      </c>
      <c r="H58" s="211" t="s">
        <v>2607</v>
      </c>
      <c r="I58" s="212">
        <v>31</v>
      </c>
      <c r="J58" s="212">
        <v>23</v>
      </c>
    </row>
    <row r="59" spans="1:10" s="212" customFormat="1">
      <c r="A59" s="210">
        <v>43344</v>
      </c>
      <c r="B59" s="211" t="s">
        <v>7</v>
      </c>
      <c r="C59" s="211">
        <v>54590</v>
      </c>
      <c r="D59" s="211" t="s">
        <v>849</v>
      </c>
      <c r="E59" s="211" t="s">
        <v>7</v>
      </c>
      <c r="F59" s="211" t="s">
        <v>24</v>
      </c>
      <c r="G59" s="211" t="s">
        <v>2590</v>
      </c>
      <c r="H59" s="211" t="s">
        <v>2591</v>
      </c>
      <c r="I59" s="212">
        <v>12</v>
      </c>
      <c r="J59" s="212">
        <v>7</v>
      </c>
    </row>
    <row r="60" spans="1:10" s="212" customFormat="1">
      <c r="A60" s="210">
        <v>43368</v>
      </c>
      <c r="B60" s="211" t="s">
        <v>6</v>
      </c>
      <c r="C60" s="211">
        <v>76131</v>
      </c>
      <c r="D60" s="211" t="s">
        <v>2696</v>
      </c>
      <c r="E60" s="211" t="s">
        <v>6</v>
      </c>
      <c r="F60" s="211" t="s">
        <v>6</v>
      </c>
      <c r="G60" s="211" t="s">
        <v>1777</v>
      </c>
      <c r="H60" s="211" t="s">
        <v>2697</v>
      </c>
      <c r="I60" s="244" t="s">
        <v>3318</v>
      </c>
      <c r="J60" s="244" t="s">
        <v>3211</v>
      </c>
    </row>
    <row r="61" spans="1:10" s="212" customFormat="1">
      <c r="A61" s="210">
        <v>43346</v>
      </c>
      <c r="B61" s="211" t="s">
        <v>4</v>
      </c>
      <c r="C61" s="211">
        <v>3670</v>
      </c>
      <c r="D61" s="211" t="s">
        <v>181</v>
      </c>
      <c r="E61" s="211" t="s">
        <v>79</v>
      </c>
      <c r="F61" s="211" t="s">
        <v>35</v>
      </c>
      <c r="G61" s="211" t="s">
        <v>388</v>
      </c>
      <c r="H61" s="211"/>
      <c r="I61" s="212">
        <v>15</v>
      </c>
      <c r="J61" s="212">
        <v>17</v>
      </c>
    </row>
    <row r="62" spans="1:10" s="212" customFormat="1">
      <c r="A62" s="210">
        <v>43365</v>
      </c>
      <c r="B62" s="211" t="s">
        <v>4</v>
      </c>
      <c r="C62" s="211">
        <v>3674</v>
      </c>
      <c r="D62" s="211" t="s">
        <v>181</v>
      </c>
      <c r="E62" s="211" t="s">
        <v>5</v>
      </c>
      <c r="F62" s="211" t="s">
        <v>122</v>
      </c>
      <c r="G62" s="211" t="s">
        <v>2679</v>
      </c>
      <c r="H62" s="211"/>
      <c r="I62" s="651">
        <v>15</v>
      </c>
      <c r="J62" s="651">
        <v>17</v>
      </c>
    </row>
    <row r="63" spans="1:10" s="212" customFormat="1">
      <c r="A63" s="210">
        <v>43366</v>
      </c>
      <c r="B63" s="211" t="s">
        <v>6</v>
      </c>
      <c r="C63" s="211">
        <v>51069</v>
      </c>
      <c r="D63" s="211" t="s">
        <v>465</v>
      </c>
      <c r="E63" s="211" t="s">
        <v>2686</v>
      </c>
      <c r="F63" s="211" t="s">
        <v>24</v>
      </c>
      <c r="G63" s="211" t="s">
        <v>65</v>
      </c>
      <c r="H63" s="211"/>
      <c r="I63" s="212">
        <v>155</v>
      </c>
      <c r="J63" s="212">
        <v>239</v>
      </c>
    </row>
    <row r="64" spans="1:10" s="212" customFormat="1">
      <c r="A64" s="210">
        <v>43363</v>
      </c>
      <c r="B64" s="211" t="s">
        <v>719</v>
      </c>
      <c r="C64" s="211">
        <v>15150</v>
      </c>
      <c r="D64" s="211" t="s">
        <v>2672</v>
      </c>
      <c r="E64" s="211" t="s">
        <v>2673</v>
      </c>
      <c r="F64" s="211" t="s">
        <v>24</v>
      </c>
      <c r="G64" s="211" t="s">
        <v>388</v>
      </c>
      <c r="H64" s="211"/>
      <c r="I64" s="244" t="s">
        <v>3127</v>
      </c>
      <c r="J64" s="244" t="s">
        <v>3127</v>
      </c>
    </row>
    <row r="65" spans="1:10" s="212" customFormat="1">
      <c r="A65" s="210">
        <v>43366</v>
      </c>
      <c r="B65" s="211" t="s">
        <v>7</v>
      </c>
      <c r="C65" s="211">
        <v>54400</v>
      </c>
      <c r="D65" s="211" t="s">
        <v>408</v>
      </c>
      <c r="E65" s="211" t="s">
        <v>7</v>
      </c>
      <c r="F65" s="211" t="s">
        <v>7</v>
      </c>
      <c r="G65" s="211" t="s">
        <v>116</v>
      </c>
      <c r="H65" s="211"/>
      <c r="I65" s="212">
        <v>22</v>
      </c>
      <c r="J65" s="212">
        <v>20</v>
      </c>
    </row>
    <row r="66" spans="1:10" s="212" customFormat="1">
      <c r="A66" s="210">
        <v>43370</v>
      </c>
      <c r="B66" s="211" t="s">
        <v>22</v>
      </c>
      <c r="C66" s="211">
        <v>6850</v>
      </c>
      <c r="D66" s="211" t="s">
        <v>2698</v>
      </c>
      <c r="E66" s="211" t="s">
        <v>7</v>
      </c>
      <c r="F66" s="211" t="s">
        <v>7</v>
      </c>
      <c r="G66" s="211" t="s">
        <v>2689</v>
      </c>
      <c r="H66" s="211" t="s">
        <v>2699</v>
      </c>
      <c r="I66" s="212">
        <v>45</v>
      </c>
      <c r="J66" s="212">
        <v>48</v>
      </c>
    </row>
    <row r="67" spans="1:10" s="212" customFormat="1">
      <c r="A67" s="210">
        <v>43344</v>
      </c>
      <c r="B67" s="211" t="s">
        <v>4</v>
      </c>
      <c r="C67" s="211">
        <v>1530</v>
      </c>
      <c r="D67" s="211" t="s">
        <v>205</v>
      </c>
      <c r="E67" s="211" t="s">
        <v>5</v>
      </c>
      <c r="F67" s="211" t="s">
        <v>6</v>
      </c>
      <c r="G67" s="211" t="s">
        <v>2592</v>
      </c>
      <c r="H67" s="211" t="s">
        <v>2593</v>
      </c>
      <c r="I67" s="212">
        <v>23</v>
      </c>
      <c r="J67" s="212">
        <v>26</v>
      </c>
    </row>
    <row r="68" spans="1:10" s="212" customFormat="1">
      <c r="A68" s="210">
        <v>43345</v>
      </c>
      <c r="B68" s="211" t="s">
        <v>4</v>
      </c>
      <c r="C68" s="211">
        <v>2636</v>
      </c>
      <c r="D68" s="211" t="s">
        <v>205</v>
      </c>
      <c r="E68" s="211" t="s">
        <v>2480</v>
      </c>
      <c r="F68" s="211" t="s">
        <v>24</v>
      </c>
      <c r="G68" s="211" t="s">
        <v>663</v>
      </c>
      <c r="H68" s="211"/>
      <c r="I68" s="651">
        <v>23</v>
      </c>
      <c r="J68" s="651">
        <v>26</v>
      </c>
    </row>
    <row r="69" spans="1:10" s="212" customFormat="1">
      <c r="A69" s="210">
        <v>43346</v>
      </c>
      <c r="B69" s="211" t="s">
        <v>4</v>
      </c>
      <c r="C69" s="211">
        <v>2156</v>
      </c>
      <c r="D69" s="211" t="s">
        <v>205</v>
      </c>
      <c r="E69" s="211" t="s">
        <v>7</v>
      </c>
      <c r="F69" s="211" t="s">
        <v>2601</v>
      </c>
      <c r="G69" s="211" t="s">
        <v>65</v>
      </c>
      <c r="H69" s="211"/>
      <c r="I69" s="651">
        <v>23</v>
      </c>
      <c r="J69" s="651">
        <v>26</v>
      </c>
    </row>
    <row r="70" spans="1:10" s="212" customFormat="1">
      <c r="A70" s="210">
        <v>43346</v>
      </c>
      <c r="B70" s="211" t="s">
        <v>4</v>
      </c>
      <c r="C70" s="211">
        <v>2125</v>
      </c>
      <c r="D70" s="211" t="s">
        <v>205</v>
      </c>
      <c r="E70" s="211" t="s">
        <v>79</v>
      </c>
      <c r="F70" s="211" t="s">
        <v>24</v>
      </c>
      <c r="G70" s="211" t="s">
        <v>391</v>
      </c>
      <c r="H70" s="211" t="s">
        <v>2603</v>
      </c>
      <c r="I70" s="651">
        <v>23</v>
      </c>
      <c r="J70" s="651">
        <v>26</v>
      </c>
    </row>
    <row r="71" spans="1:10" s="212" customFormat="1">
      <c r="A71" s="210">
        <v>43349</v>
      </c>
      <c r="B71" s="211" t="s">
        <v>4</v>
      </c>
      <c r="C71" s="211">
        <v>2626</v>
      </c>
      <c r="D71" s="211" t="s">
        <v>205</v>
      </c>
      <c r="E71" s="211" t="s">
        <v>28</v>
      </c>
      <c r="F71" s="211" t="s">
        <v>7</v>
      </c>
      <c r="G71" s="211" t="s">
        <v>388</v>
      </c>
      <c r="H71" s="211" t="s">
        <v>2614</v>
      </c>
      <c r="I71" s="651">
        <v>23</v>
      </c>
      <c r="J71" s="651">
        <v>26</v>
      </c>
    </row>
    <row r="72" spans="1:10" s="212" customFormat="1">
      <c r="A72" s="210">
        <v>43349</v>
      </c>
      <c r="B72" s="211" t="s">
        <v>4</v>
      </c>
      <c r="C72" s="211">
        <v>1254</v>
      </c>
      <c r="D72" s="211" t="s">
        <v>205</v>
      </c>
      <c r="E72" s="211" t="s">
        <v>7</v>
      </c>
      <c r="F72" s="211" t="s">
        <v>28</v>
      </c>
      <c r="G72" s="211" t="s">
        <v>65</v>
      </c>
      <c r="H72" s="211" t="s">
        <v>2617</v>
      </c>
      <c r="I72" s="651">
        <v>23</v>
      </c>
      <c r="J72" s="651">
        <v>26</v>
      </c>
    </row>
    <row r="73" spans="1:10" s="212" customFormat="1">
      <c r="A73" s="210">
        <v>43351</v>
      </c>
      <c r="B73" s="211" t="s">
        <v>4</v>
      </c>
      <c r="C73" s="211">
        <v>1511</v>
      </c>
      <c r="D73" s="211" t="s">
        <v>205</v>
      </c>
      <c r="E73" s="211" t="s">
        <v>5</v>
      </c>
      <c r="F73" s="211" t="s">
        <v>7</v>
      </c>
      <c r="G73" s="211" t="s">
        <v>51</v>
      </c>
      <c r="H73" s="211"/>
      <c r="I73" s="651">
        <v>23</v>
      </c>
      <c r="J73" s="651">
        <v>26</v>
      </c>
    </row>
    <row r="74" spans="1:10" s="212" customFormat="1">
      <c r="A74" s="210">
        <v>43353</v>
      </c>
      <c r="B74" s="211" t="s">
        <v>4</v>
      </c>
      <c r="C74" s="211">
        <v>2980</v>
      </c>
      <c r="D74" s="211" t="s">
        <v>205</v>
      </c>
      <c r="E74" s="211" t="s">
        <v>28</v>
      </c>
      <c r="F74" s="211" t="s">
        <v>24</v>
      </c>
      <c r="G74" s="211" t="s">
        <v>548</v>
      </c>
      <c r="H74" s="211"/>
      <c r="I74" s="651">
        <v>23</v>
      </c>
      <c r="J74" s="651">
        <v>26</v>
      </c>
    </row>
    <row r="75" spans="1:10" s="212" customFormat="1">
      <c r="A75" s="210">
        <v>43353</v>
      </c>
      <c r="B75" s="211" t="s">
        <v>4</v>
      </c>
      <c r="C75" s="211">
        <v>2167</v>
      </c>
      <c r="D75" s="211" t="s">
        <v>205</v>
      </c>
      <c r="E75" s="211" t="s">
        <v>2639</v>
      </c>
      <c r="F75" s="211" t="s">
        <v>24</v>
      </c>
      <c r="G75" s="211" t="s">
        <v>116</v>
      </c>
      <c r="H75" s="211"/>
      <c r="I75" s="651">
        <v>23</v>
      </c>
      <c r="J75" s="651">
        <v>26</v>
      </c>
    </row>
    <row r="76" spans="1:10" s="212" customFormat="1">
      <c r="A76" s="210">
        <v>43353</v>
      </c>
      <c r="B76" s="211" t="s">
        <v>4</v>
      </c>
      <c r="C76" s="211">
        <v>1232</v>
      </c>
      <c r="D76" s="211" t="s">
        <v>205</v>
      </c>
      <c r="E76" s="211" t="s">
        <v>5</v>
      </c>
      <c r="F76" s="211" t="s">
        <v>5</v>
      </c>
      <c r="G76" s="211" t="s">
        <v>2640</v>
      </c>
      <c r="H76" s="211" t="s">
        <v>2641</v>
      </c>
      <c r="I76" s="651">
        <v>23</v>
      </c>
      <c r="J76" s="651">
        <v>26</v>
      </c>
    </row>
    <row r="77" spans="1:10" s="212" customFormat="1">
      <c r="A77" s="210">
        <v>43354</v>
      </c>
      <c r="B77" s="211" t="s">
        <v>4</v>
      </c>
      <c r="C77" s="211">
        <v>2451</v>
      </c>
      <c r="D77" s="211" t="s">
        <v>205</v>
      </c>
      <c r="E77" s="211" t="s">
        <v>9</v>
      </c>
      <c r="F77" s="211" t="s">
        <v>7</v>
      </c>
      <c r="G77" s="211" t="s">
        <v>123</v>
      </c>
      <c r="H77" s="211"/>
      <c r="I77" s="651">
        <v>23</v>
      </c>
      <c r="J77" s="651">
        <v>26</v>
      </c>
    </row>
    <row r="78" spans="1:10" s="212" customFormat="1">
      <c r="A78" s="210">
        <v>43354</v>
      </c>
      <c r="B78" s="211" t="s">
        <v>4</v>
      </c>
      <c r="C78" s="211">
        <v>2317</v>
      </c>
      <c r="D78" s="211" t="s">
        <v>205</v>
      </c>
      <c r="E78" s="211" t="s">
        <v>24</v>
      </c>
      <c r="F78" s="211" t="s">
        <v>24</v>
      </c>
      <c r="G78" s="211" t="s">
        <v>116</v>
      </c>
      <c r="H78" s="211" t="s">
        <v>2643</v>
      </c>
      <c r="I78" s="651">
        <v>23</v>
      </c>
      <c r="J78" s="651">
        <v>26</v>
      </c>
    </row>
    <row r="79" spans="1:10" s="212" customFormat="1">
      <c r="A79" s="210">
        <v>43357</v>
      </c>
      <c r="B79" s="211" t="s">
        <v>4</v>
      </c>
      <c r="C79" s="211">
        <v>2128</v>
      </c>
      <c r="D79" s="211" t="s">
        <v>205</v>
      </c>
      <c r="E79" s="211" t="s">
        <v>7</v>
      </c>
      <c r="F79" s="211" t="s">
        <v>24</v>
      </c>
      <c r="G79" s="211" t="s">
        <v>388</v>
      </c>
      <c r="H79" s="211"/>
      <c r="I79" s="651">
        <v>23</v>
      </c>
      <c r="J79" s="651">
        <v>26</v>
      </c>
    </row>
    <row r="80" spans="1:10" s="212" customFormat="1">
      <c r="A80" s="210">
        <v>43358</v>
      </c>
      <c r="B80" s="211" t="s">
        <v>4</v>
      </c>
      <c r="C80" s="211">
        <v>1635</v>
      </c>
      <c r="D80" s="211" t="s">
        <v>205</v>
      </c>
      <c r="E80" s="211" t="s">
        <v>5</v>
      </c>
      <c r="F80" s="211" t="s">
        <v>6</v>
      </c>
      <c r="G80" s="211" t="s">
        <v>2658</v>
      </c>
      <c r="H80" s="211" t="s">
        <v>2659</v>
      </c>
      <c r="I80" s="651">
        <v>23</v>
      </c>
      <c r="J80" s="651">
        <v>26</v>
      </c>
    </row>
    <row r="81" spans="1:10" s="212" customFormat="1">
      <c r="A81" s="210">
        <v>43360</v>
      </c>
      <c r="B81" s="211" t="s">
        <v>4</v>
      </c>
      <c r="C81" s="211">
        <v>2212</v>
      </c>
      <c r="D81" s="211" t="s">
        <v>205</v>
      </c>
      <c r="E81" s="211" t="s">
        <v>12</v>
      </c>
      <c r="F81" s="211" t="s">
        <v>24</v>
      </c>
      <c r="G81" s="211" t="s">
        <v>388</v>
      </c>
      <c r="H81" s="211"/>
      <c r="I81" s="651">
        <v>23</v>
      </c>
      <c r="J81" s="651">
        <v>26</v>
      </c>
    </row>
    <row r="82" spans="1:10" s="212" customFormat="1">
      <c r="A82" s="210">
        <v>43362</v>
      </c>
      <c r="B82" s="211" t="s">
        <v>4</v>
      </c>
      <c r="C82" s="211">
        <v>2125</v>
      </c>
      <c r="D82" s="211" t="s">
        <v>205</v>
      </c>
      <c r="E82" s="211" t="s">
        <v>5</v>
      </c>
      <c r="F82" s="211" t="s">
        <v>228</v>
      </c>
      <c r="G82" s="211" t="s">
        <v>248</v>
      </c>
      <c r="H82" s="211"/>
      <c r="I82" s="651">
        <v>23</v>
      </c>
      <c r="J82" s="651">
        <v>26</v>
      </c>
    </row>
    <row r="83" spans="1:10" s="212" customFormat="1">
      <c r="A83" s="210">
        <v>43364</v>
      </c>
      <c r="B83" s="211" t="s">
        <v>4</v>
      </c>
      <c r="C83" s="211">
        <v>2273</v>
      </c>
      <c r="D83" s="211" t="s">
        <v>205</v>
      </c>
      <c r="E83" s="211" t="s">
        <v>4</v>
      </c>
      <c r="F83" s="211" t="s">
        <v>6</v>
      </c>
      <c r="G83" s="211" t="s">
        <v>388</v>
      </c>
      <c r="H83" s="211" t="s">
        <v>2677</v>
      </c>
      <c r="I83" s="651">
        <v>23</v>
      </c>
      <c r="J83" s="651">
        <v>26</v>
      </c>
    </row>
    <row r="84" spans="1:10" s="212" customFormat="1">
      <c r="A84" s="210">
        <v>43365</v>
      </c>
      <c r="B84" s="211" t="s">
        <v>4</v>
      </c>
      <c r="C84" s="211">
        <v>2156</v>
      </c>
      <c r="D84" s="211" t="s">
        <v>205</v>
      </c>
      <c r="E84" s="211" t="s">
        <v>1841</v>
      </c>
      <c r="F84" s="211" t="s">
        <v>1931</v>
      </c>
      <c r="G84" s="211" t="s">
        <v>389</v>
      </c>
      <c r="H84" s="211"/>
      <c r="I84" s="651">
        <v>23</v>
      </c>
      <c r="J84" s="651">
        <v>26</v>
      </c>
    </row>
    <row r="85" spans="1:10" s="212" customFormat="1">
      <c r="A85" s="210">
        <v>43365</v>
      </c>
      <c r="B85" s="211" t="s">
        <v>4</v>
      </c>
      <c r="C85" s="211">
        <v>2222</v>
      </c>
      <c r="D85" s="211" t="s">
        <v>205</v>
      </c>
      <c r="E85" s="211" t="s">
        <v>693</v>
      </c>
      <c r="F85" s="211" t="s">
        <v>79</v>
      </c>
      <c r="G85" s="211" t="s">
        <v>65</v>
      </c>
      <c r="H85" s="211" t="s">
        <v>2680</v>
      </c>
      <c r="I85" s="651">
        <v>23</v>
      </c>
      <c r="J85" s="651">
        <v>26</v>
      </c>
    </row>
    <row r="86" spans="1:10" s="212" customFormat="1">
      <c r="A86" s="210">
        <v>43366</v>
      </c>
      <c r="B86" s="211" t="s">
        <v>4</v>
      </c>
      <c r="C86" s="211">
        <v>1862</v>
      </c>
      <c r="D86" s="211" t="s">
        <v>205</v>
      </c>
      <c r="E86" s="211" t="s">
        <v>5</v>
      </c>
      <c r="F86" s="211" t="s">
        <v>5</v>
      </c>
      <c r="G86" s="211" t="s">
        <v>65</v>
      </c>
      <c r="H86" s="211" t="s">
        <v>2683</v>
      </c>
      <c r="I86" s="651">
        <v>23</v>
      </c>
      <c r="J86" s="651">
        <v>26</v>
      </c>
    </row>
    <row r="87" spans="1:10" s="212" customFormat="1">
      <c r="A87" s="210">
        <v>43366</v>
      </c>
      <c r="B87" s="211" t="s">
        <v>4</v>
      </c>
      <c r="C87" s="211">
        <v>1449</v>
      </c>
      <c r="D87" s="211" t="s">
        <v>205</v>
      </c>
      <c r="E87" s="211" t="s">
        <v>25</v>
      </c>
      <c r="F87" s="211" t="s">
        <v>1541</v>
      </c>
      <c r="G87" s="211" t="s">
        <v>65</v>
      </c>
      <c r="H87" s="211" t="s">
        <v>2685</v>
      </c>
      <c r="I87" s="651">
        <v>23</v>
      </c>
      <c r="J87" s="651">
        <v>26</v>
      </c>
    </row>
    <row r="88" spans="1:10" s="212" customFormat="1">
      <c r="A88" s="210">
        <v>43366</v>
      </c>
      <c r="B88" s="211" t="s">
        <v>4</v>
      </c>
      <c r="C88" s="211">
        <v>1309</v>
      </c>
      <c r="D88" s="211" t="s">
        <v>205</v>
      </c>
      <c r="E88" s="211" t="s">
        <v>5</v>
      </c>
      <c r="F88" s="211" t="s">
        <v>5</v>
      </c>
      <c r="G88" s="211" t="s">
        <v>2691</v>
      </c>
      <c r="H88" s="211"/>
      <c r="I88" s="651">
        <v>23</v>
      </c>
      <c r="J88" s="651">
        <v>26</v>
      </c>
    </row>
    <row r="89" spans="1:10" s="212" customFormat="1">
      <c r="A89" s="210">
        <v>43366</v>
      </c>
      <c r="B89" s="211" t="s">
        <v>4</v>
      </c>
      <c r="C89" s="211">
        <v>1948</v>
      </c>
      <c r="D89" s="211" t="s">
        <v>205</v>
      </c>
      <c r="E89" s="211" t="s">
        <v>489</v>
      </c>
      <c r="F89" s="211" t="s">
        <v>7</v>
      </c>
      <c r="G89" s="211" t="s">
        <v>283</v>
      </c>
      <c r="H89" s="211"/>
      <c r="I89" s="651">
        <v>23</v>
      </c>
      <c r="J89" s="651">
        <v>26</v>
      </c>
    </row>
    <row r="90" spans="1:10" s="212" customFormat="1">
      <c r="A90" s="210">
        <v>43366</v>
      </c>
      <c r="B90" s="211" t="s">
        <v>4</v>
      </c>
      <c r="C90" s="211">
        <v>2981</v>
      </c>
      <c r="D90" s="211" t="s">
        <v>205</v>
      </c>
      <c r="E90" s="211" t="s">
        <v>376</v>
      </c>
      <c r="F90" s="211" t="s">
        <v>5</v>
      </c>
      <c r="G90" s="211" t="s">
        <v>389</v>
      </c>
      <c r="H90" s="211"/>
      <c r="I90" s="651">
        <v>23</v>
      </c>
      <c r="J90" s="651">
        <v>26</v>
      </c>
    </row>
    <row r="91" spans="1:10" s="212" customFormat="1">
      <c r="A91" s="210">
        <v>43349</v>
      </c>
      <c r="B91" s="211" t="s">
        <v>4</v>
      </c>
      <c r="C91" s="211">
        <v>8213</v>
      </c>
      <c r="D91" s="211" t="s">
        <v>162</v>
      </c>
      <c r="E91" s="211" t="s">
        <v>5</v>
      </c>
      <c r="F91" s="211" t="s">
        <v>620</v>
      </c>
      <c r="G91" s="211" t="s">
        <v>123</v>
      </c>
      <c r="H91" s="211" t="s">
        <v>2618</v>
      </c>
      <c r="I91" s="212">
        <v>23</v>
      </c>
      <c r="J91" s="212">
        <v>20</v>
      </c>
    </row>
    <row r="92" spans="1:10" s="212" customFormat="1">
      <c r="A92" s="210">
        <v>43352</v>
      </c>
      <c r="B92" s="211" t="s">
        <v>4</v>
      </c>
      <c r="C92" s="211">
        <v>8004</v>
      </c>
      <c r="D92" s="211" t="s">
        <v>162</v>
      </c>
      <c r="E92" s="211" t="s">
        <v>18</v>
      </c>
      <c r="F92" s="211" t="s">
        <v>100</v>
      </c>
      <c r="G92" s="211" t="s">
        <v>514</v>
      </c>
      <c r="H92" s="211" t="s">
        <v>2633</v>
      </c>
      <c r="I92" s="651">
        <v>23</v>
      </c>
      <c r="J92" s="651">
        <v>20</v>
      </c>
    </row>
    <row r="93" spans="1:10" s="212" customFormat="1">
      <c r="A93" s="210">
        <v>43349</v>
      </c>
      <c r="B93" s="211" t="s">
        <v>4</v>
      </c>
      <c r="C93" s="211">
        <v>9170</v>
      </c>
      <c r="D93" s="211" t="s">
        <v>650</v>
      </c>
      <c r="E93" s="211" t="s">
        <v>5</v>
      </c>
      <c r="F93" s="211" t="s">
        <v>7</v>
      </c>
      <c r="G93" s="211" t="s">
        <v>1833</v>
      </c>
      <c r="H93" s="211"/>
      <c r="I93" s="212">
        <v>48</v>
      </c>
      <c r="J93" s="212">
        <v>63</v>
      </c>
    </row>
    <row r="94" spans="1:10" s="212" customFormat="1">
      <c r="A94" s="210">
        <v>43365</v>
      </c>
      <c r="B94" s="211" t="s">
        <v>7</v>
      </c>
      <c r="C94" s="211">
        <v>57000</v>
      </c>
      <c r="D94" s="211" t="s">
        <v>785</v>
      </c>
      <c r="E94" s="211" t="s">
        <v>7</v>
      </c>
      <c r="F94" s="211" t="s">
        <v>6</v>
      </c>
      <c r="G94" s="211" t="s">
        <v>548</v>
      </c>
      <c r="H94" s="211" t="s">
        <v>2681</v>
      </c>
      <c r="I94" s="212">
        <v>51</v>
      </c>
      <c r="J94" s="212">
        <v>69</v>
      </c>
    </row>
    <row r="95" spans="1:10" s="212" customFormat="1">
      <c r="A95" s="210">
        <v>43366</v>
      </c>
      <c r="B95" s="211" t="s">
        <v>4</v>
      </c>
      <c r="C95" s="211">
        <v>6690</v>
      </c>
      <c r="D95" s="211" t="s">
        <v>2692</v>
      </c>
      <c r="E95" s="211" t="s">
        <v>7</v>
      </c>
      <c r="F95" s="211" t="s">
        <v>7</v>
      </c>
      <c r="G95" s="211" t="s">
        <v>548</v>
      </c>
      <c r="H95" s="211" t="s">
        <v>2693</v>
      </c>
      <c r="I95" s="212">
        <v>43</v>
      </c>
      <c r="J95" s="212">
        <v>66</v>
      </c>
    </row>
    <row r="96" spans="1:10" s="212" customFormat="1">
      <c r="A96" s="210">
        <v>43351</v>
      </c>
      <c r="B96" s="211" t="s">
        <v>4</v>
      </c>
      <c r="C96" s="211">
        <v>3931</v>
      </c>
      <c r="D96" s="211" t="s">
        <v>175</v>
      </c>
      <c r="E96" s="211" t="s">
        <v>5</v>
      </c>
      <c r="F96" s="211" t="s">
        <v>7</v>
      </c>
      <c r="G96" s="211" t="s">
        <v>123</v>
      </c>
      <c r="H96" s="211" t="s">
        <v>2630</v>
      </c>
      <c r="I96" s="212">
        <v>12</v>
      </c>
      <c r="J96" s="212">
        <v>13</v>
      </c>
    </row>
    <row r="97" spans="1:10" s="212" customFormat="1">
      <c r="A97" s="210">
        <v>43346</v>
      </c>
      <c r="B97" s="211" t="s">
        <v>4</v>
      </c>
      <c r="C97" s="211">
        <v>5617</v>
      </c>
      <c r="D97" s="211" t="s">
        <v>196</v>
      </c>
      <c r="E97" s="211" t="s">
        <v>7</v>
      </c>
      <c r="F97" s="211" t="s">
        <v>28</v>
      </c>
      <c r="G97" s="211" t="s">
        <v>1833</v>
      </c>
      <c r="H97" s="211" t="s">
        <v>2604</v>
      </c>
      <c r="I97" s="212">
        <v>23</v>
      </c>
      <c r="J97" s="212">
        <v>34</v>
      </c>
    </row>
    <row r="98" spans="1:10" s="212" customFormat="1">
      <c r="A98" s="210">
        <v>43366</v>
      </c>
      <c r="B98" s="211" t="s">
        <v>6</v>
      </c>
      <c r="C98" s="211">
        <v>54763</v>
      </c>
      <c r="D98" s="211" t="s">
        <v>2688</v>
      </c>
      <c r="E98" s="211" t="s">
        <v>6</v>
      </c>
      <c r="F98" s="211" t="s">
        <v>6</v>
      </c>
      <c r="G98" s="211" t="s">
        <v>65</v>
      </c>
      <c r="H98" s="211"/>
      <c r="I98" s="212">
        <v>76</v>
      </c>
      <c r="J98" s="212">
        <v>94</v>
      </c>
    </row>
    <row r="99" spans="1:10" s="212" customFormat="1">
      <c r="A99" s="210">
        <v>43358</v>
      </c>
      <c r="B99" s="211" t="s">
        <v>6</v>
      </c>
      <c r="C99" s="211">
        <v>53577</v>
      </c>
      <c r="D99" s="211" t="s">
        <v>2656</v>
      </c>
      <c r="E99" s="211" t="s">
        <v>6</v>
      </c>
      <c r="F99" s="211" t="s">
        <v>24</v>
      </c>
      <c r="G99" s="211" t="s">
        <v>609</v>
      </c>
      <c r="H99" s="211" t="s">
        <v>2657</v>
      </c>
      <c r="I99" s="212">
        <v>136</v>
      </c>
      <c r="J99" s="212">
        <v>204</v>
      </c>
    </row>
    <row r="100" spans="1:10" s="212" customFormat="1">
      <c r="A100" s="210">
        <v>43344</v>
      </c>
      <c r="B100" s="211" t="s">
        <v>4</v>
      </c>
      <c r="C100" s="211">
        <v>6962</v>
      </c>
      <c r="D100" s="211" t="s">
        <v>177</v>
      </c>
      <c r="E100" s="211" t="s">
        <v>24</v>
      </c>
      <c r="F100" s="211" t="s">
        <v>7</v>
      </c>
      <c r="G100" s="211" t="s">
        <v>388</v>
      </c>
      <c r="H100" s="211" t="s">
        <v>2589</v>
      </c>
      <c r="I100" s="212">
        <v>28</v>
      </c>
      <c r="J100" s="212">
        <v>41</v>
      </c>
    </row>
    <row r="101" spans="1:10" s="212" customFormat="1">
      <c r="A101" s="210">
        <v>43366</v>
      </c>
      <c r="B101" s="211" t="s">
        <v>4</v>
      </c>
      <c r="C101" s="211">
        <v>3385</v>
      </c>
      <c r="D101" s="211" t="s">
        <v>665</v>
      </c>
      <c r="E101" s="211" t="s">
        <v>5</v>
      </c>
      <c r="F101" s="211" t="s">
        <v>5</v>
      </c>
      <c r="G101" s="211" t="s">
        <v>609</v>
      </c>
      <c r="H101" s="211"/>
      <c r="I101" s="212">
        <v>13</v>
      </c>
      <c r="J101" s="212">
        <v>16</v>
      </c>
    </row>
    <row r="102" spans="1:10" s="212" customFormat="1">
      <c r="A102" s="210">
        <v>43345</v>
      </c>
      <c r="B102" s="211" t="s">
        <v>6</v>
      </c>
      <c r="C102" s="211">
        <v>66706</v>
      </c>
      <c r="D102" s="211" t="s">
        <v>219</v>
      </c>
      <c r="E102" s="211" t="s">
        <v>620</v>
      </c>
      <c r="F102" s="211" t="s">
        <v>7</v>
      </c>
      <c r="G102" s="211" t="s">
        <v>1833</v>
      </c>
      <c r="H102" s="211"/>
      <c r="I102" s="212">
        <v>33</v>
      </c>
      <c r="J102" s="212">
        <v>44</v>
      </c>
    </row>
    <row r="103" spans="1:10" s="212" customFormat="1">
      <c r="A103" s="210">
        <v>43363</v>
      </c>
      <c r="B103" s="211" t="s">
        <v>7</v>
      </c>
      <c r="C103" s="211">
        <v>66000</v>
      </c>
      <c r="D103" s="211" t="s">
        <v>2674</v>
      </c>
      <c r="E103" s="211" t="s">
        <v>28</v>
      </c>
      <c r="F103" s="211" t="s">
        <v>2675</v>
      </c>
      <c r="G103" s="211" t="s">
        <v>65</v>
      </c>
      <c r="H103" s="211" t="s">
        <v>2676</v>
      </c>
      <c r="I103" s="244" t="s">
        <v>3357</v>
      </c>
      <c r="J103" s="244" t="s">
        <v>3358</v>
      </c>
    </row>
    <row r="104" spans="1:10" s="212" customFormat="1">
      <c r="A104" s="210">
        <v>43346</v>
      </c>
      <c r="B104" s="211" t="s">
        <v>4</v>
      </c>
      <c r="C104" s="211">
        <v>4715</v>
      </c>
      <c r="D104" s="211" t="s">
        <v>180</v>
      </c>
      <c r="E104" s="211" t="s">
        <v>5</v>
      </c>
      <c r="F104" s="211" t="s">
        <v>620</v>
      </c>
      <c r="G104" s="211" t="s">
        <v>388</v>
      </c>
      <c r="H104" s="211"/>
      <c r="I104" s="212">
        <v>9</v>
      </c>
      <c r="J104" s="212">
        <v>5</v>
      </c>
    </row>
    <row r="105" spans="1:10" s="212" customFormat="1">
      <c r="A105" s="210">
        <v>43348</v>
      </c>
      <c r="B105" s="211" t="s">
        <v>4</v>
      </c>
      <c r="C105" s="211">
        <v>4782</v>
      </c>
      <c r="D105" s="211" t="s">
        <v>180</v>
      </c>
      <c r="E105" s="211" t="s">
        <v>5</v>
      </c>
      <c r="F105" s="211" t="s">
        <v>620</v>
      </c>
      <c r="G105" s="211" t="s">
        <v>663</v>
      </c>
      <c r="H105" s="211"/>
      <c r="I105" s="651">
        <v>9</v>
      </c>
      <c r="J105" s="651">
        <v>5</v>
      </c>
    </row>
    <row r="106" spans="1:10" s="212" customFormat="1">
      <c r="A106" s="210">
        <v>43354</v>
      </c>
      <c r="B106" s="211" t="s">
        <v>4</v>
      </c>
      <c r="C106" s="211">
        <v>4712</v>
      </c>
      <c r="D106" s="211" t="s">
        <v>180</v>
      </c>
      <c r="E106" s="211" t="s">
        <v>5</v>
      </c>
      <c r="F106" s="211" t="s">
        <v>7</v>
      </c>
      <c r="G106" s="211" t="s">
        <v>2644</v>
      </c>
      <c r="H106" s="211" t="s">
        <v>2645</v>
      </c>
      <c r="I106" s="651">
        <v>9</v>
      </c>
      <c r="J106" s="651">
        <v>5</v>
      </c>
    </row>
    <row r="107" spans="1:10" s="212" customFormat="1">
      <c r="A107" s="210">
        <v>43359</v>
      </c>
      <c r="B107" s="211" t="s">
        <v>7</v>
      </c>
      <c r="C107" s="211">
        <v>54490</v>
      </c>
      <c r="D107" s="211" t="s">
        <v>817</v>
      </c>
      <c r="E107" s="211" t="s">
        <v>7</v>
      </c>
      <c r="F107" s="211" t="s">
        <v>7</v>
      </c>
      <c r="G107" s="211" t="s">
        <v>1833</v>
      </c>
      <c r="H107" s="211" t="s">
        <v>2665</v>
      </c>
      <c r="I107" s="212">
        <v>39</v>
      </c>
      <c r="J107" s="212">
        <v>37</v>
      </c>
    </row>
    <row r="108" spans="1:10" s="212" customFormat="1">
      <c r="A108" s="210">
        <v>43346</v>
      </c>
      <c r="B108" s="211" t="s">
        <v>6</v>
      </c>
      <c r="C108" s="211">
        <v>82178</v>
      </c>
      <c r="D108" s="211" t="s">
        <v>2602</v>
      </c>
      <c r="E108" s="211" t="s">
        <v>6</v>
      </c>
      <c r="F108" s="211" t="s">
        <v>24</v>
      </c>
      <c r="G108" s="211" t="s">
        <v>1167</v>
      </c>
      <c r="H108" s="211"/>
      <c r="I108" s="244" t="s">
        <v>700</v>
      </c>
      <c r="J108" s="244" t="s">
        <v>722</v>
      </c>
    </row>
    <row r="109" spans="1:10" s="212" customFormat="1">
      <c r="A109" s="210">
        <v>43355</v>
      </c>
      <c r="B109" s="211" t="s">
        <v>4</v>
      </c>
      <c r="C109" s="211">
        <v>5516</v>
      </c>
      <c r="D109" s="211" t="s">
        <v>1858</v>
      </c>
      <c r="E109" s="211" t="s">
        <v>5</v>
      </c>
      <c r="F109" s="211" t="s">
        <v>5</v>
      </c>
      <c r="G109" s="211" t="s">
        <v>123</v>
      </c>
      <c r="H109" s="211" t="s">
        <v>2647</v>
      </c>
      <c r="I109" s="212">
        <v>30</v>
      </c>
      <c r="J109" s="212">
        <v>40</v>
      </c>
    </row>
    <row r="110" spans="1:10" s="212" customFormat="1">
      <c r="A110" s="210">
        <v>43359</v>
      </c>
      <c r="B110" s="211" t="s">
        <v>4</v>
      </c>
      <c r="C110" s="211">
        <v>4830</v>
      </c>
      <c r="D110" s="211" t="s">
        <v>296</v>
      </c>
      <c r="E110" s="211" t="s">
        <v>7</v>
      </c>
      <c r="F110" s="211" t="s">
        <v>24</v>
      </c>
      <c r="G110" s="211" t="s">
        <v>123</v>
      </c>
      <c r="H110" s="211" t="s">
        <v>2664</v>
      </c>
      <c r="I110" s="212">
        <v>12</v>
      </c>
      <c r="J110" s="212">
        <v>8</v>
      </c>
    </row>
    <row r="111" spans="1:10" s="212" customFormat="1">
      <c r="A111" s="210">
        <v>43351</v>
      </c>
      <c r="B111" s="211" t="s">
        <v>4</v>
      </c>
      <c r="C111" s="211">
        <v>8560</v>
      </c>
      <c r="D111" s="211" t="s">
        <v>286</v>
      </c>
      <c r="E111" s="211" t="s">
        <v>7</v>
      </c>
      <c r="F111" s="211" t="s">
        <v>5</v>
      </c>
      <c r="G111" s="211" t="s">
        <v>65</v>
      </c>
      <c r="H111" s="211"/>
      <c r="I111" s="212">
        <v>31</v>
      </c>
      <c r="J111" s="212">
        <v>45</v>
      </c>
    </row>
    <row r="112" spans="1:10" s="212" customFormat="1">
      <c r="A112" s="210">
        <v>43370</v>
      </c>
      <c r="B112" s="211" t="s">
        <v>22</v>
      </c>
      <c r="C112" s="211">
        <v>6767</v>
      </c>
      <c r="D112" s="211" t="s">
        <v>2700</v>
      </c>
      <c r="E112" s="211" t="s">
        <v>7</v>
      </c>
      <c r="F112" s="211" t="s">
        <v>24</v>
      </c>
      <c r="G112" s="211" t="s">
        <v>548</v>
      </c>
      <c r="H112" s="211"/>
      <c r="I112" s="212">
        <v>38</v>
      </c>
      <c r="J112" s="212">
        <v>41</v>
      </c>
    </row>
    <row r="113" spans="1:10" s="212" customFormat="1">
      <c r="A113" s="210">
        <v>43349</v>
      </c>
      <c r="B113" s="211" t="s">
        <v>7</v>
      </c>
      <c r="C113" s="211">
        <v>42000</v>
      </c>
      <c r="D113" s="211" t="s">
        <v>2619</v>
      </c>
      <c r="E113" s="211" t="s">
        <v>7</v>
      </c>
      <c r="F113" s="211" t="s">
        <v>60</v>
      </c>
      <c r="G113" s="211" t="s">
        <v>65</v>
      </c>
      <c r="H113" s="211"/>
      <c r="I113" s="244" t="s">
        <v>3359</v>
      </c>
      <c r="J113" s="244" t="s">
        <v>3360</v>
      </c>
    </row>
    <row r="114" spans="1:10" s="212" customFormat="1">
      <c r="A114" s="210">
        <v>43366</v>
      </c>
      <c r="B114" s="211" t="s">
        <v>6</v>
      </c>
      <c r="C114" s="211">
        <v>54338</v>
      </c>
      <c r="D114" s="211" t="s">
        <v>400</v>
      </c>
      <c r="E114" s="211" t="s">
        <v>6</v>
      </c>
      <c r="F114" s="211" t="s">
        <v>6</v>
      </c>
      <c r="G114" s="211" t="s">
        <v>388</v>
      </c>
      <c r="H114" s="211"/>
      <c r="I114" s="212">
        <v>36</v>
      </c>
      <c r="J114" s="212">
        <v>28</v>
      </c>
    </row>
    <row r="115" spans="1:10" s="212" customFormat="1">
      <c r="A115" s="210">
        <v>43356</v>
      </c>
      <c r="B115" s="211" t="s">
        <v>1344</v>
      </c>
      <c r="C115" s="211">
        <v>122500</v>
      </c>
      <c r="D115" s="211" t="s">
        <v>2648</v>
      </c>
      <c r="E115" s="211" t="s">
        <v>2649</v>
      </c>
      <c r="F115" s="211" t="s">
        <v>24</v>
      </c>
      <c r="G115" s="211" t="s">
        <v>2012</v>
      </c>
      <c r="H115" s="211"/>
      <c r="I115" s="244" t="s">
        <v>3127</v>
      </c>
      <c r="J115" s="244" t="s">
        <v>3127</v>
      </c>
    </row>
    <row r="116" spans="1:10" s="212" customFormat="1">
      <c r="A116" s="210">
        <v>43359</v>
      </c>
      <c r="B116" s="211" t="s">
        <v>7</v>
      </c>
      <c r="C116" s="211">
        <v>57480</v>
      </c>
      <c r="D116" s="211" t="s">
        <v>2140</v>
      </c>
      <c r="E116" s="211" t="s">
        <v>7</v>
      </c>
      <c r="F116" s="211" t="s">
        <v>6</v>
      </c>
      <c r="G116" s="211" t="s">
        <v>116</v>
      </c>
      <c r="H116" s="211"/>
      <c r="I116" s="212">
        <v>34</v>
      </c>
      <c r="J116" s="212">
        <v>46</v>
      </c>
    </row>
    <row r="117" spans="1:10" s="212" customFormat="1">
      <c r="A117" s="210">
        <v>43356</v>
      </c>
      <c r="B117" s="211" t="s">
        <v>4</v>
      </c>
      <c r="C117" s="211">
        <v>4564</v>
      </c>
      <c r="D117" s="211" t="s">
        <v>139</v>
      </c>
      <c r="E117" s="211" t="s">
        <v>5</v>
      </c>
      <c r="F117" s="211" t="s">
        <v>7</v>
      </c>
      <c r="G117" s="211" t="s">
        <v>946</v>
      </c>
      <c r="H117" s="211"/>
      <c r="I117" s="212">
        <v>6</v>
      </c>
      <c r="J117" s="212">
        <v>4</v>
      </c>
    </row>
    <row r="118" spans="1:10" s="212" customFormat="1">
      <c r="A118" s="210">
        <v>43359</v>
      </c>
      <c r="B118" s="211" t="s">
        <v>4</v>
      </c>
      <c r="C118" s="211">
        <v>4411</v>
      </c>
      <c r="D118" s="211" t="s">
        <v>139</v>
      </c>
      <c r="E118" s="211" t="s">
        <v>5</v>
      </c>
      <c r="F118" s="211" t="s">
        <v>119</v>
      </c>
      <c r="G118" s="211" t="s">
        <v>2062</v>
      </c>
      <c r="H118" s="211" t="s">
        <v>2667</v>
      </c>
      <c r="I118" s="212">
        <v>6</v>
      </c>
      <c r="J118" s="212">
        <v>4</v>
      </c>
    </row>
    <row r="119" spans="1:10" s="212" customFormat="1">
      <c r="A119" s="210">
        <v>43352</v>
      </c>
      <c r="B119" s="211" t="s">
        <v>7</v>
      </c>
      <c r="C119" s="211">
        <v>57100</v>
      </c>
      <c r="D119" s="211" t="s">
        <v>369</v>
      </c>
      <c r="E119" s="211" t="s">
        <v>7</v>
      </c>
      <c r="F119" s="211" t="s">
        <v>7</v>
      </c>
      <c r="G119" s="211" t="s">
        <v>520</v>
      </c>
      <c r="H119" s="211" t="s">
        <v>2638</v>
      </c>
      <c r="I119" s="212">
        <v>32</v>
      </c>
      <c r="J119" s="212">
        <v>42</v>
      </c>
    </row>
    <row r="120" spans="1:10" s="212" customFormat="1">
      <c r="A120" s="210">
        <v>43365</v>
      </c>
      <c r="B120" s="211" t="s">
        <v>4</v>
      </c>
      <c r="C120" s="211">
        <v>7412</v>
      </c>
      <c r="D120" s="211" t="s">
        <v>373</v>
      </c>
      <c r="E120" s="211" t="s">
        <v>5</v>
      </c>
      <c r="F120" s="211" t="s">
        <v>7</v>
      </c>
      <c r="G120" s="211" t="s">
        <v>510</v>
      </c>
      <c r="H120" s="211" t="s">
        <v>2682</v>
      </c>
      <c r="I120" s="212">
        <v>33</v>
      </c>
      <c r="J120" s="212">
        <v>44</v>
      </c>
    </row>
    <row r="121" spans="1:10" s="212" customFormat="1">
      <c r="A121" s="210">
        <v>43350</v>
      </c>
      <c r="B121" s="211" t="s">
        <v>7</v>
      </c>
      <c r="C121" s="211">
        <v>5490</v>
      </c>
      <c r="D121" s="211" t="s">
        <v>1725</v>
      </c>
      <c r="E121" s="211" t="s">
        <v>7</v>
      </c>
      <c r="F121" s="211" t="s">
        <v>2622</v>
      </c>
      <c r="G121" s="211" t="s">
        <v>65</v>
      </c>
      <c r="H121" s="211" t="s">
        <v>2623</v>
      </c>
      <c r="I121" s="212">
        <v>17</v>
      </c>
      <c r="J121" s="212">
        <v>13</v>
      </c>
    </row>
    <row r="122" spans="1:10" s="212" customFormat="1">
      <c r="A122" s="210">
        <v>43359</v>
      </c>
      <c r="B122" s="211" t="s">
        <v>4</v>
      </c>
      <c r="C122" s="211">
        <v>6616</v>
      </c>
      <c r="D122" s="211" t="s">
        <v>1084</v>
      </c>
      <c r="E122" s="211" t="s">
        <v>24</v>
      </c>
      <c r="F122" s="211" t="s">
        <v>7</v>
      </c>
      <c r="G122" s="211" t="s">
        <v>65</v>
      </c>
      <c r="H122" s="211" t="s">
        <v>2666</v>
      </c>
      <c r="I122" s="212">
        <v>40</v>
      </c>
      <c r="J122" s="212">
        <v>59</v>
      </c>
    </row>
    <row r="123" spans="1:10" s="212" customFormat="1">
      <c r="A123" s="210">
        <v>43346</v>
      </c>
      <c r="B123" s="211" t="s">
        <v>6</v>
      </c>
      <c r="C123" s="211">
        <v>35578</v>
      </c>
      <c r="D123" s="211" t="s">
        <v>2598</v>
      </c>
      <c r="E123" s="211" t="s">
        <v>620</v>
      </c>
      <c r="F123" s="211" t="s">
        <v>24</v>
      </c>
      <c r="G123" s="211" t="s">
        <v>388</v>
      </c>
      <c r="H123" s="211"/>
      <c r="I123" s="244" t="s">
        <v>997</v>
      </c>
      <c r="J123" s="244" t="s">
        <v>3361</v>
      </c>
    </row>
    <row r="125" spans="1:10">
      <c r="I125">
        <f>SUM(I2:I124)</f>
        <v>3063</v>
      </c>
      <c r="J125">
        <f>SUM(J2:J124)</f>
        <v>3650</v>
      </c>
    </row>
    <row r="126" spans="1:10">
      <c r="I126">
        <f>122-11</f>
        <v>111</v>
      </c>
      <c r="J126">
        <f>122-11</f>
        <v>111</v>
      </c>
    </row>
    <row r="127" spans="1:10">
      <c r="I127" s="131">
        <f>I125/I126</f>
        <v>27.594594594594593</v>
      </c>
      <c r="J127" s="131">
        <f>J125/J126</f>
        <v>32.882882882882882</v>
      </c>
    </row>
    <row r="128" spans="1:10">
      <c r="G128" t="s">
        <v>3365</v>
      </c>
      <c r="I128" s="150">
        <f>11/122</f>
        <v>9.0163934426229511E-2</v>
      </c>
    </row>
  </sheetData>
  <sortState ref="A9:H128">
    <sortCondition ref="D7"/>
  </sortState>
  <phoneticPr fontId="22" type="noConversion"/>
  <pageMargins left="0.7" right="0.7" top="0.75" bottom="0.75" header="0.3" footer="0.3"/>
  <pageSetup paperSize="9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K280"/>
  <sheetViews>
    <sheetView topLeftCell="B263" zoomScale="153" zoomScaleNormal="153" zoomScalePageLayoutView="153" workbookViewId="0">
      <selection activeCell="H276" sqref="H1:H276"/>
    </sheetView>
  </sheetViews>
  <sheetFormatPr baseColWidth="10" defaultRowHeight="15"/>
  <cols>
    <col min="4" max="4" width="28.1640625" customWidth="1"/>
    <col min="5" max="5" width="14.1640625" customWidth="1"/>
    <col min="7" max="7" width="36.33203125" customWidth="1"/>
    <col min="8" max="8" width="28" customWidth="1"/>
    <col min="9" max="10" width="10.83203125" style="651"/>
  </cols>
  <sheetData>
    <row r="1" spans="1:11">
      <c r="A1" s="210">
        <v>43402</v>
      </c>
      <c r="B1" s="211" t="s">
        <v>7</v>
      </c>
      <c r="C1" s="211">
        <v>54260</v>
      </c>
      <c r="D1" s="620" t="s">
        <v>2977</v>
      </c>
      <c r="E1" s="211" t="s">
        <v>7</v>
      </c>
      <c r="F1" s="211" t="s">
        <v>24</v>
      </c>
      <c r="G1" s="211" t="s">
        <v>2978</v>
      </c>
      <c r="H1" s="211"/>
      <c r="I1" s="651">
        <v>32</v>
      </c>
      <c r="J1" s="651">
        <v>37</v>
      </c>
    </row>
    <row r="2" spans="1:11">
      <c r="A2" s="210">
        <v>43401</v>
      </c>
      <c r="B2" s="211" t="s">
        <v>4</v>
      </c>
      <c r="C2" s="211">
        <v>5671</v>
      </c>
      <c r="D2" s="620" t="s">
        <v>291</v>
      </c>
      <c r="E2" s="211" t="s">
        <v>5</v>
      </c>
      <c r="F2" s="211" t="s">
        <v>6</v>
      </c>
      <c r="G2" s="211" t="s">
        <v>2113</v>
      </c>
      <c r="H2" s="211"/>
      <c r="I2" s="651">
        <v>23</v>
      </c>
      <c r="J2" s="651">
        <v>32</v>
      </c>
    </row>
    <row r="3" spans="1:11">
      <c r="A3" s="210">
        <v>43400</v>
      </c>
      <c r="B3" s="211" t="s">
        <v>22</v>
      </c>
      <c r="C3" s="211">
        <v>6700</v>
      </c>
      <c r="D3" s="620" t="s">
        <v>326</v>
      </c>
      <c r="E3" s="211" t="s">
        <v>7</v>
      </c>
      <c r="F3" s="211" t="s">
        <v>7</v>
      </c>
      <c r="G3" s="211" t="s">
        <v>548</v>
      </c>
      <c r="H3" s="211"/>
      <c r="I3" s="651">
        <v>30</v>
      </c>
      <c r="J3" s="651">
        <v>29</v>
      </c>
    </row>
    <row r="4" spans="1:11">
      <c r="A4" s="210">
        <v>43404</v>
      </c>
      <c r="B4" s="211" t="s">
        <v>22</v>
      </c>
      <c r="C4" s="211">
        <v>6700</v>
      </c>
      <c r="D4" s="620" t="s">
        <v>326</v>
      </c>
      <c r="E4" s="211" t="s">
        <v>7</v>
      </c>
      <c r="F4" s="211" t="s">
        <v>24</v>
      </c>
      <c r="G4" s="211" t="s">
        <v>3031</v>
      </c>
      <c r="H4" s="211"/>
      <c r="I4" s="651">
        <v>30</v>
      </c>
      <c r="J4" s="651">
        <v>29</v>
      </c>
    </row>
    <row r="5" spans="1:11">
      <c r="A5" s="210">
        <v>43401</v>
      </c>
      <c r="B5" s="211" t="s">
        <v>4</v>
      </c>
      <c r="C5" s="211">
        <v>8808</v>
      </c>
      <c r="D5" s="620" t="s">
        <v>2963</v>
      </c>
      <c r="E5" s="211" t="s">
        <v>24</v>
      </c>
      <c r="F5" s="211" t="s">
        <v>7</v>
      </c>
      <c r="G5" s="211" t="s">
        <v>65</v>
      </c>
      <c r="H5" s="211"/>
      <c r="I5" s="651">
        <v>48</v>
      </c>
      <c r="J5" s="651">
        <v>53</v>
      </c>
    </row>
    <row r="6" spans="1:11">
      <c r="A6" s="210">
        <v>43392</v>
      </c>
      <c r="B6" s="211" t="s">
        <v>4</v>
      </c>
      <c r="C6" s="211">
        <v>8808</v>
      </c>
      <c r="D6" s="620" t="s">
        <v>2963</v>
      </c>
      <c r="E6" s="211" t="s">
        <v>4</v>
      </c>
      <c r="F6" s="211" t="s">
        <v>127</v>
      </c>
      <c r="G6" s="211" t="s">
        <v>2884</v>
      </c>
      <c r="H6" s="211"/>
      <c r="I6" s="651">
        <v>48</v>
      </c>
      <c r="J6" s="651">
        <v>53</v>
      </c>
    </row>
    <row r="7" spans="1:11">
      <c r="A7" s="210">
        <v>43392</v>
      </c>
      <c r="B7" s="211" t="s">
        <v>22</v>
      </c>
      <c r="C7" s="211">
        <v>6717</v>
      </c>
      <c r="D7" s="620" t="s">
        <v>670</v>
      </c>
      <c r="E7" s="211" t="s">
        <v>7</v>
      </c>
      <c r="F7" s="211" t="s">
        <v>7</v>
      </c>
      <c r="G7" s="211" t="s">
        <v>116</v>
      </c>
      <c r="H7" s="211"/>
      <c r="I7" s="651">
        <v>36</v>
      </c>
      <c r="J7" s="651">
        <v>38</v>
      </c>
    </row>
    <row r="8" spans="1:11">
      <c r="A8" s="210">
        <v>43403</v>
      </c>
      <c r="B8" s="211" t="s">
        <v>22</v>
      </c>
      <c r="C8" s="211">
        <v>6791</v>
      </c>
      <c r="D8" s="620" t="s">
        <v>479</v>
      </c>
      <c r="E8" s="211" t="s">
        <v>12</v>
      </c>
      <c r="F8" s="211" t="s">
        <v>7</v>
      </c>
      <c r="G8" s="211" t="s">
        <v>388</v>
      </c>
      <c r="H8" s="211"/>
      <c r="I8" s="651">
        <v>15</v>
      </c>
      <c r="J8" s="651">
        <v>15</v>
      </c>
      <c r="K8" s="234"/>
    </row>
    <row r="9" spans="1:11">
      <c r="A9" s="210">
        <v>43404</v>
      </c>
      <c r="B9" s="211" t="s">
        <v>22</v>
      </c>
      <c r="C9" s="211">
        <v>6791</v>
      </c>
      <c r="D9" s="620" t="s">
        <v>479</v>
      </c>
      <c r="E9" s="211" t="s">
        <v>7</v>
      </c>
      <c r="F9" s="211" t="s">
        <v>7</v>
      </c>
      <c r="G9" s="211" t="s">
        <v>3015</v>
      </c>
      <c r="H9" s="211"/>
      <c r="I9" s="651">
        <v>15</v>
      </c>
      <c r="J9" s="651">
        <v>15</v>
      </c>
      <c r="K9" s="234"/>
    </row>
    <row r="10" spans="1:11">
      <c r="A10" s="210">
        <v>43401</v>
      </c>
      <c r="B10" s="211" t="s">
        <v>7</v>
      </c>
      <c r="C10" s="211">
        <v>57390</v>
      </c>
      <c r="D10" s="620" t="s">
        <v>350</v>
      </c>
      <c r="E10" s="211" t="s">
        <v>7</v>
      </c>
      <c r="F10" s="211" t="s">
        <v>7</v>
      </c>
      <c r="G10" s="211" t="s">
        <v>548</v>
      </c>
      <c r="H10" s="211"/>
      <c r="I10" s="651">
        <v>15</v>
      </c>
      <c r="J10" s="651">
        <v>12</v>
      </c>
      <c r="K10" s="234"/>
    </row>
    <row r="11" spans="1:11">
      <c r="A11" s="210">
        <v>43402</v>
      </c>
      <c r="B11" s="211" t="s">
        <v>7</v>
      </c>
      <c r="C11" s="211">
        <v>57710</v>
      </c>
      <c r="D11" s="620" t="s">
        <v>383</v>
      </c>
      <c r="E11" s="211" t="s">
        <v>7</v>
      </c>
      <c r="F11" s="211" t="s">
        <v>24</v>
      </c>
      <c r="G11" s="211" t="s">
        <v>42</v>
      </c>
      <c r="H11" s="211"/>
      <c r="I11" s="651">
        <v>23</v>
      </c>
      <c r="J11" s="651">
        <v>19</v>
      </c>
    </row>
    <row r="12" spans="1:11">
      <c r="A12" s="210">
        <v>43403</v>
      </c>
      <c r="B12" s="211" t="s">
        <v>7</v>
      </c>
      <c r="C12" s="211">
        <v>57710</v>
      </c>
      <c r="D12" s="620" t="s">
        <v>383</v>
      </c>
      <c r="E12" s="211" t="s">
        <v>12</v>
      </c>
      <c r="F12" s="211" t="s">
        <v>7</v>
      </c>
      <c r="G12" s="211" t="s">
        <v>388</v>
      </c>
      <c r="H12" s="211"/>
      <c r="I12" s="651">
        <v>23</v>
      </c>
      <c r="J12" s="651">
        <v>19</v>
      </c>
    </row>
    <row r="13" spans="1:11">
      <c r="A13" s="210">
        <v>43404</v>
      </c>
      <c r="B13" s="211" t="s">
        <v>6</v>
      </c>
      <c r="C13" s="211">
        <v>97670</v>
      </c>
      <c r="D13" s="620" t="s">
        <v>3018</v>
      </c>
      <c r="E13" s="211" t="s">
        <v>6</v>
      </c>
      <c r="F13" s="211" t="s">
        <v>28</v>
      </c>
      <c r="G13" s="211" t="s">
        <v>3019</v>
      </c>
      <c r="H13" s="211"/>
      <c r="I13" s="244" t="s">
        <v>1554</v>
      </c>
      <c r="J13" s="244" t="s">
        <v>1696</v>
      </c>
    </row>
    <row r="14" spans="1:11">
      <c r="A14" s="210">
        <v>43374</v>
      </c>
      <c r="B14" s="211" t="s">
        <v>4</v>
      </c>
      <c r="C14" s="211">
        <v>4918</v>
      </c>
      <c r="D14" s="620" t="s">
        <v>152</v>
      </c>
      <c r="E14" s="211" t="s">
        <v>18</v>
      </c>
      <c r="F14" s="211" t="s">
        <v>56</v>
      </c>
      <c r="G14" s="211" t="s">
        <v>2833</v>
      </c>
      <c r="H14" s="211"/>
      <c r="I14" s="651">
        <v>14</v>
      </c>
      <c r="J14" s="651">
        <v>9</v>
      </c>
    </row>
    <row r="15" spans="1:11">
      <c r="A15" s="210">
        <v>43375</v>
      </c>
      <c r="B15" s="211" t="s">
        <v>4</v>
      </c>
      <c r="C15" s="211">
        <v>4946</v>
      </c>
      <c r="D15" s="620" t="s">
        <v>152</v>
      </c>
      <c r="E15" s="211" t="s">
        <v>5</v>
      </c>
      <c r="F15" s="211" t="s">
        <v>5</v>
      </c>
      <c r="G15" s="211" t="s">
        <v>1996</v>
      </c>
      <c r="H15" s="211"/>
      <c r="I15" s="651">
        <v>14</v>
      </c>
      <c r="J15" s="651">
        <v>9</v>
      </c>
    </row>
    <row r="16" spans="1:11">
      <c r="A16" s="210">
        <v>43401</v>
      </c>
      <c r="B16" s="211" t="s">
        <v>7</v>
      </c>
      <c r="C16" s="211">
        <v>57530</v>
      </c>
      <c r="D16" s="620" t="s">
        <v>2953</v>
      </c>
      <c r="E16" s="211" t="s">
        <v>7</v>
      </c>
      <c r="F16" s="211" t="s">
        <v>7</v>
      </c>
      <c r="G16" s="211" t="s">
        <v>123</v>
      </c>
      <c r="H16" s="211"/>
      <c r="I16" s="651">
        <v>60</v>
      </c>
      <c r="J16" s="651">
        <v>90</v>
      </c>
    </row>
    <row r="17" spans="1:10">
      <c r="A17" s="210">
        <v>43377</v>
      </c>
      <c r="B17" s="211" t="s">
        <v>4</v>
      </c>
      <c r="C17" s="211">
        <v>5405</v>
      </c>
      <c r="D17" s="620" t="s">
        <v>194</v>
      </c>
      <c r="E17" s="211" t="s">
        <v>5</v>
      </c>
      <c r="F17" s="211" t="s">
        <v>5</v>
      </c>
      <c r="G17" s="211" t="s">
        <v>2232</v>
      </c>
      <c r="H17" s="211"/>
      <c r="I17" s="651">
        <v>30</v>
      </c>
      <c r="J17" s="651">
        <v>40</v>
      </c>
    </row>
    <row r="18" spans="1:10">
      <c r="A18" s="210">
        <v>43377</v>
      </c>
      <c r="B18" s="211" t="s">
        <v>4</v>
      </c>
      <c r="C18" s="211">
        <v>4480</v>
      </c>
      <c r="D18" s="620" t="s">
        <v>145</v>
      </c>
      <c r="E18" s="211" t="s">
        <v>5</v>
      </c>
      <c r="F18" s="211" t="s">
        <v>5</v>
      </c>
      <c r="G18" s="211" t="s">
        <v>744</v>
      </c>
      <c r="H18" s="211"/>
      <c r="I18" s="651">
        <v>8</v>
      </c>
      <c r="J18" s="651">
        <v>5</v>
      </c>
    </row>
    <row r="19" spans="1:10">
      <c r="A19" s="210">
        <v>43402</v>
      </c>
      <c r="B19" s="211" t="s">
        <v>4</v>
      </c>
      <c r="C19" s="211">
        <v>4446</v>
      </c>
      <c r="D19" s="620" t="s">
        <v>145</v>
      </c>
      <c r="E19" s="211" t="s">
        <v>4</v>
      </c>
      <c r="F19" s="211" t="s">
        <v>2554</v>
      </c>
      <c r="G19" s="211" t="s">
        <v>65</v>
      </c>
      <c r="H19" s="211"/>
      <c r="I19" s="651">
        <v>8</v>
      </c>
      <c r="J19" s="651">
        <v>5</v>
      </c>
    </row>
    <row r="20" spans="1:10">
      <c r="A20" s="210">
        <v>43387</v>
      </c>
      <c r="B20" s="211" t="s">
        <v>4</v>
      </c>
      <c r="C20" s="211">
        <v>6830</v>
      </c>
      <c r="D20" s="620" t="s">
        <v>308</v>
      </c>
      <c r="E20" s="211" t="s">
        <v>5</v>
      </c>
      <c r="F20" s="211" t="s">
        <v>5</v>
      </c>
      <c r="G20" s="211" t="s">
        <v>514</v>
      </c>
      <c r="H20" s="211"/>
      <c r="I20" s="651">
        <v>41</v>
      </c>
      <c r="J20" s="651">
        <v>58</v>
      </c>
    </row>
    <row r="21" spans="1:10">
      <c r="A21" s="210">
        <v>43403</v>
      </c>
      <c r="B21" s="211" t="s">
        <v>4</v>
      </c>
      <c r="C21" s="211">
        <v>6831</v>
      </c>
      <c r="D21" s="620" t="s">
        <v>308</v>
      </c>
      <c r="E21" s="211" t="s">
        <v>5</v>
      </c>
      <c r="F21" s="211" t="s">
        <v>6</v>
      </c>
      <c r="G21" s="211" t="s">
        <v>3008</v>
      </c>
      <c r="H21" s="211"/>
      <c r="I21" s="651">
        <v>41</v>
      </c>
      <c r="J21" s="651">
        <v>58</v>
      </c>
    </row>
    <row r="22" spans="1:10">
      <c r="A22" s="210">
        <v>43397</v>
      </c>
      <c r="B22" s="211" t="s">
        <v>4</v>
      </c>
      <c r="C22" s="211">
        <v>7260</v>
      </c>
      <c r="D22" s="620" t="s">
        <v>153</v>
      </c>
      <c r="E22" s="211" t="s">
        <v>7</v>
      </c>
      <c r="F22" s="211" t="s">
        <v>7</v>
      </c>
      <c r="G22" s="211" t="s">
        <v>1777</v>
      </c>
      <c r="H22" s="211"/>
      <c r="I22" s="651">
        <v>26</v>
      </c>
      <c r="J22" s="651">
        <v>33</v>
      </c>
    </row>
    <row r="23" spans="1:10">
      <c r="A23" s="210">
        <v>43389</v>
      </c>
      <c r="B23" s="211" t="s">
        <v>4</v>
      </c>
      <c r="C23" s="211">
        <v>3317</v>
      </c>
      <c r="D23" s="620" t="s">
        <v>137</v>
      </c>
      <c r="E23" s="211" t="s">
        <v>1227</v>
      </c>
      <c r="F23" s="211" t="s">
        <v>122</v>
      </c>
      <c r="G23" s="211" t="s">
        <v>514</v>
      </c>
      <c r="H23" s="211"/>
      <c r="I23" s="651">
        <v>14</v>
      </c>
      <c r="J23" s="651">
        <v>16</v>
      </c>
    </row>
    <row r="24" spans="1:10">
      <c r="A24" s="210">
        <v>43402</v>
      </c>
      <c r="B24" s="211" t="s">
        <v>6</v>
      </c>
      <c r="C24" s="211">
        <v>13086</v>
      </c>
      <c r="D24" s="620" t="s">
        <v>433</v>
      </c>
      <c r="E24" s="211" t="s">
        <v>28</v>
      </c>
      <c r="F24" s="211" t="s">
        <v>1171</v>
      </c>
      <c r="G24" s="211" t="s">
        <v>1833</v>
      </c>
      <c r="H24" s="211"/>
      <c r="I24" s="244" t="s">
        <v>3152</v>
      </c>
      <c r="J24" s="244" t="s">
        <v>3153</v>
      </c>
    </row>
    <row r="25" spans="1:10">
      <c r="A25" s="210">
        <v>43380</v>
      </c>
      <c r="B25" s="211" t="s">
        <v>4</v>
      </c>
      <c r="C25" s="211">
        <v>8067</v>
      </c>
      <c r="D25" s="620" t="s">
        <v>133</v>
      </c>
      <c r="E25" s="211" t="s">
        <v>7</v>
      </c>
      <c r="F25" s="211" t="s">
        <v>24</v>
      </c>
      <c r="G25" s="211" t="s">
        <v>663</v>
      </c>
      <c r="H25" s="211"/>
      <c r="I25" s="651">
        <v>27</v>
      </c>
      <c r="J25" s="651">
        <v>24</v>
      </c>
    </row>
    <row r="26" spans="1:10">
      <c r="A26" s="210">
        <v>43400</v>
      </c>
      <c r="B26" s="211" t="s">
        <v>4</v>
      </c>
      <c r="C26" s="211">
        <v>8052</v>
      </c>
      <c r="D26" s="620" t="s">
        <v>133</v>
      </c>
      <c r="E26" s="211" t="s">
        <v>2942</v>
      </c>
      <c r="F26" s="211" t="s">
        <v>105</v>
      </c>
      <c r="G26" s="211" t="s">
        <v>807</v>
      </c>
      <c r="H26" s="211"/>
      <c r="I26" s="651">
        <v>27</v>
      </c>
      <c r="J26" s="651">
        <v>24</v>
      </c>
    </row>
    <row r="27" spans="1:10">
      <c r="A27" s="210">
        <v>43400</v>
      </c>
      <c r="B27" s="211" t="s">
        <v>4</v>
      </c>
      <c r="C27" s="211">
        <v>8052</v>
      </c>
      <c r="D27" s="620" t="s">
        <v>133</v>
      </c>
      <c r="E27" s="211" t="s">
        <v>24</v>
      </c>
      <c r="F27" s="211" t="s">
        <v>24</v>
      </c>
      <c r="G27" s="211" t="s">
        <v>548</v>
      </c>
      <c r="H27" s="211"/>
      <c r="I27" s="651">
        <v>27</v>
      </c>
      <c r="J27" s="651">
        <v>24</v>
      </c>
    </row>
    <row r="28" spans="1:10">
      <c r="A28" s="210">
        <v>43402</v>
      </c>
      <c r="B28" s="211" t="s">
        <v>4</v>
      </c>
      <c r="C28" s="211">
        <v>8053</v>
      </c>
      <c r="D28" s="620" t="s">
        <v>133</v>
      </c>
      <c r="E28" s="211" t="s">
        <v>7</v>
      </c>
      <c r="F28" s="211" t="s">
        <v>7</v>
      </c>
      <c r="G28" s="211" t="s">
        <v>946</v>
      </c>
      <c r="H28" s="211"/>
      <c r="I28" s="651">
        <v>27</v>
      </c>
      <c r="J28" s="651">
        <v>24</v>
      </c>
    </row>
    <row r="29" spans="1:10">
      <c r="A29" s="210">
        <v>43385</v>
      </c>
      <c r="B29" s="211" t="s">
        <v>4</v>
      </c>
      <c r="C29" s="211">
        <v>3280</v>
      </c>
      <c r="D29" s="620" t="s">
        <v>333</v>
      </c>
      <c r="E29" s="211" t="s">
        <v>7</v>
      </c>
      <c r="F29" s="211" t="s">
        <v>814</v>
      </c>
      <c r="G29" s="211" t="s">
        <v>2869</v>
      </c>
      <c r="H29" s="211"/>
      <c r="I29" s="651">
        <v>19</v>
      </c>
      <c r="J29" s="651">
        <v>20</v>
      </c>
    </row>
    <row r="30" spans="1:10">
      <c r="A30" s="210">
        <v>43391</v>
      </c>
      <c r="B30" s="211" t="s">
        <v>4</v>
      </c>
      <c r="C30" s="211">
        <v>3270</v>
      </c>
      <c r="D30" s="620" t="s">
        <v>333</v>
      </c>
      <c r="E30" s="211" t="s">
        <v>5</v>
      </c>
      <c r="F30" s="211" t="s">
        <v>6</v>
      </c>
      <c r="G30" s="211" t="s">
        <v>388</v>
      </c>
      <c r="H30" s="211"/>
      <c r="I30" s="651">
        <v>19</v>
      </c>
      <c r="J30" s="651">
        <v>20</v>
      </c>
    </row>
    <row r="31" spans="1:10">
      <c r="A31" s="210">
        <v>43400</v>
      </c>
      <c r="B31" s="211" t="s">
        <v>4</v>
      </c>
      <c r="C31" s="211">
        <v>3257</v>
      </c>
      <c r="D31" s="620" t="s">
        <v>333</v>
      </c>
      <c r="E31" s="211" t="s">
        <v>7</v>
      </c>
      <c r="F31" s="211" t="s">
        <v>7</v>
      </c>
      <c r="G31" s="211" t="s">
        <v>2941</v>
      </c>
      <c r="H31" s="211"/>
      <c r="I31" s="651">
        <v>19</v>
      </c>
      <c r="J31" s="651">
        <v>20</v>
      </c>
    </row>
    <row r="32" spans="1:10">
      <c r="A32" s="210">
        <v>43403</v>
      </c>
      <c r="B32" s="211" t="s">
        <v>4</v>
      </c>
      <c r="C32" s="211">
        <v>3222</v>
      </c>
      <c r="D32" s="620" t="s">
        <v>333</v>
      </c>
      <c r="E32" s="211" t="s">
        <v>7</v>
      </c>
      <c r="F32" s="211" t="s">
        <v>24</v>
      </c>
      <c r="G32" s="211" t="s">
        <v>1224</v>
      </c>
      <c r="H32" s="211"/>
      <c r="I32" s="651">
        <v>19</v>
      </c>
      <c r="J32" s="651">
        <v>20</v>
      </c>
    </row>
    <row r="33" spans="1:10">
      <c r="A33" s="210">
        <v>43402</v>
      </c>
      <c r="B33" s="211" t="s">
        <v>4</v>
      </c>
      <c r="C33" s="211">
        <v>6832</v>
      </c>
      <c r="D33" s="620" t="s">
        <v>933</v>
      </c>
      <c r="E33" s="211" t="s">
        <v>5</v>
      </c>
      <c r="F33" s="211" t="s">
        <v>7</v>
      </c>
      <c r="G33" s="211" t="s">
        <v>2835</v>
      </c>
      <c r="H33" s="211"/>
      <c r="I33" s="651">
        <v>36</v>
      </c>
      <c r="J33" s="651">
        <v>52</v>
      </c>
    </row>
    <row r="34" spans="1:10">
      <c r="A34" s="210">
        <v>43403</v>
      </c>
      <c r="B34" s="211" t="s">
        <v>4</v>
      </c>
      <c r="C34" s="211">
        <v>8814</v>
      </c>
      <c r="D34" s="620" t="s">
        <v>339</v>
      </c>
      <c r="E34" s="211" t="s">
        <v>5</v>
      </c>
      <c r="F34" s="211" t="s">
        <v>6</v>
      </c>
      <c r="G34" s="211" t="s">
        <v>235</v>
      </c>
      <c r="H34" s="211"/>
      <c r="I34" s="651">
        <v>46</v>
      </c>
      <c r="J34" s="651">
        <v>50</v>
      </c>
    </row>
    <row r="35" spans="1:10">
      <c r="A35" s="210">
        <v>43377</v>
      </c>
      <c r="B35" s="211" t="s">
        <v>4</v>
      </c>
      <c r="C35" s="211">
        <v>7790</v>
      </c>
      <c r="D35" s="620" t="s">
        <v>140</v>
      </c>
      <c r="E35" s="211" t="s">
        <v>5</v>
      </c>
      <c r="F35" s="211" t="s">
        <v>5</v>
      </c>
      <c r="G35" s="211" t="s">
        <v>2232</v>
      </c>
      <c r="H35" s="211"/>
      <c r="I35" s="651">
        <v>38</v>
      </c>
      <c r="J35" s="651">
        <v>55</v>
      </c>
    </row>
    <row r="36" spans="1:10">
      <c r="A36" s="210">
        <v>43404</v>
      </c>
      <c r="B36" s="211" t="s">
        <v>4</v>
      </c>
      <c r="C36" s="211">
        <v>8811</v>
      </c>
      <c r="D36" s="620" t="s">
        <v>3023</v>
      </c>
      <c r="E36" s="211" t="s">
        <v>984</v>
      </c>
      <c r="F36" s="211" t="s">
        <v>7</v>
      </c>
      <c r="G36" s="211" t="s">
        <v>1833</v>
      </c>
      <c r="H36" s="211"/>
      <c r="I36" s="651">
        <v>49</v>
      </c>
      <c r="J36" s="651">
        <v>53</v>
      </c>
    </row>
    <row r="37" spans="1:10">
      <c r="A37" s="210">
        <v>43402</v>
      </c>
      <c r="B37" s="211" t="s">
        <v>22</v>
      </c>
      <c r="C37" s="211">
        <v>2880</v>
      </c>
      <c r="D37" s="620" t="s">
        <v>2974</v>
      </c>
      <c r="E37" s="211" t="s">
        <v>984</v>
      </c>
      <c r="F37" s="211" t="s">
        <v>24</v>
      </c>
      <c r="G37" s="211" t="s">
        <v>1633</v>
      </c>
      <c r="H37" s="211"/>
      <c r="I37" s="651">
        <v>173</v>
      </c>
      <c r="J37" s="651">
        <v>243</v>
      </c>
    </row>
    <row r="38" spans="1:10">
      <c r="A38" s="210">
        <v>43388</v>
      </c>
      <c r="B38" s="211" t="s">
        <v>4</v>
      </c>
      <c r="C38" s="211">
        <v>6835</v>
      </c>
      <c r="D38" s="620" t="s">
        <v>2875</v>
      </c>
      <c r="E38" s="211" t="s">
        <v>2542</v>
      </c>
      <c r="F38" s="211" t="s">
        <v>24</v>
      </c>
      <c r="G38" s="211" t="s">
        <v>42</v>
      </c>
      <c r="H38" s="211"/>
      <c r="I38" s="651">
        <v>37</v>
      </c>
      <c r="J38" s="651">
        <v>56</v>
      </c>
    </row>
    <row r="39" spans="1:10">
      <c r="A39" s="210">
        <v>43387</v>
      </c>
      <c r="B39" s="211" t="s">
        <v>7</v>
      </c>
      <c r="C39" s="211">
        <v>57655</v>
      </c>
      <c r="D39" s="620" t="s">
        <v>1508</v>
      </c>
      <c r="E39" s="211" t="s">
        <v>7</v>
      </c>
      <c r="F39" s="211" t="s">
        <v>7</v>
      </c>
      <c r="G39" s="211" t="s">
        <v>2840</v>
      </c>
      <c r="H39" s="211"/>
      <c r="I39" s="651">
        <v>28</v>
      </c>
      <c r="J39" s="651">
        <v>26</v>
      </c>
    </row>
    <row r="40" spans="1:10">
      <c r="A40" s="210">
        <v>43402</v>
      </c>
      <c r="B40" s="211" t="s">
        <v>7</v>
      </c>
      <c r="C40" s="211">
        <v>57655</v>
      </c>
      <c r="D40" s="620" t="s">
        <v>1508</v>
      </c>
      <c r="E40" s="211" t="s">
        <v>7</v>
      </c>
      <c r="F40" s="211" t="s">
        <v>24</v>
      </c>
      <c r="G40" s="211" t="s">
        <v>388</v>
      </c>
      <c r="H40" s="211"/>
      <c r="I40" s="651">
        <v>28</v>
      </c>
      <c r="J40" s="651">
        <v>26</v>
      </c>
    </row>
    <row r="41" spans="1:10">
      <c r="A41" s="210">
        <v>43393</v>
      </c>
      <c r="B41" s="211" t="s">
        <v>7</v>
      </c>
      <c r="C41" s="211">
        <v>54190</v>
      </c>
      <c r="D41" s="620" t="s">
        <v>791</v>
      </c>
      <c r="E41" s="211" t="s">
        <v>7</v>
      </c>
      <c r="F41" s="211" t="s">
        <v>9</v>
      </c>
      <c r="G41" s="211" t="s">
        <v>388</v>
      </c>
      <c r="H41" s="211"/>
      <c r="I41" s="651">
        <v>22</v>
      </c>
      <c r="J41" s="651">
        <v>15</v>
      </c>
    </row>
    <row r="42" spans="1:10">
      <c r="A42" s="210">
        <v>43402</v>
      </c>
      <c r="B42" s="211" t="s">
        <v>4</v>
      </c>
      <c r="C42" s="211">
        <v>9142</v>
      </c>
      <c r="D42" s="620" t="s">
        <v>2975</v>
      </c>
      <c r="E42" s="211" t="s">
        <v>24</v>
      </c>
      <c r="F42" s="211" t="s">
        <v>5</v>
      </c>
      <c r="G42" s="211" t="s">
        <v>123</v>
      </c>
      <c r="H42" s="211"/>
      <c r="I42" s="651">
        <v>49</v>
      </c>
      <c r="J42" s="651">
        <v>67</v>
      </c>
    </row>
    <row r="43" spans="1:10">
      <c r="A43" s="210">
        <v>43398</v>
      </c>
      <c r="B43" s="211" t="s">
        <v>4</v>
      </c>
      <c r="C43" s="211">
        <v>8311</v>
      </c>
      <c r="D43" s="620" t="s">
        <v>668</v>
      </c>
      <c r="E43" s="211" t="s">
        <v>2921</v>
      </c>
      <c r="F43" s="211" t="s">
        <v>32</v>
      </c>
      <c r="G43" s="211" t="s">
        <v>1178</v>
      </c>
      <c r="H43" s="211"/>
      <c r="I43" s="651">
        <v>22</v>
      </c>
      <c r="J43" s="651">
        <v>17</v>
      </c>
    </row>
    <row r="44" spans="1:10">
      <c r="A44" s="210">
        <v>43400</v>
      </c>
      <c r="B44" s="211" t="s">
        <v>7</v>
      </c>
      <c r="C44" s="257" t="s">
        <v>1347</v>
      </c>
      <c r="D44" s="620" t="s">
        <v>1348</v>
      </c>
      <c r="E44" s="211" t="s">
        <v>7</v>
      </c>
      <c r="F44" s="211" t="s">
        <v>7</v>
      </c>
      <c r="G44" s="211" t="s">
        <v>514</v>
      </c>
      <c r="H44" s="211"/>
      <c r="I44" s="651">
        <v>95</v>
      </c>
      <c r="J44" s="651">
        <v>136</v>
      </c>
    </row>
    <row r="45" spans="1:10">
      <c r="A45" s="210">
        <v>43394</v>
      </c>
      <c r="B45" s="211" t="s">
        <v>7</v>
      </c>
      <c r="C45" s="257" t="s">
        <v>1347</v>
      </c>
      <c r="D45" s="620" t="s">
        <v>1348</v>
      </c>
      <c r="E45" s="211" t="s">
        <v>7</v>
      </c>
      <c r="F45" s="211" t="s">
        <v>24</v>
      </c>
      <c r="G45" s="211" t="s">
        <v>1833</v>
      </c>
      <c r="H45" s="211"/>
      <c r="I45" s="651">
        <v>95</v>
      </c>
      <c r="J45" s="651">
        <v>136</v>
      </c>
    </row>
    <row r="46" spans="1:10">
      <c r="A46" s="210">
        <v>43398</v>
      </c>
      <c r="B46" s="211" t="s">
        <v>7</v>
      </c>
      <c r="C46" s="211">
        <v>54720</v>
      </c>
      <c r="D46" s="620" t="s">
        <v>2918</v>
      </c>
      <c r="E46" s="211" t="s">
        <v>7</v>
      </c>
      <c r="F46" s="211" t="s">
        <v>24</v>
      </c>
      <c r="G46" s="211" t="s">
        <v>388</v>
      </c>
      <c r="H46" s="211"/>
      <c r="I46" s="651">
        <v>23</v>
      </c>
      <c r="J46" s="651">
        <v>17</v>
      </c>
    </row>
    <row r="47" spans="1:10">
      <c r="A47" s="210">
        <v>43401</v>
      </c>
      <c r="B47" s="211" t="s">
        <v>4</v>
      </c>
      <c r="C47" s="211">
        <v>7740</v>
      </c>
      <c r="D47" s="620" t="s">
        <v>138</v>
      </c>
      <c r="E47" s="211" t="s">
        <v>79</v>
      </c>
      <c r="F47" s="211" t="s">
        <v>56</v>
      </c>
      <c r="G47" s="211" t="s">
        <v>98</v>
      </c>
      <c r="H47" s="211"/>
      <c r="I47" s="651">
        <v>40</v>
      </c>
      <c r="J47" s="651">
        <v>59</v>
      </c>
    </row>
    <row r="48" spans="1:10">
      <c r="A48" s="210">
        <v>43398</v>
      </c>
      <c r="B48" s="211" t="s">
        <v>7</v>
      </c>
      <c r="C48" s="211">
        <v>54400</v>
      </c>
      <c r="D48" s="620" t="s">
        <v>815</v>
      </c>
      <c r="E48" s="211" t="s">
        <v>7</v>
      </c>
      <c r="F48" s="211" t="s">
        <v>7</v>
      </c>
      <c r="G48" s="211" t="s">
        <v>388</v>
      </c>
      <c r="H48" s="211"/>
      <c r="I48" s="651">
        <v>25</v>
      </c>
      <c r="J48" s="651">
        <v>20</v>
      </c>
    </row>
    <row r="49" spans="1:10">
      <c r="A49" s="210">
        <v>43398</v>
      </c>
      <c r="B49" s="211" t="s">
        <v>7</v>
      </c>
      <c r="C49" s="211">
        <v>54400</v>
      </c>
      <c r="D49" s="620" t="s">
        <v>815</v>
      </c>
      <c r="E49" s="211" t="s">
        <v>7</v>
      </c>
      <c r="F49" s="211" t="s">
        <v>620</v>
      </c>
      <c r="G49" s="211" t="s">
        <v>1178</v>
      </c>
      <c r="H49" s="211"/>
      <c r="I49" s="651">
        <v>25</v>
      </c>
      <c r="J49" s="651">
        <v>20</v>
      </c>
    </row>
    <row r="50" spans="1:10">
      <c r="A50" s="210">
        <v>43402</v>
      </c>
      <c r="B50" s="211" t="s">
        <v>4</v>
      </c>
      <c r="C50" s="211">
        <v>3327</v>
      </c>
      <c r="D50" s="620" t="s">
        <v>185</v>
      </c>
      <c r="E50" s="211" t="s">
        <v>5</v>
      </c>
      <c r="F50" s="211" t="s">
        <v>7</v>
      </c>
      <c r="G50" s="211" t="s">
        <v>388</v>
      </c>
      <c r="H50" s="211"/>
      <c r="I50" s="651">
        <v>22</v>
      </c>
      <c r="J50" s="651">
        <v>27</v>
      </c>
    </row>
    <row r="51" spans="1:10">
      <c r="A51" s="210">
        <v>43393</v>
      </c>
      <c r="B51" s="211" t="s">
        <v>4</v>
      </c>
      <c r="C51" s="211">
        <v>8352</v>
      </c>
      <c r="D51" s="620" t="s">
        <v>149</v>
      </c>
      <c r="E51" s="211" t="s">
        <v>4</v>
      </c>
      <c r="F51" s="211" t="s">
        <v>7</v>
      </c>
      <c r="G51" s="211" t="s">
        <v>388</v>
      </c>
      <c r="H51" s="211"/>
      <c r="I51" s="651">
        <v>18</v>
      </c>
      <c r="J51" s="651">
        <v>13</v>
      </c>
    </row>
    <row r="52" spans="1:10">
      <c r="A52" s="210">
        <v>43403</v>
      </c>
      <c r="B52" s="211" t="s">
        <v>4</v>
      </c>
      <c r="C52" s="211">
        <v>9253</v>
      </c>
      <c r="D52" s="620" t="s">
        <v>200</v>
      </c>
      <c r="E52" s="211" t="s">
        <v>5</v>
      </c>
      <c r="F52" s="211" t="s">
        <v>6</v>
      </c>
      <c r="G52" s="211" t="s">
        <v>388</v>
      </c>
      <c r="H52" s="211"/>
      <c r="I52" s="651">
        <v>47</v>
      </c>
      <c r="J52" s="651">
        <v>70</v>
      </c>
    </row>
    <row r="53" spans="1:10">
      <c r="A53" s="210">
        <v>43376</v>
      </c>
      <c r="B53" s="211" t="s">
        <v>4</v>
      </c>
      <c r="C53" s="211">
        <v>4549</v>
      </c>
      <c r="D53" s="620" t="s">
        <v>131</v>
      </c>
      <c r="E53" s="211" t="s">
        <v>7</v>
      </c>
      <c r="F53" s="211" t="s">
        <v>7</v>
      </c>
      <c r="G53" s="211" t="s">
        <v>2842</v>
      </c>
      <c r="H53" s="211"/>
      <c r="I53" s="651">
        <v>5</v>
      </c>
      <c r="J53" s="651">
        <v>2</v>
      </c>
    </row>
    <row r="54" spans="1:10">
      <c r="A54" s="210">
        <v>43387</v>
      </c>
      <c r="B54" s="211" t="s">
        <v>4</v>
      </c>
      <c r="C54" s="211">
        <v>4671</v>
      </c>
      <c r="D54" s="620" t="s">
        <v>131</v>
      </c>
      <c r="E54" s="211" t="s">
        <v>7</v>
      </c>
      <c r="F54" s="211" t="s">
        <v>5</v>
      </c>
      <c r="G54" s="211" t="s">
        <v>470</v>
      </c>
      <c r="H54" s="211"/>
      <c r="I54" s="651">
        <v>5</v>
      </c>
      <c r="J54" s="651">
        <v>2</v>
      </c>
    </row>
    <row r="55" spans="1:10">
      <c r="A55" s="210">
        <v>43391</v>
      </c>
      <c r="B55" s="211" t="s">
        <v>4</v>
      </c>
      <c r="C55" s="211">
        <v>4642</v>
      </c>
      <c r="D55" s="620" t="s">
        <v>131</v>
      </c>
      <c r="E55" s="211" t="s">
        <v>5</v>
      </c>
      <c r="F55" s="211" t="s">
        <v>7</v>
      </c>
      <c r="G55" s="211" t="s">
        <v>2881</v>
      </c>
      <c r="H55" s="211"/>
      <c r="I55" s="651">
        <v>5</v>
      </c>
      <c r="J55" s="651">
        <v>2</v>
      </c>
    </row>
    <row r="56" spans="1:10">
      <c r="A56" s="210">
        <v>43393</v>
      </c>
      <c r="B56" s="211" t="s">
        <v>4</v>
      </c>
      <c r="C56" s="211">
        <v>4640</v>
      </c>
      <c r="D56" s="620" t="s">
        <v>131</v>
      </c>
      <c r="E56" s="211" t="s">
        <v>25</v>
      </c>
      <c r="F56" s="211" t="s">
        <v>225</v>
      </c>
      <c r="G56" s="211" t="s">
        <v>123</v>
      </c>
      <c r="H56" s="211"/>
      <c r="I56" s="651">
        <v>5</v>
      </c>
      <c r="J56" s="651">
        <v>2</v>
      </c>
    </row>
    <row r="57" spans="1:10">
      <c r="A57" s="210">
        <v>43393</v>
      </c>
      <c r="B57" s="211" t="s">
        <v>4</v>
      </c>
      <c r="C57" s="211">
        <v>4540</v>
      </c>
      <c r="D57" s="620" t="s">
        <v>131</v>
      </c>
      <c r="E57" s="211" t="s">
        <v>25</v>
      </c>
      <c r="F57" s="211" t="s">
        <v>4</v>
      </c>
      <c r="G57" s="211" t="s">
        <v>2886</v>
      </c>
      <c r="H57" s="211"/>
      <c r="I57" s="651">
        <v>5</v>
      </c>
      <c r="J57" s="651">
        <v>2</v>
      </c>
    </row>
    <row r="58" spans="1:10">
      <c r="A58" s="210">
        <v>43400</v>
      </c>
      <c r="B58" s="211" t="s">
        <v>4</v>
      </c>
      <c r="C58" s="211">
        <v>4657</v>
      </c>
      <c r="D58" s="620" t="s">
        <v>131</v>
      </c>
      <c r="E58" s="211" t="s">
        <v>7</v>
      </c>
      <c r="F58" s="211" t="s">
        <v>7</v>
      </c>
      <c r="G58" s="211" t="s">
        <v>548</v>
      </c>
      <c r="H58" s="211"/>
      <c r="I58" s="651">
        <v>5</v>
      </c>
      <c r="J58" s="651">
        <v>2</v>
      </c>
    </row>
    <row r="59" spans="1:10">
      <c r="A59" s="210">
        <v>43402</v>
      </c>
      <c r="B59" s="211" t="s">
        <v>4</v>
      </c>
      <c r="C59" s="211">
        <v>4569</v>
      </c>
      <c r="D59" s="620" t="s">
        <v>131</v>
      </c>
      <c r="E59" s="211" t="s">
        <v>1882</v>
      </c>
      <c r="F59" s="211" t="s">
        <v>5</v>
      </c>
      <c r="G59" s="211" t="s">
        <v>2980</v>
      </c>
      <c r="H59" s="211"/>
      <c r="I59" s="651">
        <v>5</v>
      </c>
      <c r="J59" s="651">
        <v>2</v>
      </c>
    </row>
    <row r="60" spans="1:10">
      <c r="A60" s="210">
        <v>43403</v>
      </c>
      <c r="B60" s="211" t="s">
        <v>4</v>
      </c>
      <c r="C60" s="211">
        <v>4642</v>
      </c>
      <c r="D60" s="620" t="s">
        <v>131</v>
      </c>
      <c r="E60" s="211" t="s">
        <v>5</v>
      </c>
      <c r="F60" s="211" t="s">
        <v>7</v>
      </c>
      <c r="G60" s="211" t="s">
        <v>1302</v>
      </c>
      <c r="H60" s="211"/>
      <c r="I60" s="651">
        <v>5</v>
      </c>
      <c r="J60" s="651">
        <v>2</v>
      </c>
    </row>
    <row r="61" spans="1:10">
      <c r="A61" s="210">
        <v>43403</v>
      </c>
      <c r="B61" s="211" t="s">
        <v>4</v>
      </c>
      <c r="C61" s="211">
        <v>4570</v>
      </c>
      <c r="D61" s="620" t="s">
        <v>131</v>
      </c>
      <c r="E61" s="211" t="s">
        <v>1679</v>
      </c>
      <c r="F61" s="211" t="s">
        <v>12</v>
      </c>
      <c r="G61" s="211" t="s">
        <v>3010</v>
      </c>
      <c r="H61" s="211"/>
      <c r="I61" s="651">
        <v>5</v>
      </c>
      <c r="J61" s="651">
        <v>2</v>
      </c>
    </row>
    <row r="62" spans="1:10">
      <c r="A62" s="210">
        <v>43404</v>
      </c>
      <c r="B62" s="211" t="s">
        <v>4</v>
      </c>
      <c r="C62" s="211">
        <v>4627</v>
      </c>
      <c r="D62" s="620" t="s">
        <v>131</v>
      </c>
      <c r="E62" s="211" t="s">
        <v>5</v>
      </c>
      <c r="F62" s="211" t="s">
        <v>7</v>
      </c>
      <c r="G62" s="211" t="s">
        <v>37</v>
      </c>
      <c r="H62" s="211"/>
      <c r="I62" s="651">
        <v>5</v>
      </c>
      <c r="J62" s="651">
        <v>2</v>
      </c>
    </row>
    <row r="63" spans="1:10">
      <c r="A63" s="210">
        <v>43396</v>
      </c>
      <c r="B63" s="211" t="s">
        <v>4</v>
      </c>
      <c r="C63" s="211">
        <v>4622</v>
      </c>
      <c r="D63" s="620" t="s">
        <v>1119</v>
      </c>
      <c r="E63" s="211" t="s">
        <v>5</v>
      </c>
      <c r="F63" s="211" t="s">
        <v>5</v>
      </c>
      <c r="G63" s="211" t="s">
        <v>548</v>
      </c>
      <c r="H63" s="211"/>
      <c r="I63" s="651">
        <v>5</v>
      </c>
      <c r="J63" s="651">
        <v>2</v>
      </c>
    </row>
    <row r="64" spans="1:10">
      <c r="A64" s="210">
        <v>43404</v>
      </c>
      <c r="B64" s="211" t="s">
        <v>4</v>
      </c>
      <c r="C64" s="211">
        <v>9153</v>
      </c>
      <c r="D64" s="620" t="s">
        <v>3027</v>
      </c>
      <c r="E64" s="211" t="s">
        <v>5</v>
      </c>
      <c r="F64" s="211" t="s">
        <v>25</v>
      </c>
      <c r="G64" s="211" t="s">
        <v>42</v>
      </c>
      <c r="H64" s="211"/>
      <c r="I64" s="651">
        <v>60</v>
      </c>
      <c r="J64" s="651">
        <v>83</v>
      </c>
    </row>
    <row r="65" spans="1:10">
      <c r="A65" s="210">
        <v>43396</v>
      </c>
      <c r="B65" s="211" t="s">
        <v>7</v>
      </c>
      <c r="C65" s="211">
        <v>57925</v>
      </c>
      <c r="D65" s="620" t="s">
        <v>936</v>
      </c>
      <c r="E65" s="211" t="s">
        <v>7</v>
      </c>
      <c r="F65" s="211" t="s">
        <v>7</v>
      </c>
      <c r="G65" s="211" t="s">
        <v>116</v>
      </c>
      <c r="H65" s="211"/>
      <c r="I65" s="651">
        <v>35</v>
      </c>
      <c r="J65" s="651">
        <v>50</v>
      </c>
    </row>
    <row r="66" spans="1:10">
      <c r="A66" s="210">
        <v>43402</v>
      </c>
      <c r="B66" s="211" t="s">
        <v>7</v>
      </c>
      <c r="C66" s="211">
        <v>57925</v>
      </c>
      <c r="D66" s="620" t="s">
        <v>936</v>
      </c>
      <c r="E66" s="211" t="s">
        <v>7</v>
      </c>
      <c r="F66" s="211" t="s">
        <v>2601</v>
      </c>
      <c r="G66" s="211" t="s">
        <v>388</v>
      </c>
      <c r="H66" s="211"/>
      <c r="I66" s="651">
        <v>35</v>
      </c>
      <c r="J66" s="651">
        <v>50</v>
      </c>
    </row>
    <row r="67" spans="1:10">
      <c r="A67" s="210">
        <v>43402</v>
      </c>
      <c r="B67" s="211" t="s">
        <v>2969</v>
      </c>
      <c r="C67" s="211" t="s">
        <v>2970</v>
      </c>
      <c r="D67" s="620" t="s">
        <v>2971</v>
      </c>
      <c r="E67" s="211" t="s">
        <v>32</v>
      </c>
      <c r="F67" s="211" t="s">
        <v>24</v>
      </c>
      <c r="G67" s="211" t="s">
        <v>1833</v>
      </c>
      <c r="H67" s="211"/>
      <c r="I67" s="244" t="s">
        <v>3127</v>
      </c>
      <c r="J67" s="244" t="s">
        <v>3127</v>
      </c>
    </row>
    <row r="68" spans="1:10">
      <c r="A68" s="210">
        <v>43404</v>
      </c>
      <c r="B68" s="211" t="s">
        <v>4</v>
      </c>
      <c r="C68" s="211">
        <v>6412</v>
      </c>
      <c r="D68" s="620" t="s">
        <v>168</v>
      </c>
      <c r="E68" s="211" t="s">
        <v>5</v>
      </c>
      <c r="F68" s="211" t="s">
        <v>6</v>
      </c>
      <c r="G68" s="211" t="s">
        <v>388</v>
      </c>
      <c r="H68" s="211"/>
      <c r="I68" s="651">
        <v>19</v>
      </c>
      <c r="J68" s="651">
        <v>23</v>
      </c>
    </row>
    <row r="69" spans="1:10">
      <c r="A69" s="210">
        <v>43379</v>
      </c>
      <c r="B69" s="211" t="s">
        <v>4</v>
      </c>
      <c r="C69" s="211">
        <v>6572</v>
      </c>
      <c r="D69" s="620" t="s">
        <v>157</v>
      </c>
      <c r="E69" s="211" t="s">
        <v>5</v>
      </c>
      <c r="F69" s="211" t="s">
        <v>24</v>
      </c>
      <c r="G69" s="211" t="s">
        <v>2845</v>
      </c>
      <c r="H69" s="211"/>
      <c r="I69" s="651">
        <v>53</v>
      </c>
      <c r="J69" s="651">
        <v>61</v>
      </c>
    </row>
    <row r="70" spans="1:10">
      <c r="A70" s="210">
        <v>43394</v>
      </c>
      <c r="B70" s="211" t="s">
        <v>984</v>
      </c>
      <c r="C70" s="211" t="s">
        <v>2892</v>
      </c>
      <c r="D70" s="620" t="s">
        <v>1147</v>
      </c>
      <c r="E70" s="211" t="s">
        <v>984</v>
      </c>
      <c r="F70" s="211" t="s">
        <v>24</v>
      </c>
      <c r="G70" s="211" t="s">
        <v>1833</v>
      </c>
      <c r="H70" s="211"/>
      <c r="I70" s="244" t="s">
        <v>3372</v>
      </c>
      <c r="J70" s="244" t="s">
        <v>3361</v>
      </c>
    </row>
    <row r="71" spans="1:10">
      <c r="A71" s="210">
        <v>43400</v>
      </c>
      <c r="B71" s="211" t="s">
        <v>7</v>
      </c>
      <c r="C71" s="211">
        <v>57365</v>
      </c>
      <c r="D71" s="620" t="s">
        <v>2950</v>
      </c>
      <c r="E71" s="211" t="s">
        <v>7</v>
      </c>
      <c r="F71" s="211" t="s">
        <v>7</v>
      </c>
      <c r="G71" s="211" t="s">
        <v>388</v>
      </c>
      <c r="H71" s="211"/>
      <c r="I71" s="651">
        <v>143</v>
      </c>
      <c r="J71" s="651">
        <v>244</v>
      </c>
    </row>
    <row r="72" spans="1:10">
      <c r="A72" s="210">
        <v>43386</v>
      </c>
      <c r="B72" s="211" t="s">
        <v>4</v>
      </c>
      <c r="C72" s="211">
        <v>4039</v>
      </c>
      <c r="D72" s="620" t="s">
        <v>141</v>
      </c>
      <c r="E72" s="211" t="s">
        <v>7</v>
      </c>
      <c r="F72" s="211" t="s">
        <v>7</v>
      </c>
      <c r="G72" s="211" t="s">
        <v>2873</v>
      </c>
      <c r="H72" s="211"/>
      <c r="I72" s="651">
        <v>11</v>
      </c>
      <c r="J72" s="651">
        <v>10</v>
      </c>
    </row>
    <row r="73" spans="1:10">
      <c r="A73" s="210">
        <v>43387</v>
      </c>
      <c r="B73" s="211" t="s">
        <v>4</v>
      </c>
      <c r="C73" s="211">
        <v>4053</v>
      </c>
      <c r="D73" s="620" t="s">
        <v>141</v>
      </c>
      <c r="E73" s="211" t="s">
        <v>7</v>
      </c>
      <c r="F73" s="211" t="s">
        <v>7</v>
      </c>
      <c r="G73" s="211" t="s">
        <v>2871</v>
      </c>
      <c r="H73" s="211"/>
      <c r="I73" s="651">
        <v>11</v>
      </c>
      <c r="J73" s="651">
        <v>10</v>
      </c>
    </row>
    <row r="74" spans="1:10">
      <c r="A74" s="210">
        <v>43387</v>
      </c>
      <c r="B74" s="211" t="s">
        <v>4</v>
      </c>
      <c r="C74" s="211">
        <v>4041</v>
      </c>
      <c r="D74" s="620" t="s">
        <v>141</v>
      </c>
      <c r="E74" s="211" t="s">
        <v>9</v>
      </c>
      <c r="F74" s="211" t="s">
        <v>71</v>
      </c>
      <c r="G74" s="211" t="s">
        <v>2874</v>
      </c>
      <c r="H74" s="211"/>
      <c r="I74" s="651">
        <v>11</v>
      </c>
      <c r="J74" s="651">
        <v>10</v>
      </c>
    </row>
    <row r="75" spans="1:10">
      <c r="A75" s="210">
        <v>43396</v>
      </c>
      <c r="B75" s="211" t="s">
        <v>4</v>
      </c>
      <c r="C75" s="211">
        <v>4069</v>
      </c>
      <c r="D75" s="620" t="s">
        <v>141</v>
      </c>
      <c r="E75" s="211" t="s">
        <v>5</v>
      </c>
      <c r="F75" s="211" t="s">
        <v>5</v>
      </c>
      <c r="G75" s="211" t="s">
        <v>2904</v>
      </c>
      <c r="H75" s="211"/>
      <c r="I75" s="651">
        <v>11</v>
      </c>
      <c r="J75" s="651">
        <v>10</v>
      </c>
    </row>
    <row r="76" spans="1:10">
      <c r="A76" s="210">
        <v>43397</v>
      </c>
      <c r="B76" s="211" t="s">
        <v>4</v>
      </c>
      <c r="C76" s="211">
        <v>4275</v>
      </c>
      <c r="D76" s="620" t="s">
        <v>141</v>
      </c>
      <c r="E76" s="211" t="s">
        <v>7</v>
      </c>
      <c r="F76" s="211" t="s">
        <v>7</v>
      </c>
      <c r="G76" s="211" t="s">
        <v>269</v>
      </c>
      <c r="H76" s="211"/>
      <c r="I76" s="651">
        <v>11</v>
      </c>
      <c r="J76" s="651">
        <v>10</v>
      </c>
    </row>
    <row r="77" spans="1:10">
      <c r="A77" s="210">
        <v>43400</v>
      </c>
      <c r="B77" s="211" t="s">
        <v>4</v>
      </c>
      <c r="C77" s="211">
        <v>4241</v>
      </c>
      <c r="D77" s="620" t="s">
        <v>141</v>
      </c>
      <c r="E77" s="211" t="s">
        <v>7</v>
      </c>
      <c r="F77" s="211" t="s">
        <v>5</v>
      </c>
      <c r="G77" s="211" t="s">
        <v>2689</v>
      </c>
      <c r="H77" s="211"/>
      <c r="I77" s="651">
        <v>11</v>
      </c>
      <c r="J77" s="651">
        <v>10</v>
      </c>
    </row>
    <row r="78" spans="1:10">
      <c r="A78" s="210">
        <v>43402</v>
      </c>
      <c r="B78" s="211" t="s">
        <v>4</v>
      </c>
      <c r="C78" s="211">
        <v>4031</v>
      </c>
      <c r="D78" s="620" t="s">
        <v>141</v>
      </c>
      <c r="E78" s="211" t="s">
        <v>7</v>
      </c>
      <c r="F78" s="211" t="s">
        <v>24</v>
      </c>
      <c r="G78" s="211" t="s">
        <v>42</v>
      </c>
      <c r="H78" s="211"/>
      <c r="I78" s="651">
        <v>11</v>
      </c>
      <c r="J78" s="651">
        <v>10</v>
      </c>
    </row>
    <row r="79" spans="1:10">
      <c r="A79" s="210">
        <v>43404</v>
      </c>
      <c r="B79" s="211" t="s">
        <v>4</v>
      </c>
      <c r="C79" s="211">
        <v>4154</v>
      </c>
      <c r="D79" s="620" t="s">
        <v>141</v>
      </c>
      <c r="E79" s="211" t="s">
        <v>7</v>
      </c>
      <c r="F79" s="211" t="s">
        <v>5</v>
      </c>
      <c r="G79" s="211" t="s">
        <v>42</v>
      </c>
      <c r="H79" s="211"/>
      <c r="I79" s="651">
        <v>11</v>
      </c>
      <c r="J79" s="651">
        <v>10</v>
      </c>
    </row>
    <row r="80" spans="1:10">
      <c r="A80" s="210">
        <v>43398</v>
      </c>
      <c r="B80" s="211" t="s">
        <v>7</v>
      </c>
      <c r="C80" s="211">
        <v>57330</v>
      </c>
      <c r="D80" s="620" t="s">
        <v>2925</v>
      </c>
      <c r="E80" s="211" t="s">
        <v>7</v>
      </c>
      <c r="F80" s="211" t="s">
        <v>620</v>
      </c>
      <c r="G80" s="211" t="s">
        <v>663</v>
      </c>
      <c r="H80" s="211"/>
      <c r="I80" s="651">
        <v>26</v>
      </c>
      <c r="J80" s="651">
        <v>33</v>
      </c>
    </row>
    <row r="81" spans="1:10">
      <c r="A81" s="210">
        <v>43399</v>
      </c>
      <c r="B81" s="211" t="s">
        <v>7</v>
      </c>
      <c r="C81" s="211">
        <v>57330</v>
      </c>
      <c r="D81" s="620" t="s">
        <v>2925</v>
      </c>
      <c r="E81" s="211" t="s">
        <v>28</v>
      </c>
      <c r="F81" s="211" t="s">
        <v>7</v>
      </c>
      <c r="G81" s="211" t="s">
        <v>1633</v>
      </c>
      <c r="H81" s="211"/>
      <c r="I81" s="651">
        <v>26</v>
      </c>
      <c r="J81" s="651">
        <v>33</v>
      </c>
    </row>
    <row r="82" spans="1:10">
      <c r="A82" s="210">
        <v>43401</v>
      </c>
      <c r="B82" s="211" t="s">
        <v>7</v>
      </c>
      <c r="C82" s="211">
        <v>54270</v>
      </c>
      <c r="D82" s="620" t="s">
        <v>2956</v>
      </c>
      <c r="E82" s="211" t="s">
        <v>7</v>
      </c>
      <c r="F82" s="211" t="s">
        <v>7</v>
      </c>
      <c r="G82" s="211" t="s">
        <v>1763</v>
      </c>
      <c r="H82" s="211"/>
      <c r="I82" s="651">
        <v>80</v>
      </c>
      <c r="J82" s="651">
        <v>124</v>
      </c>
    </row>
    <row r="83" spans="1:10">
      <c r="A83" s="210">
        <v>43380</v>
      </c>
      <c r="B83" s="211" t="s">
        <v>22</v>
      </c>
      <c r="C83" s="211">
        <v>6740</v>
      </c>
      <c r="D83" s="620" t="s">
        <v>3373</v>
      </c>
      <c r="E83" s="211" t="s">
        <v>7</v>
      </c>
      <c r="F83" s="211" t="s">
        <v>24</v>
      </c>
      <c r="G83" s="211" t="s">
        <v>1178</v>
      </c>
      <c r="H83" s="211"/>
      <c r="I83" s="651">
        <v>36</v>
      </c>
      <c r="J83" s="651">
        <v>38</v>
      </c>
    </row>
    <row r="84" spans="1:10">
      <c r="A84" s="210">
        <v>43387</v>
      </c>
      <c r="B84" s="211" t="s">
        <v>4</v>
      </c>
      <c r="C84" s="211">
        <v>9068</v>
      </c>
      <c r="D84" s="620" t="s">
        <v>161</v>
      </c>
      <c r="E84" s="211" t="s">
        <v>25</v>
      </c>
      <c r="F84" s="211" t="s">
        <v>82</v>
      </c>
      <c r="G84" s="211" t="s">
        <v>98</v>
      </c>
      <c r="H84" s="211"/>
      <c r="I84" s="651">
        <v>43</v>
      </c>
      <c r="J84" s="651">
        <v>62</v>
      </c>
    </row>
    <row r="85" spans="1:10">
      <c r="A85" s="210">
        <v>43398</v>
      </c>
      <c r="B85" s="211" t="s">
        <v>7</v>
      </c>
      <c r="C85" s="211">
        <v>57640</v>
      </c>
      <c r="D85" s="620" t="s">
        <v>2911</v>
      </c>
      <c r="E85" s="211" t="s">
        <v>7</v>
      </c>
      <c r="F85" s="211" t="s">
        <v>24</v>
      </c>
      <c r="G85" s="211" t="s">
        <v>42</v>
      </c>
      <c r="H85" s="211"/>
      <c r="I85" s="651">
        <v>48</v>
      </c>
      <c r="J85" s="651">
        <v>71</v>
      </c>
    </row>
    <row r="86" spans="1:10">
      <c r="A86" s="210">
        <v>43397</v>
      </c>
      <c r="B86" s="211" t="s">
        <v>7</v>
      </c>
      <c r="C86" s="211">
        <v>57290</v>
      </c>
      <c r="D86" s="620" t="s">
        <v>356</v>
      </c>
      <c r="E86" s="211" t="s">
        <v>7</v>
      </c>
      <c r="F86" s="211" t="s">
        <v>7</v>
      </c>
      <c r="G86" s="211" t="s">
        <v>520</v>
      </c>
      <c r="H86" s="218"/>
      <c r="I86" s="651">
        <v>35</v>
      </c>
      <c r="J86" s="651">
        <v>40</v>
      </c>
    </row>
    <row r="87" spans="1:10">
      <c r="A87" s="210">
        <v>43403</v>
      </c>
      <c r="B87" s="211" t="s">
        <v>4</v>
      </c>
      <c r="C87" s="211">
        <v>8891</v>
      </c>
      <c r="D87" s="620" t="s">
        <v>184</v>
      </c>
      <c r="E87" s="211" t="s">
        <v>5</v>
      </c>
      <c r="F87" s="211" t="s">
        <v>3006</v>
      </c>
      <c r="G87" s="211" t="s">
        <v>946</v>
      </c>
      <c r="H87" s="211"/>
      <c r="I87" s="651">
        <v>23</v>
      </c>
      <c r="J87" s="651">
        <v>28</v>
      </c>
    </row>
    <row r="88" spans="1:10">
      <c r="A88" s="210">
        <v>43401</v>
      </c>
      <c r="B88" s="211" t="s">
        <v>4</v>
      </c>
      <c r="C88" s="211">
        <v>7430</v>
      </c>
      <c r="D88" s="620" t="s">
        <v>467</v>
      </c>
      <c r="E88" s="211" t="s">
        <v>6</v>
      </c>
      <c r="F88" s="211" t="s">
        <v>5</v>
      </c>
      <c r="G88" s="211" t="s">
        <v>2137</v>
      </c>
      <c r="H88" s="211"/>
      <c r="I88" s="651">
        <v>40</v>
      </c>
      <c r="J88" s="651">
        <v>52</v>
      </c>
    </row>
    <row r="89" spans="1:10">
      <c r="A89" s="210">
        <v>43400</v>
      </c>
      <c r="B89" s="211" t="s">
        <v>7</v>
      </c>
      <c r="C89" s="211">
        <v>57190</v>
      </c>
      <c r="D89" s="620" t="s">
        <v>515</v>
      </c>
      <c r="E89" s="211" t="s">
        <v>7</v>
      </c>
      <c r="F89" s="211" t="s">
        <v>7</v>
      </c>
      <c r="G89" s="211" t="s">
        <v>123</v>
      </c>
      <c r="H89" s="211"/>
      <c r="I89" s="651">
        <v>31</v>
      </c>
      <c r="J89" s="651">
        <v>40</v>
      </c>
    </row>
    <row r="90" spans="1:10">
      <c r="A90" s="210">
        <v>43398</v>
      </c>
      <c r="B90" s="211" t="s">
        <v>7</v>
      </c>
      <c r="C90" s="211">
        <v>60510</v>
      </c>
      <c r="D90" s="620" t="s">
        <v>2915</v>
      </c>
      <c r="E90" s="211" t="s">
        <v>7</v>
      </c>
      <c r="F90" s="211" t="s">
        <v>7</v>
      </c>
      <c r="G90" s="211" t="s">
        <v>2916</v>
      </c>
      <c r="H90" s="211"/>
      <c r="I90" s="651">
        <v>144</v>
      </c>
      <c r="J90" s="651">
        <v>239</v>
      </c>
    </row>
    <row r="91" spans="1:10">
      <c r="A91" s="210">
        <v>43377</v>
      </c>
      <c r="B91" s="211" t="s">
        <v>4</v>
      </c>
      <c r="C91" s="211">
        <v>8356</v>
      </c>
      <c r="D91" s="620" t="s">
        <v>295</v>
      </c>
      <c r="E91" s="211" t="s">
        <v>6</v>
      </c>
      <c r="F91" s="211" t="s">
        <v>6</v>
      </c>
      <c r="G91" s="211" t="s">
        <v>2232</v>
      </c>
      <c r="H91" s="211"/>
      <c r="I91" s="651">
        <v>20</v>
      </c>
      <c r="J91" s="651">
        <v>15</v>
      </c>
    </row>
    <row r="92" spans="1:10">
      <c r="A92" s="210">
        <v>43404</v>
      </c>
      <c r="B92" s="211" t="s">
        <v>7</v>
      </c>
      <c r="C92" s="211">
        <v>57680</v>
      </c>
      <c r="D92" s="620" t="s">
        <v>3013</v>
      </c>
      <c r="E92" s="211" t="s">
        <v>7</v>
      </c>
      <c r="F92" s="211" t="s">
        <v>24</v>
      </c>
      <c r="G92" s="211" t="s">
        <v>388</v>
      </c>
      <c r="H92" s="211"/>
      <c r="I92" s="651">
        <v>64</v>
      </c>
      <c r="J92" s="651">
        <v>85</v>
      </c>
    </row>
    <row r="93" spans="1:10">
      <c r="A93" s="210">
        <v>43404</v>
      </c>
      <c r="B93" s="211" t="s">
        <v>4</v>
      </c>
      <c r="C93" s="211">
        <v>5426</v>
      </c>
      <c r="D93" s="620" t="s">
        <v>190</v>
      </c>
      <c r="E93" s="211" t="s">
        <v>5</v>
      </c>
      <c r="F93" s="211" t="s">
        <v>24</v>
      </c>
      <c r="G93" s="211" t="s">
        <v>3029</v>
      </c>
      <c r="H93" s="211"/>
      <c r="I93" s="651">
        <v>35</v>
      </c>
      <c r="J93" s="651">
        <v>46</v>
      </c>
    </row>
    <row r="94" spans="1:10">
      <c r="A94" s="210">
        <v>43380</v>
      </c>
      <c r="B94" s="211" t="s">
        <v>22</v>
      </c>
      <c r="C94" s="211">
        <v>6730</v>
      </c>
      <c r="D94" s="620" t="s">
        <v>144</v>
      </c>
      <c r="E94" s="211" t="s">
        <v>7</v>
      </c>
      <c r="F94" s="211" t="s">
        <v>24</v>
      </c>
      <c r="G94" s="211" t="s">
        <v>2856</v>
      </c>
      <c r="H94" s="211"/>
      <c r="I94" s="651">
        <v>35</v>
      </c>
      <c r="J94" s="651">
        <v>54</v>
      </c>
    </row>
    <row r="95" spans="1:10">
      <c r="A95" s="210">
        <v>43403</v>
      </c>
      <c r="B95" s="211" t="s">
        <v>4</v>
      </c>
      <c r="C95" s="211">
        <v>6796</v>
      </c>
      <c r="D95" s="620" t="s">
        <v>144</v>
      </c>
      <c r="E95" s="211" t="s">
        <v>5</v>
      </c>
      <c r="F95" s="211" t="s">
        <v>7</v>
      </c>
      <c r="G95" s="211" t="s">
        <v>2985</v>
      </c>
      <c r="H95" s="211"/>
      <c r="I95" s="651">
        <v>35</v>
      </c>
      <c r="J95" s="651">
        <v>54</v>
      </c>
    </row>
    <row r="96" spans="1:10">
      <c r="A96" s="210">
        <v>43402</v>
      </c>
      <c r="B96" s="211" t="s">
        <v>4</v>
      </c>
      <c r="C96" s="211">
        <v>9154</v>
      </c>
      <c r="D96" s="620" t="s">
        <v>487</v>
      </c>
      <c r="E96" s="211" t="s">
        <v>7</v>
      </c>
      <c r="F96" s="211" t="s">
        <v>24</v>
      </c>
      <c r="G96" s="211" t="s">
        <v>946</v>
      </c>
      <c r="H96" s="211"/>
      <c r="I96" s="651">
        <v>48</v>
      </c>
      <c r="J96" s="651">
        <v>60</v>
      </c>
    </row>
    <row r="97" spans="1:10">
      <c r="A97" s="210">
        <v>43404</v>
      </c>
      <c r="B97" s="211" t="s">
        <v>4</v>
      </c>
      <c r="C97" s="211">
        <v>7432</v>
      </c>
      <c r="D97" s="620" t="s">
        <v>1835</v>
      </c>
      <c r="E97" s="211" t="s">
        <v>79</v>
      </c>
      <c r="F97" s="211" t="s">
        <v>24</v>
      </c>
      <c r="G97" s="211" t="s">
        <v>388</v>
      </c>
      <c r="H97" s="211"/>
      <c r="I97" s="651">
        <v>33</v>
      </c>
      <c r="J97" s="651">
        <v>47</v>
      </c>
    </row>
    <row r="98" spans="1:10">
      <c r="A98" s="210">
        <v>43394</v>
      </c>
      <c r="B98" s="211" t="s">
        <v>984</v>
      </c>
      <c r="C98" s="211" t="s">
        <v>2889</v>
      </c>
      <c r="D98" s="620" t="s">
        <v>2890</v>
      </c>
      <c r="E98" s="211" t="s">
        <v>984</v>
      </c>
      <c r="F98" s="211" t="s">
        <v>24</v>
      </c>
      <c r="G98" s="211" t="s">
        <v>1833</v>
      </c>
      <c r="H98" s="211"/>
      <c r="I98" s="244" t="s">
        <v>3374</v>
      </c>
      <c r="J98" s="244" t="s">
        <v>3375</v>
      </c>
    </row>
    <row r="99" spans="1:10">
      <c r="A99" s="210">
        <v>43402</v>
      </c>
      <c r="B99" s="211" t="s">
        <v>7</v>
      </c>
      <c r="C99" s="211">
        <v>57570</v>
      </c>
      <c r="D99" s="620" t="s">
        <v>176</v>
      </c>
      <c r="E99" s="211" t="s">
        <v>7</v>
      </c>
      <c r="F99" s="211" t="s">
        <v>24</v>
      </c>
      <c r="G99" s="211" t="s">
        <v>2891</v>
      </c>
      <c r="H99" s="211"/>
      <c r="I99" s="651">
        <v>23</v>
      </c>
      <c r="J99" s="651">
        <v>19</v>
      </c>
    </row>
    <row r="100" spans="1:10">
      <c r="A100" s="210">
        <v>43404</v>
      </c>
      <c r="B100" s="211" t="s">
        <v>7</v>
      </c>
      <c r="C100" s="211">
        <v>57570</v>
      </c>
      <c r="D100" s="620" t="s">
        <v>176</v>
      </c>
      <c r="E100" s="211" t="s">
        <v>7</v>
      </c>
      <c r="F100" s="211" t="s">
        <v>24</v>
      </c>
      <c r="G100" s="211" t="s">
        <v>495</v>
      </c>
      <c r="H100" s="211"/>
      <c r="I100" s="651">
        <v>23</v>
      </c>
      <c r="J100" s="651">
        <v>19</v>
      </c>
    </row>
    <row r="101" spans="1:10">
      <c r="A101" s="210">
        <v>43374</v>
      </c>
      <c r="B101" s="211" t="s">
        <v>6</v>
      </c>
      <c r="C101" s="211">
        <v>30629</v>
      </c>
      <c r="D101" s="620" t="s">
        <v>2834</v>
      </c>
      <c r="E101" s="211" t="s">
        <v>6</v>
      </c>
      <c r="F101" s="211" t="s">
        <v>6</v>
      </c>
      <c r="G101" s="211" t="s">
        <v>1848</v>
      </c>
      <c r="H101" s="211"/>
      <c r="I101" s="244" t="s">
        <v>3376</v>
      </c>
      <c r="J101" s="244" t="s">
        <v>3377</v>
      </c>
    </row>
    <row r="102" spans="1:10">
      <c r="A102" s="210">
        <v>43403</v>
      </c>
      <c r="B102" s="211" t="s">
        <v>7</v>
      </c>
      <c r="C102" s="211">
        <v>54860</v>
      </c>
      <c r="D102" s="620" t="s">
        <v>2999</v>
      </c>
      <c r="E102" s="211" t="s">
        <v>7</v>
      </c>
      <c r="F102" s="211" t="s">
        <v>24</v>
      </c>
      <c r="G102" s="211" t="s">
        <v>37</v>
      </c>
      <c r="H102" s="211"/>
      <c r="I102" s="651">
        <v>19</v>
      </c>
      <c r="J102" s="651">
        <v>15</v>
      </c>
    </row>
    <row r="103" spans="1:10">
      <c r="A103" s="210">
        <v>43401</v>
      </c>
      <c r="B103" s="211" t="s">
        <v>4</v>
      </c>
      <c r="C103" s="211">
        <v>4956</v>
      </c>
      <c r="D103" s="620" t="s">
        <v>1644</v>
      </c>
      <c r="E103" s="211" t="s">
        <v>534</v>
      </c>
      <c r="F103" s="211" t="s">
        <v>5</v>
      </c>
      <c r="G103" s="211" t="s">
        <v>123</v>
      </c>
      <c r="H103" s="211"/>
      <c r="I103" s="651">
        <v>11</v>
      </c>
      <c r="J103" s="651">
        <v>10</v>
      </c>
    </row>
    <row r="104" spans="1:10">
      <c r="A104" s="210">
        <v>43403</v>
      </c>
      <c r="B104" s="211" t="s">
        <v>7</v>
      </c>
      <c r="C104" s="211">
        <v>57480</v>
      </c>
      <c r="D104" s="620" t="s">
        <v>2989</v>
      </c>
      <c r="E104" s="211" t="s">
        <v>7</v>
      </c>
      <c r="F104" s="211" t="s">
        <v>6</v>
      </c>
      <c r="G104" s="211" t="s">
        <v>2923</v>
      </c>
      <c r="H104" s="211"/>
      <c r="I104" s="651">
        <v>32</v>
      </c>
      <c r="J104" s="651">
        <v>41</v>
      </c>
    </row>
    <row r="105" spans="1:10">
      <c r="A105" s="210">
        <v>43394</v>
      </c>
      <c r="B105" s="211" t="s">
        <v>4</v>
      </c>
      <c r="C105" s="211">
        <v>9753</v>
      </c>
      <c r="D105" s="620" t="s">
        <v>2027</v>
      </c>
      <c r="E105" s="211" t="s">
        <v>24</v>
      </c>
      <c r="F105" s="211" t="s">
        <v>2895</v>
      </c>
      <c r="G105" s="211" t="s">
        <v>42</v>
      </c>
      <c r="H105" s="211"/>
      <c r="I105" s="651">
        <v>66</v>
      </c>
      <c r="J105" s="651">
        <v>94</v>
      </c>
    </row>
    <row r="106" spans="1:10">
      <c r="A106" s="210">
        <v>43403</v>
      </c>
      <c r="B106" s="211" t="s">
        <v>4</v>
      </c>
      <c r="C106" s="211">
        <v>7263</v>
      </c>
      <c r="D106" s="620" t="s">
        <v>156</v>
      </c>
      <c r="E106" s="211" t="s">
        <v>29</v>
      </c>
      <c r="F106" s="211" t="s">
        <v>24</v>
      </c>
      <c r="G106" s="211" t="s">
        <v>514</v>
      </c>
      <c r="H106" s="211"/>
      <c r="I106" s="651">
        <v>33</v>
      </c>
      <c r="J106" s="651">
        <v>37</v>
      </c>
    </row>
    <row r="107" spans="1:10">
      <c r="A107" s="210">
        <v>43403</v>
      </c>
      <c r="B107" s="211" t="s">
        <v>4</v>
      </c>
      <c r="C107" s="211">
        <v>7247</v>
      </c>
      <c r="D107" s="620" t="s">
        <v>156</v>
      </c>
      <c r="E107" s="211" t="s">
        <v>5</v>
      </c>
      <c r="F107" s="211" t="s">
        <v>7</v>
      </c>
      <c r="G107" s="211" t="s">
        <v>51</v>
      </c>
      <c r="H107" s="211"/>
      <c r="I107" s="651">
        <v>33</v>
      </c>
      <c r="J107" s="651">
        <v>37</v>
      </c>
    </row>
    <row r="108" spans="1:10">
      <c r="A108" s="210">
        <v>43394</v>
      </c>
      <c r="B108" s="211" t="s">
        <v>7</v>
      </c>
      <c r="C108" s="211">
        <v>57330</v>
      </c>
      <c r="D108" s="620" t="s">
        <v>413</v>
      </c>
      <c r="E108" s="211" t="s">
        <v>7</v>
      </c>
      <c r="F108" s="211" t="s">
        <v>24</v>
      </c>
      <c r="G108" s="211" t="s">
        <v>388</v>
      </c>
      <c r="H108" s="211"/>
      <c r="I108" s="651">
        <v>25</v>
      </c>
      <c r="J108" s="651">
        <v>31</v>
      </c>
    </row>
    <row r="109" spans="1:10">
      <c r="A109" s="210">
        <v>43403</v>
      </c>
      <c r="B109" s="211" t="s">
        <v>7</v>
      </c>
      <c r="C109" s="211">
        <v>54310</v>
      </c>
      <c r="D109" s="620" t="s">
        <v>3378</v>
      </c>
      <c r="E109" s="211" t="s">
        <v>7</v>
      </c>
      <c r="F109" s="211" t="s">
        <v>6</v>
      </c>
      <c r="G109" s="211" t="s">
        <v>388</v>
      </c>
      <c r="H109" s="211"/>
      <c r="I109" s="651">
        <v>45</v>
      </c>
      <c r="J109" s="651">
        <v>45</v>
      </c>
    </row>
    <row r="110" spans="1:10">
      <c r="A110" s="210">
        <v>43377</v>
      </c>
      <c r="B110" s="211" t="s">
        <v>4</v>
      </c>
      <c r="C110" s="211">
        <v>2329</v>
      </c>
      <c r="D110" s="620" t="s">
        <v>136</v>
      </c>
      <c r="E110" s="211" t="s">
        <v>66</v>
      </c>
      <c r="F110" s="211" t="s">
        <v>5</v>
      </c>
      <c r="G110" s="211" t="s">
        <v>2232</v>
      </c>
      <c r="H110" s="211"/>
      <c r="I110" s="651">
        <v>21</v>
      </c>
      <c r="J110" s="651">
        <v>27</v>
      </c>
    </row>
    <row r="111" spans="1:10">
      <c r="A111" s="210">
        <v>43402</v>
      </c>
      <c r="B111" s="211" t="s">
        <v>4</v>
      </c>
      <c r="C111" s="211">
        <v>1231</v>
      </c>
      <c r="D111" s="620" t="s">
        <v>136</v>
      </c>
      <c r="E111" s="211" t="s">
        <v>24</v>
      </c>
      <c r="F111" s="211" t="s">
        <v>7</v>
      </c>
      <c r="G111" s="211" t="s">
        <v>1833</v>
      </c>
      <c r="H111" s="211"/>
      <c r="I111" s="651">
        <v>21</v>
      </c>
      <c r="J111" s="651">
        <v>27</v>
      </c>
    </row>
    <row r="112" spans="1:10">
      <c r="A112" s="210">
        <v>43404</v>
      </c>
      <c r="B112" s="211" t="s">
        <v>4</v>
      </c>
      <c r="C112" s="211">
        <v>1749</v>
      </c>
      <c r="D112" s="620" t="s">
        <v>136</v>
      </c>
      <c r="E112" s="211" t="s">
        <v>79</v>
      </c>
      <c r="F112" s="211" t="s">
        <v>24</v>
      </c>
      <c r="G112" s="211" t="s">
        <v>42</v>
      </c>
      <c r="H112" s="211"/>
      <c r="I112" s="651">
        <v>21</v>
      </c>
      <c r="J112" s="651">
        <v>27</v>
      </c>
    </row>
    <row r="113" spans="1:10">
      <c r="A113" s="210">
        <v>43380</v>
      </c>
      <c r="B113" s="211" t="s">
        <v>7</v>
      </c>
      <c r="C113" s="211">
        <v>54590</v>
      </c>
      <c r="D113" s="620" t="s">
        <v>849</v>
      </c>
      <c r="E113" s="211" t="s">
        <v>7</v>
      </c>
      <c r="F113" s="211" t="s">
        <v>24</v>
      </c>
      <c r="G113" s="211" t="s">
        <v>2851</v>
      </c>
      <c r="H113" s="211"/>
      <c r="I113" s="651">
        <v>12</v>
      </c>
      <c r="J113" s="651">
        <v>7</v>
      </c>
    </row>
    <row r="114" spans="1:10">
      <c r="A114" s="210">
        <v>43389</v>
      </c>
      <c r="B114" s="211" t="s">
        <v>4</v>
      </c>
      <c r="C114" s="211">
        <v>6140</v>
      </c>
      <c r="D114" s="620" t="s">
        <v>142</v>
      </c>
      <c r="E114" s="211" t="s">
        <v>34</v>
      </c>
      <c r="F114" s="211" t="s">
        <v>2878</v>
      </c>
      <c r="G114" s="211" t="s">
        <v>116</v>
      </c>
      <c r="H114" s="211"/>
      <c r="I114" s="651">
        <v>32</v>
      </c>
      <c r="J114" s="651">
        <v>43</v>
      </c>
    </row>
    <row r="115" spans="1:10">
      <c r="A115" s="210">
        <v>43404</v>
      </c>
      <c r="B115" s="211" t="s">
        <v>4</v>
      </c>
      <c r="C115" s="211">
        <v>6133</v>
      </c>
      <c r="D115" s="620" t="s">
        <v>142</v>
      </c>
      <c r="E115" s="211" t="s">
        <v>79</v>
      </c>
      <c r="F115" s="211" t="s">
        <v>7</v>
      </c>
      <c r="G115" s="211" t="s">
        <v>663</v>
      </c>
      <c r="H115" s="211"/>
      <c r="I115" s="651">
        <v>32</v>
      </c>
      <c r="J115" s="651">
        <v>43</v>
      </c>
    </row>
    <row r="116" spans="1:10">
      <c r="A116" s="210">
        <v>43379</v>
      </c>
      <c r="B116" s="211" t="s">
        <v>6</v>
      </c>
      <c r="C116" s="211">
        <v>67657</v>
      </c>
      <c r="D116" s="620" t="s">
        <v>1019</v>
      </c>
      <c r="E116" s="211" t="s">
        <v>6</v>
      </c>
      <c r="F116" s="211" t="s">
        <v>24</v>
      </c>
      <c r="G116" s="211" t="s">
        <v>1133</v>
      </c>
      <c r="H116" s="211"/>
      <c r="I116" s="651">
        <v>97</v>
      </c>
      <c r="J116" s="651">
        <v>165</v>
      </c>
    </row>
    <row r="117" spans="1:10">
      <c r="A117" s="210">
        <v>43387</v>
      </c>
      <c r="B117" s="211" t="s">
        <v>4</v>
      </c>
      <c r="C117" s="211">
        <v>8274</v>
      </c>
      <c r="D117" s="620" t="s">
        <v>916</v>
      </c>
      <c r="E117" s="211" t="s">
        <v>5</v>
      </c>
      <c r="F117" s="211" t="s">
        <v>5</v>
      </c>
      <c r="G117" s="211" t="s">
        <v>2840</v>
      </c>
      <c r="H117" s="211"/>
      <c r="I117" s="651">
        <v>24</v>
      </c>
      <c r="J117" s="651">
        <v>35</v>
      </c>
    </row>
    <row r="118" spans="1:10">
      <c r="A118" s="210">
        <v>43390</v>
      </c>
      <c r="B118" s="211" t="s">
        <v>6</v>
      </c>
      <c r="C118" s="211">
        <v>24106</v>
      </c>
      <c r="D118" s="620" t="s">
        <v>2879</v>
      </c>
      <c r="E118" s="211" t="s">
        <v>6</v>
      </c>
      <c r="F118" s="211" t="s">
        <v>24</v>
      </c>
      <c r="G118" s="211" t="s">
        <v>1833</v>
      </c>
      <c r="H118" s="211"/>
      <c r="I118" s="244" t="s">
        <v>1316</v>
      </c>
      <c r="J118" s="244" t="s">
        <v>3379</v>
      </c>
    </row>
    <row r="119" spans="1:10">
      <c r="A119" s="210">
        <v>43380</v>
      </c>
      <c r="B119" s="211" t="s">
        <v>4</v>
      </c>
      <c r="C119" s="211">
        <v>8378</v>
      </c>
      <c r="D119" s="620" t="s">
        <v>300</v>
      </c>
      <c r="E119" s="211" t="s">
        <v>6</v>
      </c>
      <c r="F119" s="211" t="s">
        <v>79</v>
      </c>
      <c r="G119" s="211" t="s">
        <v>123</v>
      </c>
      <c r="H119" s="211"/>
      <c r="I119" s="651">
        <v>22</v>
      </c>
      <c r="J119" s="651">
        <v>17</v>
      </c>
    </row>
    <row r="120" spans="1:10">
      <c r="A120" s="210">
        <v>43402</v>
      </c>
      <c r="B120" s="211" t="s">
        <v>22</v>
      </c>
      <c r="C120" s="211">
        <v>8300</v>
      </c>
      <c r="D120" s="620" t="s">
        <v>3380</v>
      </c>
      <c r="E120" s="211" t="s">
        <v>9</v>
      </c>
      <c r="F120" s="211" t="s">
        <v>24</v>
      </c>
      <c r="G120" s="211" t="s">
        <v>514</v>
      </c>
      <c r="H120" s="211"/>
      <c r="I120" s="244" t="s">
        <v>3381</v>
      </c>
      <c r="J120" s="244" t="s">
        <v>3382</v>
      </c>
    </row>
    <row r="121" spans="1:10">
      <c r="A121" s="210">
        <v>43388</v>
      </c>
      <c r="B121" s="211" t="s">
        <v>6</v>
      </c>
      <c r="C121" s="211">
        <v>54329</v>
      </c>
      <c r="D121" s="620" t="s">
        <v>868</v>
      </c>
      <c r="E121" s="211" t="s">
        <v>620</v>
      </c>
      <c r="F121" s="211" t="s">
        <v>24</v>
      </c>
      <c r="G121" s="211" t="s">
        <v>37</v>
      </c>
      <c r="H121" s="211"/>
      <c r="I121" s="651">
        <v>48</v>
      </c>
      <c r="J121" s="651">
        <v>66</v>
      </c>
    </row>
    <row r="122" spans="1:10">
      <c r="A122" s="210">
        <v>43397</v>
      </c>
      <c r="B122" s="211" t="s">
        <v>7</v>
      </c>
      <c r="C122" s="211">
        <v>57970</v>
      </c>
      <c r="D122" s="620" t="s">
        <v>3367</v>
      </c>
      <c r="E122" s="211" t="s">
        <v>7</v>
      </c>
      <c r="F122" s="211" t="s">
        <v>7</v>
      </c>
      <c r="G122" s="211" t="s">
        <v>514</v>
      </c>
      <c r="H122" s="211"/>
      <c r="I122" s="651">
        <v>36</v>
      </c>
      <c r="J122" s="651">
        <v>51</v>
      </c>
    </row>
    <row r="123" spans="1:10">
      <c r="A123" s="210">
        <v>43394</v>
      </c>
      <c r="B123" s="211" t="s">
        <v>984</v>
      </c>
      <c r="C123" s="211" t="s">
        <v>2893</v>
      </c>
      <c r="D123" s="620" t="s">
        <v>2894</v>
      </c>
      <c r="E123" s="211" t="s">
        <v>18</v>
      </c>
      <c r="F123" s="211" t="s">
        <v>24</v>
      </c>
      <c r="G123" s="211" t="s">
        <v>1833</v>
      </c>
      <c r="H123" s="211"/>
      <c r="I123" s="244" t="s">
        <v>1697</v>
      </c>
      <c r="J123" s="244" t="s">
        <v>3386</v>
      </c>
    </row>
    <row r="124" spans="1:10">
      <c r="A124" s="210">
        <v>43399</v>
      </c>
      <c r="B124" s="211" t="s">
        <v>984</v>
      </c>
      <c r="C124" s="211" t="s">
        <v>2936</v>
      </c>
      <c r="D124" s="620" t="s">
        <v>2937</v>
      </c>
      <c r="E124" s="211" t="s">
        <v>984</v>
      </c>
      <c r="F124" s="211" t="s">
        <v>2601</v>
      </c>
      <c r="G124" s="211" t="s">
        <v>514</v>
      </c>
      <c r="H124" s="211"/>
      <c r="I124" s="244" t="s">
        <v>3384</v>
      </c>
      <c r="J124" s="244" t="s">
        <v>3385</v>
      </c>
    </row>
    <row r="125" spans="1:10">
      <c r="A125" s="210">
        <v>43386</v>
      </c>
      <c r="B125" s="211" t="s">
        <v>22</v>
      </c>
      <c r="C125" s="211">
        <v>6860</v>
      </c>
      <c r="D125" s="620" t="s">
        <v>550</v>
      </c>
      <c r="E125" s="211" t="s">
        <v>7</v>
      </c>
      <c r="F125" s="211" t="s">
        <v>7</v>
      </c>
      <c r="G125" s="211" t="s">
        <v>2872</v>
      </c>
      <c r="H125" s="211"/>
      <c r="I125" s="651">
        <v>41</v>
      </c>
      <c r="J125" s="651">
        <v>53</v>
      </c>
    </row>
    <row r="126" spans="1:10">
      <c r="A126" s="210">
        <v>43386</v>
      </c>
      <c r="B126" s="211" t="s">
        <v>22</v>
      </c>
      <c r="C126" s="211">
        <v>6860</v>
      </c>
      <c r="D126" s="620" t="s">
        <v>550</v>
      </c>
      <c r="E126" s="211" t="s">
        <v>7</v>
      </c>
      <c r="F126" s="211" t="s">
        <v>7</v>
      </c>
      <c r="G126" s="211" t="s">
        <v>1208</v>
      </c>
      <c r="H126" s="211"/>
      <c r="I126" s="651">
        <v>41</v>
      </c>
      <c r="J126" s="651">
        <v>53</v>
      </c>
    </row>
    <row r="127" spans="1:10">
      <c r="A127" s="210">
        <v>43402</v>
      </c>
      <c r="B127" s="211" t="s">
        <v>4</v>
      </c>
      <c r="C127" s="211">
        <v>3347</v>
      </c>
      <c r="D127" s="620" t="s">
        <v>151</v>
      </c>
      <c r="E127" s="211" t="s">
        <v>12</v>
      </c>
      <c r="F127" s="211" t="s">
        <v>653</v>
      </c>
      <c r="G127" s="211" t="s">
        <v>2929</v>
      </c>
      <c r="H127" s="211"/>
      <c r="I127" s="651">
        <v>25</v>
      </c>
      <c r="J127" s="651">
        <v>18</v>
      </c>
    </row>
    <row r="128" spans="1:10">
      <c r="A128" s="210">
        <v>43404</v>
      </c>
      <c r="B128" s="211" t="s">
        <v>4</v>
      </c>
      <c r="C128" s="211">
        <v>4499</v>
      </c>
      <c r="D128" s="620" t="s">
        <v>731</v>
      </c>
      <c r="E128" s="211" t="s">
        <v>5</v>
      </c>
      <c r="F128" s="211" t="s">
        <v>7</v>
      </c>
      <c r="G128" s="211" t="s">
        <v>123</v>
      </c>
      <c r="H128" s="211"/>
      <c r="I128" s="651">
        <v>10</v>
      </c>
      <c r="J128" s="651">
        <v>9</v>
      </c>
    </row>
    <row r="129" spans="1:10">
      <c r="A129" s="210">
        <v>43401</v>
      </c>
      <c r="B129" s="211" t="s">
        <v>7</v>
      </c>
      <c r="C129" s="211">
        <v>54810</v>
      </c>
      <c r="D129" s="620" t="s">
        <v>394</v>
      </c>
      <c r="E129" s="211" t="s">
        <v>7</v>
      </c>
      <c r="F129" s="211" t="s">
        <v>7</v>
      </c>
      <c r="G129" s="211" t="s">
        <v>3387</v>
      </c>
      <c r="H129" s="218"/>
      <c r="I129" s="651">
        <v>18</v>
      </c>
      <c r="J129" s="651">
        <v>17</v>
      </c>
    </row>
    <row r="130" spans="1:10">
      <c r="A130" s="210">
        <v>43399</v>
      </c>
      <c r="B130" s="211" t="s">
        <v>7</v>
      </c>
      <c r="C130" s="211">
        <v>54150</v>
      </c>
      <c r="D130" s="620" t="s">
        <v>3368</v>
      </c>
      <c r="E130" s="211" t="s">
        <v>7</v>
      </c>
      <c r="F130" s="211" t="s">
        <v>24</v>
      </c>
      <c r="G130" s="211" t="s">
        <v>388</v>
      </c>
      <c r="H130" s="211"/>
      <c r="I130" s="651">
        <v>45</v>
      </c>
      <c r="J130" s="651">
        <v>42</v>
      </c>
    </row>
    <row r="131" spans="1:10">
      <c r="A131" s="210">
        <v>43401</v>
      </c>
      <c r="B131" s="211" t="s">
        <v>4</v>
      </c>
      <c r="C131" s="211">
        <v>7372</v>
      </c>
      <c r="D131" s="620" t="s">
        <v>631</v>
      </c>
      <c r="E131" s="211" t="s">
        <v>7</v>
      </c>
      <c r="F131" s="211" t="s">
        <v>7</v>
      </c>
      <c r="G131" s="211" t="s">
        <v>2861</v>
      </c>
      <c r="H131" s="211"/>
      <c r="I131" s="651">
        <v>31</v>
      </c>
      <c r="J131" s="651">
        <v>44</v>
      </c>
    </row>
    <row r="132" spans="1:10">
      <c r="A132" s="210">
        <v>43404</v>
      </c>
      <c r="B132" s="211" t="s">
        <v>4</v>
      </c>
      <c r="C132" s="211">
        <v>7373</v>
      </c>
      <c r="D132" s="620" t="s">
        <v>631</v>
      </c>
      <c r="E132" s="211" t="s">
        <v>984</v>
      </c>
      <c r="F132" s="211" t="s">
        <v>24</v>
      </c>
      <c r="G132" s="211" t="s">
        <v>3020</v>
      </c>
      <c r="H132" s="211"/>
      <c r="I132" s="651">
        <v>31</v>
      </c>
      <c r="J132" s="651">
        <v>44</v>
      </c>
    </row>
    <row r="133" spans="1:10">
      <c r="A133" s="210">
        <v>43404</v>
      </c>
      <c r="B133" s="211" t="s">
        <v>7</v>
      </c>
      <c r="C133" s="211">
        <v>57050</v>
      </c>
      <c r="D133" s="620" t="s">
        <v>3021</v>
      </c>
      <c r="E133" s="211" t="s">
        <v>7</v>
      </c>
      <c r="F133" s="211" t="s">
        <v>24</v>
      </c>
      <c r="G133" s="211" t="s">
        <v>388</v>
      </c>
      <c r="H133" s="211"/>
      <c r="I133" s="651">
        <v>52</v>
      </c>
      <c r="J133" s="651">
        <v>71</v>
      </c>
    </row>
    <row r="134" spans="1:10">
      <c r="A134" s="210">
        <v>43375</v>
      </c>
      <c r="B134" s="211" t="s">
        <v>4</v>
      </c>
      <c r="C134" s="211">
        <v>1145</v>
      </c>
      <c r="D134" s="620" t="s">
        <v>205</v>
      </c>
      <c r="E134" s="211" t="s">
        <v>5</v>
      </c>
      <c r="F134" s="211" t="s">
        <v>5</v>
      </c>
      <c r="G134" s="211" t="s">
        <v>548</v>
      </c>
      <c r="H134" s="211"/>
      <c r="I134" s="651">
        <v>23</v>
      </c>
      <c r="J134" s="651">
        <v>26</v>
      </c>
    </row>
    <row r="135" spans="1:10">
      <c r="A135" s="210">
        <v>43377</v>
      </c>
      <c r="B135" s="211" t="s">
        <v>4</v>
      </c>
      <c r="C135" s="211">
        <v>1635</v>
      </c>
      <c r="D135" s="620" t="s">
        <v>205</v>
      </c>
      <c r="E135" s="211" t="s">
        <v>5</v>
      </c>
      <c r="F135" s="211" t="s">
        <v>5</v>
      </c>
      <c r="G135" s="211" t="s">
        <v>2232</v>
      </c>
      <c r="H135" s="211"/>
      <c r="I135" s="651">
        <v>23</v>
      </c>
      <c r="J135" s="651">
        <v>26</v>
      </c>
    </row>
    <row r="136" spans="1:10">
      <c r="A136" s="210">
        <v>43379</v>
      </c>
      <c r="B136" s="211" t="s">
        <v>4</v>
      </c>
      <c r="C136" s="211">
        <v>1372</v>
      </c>
      <c r="D136" s="620" t="s">
        <v>205</v>
      </c>
      <c r="E136" s="211" t="s">
        <v>14</v>
      </c>
      <c r="F136" s="211" t="s">
        <v>27</v>
      </c>
      <c r="G136" s="211" t="s">
        <v>388</v>
      </c>
      <c r="H136" s="211"/>
      <c r="I136" s="651">
        <v>23</v>
      </c>
      <c r="J136" s="651">
        <v>26</v>
      </c>
    </row>
    <row r="137" spans="1:10">
      <c r="A137" s="210">
        <v>43384</v>
      </c>
      <c r="B137" s="211" t="s">
        <v>4</v>
      </c>
      <c r="C137" s="211">
        <v>1457</v>
      </c>
      <c r="D137" s="620" t="s">
        <v>205</v>
      </c>
      <c r="E137" s="211" t="s">
        <v>5</v>
      </c>
      <c r="F137" s="211" t="s">
        <v>7</v>
      </c>
      <c r="G137" s="211" t="s">
        <v>2868</v>
      </c>
      <c r="H137" s="211"/>
      <c r="I137" s="651">
        <v>23</v>
      </c>
      <c r="J137" s="651">
        <v>26</v>
      </c>
    </row>
    <row r="138" spans="1:10">
      <c r="A138" s="210">
        <v>43386</v>
      </c>
      <c r="B138" s="211" t="s">
        <v>4</v>
      </c>
      <c r="C138" s="211">
        <v>1550</v>
      </c>
      <c r="D138" s="620" t="s">
        <v>205</v>
      </c>
      <c r="E138" s="211" t="s">
        <v>6</v>
      </c>
      <c r="F138" s="211" t="s">
        <v>6</v>
      </c>
      <c r="G138" s="211" t="s">
        <v>2870</v>
      </c>
      <c r="H138" s="211"/>
      <c r="I138" s="651">
        <v>23</v>
      </c>
      <c r="J138" s="651">
        <v>26</v>
      </c>
    </row>
    <row r="139" spans="1:10">
      <c r="A139" s="210">
        <v>43386</v>
      </c>
      <c r="B139" s="211" t="s">
        <v>4</v>
      </c>
      <c r="C139" s="211">
        <v>8041</v>
      </c>
      <c r="D139" s="620" t="s">
        <v>205</v>
      </c>
      <c r="E139" s="211" t="s">
        <v>7</v>
      </c>
      <c r="F139" s="211" t="s">
        <v>24</v>
      </c>
      <c r="G139" s="211" t="s">
        <v>794</v>
      </c>
      <c r="H139" s="211"/>
      <c r="I139" s="651">
        <v>23</v>
      </c>
      <c r="J139" s="651">
        <v>26</v>
      </c>
    </row>
    <row r="140" spans="1:10">
      <c r="A140" s="210">
        <v>43386</v>
      </c>
      <c r="B140" s="211" t="s">
        <v>4</v>
      </c>
      <c r="C140" s="211">
        <v>2734</v>
      </c>
      <c r="D140" s="620" t="s">
        <v>205</v>
      </c>
      <c r="E140" s="211" t="s">
        <v>5</v>
      </c>
      <c r="F140" s="211" t="s">
        <v>5</v>
      </c>
      <c r="G140" s="211" t="s">
        <v>2612</v>
      </c>
      <c r="H140" s="211"/>
      <c r="I140" s="651">
        <v>23</v>
      </c>
      <c r="J140" s="651">
        <v>26</v>
      </c>
    </row>
    <row r="141" spans="1:10">
      <c r="A141" s="210">
        <v>43386</v>
      </c>
      <c r="B141" s="211" t="s">
        <v>4</v>
      </c>
      <c r="C141" s="211">
        <v>1644</v>
      </c>
      <c r="D141" s="620" t="s">
        <v>205</v>
      </c>
      <c r="E141" s="211" t="s">
        <v>28</v>
      </c>
      <c r="F141" s="211" t="s">
        <v>7</v>
      </c>
      <c r="G141" s="211" t="s">
        <v>2871</v>
      </c>
      <c r="H141" s="211"/>
      <c r="I141" s="651">
        <v>23</v>
      </c>
      <c r="J141" s="651">
        <v>26</v>
      </c>
    </row>
    <row r="142" spans="1:10">
      <c r="A142" s="210">
        <v>43389</v>
      </c>
      <c r="B142" s="211" t="s">
        <v>4</v>
      </c>
      <c r="C142" s="211">
        <v>1145</v>
      </c>
      <c r="D142" s="620" t="s">
        <v>205</v>
      </c>
      <c r="E142" s="211" t="s">
        <v>1227</v>
      </c>
      <c r="F142" s="211" t="s">
        <v>2877</v>
      </c>
      <c r="G142" s="211" t="s">
        <v>116</v>
      </c>
      <c r="H142" s="211"/>
      <c r="I142" s="651">
        <v>23</v>
      </c>
      <c r="J142" s="651">
        <v>26</v>
      </c>
    </row>
    <row r="143" spans="1:10">
      <c r="A143" s="210">
        <v>43399</v>
      </c>
      <c r="B143" s="211" t="s">
        <v>4</v>
      </c>
      <c r="C143" s="211">
        <v>2326</v>
      </c>
      <c r="D143" s="620" t="s">
        <v>205</v>
      </c>
      <c r="E143" s="211" t="s">
        <v>237</v>
      </c>
      <c r="F143" s="211" t="s">
        <v>35</v>
      </c>
      <c r="G143" s="211" t="s">
        <v>2935</v>
      </c>
      <c r="H143" s="211"/>
      <c r="I143" s="651">
        <v>23</v>
      </c>
      <c r="J143" s="651">
        <v>26</v>
      </c>
    </row>
    <row r="144" spans="1:10">
      <c r="A144" s="210">
        <v>43399</v>
      </c>
      <c r="B144" s="211" t="s">
        <v>4</v>
      </c>
      <c r="C144" s="211">
        <v>2156</v>
      </c>
      <c r="D144" s="620" t="s">
        <v>205</v>
      </c>
      <c r="E144" s="211" t="s">
        <v>9</v>
      </c>
      <c r="F144" s="211" t="s">
        <v>35</v>
      </c>
      <c r="G144" s="211" t="s">
        <v>123</v>
      </c>
      <c r="H144" s="211"/>
      <c r="I144" s="651">
        <v>23</v>
      </c>
      <c r="J144" s="651">
        <v>26</v>
      </c>
    </row>
    <row r="145" spans="1:10">
      <c r="A145" s="210">
        <v>43399</v>
      </c>
      <c r="B145" s="211" t="s">
        <v>4</v>
      </c>
      <c r="C145" s="211">
        <v>2310</v>
      </c>
      <c r="D145" s="620" t="s">
        <v>205</v>
      </c>
      <c r="E145" s="211" t="s">
        <v>7</v>
      </c>
      <c r="F145" s="211" t="s">
        <v>9</v>
      </c>
      <c r="G145" s="211" t="s">
        <v>1302</v>
      </c>
      <c r="H145" s="211"/>
      <c r="I145" s="651">
        <v>23</v>
      </c>
      <c r="J145" s="651">
        <v>26</v>
      </c>
    </row>
    <row r="146" spans="1:10">
      <c r="A146" s="210">
        <v>43400</v>
      </c>
      <c r="B146" s="211" t="s">
        <v>4</v>
      </c>
      <c r="C146" s="211">
        <v>1471</v>
      </c>
      <c r="D146" s="620" t="s">
        <v>205</v>
      </c>
      <c r="E146" s="211" t="s">
        <v>82</v>
      </c>
      <c r="F146" s="211" t="s">
        <v>7</v>
      </c>
      <c r="G146" s="211" t="s">
        <v>2946</v>
      </c>
      <c r="H146" s="211"/>
      <c r="I146" s="651">
        <v>23</v>
      </c>
      <c r="J146" s="651">
        <v>26</v>
      </c>
    </row>
    <row r="147" spans="1:10">
      <c r="A147" s="211" t="s">
        <v>2949</v>
      </c>
      <c r="B147" s="211" t="s">
        <v>4</v>
      </c>
      <c r="C147" s="211">
        <v>1456</v>
      </c>
      <c r="D147" s="620" t="s">
        <v>132</v>
      </c>
      <c r="E147" s="211" t="s">
        <v>25</v>
      </c>
      <c r="F147" s="211" t="s">
        <v>7</v>
      </c>
      <c r="G147" s="211" t="s">
        <v>1996</v>
      </c>
      <c r="H147" s="211"/>
      <c r="I147" s="651">
        <v>23</v>
      </c>
      <c r="J147" s="651">
        <v>26</v>
      </c>
    </row>
    <row r="148" spans="1:10">
      <c r="A148" s="210">
        <v>43401</v>
      </c>
      <c r="B148" s="211" t="s">
        <v>4</v>
      </c>
      <c r="C148" s="211">
        <v>1940</v>
      </c>
      <c r="D148" s="620" t="s">
        <v>205</v>
      </c>
      <c r="E148" s="211" t="s">
        <v>7</v>
      </c>
      <c r="F148" s="211" t="s">
        <v>56</v>
      </c>
      <c r="G148" s="211" t="s">
        <v>548</v>
      </c>
      <c r="H148" s="211"/>
      <c r="I148" s="651">
        <v>23</v>
      </c>
      <c r="J148" s="651">
        <v>26</v>
      </c>
    </row>
    <row r="149" spans="1:10">
      <c r="A149" s="210">
        <v>43401</v>
      </c>
      <c r="B149" s="211" t="s">
        <v>4</v>
      </c>
      <c r="C149" s="211">
        <v>1924</v>
      </c>
      <c r="D149" s="620" t="s">
        <v>205</v>
      </c>
      <c r="E149" s="211" t="s">
        <v>5</v>
      </c>
      <c r="F149" s="211" t="s">
        <v>5</v>
      </c>
      <c r="G149" s="211" t="s">
        <v>548</v>
      </c>
      <c r="H149" s="211"/>
      <c r="I149" s="651">
        <v>23</v>
      </c>
      <c r="J149" s="651">
        <v>26</v>
      </c>
    </row>
    <row r="150" spans="1:10">
      <c r="A150" s="210">
        <v>43401</v>
      </c>
      <c r="B150" s="211" t="s">
        <v>4</v>
      </c>
      <c r="C150" s="211">
        <v>2539</v>
      </c>
      <c r="D150" s="620" t="s">
        <v>205</v>
      </c>
      <c r="E150" s="211" t="s">
        <v>5</v>
      </c>
      <c r="F150" s="211" t="s">
        <v>5</v>
      </c>
      <c r="G150" s="211" t="s">
        <v>116</v>
      </c>
      <c r="H150" s="211"/>
      <c r="I150" s="651">
        <v>23</v>
      </c>
      <c r="J150" s="651">
        <v>26</v>
      </c>
    </row>
    <row r="151" spans="1:10">
      <c r="A151" s="210">
        <v>43401</v>
      </c>
      <c r="B151" s="211" t="s">
        <v>4</v>
      </c>
      <c r="C151" s="211">
        <v>2551</v>
      </c>
      <c r="D151" s="620" t="s">
        <v>205</v>
      </c>
      <c r="E151" s="211" t="s">
        <v>2961</v>
      </c>
      <c r="F151" s="211" t="s">
        <v>24</v>
      </c>
      <c r="G151" s="211" t="s">
        <v>98</v>
      </c>
      <c r="H151" s="211"/>
      <c r="I151" s="651">
        <v>23</v>
      </c>
      <c r="J151" s="651">
        <v>26</v>
      </c>
    </row>
    <row r="152" spans="1:10">
      <c r="A152" s="210">
        <v>43401</v>
      </c>
      <c r="B152" s="211" t="s">
        <v>4</v>
      </c>
      <c r="C152" s="211">
        <v>1650</v>
      </c>
      <c r="D152" s="620" t="s">
        <v>205</v>
      </c>
      <c r="E152" s="211" t="s">
        <v>24</v>
      </c>
      <c r="F152" s="211" t="s">
        <v>24</v>
      </c>
      <c r="G152" s="211" t="s">
        <v>2962</v>
      </c>
      <c r="H152" s="211"/>
      <c r="I152" s="651">
        <v>23</v>
      </c>
      <c r="J152" s="651">
        <v>26</v>
      </c>
    </row>
    <row r="153" spans="1:10">
      <c r="A153" s="210">
        <v>43401</v>
      </c>
      <c r="B153" s="211" t="s">
        <v>4</v>
      </c>
      <c r="C153" s="211">
        <v>1208</v>
      </c>
      <c r="D153" s="620" t="s">
        <v>205</v>
      </c>
      <c r="E153" s="211" t="s">
        <v>5</v>
      </c>
      <c r="F153" s="211" t="s">
        <v>5</v>
      </c>
      <c r="G153" s="211" t="s">
        <v>548</v>
      </c>
      <c r="H153" s="211"/>
      <c r="I153" s="651">
        <v>23</v>
      </c>
      <c r="J153" s="651">
        <v>26</v>
      </c>
    </row>
    <row r="154" spans="1:10">
      <c r="A154" s="210">
        <v>43402</v>
      </c>
      <c r="B154" s="211" t="s">
        <v>4</v>
      </c>
      <c r="C154" s="211">
        <v>1146</v>
      </c>
      <c r="D154" s="620" t="s">
        <v>205</v>
      </c>
      <c r="E154" s="211" t="s">
        <v>633</v>
      </c>
      <c r="F154" s="211" t="s">
        <v>24</v>
      </c>
      <c r="G154" s="211" t="s">
        <v>946</v>
      </c>
      <c r="H154" s="211"/>
      <c r="I154" s="651">
        <v>23</v>
      </c>
      <c r="J154" s="651">
        <v>26</v>
      </c>
    </row>
    <row r="155" spans="1:10">
      <c r="A155" s="210">
        <v>43402</v>
      </c>
      <c r="B155" s="211" t="s">
        <v>4</v>
      </c>
      <c r="C155" s="211">
        <v>1650</v>
      </c>
      <c r="D155" s="620" t="s">
        <v>205</v>
      </c>
      <c r="E155" s="211" t="s">
        <v>814</v>
      </c>
      <c r="F155" s="211" t="s">
        <v>6</v>
      </c>
      <c r="G155" s="211" t="s">
        <v>634</v>
      </c>
      <c r="H155" s="211"/>
      <c r="I155" s="651">
        <v>23</v>
      </c>
      <c r="J155" s="651">
        <v>26</v>
      </c>
    </row>
    <row r="156" spans="1:10">
      <c r="A156" s="210">
        <v>43402</v>
      </c>
      <c r="B156" s="211" t="s">
        <v>4</v>
      </c>
      <c r="C156" s="211">
        <v>1530</v>
      </c>
      <c r="D156" s="620" t="s">
        <v>205</v>
      </c>
      <c r="E156" s="211" t="s">
        <v>7</v>
      </c>
      <c r="F156" s="211" t="s">
        <v>24</v>
      </c>
      <c r="G156" s="211" t="s">
        <v>123</v>
      </c>
      <c r="H156" s="211"/>
      <c r="I156" s="651">
        <v>23</v>
      </c>
      <c r="J156" s="651">
        <v>26</v>
      </c>
    </row>
    <row r="157" spans="1:10">
      <c r="A157" s="210">
        <v>43402</v>
      </c>
      <c r="B157" s="211" t="s">
        <v>4</v>
      </c>
      <c r="C157" s="211">
        <v>2273</v>
      </c>
      <c r="D157" s="620" t="s">
        <v>205</v>
      </c>
      <c r="E157" s="211" t="s">
        <v>18</v>
      </c>
      <c r="F157" s="211" t="s">
        <v>35</v>
      </c>
      <c r="G157" s="211" t="s">
        <v>42</v>
      </c>
      <c r="H157" s="211"/>
      <c r="I157" s="651">
        <v>23</v>
      </c>
      <c r="J157" s="651">
        <v>26</v>
      </c>
    </row>
    <row r="158" spans="1:10">
      <c r="A158" s="210">
        <v>43402</v>
      </c>
      <c r="B158" s="211" t="s">
        <v>4</v>
      </c>
      <c r="C158" s="211">
        <v>1159</v>
      </c>
      <c r="D158" s="620" t="s">
        <v>205</v>
      </c>
      <c r="E158" s="211" t="s">
        <v>79</v>
      </c>
      <c r="F158" s="211" t="s">
        <v>100</v>
      </c>
      <c r="G158" s="211" t="s">
        <v>1633</v>
      </c>
      <c r="H158" s="211"/>
      <c r="I158" s="651">
        <v>23</v>
      </c>
      <c r="J158" s="651">
        <v>26</v>
      </c>
    </row>
    <row r="159" spans="1:10">
      <c r="A159" s="210">
        <v>43402</v>
      </c>
      <c r="B159" s="211" t="s">
        <v>4</v>
      </c>
      <c r="C159" s="211">
        <v>1330</v>
      </c>
      <c r="D159" s="620" t="s">
        <v>205</v>
      </c>
      <c r="E159" s="211" t="s">
        <v>2972</v>
      </c>
      <c r="F159" s="211" t="s">
        <v>620</v>
      </c>
      <c r="G159" s="211" t="s">
        <v>663</v>
      </c>
      <c r="H159" s="211"/>
      <c r="I159" s="651">
        <v>23</v>
      </c>
      <c r="J159" s="651">
        <v>26</v>
      </c>
    </row>
    <row r="160" spans="1:10">
      <c r="A160" s="210">
        <v>43402</v>
      </c>
      <c r="B160" s="211" t="s">
        <v>4</v>
      </c>
      <c r="C160" s="211">
        <v>1540</v>
      </c>
      <c r="D160" s="620" t="s">
        <v>205</v>
      </c>
      <c r="E160" s="211" t="s">
        <v>7</v>
      </c>
      <c r="F160" s="211" t="s">
        <v>24</v>
      </c>
      <c r="G160" s="211" t="s">
        <v>388</v>
      </c>
      <c r="H160" s="211"/>
      <c r="I160" s="651">
        <v>23</v>
      </c>
      <c r="J160" s="651">
        <v>26</v>
      </c>
    </row>
    <row r="161" spans="1:10">
      <c r="A161" s="210">
        <v>43402</v>
      </c>
      <c r="B161" s="211" t="s">
        <v>4</v>
      </c>
      <c r="C161" s="211">
        <v>1718</v>
      </c>
      <c r="D161" s="620" t="s">
        <v>205</v>
      </c>
      <c r="E161" s="211" t="s">
        <v>7</v>
      </c>
      <c r="F161" s="211" t="s">
        <v>7</v>
      </c>
      <c r="G161" s="211" t="s">
        <v>388</v>
      </c>
      <c r="H161" s="211"/>
      <c r="I161" s="651">
        <v>23</v>
      </c>
      <c r="J161" s="651">
        <v>26</v>
      </c>
    </row>
    <row r="162" spans="1:10">
      <c r="A162" s="210">
        <v>43402</v>
      </c>
      <c r="B162" s="211" t="s">
        <v>4</v>
      </c>
      <c r="C162" s="211">
        <v>1220</v>
      </c>
      <c r="D162" s="620" t="s">
        <v>205</v>
      </c>
      <c r="E162" s="211" t="s">
        <v>7</v>
      </c>
      <c r="F162" s="211" t="s">
        <v>7</v>
      </c>
      <c r="G162" s="211" t="s">
        <v>388</v>
      </c>
      <c r="H162" s="211"/>
      <c r="I162" s="651">
        <v>23</v>
      </c>
      <c r="J162" s="651">
        <v>26</v>
      </c>
    </row>
    <row r="163" spans="1:10">
      <c r="A163" s="210">
        <v>43402</v>
      </c>
      <c r="B163" s="211" t="s">
        <v>4</v>
      </c>
      <c r="C163" s="211">
        <v>2511</v>
      </c>
      <c r="D163" s="620" t="s">
        <v>205</v>
      </c>
      <c r="E163" s="211" t="s">
        <v>14</v>
      </c>
      <c r="F163" s="211" t="s">
        <v>24</v>
      </c>
      <c r="G163" s="211" t="s">
        <v>388</v>
      </c>
      <c r="H163" s="211"/>
      <c r="I163" s="651">
        <v>23</v>
      </c>
      <c r="J163" s="651">
        <v>26</v>
      </c>
    </row>
    <row r="164" spans="1:10">
      <c r="A164" s="210">
        <v>43403</v>
      </c>
      <c r="B164" s="211" t="s">
        <v>4</v>
      </c>
      <c r="C164" s="211">
        <v>1853</v>
      </c>
      <c r="D164" s="620" t="s">
        <v>205</v>
      </c>
      <c r="E164" s="211" t="s">
        <v>7</v>
      </c>
      <c r="F164" s="211" t="s">
        <v>24</v>
      </c>
      <c r="G164" s="211" t="s">
        <v>2984</v>
      </c>
      <c r="H164" s="211"/>
      <c r="I164" s="651">
        <v>23</v>
      </c>
      <c r="J164" s="651">
        <v>26</v>
      </c>
    </row>
    <row r="165" spans="1:10">
      <c r="A165" s="210">
        <v>43403</v>
      </c>
      <c r="B165" s="211" t="s">
        <v>4</v>
      </c>
      <c r="C165" s="211">
        <v>1412</v>
      </c>
      <c r="D165" s="620" t="s">
        <v>205</v>
      </c>
      <c r="E165" s="211" t="s">
        <v>5</v>
      </c>
      <c r="F165" s="211" t="s">
        <v>7</v>
      </c>
      <c r="G165" s="211" t="s">
        <v>388</v>
      </c>
      <c r="H165" s="211"/>
      <c r="I165" s="651">
        <v>23</v>
      </c>
      <c r="J165" s="651">
        <v>26</v>
      </c>
    </row>
    <row r="166" spans="1:10">
      <c r="A166" s="210">
        <v>43403</v>
      </c>
      <c r="B166" s="211" t="s">
        <v>4</v>
      </c>
      <c r="C166" s="211">
        <v>1452</v>
      </c>
      <c r="D166" s="620" t="s">
        <v>205</v>
      </c>
      <c r="E166" s="211" t="s">
        <v>7</v>
      </c>
      <c r="F166" s="211" t="s">
        <v>24</v>
      </c>
      <c r="G166" s="211" t="s">
        <v>2988</v>
      </c>
      <c r="H166" s="211"/>
      <c r="I166" s="651">
        <v>23</v>
      </c>
      <c r="J166" s="651">
        <v>26</v>
      </c>
    </row>
    <row r="167" spans="1:10">
      <c r="A167" s="210">
        <v>43403</v>
      </c>
      <c r="B167" s="211" t="s">
        <v>4</v>
      </c>
      <c r="C167" s="211">
        <v>1321</v>
      </c>
      <c r="D167" s="620" t="s">
        <v>205</v>
      </c>
      <c r="E167" s="211" t="s">
        <v>12</v>
      </c>
      <c r="F167" s="211" t="s">
        <v>24</v>
      </c>
      <c r="G167" s="211" t="s">
        <v>42</v>
      </c>
      <c r="H167" s="211"/>
      <c r="I167" s="651">
        <v>23</v>
      </c>
      <c r="J167" s="651">
        <v>26</v>
      </c>
    </row>
    <row r="168" spans="1:10">
      <c r="A168" s="210">
        <v>43403</v>
      </c>
      <c r="B168" s="211" t="s">
        <v>4</v>
      </c>
      <c r="C168" s="211">
        <v>1420</v>
      </c>
      <c r="D168" s="620" t="s">
        <v>205</v>
      </c>
      <c r="E168" s="211" t="s">
        <v>35</v>
      </c>
      <c r="F168" s="211" t="s">
        <v>6</v>
      </c>
      <c r="G168" s="211" t="s">
        <v>388</v>
      </c>
      <c r="H168" s="211"/>
      <c r="I168" s="651">
        <v>23</v>
      </c>
      <c r="J168" s="651">
        <v>26</v>
      </c>
    </row>
    <row r="169" spans="1:10">
      <c r="A169" s="210">
        <v>43404</v>
      </c>
      <c r="B169" s="211" t="s">
        <v>4</v>
      </c>
      <c r="C169" s="211">
        <v>1146</v>
      </c>
      <c r="D169" s="620" t="s">
        <v>205</v>
      </c>
      <c r="E169" s="211" t="s">
        <v>7</v>
      </c>
      <c r="F169" s="211" t="s">
        <v>1171</v>
      </c>
      <c r="G169" s="211" t="s">
        <v>388</v>
      </c>
      <c r="H169" s="211"/>
      <c r="I169" s="651">
        <v>23</v>
      </c>
      <c r="J169" s="651">
        <v>26</v>
      </c>
    </row>
    <row r="170" spans="1:10">
      <c r="A170" s="210">
        <v>43376</v>
      </c>
      <c r="B170" s="211" t="s">
        <v>4</v>
      </c>
      <c r="C170" s="211">
        <v>8240</v>
      </c>
      <c r="D170" s="620" t="s">
        <v>162</v>
      </c>
      <c r="E170" s="211" t="s">
        <v>24</v>
      </c>
      <c r="F170" s="211" t="s">
        <v>7</v>
      </c>
      <c r="G170" s="211" t="s">
        <v>98</v>
      </c>
      <c r="H170" s="211"/>
      <c r="I170" s="651">
        <v>23</v>
      </c>
      <c r="J170" s="651">
        <v>20</v>
      </c>
    </row>
    <row r="171" spans="1:10">
      <c r="A171" s="210">
        <v>43402</v>
      </c>
      <c r="B171" s="211" t="s">
        <v>4</v>
      </c>
      <c r="C171" s="211">
        <v>8223</v>
      </c>
      <c r="D171" s="620" t="s">
        <v>162</v>
      </c>
      <c r="E171" s="211" t="s">
        <v>451</v>
      </c>
      <c r="F171" s="211" t="s">
        <v>24</v>
      </c>
      <c r="G171" s="211" t="s">
        <v>65</v>
      </c>
      <c r="H171" s="211"/>
      <c r="I171" s="651">
        <v>23</v>
      </c>
      <c r="J171" s="651">
        <v>20</v>
      </c>
    </row>
    <row r="172" spans="1:10">
      <c r="A172" s="210">
        <v>43403</v>
      </c>
      <c r="B172" s="211" t="s">
        <v>4</v>
      </c>
      <c r="C172" s="211">
        <v>8225</v>
      </c>
      <c r="D172" s="620" t="s">
        <v>162</v>
      </c>
      <c r="E172" s="211" t="s">
        <v>25</v>
      </c>
      <c r="F172" s="211" t="s">
        <v>24</v>
      </c>
      <c r="G172" s="211" t="s">
        <v>2923</v>
      </c>
      <c r="H172" s="211"/>
      <c r="I172" s="651">
        <v>23</v>
      </c>
      <c r="J172" s="651">
        <v>20</v>
      </c>
    </row>
    <row r="173" spans="1:10">
      <c r="A173" s="210">
        <v>43404</v>
      </c>
      <c r="B173" s="211" t="s">
        <v>4</v>
      </c>
      <c r="C173" s="211">
        <v>8326</v>
      </c>
      <c r="D173" s="620" t="s">
        <v>162</v>
      </c>
      <c r="E173" s="211" t="s">
        <v>4</v>
      </c>
      <c r="F173" s="211" t="s">
        <v>6</v>
      </c>
      <c r="G173" s="211" t="s">
        <v>2410</v>
      </c>
      <c r="H173" s="211"/>
      <c r="I173" s="651">
        <v>23</v>
      </c>
      <c r="J173" s="651">
        <v>20</v>
      </c>
    </row>
    <row r="174" spans="1:10">
      <c r="A174" s="210">
        <v>43397</v>
      </c>
      <c r="B174" s="211" t="s">
        <v>7</v>
      </c>
      <c r="C174" s="211">
        <v>55150</v>
      </c>
      <c r="D174" s="620" t="s">
        <v>2906</v>
      </c>
      <c r="E174" s="211" t="s">
        <v>7</v>
      </c>
      <c r="F174" s="211" t="s">
        <v>7</v>
      </c>
      <c r="G174" s="211" t="s">
        <v>810</v>
      </c>
      <c r="H174" s="211"/>
      <c r="I174" s="651">
        <v>44</v>
      </c>
      <c r="J174" s="651">
        <v>41</v>
      </c>
    </row>
    <row r="175" spans="1:10">
      <c r="A175" s="210">
        <v>43404</v>
      </c>
      <c r="B175" s="211" t="s">
        <v>7</v>
      </c>
      <c r="C175" s="211">
        <v>57660</v>
      </c>
      <c r="D175" s="620" t="s">
        <v>3011</v>
      </c>
      <c r="E175" s="211" t="s">
        <v>7</v>
      </c>
      <c r="F175" s="211" t="s">
        <v>24</v>
      </c>
      <c r="G175" s="211" t="s">
        <v>388</v>
      </c>
      <c r="H175" s="211"/>
      <c r="I175" s="651">
        <v>84</v>
      </c>
      <c r="J175" s="651">
        <v>128</v>
      </c>
    </row>
    <row r="176" spans="1:10">
      <c r="A176" s="210">
        <v>43404</v>
      </c>
      <c r="B176" s="211" t="s">
        <v>4</v>
      </c>
      <c r="C176" s="211">
        <v>7554</v>
      </c>
      <c r="D176" s="620" t="s">
        <v>468</v>
      </c>
      <c r="E176" s="211" t="s">
        <v>6</v>
      </c>
      <c r="F176" s="211" t="s">
        <v>7</v>
      </c>
      <c r="G176" s="211" t="s">
        <v>1833</v>
      </c>
      <c r="H176" s="211"/>
      <c r="I176" s="651">
        <v>35</v>
      </c>
      <c r="J176" s="651">
        <v>52</v>
      </c>
    </row>
    <row r="177" spans="1:10">
      <c r="A177" s="210">
        <v>43404</v>
      </c>
      <c r="B177" s="211" t="s">
        <v>4</v>
      </c>
      <c r="C177" s="211">
        <v>7501</v>
      </c>
      <c r="D177" s="620" t="s">
        <v>468</v>
      </c>
      <c r="E177" s="211" t="s">
        <v>5</v>
      </c>
      <c r="F177" s="211" t="s">
        <v>7</v>
      </c>
      <c r="G177" s="211" t="s">
        <v>1833</v>
      </c>
      <c r="H177" s="211"/>
      <c r="I177" s="651">
        <v>35</v>
      </c>
      <c r="J177" s="651">
        <v>52</v>
      </c>
    </row>
    <row r="178" spans="1:10">
      <c r="A178" s="210">
        <v>43394</v>
      </c>
      <c r="B178" s="211" t="s">
        <v>22</v>
      </c>
      <c r="C178" s="211">
        <v>6780</v>
      </c>
      <c r="D178" s="620" t="s">
        <v>628</v>
      </c>
      <c r="E178" s="211" t="s">
        <v>984</v>
      </c>
      <c r="F178" s="211" t="s">
        <v>7</v>
      </c>
      <c r="G178" s="211" t="s">
        <v>1833</v>
      </c>
      <c r="H178" s="211"/>
      <c r="I178" s="651">
        <v>17</v>
      </c>
      <c r="J178" s="651">
        <v>18</v>
      </c>
    </row>
    <row r="179" spans="1:10">
      <c r="A179" s="210">
        <v>43404</v>
      </c>
      <c r="B179" s="211" t="s">
        <v>4</v>
      </c>
      <c r="C179" s="211">
        <v>54850</v>
      </c>
      <c r="D179" s="620" t="s">
        <v>3388</v>
      </c>
      <c r="E179" s="211" t="s">
        <v>7</v>
      </c>
      <c r="F179" s="211" t="s">
        <v>24</v>
      </c>
      <c r="G179" s="211" t="s">
        <v>388</v>
      </c>
      <c r="H179" s="211"/>
      <c r="I179" s="651">
        <v>86</v>
      </c>
      <c r="J179" s="651">
        <v>138</v>
      </c>
    </row>
    <row r="180" spans="1:10">
      <c r="A180" s="210">
        <v>43401</v>
      </c>
      <c r="B180" s="211" t="s">
        <v>7</v>
      </c>
      <c r="C180" s="211">
        <v>57970</v>
      </c>
      <c r="D180" s="620" t="s">
        <v>3389</v>
      </c>
      <c r="E180" s="211" t="s">
        <v>7</v>
      </c>
      <c r="F180" s="211" t="s">
        <v>7</v>
      </c>
      <c r="G180" s="211" t="s">
        <v>116</v>
      </c>
      <c r="H180" s="211"/>
      <c r="I180" s="651">
        <v>39</v>
      </c>
      <c r="J180" s="651">
        <v>47</v>
      </c>
    </row>
    <row r="181" spans="1:10">
      <c r="A181" s="210">
        <v>43394</v>
      </c>
      <c r="B181" s="211" t="s">
        <v>7</v>
      </c>
      <c r="C181" s="211">
        <v>57000</v>
      </c>
      <c r="D181" s="620" t="s">
        <v>785</v>
      </c>
      <c r="E181" s="211" t="s">
        <v>7</v>
      </c>
      <c r="F181" s="211" t="s">
        <v>693</v>
      </c>
      <c r="G181" s="211" t="s">
        <v>2891</v>
      </c>
      <c r="H181" s="211"/>
      <c r="I181" s="651">
        <v>51</v>
      </c>
      <c r="J181" s="651">
        <v>69</v>
      </c>
    </row>
    <row r="182" spans="1:10">
      <c r="A182" s="210">
        <v>43400</v>
      </c>
      <c r="B182" s="211" t="s">
        <v>7</v>
      </c>
      <c r="C182" s="211">
        <v>57070</v>
      </c>
      <c r="D182" s="620" t="s">
        <v>785</v>
      </c>
      <c r="E182" s="211" t="s">
        <v>7</v>
      </c>
      <c r="F182" s="211" t="s">
        <v>7</v>
      </c>
      <c r="G182" s="211" t="s">
        <v>514</v>
      </c>
      <c r="H182" s="211"/>
      <c r="I182" s="651">
        <v>51</v>
      </c>
      <c r="J182" s="651">
        <v>69</v>
      </c>
    </row>
    <row r="183" spans="1:10">
      <c r="A183" s="210">
        <v>43404</v>
      </c>
      <c r="B183" s="211" t="s">
        <v>7</v>
      </c>
      <c r="C183" s="211">
        <v>57940</v>
      </c>
      <c r="D183" s="620" t="s">
        <v>899</v>
      </c>
      <c r="E183" s="211" t="s">
        <v>7</v>
      </c>
      <c r="F183" s="211" t="s">
        <v>6</v>
      </c>
      <c r="G183" s="211" t="s">
        <v>946</v>
      </c>
      <c r="H183" s="211"/>
      <c r="I183" s="651">
        <v>37</v>
      </c>
      <c r="J183" s="651">
        <v>52</v>
      </c>
    </row>
    <row r="184" spans="1:10">
      <c r="A184" s="210">
        <v>43403</v>
      </c>
      <c r="B184" s="211" t="s">
        <v>7</v>
      </c>
      <c r="C184" s="211">
        <v>92190</v>
      </c>
      <c r="D184" s="620" t="s">
        <v>2990</v>
      </c>
      <c r="E184" s="211" t="s">
        <v>7</v>
      </c>
      <c r="F184" s="211" t="s">
        <v>24</v>
      </c>
      <c r="G184" s="211" t="s">
        <v>1833</v>
      </c>
      <c r="H184" s="211"/>
      <c r="I184" s="244" t="s">
        <v>3390</v>
      </c>
      <c r="J184" s="244" t="s">
        <v>3391</v>
      </c>
    </row>
    <row r="185" spans="1:10">
      <c r="A185" s="210">
        <v>43393</v>
      </c>
      <c r="B185" s="211" t="s">
        <v>7</v>
      </c>
      <c r="C185" s="211">
        <v>57300</v>
      </c>
      <c r="D185" s="620" t="s">
        <v>671</v>
      </c>
      <c r="E185" s="211" t="s">
        <v>7</v>
      </c>
      <c r="F185" s="211" t="s">
        <v>24</v>
      </c>
      <c r="G185" s="211" t="s">
        <v>663</v>
      </c>
      <c r="H185" s="211"/>
      <c r="I185" s="651">
        <v>35</v>
      </c>
      <c r="J185" s="651">
        <v>52</v>
      </c>
    </row>
    <row r="186" spans="1:10">
      <c r="A186" s="210">
        <v>43403</v>
      </c>
      <c r="B186" s="211" t="s">
        <v>7</v>
      </c>
      <c r="C186" s="211">
        <v>57950</v>
      </c>
      <c r="D186" s="620" t="s">
        <v>2995</v>
      </c>
      <c r="E186" s="211" t="s">
        <v>7</v>
      </c>
      <c r="F186" s="211" t="s">
        <v>7</v>
      </c>
      <c r="G186" s="211" t="s">
        <v>65</v>
      </c>
      <c r="H186" s="211"/>
      <c r="I186" s="651">
        <v>102</v>
      </c>
      <c r="J186" s="651">
        <v>146</v>
      </c>
    </row>
    <row r="187" spans="1:10">
      <c r="A187" s="210">
        <v>43390</v>
      </c>
      <c r="B187" s="211" t="s">
        <v>4</v>
      </c>
      <c r="C187" s="211">
        <v>5612</v>
      </c>
      <c r="D187" s="620" t="s">
        <v>196</v>
      </c>
      <c r="E187" s="211" t="s">
        <v>633</v>
      </c>
      <c r="F187" s="211" t="s">
        <v>24</v>
      </c>
      <c r="G187" s="211" t="s">
        <v>388</v>
      </c>
      <c r="H187" s="211"/>
      <c r="I187" s="651">
        <v>23</v>
      </c>
      <c r="J187" s="651">
        <v>34</v>
      </c>
    </row>
    <row r="188" spans="1:10">
      <c r="A188" s="210">
        <v>43403</v>
      </c>
      <c r="B188" s="211" t="s">
        <v>7</v>
      </c>
      <c r="C188" s="211">
        <v>54920</v>
      </c>
      <c r="D188" s="620" t="s">
        <v>742</v>
      </c>
      <c r="E188" s="211" t="s">
        <v>7</v>
      </c>
      <c r="F188" s="211" t="s">
        <v>24</v>
      </c>
      <c r="G188" s="211" t="s">
        <v>663</v>
      </c>
      <c r="H188" s="211"/>
      <c r="I188" s="651">
        <v>21</v>
      </c>
      <c r="J188" s="651">
        <v>15</v>
      </c>
    </row>
    <row r="189" spans="1:10">
      <c r="A189" s="210">
        <v>43403</v>
      </c>
      <c r="B189" s="211" t="s">
        <v>7</v>
      </c>
      <c r="C189" s="211">
        <v>93000</v>
      </c>
      <c r="D189" s="620" t="s">
        <v>2993</v>
      </c>
      <c r="E189" s="211" t="s">
        <v>7</v>
      </c>
      <c r="F189" s="211" t="s">
        <v>848</v>
      </c>
      <c r="G189" s="211" t="s">
        <v>388</v>
      </c>
      <c r="H189" s="211"/>
      <c r="I189" s="244" t="s">
        <v>1701</v>
      </c>
      <c r="J189" s="244" t="s">
        <v>3392</v>
      </c>
    </row>
    <row r="190" spans="1:10">
      <c r="A190" s="210">
        <v>43398</v>
      </c>
      <c r="B190" s="211" t="s">
        <v>7</v>
      </c>
      <c r="C190" s="211">
        <v>55400</v>
      </c>
      <c r="D190" s="620" t="s">
        <v>2909</v>
      </c>
      <c r="E190" s="211" t="s">
        <v>7</v>
      </c>
      <c r="F190" s="211" t="s">
        <v>24</v>
      </c>
      <c r="G190" s="211" t="s">
        <v>388</v>
      </c>
      <c r="H190" s="211"/>
      <c r="I190" s="651">
        <v>65</v>
      </c>
      <c r="J190" s="651">
        <v>63</v>
      </c>
    </row>
    <row r="191" spans="1:10">
      <c r="A191" s="210">
        <v>43397</v>
      </c>
      <c r="B191" s="211" t="s">
        <v>7</v>
      </c>
      <c r="C191" s="211">
        <v>68460</v>
      </c>
      <c r="D191" s="620" t="s">
        <v>3369</v>
      </c>
      <c r="E191" s="211" t="s">
        <v>7</v>
      </c>
      <c r="F191" s="211" t="s">
        <v>7</v>
      </c>
      <c r="G191" s="211" t="s">
        <v>2861</v>
      </c>
      <c r="H191" s="211"/>
      <c r="I191" s="244" t="s">
        <v>3393</v>
      </c>
      <c r="J191" s="244" t="s">
        <v>3140</v>
      </c>
    </row>
    <row r="192" spans="1:10">
      <c r="A192" s="210">
        <v>43404</v>
      </c>
      <c r="B192" s="211" t="s">
        <v>4</v>
      </c>
      <c r="C192" s="211">
        <v>5374</v>
      </c>
      <c r="D192" s="620" t="s">
        <v>343</v>
      </c>
      <c r="E192" s="211" t="s">
        <v>7</v>
      </c>
      <c r="F192" s="211" t="s">
        <v>5</v>
      </c>
      <c r="G192" s="211" t="s">
        <v>37</v>
      </c>
      <c r="H192" s="211"/>
      <c r="I192" s="651">
        <v>38</v>
      </c>
      <c r="J192" s="651">
        <v>41</v>
      </c>
    </row>
    <row r="193" spans="1:10">
      <c r="A193" s="210">
        <v>43398</v>
      </c>
      <c r="B193" s="211" t="s">
        <v>7</v>
      </c>
      <c r="C193" s="211">
        <v>57700</v>
      </c>
      <c r="D193" s="620" t="s">
        <v>1425</v>
      </c>
      <c r="E193" s="211" t="s">
        <v>7</v>
      </c>
      <c r="F193" s="211" t="s">
        <v>24</v>
      </c>
      <c r="G193" s="211" t="s">
        <v>1178</v>
      </c>
      <c r="H193" s="211"/>
      <c r="I193" s="651">
        <v>36</v>
      </c>
      <c r="J193" s="651">
        <v>33</v>
      </c>
    </row>
    <row r="194" spans="1:10">
      <c r="A194" s="210">
        <v>43399</v>
      </c>
      <c r="B194" s="211" t="s">
        <v>6</v>
      </c>
      <c r="C194" s="211">
        <v>54309</v>
      </c>
      <c r="D194" s="620" t="s">
        <v>2939</v>
      </c>
      <c r="E194" s="211" t="s">
        <v>6</v>
      </c>
      <c r="F194" s="211" t="s">
        <v>24</v>
      </c>
      <c r="G194" s="211" t="s">
        <v>388</v>
      </c>
      <c r="H194" s="211"/>
      <c r="I194" s="651">
        <v>50</v>
      </c>
      <c r="J194" s="651">
        <v>78</v>
      </c>
    </row>
    <row r="195" spans="1:10">
      <c r="A195" s="210">
        <v>43389</v>
      </c>
      <c r="B195" s="211" t="s">
        <v>4</v>
      </c>
      <c r="C195" s="211">
        <v>6941</v>
      </c>
      <c r="D195" s="620" t="s">
        <v>177</v>
      </c>
      <c r="E195" s="211" t="s">
        <v>1227</v>
      </c>
      <c r="F195" s="211" t="s">
        <v>2876</v>
      </c>
      <c r="G195" s="211" t="s">
        <v>516</v>
      </c>
      <c r="H195" s="211"/>
      <c r="I195" s="651">
        <v>28</v>
      </c>
      <c r="J195" s="651">
        <v>41</v>
      </c>
    </row>
    <row r="196" spans="1:10">
      <c r="A196" s="210">
        <v>43401</v>
      </c>
      <c r="B196" s="211" t="s">
        <v>4</v>
      </c>
      <c r="C196" s="211">
        <v>5433</v>
      </c>
      <c r="D196" s="620" t="s">
        <v>177</v>
      </c>
      <c r="E196" s="211" t="s">
        <v>7</v>
      </c>
      <c r="F196" s="211" t="s">
        <v>7</v>
      </c>
      <c r="G196" s="211" t="s">
        <v>116</v>
      </c>
      <c r="H196" s="211"/>
      <c r="I196" s="651">
        <v>28</v>
      </c>
      <c r="J196" s="651">
        <v>41</v>
      </c>
    </row>
    <row r="197" spans="1:10">
      <c r="A197" s="210">
        <v>43404</v>
      </c>
      <c r="B197" s="211" t="s">
        <v>4</v>
      </c>
      <c r="C197" s="211">
        <v>6943</v>
      </c>
      <c r="D197" s="620" t="s">
        <v>177</v>
      </c>
      <c r="E197" s="211" t="s">
        <v>7</v>
      </c>
      <c r="F197" s="211" t="s">
        <v>5</v>
      </c>
      <c r="G197" s="211" t="s">
        <v>663</v>
      </c>
      <c r="H197" s="211"/>
      <c r="I197" s="651">
        <v>28</v>
      </c>
      <c r="J197" s="651">
        <v>41</v>
      </c>
    </row>
    <row r="198" spans="1:10">
      <c r="A198" s="210">
        <v>43376</v>
      </c>
      <c r="B198" s="211" t="s">
        <v>6</v>
      </c>
      <c r="C198" s="211">
        <v>54453</v>
      </c>
      <c r="D198" s="620" t="s">
        <v>431</v>
      </c>
      <c r="E198" s="211" t="s">
        <v>6</v>
      </c>
      <c r="F198" s="211" t="s">
        <v>6</v>
      </c>
      <c r="G198" s="211" t="s">
        <v>1833</v>
      </c>
      <c r="H198" s="211"/>
      <c r="I198" s="651">
        <v>40</v>
      </c>
      <c r="J198" s="651">
        <v>58</v>
      </c>
    </row>
    <row r="199" spans="1:10">
      <c r="A199" s="210">
        <v>43403</v>
      </c>
      <c r="B199" s="211" t="s">
        <v>4</v>
      </c>
      <c r="C199" s="211">
        <v>8551</v>
      </c>
      <c r="D199" s="620" t="s">
        <v>505</v>
      </c>
      <c r="E199" s="211" t="s">
        <v>7</v>
      </c>
      <c r="F199" s="211" t="s">
        <v>7</v>
      </c>
      <c r="G199" s="211" t="s">
        <v>3007</v>
      </c>
      <c r="H199" s="211"/>
      <c r="I199" s="651">
        <v>38</v>
      </c>
      <c r="J199" s="651">
        <v>31</v>
      </c>
    </row>
    <row r="200" spans="1:10">
      <c r="A200" s="210">
        <v>43382</v>
      </c>
      <c r="B200" s="211" t="s">
        <v>6</v>
      </c>
      <c r="C200" s="211">
        <v>57629</v>
      </c>
      <c r="D200" s="620" t="s">
        <v>2858</v>
      </c>
      <c r="E200" s="211" t="s">
        <v>6</v>
      </c>
      <c r="F200" s="211" t="s">
        <v>24</v>
      </c>
      <c r="G200" s="211" t="s">
        <v>2859</v>
      </c>
      <c r="H200" s="211"/>
      <c r="I200" s="244" t="s">
        <v>3318</v>
      </c>
      <c r="J200" s="244" t="s">
        <v>3394</v>
      </c>
    </row>
    <row r="201" spans="1:10">
      <c r="A201" s="210">
        <v>43400</v>
      </c>
      <c r="B201" s="211" t="s">
        <v>4</v>
      </c>
      <c r="C201" s="211">
        <v>8392</v>
      </c>
      <c r="D201" s="620" t="s">
        <v>186</v>
      </c>
      <c r="E201" s="211" t="s">
        <v>5</v>
      </c>
      <c r="F201" s="211" t="s">
        <v>9</v>
      </c>
      <c r="G201" s="211" t="s">
        <v>2689</v>
      </c>
      <c r="H201" s="211"/>
      <c r="I201" s="651">
        <v>26</v>
      </c>
      <c r="J201" s="651">
        <v>37</v>
      </c>
    </row>
    <row r="202" spans="1:10">
      <c r="A202" s="210">
        <v>43401</v>
      </c>
      <c r="B202" s="211" t="s">
        <v>7</v>
      </c>
      <c r="C202" s="211">
        <v>92140</v>
      </c>
      <c r="D202" s="620" t="s">
        <v>716</v>
      </c>
      <c r="E202" s="211" t="s">
        <v>7</v>
      </c>
      <c r="F202" s="211" t="s">
        <v>7</v>
      </c>
      <c r="G202" s="211" t="s">
        <v>2955</v>
      </c>
      <c r="H202" s="211"/>
      <c r="I202" s="244" t="s">
        <v>3133</v>
      </c>
      <c r="J202" s="244" t="s">
        <v>3134</v>
      </c>
    </row>
    <row r="203" spans="1:10">
      <c r="A203" s="210">
        <v>43403</v>
      </c>
      <c r="B203" s="211" t="s">
        <v>7</v>
      </c>
      <c r="C203" s="211">
        <v>75020</v>
      </c>
      <c r="D203" s="620" t="s">
        <v>716</v>
      </c>
      <c r="E203" s="211" t="s">
        <v>7</v>
      </c>
      <c r="F203" s="211" t="s">
        <v>27</v>
      </c>
      <c r="G203" s="211" t="s">
        <v>388</v>
      </c>
      <c r="H203" s="211"/>
      <c r="I203" s="244" t="s">
        <v>1836</v>
      </c>
      <c r="J203" s="244" t="s">
        <v>1362</v>
      </c>
    </row>
    <row r="204" spans="1:10">
      <c r="A204" s="210">
        <v>43380</v>
      </c>
      <c r="B204" s="211" t="s">
        <v>6</v>
      </c>
      <c r="C204" s="211">
        <v>66706</v>
      </c>
      <c r="D204" s="620" t="s">
        <v>219</v>
      </c>
      <c r="E204" s="211" t="s">
        <v>6</v>
      </c>
      <c r="F204" s="211" t="s">
        <v>28</v>
      </c>
      <c r="G204" s="211" t="s">
        <v>939</v>
      </c>
      <c r="H204" s="211"/>
      <c r="I204" s="651">
        <v>33</v>
      </c>
      <c r="J204" s="651">
        <v>44</v>
      </c>
    </row>
    <row r="205" spans="1:10">
      <c r="A205" s="210">
        <v>43393</v>
      </c>
      <c r="B205" s="211" t="s">
        <v>7</v>
      </c>
      <c r="C205" s="211">
        <v>33600</v>
      </c>
      <c r="D205" s="620" t="s">
        <v>2887</v>
      </c>
      <c r="E205" s="211" t="s">
        <v>7</v>
      </c>
      <c r="F205" s="211" t="s">
        <v>24</v>
      </c>
      <c r="G205" s="211" t="s">
        <v>388</v>
      </c>
      <c r="H205" s="211"/>
      <c r="I205" s="244" t="s">
        <v>1096</v>
      </c>
      <c r="J205" s="244" t="s">
        <v>3395</v>
      </c>
    </row>
    <row r="206" spans="1:10">
      <c r="A206" s="210">
        <v>43401</v>
      </c>
      <c r="B206" s="211" t="s">
        <v>4</v>
      </c>
      <c r="C206" s="211">
        <v>4773</v>
      </c>
      <c r="D206" s="620" t="s">
        <v>180</v>
      </c>
      <c r="E206" s="211" t="s">
        <v>5</v>
      </c>
      <c r="F206" s="211" t="s">
        <v>5</v>
      </c>
      <c r="G206" s="211" t="s">
        <v>470</v>
      </c>
      <c r="H206" s="211"/>
      <c r="I206" s="651">
        <v>9</v>
      </c>
      <c r="J206" s="651">
        <v>5</v>
      </c>
    </row>
    <row r="207" spans="1:10">
      <c r="A207" s="210">
        <v>43403</v>
      </c>
      <c r="B207" s="211" t="s">
        <v>4</v>
      </c>
      <c r="C207" s="211">
        <v>4739</v>
      </c>
      <c r="D207" s="620" t="s">
        <v>180</v>
      </c>
      <c r="E207" s="211" t="s">
        <v>7</v>
      </c>
      <c r="F207" s="211" t="s">
        <v>24</v>
      </c>
      <c r="G207" s="211" t="s">
        <v>946</v>
      </c>
      <c r="H207" s="211"/>
      <c r="I207" s="651">
        <v>9</v>
      </c>
      <c r="J207" s="651">
        <v>5</v>
      </c>
    </row>
    <row r="208" spans="1:10">
      <c r="A208" s="210">
        <v>43379</v>
      </c>
      <c r="B208" s="211" t="s">
        <v>6</v>
      </c>
      <c r="C208" s="211">
        <v>54662</v>
      </c>
      <c r="D208" s="620" t="s">
        <v>2850</v>
      </c>
      <c r="E208" s="211" t="s">
        <v>24</v>
      </c>
      <c r="F208" s="211" t="s">
        <v>24</v>
      </c>
      <c r="G208" s="211" t="s">
        <v>388</v>
      </c>
      <c r="H208" s="211"/>
      <c r="I208" s="651">
        <v>70</v>
      </c>
      <c r="J208" s="651">
        <v>106</v>
      </c>
    </row>
    <row r="209" spans="1:10">
      <c r="A209" s="210">
        <v>43398</v>
      </c>
      <c r="B209" s="211" t="s">
        <v>7</v>
      </c>
      <c r="C209" s="211">
        <v>54700</v>
      </c>
      <c r="D209" s="620" t="s">
        <v>834</v>
      </c>
      <c r="E209" s="211" t="s">
        <v>7</v>
      </c>
      <c r="F209" s="211" t="s">
        <v>24</v>
      </c>
      <c r="G209" s="211" t="s">
        <v>42</v>
      </c>
      <c r="H209" s="211"/>
      <c r="I209" s="651">
        <v>64</v>
      </c>
      <c r="J209" s="651">
        <v>97</v>
      </c>
    </row>
    <row r="210" spans="1:10">
      <c r="A210" s="210">
        <v>43402</v>
      </c>
      <c r="B210" s="211" t="s">
        <v>4</v>
      </c>
      <c r="C210" s="211">
        <v>4390</v>
      </c>
      <c r="D210" s="620" t="s">
        <v>173</v>
      </c>
      <c r="E210" s="211" t="s">
        <v>4</v>
      </c>
      <c r="F210" s="211" t="s">
        <v>7</v>
      </c>
      <c r="G210" s="211" t="s">
        <v>2546</v>
      </c>
      <c r="H210" s="211"/>
      <c r="I210" s="651">
        <v>12</v>
      </c>
      <c r="J210" s="651">
        <v>15</v>
      </c>
    </row>
    <row r="211" spans="1:10">
      <c r="A211" s="210">
        <v>43396</v>
      </c>
      <c r="B211" s="211" t="s">
        <v>4</v>
      </c>
      <c r="C211" s="211">
        <v>6975</v>
      </c>
      <c r="D211" s="620" t="s">
        <v>197</v>
      </c>
      <c r="E211" s="211" t="s">
        <v>6</v>
      </c>
      <c r="F211" s="211" t="s">
        <v>24</v>
      </c>
      <c r="G211" s="211" t="s">
        <v>548</v>
      </c>
      <c r="H211" s="211"/>
      <c r="I211" s="651">
        <v>27</v>
      </c>
      <c r="J211" s="651">
        <v>39</v>
      </c>
    </row>
    <row r="212" spans="1:10">
      <c r="A212" s="210">
        <v>43403</v>
      </c>
      <c r="B212" s="211" t="s">
        <v>7</v>
      </c>
      <c r="C212" s="211">
        <v>77550</v>
      </c>
      <c r="D212" s="620" t="s">
        <v>3370</v>
      </c>
      <c r="E212" s="211" t="s">
        <v>7</v>
      </c>
      <c r="F212" s="211" t="s">
        <v>7</v>
      </c>
      <c r="G212" s="211" t="s">
        <v>1833</v>
      </c>
      <c r="H212" s="211"/>
      <c r="I212" s="244" t="s">
        <v>3396</v>
      </c>
      <c r="J212" s="244" t="s">
        <v>3397</v>
      </c>
    </row>
    <row r="213" spans="1:10">
      <c r="A213" s="210">
        <v>43402</v>
      </c>
      <c r="B213" s="211" t="s">
        <v>4</v>
      </c>
      <c r="C213" s="211">
        <v>7597</v>
      </c>
      <c r="D213" s="620" t="s">
        <v>2982</v>
      </c>
      <c r="E213" s="211" t="s">
        <v>25</v>
      </c>
      <c r="F213" s="211" t="s">
        <v>5</v>
      </c>
      <c r="G213" s="211" t="s">
        <v>1833</v>
      </c>
      <c r="H213" s="211"/>
      <c r="I213" s="651">
        <v>34</v>
      </c>
      <c r="J213" s="651">
        <v>51</v>
      </c>
    </row>
    <row r="214" spans="1:10">
      <c r="A214" s="210">
        <v>43401</v>
      </c>
      <c r="B214" s="211" t="s">
        <v>4</v>
      </c>
      <c r="C214" s="211">
        <v>4980</v>
      </c>
      <c r="D214" s="620" t="s">
        <v>2079</v>
      </c>
      <c r="E214" s="211" t="s">
        <v>5</v>
      </c>
      <c r="F214" s="211" t="s">
        <v>5</v>
      </c>
      <c r="G214" s="211" t="s">
        <v>2952</v>
      </c>
      <c r="H214" s="211"/>
      <c r="I214" s="651">
        <v>14</v>
      </c>
      <c r="J214" s="651">
        <v>11</v>
      </c>
    </row>
    <row r="215" spans="1:10">
      <c r="A215" s="210">
        <v>43401</v>
      </c>
      <c r="B215" s="211" t="s">
        <v>6</v>
      </c>
      <c r="C215" s="211">
        <v>66701</v>
      </c>
      <c r="D215" s="620" t="s">
        <v>2958</v>
      </c>
      <c r="E215" s="211" t="s">
        <v>6</v>
      </c>
      <c r="F215" s="211" t="s">
        <v>6</v>
      </c>
      <c r="G215" s="211" t="s">
        <v>98</v>
      </c>
      <c r="H215" s="211"/>
      <c r="I215" s="236">
        <v>53</v>
      </c>
      <c r="J215" s="236">
        <v>76</v>
      </c>
    </row>
    <row r="216" spans="1:10">
      <c r="A216" s="210">
        <v>43379</v>
      </c>
      <c r="B216" s="211" t="s">
        <v>9</v>
      </c>
      <c r="C216" s="211">
        <v>47922</v>
      </c>
      <c r="D216" s="620" t="s">
        <v>2846</v>
      </c>
      <c r="E216" s="211" t="s">
        <v>9</v>
      </c>
      <c r="F216" s="211" t="s">
        <v>79</v>
      </c>
      <c r="G216" s="211" t="s">
        <v>1833</v>
      </c>
      <c r="H216" s="211"/>
      <c r="I216" s="244" t="s">
        <v>3127</v>
      </c>
      <c r="J216" s="244" t="s">
        <v>3127</v>
      </c>
    </row>
    <row r="217" spans="1:10">
      <c r="A217" s="210">
        <v>43398</v>
      </c>
      <c r="B217" s="211" t="s">
        <v>7</v>
      </c>
      <c r="C217" s="211">
        <v>57840</v>
      </c>
      <c r="D217" s="620" t="s">
        <v>2073</v>
      </c>
      <c r="E217" s="211" t="s">
        <v>7</v>
      </c>
      <c r="F217" s="211" t="s">
        <v>2927</v>
      </c>
      <c r="G217" s="211" t="s">
        <v>388</v>
      </c>
      <c r="H217" s="211"/>
      <c r="I217" s="651">
        <v>28</v>
      </c>
      <c r="J217" s="651">
        <v>27</v>
      </c>
    </row>
    <row r="218" spans="1:10">
      <c r="A218" s="210">
        <v>43382</v>
      </c>
      <c r="B218" s="211" t="s">
        <v>4</v>
      </c>
      <c r="C218" s="211">
        <v>4808</v>
      </c>
      <c r="D218" s="620" t="s">
        <v>296</v>
      </c>
      <c r="E218" s="211" t="s">
        <v>5</v>
      </c>
      <c r="F218" s="211" t="s">
        <v>5</v>
      </c>
      <c r="G218" s="211" t="s">
        <v>470</v>
      </c>
      <c r="H218" s="211"/>
      <c r="I218" s="651">
        <v>12</v>
      </c>
      <c r="J218" s="651">
        <v>8</v>
      </c>
    </row>
    <row r="219" spans="1:10">
      <c r="A219" s="210">
        <v>43400</v>
      </c>
      <c r="B219" s="211" t="s">
        <v>7</v>
      </c>
      <c r="C219" s="211">
        <v>57570</v>
      </c>
      <c r="D219" s="620" t="s">
        <v>1535</v>
      </c>
      <c r="E219" s="211" t="s">
        <v>7</v>
      </c>
      <c r="F219" s="211" t="s">
        <v>7</v>
      </c>
      <c r="G219" s="211" t="s">
        <v>548</v>
      </c>
      <c r="H219" s="211"/>
      <c r="I219" s="651">
        <v>28</v>
      </c>
      <c r="J219" s="651">
        <v>32</v>
      </c>
    </row>
    <row r="220" spans="1:10">
      <c r="A220" s="210">
        <v>43403</v>
      </c>
      <c r="B220" s="211" t="s">
        <v>4</v>
      </c>
      <c r="C220" s="211">
        <v>9769</v>
      </c>
      <c r="D220" s="620" t="s">
        <v>3000</v>
      </c>
      <c r="E220" s="211" t="s">
        <v>5</v>
      </c>
      <c r="F220" s="211" t="s">
        <v>6</v>
      </c>
      <c r="G220" s="211" t="s">
        <v>1833</v>
      </c>
      <c r="H220" s="211"/>
      <c r="I220" s="651">
        <v>62</v>
      </c>
      <c r="J220" s="651">
        <v>90</v>
      </c>
    </row>
    <row r="221" spans="1:10">
      <c r="A221" s="210">
        <v>43384</v>
      </c>
      <c r="B221" s="211" t="s">
        <v>6</v>
      </c>
      <c r="C221" s="211">
        <v>63105</v>
      </c>
      <c r="D221" s="620" t="s">
        <v>2865</v>
      </c>
      <c r="E221" s="211" t="s">
        <v>6</v>
      </c>
      <c r="F221" s="211" t="s">
        <v>24</v>
      </c>
      <c r="G221" s="211" t="s">
        <v>2866</v>
      </c>
      <c r="H221" s="211"/>
      <c r="I221" s="244" t="s">
        <v>3220</v>
      </c>
      <c r="J221" s="244" t="s">
        <v>3158</v>
      </c>
    </row>
    <row r="222" spans="1:10">
      <c r="A222" s="210">
        <v>43400</v>
      </c>
      <c r="B222" s="211" t="s">
        <v>4</v>
      </c>
      <c r="C222" s="211">
        <v>3718</v>
      </c>
      <c r="D222" s="620" t="s">
        <v>192</v>
      </c>
      <c r="E222" s="211" t="s">
        <v>5</v>
      </c>
      <c r="F222" s="211" t="s">
        <v>5</v>
      </c>
      <c r="G222" s="211" t="s">
        <v>1208</v>
      </c>
      <c r="H222" s="211"/>
      <c r="I222" s="651">
        <v>19</v>
      </c>
      <c r="J222" s="651">
        <v>20</v>
      </c>
    </row>
    <row r="223" spans="1:10">
      <c r="A223" s="210">
        <v>43400</v>
      </c>
      <c r="B223" s="211" t="s">
        <v>4</v>
      </c>
      <c r="C223" s="211">
        <v>3765</v>
      </c>
      <c r="D223" s="620" t="s">
        <v>192</v>
      </c>
      <c r="E223" s="211" t="s">
        <v>7</v>
      </c>
      <c r="F223" s="211" t="s">
        <v>7</v>
      </c>
      <c r="G223" s="211" t="s">
        <v>2275</v>
      </c>
      <c r="H223" s="211"/>
      <c r="I223" s="651">
        <v>19</v>
      </c>
      <c r="J223" s="651">
        <v>20</v>
      </c>
    </row>
    <row r="224" spans="1:10">
      <c r="A224" s="210">
        <v>43396</v>
      </c>
      <c r="B224" s="211" t="s">
        <v>7</v>
      </c>
      <c r="C224" s="211">
        <v>54580</v>
      </c>
      <c r="D224" s="620" t="s">
        <v>2901</v>
      </c>
      <c r="E224" s="211" t="s">
        <v>7</v>
      </c>
      <c r="F224" s="211" t="s">
        <v>7</v>
      </c>
      <c r="G224" s="211" t="s">
        <v>116</v>
      </c>
      <c r="H224" s="211"/>
      <c r="I224" s="651">
        <v>50</v>
      </c>
      <c r="J224" s="651">
        <v>77</v>
      </c>
    </row>
    <row r="225" spans="1:10">
      <c r="A225" s="210">
        <v>43396</v>
      </c>
      <c r="B225" s="211" t="s">
        <v>7</v>
      </c>
      <c r="C225" s="211">
        <v>54580</v>
      </c>
      <c r="D225" s="620" t="s">
        <v>2901</v>
      </c>
      <c r="E225" s="211" t="s">
        <v>7</v>
      </c>
      <c r="F225" s="211" t="s">
        <v>7</v>
      </c>
      <c r="G225" s="211" t="s">
        <v>116</v>
      </c>
      <c r="H225" s="211"/>
      <c r="I225" s="651">
        <v>50</v>
      </c>
      <c r="J225" s="651">
        <v>77</v>
      </c>
    </row>
    <row r="226" spans="1:10">
      <c r="A226" s="210">
        <v>43397</v>
      </c>
      <c r="B226" s="211" t="s">
        <v>7</v>
      </c>
      <c r="C226" s="211">
        <v>57255</v>
      </c>
      <c r="D226" s="620" t="s">
        <v>3398</v>
      </c>
      <c r="E226" s="211" t="s">
        <v>7</v>
      </c>
      <c r="F226" s="211" t="s">
        <v>7</v>
      </c>
      <c r="G226" s="211" t="s">
        <v>1763</v>
      </c>
      <c r="H226" s="211"/>
      <c r="I226" s="651">
        <v>49</v>
      </c>
      <c r="J226" s="651">
        <v>76</v>
      </c>
    </row>
    <row r="227" spans="1:10">
      <c r="A227" s="210">
        <v>43380</v>
      </c>
      <c r="B227" s="211" t="s">
        <v>4</v>
      </c>
      <c r="C227" s="211">
        <v>4418</v>
      </c>
      <c r="D227" s="620" t="s">
        <v>158</v>
      </c>
      <c r="E227" s="211" t="s">
        <v>5</v>
      </c>
      <c r="F227" s="211" t="s">
        <v>6</v>
      </c>
      <c r="G227" s="211" t="s">
        <v>2852</v>
      </c>
      <c r="H227" s="211"/>
      <c r="I227" s="651">
        <v>7</v>
      </c>
      <c r="J227" s="651">
        <v>6</v>
      </c>
    </row>
    <row r="228" spans="1:10">
      <c r="A228" s="210">
        <v>43384</v>
      </c>
      <c r="B228" s="211" t="s">
        <v>4</v>
      </c>
      <c r="C228" s="211">
        <v>4440</v>
      </c>
      <c r="D228" s="620" t="s">
        <v>158</v>
      </c>
      <c r="E228" s="211" t="s">
        <v>5</v>
      </c>
      <c r="F228" s="211" t="s">
        <v>6</v>
      </c>
      <c r="G228" s="211" t="s">
        <v>939</v>
      </c>
      <c r="H228" s="211"/>
      <c r="I228" s="651">
        <v>7</v>
      </c>
      <c r="J228" s="651">
        <v>6</v>
      </c>
    </row>
    <row r="229" spans="1:10">
      <c r="A229" s="210">
        <v>43394</v>
      </c>
      <c r="B229" s="211" t="s">
        <v>4</v>
      </c>
      <c r="C229" s="211">
        <v>4985</v>
      </c>
      <c r="D229" s="620" t="s">
        <v>158</v>
      </c>
      <c r="E229" s="211" t="s">
        <v>25</v>
      </c>
      <c r="F229" s="211" t="s">
        <v>82</v>
      </c>
      <c r="G229" s="211" t="s">
        <v>123</v>
      </c>
      <c r="H229" s="211"/>
      <c r="I229" s="651">
        <v>7</v>
      </c>
      <c r="J229" s="651">
        <v>6</v>
      </c>
    </row>
    <row r="230" spans="1:10">
      <c r="A230" s="210">
        <v>43400</v>
      </c>
      <c r="B230" s="211" t="s">
        <v>4</v>
      </c>
      <c r="C230" s="211">
        <v>4991</v>
      </c>
      <c r="D230" s="620" t="s">
        <v>158</v>
      </c>
      <c r="E230" s="211" t="s">
        <v>2951</v>
      </c>
      <c r="F230" s="211" t="s">
        <v>1931</v>
      </c>
      <c r="G230" s="211" t="s">
        <v>478</v>
      </c>
      <c r="H230" s="211"/>
      <c r="I230" s="651">
        <v>7</v>
      </c>
      <c r="J230" s="651">
        <v>6</v>
      </c>
    </row>
    <row r="231" spans="1:10">
      <c r="A231" s="210">
        <v>43403</v>
      </c>
      <c r="B231" s="211" t="s">
        <v>4</v>
      </c>
      <c r="C231" s="211">
        <v>4407</v>
      </c>
      <c r="D231" s="620" t="s">
        <v>158</v>
      </c>
      <c r="E231" s="211" t="s">
        <v>5</v>
      </c>
      <c r="F231" s="211" t="s">
        <v>7</v>
      </c>
      <c r="G231" s="211" t="s">
        <v>3009</v>
      </c>
      <c r="H231" s="211"/>
      <c r="I231" s="651">
        <v>7</v>
      </c>
      <c r="J231" s="651">
        <v>6</v>
      </c>
    </row>
    <row r="232" spans="1:10">
      <c r="A232" s="210">
        <v>43404</v>
      </c>
      <c r="B232" s="211" t="s">
        <v>4</v>
      </c>
      <c r="C232" s="211">
        <v>4482</v>
      </c>
      <c r="D232" s="620" t="s">
        <v>158</v>
      </c>
      <c r="E232" s="211" t="s">
        <v>225</v>
      </c>
      <c r="F232" s="211" t="s">
        <v>6</v>
      </c>
      <c r="G232" s="211" t="s">
        <v>3030</v>
      </c>
      <c r="H232" s="211"/>
      <c r="I232" s="651">
        <v>7</v>
      </c>
      <c r="J232" s="651">
        <v>6</v>
      </c>
    </row>
    <row r="233" spans="1:10">
      <c r="A233" s="210">
        <v>43380</v>
      </c>
      <c r="B233" s="211" t="s">
        <v>4</v>
      </c>
      <c r="C233" s="211">
        <v>6250</v>
      </c>
      <c r="D233" s="620" t="s">
        <v>3068</v>
      </c>
      <c r="E233" s="211" t="s">
        <v>814</v>
      </c>
      <c r="F233" s="211" t="s">
        <v>7</v>
      </c>
      <c r="G233" s="211" t="s">
        <v>123</v>
      </c>
      <c r="H233" s="211"/>
      <c r="I233" s="651">
        <v>41</v>
      </c>
      <c r="J233" s="651">
        <v>58</v>
      </c>
    </row>
    <row r="234" spans="1:10">
      <c r="A234" s="210">
        <v>43402</v>
      </c>
      <c r="B234" s="211" t="s">
        <v>4</v>
      </c>
      <c r="C234" s="211">
        <v>9124</v>
      </c>
      <c r="D234" s="620" t="s">
        <v>313</v>
      </c>
      <c r="E234" s="211" t="s">
        <v>5</v>
      </c>
      <c r="F234" s="211" t="s">
        <v>25</v>
      </c>
      <c r="G234" s="211" t="s">
        <v>2968</v>
      </c>
      <c r="H234" s="211"/>
      <c r="I234" s="651">
        <v>41</v>
      </c>
      <c r="J234" s="651">
        <v>62</v>
      </c>
    </row>
    <row r="235" spans="1:10">
      <c r="A235" s="210">
        <v>43376</v>
      </c>
      <c r="B235" s="211" t="s">
        <v>6</v>
      </c>
      <c r="C235" s="649" t="s">
        <v>2836</v>
      </c>
      <c r="D235" s="620" t="s">
        <v>2837</v>
      </c>
      <c r="E235" s="211" t="s">
        <v>6</v>
      </c>
      <c r="F235" s="211" t="s">
        <v>6</v>
      </c>
      <c r="G235" s="211" t="s">
        <v>2838</v>
      </c>
      <c r="H235" s="211"/>
      <c r="I235" s="244" t="s">
        <v>3399</v>
      </c>
      <c r="J235" s="244" t="s">
        <v>3400</v>
      </c>
    </row>
    <row r="236" spans="1:10">
      <c r="A236" s="210">
        <v>43401</v>
      </c>
      <c r="B236" s="211" t="s">
        <v>4</v>
      </c>
      <c r="C236" s="211">
        <v>7475</v>
      </c>
      <c r="D236" s="620" t="s">
        <v>2964</v>
      </c>
      <c r="E236" s="211" t="s">
        <v>6</v>
      </c>
      <c r="F236" s="211" t="s">
        <v>5</v>
      </c>
      <c r="G236" s="211" t="s">
        <v>2965</v>
      </c>
      <c r="H236" s="211"/>
      <c r="I236" s="651">
        <v>40</v>
      </c>
      <c r="J236" s="651">
        <v>53</v>
      </c>
    </row>
    <row r="237" spans="1:10">
      <c r="A237" s="210">
        <v>43380</v>
      </c>
      <c r="B237" s="211" t="s">
        <v>4</v>
      </c>
      <c r="C237" s="211">
        <v>8562</v>
      </c>
      <c r="D237" s="620" t="s">
        <v>400</v>
      </c>
      <c r="E237" s="211" t="s">
        <v>5</v>
      </c>
      <c r="F237" s="211" t="s">
        <v>7</v>
      </c>
      <c r="G237" s="211" t="s">
        <v>123</v>
      </c>
      <c r="H237" s="211"/>
      <c r="I237" s="651">
        <v>36</v>
      </c>
      <c r="J237" s="651">
        <v>28</v>
      </c>
    </row>
    <row r="238" spans="1:10">
      <c r="A238" s="210">
        <v>43398</v>
      </c>
      <c r="B238" s="211" t="s">
        <v>7</v>
      </c>
      <c r="C238" s="211">
        <v>57160</v>
      </c>
      <c r="D238" s="620" t="s">
        <v>2922</v>
      </c>
      <c r="E238" s="211" t="s">
        <v>7</v>
      </c>
      <c r="F238" s="211" t="s">
        <v>18</v>
      </c>
      <c r="G238" s="211" t="s">
        <v>2923</v>
      </c>
      <c r="H238" s="211"/>
      <c r="I238" s="651">
        <v>52</v>
      </c>
      <c r="J238" s="651">
        <v>75</v>
      </c>
    </row>
    <row r="239" spans="1:10">
      <c r="A239" s="210">
        <v>43380</v>
      </c>
      <c r="B239" s="211" t="s">
        <v>4</v>
      </c>
      <c r="C239" s="211">
        <v>1638</v>
      </c>
      <c r="D239" s="620" t="s">
        <v>648</v>
      </c>
      <c r="E239" s="211" t="s">
        <v>24</v>
      </c>
      <c r="F239" s="211" t="s">
        <v>363</v>
      </c>
      <c r="G239" s="211" t="s">
        <v>388</v>
      </c>
      <c r="H239" s="211"/>
      <c r="I239" s="651">
        <v>22</v>
      </c>
      <c r="J239" s="651">
        <v>38</v>
      </c>
    </row>
    <row r="240" spans="1:10">
      <c r="A240" s="210">
        <v>43400</v>
      </c>
      <c r="B240" s="211" t="s">
        <v>4</v>
      </c>
      <c r="C240" s="211">
        <v>4435</v>
      </c>
      <c r="D240" s="620" t="s">
        <v>139</v>
      </c>
      <c r="E240" s="211" t="s">
        <v>5</v>
      </c>
      <c r="F240" s="211" t="s">
        <v>5</v>
      </c>
      <c r="G240" s="211" t="s">
        <v>2945</v>
      </c>
      <c r="H240" s="211"/>
      <c r="I240" s="651">
        <v>6</v>
      </c>
      <c r="J240" s="651">
        <v>4</v>
      </c>
    </row>
    <row r="241" spans="1:10">
      <c r="A241" s="210">
        <v>43404</v>
      </c>
      <c r="B241" s="211" t="s">
        <v>4</v>
      </c>
      <c r="C241" s="211">
        <v>4994</v>
      </c>
      <c r="D241" s="620" t="s">
        <v>673</v>
      </c>
      <c r="E241" s="211" t="s">
        <v>5</v>
      </c>
      <c r="F241" s="211" t="s">
        <v>7</v>
      </c>
      <c r="G241" s="211" t="s">
        <v>40</v>
      </c>
      <c r="H241" s="211"/>
      <c r="I241" s="651">
        <v>15</v>
      </c>
      <c r="J241" s="651">
        <v>13</v>
      </c>
    </row>
    <row r="242" spans="1:10">
      <c r="A242" s="210">
        <v>43403</v>
      </c>
      <c r="B242" s="211" t="s">
        <v>4</v>
      </c>
      <c r="C242" s="211">
        <v>9186</v>
      </c>
      <c r="D242" s="620" t="s">
        <v>3002</v>
      </c>
      <c r="E242" s="211" t="s">
        <v>5</v>
      </c>
      <c r="F242" s="211" t="s">
        <v>6</v>
      </c>
      <c r="G242" s="211" t="s">
        <v>3003</v>
      </c>
      <c r="H242" s="211"/>
      <c r="I242" s="651">
        <v>45</v>
      </c>
      <c r="J242" s="651">
        <v>67</v>
      </c>
    </row>
    <row r="243" spans="1:10">
      <c r="A243" s="210">
        <v>43404</v>
      </c>
      <c r="B243" s="211" t="s">
        <v>4</v>
      </c>
      <c r="C243" s="211">
        <v>7307</v>
      </c>
      <c r="D243" s="620" t="s">
        <v>130</v>
      </c>
      <c r="E243" s="211" t="s">
        <v>6</v>
      </c>
      <c r="F243" s="211" t="s">
        <v>7</v>
      </c>
      <c r="G243" s="211" t="s">
        <v>42</v>
      </c>
      <c r="H243" s="211"/>
      <c r="I243" s="651">
        <v>29</v>
      </c>
      <c r="J243" s="651">
        <v>36</v>
      </c>
    </row>
    <row r="244" spans="1:10">
      <c r="A244" s="210">
        <v>43375</v>
      </c>
      <c r="B244" s="211" t="s">
        <v>4</v>
      </c>
      <c r="C244" s="211">
        <v>8026</v>
      </c>
      <c r="D244" s="620" t="s">
        <v>135</v>
      </c>
      <c r="E244" s="211" t="s">
        <v>5</v>
      </c>
      <c r="F244" s="211" t="s">
        <v>5</v>
      </c>
      <c r="G244" s="211" t="s">
        <v>2835</v>
      </c>
      <c r="H244" s="211"/>
      <c r="I244" s="651">
        <v>19</v>
      </c>
      <c r="J244" s="651">
        <v>26</v>
      </c>
    </row>
    <row r="245" spans="1:10">
      <c r="A245" s="210">
        <v>43380</v>
      </c>
      <c r="B245" s="211" t="s">
        <v>4</v>
      </c>
      <c r="C245" s="211">
        <v>8042</v>
      </c>
      <c r="D245" s="620" t="s">
        <v>135</v>
      </c>
      <c r="E245" s="211" t="s">
        <v>24</v>
      </c>
      <c r="F245" s="211" t="s">
        <v>639</v>
      </c>
      <c r="G245" s="211" t="s">
        <v>51</v>
      </c>
      <c r="H245" s="211"/>
      <c r="I245" s="651">
        <v>19</v>
      </c>
      <c r="J245" s="651">
        <v>26</v>
      </c>
    </row>
    <row r="246" spans="1:10">
      <c r="A246" s="210">
        <v>43387</v>
      </c>
      <c r="B246" s="211" t="s">
        <v>4</v>
      </c>
      <c r="C246" s="211">
        <v>8039</v>
      </c>
      <c r="D246" s="620" t="s">
        <v>135</v>
      </c>
      <c r="E246" s="211" t="s">
        <v>5</v>
      </c>
      <c r="F246" s="211" t="s">
        <v>5</v>
      </c>
      <c r="G246" s="211" t="s">
        <v>2861</v>
      </c>
      <c r="H246" s="211"/>
      <c r="I246" s="651">
        <v>19</v>
      </c>
      <c r="J246" s="651">
        <v>26</v>
      </c>
    </row>
    <row r="247" spans="1:10">
      <c r="A247" s="210">
        <v>43400</v>
      </c>
      <c r="B247" s="211" t="s">
        <v>4</v>
      </c>
      <c r="C247" s="211">
        <v>8022</v>
      </c>
      <c r="D247" s="620" t="s">
        <v>135</v>
      </c>
      <c r="E247" s="211" t="s">
        <v>1134</v>
      </c>
      <c r="F247" s="211" t="s">
        <v>7</v>
      </c>
      <c r="G247" s="211" t="s">
        <v>2943</v>
      </c>
      <c r="H247" s="211"/>
      <c r="I247" s="651">
        <v>19</v>
      </c>
      <c r="J247" s="651">
        <v>26</v>
      </c>
    </row>
    <row r="248" spans="1:10">
      <c r="A248" s="210">
        <v>43398</v>
      </c>
      <c r="B248" s="211" t="s">
        <v>7</v>
      </c>
      <c r="C248" s="211">
        <v>57970</v>
      </c>
      <c r="D248" s="620" t="s">
        <v>2926</v>
      </c>
      <c r="E248" s="211" t="s">
        <v>7</v>
      </c>
      <c r="F248" s="211" t="s">
        <v>24</v>
      </c>
      <c r="G248" s="211" t="s">
        <v>388</v>
      </c>
      <c r="H248" s="211"/>
      <c r="I248" s="651">
        <v>34</v>
      </c>
      <c r="J248" s="651">
        <v>48</v>
      </c>
    </row>
    <row r="249" spans="1:10">
      <c r="A249" s="210">
        <v>43398</v>
      </c>
      <c r="B249" s="211" t="s">
        <v>7</v>
      </c>
      <c r="C249" s="211">
        <v>57970</v>
      </c>
      <c r="D249" s="620" t="s">
        <v>2926</v>
      </c>
      <c r="E249" s="211" t="s">
        <v>7</v>
      </c>
      <c r="F249" s="211" t="s">
        <v>25</v>
      </c>
      <c r="G249" s="211" t="s">
        <v>388</v>
      </c>
      <c r="H249" s="211"/>
      <c r="I249" s="651">
        <v>34</v>
      </c>
      <c r="J249" s="651">
        <v>48</v>
      </c>
    </row>
    <row r="250" spans="1:10">
      <c r="A250" s="210">
        <v>43394</v>
      </c>
      <c r="B250" s="211" t="s">
        <v>6</v>
      </c>
      <c r="C250" s="211">
        <v>70192</v>
      </c>
      <c r="D250" s="620" t="s">
        <v>1064</v>
      </c>
      <c r="E250" s="211" t="s">
        <v>6</v>
      </c>
      <c r="F250" s="211" t="s">
        <v>24</v>
      </c>
      <c r="G250" s="211" t="s">
        <v>1833</v>
      </c>
      <c r="H250" s="211"/>
      <c r="I250" s="244" t="s">
        <v>3267</v>
      </c>
      <c r="J250" s="244" t="s">
        <v>3136</v>
      </c>
    </row>
    <row r="251" spans="1:10">
      <c r="A251" s="210">
        <v>43379</v>
      </c>
      <c r="B251" s="211" t="s">
        <v>604</v>
      </c>
      <c r="C251" s="246" t="s">
        <v>2847</v>
      </c>
      <c r="D251" s="620" t="s">
        <v>3085</v>
      </c>
      <c r="E251" s="211" t="s">
        <v>633</v>
      </c>
      <c r="F251" s="211" t="s">
        <v>2849</v>
      </c>
      <c r="G251" s="211" t="s">
        <v>388</v>
      </c>
      <c r="H251" s="211"/>
      <c r="I251" s="244" t="s">
        <v>3127</v>
      </c>
      <c r="J251" s="244" t="s">
        <v>3127</v>
      </c>
    </row>
    <row r="252" spans="1:10">
      <c r="A252" s="210">
        <v>43396</v>
      </c>
      <c r="B252" s="211" t="s">
        <v>604</v>
      </c>
      <c r="C252" s="211">
        <v>64735</v>
      </c>
      <c r="D252" s="620" t="s">
        <v>3084</v>
      </c>
      <c r="E252" s="211" t="s">
        <v>24</v>
      </c>
      <c r="F252" s="211" t="s">
        <v>24</v>
      </c>
      <c r="G252" s="211" t="s">
        <v>1612</v>
      </c>
      <c r="H252" s="211"/>
      <c r="I252" s="244" t="s">
        <v>3127</v>
      </c>
      <c r="J252" s="244" t="s">
        <v>3127</v>
      </c>
    </row>
    <row r="253" spans="1:10">
      <c r="A253" s="210">
        <v>43382</v>
      </c>
      <c r="B253" s="211" t="s">
        <v>6</v>
      </c>
      <c r="C253" s="211">
        <v>65232</v>
      </c>
      <c r="D253" s="620" t="s">
        <v>2860</v>
      </c>
      <c r="E253" s="211" t="s">
        <v>6</v>
      </c>
      <c r="F253" s="211" t="s">
        <v>6</v>
      </c>
      <c r="G253" s="211" t="s">
        <v>2861</v>
      </c>
      <c r="H253" s="211"/>
      <c r="I253" s="651">
        <v>151</v>
      </c>
      <c r="J253" s="651">
        <v>231</v>
      </c>
    </row>
    <row r="254" spans="1:10">
      <c r="A254" s="210">
        <v>43391</v>
      </c>
      <c r="B254" s="211" t="s">
        <v>4</v>
      </c>
      <c r="C254" s="211">
        <v>3762</v>
      </c>
      <c r="D254" s="620" t="s">
        <v>189</v>
      </c>
      <c r="E254" s="211" t="s">
        <v>5</v>
      </c>
      <c r="F254" s="211" t="s">
        <v>7</v>
      </c>
      <c r="G254" s="211" t="s">
        <v>235</v>
      </c>
      <c r="H254" s="211"/>
      <c r="I254" s="651">
        <v>17</v>
      </c>
      <c r="J254" s="651">
        <v>18</v>
      </c>
    </row>
    <row r="255" spans="1:10">
      <c r="A255" s="210">
        <v>43394</v>
      </c>
      <c r="B255" s="211" t="s">
        <v>7</v>
      </c>
      <c r="C255" s="211">
        <v>57100</v>
      </c>
      <c r="D255" s="620" t="s">
        <v>369</v>
      </c>
      <c r="E255" s="211" t="s">
        <v>7</v>
      </c>
      <c r="F255" s="211" t="s">
        <v>6</v>
      </c>
      <c r="G255" s="211" t="s">
        <v>388</v>
      </c>
      <c r="H255" s="211"/>
      <c r="I255" s="651">
        <v>48</v>
      </c>
      <c r="J255" s="651">
        <v>41</v>
      </c>
    </row>
    <row r="256" spans="1:10">
      <c r="A256" s="210">
        <v>43394</v>
      </c>
      <c r="B256" s="211" t="s">
        <v>4</v>
      </c>
      <c r="C256" s="211">
        <v>57100</v>
      </c>
      <c r="D256" s="620" t="s">
        <v>369</v>
      </c>
      <c r="E256" s="211" t="s">
        <v>7</v>
      </c>
      <c r="F256" s="211" t="s">
        <v>7</v>
      </c>
      <c r="G256" s="211" t="s">
        <v>42</v>
      </c>
      <c r="H256" s="211"/>
      <c r="I256" s="651">
        <v>48</v>
      </c>
      <c r="J256" s="651">
        <v>41</v>
      </c>
    </row>
    <row r="257" spans="1:10">
      <c r="A257" s="210">
        <v>43397</v>
      </c>
      <c r="B257" s="211" t="s">
        <v>7</v>
      </c>
      <c r="C257" s="211">
        <v>57100</v>
      </c>
      <c r="D257" s="620" t="s">
        <v>369</v>
      </c>
      <c r="E257" s="211" t="s">
        <v>7</v>
      </c>
      <c r="F257" s="211" t="s">
        <v>7</v>
      </c>
      <c r="G257" s="211" t="s">
        <v>2701</v>
      </c>
      <c r="H257" s="211"/>
      <c r="I257" s="651">
        <v>48</v>
      </c>
      <c r="J257" s="651">
        <v>41</v>
      </c>
    </row>
    <row r="258" spans="1:10">
      <c r="A258" s="210">
        <v>43399</v>
      </c>
      <c r="B258" s="211" t="s">
        <v>7</v>
      </c>
      <c r="C258" s="211">
        <v>57100</v>
      </c>
      <c r="D258" s="620" t="s">
        <v>369</v>
      </c>
      <c r="E258" s="211" t="s">
        <v>7</v>
      </c>
      <c r="F258" s="211" t="s">
        <v>24</v>
      </c>
      <c r="G258" s="211" t="s">
        <v>2940</v>
      </c>
      <c r="H258" s="211"/>
      <c r="I258" s="651">
        <v>48</v>
      </c>
      <c r="J258" s="651">
        <v>41</v>
      </c>
    </row>
    <row r="259" spans="1:10">
      <c r="A259" s="210">
        <v>43402</v>
      </c>
      <c r="B259" s="211" t="s">
        <v>7</v>
      </c>
      <c r="C259" s="211">
        <v>57100</v>
      </c>
      <c r="D259" s="620" t="s">
        <v>369</v>
      </c>
      <c r="E259" s="211" t="s">
        <v>7</v>
      </c>
      <c r="F259" s="211" t="s">
        <v>24</v>
      </c>
      <c r="G259" s="211" t="s">
        <v>2979</v>
      </c>
      <c r="H259" s="211"/>
      <c r="I259" s="651">
        <v>48</v>
      </c>
      <c r="J259" s="651">
        <v>41</v>
      </c>
    </row>
    <row r="260" spans="1:10">
      <c r="A260" s="210">
        <v>43379</v>
      </c>
      <c r="B260" s="211" t="s">
        <v>7</v>
      </c>
      <c r="C260" s="211">
        <v>57710</v>
      </c>
      <c r="D260" s="620" t="s">
        <v>1525</v>
      </c>
      <c r="E260" s="211" t="s">
        <v>7</v>
      </c>
      <c r="F260" s="211" t="s">
        <v>984</v>
      </c>
      <c r="G260" s="211" t="s">
        <v>2844</v>
      </c>
      <c r="H260" s="211"/>
      <c r="I260" s="651">
        <v>26</v>
      </c>
      <c r="J260" s="651">
        <v>25</v>
      </c>
    </row>
    <row r="261" spans="1:10">
      <c r="A261" s="210">
        <v>43376</v>
      </c>
      <c r="B261" s="211" t="s">
        <v>6</v>
      </c>
      <c r="C261" s="211">
        <v>54293</v>
      </c>
      <c r="D261" s="620" t="s">
        <v>434</v>
      </c>
      <c r="E261" s="211" t="s">
        <v>6</v>
      </c>
      <c r="F261" s="211" t="s">
        <v>6</v>
      </c>
      <c r="G261" s="211" t="s">
        <v>1779</v>
      </c>
      <c r="H261" s="211"/>
      <c r="I261" s="651">
        <v>50</v>
      </c>
      <c r="J261" s="651">
        <v>74</v>
      </c>
    </row>
    <row r="262" spans="1:10">
      <c r="A262" s="210">
        <v>43376</v>
      </c>
      <c r="B262" s="211" t="s">
        <v>6</v>
      </c>
      <c r="C262" s="211">
        <v>54293</v>
      </c>
      <c r="D262" s="620" t="s">
        <v>434</v>
      </c>
      <c r="E262" s="211" t="s">
        <v>6</v>
      </c>
      <c r="F262" s="211" t="s">
        <v>6</v>
      </c>
      <c r="G262" s="211" t="s">
        <v>2840</v>
      </c>
      <c r="H262" s="211"/>
      <c r="I262" s="651">
        <v>50</v>
      </c>
      <c r="J262" s="651">
        <v>74</v>
      </c>
    </row>
    <row r="263" spans="1:10">
      <c r="A263" s="210">
        <v>43382</v>
      </c>
      <c r="B263" s="211" t="s">
        <v>6</v>
      </c>
      <c r="C263" s="211">
        <v>66798</v>
      </c>
      <c r="D263" s="620" t="s">
        <v>3371</v>
      </c>
      <c r="E263" s="211" t="s">
        <v>6</v>
      </c>
      <c r="F263" s="211" t="s">
        <v>211</v>
      </c>
      <c r="G263" s="211" t="s">
        <v>1833</v>
      </c>
      <c r="H263" s="211"/>
      <c r="I263" s="651">
        <v>50</v>
      </c>
      <c r="J263" s="651">
        <v>74</v>
      </c>
    </row>
    <row r="264" spans="1:10">
      <c r="A264" s="210">
        <v>43398</v>
      </c>
      <c r="B264" s="211" t="s">
        <v>250</v>
      </c>
      <c r="C264" s="211" t="s">
        <v>2919</v>
      </c>
      <c r="D264" s="620" t="s">
        <v>2920</v>
      </c>
      <c r="E264" s="211" t="s">
        <v>24</v>
      </c>
      <c r="F264" s="211" t="s">
        <v>620</v>
      </c>
      <c r="G264" s="211" t="s">
        <v>388</v>
      </c>
      <c r="H264" s="211"/>
      <c r="I264" s="244" t="s">
        <v>3127</v>
      </c>
      <c r="J264" s="244" t="s">
        <v>3127</v>
      </c>
    </row>
    <row r="265" spans="1:10">
      <c r="A265" s="210">
        <v>43402</v>
      </c>
      <c r="B265" s="211" t="s">
        <v>4</v>
      </c>
      <c r="C265" s="211">
        <v>9188</v>
      </c>
      <c r="D265" s="620" t="s">
        <v>146</v>
      </c>
      <c r="E265" s="211" t="s">
        <v>5</v>
      </c>
      <c r="F265" s="211" t="s">
        <v>7</v>
      </c>
      <c r="G265" s="211" t="s">
        <v>123</v>
      </c>
      <c r="H265" s="211"/>
      <c r="I265" s="651">
        <v>43</v>
      </c>
      <c r="J265" s="651">
        <v>61</v>
      </c>
    </row>
    <row r="266" spans="1:10">
      <c r="A266" s="210">
        <v>43399</v>
      </c>
      <c r="B266" s="211" t="s">
        <v>7</v>
      </c>
      <c r="C266" s="211">
        <v>54620</v>
      </c>
      <c r="D266" s="620" t="s">
        <v>2928</v>
      </c>
      <c r="E266" s="211" t="s">
        <v>7</v>
      </c>
      <c r="F266" s="211" t="s">
        <v>24</v>
      </c>
      <c r="G266" s="211" t="s">
        <v>2929</v>
      </c>
      <c r="H266" s="211"/>
      <c r="I266" s="651">
        <v>29</v>
      </c>
      <c r="J266" s="651">
        <v>24</v>
      </c>
    </row>
    <row r="267" spans="1:10">
      <c r="A267" s="210">
        <v>43394</v>
      </c>
      <c r="B267" s="211" t="s">
        <v>7</v>
      </c>
      <c r="C267" s="211">
        <v>54730</v>
      </c>
      <c r="D267" s="620" t="s">
        <v>1473</v>
      </c>
      <c r="E267" s="211" t="s">
        <v>7</v>
      </c>
      <c r="F267" s="211" t="s">
        <v>6</v>
      </c>
      <c r="G267" s="211" t="s">
        <v>388</v>
      </c>
      <c r="H267" s="211"/>
      <c r="I267" s="651">
        <v>33</v>
      </c>
      <c r="J267" s="651">
        <v>29</v>
      </c>
    </row>
    <row r="268" spans="1:10">
      <c r="A268" s="210">
        <v>43399</v>
      </c>
      <c r="B268" s="211" t="s">
        <v>7</v>
      </c>
      <c r="C268" s="211">
        <v>54190</v>
      </c>
      <c r="D268" s="620" t="s">
        <v>1725</v>
      </c>
      <c r="E268" s="211" t="s">
        <v>7</v>
      </c>
      <c r="F268" s="211" t="s">
        <v>2601</v>
      </c>
      <c r="G268" s="211" t="s">
        <v>946</v>
      </c>
      <c r="H268" s="211"/>
      <c r="I268" s="651">
        <v>18</v>
      </c>
      <c r="J268" s="651">
        <v>13</v>
      </c>
    </row>
    <row r="269" spans="1:10">
      <c r="A269" s="210">
        <v>43398</v>
      </c>
      <c r="B269" s="211" t="s">
        <v>7</v>
      </c>
      <c r="C269" s="211">
        <v>57185</v>
      </c>
      <c r="D269" s="620" t="s">
        <v>549</v>
      </c>
      <c r="E269" s="211" t="s">
        <v>9</v>
      </c>
      <c r="F269" s="211" t="s">
        <v>7</v>
      </c>
      <c r="G269" s="211" t="s">
        <v>2913</v>
      </c>
      <c r="H269" s="211"/>
      <c r="I269" s="651">
        <v>40</v>
      </c>
      <c r="J269" s="651">
        <v>47</v>
      </c>
    </row>
    <row r="270" spans="1:10">
      <c r="A270" s="210">
        <v>43400</v>
      </c>
      <c r="B270" s="211" t="s">
        <v>7</v>
      </c>
      <c r="C270" s="211">
        <v>88140</v>
      </c>
      <c r="D270" s="620" t="s">
        <v>2947</v>
      </c>
      <c r="E270" s="211" t="s">
        <v>7</v>
      </c>
      <c r="F270" s="211" t="s">
        <v>7</v>
      </c>
      <c r="G270" s="211" t="s">
        <v>2948</v>
      </c>
      <c r="H270" s="211"/>
      <c r="I270" s="244" t="s">
        <v>3401</v>
      </c>
      <c r="J270" s="244" t="s">
        <v>3402</v>
      </c>
    </row>
    <row r="271" spans="1:10">
      <c r="A271" s="210">
        <v>43394</v>
      </c>
      <c r="B271" s="211" t="s">
        <v>7</v>
      </c>
      <c r="C271" s="211">
        <v>57940</v>
      </c>
      <c r="D271" s="620" t="s">
        <v>847</v>
      </c>
      <c r="E271" s="211" t="s">
        <v>7</v>
      </c>
      <c r="F271" s="211" t="s">
        <v>24</v>
      </c>
      <c r="G271" s="211" t="s">
        <v>42</v>
      </c>
      <c r="H271" s="211"/>
      <c r="I271" s="651">
        <v>37</v>
      </c>
      <c r="J271" s="651">
        <v>50</v>
      </c>
    </row>
    <row r="272" spans="1:10">
      <c r="A272" s="210">
        <v>43394</v>
      </c>
      <c r="B272" s="211" t="s">
        <v>4</v>
      </c>
      <c r="C272" s="211">
        <v>6870</v>
      </c>
      <c r="D272" s="620" t="s">
        <v>2896</v>
      </c>
      <c r="E272" s="211" t="s">
        <v>5</v>
      </c>
      <c r="F272" s="211" t="s">
        <v>7</v>
      </c>
      <c r="G272" s="211" t="s">
        <v>2897</v>
      </c>
      <c r="H272" s="211"/>
      <c r="I272" s="651">
        <v>33</v>
      </c>
      <c r="J272" s="651">
        <v>53</v>
      </c>
    </row>
    <row r="273" spans="1:10">
      <c r="A273" s="210">
        <v>43384</v>
      </c>
      <c r="B273" s="211" t="s">
        <v>1108</v>
      </c>
      <c r="C273" s="211">
        <v>9500</v>
      </c>
      <c r="D273" s="620" t="s">
        <v>3406</v>
      </c>
      <c r="E273" s="211" t="s">
        <v>6</v>
      </c>
      <c r="F273" s="211" t="s">
        <v>2863</v>
      </c>
      <c r="G273" s="211" t="s">
        <v>2864</v>
      </c>
      <c r="H273" s="211"/>
      <c r="I273" s="235" t="s">
        <v>3404</v>
      </c>
      <c r="J273" s="235" t="s">
        <v>3403</v>
      </c>
    </row>
    <row r="274" spans="1:10">
      <c r="A274" s="210">
        <v>43404</v>
      </c>
      <c r="B274" s="211" t="s">
        <v>4</v>
      </c>
      <c r="C274" s="211">
        <v>5480</v>
      </c>
      <c r="D274" s="620" t="s">
        <v>330</v>
      </c>
      <c r="E274" s="211" t="s">
        <v>4</v>
      </c>
      <c r="F274" s="211" t="s">
        <v>6</v>
      </c>
      <c r="G274" s="211" t="s">
        <v>388</v>
      </c>
      <c r="H274" s="211"/>
      <c r="I274" s="651">
        <v>38</v>
      </c>
      <c r="J274" s="651">
        <v>55</v>
      </c>
    </row>
    <row r="275" spans="1:10">
      <c r="A275" s="210">
        <v>43399</v>
      </c>
      <c r="B275" s="211" t="s">
        <v>6</v>
      </c>
      <c r="C275" s="211">
        <v>52146</v>
      </c>
      <c r="D275" s="620" t="s">
        <v>2933</v>
      </c>
      <c r="E275" s="211" t="s">
        <v>6</v>
      </c>
      <c r="F275" s="211" t="s">
        <v>24</v>
      </c>
      <c r="G275" s="211" t="s">
        <v>1833</v>
      </c>
      <c r="H275" s="211"/>
      <c r="I275" s="235" t="s">
        <v>3405</v>
      </c>
      <c r="J275" s="651">
        <v>210</v>
      </c>
    </row>
    <row r="276" spans="1:10">
      <c r="A276" s="210">
        <v>43393</v>
      </c>
      <c r="B276" s="211" t="s">
        <v>7</v>
      </c>
      <c r="C276" s="211">
        <v>57970</v>
      </c>
      <c r="D276" s="620" t="s">
        <v>739</v>
      </c>
      <c r="E276" s="211" t="s">
        <v>7</v>
      </c>
      <c r="F276" s="211" t="s">
        <v>7</v>
      </c>
      <c r="G276" s="211" t="s">
        <v>37</v>
      </c>
      <c r="H276" s="211"/>
      <c r="I276" s="651">
        <v>34</v>
      </c>
      <c r="J276" s="651">
        <v>45</v>
      </c>
    </row>
    <row r="278" spans="1:10">
      <c r="I278" s="651">
        <f>SUM(I1:I277)</f>
        <v>7957</v>
      </c>
      <c r="J278" s="651">
        <f>SUM(J1:J277)</f>
        <v>10176</v>
      </c>
    </row>
    <row r="279" spans="1:10">
      <c r="H279" t="s">
        <v>3408</v>
      </c>
      <c r="I279" s="651">
        <v>28</v>
      </c>
      <c r="J279" s="662">
        <f>I279/276</f>
        <v>0.10144927536231885</v>
      </c>
    </row>
    <row r="280" spans="1:10">
      <c r="I280" s="663">
        <f>I278/(276-I279)</f>
        <v>32.08467741935484</v>
      </c>
      <c r="J280" s="663">
        <f>J278/(276-J279)</f>
        <v>36.883122340704944</v>
      </c>
    </row>
  </sheetData>
  <sortState ref="A1:H276">
    <sortCondition ref="D1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3:J181"/>
  <sheetViews>
    <sheetView topLeftCell="A165" zoomScale="150" zoomScaleNormal="150" zoomScalePageLayoutView="150" workbookViewId="0">
      <selection activeCell="I185" sqref="I185"/>
    </sheetView>
  </sheetViews>
  <sheetFormatPr baseColWidth="10" defaultRowHeight="15"/>
  <cols>
    <col min="4" max="4" width="25.5" customWidth="1"/>
    <col min="5" max="5" width="14.83203125" customWidth="1"/>
    <col min="6" max="6" width="0" hidden="1" customWidth="1"/>
    <col min="7" max="7" width="29.83203125" customWidth="1"/>
    <col min="8" max="8" width="28.5" hidden="1" customWidth="1"/>
    <col min="9" max="10" width="10.83203125" style="651"/>
  </cols>
  <sheetData>
    <row r="3" spans="1:10">
      <c r="I3" s="651" t="s">
        <v>3313</v>
      </c>
      <c r="J3" s="651" t="s">
        <v>585</v>
      </c>
    </row>
    <row r="4" spans="1:10">
      <c r="A4" s="210">
        <v>43405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6</v>
      </c>
      <c r="G4" s="211" t="s">
        <v>42</v>
      </c>
      <c r="H4" s="211" t="s">
        <v>3048</v>
      </c>
      <c r="I4" s="651">
        <v>30</v>
      </c>
      <c r="J4" s="651">
        <v>29</v>
      </c>
    </row>
    <row r="5" spans="1:10">
      <c r="A5" s="210">
        <v>43406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24</v>
      </c>
      <c r="G5" s="211" t="s">
        <v>3031</v>
      </c>
      <c r="H5" s="211" t="s">
        <v>3225</v>
      </c>
      <c r="I5" s="651">
        <v>30</v>
      </c>
      <c r="J5" s="651">
        <v>29</v>
      </c>
    </row>
    <row r="6" spans="1:10">
      <c r="A6" s="210">
        <v>43406</v>
      </c>
      <c r="B6" s="211" t="s">
        <v>22</v>
      </c>
      <c r="C6" s="211">
        <v>6700</v>
      </c>
      <c r="D6" s="211" t="s">
        <v>326</v>
      </c>
      <c r="E6" s="211" t="s">
        <v>984</v>
      </c>
      <c r="F6" s="211" t="s">
        <v>7</v>
      </c>
      <c r="G6" s="211" t="s">
        <v>388</v>
      </c>
      <c r="H6" s="211" t="s">
        <v>3228</v>
      </c>
      <c r="I6" s="651">
        <v>30</v>
      </c>
      <c r="J6" s="651">
        <v>29</v>
      </c>
    </row>
    <row r="7" spans="1:10">
      <c r="A7" s="210">
        <v>43406</v>
      </c>
      <c r="B7" s="211" t="s">
        <v>22</v>
      </c>
      <c r="C7" s="211">
        <v>6700</v>
      </c>
      <c r="D7" s="211" t="s">
        <v>326</v>
      </c>
      <c r="E7" s="211" t="s">
        <v>7</v>
      </c>
      <c r="F7" s="211" t="s">
        <v>24</v>
      </c>
      <c r="G7" s="211" t="s">
        <v>3059</v>
      </c>
      <c r="H7" s="211" t="s">
        <v>3236</v>
      </c>
      <c r="I7" s="651">
        <v>30</v>
      </c>
      <c r="J7" s="651">
        <v>29</v>
      </c>
    </row>
    <row r="8" spans="1:10">
      <c r="A8" s="210">
        <v>43406</v>
      </c>
      <c r="B8" s="211" t="s">
        <v>22</v>
      </c>
      <c r="C8" s="211">
        <v>6700</v>
      </c>
      <c r="D8" s="211" t="s">
        <v>326</v>
      </c>
      <c r="E8" s="211" t="s">
        <v>7</v>
      </c>
      <c r="F8" s="211" t="s">
        <v>24</v>
      </c>
      <c r="G8" s="211" t="s">
        <v>1833</v>
      </c>
      <c r="H8" s="211" t="s">
        <v>3256</v>
      </c>
      <c r="I8" s="651">
        <v>30</v>
      </c>
      <c r="J8" s="651">
        <v>29</v>
      </c>
    </row>
    <row r="9" spans="1:10">
      <c r="A9" s="210">
        <v>43405</v>
      </c>
      <c r="B9" s="211" t="s">
        <v>7</v>
      </c>
      <c r="C9" s="211">
        <v>57390</v>
      </c>
      <c r="D9" s="211" t="s">
        <v>350</v>
      </c>
      <c r="E9" s="211" t="s">
        <v>7</v>
      </c>
      <c r="F9" s="211" t="s">
        <v>24</v>
      </c>
      <c r="G9" s="211" t="s">
        <v>388</v>
      </c>
      <c r="H9" s="211" t="s">
        <v>3064</v>
      </c>
      <c r="I9" s="651">
        <v>15</v>
      </c>
      <c r="J9" s="651">
        <v>12</v>
      </c>
    </row>
    <row r="10" spans="1:10">
      <c r="A10" s="210">
        <v>43408</v>
      </c>
      <c r="B10" s="211" t="s">
        <v>7</v>
      </c>
      <c r="C10" s="211">
        <v>57390</v>
      </c>
      <c r="D10" s="211" t="s">
        <v>350</v>
      </c>
      <c r="E10" s="211" t="s">
        <v>7</v>
      </c>
      <c r="F10" s="211" t="s">
        <v>7</v>
      </c>
      <c r="G10" s="211" t="s">
        <v>2929</v>
      </c>
      <c r="H10" s="211"/>
      <c r="I10" s="651">
        <v>15</v>
      </c>
      <c r="J10" s="651">
        <v>12</v>
      </c>
    </row>
    <row r="11" spans="1:10">
      <c r="A11" s="210">
        <v>43405</v>
      </c>
      <c r="B11" s="211" t="s">
        <v>7</v>
      </c>
      <c r="C11" s="211">
        <v>21130</v>
      </c>
      <c r="D11" s="211" t="s">
        <v>3058</v>
      </c>
      <c r="E11" s="211" t="s">
        <v>7</v>
      </c>
      <c r="F11" s="211" t="s">
        <v>7</v>
      </c>
      <c r="G11" s="211" t="s">
        <v>3059</v>
      </c>
      <c r="H11" s="211" t="s">
        <v>3060</v>
      </c>
      <c r="I11" s="664" t="s">
        <v>3402</v>
      </c>
      <c r="J11" s="664" t="s">
        <v>3423</v>
      </c>
    </row>
    <row r="12" spans="1:10">
      <c r="A12" s="210">
        <v>43407</v>
      </c>
      <c r="B12" s="211" t="s">
        <v>4</v>
      </c>
      <c r="C12" s="211">
        <v>4907</v>
      </c>
      <c r="D12" s="211" t="s">
        <v>152</v>
      </c>
      <c r="E12" s="211" t="s">
        <v>4</v>
      </c>
      <c r="F12" s="211" t="s">
        <v>363</v>
      </c>
      <c r="G12" s="211" t="s">
        <v>2541</v>
      </c>
      <c r="H12" s="211"/>
      <c r="I12" s="651">
        <v>14</v>
      </c>
      <c r="J12" s="651">
        <v>9</v>
      </c>
    </row>
    <row r="13" spans="1:10">
      <c r="A13" s="210">
        <v>43406</v>
      </c>
      <c r="B13" s="211" t="s">
        <v>4</v>
      </c>
      <c r="C13" s="211">
        <v>9633</v>
      </c>
      <c r="D13" s="211" t="s">
        <v>332</v>
      </c>
      <c r="E13" s="211" t="s">
        <v>5</v>
      </c>
      <c r="F13" s="211" t="s">
        <v>7</v>
      </c>
      <c r="G13" s="211" t="s">
        <v>388</v>
      </c>
      <c r="H13" s="211" t="s">
        <v>3234</v>
      </c>
      <c r="I13" s="651">
        <v>55</v>
      </c>
      <c r="J13" s="651">
        <v>61</v>
      </c>
    </row>
    <row r="14" spans="1:10">
      <c r="A14" s="210">
        <v>43405</v>
      </c>
      <c r="B14" s="211" t="s">
        <v>7</v>
      </c>
      <c r="C14" s="211">
        <v>95250</v>
      </c>
      <c r="D14" s="211" t="s">
        <v>3078</v>
      </c>
      <c r="E14" s="211" t="s">
        <v>10</v>
      </c>
      <c r="F14" s="211" t="s">
        <v>7</v>
      </c>
      <c r="G14" s="211" t="s">
        <v>388</v>
      </c>
      <c r="H14" s="211"/>
      <c r="I14" s="664" t="s">
        <v>3424</v>
      </c>
      <c r="J14" s="664" t="s">
        <v>3138</v>
      </c>
    </row>
    <row r="15" spans="1:10">
      <c r="A15" s="210">
        <v>43407</v>
      </c>
      <c r="B15" s="211" t="s">
        <v>4</v>
      </c>
      <c r="C15" s="211">
        <v>6310</v>
      </c>
      <c r="D15" s="211" t="s">
        <v>469</v>
      </c>
      <c r="E15" s="211" t="s">
        <v>5</v>
      </c>
      <c r="F15" s="211" t="s">
        <v>26</v>
      </c>
      <c r="G15" s="211" t="s">
        <v>388</v>
      </c>
      <c r="H15" s="211"/>
      <c r="I15" s="651">
        <v>53</v>
      </c>
      <c r="J15" s="651">
        <v>63</v>
      </c>
    </row>
    <row r="16" spans="1:10">
      <c r="A16" s="210">
        <v>43405</v>
      </c>
      <c r="B16" s="211" t="s">
        <v>4</v>
      </c>
      <c r="C16" s="211">
        <v>5405</v>
      </c>
      <c r="D16" s="211" t="s">
        <v>194</v>
      </c>
      <c r="E16" s="211" t="s">
        <v>24</v>
      </c>
      <c r="F16" s="211" t="s">
        <v>24</v>
      </c>
      <c r="G16" s="211" t="s">
        <v>663</v>
      </c>
      <c r="H16" s="211"/>
      <c r="I16" s="651">
        <v>30</v>
      </c>
      <c r="J16" s="651">
        <v>40</v>
      </c>
    </row>
    <row r="17" spans="1:10">
      <c r="A17" s="210">
        <v>43405</v>
      </c>
      <c r="B17" s="211" t="s">
        <v>4</v>
      </c>
      <c r="C17" s="211">
        <v>4367</v>
      </c>
      <c r="D17" s="211" t="s">
        <v>145</v>
      </c>
      <c r="E17" s="211" t="s">
        <v>14</v>
      </c>
      <c r="F17" s="211" t="s">
        <v>24</v>
      </c>
      <c r="G17" s="211" t="s">
        <v>123</v>
      </c>
      <c r="H17" s="211"/>
      <c r="I17" s="651">
        <v>8</v>
      </c>
      <c r="J17" s="651">
        <v>5</v>
      </c>
    </row>
    <row r="18" spans="1:10">
      <c r="A18" s="210">
        <v>43406</v>
      </c>
      <c r="B18" s="211" t="s">
        <v>4</v>
      </c>
      <c r="C18" s="211">
        <v>4412</v>
      </c>
      <c r="D18" s="211" t="s">
        <v>145</v>
      </c>
      <c r="E18" s="211" t="s">
        <v>24</v>
      </c>
      <c r="F18" s="211" t="s">
        <v>7</v>
      </c>
      <c r="G18" s="211" t="s">
        <v>2541</v>
      </c>
      <c r="H18" s="211"/>
      <c r="I18" s="651">
        <v>8</v>
      </c>
      <c r="J18" s="651">
        <v>5</v>
      </c>
    </row>
    <row r="19" spans="1:10">
      <c r="A19" s="210">
        <v>43405</v>
      </c>
      <c r="B19" s="211" t="s">
        <v>4</v>
      </c>
      <c r="C19" s="211">
        <v>7232</v>
      </c>
      <c r="D19" s="211" t="s">
        <v>153</v>
      </c>
      <c r="E19" s="211" t="s">
        <v>29</v>
      </c>
      <c r="F19" s="211" t="s">
        <v>24</v>
      </c>
      <c r="G19" s="211" t="s">
        <v>42</v>
      </c>
      <c r="H19" s="211" t="s">
        <v>3035</v>
      </c>
      <c r="I19" s="651">
        <v>26</v>
      </c>
      <c r="J19" s="651">
        <v>33</v>
      </c>
    </row>
    <row r="20" spans="1:10">
      <c r="A20" s="210">
        <v>43405</v>
      </c>
      <c r="B20" s="211" t="s">
        <v>4</v>
      </c>
      <c r="C20" s="211">
        <v>7212</v>
      </c>
      <c r="D20" s="211" t="s">
        <v>153</v>
      </c>
      <c r="E20" s="211" t="s">
        <v>79</v>
      </c>
      <c r="F20" s="211" t="s">
        <v>7</v>
      </c>
      <c r="G20" s="211" t="s">
        <v>42</v>
      </c>
      <c r="H20" s="211"/>
      <c r="I20" s="651">
        <v>26</v>
      </c>
      <c r="J20" s="651">
        <v>33</v>
      </c>
    </row>
    <row r="21" spans="1:10">
      <c r="A21" s="210">
        <v>43406</v>
      </c>
      <c r="B21" s="211" t="s">
        <v>4</v>
      </c>
      <c r="C21" s="211">
        <v>7260</v>
      </c>
      <c r="D21" s="211" t="s">
        <v>153</v>
      </c>
      <c r="E21" s="211" t="s">
        <v>5</v>
      </c>
      <c r="F21" s="211" t="s">
        <v>7</v>
      </c>
      <c r="G21" s="211" t="s">
        <v>42</v>
      </c>
      <c r="H21" s="211"/>
      <c r="I21" s="651">
        <v>26</v>
      </c>
      <c r="J21" s="651">
        <v>33</v>
      </c>
    </row>
    <row r="22" spans="1:10">
      <c r="A22" s="210">
        <v>43406</v>
      </c>
      <c r="B22" s="211" t="s">
        <v>4</v>
      </c>
      <c r="C22" s="211">
        <v>7217</v>
      </c>
      <c r="D22" s="211" t="s">
        <v>153</v>
      </c>
      <c r="E22" s="211" t="s">
        <v>489</v>
      </c>
      <c r="F22" s="211" t="s">
        <v>24</v>
      </c>
      <c r="G22" s="211" t="s">
        <v>3254</v>
      </c>
      <c r="H22" s="211"/>
      <c r="I22" s="651">
        <v>26</v>
      </c>
      <c r="J22" s="651">
        <v>33</v>
      </c>
    </row>
    <row r="23" spans="1:10">
      <c r="A23" s="210">
        <v>43407</v>
      </c>
      <c r="B23" s="211" t="s">
        <v>4</v>
      </c>
      <c r="C23" s="211">
        <v>7260</v>
      </c>
      <c r="D23" s="211" t="s">
        <v>153</v>
      </c>
      <c r="E23" s="211" t="s">
        <v>24</v>
      </c>
      <c r="F23" s="211" t="s">
        <v>7</v>
      </c>
      <c r="G23" s="211" t="s">
        <v>663</v>
      </c>
      <c r="H23" s="211"/>
      <c r="I23" s="651">
        <v>26</v>
      </c>
      <c r="J23" s="651">
        <v>33</v>
      </c>
    </row>
    <row r="24" spans="1:10">
      <c r="A24" s="210">
        <v>43405</v>
      </c>
      <c r="B24" s="211" t="s">
        <v>4</v>
      </c>
      <c r="C24" s="211">
        <v>8092</v>
      </c>
      <c r="D24" s="211" t="s">
        <v>133</v>
      </c>
      <c r="E24" s="211" t="s">
        <v>18</v>
      </c>
      <c r="F24" s="211" t="s">
        <v>7</v>
      </c>
      <c r="G24" s="211" t="s">
        <v>3037</v>
      </c>
      <c r="H24" s="211" t="s">
        <v>3038</v>
      </c>
      <c r="I24" s="651">
        <v>27</v>
      </c>
      <c r="J24" s="651">
        <v>24</v>
      </c>
    </row>
    <row r="25" spans="1:10">
      <c r="A25" s="210">
        <v>43405</v>
      </c>
      <c r="B25" s="211" t="s">
        <v>4</v>
      </c>
      <c r="C25" s="211">
        <v>8080</v>
      </c>
      <c r="D25" s="211" t="s">
        <v>133</v>
      </c>
      <c r="E25" s="211" t="s">
        <v>24</v>
      </c>
      <c r="F25" s="211" t="s">
        <v>7</v>
      </c>
      <c r="G25" s="211" t="s">
        <v>388</v>
      </c>
      <c r="H25" s="211"/>
      <c r="I25" s="651">
        <v>27</v>
      </c>
      <c r="J25" s="651">
        <v>24</v>
      </c>
    </row>
    <row r="26" spans="1:10">
      <c r="A26" s="210">
        <v>43408</v>
      </c>
      <c r="B26" s="211" t="s">
        <v>4</v>
      </c>
      <c r="C26" s="211">
        <v>8079</v>
      </c>
      <c r="D26" s="211" t="s">
        <v>133</v>
      </c>
      <c r="E26" s="211" t="s">
        <v>24</v>
      </c>
      <c r="F26" s="211" t="s">
        <v>7</v>
      </c>
      <c r="G26" s="211" t="s">
        <v>663</v>
      </c>
      <c r="H26" s="211"/>
      <c r="I26" s="651">
        <v>27</v>
      </c>
      <c r="J26" s="651">
        <v>24</v>
      </c>
    </row>
    <row r="27" spans="1:10">
      <c r="A27" s="210">
        <v>43405</v>
      </c>
      <c r="B27" s="211" t="s">
        <v>4</v>
      </c>
      <c r="C27" s="211">
        <v>4977</v>
      </c>
      <c r="D27" s="211" t="s">
        <v>199</v>
      </c>
      <c r="E27" s="211" t="s">
        <v>5</v>
      </c>
      <c r="F27" s="211" t="s">
        <v>7</v>
      </c>
      <c r="G27" s="211" t="s">
        <v>123</v>
      </c>
      <c r="H27" s="211"/>
      <c r="I27" s="651">
        <v>16</v>
      </c>
      <c r="J27" s="651">
        <v>14</v>
      </c>
    </row>
    <row r="28" spans="1:10">
      <c r="A28" s="210">
        <v>43407</v>
      </c>
      <c r="B28" s="211" t="s">
        <v>4</v>
      </c>
      <c r="C28" s="211">
        <v>5410</v>
      </c>
      <c r="D28" s="211" t="s">
        <v>1562</v>
      </c>
      <c r="E28" s="211" t="s">
        <v>6</v>
      </c>
      <c r="F28" s="211" t="s">
        <v>24</v>
      </c>
      <c r="G28" s="211" t="s">
        <v>388</v>
      </c>
      <c r="H28" s="211"/>
      <c r="I28" s="651">
        <v>33</v>
      </c>
      <c r="J28" s="651">
        <v>47</v>
      </c>
    </row>
    <row r="29" spans="1:10">
      <c r="A29" s="210">
        <v>43406</v>
      </c>
      <c r="B29" s="211" t="s">
        <v>4</v>
      </c>
      <c r="C29" s="211">
        <v>8710</v>
      </c>
      <c r="D29" s="211" t="s">
        <v>1405</v>
      </c>
      <c r="E29" s="211" t="s">
        <v>984</v>
      </c>
      <c r="F29" s="211" t="s">
        <v>633</v>
      </c>
      <c r="G29" s="211" t="s">
        <v>388</v>
      </c>
      <c r="H29" s="211"/>
      <c r="I29" s="651">
        <v>41</v>
      </c>
      <c r="J29" s="651">
        <v>58</v>
      </c>
    </row>
    <row r="30" spans="1:10">
      <c r="A30" s="210">
        <v>43406</v>
      </c>
      <c r="B30" s="211" t="s">
        <v>4</v>
      </c>
      <c r="C30" s="211">
        <v>8140</v>
      </c>
      <c r="D30" s="211" t="s">
        <v>148</v>
      </c>
      <c r="E30" s="211" t="s">
        <v>7</v>
      </c>
      <c r="F30" s="211" t="s">
        <v>24</v>
      </c>
      <c r="G30" s="211" t="s">
        <v>1833</v>
      </c>
      <c r="H30" s="211" t="s">
        <v>3232</v>
      </c>
      <c r="I30" s="651">
        <v>23</v>
      </c>
      <c r="J30" s="651">
        <v>31</v>
      </c>
    </row>
    <row r="31" spans="1:10">
      <c r="A31" s="210">
        <v>43408</v>
      </c>
      <c r="B31" s="211" t="s">
        <v>4</v>
      </c>
      <c r="C31" s="211">
        <v>8151</v>
      </c>
      <c r="D31" s="211" t="s">
        <v>148</v>
      </c>
      <c r="E31" s="211" t="s">
        <v>12</v>
      </c>
      <c r="F31" s="211" t="s">
        <v>24</v>
      </c>
      <c r="G31" s="211" t="s">
        <v>42</v>
      </c>
      <c r="H31" s="211"/>
      <c r="I31" s="651">
        <v>23</v>
      </c>
      <c r="J31" s="651">
        <v>31</v>
      </c>
    </row>
    <row r="32" spans="1:10">
      <c r="A32" s="210">
        <v>43405</v>
      </c>
      <c r="B32" s="211" t="s">
        <v>7</v>
      </c>
      <c r="C32" s="211">
        <v>54150</v>
      </c>
      <c r="D32" s="211" t="s">
        <v>2243</v>
      </c>
      <c r="E32" s="211" t="s">
        <v>79</v>
      </c>
      <c r="F32" s="211" t="s">
        <v>7</v>
      </c>
      <c r="G32" s="211" t="s">
        <v>2923</v>
      </c>
      <c r="H32" s="211"/>
      <c r="I32" s="651">
        <v>44</v>
      </c>
      <c r="J32" s="651">
        <v>41</v>
      </c>
    </row>
    <row r="33" spans="1:10">
      <c r="A33" s="210">
        <v>43407</v>
      </c>
      <c r="B33" s="211" t="s">
        <v>22</v>
      </c>
      <c r="C33" s="211">
        <v>1200</v>
      </c>
      <c r="D33" s="211" t="s">
        <v>432</v>
      </c>
      <c r="E33" s="211" t="s">
        <v>7</v>
      </c>
      <c r="F33" s="211" t="s">
        <v>24</v>
      </c>
      <c r="G33" s="211" t="s">
        <v>2923</v>
      </c>
      <c r="H33" s="211"/>
      <c r="I33" s="651">
        <v>144</v>
      </c>
      <c r="J33" s="651">
        <v>215</v>
      </c>
    </row>
    <row r="34" spans="1:10">
      <c r="A34" s="210">
        <v>43407</v>
      </c>
      <c r="B34" s="211" t="s">
        <v>22</v>
      </c>
      <c r="C34" s="211">
        <v>1050</v>
      </c>
      <c r="D34" s="211" t="s">
        <v>432</v>
      </c>
      <c r="E34" s="211" t="s">
        <v>7</v>
      </c>
      <c r="F34" s="211" t="s">
        <v>3347</v>
      </c>
      <c r="G34" s="211" t="s">
        <v>388</v>
      </c>
      <c r="H34" s="211"/>
      <c r="I34" s="651">
        <v>144</v>
      </c>
      <c r="J34" s="651">
        <v>215</v>
      </c>
    </row>
    <row r="35" spans="1:10">
      <c r="A35" s="210">
        <v>43406</v>
      </c>
      <c r="B35" s="211" t="s">
        <v>1112</v>
      </c>
      <c r="C35" s="211"/>
      <c r="D35" s="211" t="s">
        <v>3226</v>
      </c>
      <c r="E35" s="211" t="s">
        <v>18</v>
      </c>
      <c r="F35" s="211" t="s">
        <v>24</v>
      </c>
      <c r="G35" s="211" t="s">
        <v>388</v>
      </c>
      <c r="H35" s="211"/>
      <c r="I35" s="244" t="s">
        <v>3127</v>
      </c>
      <c r="J35" s="244" t="s">
        <v>3127</v>
      </c>
    </row>
    <row r="36" spans="1:10">
      <c r="A36" s="210">
        <v>43408</v>
      </c>
      <c r="B36" s="211" t="s">
        <v>4</v>
      </c>
      <c r="C36" s="211">
        <v>9142</v>
      </c>
      <c r="D36" s="211" t="s">
        <v>2975</v>
      </c>
      <c r="E36" s="211" t="s">
        <v>5</v>
      </c>
      <c r="F36" s="211" t="s">
        <v>6</v>
      </c>
      <c r="G36" s="211" t="s">
        <v>3059</v>
      </c>
      <c r="H36" s="211"/>
      <c r="I36" s="651">
        <v>49</v>
      </c>
      <c r="J36" s="651">
        <v>67</v>
      </c>
    </row>
    <row r="37" spans="1:10">
      <c r="A37" s="210">
        <v>43407</v>
      </c>
      <c r="B37" s="211" t="s">
        <v>7</v>
      </c>
      <c r="C37" s="211">
        <v>54720</v>
      </c>
      <c r="D37" s="211" t="s">
        <v>3407</v>
      </c>
      <c r="E37" s="211" t="s">
        <v>7</v>
      </c>
      <c r="F37" s="211" t="s">
        <v>9</v>
      </c>
      <c r="G37" s="211" t="s">
        <v>388</v>
      </c>
      <c r="H37" s="211" t="s">
        <v>3336</v>
      </c>
      <c r="I37" s="651">
        <v>23</v>
      </c>
      <c r="J37" s="651">
        <v>17</v>
      </c>
    </row>
    <row r="38" spans="1:10">
      <c r="A38" s="210">
        <v>43406</v>
      </c>
      <c r="B38" s="211" t="s">
        <v>4</v>
      </c>
      <c r="C38" s="211">
        <v>7740</v>
      </c>
      <c r="D38" s="211" t="s">
        <v>138</v>
      </c>
      <c r="E38" s="211" t="s">
        <v>79</v>
      </c>
      <c r="F38" s="211" t="s">
        <v>35</v>
      </c>
      <c r="G38" s="211" t="s">
        <v>388</v>
      </c>
      <c r="H38" s="211"/>
      <c r="I38" s="651">
        <v>40</v>
      </c>
      <c r="J38" s="651">
        <v>59</v>
      </c>
    </row>
    <row r="39" spans="1:10">
      <c r="A39" s="210">
        <v>43407</v>
      </c>
      <c r="B39" s="211" t="s">
        <v>4</v>
      </c>
      <c r="C39" s="211">
        <v>9831</v>
      </c>
      <c r="D39" s="211" t="s">
        <v>3339</v>
      </c>
      <c r="E39" s="211" t="s">
        <v>25</v>
      </c>
      <c r="F39" s="211" t="s">
        <v>5</v>
      </c>
      <c r="G39" s="211" t="s">
        <v>42</v>
      </c>
      <c r="H39" s="211"/>
      <c r="I39" s="651">
        <v>57</v>
      </c>
      <c r="J39" s="651">
        <v>84</v>
      </c>
    </row>
    <row r="40" spans="1:10">
      <c r="A40" s="210">
        <v>43405</v>
      </c>
      <c r="B40" s="211" t="s">
        <v>4</v>
      </c>
      <c r="C40" s="211">
        <v>8313</v>
      </c>
      <c r="D40" s="211" t="s">
        <v>1820</v>
      </c>
      <c r="E40" s="211" t="s">
        <v>18</v>
      </c>
      <c r="F40" s="211" t="s">
        <v>7</v>
      </c>
      <c r="G40" s="211" t="s">
        <v>3043</v>
      </c>
      <c r="H40" s="211" t="s">
        <v>3044</v>
      </c>
      <c r="I40" s="651">
        <v>26</v>
      </c>
      <c r="J40" s="651">
        <v>36</v>
      </c>
    </row>
    <row r="41" spans="1:10">
      <c r="A41" s="210">
        <v>43405</v>
      </c>
      <c r="B41" s="211" t="s">
        <v>4</v>
      </c>
      <c r="C41" s="211">
        <v>3330</v>
      </c>
      <c r="D41" s="211" t="s">
        <v>185</v>
      </c>
      <c r="E41" s="211" t="s">
        <v>7</v>
      </c>
      <c r="F41" s="211" t="s">
        <v>24</v>
      </c>
      <c r="G41" s="211" t="s">
        <v>123</v>
      </c>
      <c r="H41" s="211"/>
      <c r="I41" s="651">
        <v>22</v>
      </c>
      <c r="J41" s="651">
        <v>27</v>
      </c>
    </row>
    <row r="42" spans="1:10">
      <c r="A42" s="210">
        <v>43406</v>
      </c>
      <c r="B42" s="211" t="s">
        <v>4</v>
      </c>
      <c r="C42" s="211">
        <v>4677</v>
      </c>
      <c r="D42" s="211" t="s">
        <v>131</v>
      </c>
      <c r="E42" s="211" t="s">
        <v>5</v>
      </c>
      <c r="F42" s="211" t="s">
        <v>7</v>
      </c>
      <c r="G42" s="211" t="s">
        <v>3010</v>
      </c>
      <c r="H42" s="211"/>
      <c r="I42" s="651">
        <v>5</v>
      </c>
      <c r="J42" s="651">
        <v>2</v>
      </c>
    </row>
    <row r="43" spans="1:10">
      <c r="A43" s="210">
        <v>43407</v>
      </c>
      <c r="B43" s="211" t="s">
        <v>4</v>
      </c>
      <c r="C43" s="211">
        <v>4649</v>
      </c>
      <c r="D43" s="211" t="s">
        <v>131</v>
      </c>
      <c r="E43" s="211" t="s">
        <v>25</v>
      </c>
      <c r="F43" s="211" t="s">
        <v>7</v>
      </c>
      <c r="G43" s="211" t="s">
        <v>123</v>
      </c>
      <c r="H43" s="211"/>
      <c r="I43" s="651">
        <v>5</v>
      </c>
      <c r="J43" s="651">
        <v>2</v>
      </c>
    </row>
    <row r="44" spans="1:10">
      <c r="A44" s="210">
        <v>43407</v>
      </c>
      <c r="B44" s="211" t="s">
        <v>4</v>
      </c>
      <c r="C44" s="211">
        <v>4536</v>
      </c>
      <c r="D44" s="211" t="s">
        <v>131</v>
      </c>
      <c r="E44" s="211" t="s">
        <v>7</v>
      </c>
      <c r="F44" s="211" t="s">
        <v>4</v>
      </c>
      <c r="G44" s="211" t="s">
        <v>663</v>
      </c>
      <c r="H44" s="211"/>
      <c r="I44" s="651">
        <v>5</v>
      </c>
      <c r="J44" s="651">
        <v>2</v>
      </c>
    </row>
    <row r="45" spans="1:10">
      <c r="A45" s="210">
        <v>43408</v>
      </c>
      <c r="B45" s="211" t="s">
        <v>4</v>
      </c>
      <c r="C45" s="211">
        <v>4601</v>
      </c>
      <c r="D45" s="211" t="s">
        <v>131</v>
      </c>
      <c r="E45" s="211" t="s">
        <v>25</v>
      </c>
      <c r="F45" s="211" t="s">
        <v>24</v>
      </c>
      <c r="G45" s="211" t="s">
        <v>93</v>
      </c>
      <c r="H45" s="211"/>
      <c r="I45" s="651">
        <v>5</v>
      </c>
      <c r="J45" s="651">
        <v>2</v>
      </c>
    </row>
    <row r="46" spans="1:10">
      <c r="A46" s="210">
        <v>43408</v>
      </c>
      <c r="B46" s="211" t="s">
        <v>4</v>
      </c>
      <c r="C46" s="211">
        <v>4544</v>
      </c>
      <c r="D46" s="211" t="s">
        <v>131</v>
      </c>
      <c r="E46" s="211" t="s">
        <v>25</v>
      </c>
      <c r="F46" s="211" t="s">
        <v>7</v>
      </c>
      <c r="G46" s="211" t="s">
        <v>93</v>
      </c>
      <c r="H46" s="211" t="s">
        <v>3422</v>
      </c>
      <c r="I46" s="651">
        <v>5</v>
      </c>
      <c r="J46" s="651">
        <v>2</v>
      </c>
    </row>
    <row r="47" spans="1:10">
      <c r="A47" s="210">
        <v>43406</v>
      </c>
      <c r="B47" s="211" t="s">
        <v>4</v>
      </c>
      <c r="C47" s="211">
        <v>4552</v>
      </c>
      <c r="D47" s="211" t="s">
        <v>1803</v>
      </c>
      <c r="E47" s="211" t="s">
        <v>28</v>
      </c>
      <c r="F47" s="211" t="s">
        <v>7</v>
      </c>
      <c r="G47" s="211" t="s">
        <v>123</v>
      </c>
      <c r="H47" s="211"/>
      <c r="I47" s="651">
        <v>5</v>
      </c>
      <c r="J47" s="651">
        <v>2</v>
      </c>
    </row>
    <row r="48" spans="1:10">
      <c r="A48" s="210">
        <v>43407</v>
      </c>
      <c r="B48" s="211" t="s">
        <v>4</v>
      </c>
      <c r="C48" s="211">
        <v>4570</v>
      </c>
      <c r="D48" s="211" t="s">
        <v>1803</v>
      </c>
      <c r="E48" s="211" t="s">
        <v>5</v>
      </c>
      <c r="F48" s="211" t="s">
        <v>7</v>
      </c>
      <c r="G48" s="211" t="s">
        <v>663</v>
      </c>
      <c r="H48" s="211"/>
      <c r="I48" s="651">
        <v>5</v>
      </c>
      <c r="J48" s="651">
        <v>2</v>
      </c>
    </row>
    <row r="49" spans="1:10">
      <c r="A49" s="210">
        <v>43405</v>
      </c>
      <c r="B49" s="211" t="s">
        <v>4</v>
      </c>
      <c r="C49" s="211">
        <v>4579</v>
      </c>
      <c r="D49" s="211" t="s">
        <v>1119</v>
      </c>
      <c r="E49" s="211" t="s">
        <v>5</v>
      </c>
      <c r="F49" s="211" t="s">
        <v>7</v>
      </c>
      <c r="G49" s="211" t="s">
        <v>663</v>
      </c>
      <c r="H49" s="211"/>
      <c r="I49" s="651">
        <v>5</v>
      </c>
      <c r="J49" s="651">
        <v>2</v>
      </c>
    </row>
    <row r="50" spans="1:10">
      <c r="A50" s="210">
        <v>43406</v>
      </c>
      <c r="B50" s="211" t="s">
        <v>4</v>
      </c>
      <c r="C50" s="211">
        <v>4613</v>
      </c>
      <c r="D50" s="211" t="s">
        <v>1119</v>
      </c>
      <c r="E50" s="211" t="s">
        <v>24</v>
      </c>
      <c r="F50" s="211" t="s">
        <v>7</v>
      </c>
      <c r="G50" s="211" t="s">
        <v>514</v>
      </c>
      <c r="H50" s="211" t="s">
        <v>3227</v>
      </c>
      <c r="I50" s="651">
        <v>5</v>
      </c>
      <c r="J50" s="651">
        <v>2</v>
      </c>
    </row>
    <row r="51" spans="1:10">
      <c r="A51" s="210">
        <v>43405</v>
      </c>
      <c r="B51" s="211" t="s">
        <v>4</v>
      </c>
      <c r="C51" s="211">
        <v>4672</v>
      </c>
      <c r="D51" s="211" t="s">
        <v>987</v>
      </c>
      <c r="E51" s="211" t="s">
        <v>5</v>
      </c>
      <c r="F51" s="211" t="s">
        <v>6</v>
      </c>
      <c r="G51" s="211" t="s">
        <v>663</v>
      </c>
      <c r="H51" s="211"/>
      <c r="I51" s="651">
        <v>5</v>
      </c>
      <c r="J51" s="651">
        <v>2</v>
      </c>
    </row>
    <row r="52" spans="1:10">
      <c r="A52" s="210">
        <v>43405</v>
      </c>
      <c r="B52" s="211" t="s">
        <v>4</v>
      </c>
      <c r="C52" s="211">
        <v>3566</v>
      </c>
      <c r="D52" s="211" t="s">
        <v>168</v>
      </c>
      <c r="E52" s="211" t="s">
        <v>24</v>
      </c>
      <c r="F52" s="211" t="s">
        <v>3070</v>
      </c>
      <c r="G52" s="211" t="s">
        <v>42</v>
      </c>
      <c r="H52" s="211"/>
      <c r="I52" s="651">
        <v>19</v>
      </c>
      <c r="J52" s="651">
        <v>23</v>
      </c>
    </row>
    <row r="53" spans="1:10">
      <c r="A53" s="210">
        <v>43407</v>
      </c>
      <c r="B53" s="211" t="s">
        <v>4</v>
      </c>
      <c r="C53" s="211">
        <v>3419</v>
      </c>
      <c r="D53" s="211" t="s">
        <v>168</v>
      </c>
      <c r="E53" s="211" t="s">
        <v>5</v>
      </c>
      <c r="F53" s="211" t="s">
        <v>7</v>
      </c>
      <c r="G53" s="211" t="s">
        <v>123</v>
      </c>
      <c r="H53" s="211" t="s">
        <v>3346</v>
      </c>
      <c r="I53" s="651">
        <v>19</v>
      </c>
      <c r="J53" s="651">
        <v>23</v>
      </c>
    </row>
    <row r="54" spans="1:10">
      <c r="A54" s="210">
        <v>43408</v>
      </c>
      <c r="B54" s="211" t="s">
        <v>4</v>
      </c>
      <c r="C54" s="211">
        <v>3550</v>
      </c>
      <c r="D54" s="211" t="s">
        <v>168</v>
      </c>
      <c r="E54" s="211" t="s">
        <v>5</v>
      </c>
      <c r="F54" s="211" t="s">
        <v>7</v>
      </c>
      <c r="G54" s="211" t="s">
        <v>3420</v>
      </c>
      <c r="H54" s="211" t="s">
        <v>3421</v>
      </c>
      <c r="I54" s="651">
        <v>19</v>
      </c>
      <c r="J54" s="651">
        <v>23</v>
      </c>
    </row>
    <row r="55" spans="1:10">
      <c r="A55" s="210">
        <v>43406</v>
      </c>
      <c r="B55" s="211" t="s">
        <v>4</v>
      </c>
      <c r="C55" s="211">
        <v>4382</v>
      </c>
      <c r="D55" s="211" t="s">
        <v>160</v>
      </c>
      <c r="E55" s="211" t="s">
        <v>5</v>
      </c>
      <c r="F55" s="211" t="s">
        <v>7</v>
      </c>
      <c r="G55" s="211" t="s">
        <v>123</v>
      </c>
      <c r="H55" s="211"/>
      <c r="I55" s="651">
        <v>9</v>
      </c>
      <c r="J55" s="651">
        <v>7</v>
      </c>
    </row>
    <row r="56" spans="1:10">
      <c r="A56" s="210">
        <v>43406</v>
      </c>
      <c r="B56" s="211" t="s">
        <v>4</v>
      </c>
      <c r="C56" s="211">
        <v>8480</v>
      </c>
      <c r="D56" s="211" t="s">
        <v>1655</v>
      </c>
      <c r="E56" s="211" t="s">
        <v>30</v>
      </c>
      <c r="F56" s="211" t="s">
        <v>35</v>
      </c>
      <c r="G56" s="211" t="s">
        <v>388</v>
      </c>
      <c r="H56" s="211" t="s">
        <v>3229</v>
      </c>
      <c r="I56" s="651">
        <v>31</v>
      </c>
      <c r="J56" s="651">
        <v>24</v>
      </c>
    </row>
    <row r="57" spans="1:10">
      <c r="A57" s="210">
        <v>43405</v>
      </c>
      <c r="B57" s="211" t="s">
        <v>4</v>
      </c>
      <c r="C57" s="211">
        <v>1473</v>
      </c>
      <c r="D57" s="211" t="s">
        <v>141</v>
      </c>
      <c r="E57" s="211" t="s">
        <v>24</v>
      </c>
      <c r="F57" s="211" t="s">
        <v>653</v>
      </c>
      <c r="G57" s="211" t="s">
        <v>2923</v>
      </c>
      <c r="H57" s="211"/>
      <c r="I57" s="651">
        <v>11</v>
      </c>
      <c r="J57" s="651">
        <v>10</v>
      </c>
    </row>
    <row r="58" spans="1:10">
      <c r="A58" s="210">
        <v>43405</v>
      </c>
      <c r="B58" s="211" t="s">
        <v>4</v>
      </c>
      <c r="C58" s="211">
        <v>4346</v>
      </c>
      <c r="D58" s="211" t="s">
        <v>141</v>
      </c>
      <c r="E58" s="211" t="s">
        <v>7</v>
      </c>
      <c r="F58" s="211" t="s">
        <v>7</v>
      </c>
      <c r="G58" s="211" t="s">
        <v>123</v>
      </c>
      <c r="H58" s="211"/>
      <c r="I58" s="651">
        <v>11</v>
      </c>
      <c r="J58" s="651">
        <v>10</v>
      </c>
    </row>
    <row r="59" spans="1:10">
      <c r="A59" s="210">
        <v>43405</v>
      </c>
      <c r="B59" s="211" t="s">
        <v>4</v>
      </c>
      <c r="C59" s="211">
        <v>4360</v>
      </c>
      <c r="D59" s="211" t="s">
        <v>141</v>
      </c>
      <c r="E59" s="211" t="s">
        <v>638</v>
      </c>
      <c r="F59" s="211" t="s">
        <v>24</v>
      </c>
      <c r="G59" s="211" t="s">
        <v>42</v>
      </c>
      <c r="H59" s="211" t="s">
        <v>3080</v>
      </c>
      <c r="I59" s="651">
        <v>11</v>
      </c>
      <c r="J59" s="651">
        <v>10</v>
      </c>
    </row>
    <row r="60" spans="1:10">
      <c r="A60" s="210">
        <v>43406</v>
      </c>
      <c r="B60" s="211" t="s">
        <v>4</v>
      </c>
      <c r="C60" s="211">
        <v>4033</v>
      </c>
      <c r="D60" s="211" t="s">
        <v>141</v>
      </c>
      <c r="E60" s="211" t="s">
        <v>25</v>
      </c>
      <c r="F60" s="211" t="s">
        <v>3246</v>
      </c>
      <c r="G60" s="211" t="s">
        <v>3247</v>
      </c>
      <c r="H60" s="211" t="s">
        <v>3248</v>
      </c>
      <c r="I60" s="651">
        <v>11</v>
      </c>
      <c r="J60" s="651">
        <v>10</v>
      </c>
    </row>
    <row r="61" spans="1:10">
      <c r="A61" s="210">
        <v>43405</v>
      </c>
      <c r="B61" s="211" t="s">
        <v>4</v>
      </c>
      <c r="C61" s="211">
        <v>5853</v>
      </c>
      <c r="D61" s="211" t="s">
        <v>184</v>
      </c>
      <c r="E61" s="211" t="s">
        <v>633</v>
      </c>
      <c r="F61" s="211" t="s">
        <v>24</v>
      </c>
      <c r="G61" s="211" t="s">
        <v>1833</v>
      </c>
      <c r="H61" s="211" t="s">
        <v>3040</v>
      </c>
      <c r="I61" s="651">
        <v>23</v>
      </c>
      <c r="J61" s="651">
        <v>28</v>
      </c>
    </row>
    <row r="62" spans="1:10">
      <c r="A62" s="210">
        <v>43407</v>
      </c>
      <c r="B62" s="211" t="s">
        <v>4</v>
      </c>
      <c r="C62" s="211">
        <v>5864</v>
      </c>
      <c r="D62" s="211" t="s">
        <v>184</v>
      </c>
      <c r="E62" s="211" t="s">
        <v>25</v>
      </c>
      <c r="F62" s="211" t="s">
        <v>7</v>
      </c>
      <c r="G62" s="211" t="s">
        <v>235</v>
      </c>
      <c r="H62" s="211" t="s">
        <v>3323</v>
      </c>
      <c r="I62" s="651">
        <v>23</v>
      </c>
      <c r="J62" s="651">
        <v>28</v>
      </c>
    </row>
    <row r="63" spans="1:10">
      <c r="A63" s="210">
        <v>43407</v>
      </c>
      <c r="B63" s="211" t="s">
        <v>4</v>
      </c>
      <c r="C63" s="211">
        <v>5811</v>
      </c>
      <c r="D63" s="211" t="s">
        <v>184</v>
      </c>
      <c r="E63" s="211" t="s">
        <v>3342</v>
      </c>
      <c r="F63" s="211" t="s">
        <v>27</v>
      </c>
      <c r="G63" s="211" t="s">
        <v>388</v>
      </c>
      <c r="H63" s="211" t="s">
        <v>3343</v>
      </c>
      <c r="I63" s="651">
        <v>23</v>
      </c>
      <c r="J63" s="651">
        <v>28</v>
      </c>
    </row>
    <row r="64" spans="1:10">
      <c r="A64" s="210">
        <v>43408</v>
      </c>
      <c r="B64" s="211" t="s">
        <v>4</v>
      </c>
      <c r="C64" s="211">
        <v>4979</v>
      </c>
      <c r="D64" s="211" t="s">
        <v>1861</v>
      </c>
      <c r="E64" s="211" t="s">
        <v>5</v>
      </c>
      <c r="F64" s="211" t="s">
        <v>6</v>
      </c>
      <c r="G64" s="211" t="s">
        <v>123</v>
      </c>
      <c r="H64" s="211"/>
      <c r="I64" s="651">
        <v>17</v>
      </c>
      <c r="J64" s="651">
        <v>15</v>
      </c>
    </row>
    <row r="65" spans="1:10">
      <c r="A65" s="210">
        <v>43407</v>
      </c>
      <c r="B65" s="211" t="s">
        <v>4</v>
      </c>
      <c r="C65" s="211">
        <v>6926</v>
      </c>
      <c r="D65" s="211" t="s">
        <v>1824</v>
      </c>
      <c r="E65" s="211" t="s">
        <v>5</v>
      </c>
      <c r="F65" s="211" t="s">
        <v>7</v>
      </c>
      <c r="G65" s="211" t="s">
        <v>388</v>
      </c>
      <c r="H65" s="211"/>
      <c r="I65" s="651">
        <v>33</v>
      </c>
      <c r="J65" s="651">
        <v>48</v>
      </c>
    </row>
    <row r="66" spans="1:10">
      <c r="A66" s="210">
        <v>43406</v>
      </c>
      <c r="B66" s="211" t="s">
        <v>7</v>
      </c>
      <c r="C66" s="211">
        <v>91190</v>
      </c>
      <c r="D66" s="211" t="s">
        <v>3233</v>
      </c>
      <c r="E66" s="211" t="s">
        <v>7</v>
      </c>
      <c r="F66" s="211" t="s">
        <v>28</v>
      </c>
      <c r="G66" s="211" t="s">
        <v>1833</v>
      </c>
      <c r="H66" s="211"/>
      <c r="I66" s="244" t="s">
        <v>3193</v>
      </c>
      <c r="J66" s="244" t="s">
        <v>3425</v>
      </c>
    </row>
    <row r="67" spans="1:10">
      <c r="A67" s="210">
        <v>43405</v>
      </c>
      <c r="B67" s="211" t="s">
        <v>4</v>
      </c>
      <c r="C67" s="211">
        <v>8359</v>
      </c>
      <c r="D67" s="211" t="s">
        <v>3046</v>
      </c>
      <c r="E67" s="211" t="s">
        <v>66</v>
      </c>
      <c r="F67" s="211" t="s">
        <v>24</v>
      </c>
      <c r="G67" s="211" t="s">
        <v>42</v>
      </c>
      <c r="H67" s="211" t="s">
        <v>3047</v>
      </c>
      <c r="I67" s="651">
        <v>26</v>
      </c>
      <c r="J67" s="651">
        <v>21</v>
      </c>
    </row>
    <row r="68" spans="1:10">
      <c r="A68" s="210">
        <v>43406</v>
      </c>
      <c r="B68" s="211" t="s">
        <v>6</v>
      </c>
      <c r="C68" s="211">
        <v>82166</v>
      </c>
      <c r="D68" s="211" t="s">
        <v>3231</v>
      </c>
      <c r="E68" s="211" t="s">
        <v>6</v>
      </c>
      <c r="F68" s="211" t="s">
        <v>7</v>
      </c>
      <c r="G68" s="211" t="s">
        <v>388</v>
      </c>
      <c r="H68" s="211"/>
      <c r="I68" s="244" t="s">
        <v>3426</v>
      </c>
      <c r="J68" s="244" t="s">
        <v>3300</v>
      </c>
    </row>
    <row r="69" spans="1:10">
      <c r="A69" s="210">
        <v>43406</v>
      </c>
      <c r="B69" s="211" t="s">
        <v>4</v>
      </c>
      <c r="C69" s="211">
        <v>7335</v>
      </c>
      <c r="D69" s="211" t="s">
        <v>163</v>
      </c>
      <c r="E69" s="211" t="s">
        <v>7</v>
      </c>
      <c r="F69" s="211" t="s">
        <v>24</v>
      </c>
      <c r="G69" s="211" t="s">
        <v>3003</v>
      </c>
      <c r="H69" s="211"/>
      <c r="I69" s="651">
        <v>32</v>
      </c>
      <c r="J69" s="651">
        <v>37</v>
      </c>
    </row>
    <row r="70" spans="1:10">
      <c r="A70" s="210">
        <v>43408</v>
      </c>
      <c r="B70" s="211" t="s">
        <v>4</v>
      </c>
      <c r="C70" s="211">
        <v>3333</v>
      </c>
      <c r="D70" s="211" t="s">
        <v>3419</v>
      </c>
      <c r="E70" s="211" t="s">
        <v>7</v>
      </c>
      <c r="F70" s="211" t="s">
        <v>7</v>
      </c>
      <c r="G70" s="211" t="s">
        <v>514</v>
      </c>
      <c r="H70" s="211"/>
      <c r="I70" s="651">
        <v>18</v>
      </c>
      <c r="J70" s="651">
        <v>23</v>
      </c>
    </row>
    <row r="71" spans="1:10">
      <c r="A71" s="210">
        <v>43406</v>
      </c>
      <c r="B71" s="211" t="s">
        <v>4</v>
      </c>
      <c r="C71" s="211">
        <v>7219</v>
      </c>
      <c r="D71" s="211" t="s">
        <v>156</v>
      </c>
      <c r="E71" s="211" t="s">
        <v>1171</v>
      </c>
      <c r="F71" s="211" t="s">
        <v>1171</v>
      </c>
      <c r="G71" s="211" t="s">
        <v>663</v>
      </c>
      <c r="H71" s="211"/>
      <c r="I71" s="651">
        <v>33</v>
      </c>
      <c r="J71" s="651">
        <v>37</v>
      </c>
    </row>
    <row r="72" spans="1:10">
      <c r="A72" s="210">
        <v>43408</v>
      </c>
      <c r="B72" s="211" t="s">
        <v>4</v>
      </c>
      <c r="C72" s="211">
        <v>7263</v>
      </c>
      <c r="D72" s="211" t="s">
        <v>156</v>
      </c>
      <c r="E72" s="211" t="s">
        <v>3411</v>
      </c>
      <c r="F72" s="211" t="s">
        <v>6</v>
      </c>
      <c r="G72" s="211" t="s">
        <v>663</v>
      </c>
      <c r="H72" s="211"/>
      <c r="I72" s="651">
        <v>33</v>
      </c>
      <c r="J72" s="651">
        <v>37</v>
      </c>
    </row>
    <row r="73" spans="1:10">
      <c r="A73" s="210">
        <v>43405</v>
      </c>
      <c r="B73" s="211" t="s">
        <v>7</v>
      </c>
      <c r="C73" s="211">
        <v>54440</v>
      </c>
      <c r="D73" s="211" t="s">
        <v>522</v>
      </c>
      <c r="E73" s="211" t="s">
        <v>7</v>
      </c>
      <c r="F73" s="211" t="s">
        <v>7</v>
      </c>
      <c r="G73" s="211" t="s">
        <v>946</v>
      </c>
      <c r="H73" s="211"/>
      <c r="I73" s="651">
        <v>18</v>
      </c>
      <c r="J73" s="651">
        <v>13</v>
      </c>
    </row>
    <row r="74" spans="1:10">
      <c r="A74" s="210">
        <v>43405</v>
      </c>
      <c r="B74" s="211" t="s">
        <v>4</v>
      </c>
      <c r="C74" s="211">
        <v>5834</v>
      </c>
      <c r="D74" s="211" t="s">
        <v>307</v>
      </c>
      <c r="E74" s="211" t="s">
        <v>646</v>
      </c>
      <c r="F74" s="211" t="s">
        <v>24</v>
      </c>
      <c r="G74" s="211" t="s">
        <v>663</v>
      </c>
      <c r="H74" s="211"/>
      <c r="I74" s="651">
        <v>18</v>
      </c>
      <c r="J74" s="651">
        <v>13</v>
      </c>
    </row>
    <row r="75" spans="1:10">
      <c r="A75" s="210">
        <v>43405</v>
      </c>
      <c r="B75" s="211" t="s">
        <v>7</v>
      </c>
      <c r="C75" s="211">
        <v>57330</v>
      </c>
      <c r="D75" s="211" t="s">
        <v>413</v>
      </c>
      <c r="E75" s="211" t="s">
        <v>7</v>
      </c>
      <c r="F75" s="211" t="s">
        <v>24</v>
      </c>
      <c r="G75" s="211" t="s">
        <v>3015</v>
      </c>
      <c r="H75" s="211" t="s">
        <v>3061</v>
      </c>
      <c r="I75" s="651">
        <v>25</v>
      </c>
      <c r="J75" s="651">
        <v>31</v>
      </c>
    </row>
    <row r="76" spans="1:10">
      <c r="A76" s="210">
        <v>43406</v>
      </c>
      <c r="B76" s="211" t="s">
        <v>4</v>
      </c>
      <c r="C76" s="211">
        <v>1363</v>
      </c>
      <c r="D76" s="211" t="s">
        <v>136</v>
      </c>
      <c r="E76" s="211" t="s">
        <v>28</v>
      </c>
      <c r="F76" s="211" t="s">
        <v>24</v>
      </c>
      <c r="G76" s="211" t="s">
        <v>42</v>
      </c>
      <c r="H76" s="211"/>
      <c r="I76" s="651">
        <v>21</v>
      </c>
      <c r="J76" s="651">
        <v>27</v>
      </c>
    </row>
    <row r="77" spans="1:10">
      <c r="A77" s="210">
        <v>43408</v>
      </c>
      <c r="B77" s="211" t="s">
        <v>4</v>
      </c>
      <c r="C77" s="211">
        <v>1363</v>
      </c>
      <c r="D77" s="211" t="s">
        <v>136</v>
      </c>
      <c r="E77" s="211" t="s">
        <v>5</v>
      </c>
      <c r="F77" s="211" t="s">
        <v>7</v>
      </c>
      <c r="G77" s="211" t="s">
        <v>388</v>
      </c>
      <c r="H77" s="211" t="s">
        <v>3418</v>
      </c>
      <c r="I77" s="651">
        <v>21</v>
      </c>
      <c r="J77" s="651">
        <v>27</v>
      </c>
    </row>
    <row r="78" spans="1:10">
      <c r="A78" s="210">
        <v>43405</v>
      </c>
      <c r="B78" s="211" t="s">
        <v>7</v>
      </c>
      <c r="C78" s="211">
        <v>54800</v>
      </c>
      <c r="D78" s="211" t="s">
        <v>1393</v>
      </c>
      <c r="E78" s="211" t="s">
        <v>7</v>
      </c>
      <c r="F78" s="211" t="s">
        <v>24</v>
      </c>
      <c r="G78" s="211" t="s">
        <v>388</v>
      </c>
      <c r="H78" s="211" t="s">
        <v>3041</v>
      </c>
      <c r="I78" s="651">
        <v>58</v>
      </c>
      <c r="J78" s="651">
        <v>53</v>
      </c>
    </row>
    <row r="79" spans="1:10">
      <c r="A79" s="210">
        <v>43407</v>
      </c>
      <c r="B79" s="211" t="s">
        <v>7</v>
      </c>
      <c r="C79" s="211">
        <v>89700</v>
      </c>
      <c r="D79" s="211" t="s">
        <v>3321</v>
      </c>
      <c r="E79" s="211" t="s">
        <v>7</v>
      </c>
      <c r="F79" s="211" t="s">
        <v>24</v>
      </c>
      <c r="G79" s="211" t="s">
        <v>388</v>
      </c>
      <c r="H79" s="211"/>
      <c r="I79" s="664" t="s">
        <v>3390</v>
      </c>
      <c r="J79" s="244" t="s">
        <v>3289</v>
      </c>
    </row>
    <row r="80" spans="1:10">
      <c r="A80" s="210">
        <v>43405</v>
      </c>
      <c r="B80" s="211" t="s">
        <v>4</v>
      </c>
      <c r="C80" s="211">
        <v>6140</v>
      </c>
      <c r="D80" s="211" t="s">
        <v>142</v>
      </c>
      <c r="E80" s="211" t="s">
        <v>66</v>
      </c>
      <c r="F80" s="211" t="s">
        <v>24</v>
      </c>
      <c r="G80" s="211" t="s">
        <v>388</v>
      </c>
      <c r="H80" s="211"/>
      <c r="I80" s="651">
        <v>32</v>
      </c>
      <c r="J80" s="651">
        <v>43</v>
      </c>
    </row>
    <row r="81" spans="1:10">
      <c r="A81" s="210">
        <v>43407</v>
      </c>
      <c r="B81" s="211" t="s">
        <v>4</v>
      </c>
      <c r="C81" s="211">
        <v>8282</v>
      </c>
      <c r="D81" s="211" t="s">
        <v>916</v>
      </c>
      <c r="E81" s="211" t="s">
        <v>9</v>
      </c>
      <c r="F81" s="211" t="s">
        <v>7</v>
      </c>
      <c r="G81" s="211" t="s">
        <v>663</v>
      </c>
      <c r="H81" s="211"/>
      <c r="I81" s="651">
        <v>24</v>
      </c>
      <c r="J81" s="651">
        <v>35</v>
      </c>
    </row>
    <row r="82" spans="1:10">
      <c r="A82" s="210">
        <v>43408</v>
      </c>
      <c r="B82" s="211" t="s">
        <v>4</v>
      </c>
      <c r="C82" s="211">
        <v>8280</v>
      </c>
      <c r="D82" s="211" t="s">
        <v>916</v>
      </c>
      <c r="E82" s="211" t="s">
        <v>7</v>
      </c>
      <c r="F82" s="211" t="s">
        <v>100</v>
      </c>
      <c r="G82" s="211" t="s">
        <v>123</v>
      </c>
      <c r="H82" s="211" t="s">
        <v>3410</v>
      </c>
      <c r="I82" s="651">
        <v>24</v>
      </c>
      <c r="J82" s="651">
        <v>35</v>
      </c>
    </row>
    <row r="83" spans="1:10">
      <c r="A83" s="210">
        <v>43405</v>
      </c>
      <c r="B83" s="211" t="s">
        <v>4</v>
      </c>
      <c r="C83" s="211">
        <v>1898</v>
      </c>
      <c r="D83" s="211" t="s">
        <v>309</v>
      </c>
      <c r="E83" s="211" t="s">
        <v>12</v>
      </c>
      <c r="F83" s="211" t="s">
        <v>24</v>
      </c>
      <c r="G83" s="211" t="s">
        <v>388</v>
      </c>
      <c r="H83" s="211" t="s">
        <v>3083</v>
      </c>
      <c r="I83" s="651">
        <v>19</v>
      </c>
      <c r="J83" s="651">
        <v>24</v>
      </c>
    </row>
    <row r="84" spans="1:10">
      <c r="A84" s="210">
        <v>43405</v>
      </c>
      <c r="B84" s="211" t="s">
        <v>7</v>
      </c>
      <c r="C84" s="211">
        <v>54410</v>
      </c>
      <c r="D84" s="211" t="s">
        <v>3053</v>
      </c>
      <c r="E84" s="211" t="s">
        <v>7</v>
      </c>
      <c r="F84" s="211" t="s">
        <v>24</v>
      </c>
      <c r="G84" s="211" t="s">
        <v>2240</v>
      </c>
      <c r="H84" s="211" t="s">
        <v>3054</v>
      </c>
      <c r="I84" s="651">
        <v>89</v>
      </c>
      <c r="J84" s="651">
        <v>132</v>
      </c>
    </row>
    <row r="85" spans="1:10">
      <c r="A85" s="210">
        <v>43405</v>
      </c>
      <c r="B85" s="211" t="s">
        <v>6</v>
      </c>
      <c r="C85" s="211">
        <v>86462</v>
      </c>
      <c r="D85" s="211" t="s">
        <v>3036</v>
      </c>
      <c r="E85" s="211" t="s">
        <v>6</v>
      </c>
      <c r="F85" s="211" t="s">
        <v>24</v>
      </c>
      <c r="G85" s="211" t="s">
        <v>1833</v>
      </c>
      <c r="H85" s="211"/>
      <c r="I85" s="244" t="s">
        <v>3429</v>
      </c>
      <c r="J85" s="244" t="s">
        <v>3428</v>
      </c>
    </row>
    <row r="86" spans="1:10">
      <c r="A86" s="210">
        <v>43406</v>
      </c>
      <c r="B86" s="211" t="s">
        <v>4</v>
      </c>
      <c r="C86" s="211">
        <v>3374</v>
      </c>
      <c r="D86" s="211" t="s">
        <v>151</v>
      </c>
      <c r="E86" s="211" t="s">
        <v>3070</v>
      </c>
      <c r="F86" s="211" t="s">
        <v>24</v>
      </c>
      <c r="G86" s="211" t="s">
        <v>42</v>
      </c>
      <c r="H86" s="211"/>
      <c r="I86" s="651">
        <v>25</v>
      </c>
      <c r="J86" s="651">
        <v>18</v>
      </c>
    </row>
    <row r="87" spans="1:10">
      <c r="A87" s="210">
        <v>43407</v>
      </c>
      <c r="B87" s="211" t="s">
        <v>22</v>
      </c>
      <c r="C87" s="211">
        <v>6890</v>
      </c>
      <c r="D87" s="211" t="s">
        <v>2316</v>
      </c>
      <c r="E87" s="211" t="s">
        <v>24</v>
      </c>
      <c r="F87" s="211" t="s">
        <v>7</v>
      </c>
      <c r="G87" s="211" t="s">
        <v>388</v>
      </c>
      <c r="H87" s="211" t="s">
        <v>3349</v>
      </c>
      <c r="I87" s="651">
        <v>62</v>
      </c>
      <c r="J87" s="651">
        <v>82</v>
      </c>
    </row>
    <row r="88" spans="1:10">
      <c r="A88" s="210">
        <v>43406</v>
      </c>
      <c r="B88" s="211" t="s">
        <v>4</v>
      </c>
      <c r="C88" s="211">
        <v>6797</v>
      </c>
      <c r="D88" s="211" t="s">
        <v>1225</v>
      </c>
      <c r="E88" s="211" t="s">
        <v>4</v>
      </c>
      <c r="F88" s="211" t="s">
        <v>7</v>
      </c>
      <c r="G88" s="211" t="s">
        <v>663</v>
      </c>
      <c r="H88" s="211"/>
      <c r="I88" s="651">
        <v>9</v>
      </c>
      <c r="J88" s="651">
        <v>9</v>
      </c>
    </row>
    <row r="89" spans="1:10">
      <c r="A89" s="210">
        <v>43405</v>
      </c>
      <c r="B89" s="211" t="s">
        <v>4</v>
      </c>
      <c r="C89" s="211">
        <v>1430</v>
      </c>
      <c r="D89" s="211" t="s">
        <v>205</v>
      </c>
      <c r="E89" s="211" t="s">
        <v>7</v>
      </c>
      <c r="F89" s="211" t="s">
        <v>29</v>
      </c>
      <c r="G89" s="211" t="s">
        <v>2275</v>
      </c>
      <c r="H89" s="211" t="s">
        <v>3032</v>
      </c>
      <c r="I89" s="651">
        <v>23</v>
      </c>
      <c r="J89" s="651">
        <v>26</v>
      </c>
    </row>
    <row r="90" spans="1:10">
      <c r="A90" s="210">
        <v>43405</v>
      </c>
      <c r="B90" s="211" t="s">
        <v>4</v>
      </c>
      <c r="C90" s="211">
        <v>1372</v>
      </c>
      <c r="D90" s="211" t="s">
        <v>205</v>
      </c>
      <c r="E90" s="211" t="s">
        <v>14</v>
      </c>
      <c r="F90" s="211" t="s">
        <v>814</v>
      </c>
      <c r="G90" s="211" t="s">
        <v>3033</v>
      </c>
      <c r="H90" s="211"/>
      <c r="I90" s="651">
        <v>23</v>
      </c>
      <c r="J90" s="651">
        <v>26</v>
      </c>
    </row>
    <row r="91" spans="1:10">
      <c r="A91" s="210">
        <v>43405</v>
      </c>
      <c r="B91" s="211" t="s">
        <v>4</v>
      </c>
      <c r="C91" s="211">
        <v>1420</v>
      </c>
      <c r="D91" s="211" t="s">
        <v>205</v>
      </c>
      <c r="E91" s="211" t="s">
        <v>7</v>
      </c>
      <c r="F91" s="211" t="s">
        <v>7</v>
      </c>
      <c r="G91" s="211" t="s">
        <v>388</v>
      </c>
      <c r="H91" s="211" t="s">
        <v>3039</v>
      </c>
      <c r="I91" s="651">
        <v>23</v>
      </c>
      <c r="J91" s="651">
        <v>26</v>
      </c>
    </row>
    <row r="92" spans="1:10">
      <c r="A92" s="210">
        <v>43405</v>
      </c>
      <c r="B92" s="211" t="s">
        <v>4</v>
      </c>
      <c r="C92" s="211">
        <v>1923</v>
      </c>
      <c r="D92" s="211" t="s">
        <v>205</v>
      </c>
      <c r="E92" s="211" t="s">
        <v>79</v>
      </c>
      <c r="F92" s="211" t="s">
        <v>35</v>
      </c>
      <c r="G92" s="211" t="s">
        <v>42</v>
      </c>
      <c r="H92" s="211"/>
      <c r="I92" s="651">
        <v>23</v>
      </c>
      <c r="J92" s="651">
        <v>26</v>
      </c>
    </row>
    <row r="93" spans="1:10">
      <c r="A93" s="210">
        <v>43405</v>
      </c>
      <c r="B93" s="211" t="s">
        <v>4</v>
      </c>
      <c r="C93" s="211">
        <v>2538</v>
      </c>
      <c r="D93" s="211" t="s">
        <v>205</v>
      </c>
      <c r="E93" s="211" t="s">
        <v>7</v>
      </c>
      <c r="F93" s="211" t="s">
        <v>24</v>
      </c>
      <c r="G93" s="211" t="s">
        <v>3052</v>
      </c>
      <c r="H93" s="211"/>
      <c r="I93" s="651">
        <v>23</v>
      </c>
      <c r="J93" s="651">
        <v>26</v>
      </c>
    </row>
    <row r="94" spans="1:10">
      <c r="A94" s="210">
        <v>43405</v>
      </c>
      <c r="B94" s="211" t="s">
        <v>4</v>
      </c>
      <c r="C94" s="211">
        <v>2168</v>
      </c>
      <c r="D94" s="211" t="s">
        <v>205</v>
      </c>
      <c r="E94" s="211" t="s">
        <v>7</v>
      </c>
      <c r="F94" s="211" t="s">
        <v>24</v>
      </c>
      <c r="G94" s="211" t="s">
        <v>1833</v>
      </c>
      <c r="H94" s="211"/>
      <c r="I94" s="651">
        <v>23</v>
      </c>
      <c r="J94" s="651">
        <v>26</v>
      </c>
    </row>
    <row r="95" spans="1:10">
      <c r="A95" s="210">
        <v>43405</v>
      </c>
      <c r="B95" s="211" t="s">
        <v>4</v>
      </c>
      <c r="C95" s="211">
        <v>2723</v>
      </c>
      <c r="D95" s="211" t="s">
        <v>205</v>
      </c>
      <c r="E95" s="211" t="s">
        <v>9</v>
      </c>
      <c r="F95" s="211" t="s">
        <v>24</v>
      </c>
      <c r="G95" s="211" t="s">
        <v>388</v>
      </c>
      <c r="H95" s="211" t="s">
        <v>3062</v>
      </c>
      <c r="I95" s="651">
        <v>23</v>
      </c>
      <c r="J95" s="651">
        <v>26</v>
      </c>
    </row>
    <row r="96" spans="1:10">
      <c r="A96" s="210">
        <v>43405</v>
      </c>
      <c r="B96" s="211" t="s">
        <v>4</v>
      </c>
      <c r="C96" s="211">
        <v>1526</v>
      </c>
      <c r="D96" s="211" t="s">
        <v>205</v>
      </c>
      <c r="E96" s="211" t="s">
        <v>638</v>
      </c>
      <c r="F96" s="211" t="s">
        <v>489</v>
      </c>
      <c r="G96" s="211" t="s">
        <v>1833</v>
      </c>
      <c r="H96" s="211"/>
      <c r="I96" s="651">
        <v>23</v>
      </c>
      <c r="J96" s="651">
        <v>26</v>
      </c>
    </row>
    <row r="97" spans="1:10">
      <c r="A97" s="210">
        <v>43405</v>
      </c>
      <c r="B97" s="211" t="s">
        <v>4</v>
      </c>
      <c r="C97" s="211">
        <v>2680</v>
      </c>
      <c r="D97" s="211" t="s">
        <v>205</v>
      </c>
      <c r="E97" s="211" t="s">
        <v>18</v>
      </c>
      <c r="F97" s="211" t="s">
        <v>7</v>
      </c>
      <c r="G97" s="211" t="s">
        <v>663</v>
      </c>
      <c r="H97" s="211"/>
      <c r="I97" s="651">
        <v>23</v>
      </c>
      <c r="J97" s="651">
        <v>26</v>
      </c>
    </row>
    <row r="98" spans="1:10">
      <c r="A98" s="210">
        <v>43405</v>
      </c>
      <c r="B98" s="211" t="s">
        <v>4</v>
      </c>
      <c r="C98" s="211">
        <v>1434</v>
      </c>
      <c r="D98" s="211" t="s">
        <v>205</v>
      </c>
      <c r="E98" s="211" t="s">
        <v>112</v>
      </c>
      <c r="F98" s="211" t="s">
        <v>7</v>
      </c>
      <c r="G98" s="211" t="s">
        <v>2923</v>
      </c>
      <c r="H98" s="211"/>
      <c r="I98" s="651">
        <v>23</v>
      </c>
      <c r="J98" s="651">
        <v>26</v>
      </c>
    </row>
    <row r="99" spans="1:10">
      <c r="A99" s="210">
        <v>43405</v>
      </c>
      <c r="B99" s="211" t="s">
        <v>4</v>
      </c>
      <c r="C99" s="211">
        <v>1354</v>
      </c>
      <c r="D99" s="211" t="s">
        <v>205</v>
      </c>
      <c r="E99" s="211" t="s">
        <v>9</v>
      </c>
      <c r="F99" s="211" t="s">
        <v>7</v>
      </c>
      <c r="G99" s="211" t="s">
        <v>42</v>
      </c>
      <c r="H99" s="211" t="s">
        <v>3079</v>
      </c>
      <c r="I99" s="651">
        <v>23</v>
      </c>
      <c r="J99" s="651">
        <v>26</v>
      </c>
    </row>
    <row r="100" spans="1:10">
      <c r="A100" s="210">
        <v>43406</v>
      </c>
      <c r="B100" s="211" t="s">
        <v>4</v>
      </c>
      <c r="C100" s="211">
        <v>2128</v>
      </c>
      <c r="D100" s="211" t="s">
        <v>205</v>
      </c>
      <c r="E100" s="211" t="s">
        <v>447</v>
      </c>
      <c r="F100" s="211" t="s">
        <v>24</v>
      </c>
      <c r="G100" s="211" t="s">
        <v>42</v>
      </c>
      <c r="H100" s="211" t="s">
        <v>3230</v>
      </c>
      <c r="I100" s="651">
        <v>23</v>
      </c>
      <c r="J100" s="651">
        <v>26</v>
      </c>
    </row>
    <row r="101" spans="1:10">
      <c r="A101" s="210">
        <v>43406</v>
      </c>
      <c r="B101" s="211" t="s">
        <v>4</v>
      </c>
      <c r="C101" s="211">
        <v>1619</v>
      </c>
      <c r="D101" s="211" t="s">
        <v>205</v>
      </c>
      <c r="E101" s="211" t="s">
        <v>6</v>
      </c>
      <c r="F101" s="211" t="s">
        <v>5</v>
      </c>
      <c r="G101" s="211" t="s">
        <v>663</v>
      </c>
      <c r="H101" s="211"/>
      <c r="I101" s="651">
        <v>23</v>
      </c>
      <c r="J101" s="651">
        <v>26</v>
      </c>
    </row>
    <row r="102" spans="1:10">
      <c r="A102" s="210">
        <v>43406</v>
      </c>
      <c r="B102" s="211" t="s">
        <v>4</v>
      </c>
      <c r="C102" s="211">
        <v>1116</v>
      </c>
      <c r="D102" s="211" t="s">
        <v>205</v>
      </c>
      <c r="E102" s="211" t="s">
        <v>79</v>
      </c>
      <c r="F102" s="211" t="s">
        <v>24</v>
      </c>
      <c r="G102" s="211" t="s">
        <v>3239</v>
      </c>
      <c r="H102" s="211" t="s">
        <v>3240</v>
      </c>
      <c r="I102" s="651">
        <v>23</v>
      </c>
      <c r="J102" s="651">
        <v>26</v>
      </c>
    </row>
    <row r="103" spans="1:10">
      <c r="A103" s="210">
        <v>43406</v>
      </c>
      <c r="B103" s="211" t="s">
        <v>4</v>
      </c>
      <c r="C103" s="211">
        <v>1710</v>
      </c>
      <c r="D103" s="211" t="s">
        <v>205</v>
      </c>
      <c r="E103" s="211" t="s">
        <v>376</v>
      </c>
      <c r="F103" s="211" t="s">
        <v>24</v>
      </c>
      <c r="G103" s="211" t="s">
        <v>123</v>
      </c>
      <c r="H103" s="211" t="s">
        <v>3242</v>
      </c>
      <c r="I103" s="651">
        <v>23</v>
      </c>
      <c r="J103" s="651">
        <v>26</v>
      </c>
    </row>
    <row r="104" spans="1:10">
      <c r="A104" s="210">
        <v>43406</v>
      </c>
      <c r="B104" s="211" t="s">
        <v>4</v>
      </c>
      <c r="C104" s="211">
        <v>1372</v>
      </c>
      <c r="D104" s="211" t="s">
        <v>205</v>
      </c>
      <c r="E104" s="211" t="s">
        <v>32</v>
      </c>
      <c r="F104" s="211" t="s">
        <v>24</v>
      </c>
      <c r="G104" s="211" t="s">
        <v>42</v>
      </c>
      <c r="H104" s="211"/>
      <c r="I104" s="651">
        <v>23</v>
      </c>
      <c r="J104" s="651">
        <v>26</v>
      </c>
    </row>
    <row r="105" spans="1:10">
      <c r="A105" s="210">
        <v>43406</v>
      </c>
      <c r="B105" s="211" t="s">
        <v>4</v>
      </c>
      <c r="C105" s="211">
        <v>2531</v>
      </c>
      <c r="D105" s="211" t="s">
        <v>205</v>
      </c>
      <c r="E105" s="211" t="s">
        <v>984</v>
      </c>
      <c r="F105" s="211" t="s">
        <v>100</v>
      </c>
      <c r="G105" s="211" t="s">
        <v>3243</v>
      </c>
      <c r="H105" s="211"/>
      <c r="I105" s="651">
        <v>23</v>
      </c>
      <c r="J105" s="651">
        <v>26</v>
      </c>
    </row>
    <row r="106" spans="1:10">
      <c r="A106" s="210">
        <v>43406</v>
      </c>
      <c r="B106" s="211" t="s">
        <v>4</v>
      </c>
      <c r="C106" s="211">
        <v>1937</v>
      </c>
      <c r="D106" s="211" t="s">
        <v>205</v>
      </c>
      <c r="E106" s="211" t="s">
        <v>24</v>
      </c>
      <c r="F106" s="211" t="s">
        <v>7</v>
      </c>
      <c r="G106" s="211" t="s">
        <v>388</v>
      </c>
      <c r="H106" s="211" t="s">
        <v>3244</v>
      </c>
      <c r="I106" s="651">
        <v>23</v>
      </c>
      <c r="J106" s="651">
        <v>26</v>
      </c>
    </row>
    <row r="107" spans="1:10">
      <c r="A107" s="210">
        <v>43406</v>
      </c>
      <c r="B107" s="211" t="s">
        <v>4</v>
      </c>
      <c r="C107" s="211">
        <v>1520</v>
      </c>
      <c r="D107" s="211" t="s">
        <v>205</v>
      </c>
      <c r="E107" s="211" t="s">
        <v>24</v>
      </c>
      <c r="F107" s="211" t="s">
        <v>5</v>
      </c>
      <c r="G107" s="211" t="s">
        <v>388</v>
      </c>
      <c r="H107" s="211"/>
      <c r="I107" s="651">
        <v>23</v>
      </c>
      <c r="J107" s="651">
        <v>26</v>
      </c>
    </row>
    <row r="108" spans="1:10">
      <c r="A108" s="210">
        <v>43406</v>
      </c>
      <c r="B108" s="211" t="s">
        <v>4</v>
      </c>
      <c r="C108" s="211">
        <v>2336</v>
      </c>
      <c r="D108" s="211" t="s">
        <v>205</v>
      </c>
      <c r="E108" s="211" t="s">
        <v>7</v>
      </c>
      <c r="F108" s="211" t="s">
        <v>2542</v>
      </c>
      <c r="G108" s="211" t="s">
        <v>388</v>
      </c>
      <c r="H108" s="211"/>
      <c r="I108" s="651">
        <v>23</v>
      </c>
      <c r="J108" s="651">
        <v>26</v>
      </c>
    </row>
    <row r="109" spans="1:10">
      <c r="A109" s="210">
        <v>43406</v>
      </c>
      <c r="B109" s="211" t="s">
        <v>4</v>
      </c>
      <c r="C109" s="211">
        <v>1461</v>
      </c>
      <c r="D109" s="211" t="s">
        <v>205</v>
      </c>
      <c r="E109" s="211" t="s">
        <v>7</v>
      </c>
      <c r="F109" s="211" t="s">
        <v>3255</v>
      </c>
      <c r="G109" s="211" t="s">
        <v>42</v>
      </c>
      <c r="H109" s="211"/>
      <c r="I109" s="651">
        <v>23</v>
      </c>
      <c r="J109" s="651">
        <v>26</v>
      </c>
    </row>
    <row r="110" spans="1:10">
      <c r="A110" s="210">
        <v>43406</v>
      </c>
      <c r="B110" s="211" t="s">
        <v>4</v>
      </c>
      <c r="C110" s="211">
        <v>2624</v>
      </c>
      <c r="D110" s="211" t="s">
        <v>205</v>
      </c>
      <c r="E110" s="211" t="s">
        <v>66</v>
      </c>
      <c r="F110" s="211" t="s">
        <v>6</v>
      </c>
      <c r="G110" s="211" t="s">
        <v>42</v>
      </c>
      <c r="H110" s="211" t="s">
        <v>3257</v>
      </c>
      <c r="I110" s="651">
        <v>23</v>
      </c>
      <c r="J110" s="651">
        <v>26</v>
      </c>
    </row>
    <row r="111" spans="1:10">
      <c r="A111" s="210">
        <v>43407</v>
      </c>
      <c r="B111" s="211" t="s">
        <v>4</v>
      </c>
      <c r="C111" s="211">
        <v>2511</v>
      </c>
      <c r="D111" s="211" t="s">
        <v>205</v>
      </c>
      <c r="E111" s="211" t="s">
        <v>984</v>
      </c>
      <c r="F111" s="211" t="s">
        <v>5</v>
      </c>
      <c r="G111" s="211" t="s">
        <v>388</v>
      </c>
      <c r="H111" s="211"/>
      <c r="I111" s="651">
        <v>23</v>
      </c>
      <c r="J111" s="651">
        <v>26</v>
      </c>
    </row>
    <row r="112" spans="1:10">
      <c r="A112" s="210">
        <v>43407</v>
      </c>
      <c r="B112" s="211" t="s">
        <v>4</v>
      </c>
      <c r="C112" s="211">
        <v>1718</v>
      </c>
      <c r="D112" s="211" t="s">
        <v>205</v>
      </c>
      <c r="E112" s="211" t="s">
        <v>5</v>
      </c>
      <c r="F112" s="211" t="s">
        <v>7</v>
      </c>
      <c r="G112" s="211" t="s">
        <v>2923</v>
      </c>
      <c r="H112" s="211"/>
      <c r="I112" s="651">
        <v>23</v>
      </c>
      <c r="J112" s="651">
        <v>26</v>
      </c>
    </row>
    <row r="113" spans="1:10">
      <c r="A113" s="210">
        <v>43407</v>
      </c>
      <c r="B113" s="211" t="s">
        <v>4</v>
      </c>
      <c r="C113" s="211">
        <v>2523</v>
      </c>
      <c r="D113" s="211" t="s">
        <v>205</v>
      </c>
      <c r="E113" s="211" t="s">
        <v>6</v>
      </c>
      <c r="F113" s="211" t="s">
        <v>5</v>
      </c>
      <c r="G113" s="211" t="s">
        <v>388</v>
      </c>
      <c r="H113" s="211" t="s">
        <v>3331</v>
      </c>
      <c r="I113" s="651">
        <v>23</v>
      </c>
      <c r="J113" s="651">
        <v>26</v>
      </c>
    </row>
    <row r="114" spans="1:10">
      <c r="A114" s="210">
        <v>43407</v>
      </c>
      <c r="B114" s="211" t="s">
        <v>4</v>
      </c>
      <c r="C114" s="211">
        <v>1932</v>
      </c>
      <c r="D114" s="211" t="s">
        <v>205</v>
      </c>
      <c r="E114" s="211" t="s">
        <v>7</v>
      </c>
      <c r="F114" s="211" t="s">
        <v>24</v>
      </c>
      <c r="G114" s="211" t="s">
        <v>3015</v>
      </c>
      <c r="H114" s="211" t="s">
        <v>3351</v>
      </c>
      <c r="I114" s="651">
        <v>23</v>
      </c>
      <c r="J114" s="651">
        <v>26</v>
      </c>
    </row>
    <row r="115" spans="1:10">
      <c r="A115" s="210">
        <v>43408</v>
      </c>
      <c r="B115" s="211" t="s">
        <v>4</v>
      </c>
      <c r="C115" s="211">
        <v>1856</v>
      </c>
      <c r="D115" s="211" t="s">
        <v>205</v>
      </c>
      <c r="E115" s="211" t="s">
        <v>653</v>
      </c>
      <c r="F115" s="211" t="s">
        <v>814</v>
      </c>
      <c r="G115" s="211" t="s">
        <v>42</v>
      </c>
      <c r="H115" s="211"/>
      <c r="I115" s="651">
        <v>23</v>
      </c>
      <c r="J115" s="651">
        <v>26</v>
      </c>
    </row>
    <row r="116" spans="1:10">
      <c r="A116" s="210">
        <v>43405</v>
      </c>
      <c r="B116" s="211" t="s">
        <v>4</v>
      </c>
      <c r="C116" s="211">
        <v>8223</v>
      </c>
      <c r="D116" s="211" t="s">
        <v>162</v>
      </c>
      <c r="E116" s="211" t="s">
        <v>638</v>
      </c>
      <c r="F116" s="211" t="s">
        <v>24</v>
      </c>
      <c r="G116" s="211" t="s">
        <v>42</v>
      </c>
      <c r="H116" s="211" t="s">
        <v>3042</v>
      </c>
      <c r="I116" s="651">
        <v>23</v>
      </c>
      <c r="J116" s="651">
        <v>20</v>
      </c>
    </row>
    <row r="117" spans="1:10">
      <c r="A117" s="210">
        <v>43405</v>
      </c>
      <c r="B117" s="211" t="s">
        <v>4</v>
      </c>
      <c r="C117" s="211">
        <v>8258</v>
      </c>
      <c r="D117" s="211" t="s">
        <v>162</v>
      </c>
      <c r="E117" s="211" t="s">
        <v>66</v>
      </c>
      <c r="F117" s="211" t="s">
        <v>24</v>
      </c>
      <c r="G117" s="211" t="s">
        <v>42</v>
      </c>
      <c r="H117" s="211"/>
      <c r="I117" s="651">
        <v>23</v>
      </c>
      <c r="J117" s="651">
        <v>20</v>
      </c>
    </row>
    <row r="118" spans="1:10">
      <c r="A118" s="210">
        <v>43406</v>
      </c>
      <c r="B118" s="211" t="s">
        <v>4</v>
      </c>
      <c r="C118" s="211">
        <v>8224</v>
      </c>
      <c r="D118" s="211" t="s">
        <v>162</v>
      </c>
      <c r="E118" s="211" t="s">
        <v>489</v>
      </c>
      <c r="F118" s="211" t="s">
        <v>24</v>
      </c>
      <c r="G118" s="211" t="s">
        <v>42</v>
      </c>
      <c r="H118" s="211"/>
      <c r="I118" s="651">
        <v>23</v>
      </c>
      <c r="J118" s="651">
        <v>20</v>
      </c>
    </row>
    <row r="119" spans="1:10">
      <c r="A119" s="210">
        <v>43408</v>
      </c>
      <c r="B119" s="211" t="s">
        <v>7</v>
      </c>
      <c r="C119" s="211">
        <v>54320</v>
      </c>
      <c r="D119" s="211" t="s">
        <v>3427</v>
      </c>
      <c r="E119" s="211" t="s">
        <v>7</v>
      </c>
      <c r="F119" s="211" t="s">
        <v>24</v>
      </c>
      <c r="G119" s="211" t="s">
        <v>388</v>
      </c>
      <c r="H119" s="211"/>
      <c r="I119" s="651">
        <v>78</v>
      </c>
      <c r="J119" s="651">
        <v>120</v>
      </c>
    </row>
    <row r="120" spans="1:10">
      <c r="A120" s="210">
        <v>43405</v>
      </c>
      <c r="B120" s="211" t="s">
        <v>4</v>
      </c>
      <c r="C120" s="211">
        <v>7663</v>
      </c>
      <c r="D120" s="211" t="s">
        <v>310</v>
      </c>
      <c r="E120" s="211" t="s">
        <v>25</v>
      </c>
      <c r="F120" s="211" t="s">
        <v>7</v>
      </c>
      <c r="G120" s="211" t="s">
        <v>42</v>
      </c>
      <c r="H120" s="211" t="s">
        <v>3065</v>
      </c>
      <c r="I120" s="651">
        <v>45</v>
      </c>
      <c r="J120" s="651">
        <v>57</v>
      </c>
    </row>
    <row r="121" spans="1:10">
      <c r="A121" s="210">
        <v>43406</v>
      </c>
      <c r="B121" s="211" t="s">
        <v>22</v>
      </c>
      <c r="C121" s="211">
        <v>6769</v>
      </c>
      <c r="D121" s="211" t="s">
        <v>2497</v>
      </c>
      <c r="E121" s="211" t="s">
        <v>7</v>
      </c>
      <c r="F121" s="211" t="s">
        <v>24</v>
      </c>
      <c r="G121" s="211" t="s">
        <v>1833</v>
      </c>
      <c r="H121" s="211"/>
      <c r="I121" s="651">
        <v>49</v>
      </c>
      <c r="J121" s="651">
        <v>47</v>
      </c>
    </row>
    <row r="122" spans="1:10">
      <c r="A122" s="210">
        <v>43405</v>
      </c>
      <c r="B122" s="211" t="s">
        <v>4</v>
      </c>
      <c r="C122" s="211">
        <v>6931</v>
      </c>
      <c r="D122" s="211" t="s">
        <v>801</v>
      </c>
      <c r="E122" s="211" t="s">
        <v>5</v>
      </c>
      <c r="F122" s="211" t="s">
        <v>24</v>
      </c>
      <c r="G122" s="211" t="s">
        <v>123</v>
      </c>
      <c r="H122" s="211"/>
      <c r="I122" s="651">
        <v>36</v>
      </c>
      <c r="J122" s="651">
        <v>45</v>
      </c>
    </row>
    <row r="123" spans="1:10">
      <c r="A123" s="210">
        <v>43408</v>
      </c>
      <c r="B123" s="211" t="s">
        <v>4</v>
      </c>
      <c r="C123" s="211">
        <v>7526</v>
      </c>
      <c r="D123" s="211" t="s">
        <v>468</v>
      </c>
      <c r="E123" s="211" t="s">
        <v>112</v>
      </c>
      <c r="F123" s="211" t="s">
        <v>7</v>
      </c>
      <c r="G123" s="211" t="s">
        <v>388</v>
      </c>
      <c r="H123" s="211"/>
      <c r="I123" s="651">
        <v>35</v>
      </c>
      <c r="J123" s="651">
        <v>52</v>
      </c>
    </row>
    <row r="124" spans="1:10">
      <c r="A124" s="210">
        <v>43406</v>
      </c>
      <c r="B124" s="211" t="s">
        <v>7</v>
      </c>
      <c r="C124" s="211">
        <v>57000</v>
      </c>
      <c r="D124" s="211" t="s">
        <v>785</v>
      </c>
      <c r="E124" s="211" t="s">
        <v>7</v>
      </c>
      <c r="F124" s="211" t="s">
        <v>24</v>
      </c>
      <c r="G124" s="211" t="s">
        <v>3249</v>
      </c>
      <c r="H124" s="211" t="s">
        <v>3250</v>
      </c>
      <c r="I124" s="651">
        <v>51</v>
      </c>
      <c r="J124" s="651">
        <v>69</v>
      </c>
    </row>
    <row r="125" spans="1:10">
      <c r="A125" s="210">
        <v>43407</v>
      </c>
      <c r="B125" s="211" t="s">
        <v>7</v>
      </c>
      <c r="C125" s="211">
        <v>57000</v>
      </c>
      <c r="D125" s="211" t="s">
        <v>785</v>
      </c>
      <c r="E125" s="211" t="s">
        <v>7</v>
      </c>
      <c r="F125" s="211" t="s">
        <v>7</v>
      </c>
      <c r="G125" s="211" t="s">
        <v>388</v>
      </c>
      <c r="H125" s="211" t="s">
        <v>3325</v>
      </c>
      <c r="I125" s="651">
        <v>51</v>
      </c>
      <c r="J125" s="651">
        <v>69</v>
      </c>
    </row>
    <row r="126" spans="1:10">
      <c r="A126" s="210">
        <v>43408</v>
      </c>
      <c r="B126" s="211" t="s">
        <v>7</v>
      </c>
      <c r="C126" s="211">
        <v>57940</v>
      </c>
      <c r="D126" s="211" t="s">
        <v>899</v>
      </c>
      <c r="E126" s="211" t="s">
        <v>7</v>
      </c>
      <c r="F126" s="211" t="s">
        <v>24</v>
      </c>
      <c r="G126" s="211" t="s">
        <v>388</v>
      </c>
      <c r="H126" s="211"/>
      <c r="I126" s="651">
        <v>37</v>
      </c>
      <c r="J126" s="651">
        <v>52</v>
      </c>
    </row>
    <row r="127" spans="1:10">
      <c r="A127" s="210">
        <v>43407</v>
      </c>
      <c r="B127" s="211" t="s">
        <v>7</v>
      </c>
      <c r="C127" s="211">
        <v>54135</v>
      </c>
      <c r="D127" s="211" t="s">
        <v>738</v>
      </c>
      <c r="E127" s="211" t="s">
        <v>7</v>
      </c>
      <c r="F127" s="211" t="s">
        <v>3075</v>
      </c>
      <c r="G127" s="211" t="s">
        <v>3334</v>
      </c>
      <c r="H127" s="211" t="s">
        <v>3335</v>
      </c>
      <c r="I127" s="651">
        <v>21</v>
      </c>
      <c r="J127" s="651">
        <v>16</v>
      </c>
    </row>
    <row r="128" spans="1:10">
      <c r="A128" s="210">
        <v>43405</v>
      </c>
      <c r="B128" s="211" t="s">
        <v>9</v>
      </c>
      <c r="C128" s="211">
        <v>20020</v>
      </c>
      <c r="D128" s="211" t="s">
        <v>1083</v>
      </c>
      <c r="E128" s="211" t="s">
        <v>3071</v>
      </c>
      <c r="F128" s="211" t="s">
        <v>24</v>
      </c>
      <c r="G128" s="211" t="s">
        <v>939</v>
      </c>
      <c r="H128" s="211"/>
      <c r="I128" s="244" t="s">
        <v>3127</v>
      </c>
      <c r="J128" s="244" t="s">
        <v>3127</v>
      </c>
    </row>
    <row r="129" spans="1:10">
      <c r="A129" s="210">
        <v>43405</v>
      </c>
      <c r="B129" s="211" t="s">
        <v>4</v>
      </c>
      <c r="C129" s="211">
        <v>3944</v>
      </c>
      <c r="D129" s="211" t="s">
        <v>175</v>
      </c>
      <c r="E129" s="211" t="s">
        <v>5</v>
      </c>
      <c r="F129" s="211" t="s">
        <v>228</v>
      </c>
      <c r="G129" s="211" t="s">
        <v>663</v>
      </c>
      <c r="H129" s="211" t="s">
        <v>3077</v>
      </c>
      <c r="I129" s="651">
        <v>12</v>
      </c>
      <c r="J129" s="651">
        <v>13</v>
      </c>
    </row>
    <row r="130" spans="1:10">
      <c r="A130" s="210">
        <v>43406</v>
      </c>
      <c r="B130" s="211" t="s">
        <v>4</v>
      </c>
      <c r="C130" s="211">
        <v>3910</v>
      </c>
      <c r="D130" s="211" t="s">
        <v>175</v>
      </c>
      <c r="E130" s="211" t="s">
        <v>5</v>
      </c>
      <c r="F130" s="211" t="s">
        <v>6</v>
      </c>
      <c r="G130" s="211" t="s">
        <v>1833</v>
      </c>
      <c r="H130" s="211" t="s">
        <v>3258</v>
      </c>
      <c r="I130" s="651">
        <v>12</v>
      </c>
      <c r="J130" s="651">
        <v>13</v>
      </c>
    </row>
    <row r="131" spans="1:10">
      <c r="A131" s="210">
        <v>43407</v>
      </c>
      <c r="B131" s="211" t="s">
        <v>7</v>
      </c>
      <c r="C131" s="211">
        <v>57920</v>
      </c>
      <c r="D131" s="211" t="s">
        <v>3344</v>
      </c>
      <c r="E131" s="211" t="s">
        <v>7</v>
      </c>
      <c r="F131" s="211" t="s">
        <v>7</v>
      </c>
      <c r="G131" s="211" t="s">
        <v>388</v>
      </c>
      <c r="H131" s="211" t="s">
        <v>3345</v>
      </c>
      <c r="I131" s="651">
        <v>49</v>
      </c>
      <c r="J131" s="651">
        <v>64</v>
      </c>
    </row>
    <row r="132" spans="1:10">
      <c r="A132" s="210">
        <v>43408</v>
      </c>
      <c r="B132" s="211" t="s">
        <v>4</v>
      </c>
      <c r="C132" s="211">
        <v>5331</v>
      </c>
      <c r="D132" s="211" t="s">
        <v>314</v>
      </c>
      <c r="E132" s="211" t="s">
        <v>653</v>
      </c>
      <c r="F132" s="211" t="s">
        <v>24</v>
      </c>
      <c r="G132" s="211" t="s">
        <v>388</v>
      </c>
      <c r="H132" s="211"/>
      <c r="I132" s="651">
        <v>27</v>
      </c>
      <c r="J132" s="651">
        <v>37</v>
      </c>
    </row>
    <row r="133" spans="1:10">
      <c r="A133" s="210">
        <v>43407</v>
      </c>
      <c r="B133" s="211" t="s">
        <v>22</v>
      </c>
      <c r="C133" s="211">
        <v>5000</v>
      </c>
      <c r="D133" s="211" t="s">
        <v>427</v>
      </c>
      <c r="E133" s="211" t="s">
        <v>7</v>
      </c>
      <c r="F133" s="211" t="s">
        <v>24</v>
      </c>
      <c r="G133" s="211" t="s">
        <v>1833</v>
      </c>
      <c r="H133" s="211" t="s">
        <v>3352</v>
      </c>
      <c r="I133" s="651">
        <v>93</v>
      </c>
      <c r="J133" s="651">
        <v>149</v>
      </c>
    </row>
    <row r="134" spans="1:10">
      <c r="A134" s="210">
        <v>43407</v>
      </c>
      <c r="B134" s="211" t="s">
        <v>7</v>
      </c>
      <c r="C134" s="211">
        <v>57700</v>
      </c>
      <c r="D134" s="211" t="s">
        <v>1425</v>
      </c>
      <c r="E134" s="211" t="s">
        <v>7</v>
      </c>
      <c r="F134" s="211" t="s">
        <v>24</v>
      </c>
      <c r="G134" s="211" t="s">
        <v>388</v>
      </c>
      <c r="H134" s="211"/>
      <c r="I134" s="651">
        <v>36</v>
      </c>
      <c r="J134" s="651">
        <v>33</v>
      </c>
    </row>
    <row r="135" spans="1:10">
      <c r="A135" s="210">
        <v>43405</v>
      </c>
      <c r="B135" s="211" t="s">
        <v>4</v>
      </c>
      <c r="C135" s="211">
        <v>6962</v>
      </c>
      <c r="D135" s="211" t="s">
        <v>177</v>
      </c>
      <c r="E135" s="211" t="s">
        <v>79</v>
      </c>
      <c r="F135" s="211" t="s">
        <v>24</v>
      </c>
      <c r="G135" s="211" t="s">
        <v>388</v>
      </c>
      <c r="H135" s="211" t="s">
        <v>3034</v>
      </c>
      <c r="I135" s="651">
        <v>28</v>
      </c>
      <c r="J135" s="651">
        <v>41</v>
      </c>
    </row>
    <row r="136" spans="1:10">
      <c r="A136" s="210">
        <v>43407</v>
      </c>
      <c r="B136" s="211" t="s">
        <v>4</v>
      </c>
      <c r="C136" s="211">
        <v>6944</v>
      </c>
      <c r="D136" s="211" t="s">
        <v>177</v>
      </c>
      <c r="E136" s="211" t="s">
        <v>6</v>
      </c>
      <c r="F136" s="211" t="s">
        <v>24</v>
      </c>
      <c r="G136" s="211" t="s">
        <v>3059</v>
      </c>
      <c r="H136" s="211" t="s">
        <v>3324</v>
      </c>
      <c r="I136" s="651">
        <v>28</v>
      </c>
      <c r="J136" s="651">
        <v>41</v>
      </c>
    </row>
    <row r="137" spans="1:10">
      <c r="A137" s="210">
        <v>43405</v>
      </c>
      <c r="B137" s="211" t="s">
        <v>6</v>
      </c>
      <c r="C137" s="211">
        <v>54453</v>
      </c>
      <c r="D137" s="211" t="s">
        <v>431</v>
      </c>
      <c r="E137" s="211" t="s">
        <v>363</v>
      </c>
      <c r="F137" s="211" t="s">
        <v>24</v>
      </c>
      <c r="G137" s="211" t="s">
        <v>235</v>
      </c>
      <c r="H137" s="211"/>
      <c r="I137" s="651">
        <v>40</v>
      </c>
      <c r="J137" s="651">
        <v>58</v>
      </c>
    </row>
    <row r="138" spans="1:10">
      <c r="A138" s="210">
        <v>43407</v>
      </c>
      <c r="B138" s="211" t="s">
        <v>22</v>
      </c>
      <c r="C138" s="211">
        <v>1341</v>
      </c>
      <c r="D138" s="211" t="s">
        <v>3320</v>
      </c>
      <c r="E138" s="211" t="s">
        <v>7</v>
      </c>
      <c r="F138" s="211" t="s">
        <v>984</v>
      </c>
      <c r="G138" s="211" t="s">
        <v>388</v>
      </c>
      <c r="H138" s="211"/>
      <c r="I138" s="651">
        <v>113</v>
      </c>
      <c r="J138" s="651">
        <v>183</v>
      </c>
    </row>
    <row r="139" spans="1:10">
      <c r="A139" s="210">
        <v>43407</v>
      </c>
      <c r="B139" s="211" t="s">
        <v>4</v>
      </c>
      <c r="C139" s="211">
        <v>4751</v>
      </c>
      <c r="D139" s="211" t="s">
        <v>180</v>
      </c>
      <c r="E139" s="211" t="s">
        <v>4</v>
      </c>
      <c r="F139" s="211" t="s">
        <v>24</v>
      </c>
      <c r="G139" s="211" t="s">
        <v>40</v>
      </c>
      <c r="H139" s="211" t="s">
        <v>3319</v>
      </c>
      <c r="I139" s="651">
        <v>9</v>
      </c>
      <c r="J139" s="651">
        <v>5</v>
      </c>
    </row>
    <row r="140" spans="1:10">
      <c r="A140" s="210">
        <v>43406</v>
      </c>
      <c r="B140" s="211" t="s">
        <v>7</v>
      </c>
      <c r="C140" s="211">
        <v>54620</v>
      </c>
      <c r="D140" s="211" t="s">
        <v>845</v>
      </c>
      <c r="E140" s="211" t="s">
        <v>7</v>
      </c>
      <c r="F140" s="211" t="s">
        <v>7</v>
      </c>
      <c r="G140" s="211" t="s">
        <v>3059</v>
      </c>
      <c r="H140" s="211" t="s">
        <v>3245</v>
      </c>
      <c r="I140" s="651">
        <v>30</v>
      </c>
      <c r="J140" s="651">
        <v>24</v>
      </c>
    </row>
    <row r="141" spans="1:10">
      <c r="A141" s="210">
        <v>43405</v>
      </c>
      <c r="B141" s="211" t="s">
        <v>4</v>
      </c>
      <c r="C141" s="211">
        <v>3985</v>
      </c>
      <c r="D141" s="211" t="s">
        <v>3050</v>
      </c>
      <c r="E141" s="211" t="s">
        <v>4</v>
      </c>
      <c r="F141" s="211" t="s">
        <v>7</v>
      </c>
      <c r="G141" s="211" t="s">
        <v>42</v>
      </c>
      <c r="H141" s="211" t="s">
        <v>3051</v>
      </c>
      <c r="I141" s="651">
        <v>12</v>
      </c>
      <c r="J141" s="651">
        <v>11</v>
      </c>
    </row>
    <row r="142" spans="1:10">
      <c r="A142" s="210">
        <v>43407</v>
      </c>
      <c r="B142" s="211" t="s">
        <v>4</v>
      </c>
      <c r="C142" s="211">
        <v>7460</v>
      </c>
      <c r="D142" s="211" t="s">
        <v>3330</v>
      </c>
      <c r="E142" s="211" t="s">
        <v>5</v>
      </c>
      <c r="F142" s="211" t="s">
        <v>7</v>
      </c>
      <c r="G142" s="211" t="s">
        <v>388</v>
      </c>
      <c r="H142" s="211"/>
      <c r="I142" s="651">
        <v>32</v>
      </c>
      <c r="J142" s="651">
        <v>46</v>
      </c>
    </row>
    <row r="143" spans="1:10">
      <c r="A143" s="210">
        <v>43405</v>
      </c>
      <c r="B143" s="211" t="s">
        <v>4</v>
      </c>
      <c r="C143" s="211">
        <v>5441</v>
      </c>
      <c r="D143" s="211" t="s">
        <v>3045</v>
      </c>
      <c r="E143" s="211" t="s">
        <v>79</v>
      </c>
      <c r="F143" s="211" t="s">
        <v>6</v>
      </c>
      <c r="G143" s="211" t="s">
        <v>42</v>
      </c>
      <c r="H143" s="211"/>
      <c r="I143" s="651">
        <v>30</v>
      </c>
      <c r="J143" s="651">
        <v>42</v>
      </c>
    </row>
    <row r="144" spans="1:10">
      <c r="A144" s="210">
        <v>43407</v>
      </c>
      <c r="B144" s="211" t="s">
        <v>4</v>
      </c>
      <c r="C144" s="211">
        <v>7670</v>
      </c>
      <c r="D144" s="211" t="s">
        <v>3327</v>
      </c>
      <c r="E144" s="211" t="s">
        <v>5</v>
      </c>
      <c r="F144" s="211" t="s">
        <v>7</v>
      </c>
      <c r="G144" s="211" t="s">
        <v>3328</v>
      </c>
      <c r="H144" s="211" t="s">
        <v>3329</v>
      </c>
      <c r="I144" s="651">
        <v>36</v>
      </c>
      <c r="J144" s="651">
        <v>50</v>
      </c>
    </row>
    <row r="145" spans="1:10">
      <c r="A145" s="210">
        <v>43406</v>
      </c>
      <c r="B145" s="211" t="s">
        <v>4</v>
      </c>
      <c r="C145" s="211">
        <v>4660</v>
      </c>
      <c r="D145" s="211" t="s">
        <v>296</v>
      </c>
      <c r="E145" s="211" t="s">
        <v>18</v>
      </c>
      <c r="F145" s="211" t="s">
        <v>100</v>
      </c>
      <c r="G145" s="211" t="s">
        <v>123</v>
      </c>
      <c r="H145" s="211"/>
      <c r="I145" s="651">
        <v>12</v>
      </c>
      <c r="J145" s="651">
        <v>8</v>
      </c>
    </row>
    <row r="146" spans="1:10">
      <c r="A146" s="210">
        <v>43405</v>
      </c>
      <c r="B146" s="211" t="s">
        <v>7</v>
      </c>
      <c r="C146" s="211">
        <v>76133</v>
      </c>
      <c r="D146" s="211" t="s">
        <v>3073</v>
      </c>
      <c r="E146" s="211" t="s">
        <v>7</v>
      </c>
      <c r="F146" s="211" t="s">
        <v>7</v>
      </c>
      <c r="G146" s="211" t="s">
        <v>1833</v>
      </c>
      <c r="H146" s="211" t="s">
        <v>3074</v>
      </c>
      <c r="I146" s="664" t="s">
        <v>3430</v>
      </c>
      <c r="J146" s="664" t="s">
        <v>3431</v>
      </c>
    </row>
    <row r="147" spans="1:10">
      <c r="A147" s="210">
        <v>43405</v>
      </c>
      <c r="B147" s="211" t="s">
        <v>4</v>
      </c>
      <c r="C147" s="211">
        <v>7539</v>
      </c>
      <c r="D147" s="211" t="s">
        <v>1215</v>
      </c>
      <c r="E147" s="211" t="s">
        <v>4</v>
      </c>
      <c r="F147" s="211" t="s">
        <v>7</v>
      </c>
      <c r="G147" s="211" t="s">
        <v>388</v>
      </c>
      <c r="H147" s="211" t="s">
        <v>3055</v>
      </c>
      <c r="I147" s="651">
        <v>34</v>
      </c>
      <c r="J147" s="651">
        <v>48</v>
      </c>
    </row>
    <row r="148" spans="1:10">
      <c r="A148" s="210">
        <v>43405</v>
      </c>
      <c r="B148" s="211" t="s">
        <v>4</v>
      </c>
      <c r="C148" s="211">
        <v>2440</v>
      </c>
      <c r="D148" s="211" t="s">
        <v>3049</v>
      </c>
      <c r="E148" s="211" t="s">
        <v>24</v>
      </c>
      <c r="F148" s="211" t="s">
        <v>7</v>
      </c>
      <c r="G148" s="211" t="s">
        <v>388</v>
      </c>
      <c r="H148" s="211"/>
      <c r="I148" s="651">
        <v>22</v>
      </c>
      <c r="J148" s="651">
        <v>28</v>
      </c>
    </row>
    <row r="149" spans="1:10">
      <c r="A149" s="210">
        <v>43405</v>
      </c>
      <c r="B149" s="211" t="s">
        <v>4</v>
      </c>
      <c r="C149" s="211">
        <v>6916</v>
      </c>
      <c r="D149" s="211" t="s">
        <v>286</v>
      </c>
      <c r="E149" s="211" t="s">
        <v>25</v>
      </c>
      <c r="F149" s="211" t="s">
        <v>7</v>
      </c>
      <c r="G149" s="211" t="s">
        <v>42</v>
      </c>
      <c r="H149" s="211" t="s">
        <v>3066</v>
      </c>
      <c r="I149" s="651">
        <v>31</v>
      </c>
      <c r="J149" s="651">
        <v>45</v>
      </c>
    </row>
    <row r="150" spans="1:10">
      <c r="A150" s="210">
        <v>43406</v>
      </c>
      <c r="B150" s="211" t="s">
        <v>4</v>
      </c>
      <c r="C150" s="211">
        <v>6914</v>
      </c>
      <c r="D150" s="211" t="s">
        <v>286</v>
      </c>
      <c r="E150" s="211" t="s">
        <v>5</v>
      </c>
      <c r="F150" s="211" t="s">
        <v>7</v>
      </c>
      <c r="G150" s="211" t="s">
        <v>1833</v>
      </c>
      <c r="H150" s="211"/>
      <c r="I150" s="651">
        <v>31</v>
      </c>
      <c r="J150" s="651">
        <v>45</v>
      </c>
    </row>
    <row r="151" spans="1:10">
      <c r="A151" s="210">
        <v>43406</v>
      </c>
      <c r="B151" s="211" t="s">
        <v>4</v>
      </c>
      <c r="C151" s="211">
        <v>6910</v>
      </c>
      <c r="D151" s="211" t="s">
        <v>286</v>
      </c>
      <c r="E151" s="211" t="s">
        <v>24</v>
      </c>
      <c r="F151" s="211" t="s">
        <v>7</v>
      </c>
      <c r="G151" s="211" t="s">
        <v>123</v>
      </c>
      <c r="H151" s="211"/>
      <c r="I151" s="651">
        <v>31</v>
      </c>
      <c r="J151" s="651">
        <v>45</v>
      </c>
    </row>
    <row r="152" spans="1:10">
      <c r="A152" s="210">
        <v>43406</v>
      </c>
      <c r="B152" s="211" t="s">
        <v>6</v>
      </c>
      <c r="C152" s="211">
        <v>83324</v>
      </c>
      <c r="D152" s="211" t="s">
        <v>3238</v>
      </c>
      <c r="E152" s="211" t="s">
        <v>6</v>
      </c>
      <c r="F152" s="211" t="s">
        <v>24</v>
      </c>
      <c r="G152" s="211" t="s">
        <v>3015</v>
      </c>
      <c r="H152" s="211"/>
      <c r="I152" s="665" t="s">
        <v>3432</v>
      </c>
      <c r="J152" s="665" t="s">
        <v>3433</v>
      </c>
    </row>
    <row r="153" spans="1:10">
      <c r="A153" s="210">
        <v>43407</v>
      </c>
      <c r="B153" s="211" t="s">
        <v>4</v>
      </c>
      <c r="C153" s="211">
        <v>3721</v>
      </c>
      <c r="D153" s="211" t="s">
        <v>192</v>
      </c>
      <c r="E153" s="211" t="s">
        <v>7</v>
      </c>
      <c r="F153" s="211" t="s">
        <v>24</v>
      </c>
      <c r="G153" s="211" t="s">
        <v>3332</v>
      </c>
      <c r="H153" s="211" t="s">
        <v>3333</v>
      </c>
      <c r="I153" s="651">
        <v>19</v>
      </c>
      <c r="J153" s="651">
        <v>20</v>
      </c>
    </row>
    <row r="154" spans="1:10">
      <c r="A154" s="210">
        <v>43408</v>
      </c>
      <c r="B154" s="211" t="s">
        <v>7</v>
      </c>
      <c r="C154" s="211">
        <v>57310</v>
      </c>
      <c r="D154" s="211" t="s">
        <v>3414</v>
      </c>
      <c r="E154" s="211" t="s">
        <v>3415</v>
      </c>
      <c r="F154" s="211" t="s">
        <v>24</v>
      </c>
      <c r="G154" s="211" t="s">
        <v>388</v>
      </c>
      <c r="H154" s="211"/>
      <c r="I154" s="651">
        <v>39</v>
      </c>
      <c r="J154" s="651">
        <v>54</v>
      </c>
    </row>
    <row r="155" spans="1:10">
      <c r="A155" s="210">
        <v>43408</v>
      </c>
      <c r="B155" s="211" t="s">
        <v>6</v>
      </c>
      <c r="C155" s="211">
        <v>66119</v>
      </c>
      <c r="D155" s="211" t="s">
        <v>3412</v>
      </c>
      <c r="E155" s="211" t="s">
        <v>6</v>
      </c>
      <c r="F155" s="211" t="s">
        <v>35</v>
      </c>
      <c r="G155" s="211" t="s">
        <v>2923</v>
      </c>
      <c r="H155" s="211" t="s">
        <v>3413</v>
      </c>
      <c r="I155" s="651">
        <v>69</v>
      </c>
      <c r="J155" s="651">
        <v>106</v>
      </c>
    </row>
    <row r="156" spans="1:10">
      <c r="A156" s="210">
        <v>43405</v>
      </c>
      <c r="B156" s="211" t="s">
        <v>4</v>
      </c>
      <c r="C156" s="211">
        <v>4991</v>
      </c>
      <c r="D156" s="211" t="s">
        <v>158</v>
      </c>
      <c r="E156" s="211" t="s">
        <v>4</v>
      </c>
      <c r="F156" s="211" t="s">
        <v>7</v>
      </c>
      <c r="G156" s="211" t="s">
        <v>123</v>
      </c>
      <c r="H156" s="211" t="s">
        <v>3056</v>
      </c>
      <c r="I156" s="651">
        <v>7</v>
      </c>
      <c r="J156" s="651">
        <v>6</v>
      </c>
    </row>
    <row r="157" spans="1:10">
      <c r="A157" s="210">
        <v>43405</v>
      </c>
      <c r="B157" s="211" t="s">
        <v>4</v>
      </c>
      <c r="C157" s="211">
        <v>4993</v>
      </c>
      <c r="D157" s="211" t="s">
        <v>158</v>
      </c>
      <c r="E157" s="211" t="s">
        <v>4</v>
      </c>
      <c r="F157" s="211" t="s">
        <v>7</v>
      </c>
      <c r="G157" s="211" t="s">
        <v>3081</v>
      </c>
      <c r="H157" s="211" t="s">
        <v>3082</v>
      </c>
      <c r="I157" s="651">
        <v>7</v>
      </c>
      <c r="J157" s="651">
        <v>6</v>
      </c>
    </row>
    <row r="158" spans="1:10">
      <c r="A158" s="210">
        <v>43405</v>
      </c>
      <c r="B158" s="211" t="s">
        <v>4</v>
      </c>
      <c r="C158" s="211">
        <v>6250</v>
      </c>
      <c r="D158" s="211" t="s">
        <v>3068</v>
      </c>
      <c r="E158" s="211" t="s">
        <v>5</v>
      </c>
      <c r="F158" s="211" t="s">
        <v>6</v>
      </c>
      <c r="G158" s="211" t="s">
        <v>123</v>
      </c>
      <c r="H158" s="211" t="s">
        <v>3069</v>
      </c>
      <c r="I158" s="651">
        <v>41</v>
      </c>
      <c r="J158" s="651">
        <v>58</v>
      </c>
    </row>
    <row r="159" spans="1:10">
      <c r="A159" s="210">
        <v>43405</v>
      </c>
      <c r="B159" s="211" t="s">
        <v>7</v>
      </c>
      <c r="C159" s="211">
        <v>67750</v>
      </c>
      <c r="D159" s="211" t="s">
        <v>3057</v>
      </c>
      <c r="E159" s="211" t="s">
        <v>7</v>
      </c>
      <c r="F159" s="211" t="s">
        <v>6</v>
      </c>
      <c r="G159" s="211" t="s">
        <v>663</v>
      </c>
      <c r="H159" s="211"/>
      <c r="I159" s="651">
        <v>166</v>
      </c>
      <c r="J159" s="651">
        <v>251</v>
      </c>
    </row>
    <row r="160" spans="1:10">
      <c r="A160" s="210">
        <v>43405</v>
      </c>
      <c r="B160" s="211" t="s">
        <v>4</v>
      </c>
      <c r="C160" s="211">
        <v>5371</v>
      </c>
      <c r="D160" s="211" t="s">
        <v>155</v>
      </c>
      <c r="E160" s="211" t="s">
        <v>3075</v>
      </c>
      <c r="F160" s="211" t="s">
        <v>7</v>
      </c>
      <c r="G160" s="211" t="s">
        <v>42</v>
      </c>
      <c r="H160" s="211" t="s">
        <v>3076</v>
      </c>
      <c r="I160" s="651">
        <v>31</v>
      </c>
      <c r="J160" s="651">
        <v>43</v>
      </c>
    </row>
    <row r="161" spans="1:10">
      <c r="A161" s="210">
        <v>43406</v>
      </c>
      <c r="B161" s="211" t="s">
        <v>4</v>
      </c>
      <c r="C161" s="211">
        <v>4470</v>
      </c>
      <c r="D161" s="211" t="s">
        <v>139</v>
      </c>
      <c r="E161" s="211" t="s">
        <v>6</v>
      </c>
      <c r="F161" s="211" t="s">
        <v>5</v>
      </c>
      <c r="G161" s="211" t="s">
        <v>42</v>
      </c>
      <c r="H161" s="211"/>
      <c r="I161" s="651">
        <v>6</v>
      </c>
      <c r="J161" s="651">
        <v>4</v>
      </c>
    </row>
    <row r="162" spans="1:10">
      <c r="A162" s="210">
        <v>43406</v>
      </c>
      <c r="B162" s="211" t="s">
        <v>4</v>
      </c>
      <c r="C162" s="211">
        <v>4438</v>
      </c>
      <c r="D162" s="211" t="s">
        <v>139</v>
      </c>
      <c r="E162" s="211" t="s">
        <v>9</v>
      </c>
      <c r="F162" s="211" t="s">
        <v>5</v>
      </c>
      <c r="G162" s="211" t="s">
        <v>2541</v>
      </c>
      <c r="H162" s="211" t="s">
        <v>3241</v>
      </c>
      <c r="I162" s="651">
        <v>6</v>
      </c>
      <c r="J162" s="651">
        <v>4</v>
      </c>
    </row>
    <row r="163" spans="1:10">
      <c r="A163" s="210">
        <v>43407</v>
      </c>
      <c r="B163" s="211" t="s">
        <v>7</v>
      </c>
      <c r="C163" s="211">
        <v>57960</v>
      </c>
      <c r="D163" s="211" t="s">
        <v>3337</v>
      </c>
      <c r="E163" s="211" t="s">
        <v>7</v>
      </c>
      <c r="F163" s="211" t="s">
        <v>24</v>
      </c>
      <c r="G163" s="211" t="s">
        <v>3338</v>
      </c>
      <c r="H163" s="211"/>
      <c r="I163" s="651">
        <v>117</v>
      </c>
      <c r="J163" s="651">
        <v>175</v>
      </c>
    </row>
    <row r="164" spans="1:10">
      <c r="A164" s="210">
        <v>43405</v>
      </c>
      <c r="B164" s="211" t="s">
        <v>4</v>
      </c>
      <c r="C164" s="211">
        <v>8436</v>
      </c>
      <c r="D164" s="211" t="s">
        <v>385</v>
      </c>
      <c r="E164" s="211" t="s">
        <v>18</v>
      </c>
      <c r="F164" s="211" t="s">
        <v>7</v>
      </c>
      <c r="G164" s="211" t="s">
        <v>42</v>
      </c>
      <c r="H164" s="211" t="s">
        <v>3063</v>
      </c>
      <c r="I164" s="651">
        <v>26</v>
      </c>
      <c r="J164" s="651">
        <v>21</v>
      </c>
    </row>
    <row r="165" spans="1:10">
      <c r="A165" s="210">
        <v>43406</v>
      </c>
      <c r="B165" s="211" t="s">
        <v>4</v>
      </c>
      <c r="C165" s="211">
        <v>8436</v>
      </c>
      <c r="D165" s="211" t="s">
        <v>385</v>
      </c>
      <c r="E165" s="211" t="s">
        <v>5</v>
      </c>
      <c r="F165" s="211" t="s">
        <v>7</v>
      </c>
      <c r="G165" s="211" t="s">
        <v>388</v>
      </c>
      <c r="H165" s="211"/>
      <c r="I165" s="651">
        <v>26</v>
      </c>
      <c r="J165" s="651">
        <v>21</v>
      </c>
    </row>
    <row r="166" spans="1:10">
      <c r="A166" s="210">
        <v>43405</v>
      </c>
      <c r="B166" s="211" t="s">
        <v>4</v>
      </c>
      <c r="C166" s="211">
        <v>6587</v>
      </c>
      <c r="D166" s="211" t="s">
        <v>3067</v>
      </c>
      <c r="E166" s="211" t="s">
        <v>5</v>
      </c>
      <c r="F166" s="211" t="s">
        <v>35</v>
      </c>
      <c r="G166" s="211" t="s">
        <v>2410</v>
      </c>
      <c r="H166" s="211"/>
      <c r="I166" s="651">
        <v>50</v>
      </c>
      <c r="J166" s="651">
        <v>67</v>
      </c>
    </row>
    <row r="167" spans="1:10">
      <c r="A167" s="210">
        <v>43405</v>
      </c>
      <c r="B167" s="211" t="s">
        <v>4</v>
      </c>
      <c r="C167" s="211">
        <v>7333</v>
      </c>
      <c r="D167" s="211" t="s">
        <v>130</v>
      </c>
      <c r="E167" s="211" t="s">
        <v>5</v>
      </c>
      <c r="F167" s="211" t="s">
        <v>7</v>
      </c>
      <c r="G167" s="211" t="s">
        <v>663</v>
      </c>
      <c r="H167" s="211"/>
      <c r="I167" s="651">
        <v>29</v>
      </c>
      <c r="J167" s="651">
        <v>36</v>
      </c>
    </row>
    <row r="168" spans="1:10">
      <c r="A168" s="210">
        <v>43405</v>
      </c>
      <c r="B168" s="211" t="s">
        <v>4</v>
      </c>
      <c r="C168" s="211">
        <v>8010</v>
      </c>
      <c r="D168" s="211" t="s">
        <v>135</v>
      </c>
      <c r="E168" s="211" t="s">
        <v>1134</v>
      </c>
      <c r="F168" s="211" t="s">
        <v>7</v>
      </c>
      <c r="G168" s="211" t="s">
        <v>1833</v>
      </c>
      <c r="H168" s="211"/>
      <c r="I168" s="651">
        <v>19</v>
      </c>
      <c r="J168" s="651">
        <v>26</v>
      </c>
    </row>
    <row r="169" spans="1:10">
      <c r="A169" s="210">
        <v>43405</v>
      </c>
      <c r="B169" s="211" t="s">
        <v>4</v>
      </c>
      <c r="C169" s="211">
        <v>8029</v>
      </c>
      <c r="D169" s="211" t="s">
        <v>135</v>
      </c>
      <c r="E169" s="211" t="s">
        <v>9</v>
      </c>
      <c r="F169" s="211" t="s">
        <v>7</v>
      </c>
      <c r="G169" s="211" t="s">
        <v>1833</v>
      </c>
      <c r="H169" s="211"/>
      <c r="I169" s="651">
        <v>19</v>
      </c>
      <c r="J169" s="651">
        <v>26</v>
      </c>
    </row>
    <row r="170" spans="1:10">
      <c r="A170" s="210">
        <v>43406</v>
      </c>
      <c r="B170" s="211" t="s">
        <v>4</v>
      </c>
      <c r="C170" s="211">
        <v>8029</v>
      </c>
      <c r="D170" s="211" t="s">
        <v>135</v>
      </c>
      <c r="E170" s="211" t="s">
        <v>7</v>
      </c>
      <c r="F170" s="211" t="s">
        <v>24</v>
      </c>
      <c r="G170" s="211" t="s">
        <v>388</v>
      </c>
      <c r="H170" s="211" t="s">
        <v>3235</v>
      </c>
      <c r="I170" s="651">
        <v>19</v>
      </c>
      <c r="J170" s="651">
        <v>26</v>
      </c>
    </row>
    <row r="171" spans="1:10">
      <c r="A171" s="210">
        <v>43406</v>
      </c>
      <c r="B171" s="211" t="s">
        <v>4</v>
      </c>
      <c r="C171" s="211">
        <v>8048</v>
      </c>
      <c r="D171" s="211" t="s">
        <v>135</v>
      </c>
      <c r="E171" s="211" t="s">
        <v>28</v>
      </c>
      <c r="F171" s="211" t="s">
        <v>7</v>
      </c>
      <c r="G171" s="211" t="s">
        <v>1015</v>
      </c>
      <c r="H171" s="211"/>
      <c r="I171" s="651">
        <v>19</v>
      </c>
      <c r="J171" s="651">
        <v>26</v>
      </c>
    </row>
    <row r="172" spans="1:10">
      <c r="A172" s="210">
        <v>43407</v>
      </c>
      <c r="B172" s="211" t="s">
        <v>7</v>
      </c>
      <c r="C172" s="211">
        <v>57100</v>
      </c>
      <c r="D172" s="211" t="s">
        <v>369</v>
      </c>
      <c r="E172" s="211" t="s">
        <v>7</v>
      </c>
      <c r="F172" s="211" t="s">
        <v>3255</v>
      </c>
      <c r="G172" s="211" t="s">
        <v>388</v>
      </c>
      <c r="H172" s="211" t="s">
        <v>3326</v>
      </c>
      <c r="I172" s="651">
        <v>48</v>
      </c>
      <c r="J172" s="651">
        <v>41</v>
      </c>
    </row>
    <row r="173" spans="1:10">
      <c r="A173" s="210">
        <v>43408</v>
      </c>
      <c r="B173" s="211" t="s">
        <v>4</v>
      </c>
      <c r="C173" s="211">
        <v>9909</v>
      </c>
      <c r="D173" s="211" t="s">
        <v>3416</v>
      </c>
      <c r="E173" s="211" t="s">
        <v>5</v>
      </c>
      <c r="F173" s="211" t="s">
        <v>363</v>
      </c>
      <c r="G173" s="211" t="s">
        <v>123</v>
      </c>
      <c r="H173" s="211" t="s">
        <v>3417</v>
      </c>
      <c r="I173" s="651">
        <v>75</v>
      </c>
      <c r="J173" s="651">
        <v>102</v>
      </c>
    </row>
    <row r="174" spans="1:10">
      <c r="A174" s="210">
        <v>43406</v>
      </c>
      <c r="B174" s="211" t="s">
        <v>7</v>
      </c>
      <c r="C174" s="211">
        <v>57070</v>
      </c>
      <c r="D174" s="211" t="s">
        <v>3251</v>
      </c>
      <c r="E174" s="211" t="s">
        <v>7</v>
      </c>
      <c r="F174" s="211" t="s">
        <v>9</v>
      </c>
      <c r="G174" s="211" t="s">
        <v>1833</v>
      </c>
      <c r="H174" s="211" t="s">
        <v>3252</v>
      </c>
      <c r="I174" s="651">
        <v>50</v>
      </c>
      <c r="J174" s="651">
        <v>71</v>
      </c>
    </row>
    <row r="175" spans="1:10">
      <c r="A175" s="210">
        <v>43407</v>
      </c>
      <c r="B175" s="211" t="s">
        <v>7</v>
      </c>
      <c r="C175" s="211">
        <v>57130</v>
      </c>
      <c r="D175" s="211" t="s">
        <v>3434</v>
      </c>
      <c r="E175" s="211" t="s">
        <v>7</v>
      </c>
      <c r="F175" s="211" t="s">
        <v>24</v>
      </c>
      <c r="G175" s="211" t="s">
        <v>463</v>
      </c>
      <c r="H175" s="211" t="s">
        <v>3341</v>
      </c>
      <c r="I175" s="651">
        <v>53</v>
      </c>
      <c r="J175" s="651">
        <v>81</v>
      </c>
    </row>
    <row r="176" spans="1:10">
      <c r="A176" s="210">
        <v>43407</v>
      </c>
      <c r="B176" s="211" t="s">
        <v>7</v>
      </c>
      <c r="C176" s="211">
        <v>54870</v>
      </c>
      <c r="D176" s="211" t="s">
        <v>3348</v>
      </c>
      <c r="E176" s="211" t="s">
        <v>100</v>
      </c>
      <c r="F176" s="211" t="s">
        <v>7</v>
      </c>
      <c r="G176" s="211" t="s">
        <v>37</v>
      </c>
      <c r="H176" s="211"/>
      <c r="I176" s="651">
        <v>24</v>
      </c>
      <c r="J176" s="651">
        <v>24</v>
      </c>
    </row>
    <row r="177" spans="1:10">
      <c r="A177" s="210">
        <v>43406</v>
      </c>
      <c r="B177" s="211" t="s">
        <v>7</v>
      </c>
      <c r="C177" s="211">
        <v>54190</v>
      </c>
      <c r="D177" s="211" t="s">
        <v>1725</v>
      </c>
      <c r="E177" s="211" t="s">
        <v>7</v>
      </c>
      <c r="F177" s="211" t="s">
        <v>24</v>
      </c>
      <c r="G177" s="211" t="s">
        <v>2984</v>
      </c>
      <c r="H177" s="211" t="s">
        <v>3253</v>
      </c>
      <c r="I177" s="651">
        <v>18</v>
      </c>
      <c r="J177" s="651">
        <v>13</v>
      </c>
    </row>
    <row r="178" spans="1:10">
      <c r="A178" s="210">
        <v>43407</v>
      </c>
      <c r="B178" s="211" t="s">
        <v>7</v>
      </c>
      <c r="C178" s="211">
        <v>45700</v>
      </c>
      <c r="D178" s="211" t="s">
        <v>3322</v>
      </c>
      <c r="E178" s="211" t="s">
        <v>2208</v>
      </c>
      <c r="F178" s="211" t="s">
        <v>7</v>
      </c>
      <c r="G178" s="211" t="s">
        <v>388</v>
      </c>
      <c r="H178" s="211"/>
      <c r="I178" s="664" t="s">
        <v>3435</v>
      </c>
      <c r="J178" s="244" t="s">
        <v>3436</v>
      </c>
    </row>
    <row r="179" spans="1:10">
      <c r="A179" s="210">
        <v>43407</v>
      </c>
      <c r="B179" s="211" t="s">
        <v>22</v>
      </c>
      <c r="C179" s="211">
        <v>6762</v>
      </c>
      <c r="D179" s="211" t="s">
        <v>1306</v>
      </c>
      <c r="E179" s="211" t="s">
        <v>7</v>
      </c>
      <c r="F179" s="211" t="s">
        <v>7</v>
      </c>
      <c r="G179" s="211" t="s">
        <v>388</v>
      </c>
      <c r="H179" s="211" t="s">
        <v>3350</v>
      </c>
      <c r="I179" s="651">
        <v>39</v>
      </c>
      <c r="J179" s="651">
        <v>37</v>
      </c>
    </row>
    <row r="180" spans="1:10">
      <c r="A180" s="210">
        <v>43406</v>
      </c>
      <c r="B180" s="211" t="s">
        <v>6</v>
      </c>
      <c r="C180" s="211">
        <v>71093</v>
      </c>
      <c r="D180" s="211" t="s">
        <v>3237</v>
      </c>
      <c r="E180" s="211" t="s">
        <v>6</v>
      </c>
      <c r="F180" s="211" t="s">
        <v>24</v>
      </c>
      <c r="G180" s="211" t="s">
        <v>2916</v>
      </c>
      <c r="H180" s="211"/>
      <c r="I180" s="664" t="s">
        <v>3157</v>
      </c>
      <c r="J180" s="664" t="s">
        <v>3430</v>
      </c>
    </row>
    <row r="181" spans="1:10">
      <c r="A181" s="210">
        <v>43405</v>
      </c>
      <c r="B181" s="211" t="s">
        <v>7</v>
      </c>
      <c r="C181" s="211">
        <v>57970</v>
      </c>
      <c r="D181" s="211" t="s">
        <v>739</v>
      </c>
      <c r="E181" s="211" t="s">
        <v>7</v>
      </c>
      <c r="F181" s="211" t="s">
        <v>24</v>
      </c>
      <c r="G181" s="211" t="s">
        <v>2923</v>
      </c>
      <c r="H181" s="211"/>
      <c r="I181" s="651">
        <v>34</v>
      </c>
      <c r="J181" s="651">
        <v>45</v>
      </c>
    </row>
  </sheetData>
  <sortState ref="A4:H181">
    <sortCondition ref="D181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/>
  <dimension ref="A1:K525"/>
  <sheetViews>
    <sheetView workbookViewId="0">
      <pane ySplit="2" topLeftCell="A409" activePane="bottomLeft" state="frozen"/>
      <selection pane="bottomLeft" activeCell="D107" sqref="D107"/>
    </sheetView>
  </sheetViews>
  <sheetFormatPr baseColWidth="10" defaultRowHeight="21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8.6640625" style="88" customWidth="1"/>
    <col min="9" max="10" width="10.83203125" style="89"/>
    <col min="11" max="16384" width="10.83203125" style="10"/>
  </cols>
  <sheetData>
    <row r="1" spans="1:10" ht="44">
      <c r="A1" s="96" t="s">
        <v>2</v>
      </c>
      <c r="B1" s="98" t="s">
        <v>0</v>
      </c>
      <c r="C1" s="100" t="s">
        <v>1</v>
      </c>
      <c r="D1" s="124" t="s">
        <v>129</v>
      </c>
      <c r="E1" s="103" t="s">
        <v>204</v>
      </c>
      <c r="F1" s="104" t="s">
        <v>203</v>
      </c>
      <c r="G1" s="105" t="s">
        <v>3</v>
      </c>
    </row>
    <row r="2" spans="1:10">
      <c r="A2" s="138"/>
      <c r="B2" s="139"/>
      <c r="C2" s="140"/>
      <c r="D2" s="101"/>
      <c r="E2" s="141"/>
      <c r="F2" s="142"/>
      <c r="G2" s="143"/>
    </row>
    <row r="3" spans="1:10" ht="15" customHeight="1">
      <c r="A3" s="13">
        <v>43028</v>
      </c>
      <c r="B3" s="13" t="s">
        <v>22</v>
      </c>
      <c r="C3" s="16">
        <v>6791</v>
      </c>
      <c r="D3" s="16" t="s">
        <v>144</v>
      </c>
      <c r="E3" s="13" t="s">
        <v>7</v>
      </c>
      <c r="F3" s="13" t="s">
        <v>7</v>
      </c>
      <c r="G3" s="13" t="s">
        <v>39</v>
      </c>
    </row>
    <row r="4" spans="1:10" ht="15" customHeight="1">
      <c r="A4" s="13">
        <v>43034</v>
      </c>
      <c r="B4" s="4" t="s">
        <v>11</v>
      </c>
      <c r="C4" s="15">
        <v>33610</v>
      </c>
      <c r="D4" s="15"/>
      <c r="E4" s="4" t="s">
        <v>6</v>
      </c>
      <c r="F4" s="4" t="s">
        <v>56</v>
      </c>
      <c r="G4" s="4" t="s">
        <v>47</v>
      </c>
      <c r="H4" s="88">
        <v>13</v>
      </c>
      <c r="I4" s="93">
        <f>H4/503</f>
        <v>2.584493041749503E-2</v>
      </c>
      <c r="J4" s="89" t="s">
        <v>572</v>
      </c>
    </row>
    <row r="5" spans="1:10" ht="15" customHeight="1">
      <c r="A5" s="13">
        <v>43037</v>
      </c>
      <c r="B5" s="4" t="s">
        <v>11</v>
      </c>
      <c r="C5" s="15">
        <v>67661</v>
      </c>
      <c r="D5" s="15"/>
      <c r="E5" s="4" t="s">
        <v>6</v>
      </c>
      <c r="F5" s="4" t="s">
        <v>6</v>
      </c>
      <c r="G5" s="4" t="s">
        <v>45</v>
      </c>
    </row>
    <row r="6" spans="1:10" ht="15" customHeight="1">
      <c r="A6" s="13">
        <v>43038</v>
      </c>
      <c r="B6" s="4" t="s">
        <v>11</v>
      </c>
      <c r="C6" s="15">
        <v>60594</v>
      </c>
      <c r="D6" s="15"/>
      <c r="E6" s="4" t="s">
        <v>6</v>
      </c>
      <c r="F6" s="4" t="s">
        <v>52</v>
      </c>
      <c r="G6" s="4" t="s">
        <v>42</v>
      </c>
    </row>
    <row r="7" spans="1:10" ht="15" customHeight="1">
      <c r="A7" s="12">
        <v>43022</v>
      </c>
      <c r="B7" s="1" t="s">
        <v>7</v>
      </c>
      <c r="C7" s="1">
        <v>54650</v>
      </c>
      <c r="D7" s="1" t="s">
        <v>393</v>
      </c>
      <c r="E7" s="1" t="s">
        <v>7</v>
      </c>
      <c r="F7" s="1" t="s">
        <v>7</v>
      </c>
      <c r="G7" s="2"/>
    </row>
    <row r="8" spans="1:10" ht="15" customHeight="1">
      <c r="A8" s="12">
        <v>43022</v>
      </c>
      <c r="B8" s="1" t="s">
        <v>7</v>
      </c>
      <c r="C8" s="1">
        <v>54680</v>
      </c>
      <c r="D8" s="1" t="s">
        <v>395</v>
      </c>
      <c r="E8" s="1" t="s">
        <v>7</v>
      </c>
      <c r="F8" s="1" t="s">
        <v>7</v>
      </c>
      <c r="G8" s="2"/>
    </row>
    <row r="9" spans="1:10" ht="15" customHeight="1">
      <c r="A9" s="12">
        <v>43023</v>
      </c>
      <c r="B9" s="1" t="s">
        <v>7</v>
      </c>
      <c r="C9" s="1">
        <v>54190</v>
      </c>
      <c r="D9" s="55" t="s">
        <v>396</v>
      </c>
      <c r="E9" s="1" t="s">
        <v>25</v>
      </c>
      <c r="F9" s="1" t="s">
        <v>26</v>
      </c>
      <c r="G9" s="2"/>
    </row>
    <row r="10" spans="1:10" ht="15" customHeight="1">
      <c r="A10" s="13">
        <v>43024</v>
      </c>
      <c r="B10" s="14" t="s">
        <v>7</v>
      </c>
      <c r="C10" s="5">
        <v>55470</v>
      </c>
      <c r="D10" s="5"/>
      <c r="E10" s="3" t="s">
        <v>7</v>
      </c>
      <c r="F10" s="3" t="s">
        <v>24</v>
      </c>
      <c r="G10" s="4" t="s">
        <v>37</v>
      </c>
    </row>
    <row r="11" spans="1:10" ht="15" customHeight="1">
      <c r="A11" s="13">
        <v>43030</v>
      </c>
      <c r="B11" s="13" t="s">
        <v>7</v>
      </c>
      <c r="C11" s="17">
        <v>57290</v>
      </c>
      <c r="D11" s="17"/>
      <c r="E11" s="13" t="s">
        <v>7</v>
      </c>
      <c r="F11" s="13" t="s">
        <v>24</v>
      </c>
      <c r="G11" s="13" t="s">
        <v>43</v>
      </c>
    </row>
    <row r="12" spans="1:10" ht="15" customHeight="1">
      <c r="A12" s="13">
        <v>43032</v>
      </c>
      <c r="B12" s="3" t="s">
        <v>7</v>
      </c>
      <c r="C12" s="5">
        <v>57360</v>
      </c>
      <c r="D12" s="5"/>
      <c r="E12" s="3" t="s">
        <v>7</v>
      </c>
      <c r="F12" s="3" t="s">
        <v>7</v>
      </c>
      <c r="G12" s="4" t="s">
        <v>43</v>
      </c>
    </row>
    <row r="13" spans="1:10" ht="15" customHeight="1">
      <c r="A13" s="13">
        <v>43032</v>
      </c>
      <c r="B13" s="4" t="s">
        <v>7</v>
      </c>
      <c r="C13" s="15">
        <v>57270</v>
      </c>
      <c r="D13" s="15"/>
      <c r="E13" s="4" t="s">
        <v>7</v>
      </c>
      <c r="F13" s="4" t="s">
        <v>55</v>
      </c>
      <c r="G13" s="4" t="s">
        <v>42</v>
      </c>
    </row>
    <row r="14" spans="1:10" ht="15" customHeight="1">
      <c r="A14" s="13">
        <v>43033</v>
      </c>
      <c r="B14" s="4" t="s">
        <v>7</v>
      </c>
      <c r="C14" s="15">
        <v>54400</v>
      </c>
      <c r="D14" s="54"/>
      <c r="E14" s="4" t="s">
        <v>7</v>
      </c>
      <c r="F14" s="4" t="s">
        <v>10</v>
      </c>
      <c r="G14" s="4" t="s">
        <v>48</v>
      </c>
    </row>
    <row r="15" spans="1:10" ht="15" customHeight="1">
      <c r="A15" s="13">
        <v>43037</v>
      </c>
      <c r="B15" s="4" t="s">
        <v>7</v>
      </c>
      <c r="C15" s="15">
        <v>54700</v>
      </c>
      <c r="D15" s="15"/>
      <c r="E15" s="4" t="s">
        <v>7</v>
      </c>
      <c r="F15" s="4" t="s">
        <v>7</v>
      </c>
      <c r="G15" s="4" t="s">
        <v>45</v>
      </c>
    </row>
    <row r="16" spans="1:10" ht="15" customHeight="1">
      <c r="A16" s="13">
        <v>43037</v>
      </c>
      <c r="B16" s="4" t="s">
        <v>7</v>
      </c>
      <c r="C16" s="15">
        <v>57970</v>
      </c>
      <c r="D16" s="15"/>
      <c r="E16" s="4" t="s">
        <v>7</v>
      </c>
      <c r="F16" s="4" t="s">
        <v>7</v>
      </c>
      <c r="G16" s="4" t="s">
        <v>20</v>
      </c>
    </row>
    <row r="17" spans="1:10" ht="15" customHeight="1">
      <c r="A17" s="13">
        <v>43039</v>
      </c>
      <c r="B17" s="4" t="s">
        <v>7</v>
      </c>
      <c r="C17" s="15">
        <v>78650</v>
      </c>
      <c r="D17" s="15"/>
      <c r="E17" s="4" t="s">
        <v>7</v>
      </c>
      <c r="F17" s="4" t="s">
        <v>8</v>
      </c>
      <c r="G17" s="4" t="s">
        <v>64</v>
      </c>
    </row>
    <row r="18" spans="1:10" ht="15" customHeight="1">
      <c r="A18" s="12">
        <v>43022</v>
      </c>
      <c r="B18" s="1" t="s">
        <v>8</v>
      </c>
      <c r="C18" s="1">
        <v>54810</v>
      </c>
      <c r="D18" s="1" t="s">
        <v>394</v>
      </c>
      <c r="E18" s="1" t="s">
        <v>7</v>
      </c>
      <c r="F18" s="1" t="s">
        <v>7</v>
      </c>
      <c r="G18" s="2"/>
      <c r="H18" s="88">
        <f>478-436</f>
        <v>42</v>
      </c>
      <c r="I18" s="93">
        <f>H18/503</f>
        <v>8.3499005964214709E-2</v>
      </c>
      <c r="J18" s="89" t="s">
        <v>571</v>
      </c>
    </row>
    <row r="19" spans="1:10" ht="15" customHeight="1">
      <c r="A19" s="13">
        <v>43036</v>
      </c>
      <c r="B19" s="15" t="s">
        <v>15</v>
      </c>
      <c r="C19" s="19" t="s">
        <v>16</v>
      </c>
      <c r="D19" s="19"/>
      <c r="E19" s="4" t="s">
        <v>33</v>
      </c>
      <c r="F19" s="4" t="s">
        <v>24</v>
      </c>
      <c r="G19" s="4" t="s">
        <v>45</v>
      </c>
    </row>
    <row r="20" spans="1:10" ht="15" customHeight="1">
      <c r="A20" s="13">
        <v>43031</v>
      </c>
      <c r="B20" s="3" t="s">
        <v>9</v>
      </c>
      <c r="C20" s="3" t="s">
        <v>54</v>
      </c>
      <c r="D20" s="3"/>
      <c r="E20" s="3" t="s">
        <v>9</v>
      </c>
      <c r="F20" s="3" t="s">
        <v>9</v>
      </c>
      <c r="G20" s="13" t="s">
        <v>43</v>
      </c>
    </row>
    <row r="21" spans="1:10" ht="15" customHeight="1">
      <c r="A21" s="13">
        <v>43032</v>
      </c>
      <c r="B21" s="3" t="s">
        <v>9</v>
      </c>
      <c r="C21" s="15">
        <v>10036</v>
      </c>
      <c r="D21" s="15"/>
      <c r="E21" s="4" t="s">
        <v>9</v>
      </c>
      <c r="F21" s="4" t="s">
        <v>24</v>
      </c>
      <c r="G21" s="4" t="s">
        <v>47</v>
      </c>
    </row>
    <row r="22" spans="1:10" ht="15" customHeight="1">
      <c r="A22" s="12">
        <v>43021</v>
      </c>
      <c r="B22" s="1" t="s">
        <v>4</v>
      </c>
      <c r="C22" s="1">
        <v>8447</v>
      </c>
      <c r="D22" s="1" t="s">
        <v>130</v>
      </c>
      <c r="E22" s="1" t="s">
        <v>5</v>
      </c>
      <c r="F22" s="1" t="s">
        <v>6</v>
      </c>
      <c r="G22" s="2"/>
      <c r="H22" s="88">
        <f>430-8</f>
        <v>422</v>
      </c>
    </row>
    <row r="23" spans="1:10" ht="15" customHeight="1">
      <c r="A23" s="12">
        <v>43021</v>
      </c>
      <c r="B23" s="1" t="s">
        <v>4</v>
      </c>
      <c r="C23" s="1">
        <v>4527</v>
      </c>
      <c r="D23" s="1" t="s">
        <v>131</v>
      </c>
      <c r="E23" s="1" t="s">
        <v>5</v>
      </c>
      <c r="F23" s="1" t="s">
        <v>5</v>
      </c>
      <c r="G23" s="2"/>
    </row>
    <row r="24" spans="1:10" ht="15" customHeight="1">
      <c r="A24" s="12">
        <v>43021</v>
      </c>
      <c r="B24" s="1" t="s">
        <v>4</v>
      </c>
      <c r="C24" s="1">
        <v>4660</v>
      </c>
      <c r="D24" s="1" t="s">
        <v>131</v>
      </c>
      <c r="E24" s="1" t="s">
        <v>71</v>
      </c>
      <c r="F24" s="1" t="s">
        <v>24</v>
      </c>
      <c r="G24" s="2"/>
    </row>
    <row r="25" spans="1:10" ht="15" customHeight="1">
      <c r="A25" s="12">
        <v>43022</v>
      </c>
      <c r="B25" s="1" t="s">
        <v>4</v>
      </c>
      <c r="C25" s="1">
        <v>1912</v>
      </c>
      <c r="D25" s="1" t="s">
        <v>132</v>
      </c>
      <c r="E25" s="1" t="s">
        <v>24</v>
      </c>
      <c r="F25" s="1" t="s">
        <v>24</v>
      </c>
      <c r="G25" s="2"/>
    </row>
    <row r="26" spans="1:10" ht="15" customHeight="1">
      <c r="A26" s="12">
        <v>43022</v>
      </c>
      <c r="B26" s="1" t="s">
        <v>4</v>
      </c>
      <c r="C26" s="1">
        <v>8060</v>
      </c>
      <c r="D26" s="1" t="s">
        <v>133</v>
      </c>
      <c r="E26" s="1" t="s">
        <v>24</v>
      </c>
      <c r="F26" s="1" t="s">
        <v>24</v>
      </c>
      <c r="G26" s="2"/>
    </row>
    <row r="27" spans="1:10" ht="15" customHeight="1">
      <c r="A27" s="12">
        <v>43022</v>
      </c>
      <c r="B27" s="1" t="s">
        <v>4</v>
      </c>
      <c r="C27" s="1">
        <v>6922</v>
      </c>
      <c r="D27" s="1" t="s">
        <v>134</v>
      </c>
      <c r="E27" s="1" t="s">
        <v>5</v>
      </c>
      <c r="F27" s="1" t="s">
        <v>5</v>
      </c>
      <c r="G27" s="2"/>
    </row>
    <row r="28" spans="1:10" ht="15" customHeight="1">
      <c r="A28" s="12">
        <v>43022</v>
      </c>
      <c r="B28" s="1" t="s">
        <v>4</v>
      </c>
      <c r="C28" s="1">
        <v>4046</v>
      </c>
      <c r="D28" s="1" t="s">
        <v>141</v>
      </c>
      <c r="E28" s="1" t="s">
        <v>5</v>
      </c>
      <c r="F28" s="1" t="s">
        <v>5</v>
      </c>
      <c r="G28" s="2"/>
    </row>
    <row r="29" spans="1:10" ht="15" customHeight="1">
      <c r="A29" s="12">
        <v>43022</v>
      </c>
      <c r="B29" s="1" t="s">
        <v>4</v>
      </c>
      <c r="C29" s="1">
        <v>6022</v>
      </c>
      <c r="D29" s="1"/>
      <c r="E29" s="1" t="s">
        <v>24</v>
      </c>
      <c r="F29" s="1" t="s">
        <v>24</v>
      </c>
      <c r="G29" s="2"/>
    </row>
    <row r="30" spans="1:10" ht="15" customHeight="1">
      <c r="A30" s="12">
        <v>43022</v>
      </c>
      <c r="B30" s="1" t="s">
        <v>4</v>
      </c>
      <c r="C30" s="1">
        <v>8044</v>
      </c>
      <c r="D30" s="1" t="s">
        <v>135</v>
      </c>
      <c r="E30" s="1" t="s">
        <v>7</v>
      </c>
      <c r="F30" s="1" t="s">
        <v>7</v>
      </c>
      <c r="G30" s="2"/>
    </row>
    <row r="31" spans="1:10" ht="15" customHeight="1">
      <c r="A31" s="12">
        <v>43022</v>
      </c>
      <c r="B31" s="1" t="s">
        <v>4</v>
      </c>
      <c r="C31" s="1">
        <v>1467</v>
      </c>
      <c r="D31" s="1" t="s">
        <v>136</v>
      </c>
      <c r="E31" s="1" t="s">
        <v>7</v>
      </c>
      <c r="F31" s="1" t="s">
        <v>7</v>
      </c>
      <c r="G31" s="2"/>
    </row>
    <row r="32" spans="1:10" ht="15" customHeight="1">
      <c r="A32" s="13">
        <v>43022</v>
      </c>
      <c r="B32" s="1" t="s">
        <v>4</v>
      </c>
      <c r="C32" s="1">
        <v>3315</v>
      </c>
      <c r="D32" s="1" t="s">
        <v>137</v>
      </c>
      <c r="E32" s="1" t="s">
        <v>5</v>
      </c>
      <c r="F32" s="1" t="s">
        <v>5</v>
      </c>
      <c r="G32" s="2"/>
      <c r="J32" s="91"/>
    </row>
    <row r="33" spans="1:7" ht="15" customHeight="1">
      <c r="A33" s="12">
        <v>43022</v>
      </c>
      <c r="B33" s="1" t="s">
        <v>4</v>
      </c>
      <c r="C33" s="1">
        <v>4670</v>
      </c>
      <c r="D33" s="1" t="s">
        <v>131</v>
      </c>
      <c r="E33" s="1" t="s">
        <v>5</v>
      </c>
      <c r="F33" s="1" t="s">
        <v>5</v>
      </c>
      <c r="G33" s="2"/>
    </row>
    <row r="34" spans="1:7" ht="15" customHeight="1">
      <c r="A34" s="12">
        <v>43022</v>
      </c>
      <c r="B34" s="1" t="s">
        <v>4</v>
      </c>
      <c r="C34" s="1">
        <v>3315</v>
      </c>
      <c r="D34" s="1" t="s">
        <v>137</v>
      </c>
      <c r="E34" s="1" t="s">
        <v>5</v>
      </c>
      <c r="F34" s="1" t="s">
        <v>5</v>
      </c>
      <c r="G34" s="2"/>
    </row>
    <row r="35" spans="1:7" ht="15" customHeight="1">
      <c r="A35" s="12">
        <v>43023</v>
      </c>
      <c r="B35" s="1" t="s">
        <v>4</v>
      </c>
      <c r="C35" s="1">
        <v>2652</v>
      </c>
      <c r="D35" s="1" t="s">
        <v>132</v>
      </c>
      <c r="E35" s="1" t="s">
        <v>7</v>
      </c>
      <c r="F35" s="1" t="s">
        <v>7</v>
      </c>
      <c r="G35" s="2"/>
    </row>
    <row r="36" spans="1:7" ht="15" customHeight="1">
      <c r="A36" s="12">
        <v>43023</v>
      </c>
      <c r="B36" s="1" t="s">
        <v>4</v>
      </c>
      <c r="C36" s="1">
        <v>7733</v>
      </c>
      <c r="D36" s="1" t="s">
        <v>138</v>
      </c>
      <c r="E36" s="1" t="s">
        <v>5</v>
      </c>
      <c r="F36" s="1" t="s">
        <v>5</v>
      </c>
      <c r="G36" s="2"/>
    </row>
    <row r="37" spans="1:7" ht="15" customHeight="1">
      <c r="A37" s="12">
        <v>43023</v>
      </c>
      <c r="B37" s="1" t="s">
        <v>4</v>
      </c>
      <c r="C37" s="1">
        <v>4420</v>
      </c>
      <c r="D37" s="1" t="s">
        <v>139</v>
      </c>
      <c r="E37" s="1" t="s">
        <v>7</v>
      </c>
      <c r="F37" s="1" t="s">
        <v>7</v>
      </c>
      <c r="G37" s="2"/>
    </row>
    <row r="38" spans="1:7" ht="15" customHeight="1">
      <c r="A38" s="12">
        <v>43023</v>
      </c>
      <c r="B38" s="1" t="s">
        <v>4</v>
      </c>
      <c r="C38" s="1">
        <v>7788</v>
      </c>
      <c r="D38" s="1" t="s">
        <v>140</v>
      </c>
      <c r="E38" s="1" t="s">
        <v>5</v>
      </c>
      <c r="F38" s="1" t="s">
        <v>5</v>
      </c>
      <c r="G38" s="2"/>
    </row>
    <row r="39" spans="1:7" ht="15" customHeight="1">
      <c r="A39" s="12">
        <v>43023</v>
      </c>
      <c r="B39" s="1" t="s">
        <v>4</v>
      </c>
      <c r="C39" s="1">
        <v>4123</v>
      </c>
      <c r="D39" s="1" t="s">
        <v>141</v>
      </c>
      <c r="E39" s="1" t="s">
        <v>25</v>
      </c>
      <c r="F39" s="1" t="s">
        <v>25</v>
      </c>
      <c r="G39" s="2"/>
    </row>
    <row r="40" spans="1:7" ht="15" customHeight="1">
      <c r="A40" s="12">
        <v>43023</v>
      </c>
      <c r="B40" s="1" t="s">
        <v>4</v>
      </c>
      <c r="C40" s="1">
        <v>6116</v>
      </c>
      <c r="D40" s="1" t="s">
        <v>142</v>
      </c>
      <c r="E40" s="1" t="s">
        <v>5</v>
      </c>
      <c r="F40" s="1" t="s">
        <v>5</v>
      </c>
      <c r="G40" s="2"/>
    </row>
    <row r="41" spans="1:7" ht="15" customHeight="1">
      <c r="A41" s="13">
        <v>43023</v>
      </c>
      <c r="B41" s="3" t="s">
        <v>4</v>
      </c>
      <c r="C41" s="5">
        <v>2053</v>
      </c>
      <c r="D41" s="5"/>
      <c r="E41" s="3" t="s">
        <v>5</v>
      </c>
      <c r="F41" s="3" t="s">
        <v>5</v>
      </c>
      <c r="G41" s="4"/>
    </row>
    <row r="42" spans="1:7" ht="15" customHeight="1">
      <c r="A42" s="13">
        <v>43023</v>
      </c>
      <c r="B42" s="14" t="s">
        <v>4</v>
      </c>
      <c r="C42" s="5">
        <v>4123</v>
      </c>
      <c r="D42" s="5" t="s">
        <v>141</v>
      </c>
      <c r="E42" s="3" t="s">
        <v>5</v>
      </c>
      <c r="F42" s="3" t="s">
        <v>5</v>
      </c>
      <c r="G42" s="4"/>
    </row>
    <row r="43" spans="1:7" ht="15" customHeight="1">
      <c r="A43" s="13">
        <v>43023</v>
      </c>
      <c r="B43" s="14" t="s">
        <v>4</v>
      </c>
      <c r="C43" s="5">
        <v>4020</v>
      </c>
      <c r="D43" s="5" t="s">
        <v>141</v>
      </c>
      <c r="E43" s="3" t="s">
        <v>7</v>
      </c>
      <c r="F43" s="3" t="s">
        <v>7</v>
      </c>
      <c r="G43" s="4"/>
    </row>
    <row r="44" spans="1:7" ht="15" customHeight="1">
      <c r="A44" s="13">
        <v>43026</v>
      </c>
      <c r="B44" s="14" t="s">
        <v>4</v>
      </c>
      <c r="C44" s="5">
        <v>4220</v>
      </c>
      <c r="D44" s="5" t="s">
        <v>141</v>
      </c>
      <c r="E44" s="3" t="s">
        <v>5</v>
      </c>
      <c r="F44" s="3" t="s">
        <v>53</v>
      </c>
      <c r="G44" s="4" t="s">
        <v>45</v>
      </c>
    </row>
    <row r="45" spans="1:7" ht="15" customHeight="1">
      <c r="A45" s="13">
        <v>43026</v>
      </c>
      <c r="B45" s="14" t="s">
        <v>4</v>
      </c>
      <c r="C45" s="5">
        <v>7661</v>
      </c>
      <c r="D45" s="5" t="s">
        <v>143</v>
      </c>
      <c r="E45" s="3" t="s">
        <v>5</v>
      </c>
      <c r="F45" s="3" t="s">
        <v>53</v>
      </c>
      <c r="G45" s="4" t="s">
        <v>38</v>
      </c>
    </row>
    <row r="46" spans="1:7" ht="15" customHeight="1">
      <c r="A46" s="13">
        <v>43027</v>
      </c>
      <c r="B46" s="13" t="s">
        <v>4</v>
      </c>
      <c r="C46" s="15">
        <v>4606</v>
      </c>
      <c r="D46" s="15" t="s">
        <v>131</v>
      </c>
      <c r="E46" s="13" t="s">
        <v>5</v>
      </c>
      <c r="F46" s="13" t="s">
        <v>5</v>
      </c>
      <c r="G46" s="13" t="s">
        <v>37</v>
      </c>
    </row>
    <row r="47" spans="1:7" ht="15" customHeight="1">
      <c r="A47" s="13">
        <v>43027</v>
      </c>
      <c r="B47" s="4" t="s">
        <v>4</v>
      </c>
      <c r="C47" s="15">
        <v>4501</v>
      </c>
      <c r="D47" s="15" t="s">
        <v>131</v>
      </c>
      <c r="E47" s="4" t="s">
        <v>5</v>
      </c>
      <c r="F47" s="4" t="s">
        <v>5</v>
      </c>
      <c r="G47" s="4" t="s">
        <v>21</v>
      </c>
    </row>
    <row r="48" spans="1:7" ht="15" customHeight="1">
      <c r="A48" s="13">
        <v>43028</v>
      </c>
      <c r="B48" s="13" t="s">
        <v>4</v>
      </c>
      <c r="C48" s="16">
        <v>4551</v>
      </c>
      <c r="D48" s="16" t="s">
        <v>131</v>
      </c>
      <c r="E48" s="13" t="s">
        <v>71</v>
      </c>
      <c r="F48" s="13" t="s">
        <v>7</v>
      </c>
      <c r="G48" s="13" t="s">
        <v>37</v>
      </c>
    </row>
    <row r="49" spans="1:7" ht="15" customHeight="1">
      <c r="A49" s="13">
        <v>43028</v>
      </c>
      <c r="B49" s="13" t="s">
        <v>4</v>
      </c>
      <c r="C49" s="16">
        <v>4020</v>
      </c>
      <c r="D49" s="16" t="s">
        <v>141</v>
      </c>
      <c r="E49" s="13" t="s">
        <v>71</v>
      </c>
      <c r="F49" s="13" t="s">
        <v>7</v>
      </c>
      <c r="G49" s="13" t="s">
        <v>37</v>
      </c>
    </row>
    <row r="50" spans="1:7" ht="15" customHeight="1">
      <c r="A50" s="13">
        <v>43029</v>
      </c>
      <c r="B50" s="122" t="s">
        <v>4</v>
      </c>
      <c r="C50" s="16">
        <v>4462</v>
      </c>
      <c r="D50" s="16" t="s">
        <v>145</v>
      </c>
      <c r="E50" s="13" t="s">
        <v>23</v>
      </c>
      <c r="F50" s="13" t="s">
        <v>24</v>
      </c>
      <c r="G50" s="13" t="s">
        <v>45</v>
      </c>
    </row>
    <row r="51" spans="1:7" ht="15" customHeight="1">
      <c r="A51" s="13">
        <v>43029</v>
      </c>
      <c r="B51" s="13" t="s">
        <v>4</v>
      </c>
      <c r="C51" s="16">
        <v>1541</v>
      </c>
      <c r="D51" s="16" t="s">
        <v>132</v>
      </c>
      <c r="E51" s="13" t="s">
        <v>7</v>
      </c>
      <c r="F51" s="13" t="s">
        <v>5</v>
      </c>
      <c r="G51" s="13" t="s">
        <v>46</v>
      </c>
    </row>
    <row r="52" spans="1:7" ht="15" customHeight="1">
      <c r="A52" s="13">
        <v>43029</v>
      </c>
      <c r="B52" s="13" t="s">
        <v>4</v>
      </c>
      <c r="C52" s="16">
        <v>9188</v>
      </c>
      <c r="D52" s="16" t="s">
        <v>146</v>
      </c>
      <c r="E52" s="13" t="s">
        <v>5</v>
      </c>
      <c r="F52" s="13" t="s">
        <v>7</v>
      </c>
      <c r="G52" s="13" t="s">
        <v>40</v>
      </c>
    </row>
    <row r="53" spans="1:7" ht="15" customHeight="1">
      <c r="A53" s="13">
        <v>43029</v>
      </c>
      <c r="B53" s="13" t="s">
        <v>4</v>
      </c>
      <c r="C53" s="17">
        <v>4431</v>
      </c>
      <c r="D53" s="17" t="s">
        <v>145</v>
      </c>
      <c r="E53" s="13" t="s">
        <v>5</v>
      </c>
      <c r="F53" s="13" t="s">
        <v>7</v>
      </c>
      <c r="G53" s="13" t="s">
        <v>41</v>
      </c>
    </row>
    <row r="54" spans="1:7" ht="15" customHeight="1">
      <c r="A54" s="13">
        <v>43030</v>
      </c>
      <c r="B54" s="13" t="s">
        <v>4</v>
      </c>
      <c r="C54" s="17">
        <v>1512</v>
      </c>
      <c r="D54" s="17" t="s">
        <v>132</v>
      </c>
      <c r="E54" s="13" t="s">
        <v>28</v>
      </c>
      <c r="F54" s="13" t="s">
        <v>7</v>
      </c>
      <c r="G54" s="13" t="s">
        <v>42</v>
      </c>
    </row>
    <row r="55" spans="1:7" ht="15" customHeight="1">
      <c r="A55" s="13">
        <v>43030</v>
      </c>
      <c r="B55" s="13" t="s">
        <v>4</v>
      </c>
      <c r="C55" s="17">
        <v>4266</v>
      </c>
      <c r="D55" s="17" t="s">
        <v>141</v>
      </c>
      <c r="E55" s="13" t="s">
        <v>5</v>
      </c>
      <c r="F55" s="13" t="s">
        <v>6</v>
      </c>
      <c r="G55" s="13" t="s">
        <v>43</v>
      </c>
    </row>
    <row r="56" spans="1:7" ht="15" customHeight="1">
      <c r="A56" s="13">
        <v>43030</v>
      </c>
      <c r="B56" s="13" t="s">
        <v>4</v>
      </c>
      <c r="C56" s="17">
        <v>1649</v>
      </c>
      <c r="D56" s="17" t="s">
        <v>132</v>
      </c>
      <c r="E56" s="13" t="s">
        <v>9</v>
      </c>
      <c r="F56" s="13" t="s">
        <v>24</v>
      </c>
      <c r="G56" s="13" t="s">
        <v>44</v>
      </c>
    </row>
    <row r="57" spans="1:7" ht="15" customHeight="1">
      <c r="A57" s="13">
        <v>43030</v>
      </c>
      <c r="B57" s="13" t="s">
        <v>4</v>
      </c>
      <c r="C57" s="17">
        <v>9545</v>
      </c>
      <c r="D57" s="17" t="s">
        <v>147</v>
      </c>
      <c r="E57" s="13" t="s">
        <v>7</v>
      </c>
      <c r="F57" s="13" t="s">
        <v>24</v>
      </c>
      <c r="G57" s="13" t="s">
        <v>45</v>
      </c>
    </row>
    <row r="58" spans="1:7" ht="15" customHeight="1">
      <c r="A58" s="13">
        <v>43030</v>
      </c>
      <c r="B58" s="13" t="s">
        <v>4</v>
      </c>
      <c r="C58" s="17">
        <v>8028</v>
      </c>
      <c r="D58" s="17" t="s">
        <v>135</v>
      </c>
      <c r="E58" s="13" t="s">
        <v>25</v>
      </c>
      <c r="F58" s="13" t="s">
        <v>7</v>
      </c>
      <c r="G58" s="13" t="s">
        <v>45</v>
      </c>
    </row>
    <row r="59" spans="1:7" ht="15" customHeight="1">
      <c r="A59" s="13">
        <v>43030</v>
      </c>
      <c r="B59" s="13" t="s">
        <v>4</v>
      </c>
      <c r="C59" s="17">
        <v>1519</v>
      </c>
      <c r="D59" s="17" t="s">
        <v>132</v>
      </c>
      <c r="E59" s="13" t="s">
        <v>6</v>
      </c>
      <c r="F59" s="13" t="s">
        <v>6</v>
      </c>
      <c r="G59" s="13" t="s">
        <v>43</v>
      </c>
    </row>
    <row r="60" spans="1:7" ht="15" customHeight="1">
      <c r="A60" s="13">
        <v>43031</v>
      </c>
      <c r="B60" s="13" t="s">
        <v>4</v>
      </c>
      <c r="C60" s="17">
        <v>2535</v>
      </c>
      <c r="D60" s="17" t="s">
        <v>132</v>
      </c>
      <c r="E60" s="13" t="s">
        <v>24</v>
      </c>
      <c r="F60" s="13" t="s">
        <v>24</v>
      </c>
      <c r="G60" s="13" t="s">
        <v>43</v>
      </c>
    </row>
    <row r="61" spans="1:7" ht="15" customHeight="1">
      <c r="A61" s="13">
        <v>43031</v>
      </c>
      <c r="B61" s="13" t="s">
        <v>4</v>
      </c>
      <c r="C61" s="17">
        <v>7343</v>
      </c>
      <c r="D61" s="17" t="s">
        <v>130</v>
      </c>
      <c r="E61" s="13" t="s">
        <v>29</v>
      </c>
      <c r="F61" s="13"/>
      <c r="G61" s="13" t="s">
        <v>43</v>
      </c>
    </row>
    <row r="62" spans="1:7" ht="15" customHeight="1">
      <c r="A62" s="13">
        <v>43031</v>
      </c>
      <c r="B62" s="13" t="s">
        <v>4</v>
      </c>
      <c r="C62" s="17">
        <v>1541</v>
      </c>
      <c r="D62" s="17" t="s">
        <v>132</v>
      </c>
      <c r="E62" s="13" t="s">
        <v>24</v>
      </c>
      <c r="F62" s="13"/>
      <c r="G62" s="13" t="s">
        <v>43</v>
      </c>
    </row>
    <row r="63" spans="1:7" ht="15" customHeight="1">
      <c r="A63" s="13">
        <v>43031</v>
      </c>
      <c r="B63" s="13" t="s">
        <v>4</v>
      </c>
      <c r="C63" s="17">
        <v>2542</v>
      </c>
      <c r="D63" s="17" t="s">
        <v>132</v>
      </c>
      <c r="E63" s="13" t="s">
        <v>24</v>
      </c>
      <c r="F63" s="13"/>
      <c r="G63" s="13" t="s">
        <v>43</v>
      </c>
    </row>
    <row r="64" spans="1:7" ht="15" customHeight="1">
      <c r="A64" s="13">
        <v>43031</v>
      </c>
      <c r="B64" s="13" t="s">
        <v>4</v>
      </c>
      <c r="C64" s="17">
        <v>2270</v>
      </c>
      <c r="D64" s="17" t="s">
        <v>132</v>
      </c>
      <c r="E64" s="13" t="s">
        <v>30</v>
      </c>
      <c r="F64" s="13"/>
      <c r="G64" s="13" t="s">
        <v>43</v>
      </c>
    </row>
    <row r="65" spans="1:7" ht="15" customHeight="1">
      <c r="A65" s="13">
        <v>43031</v>
      </c>
      <c r="B65" s="14" t="s">
        <v>4</v>
      </c>
      <c r="C65" s="5">
        <v>1516</v>
      </c>
      <c r="D65" s="5" t="s">
        <v>132</v>
      </c>
      <c r="E65" s="3" t="s">
        <v>6</v>
      </c>
      <c r="F65" s="3" t="s">
        <v>6</v>
      </c>
      <c r="G65" s="13" t="s">
        <v>43</v>
      </c>
    </row>
    <row r="66" spans="1:7" ht="15" customHeight="1">
      <c r="A66" s="13">
        <v>43031</v>
      </c>
      <c r="B66" s="14" t="s">
        <v>4</v>
      </c>
      <c r="C66" s="5">
        <v>8023</v>
      </c>
      <c r="D66" s="5" t="s">
        <v>135</v>
      </c>
      <c r="E66" s="3" t="s">
        <v>29</v>
      </c>
      <c r="F66" s="3" t="s">
        <v>7</v>
      </c>
      <c r="G66" s="13" t="s">
        <v>43</v>
      </c>
    </row>
    <row r="67" spans="1:7" ht="15" customHeight="1">
      <c r="A67" s="13">
        <v>43031</v>
      </c>
      <c r="B67" s="3" t="s">
        <v>4</v>
      </c>
      <c r="C67" s="5">
        <v>8135</v>
      </c>
      <c r="D67" s="5" t="s">
        <v>148</v>
      </c>
      <c r="E67" s="3" t="s">
        <v>24</v>
      </c>
      <c r="F67" s="3" t="s">
        <v>24</v>
      </c>
      <c r="G67" s="13" t="s">
        <v>43</v>
      </c>
    </row>
    <row r="68" spans="1:7" ht="15" customHeight="1">
      <c r="A68" s="13">
        <v>43031</v>
      </c>
      <c r="B68" s="3" t="s">
        <v>4</v>
      </c>
      <c r="C68" s="5">
        <v>8352</v>
      </c>
      <c r="D68" s="5" t="s">
        <v>149</v>
      </c>
      <c r="E68" s="3" t="s">
        <v>24</v>
      </c>
      <c r="F68" s="3" t="s">
        <v>24</v>
      </c>
      <c r="G68" s="13" t="s">
        <v>43</v>
      </c>
    </row>
    <row r="69" spans="1:7" ht="15" customHeight="1">
      <c r="A69" s="13">
        <v>43031</v>
      </c>
      <c r="B69" s="3" t="s">
        <v>4</v>
      </c>
      <c r="C69" s="5">
        <v>8325</v>
      </c>
      <c r="D69" s="5" t="s">
        <v>150</v>
      </c>
      <c r="E69" s="3" t="s">
        <v>7</v>
      </c>
      <c r="F69" s="3" t="s">
        <v>7</v>
      </c>
      <c r="G69" s="13" t="s">
        <v>43</v>
      </c>
    </row>
    <row r="70" spans="1:7" ht="15" customHeight="1">
      <c r="A70" s="13">
        <v>43032</v>
      </c>
      <c r="B70" s="3" t="s">
        <v>4</v>
      </c>
      <c r="C70" s="5">
        <v>3346</v>
      </c>
      <c r="D70" s="5" t="s">
        <v>151</v>
      </c>
      <c r="E70" s="3" t="s">
        <v>5</v>
      </c>
      <c r="F70" s="3" t="s">
        <v>6</v>
      </c>
      <c r="G70" s="4" t="s">
        <v>45</v>
      </c>
    </row>
    <row r="71" spans="1:7" ht="15" customHeight="1">
      <c r="A71" s="13">
        <v>43032</v>
      </c>
      <c r="B71" s="4" t="s">
        <v>4</v>
      </c>
      <c r="C71" s="15">
        <v>4930</v>
      </c>
      <c r="D71" s="15" t="s">
        <v>152</v>
      </c>
      <c r="E71" s="4" t="s">
        <v>31</v>
      </c>
      <c r="F71" s="4" t="s">
        <v>7</v>
      </c>
      <c r="G71" s="4" t="s">
        <v>40</v>
      </c>
    </row>
    <row r="72" spans="1:7" ht="15" customHeight="1">
      <c r="A72" s="13">
        <v>43036</v>
      </c>
      <c r="B72" s="4" t="s">
        <v>4</v>
      </c>
      <c r="C72" s="15">
        <v>4693</v>
      </c>
      <c r="D72" s="15" t="s">
        <v>131</v>
      </c>
      <c r="E72" s="4" t="s">
        <v>7</v>
      </c>
      <c r="F72" s="4" t="s">
        <v>7</v>
      </c>
      <c r="G72" s="4" t="s">
        <v>50</v>
      </c>
    </row>
    <row r="73" spans="1:7" ht="15" customHeight="1">
      <c r="A73" s="13">
        <v>43036</v>
      </c>
      <c r="B73" s="4" t="s">
        <v>4</v>
      </c>
      <c r="C73" s="15">
        <v>4439</v>
      </c>
      <c r="D73" s="15" t="s">
        <v>139</v>
      </c>
      <c r="E73" s="4" t="s">
        <v>12</v>
      </c>
      <c r="F73" s="4" t="s">
        <v>53</v>
      </c>
      <c r="G73" s="4" t="s">
        <v>13</v>
      </c>
    </row>
    <row r="74" spans="1:7" ht="15" customHeight="1">
      <c r="A74" s="13">
        <v>43036</v>
      </c>
      <c r="B74" s="4" t="s">
        <v>4</v>
      </c>
      <c r="C74" s="15">
        <v>2518</v>
      </c>
      <c r="D74" s="15" t="s">
        <v>132</v>
      </c>
      <c r="E74" s="4" t="s">
        <v>32</v>
      </c>
      <c r="F74" s="4" t="s">
        <v>57</v>
      </c>
      <c r="G74" s="4" t="s">
        <v>37</v>
      </c>
    </row>
    <row r="75" spans="1:7" ht="15" customHeight="1">
      <c r="A75" s="13">
        <v>43036</v>
      </c>
      <c r="B75" s="4" t="s">
        <v>4</v>
      </c>
      <c r="C75" s="15">
        <v>2310</v>
      </c>
      <c r="D75" s="15" t="s">
        <v>205</v>
      </c>
      <c r="E75" s="4" t="s">
        <v>7</v>
      </c>
      <c r="F75" s="4" t="s">
        <v>7</v>
      </c>
      <c r="G75" s="4" t="s">
        <v>45</v>
      </c>
    </row>
    <row r="76" spans="1:7" ht="15" customHeight="1">
      <c r="A76" s="13">
        <v>43036</v>
      </c>
      <c r="B76" s="4" t="s">
        <v>4</v>
      </c>
      <c r="C76" s="15">
        <v>8330</v>
      </c>
      <c r="D76" s="15" t="s">
        <v>150</v>
      </c>
      <c r="E76" s="4" t="s">
        <v>14</v>
      </c>
      <c r="F76" s="4" t="s">
        <v>7</v>
      </c>
      <c r="G76" s="4" t="s">
        <v>45</v>
      </c>
    </row>
    <row r="77" spans="1:7" ht="15" customHeight="1">
      <c r="A77" s="13">
        <v>43036</v>
      </c>
      <c r="B77" s="4" t="s">
        <v>4</v>
      </c>
      <c r="C77" s="15">
        <v>1948</v>
      </c>
      <c r="D77" s="15" t="s">
        <v>132</v>
      </c>
      <c r="E77" s="4" t="s">
        <v>33</v>
      </c>
      <c r="F77" s="4" t="s">
        <v>24</v>
      </c>
      <c r="G77" s="4" t="s">
        <v>45</v>
      </c>
    </row>
    <row r="78" spans="1:7" ht="15" customHeight="1">
      <c r="A78" s="13">
        <v>43036</v>
      </c>
      <c r="B78" s="4" t="s">
        <v>4</v>
      </c>
      <c r="C78" s="15">
        <v>7213</v>
      </c>
      <c r="D78" s="15" t="s">
        <v>153</v>
      </c>
      <c r="E78" s="4" t="s">
        <v>24</v>
      </c>
      <c r="F78" s="4" t="s">
        <v>56</v>
      </c>
      <c r="G78" s="4" t="s">
        <v>45</v>
      </c>
    </row>
    <row r="79" spans="1:7" ht="15" customHeight="1">
      <c r="A79" s="13">
        <v>43036</v>
      </c>
      <c r="B79" s="4" t="s">
        <v>4</v>
      </c>
      <c r="C79" s="15">
        <v>8063</v>
      </c>
      <c r="D79" s="15" t="s">
        <v>133</v>
      </c>
      <c r="E79" s="4" t="s">
        <v>34</v>
      </c>
      <c r="F79" s="4" t="s">
        <v>57</v>
      </c>
      <c r="G79" s="4" t="s">
        <v>45</v>
      </c>
    </row>
    <row r="80" spans="1:7" ht="15" customHeight="1">
      <c r="A80" s="13">
        <v>43036</v>
      </c>
      <c r="B80" s="4" t="s">
        <v>4</v>
      </c>
      <c r="C80" s="15">
        <v>1932</v>
      </c>
      <c r="D80" s="15" t="s">
        <v>132</v>
      </c>
      <c r="E80" s="4" t="s">
        <v>35</v>
      </c>
      <c r="F80" s="4" t="s">
        <v>7</v>
      </c>
      <c r="G80" s="4" t="s">
        <v>49</v>
      </c>
    </row>
    <row r="81" spans="1:7" ht="15" customHeight="1">
      <c r="A81" s="13">
        <v>43037</v>
      </c>
      <c r="B81" s="4" t="s">
        <v>4</v>
      </c>
      <c r="C81" s="15">
        <v>8042</v>
      </c>
      <c r="D81" s="15" t="s">
        <v>135</v>
      </c>
      <c r="E81" s="4" t="s">
        <v>126</v>
      </c>
      <c r="F81" s="4" t="s">
        <v>5</v>
      </c>
      <c r="G81" s="4" t="s">
        <v>42</v>
      </c>
    </row>
    <row r="82" spans="1:7" ht="15" customHeight="1">
      <c r="A82" s="13">
        <v>43037</v>
      </c>
      <c r="B82" s="4" t="s">
        <v>4</v>
      </c>
      <c r="C82" s="15">
        <v>8370</v>
      </c>
      <c r="D82" s="15" t="s">
        <v>154</v>
      </c>
      <c r="E82" s="4" t="s">
        <v>5</v>
      </c>
      <c r="F82" s="4" t="s">
        <v>5</v>
      </c>
      <c r="G82" s="4" t="s">
        <v>43</v>
      </c>
    </row>
    <row r="83" spans="1:7" ht="15" customHeight="1">
      <c r="A83" s="13">
        <v>43037</v>
      </c>
      <c r="B83" s="4" t="s">
        <v>4</v>
      </c>
      <c r="C83" s="15">
        <v>5369</v>
      </c>
      <c r="D83" s="15" t="s">
        <v>155</v>
      </c>
      <c r="E83" s="4" t="s">
        <v>7</v>
      </c>
      <c r="F83" s="4" t="s">
        <v>7</v>
      </c>
      <c r="G83" s="4" t="s">
        <v>43</v>
      </c>
    </row>
    <row r="84" spans="1:7" ht="15" customHeight="1">
      <c r="A84" s="13">
        <v>43037</v>
      </c>
      <c r="B84" s="4" t="s">
        <v>4</v>
      </c>
      <c r="C84" s="15">
        <v>4521</v>
      </c>
      <c r="D84" s="15" t="s">
        <v>131</v>
      </c>
      <c r="E84" s="4" t="s">
        <v>5</v>
      </c>
      <c r="F84" s="4" t="s">
        <v>5</v>
      </c>
      <c r="G84" s="4" t="s">
        <v>50</v>
      </c>
    </row>
    <row r="85" spans="1:7" ht="15" customHeight="1">
      <c r="A85" s="13">
        <v>43037</v>
      </c>
      <c r="B85" s="4" t="s">
        <v>4</v>
      </c>
      <c r="C85" s="15">
        <v>9189</v>
      </c>
      <c r="D85" s="15" t="s">
        <v>146</v>
      </c>
      <c r="E85" s="4" t="s">
        <v>5</v>
      </c>
      <c r="F85" s="4" t="s">
        <v>5</v>
      </c>
      <c r="G85" s="4" t="s">
        <v>42</v>
      </c>
    </row>
    <row r="86" spans="1:7" ht="15" customHeight="1">
      <c r="A86" s="13">
        <v>43037</v>
      </c>
      <c r="B86" s="4" t="s">
        <v>4</v>
      </c>
      <c r="C86" s="15">
        <v>7251</v>
      </c>
      <c r="D86" s="15" t="s">
        <v>156</v>
      </c>
      <c r="E86" s="4" t="s">
        <v>32</v>
      </c>
      <c r="F86" s="4" t="s">
        <v>56</v>
      </c>
      <c r="G86" s="4" t="s">
        <v>51</v>
      </c>
    </row>
    <row r="87" spans="1:7" ht="15" customHeight="1">
      <c r="A87" s="13">
        <v>43037</v>
      </c>
      <c r="B87" s="4" t="s">
        <v>4</v>
      </c>
      <c r="C87" s="15">
        <v>2423</v>
      </c>
      <c r="D87" s="15" t="s">
        <v>132</v>
      </c>
      <c r="E87" s="4" t="s">
        <v>24</v>
      </c>
      <c r="F87" s="4" t="s">
        <v>24</v>
      </c>
      <c r="G87" s="4" t="s">
        <v>45</v>
      </c>
    </row>
    <row r="88" spans="1:7" ht="15" customHeight="1">
      <c r="A88" s="13">
        <v>43037</v>
      </c>
      <c r="B88" s="4" t="s">
        <v>4</v>
      </c>
      <c r="C88" s="15">
        <v>4665</v>
      </c>
      <c r="D88" s="15" t="s">
        <v>131</v>
      </c>
      <c r="E88" s="4" t="s">
        <v>12</v>
      </c>
      <c r="F88" s="4" t="s">
        <v>24</v>
      </c>
      <c r="G88" s="4" t="s">
        <v>45</v>
      </c>
    </row>
    <row r="89" spans="1:7" ht="15" customHeight="1">
      <c r="A89" s="13">
        <v>43037</v>
      </c>
      <c r="B89" s="4" t="s">
        <v>4</v>
      </c>
      <c r="C89" s="15">
        <v>6470</v>
      </c>
      <c r="D89" s="15" t="s">
        <v>157</v>
      </c>
      <c r="E89" s="4" t="s">
        <v>5</v>
      </c>
      <c r="F89" s="4" t="s">
        <v>5</v>
      </c>
      <c r="G89" s="4" t="s">
        <v>43</v>
      </c>
    </row>
    <row r="90" spans="1:7" ht="15" customHeight="1">
      <c r="A90" s="13">
        <v>43037</v>
      </c>
      <c r="B90" s="4" t="s">
        <v>4</v>
      </c>
      <c r="C90" s="15">
        <v>6722</v>
      </c>
      <c r="D90" s="15" t="s">
        <v>144</v>
      </c>
      <c r="E90" s="4" t="s">
        <v>18</v>
      </c>
      <c r="F90" s="4" t="s">
        <v>56</v>
      </c>
      <c r="G90" s="4" t="s">
        <v>45</v>
      </c>
    </row>
    <row r="91" spans="1:7" ht="15" customHeight="1">
      <c r="A91" s="13">
        <v>43037</v>
      </c>
      <c r="B91" s="4" t="s">
        <v>4</v>
      </c>
      <c r="C91" s="15">
        <v>4989</v>
      </c>
      <c r="D91" s="15" t="s">
        <v>158</v>
      </c>
      <c r="E91" s="4" t="s">
        <v>124</v>
      </c>
      <c r="F91" s="4" t="s">
        <v>5</v>
      </c>
      <c r="G91" s="4" t="s">
        <v>45</v>
      </c>
    </row>
    <row r="92" spans="1:7" ht="15" customHeight="1">
      <c r="A92" s="13">
        <v>43037</v>
      </c>
      <c r="B92" s="4" t="s">
        <v>4</v>
      </c>
      <c r="C92" s="15">
        <v>3390</v>
      </c>
      <c r="D92" s="15" t="s">
        <v>159</v>
      </c>
      <c r="E92" s="4" t="s">
        <v>7</v>
      </c>
      <c r="F92" s="4" t="s">
        <v>7</v>
      </c>
      <c r="G92" s="4" t="s">
        <v>37</v>
      </c>
    </row>
    <row r="93" spans="1:7" ht="15" customHeight="1">
      <c r="A93" s="13">
        <v>43037</v>
      </c>
      <c r="B93" s="4" t="s">
        <v>4</v>
      </c>
      <c r="C93" s="15">
        <v>8055</v>
      </c>
      <c r="D93" s="15" t="s">
        <v>133</v>
      </c>
      <c r="E93" s="4" t="s">
        <v>25</v>
      </c>
      <c r="F93" s="4" t="s">
        <v>56</v>
      </c>
      <c r="G93" s="4" t="s">
        <v>43</v>
      </c>
    </row>
    <row r="94" spans="1:7" ht="15" customHeight="1">
      <c r="A94" s="13">
        <v>43037</v>
      </c>
      <c r="B94" s="4" t="s">
        <v>4</v>
      </c>
      <c r="C94" s="15">
        <v>2629</v>
      </c>
      <c r="D94" s="15" t="s">
        <v>132</v>
      </c>
      <c r="E94" s="4" t="s">
        <v>7</v>
      </c>
      <c r="F94" s="4" t="s">
        <v>56</v>
      </c>
      <c r="G94" s="4" t="s">
        <v>45</v>
      </c>
    </row>
    <row r="95" spans="1:7" ht="15" customHeight="1">
      <c r="A95" s="13">
        <v>43037</v>
      </c>
      <c r="B95" s="4" t="s">
        <v>4</v>
      </c>
      <c r="C95" s="15">
        <v>1457</v>
      </c>
      <c r="D95" s="15" t="s">
        <v>132</v>
      </c>
      <c r="E95" s="4" t="s">
        <v>32</v>
      </c>
      <c r="F95" s="4" t="s">
        <v>56</v>
      </c>
      <c r="G95" s="4" t="s">
        <v>45</v>
      </c>
    </row>
    <row r="96" spans="1:7" ht="15" customHeight="1">
      <c r="A96" s="13">
        <v>43037</v>
      </c>
      <c r="B96" s="4" t="s">
        <v>4</v>
      </c>
      <c r="C96" s="15">
        <v>8024</v>
      </c>
      <c r="D96" s="15" t="s">
        <v>135</v>
      </c>
      <c r="E96" s="4" t="s">
        <v>32</v>
      </c>
      <c r="F96" s="4" t="s">
        <v>56</v>
      </c>
      <c r="G96" s="4" t="s">
        <v>45</v>
      </c>
    </row>
    <row r="97" spans="1:7" ht="15" customHeight="1">
      <c r="A97" s="13">
        <v>43037</v>
      </c>
      <c r="B97" s="4" t="s">
        <v>4</v>
      </c>
      <c r="C97" s="15">
        <v>4383</v>
      </c>
      <c r="D97" s="15" t="s">
        <v>160</v>
      </c>
      <c r="E97" s="4" t="s">
        <v>5</v>
      </c>
      <c r="F97" s="4" t="s">
        <v>5</v>
      </c>
      <c r="G97" s="4" t="s">
        <v>45</v>
      </c>
    </row>
    <row r="98" spans="1:7" ht="15" customHeight="1">
      <c r="A98" s="13">
        <v>43037</v>
      </c>
      <c r="B98" s="4" t="s">
        <v>4</v>
      </c>
      <c r="C98" s="15">
        <v>9061</v>
      </c>
      <c r="D98" s="15" t="s">
        <v>161</v>
      </c>
      <c r="E98" s="4" t="s">
        <v>18</v>
      </c>
      <c r="F98" s="4" t="s">
        <v>7</v>
      </c>
      <c r="G98" s="4" t="s">
        <v>45</v>
      </c>
    </row>
    <row r="99" spans="1:7" ht="15" customHeight="1">
      <c r="A99" s="13">
        <v>43037</v>
      </c>
      <c r="B99" s="4" t="s">
        <v>4</v>
      </c>
      <c r="C99" s="15">
        <v>8086</v>
      </c>
      <c r="D99" s="15" t="s">
        <v>133</v>
      </c>
      <c r="E99" s="4" t="s">
        <v>36</v>
      </c>
      <c r="F99" s="4" t="s">
        <v>7</v>
      </c>
      <c r="G99" s="4" t="s">
        <v>45</v>
      </c>
    </row>
    <row r="100" spans="1:7" ht="15" customHeight="1">
      <c r="A100" s="13">
        <v>43037</v>
      </c>
      <c r="B100" s="4" t="s">
        <v>4</v>
      </c>
      <c r="C100" s="15">
        <v>8232</v>
      </c>
      <c r="D100" s="15" t="s">
        <v>162</v>
      </c>
      <c r="E100" s="4" t="s">
        <v>5</v>
      </c>
      <c r="F100" s="4" t="s">
        <v>5</v>
      </c>
      <c r="G100" s="4" t="s">
        <v>45</v>
      </c>
    </row>
    <row r="101" spans="1:7" ht="15" customHeight="1">
      <c r="A101" s="13">
        <v>43037</v>
      </c>
      <c r="B101" s="4" t="s">
        <v>4</v>
      </c>
      <c r="C101" s="15">
        <v>1750</v>
      </c>
      <c r="D101" s="15" t="s">
        <v>132</v>
      </c>
      <c r="E101" s="4" t="s">
        <v>5</v>
      </c>
      <c r="F101" s="4" t="s">
        <v>5</v>
      </c>
      <c r="G101" s="4" t="s">
        <v>43</v>
      </c>
    </row>
    <row r="102" spans="1:7" ht="15" customHeight="1">
      <c r="A102" s="13">
        <v>43037</v>
      </c>
      <c r="B102" s="4" t="s">
        <v>4</v>
      </c>
      <c r="C102" s="15">
        <v>1613</v>
      </c>
      <c r="D102" s="15" t="s">
        <v>132</v>
      </c>
      <c r="E102" s="4" t="s">
        <v>9</v>
      </c>
      <c r="F102" s="4" t="s">
        <v>59</v>
      </c>
      <c r="G102" s="4" t="s">
        <v>45</v>
      </c>
    </row>
    <row r="103" spans="1:7" ht="15" customHeight="1">
      <c r="A103" s="13">
        <v>43037</v>
      </c>
      <c r="B103" s="4" t="s">
        <v>4</v>
      </c>
      <c r="C103" s="15">
        <v>4626</v>
      </c>
      <c r="D103" s="15" t="s">
        <v>131</v>
      </c>
      <c r="E103" s="4" t="s">
        <v>5</v>
      </c>
      <c r="F103" s="4" t="s">
        <v>5</v>
      </c>
      <c r="G103" s="4" t="s">
        <v>45</v>
      </c>
    </row>
    <row r="104" spans="1:7" ht="15" customHeight="1">
      <c r="A104" s="13">
        <v>43037</v>
      </c>
      <c r="B104" s="4" t="s">
        <v>4</v>
      </c>
      <c r="C104" s="15">
        <v>1450</v>
      </c>
      <c r="D104" s="15" t="s">
        <v>132</v>
      </c>
      <c r="E104" s="4" t="s">
        <v>19</v>
      </c>
      <c r="F104" s="4" t="s">
        <v>7</v>
      </c>
      <c r="G104" s="4" t="s">
        <v>37</v>
      </c>
    </row>
    <row r="105" spans="1:7" ht="15" customHeight="1">
      <c r="A105" s="13">
        <v>43037</v>
      </c>
      <c r="B105" s="4" t="s">
        <v>4</v>
      </c>
      <c r="C105" s="15">
        <v>2732</v>
      </c>
      <c r="D105" s="15" t="s">
        <v>132</v>
      </c>
      <c r="E105" s="4" t="s">
        <v>7</v>
      </c>
      <c r="F105" s="4" t="s">
        <v>7</v>
      </c>
      <c r="G105" s="4" t="s">
        <v>37</v>
      </c>
    </row>
    <row r="106" spans="1:7" ht="15" customHeight="1">
      <c r="A106" s="13">
        <v>43038</v>
      </c>
      <c r="B106" s="4" t="s">
        <v>4</v>
      </c>
      <c r="C106" s="15">
        <v>8079</v>
      </c>
      <c r="D106" s="15" t="s">
        <v>133</v>
      </c>
      <c r="E106" s="4" t="s">
        <v>24</v>
      </c>
      <c r="F106" s="4" t="s">
        <v>60</v>
      </c>
      <c r="G106" s="4" t="s">
        <v>45</v>
      </c>
    </row>
    <row r="107" spans="1:7" ht="15" customHeight="1">
      <c r="A107" s="13">
        <v>43038</v>
      </c>
      <c r="B107" s="4" t="s">
        <v>4</v>
      </c>
      <c r="C107" s="15">
        <v>7335</v>
      </c>
      <c r="D107" s="15" t="s">
        <v>163</v>
      </c>
      <c r="E107" s="4" t="s">
        <v>24</v>
      </c>
      <c r="F107" s="4" t="s">
        <v>60</v>
      </c>
      <c r="G107" s="4" t="s">
        <v>45</v>
      </c>
    </row>
    <row r="108" spans="1:7" ht="15" customHeight="1">
      <c r="A108" s="13">
        <v>43038</v>
      </c>
      <c r="B108" s="4" t="s">
        <v>4</v>
      </c>
      <c r="C108" s="15">
        <v>1520</v>
      </c>
      <c r="D108" s="15" t="s">
        <v>132</v>
      </c>
      <c r="E108" s="4" t="s">
        <v>7</v>
      </c>
      <c r="F108" s="4" t="s">
        <v>7</v>
      </c>
      <c r="G108" s="4" t="s">
        <v>45</v>
      </c>
    </row>
    <row r="109" spans="1:7" ht="15" customHeight="1">
      <c r="A109" s="13">
        <v>43038</v>
      </c>
      <c r="B109" s="4" t="s">
        <v>4</v>
      </c>
      <c r="C109" s="15">
        <v>8531</v>
      </c>
      <c r="D109" s="15" t="s">
        <v>164</v>
      </c>
      <c r="E109" s="4" t="s">
        <v>7</v>
      </c>
      <c r="F109" s="4" t="s">
        <v>7</v>
      </c>
      <c r="G109" s="4" t="s">
        <v>37</v>
      </c>
    </row>
    <row r="110" spans="1:7" ht="15" customHeight="1">
      <c r="A110" s="13">
        <v>43038</v>
      </c>
      <c r="B110" s="4" t="s">
        <v>4</v>
      </c>
      <c r="C110" s="15">
        <v>1880</v>
      </c>
      <c r="D110" s="15" t="s">
        <v>132</v>
      </c>
      <c r="E110" s="4" t="s">
        <v>7</v>
      </c>
      <c r="F110" s="4" t="s">
        <v>7</v>
      </c>
      <c r="G110" s="4" t="s">
        <v>45</v>
      </c>
    </row>
    <row r="111" spans="1:7" ht="15" customHeight="1">
      <c r="A111" s="13">
        <v>43038</v>
      </c>
      <c r="B111" s="4" t="s">
        <v>4</v>
      </c>
      <c r="C111" s="15">
        <v>4353</v>
      </c>
      <c r="D111" s="15" t="s">
        <v>141</v>
      </c>
      <c r="E111" s="4" t="s">
        <v>9</v>
      </c>
      <c r="F111" s="4" t="s">
        <v>61</v>
      </c>
      <c r="G111" s="4" t="s">
        <v>42</v>
      </c>
    </row>
    <row r="112" spans="1:7" ht="15" customHeight="1">
      <c r="A112" s="13">
        <v>43039</v>
      </c>
      <c r="B112" s="4" t="s">
        <v>4</v>
      </c>
      <c r="C112" s="15">
        <v>3440</v>
      </c>
      <c r="D112" s="15" t="s">
        <v>168</v>
      </c>
      <c r="E112" s="4" t="s">
        <v>62</v>
      </c>
      <c r="F112" s="4" t="s">
        <v>63</v>
      </c>
      <c r="G112" s="4" t="s">
        <v>42</v>
      </c>
    </row>
    <row r="113" spans="1:10" ht="15" customHeight="1">
      <c r="A113" s="13">
        <v>43037</v>
      </c>
      <c r="B113" s="4" t="s">
        <v>17</v>
      </c>
      <c r="C113" s="15">
        <v>16320</v>
      </c>
      <c r="D113" s="15"/>
      <c r="E113" s="4" t="s">
        <v>18</v>
      </c>
      <c r="F113" s="4" t="s">
        <v>56</v>
      </c>
      <c r="G113" s="4" t="s">
        <v>45</v>
      </c>
    </row>
    <row r="114" spans="1:10" ht="15" customHeight="1">
      <c r="A114" s="23">
        <v>43037</v>
      </c>
      <c r="B114" s="24" t="s">
        <v>17</v>
      </c>
      <c r="C114" s="25">
        <v>61022</v>
      </c>
      <c r="D114" s="25"/>
      <c r="E114" s="24" t="s">
        <v>18</v>
      </c>
      <c r="F114" s="24" t="s">
        <v>58</v>
      </c>
      <c r="G114" s="24" t="s">
        <v>45</v>
      </c>
    </row>
    <row r="115" spans="1:10" ht="15" customHeight="1">
      <c r="A115" s="106"/>
      <c r="B115" s="26"/>
      <c r="C115" s="54"/>
      <c r="D115" s="54"/>
      <c r="E115" s="26"/>
      <c r="F115" s="26"/>
      <c r="G115" s="26"/>
      <c r="H115" s="134" t="s">
        <v>4</v>
      </c>
      <c r="I115" s="135">
        <f>112-22</f>
        <v>90</v>
      </c>
      <c r="J115" s="144">
        <f t="shared" ref="J115:J120" si="0">I115/$I$120</f>
        <v>0.81081081081081086</v>
      </c>
    </row>
    <row r="116" spans="1:10" ht="15" customHeight="1">
      <c r="A116" s="106"/>
      <c r="B116" s="26"/>
      <c r="C116" s="54"/>
      <c r="D116" s="54"/>
      <c r="E116" s="26"/>
      <c r="F116" s="26"/>
      <c r="G116" s="26"/>
      <c r="H116" s="134" t="s">
        <v>22</v>
      </c>
      <c r="I116" s="135">
        <v>1</v>
      </c>
      <c r="J116" s="144">
        <f t="shared" si="0"/>
        <v>9.0090090090090089E-3</v>
      </c>
    </row>
    <row r="117" spans="1:10" ht="15" customHeight="1">
      <c r="A117" s="106"/>
      <c r="B117" s="26"/>
      <c r="C117" s="54"/>
      <c r="D117" s="54"/>
      <c r="E117" s="26"/>
      <c r="F117" s="26"/>
      <c r="G117" s="26"/>
      <c r="H117" s="134" t="s">
        <v>6</v>
      </c>
      <c r="I117" s="135">
        <v>3</v>
      </c>
      <c r="J117" s="144">
        <f t="shared" si="0"/>
        <v>2.7027027027027029E-2</v>
      </c>
    </row>
    <row r="118" spans="1:10" ht="15" customHeight="1">
      <c r="A118" s="106"/>
      <c r="B118" s="26"/>
      <c r="C118" s="54"/>
      <c r="D118" s="54"/>
      <c r="E118" s="26"/>
      <c r="F118" s="26"/>
      <c r="G118" s="26"/>
      <c r="H118" s="134" t="s">
        <v>7</v>
      </c>
      <c r="I118" s="135">
        <v>12</v>
      </c>
      <c r="J118" s="144">
        <f t="shared" si="0"/>
        <v>0.10810810810810811</v>
      </c>
    </row>
    <row r="119" spans="1:10" ht="15" customHeight="1">
      <c r="A119" s="106"/>
      <c r="B119" s="26"/>
      <c r="C119" s="54"/>
      <c r="D119" s="54"/>
      <c r="E119" s="26"/>
      <c r="F119" s="26"/>
      <c r="G119" s="26"/>
      <c r="H119" s="134" t="s">
        <v>711</v>
      </c>
      <c r="I119" s="135">
        <v>5</v>
      </c>
      <c r="J119" s="144">
        <f t="shared" si="0"/>
        <v>4.5045045045045043E-2</v>
      </c>
    </row>
    <row r="120" spans="1:10" ht="15" customHeight="1">
      <c r="A120" s="106"/>
      <c r="B120" s="26"/>
      <c r="C120" s="54"/>
      <c r="D120" s="54"/>
      <c r="E120" s="26"/>
      <c r="F120" s="26"/>
      <c r="G120" s="26"/>
      <c r="H120" s="134"/>
      <c r="I120" s="135">
        <f>SUM(I115:I119)</f>
        <v>111</v>
      </c>
      <c r="J120" s="144">
        <f t="shared" si="0"/>
        <v>1</v>
      </c>
    </row>
    <row r="121" spans="1:10" ht="15" customHeight="1">
      <c r="A121" s="51">
        <v>43040</v>
      </c>
      <c r="B121" s="49" t="s">
        <v>4</v>
      </c>
      <c r="C121" s="64">
        <v>8055</v>
      </c>
      <c r="D121" s="64" t="s">
        <v>133</v>
      </c>
      <c r="E121" s="49" t="s">
        <v>24</v>
      </c>
      <c r="F121" s="49" t="s">
        <v>56</v>
      </c>
      <c r="G121" s="49" t="s">
        <v>65</v>
      </c>
    </row>
    <row r="122" spans="1:10" ht="15" customHeight="1">
      <c r="A122" s="13">
        <v>43040</v>
      </c>
      <c r="B122" s="4" t="s">
        <v>4</v>
      </c>
      <c r="C122" s="15">
        <v>5407</v>
      </c>
      <c r="D122" s="15" t="s">
        <v>165</v>
      </c>
      <c r="E122" s="4" t="s">
        <v>36</v>
      </c>
      <c r="F122" s="4" t="s">
        <v>56</v>
      </c>
      <c r="G122" s="4" t="s">
        <v>51</v>
      </c>
    </row>
    <row r="123" spans="1:10" ht="15" customHeight="1">
      <c r="A123" s="13">
        <v>43040</v>
      </c>
      <c r="B123" s="4" t="s">
        <v>4</v>
      </c>
      <c r="C123" s="15">
        <v>5239</v>
      </c>
      <c r="D123" s="15" t="s">
        <v>166</v>
      </c>
      <c r="E123" s="4" t="s">
        <v>23</v>
      </c>
      <c r="F123" s="4" t="s">
        <v>67</v>
      </c>
      <c r="G123" s="4" t="s">
        <v>45</v>
      </c>
    </row>
    <row r="124" spans="1:10" ht="15" customHeight="1">
      <c r="A124" s="13">
        <v>43040</v>
      </c>
      <c r="B124" s="4" t="s">
        <v>4</v>
      </c>
      <c r="C124" s="15">
        <v>6839</v>
      </c>
      <c r="D124" s="15" t="s">
        <v>167</v>
      </c>
      <c r="E124" s="4" t="s">
        <v>7</v>
      </c>
      <c r="F124" s="4" t="s">
        <v>7</v>
      </c>
      <c r="G124" s="4" t="s">
        <v>65</v>
      </c>
    </row>
    <row r="125" spans="1:10" ht="15" customHeight="1">
      <c r="A125" s="13">
        <v>43040</v>
      </c>
      <c r="B125" s="4" t="s">
        <v>4</v>
      </c>
      <c r="C125" s="15">
        <v>8383</v>
      </c>
      <c r="D125" s="15" t="s">
        <v>150</v>
      </c>
      <c r="E125" s="4" t="s">
        <v>66</v>
      </c>
      <c r="F125" s="4" t="s">
        <v>7</v>
      </c>
      <c r="G125" s="4" t="s">
        <v>65</v>
      </c>
    </row>
    <row r="126" spans="1:10" ht="15" customHeight="1">
      <c r="A126" s="13">
        <v>43040</v>
      </c>
      <c r="B126" s="4" t="s">
        <v>4</v>
      </c>
      <c r="C126" s="15">
        <v>3572</v>
      </c>
      <c r="D126" s="15" t="s">
        <v>168</v>
      </c>
      <c r="E126" s="4" t="s">
        <v>5</v>
      </c>
      <c r="F126" s="4"/>
      <c r="G126" s="4"/>
    </row>
    <row r="127" spans="1:10" ht="15" customHeight="1">
      <c r="A127" s="13">
        <v>43040</v>
      </c>
      <c r="B127" s="4" t="s">
        <v>7</v>
      </c>
      <c r="C127" s="15">
        <v>57700</v>
      </c>
      <c r="D127" s="15"/>
      <c r="E127" s="4" t="s">
        <v>7</v>
      </c>
      <c r="F127" s="4" t="s">
        <v>7</v>
      </c>
      <c r="G127" s="4" t="s">
        <v>68</v>
      </c>
    </row>
    <row r="128" spans="1:10" ht="15" customHeight="1">
      <c r="A128" s="13">
        <v>43041</v>
      </c>
      <c r="B128" s="4" t="s">
        <v>4</v>
      </c>
      <c r="C128" s="15">
        <v>1254</v>
      </c>
      <c r="D128" s="15" t="s">
        <v>132</v>
      </c>
      <c r="E128" s="4" t="s">
        <v>66</v>
      </c>
      <c r="F128" s="4" t="s">
        <v>7</v>
      </c>
      <c r="G128" s="4" t="s">
        <v>42</v>
      </c>
    </row>
    <row r="129" spans="1:10" ht="15" customHeight="1">
      <c r="A129" s="13">
        <v>43041</v>
      </c>
      <c r="B129" s="4" t="s">
        <v>4</v>
      </c>
      <c r="C129" s="15">
        <v>8613</v>
      </c>
      <c r="D129" s="15" t="s">
        <v>169</v>
      </c>
      <c r="E129" s="4" t="s">
        <v>5</v>
      </c>
      <c r="F129" s="4" t="s">
        <v>7</v>
      </c>
      <c r="G129" s="4" t="s">
        <v>69</v>
      </c>
    </row>
    <row r="130" spans="1:10" ht="15" customHeight="1">
      <c r="A130" s="13">
        <v>43041</v>
      </c>
      <c r="B130" s="4" t="s">
        <v>22</v>
      </c>
      <c r="C130" s="15">
        <v>6721</v>
      </c>
      <c r="D130" s="15" t="s">
        <v>144</v>
      </c>
      <c r="E130" s="4" t="s">
        <v>7</v>
      </c>
      <c r="F130" s="4" t="s">
        <v>24</v>
      </c>
      <c r="G130" s="4" t="s">
        <v>42</v>
      </c>
      <c r="H130" s="88">
        <v>11</v>
      </c>
      <c r="I130" s="93">
        <f>H130/503</f>
        <v>2.186878727634195E-2</v>
      </c>
      <c r="J130" s="89" t="s">
        <v>573</v>
      </c>
    </row>
    <row r="131" spans="1:10" ht="15" customHeight="1">
      <c r="A131" s="13">
        <v>43042</v>
      </c>
      <c r="B131" s="4" t="s">
        <v>4</v>
      </c>
      <c r="C131" s="15">
        <v>8279</v>
      </c>
      <c r="D131" s="15" t="s">
        <v>170</v>
      </c>
      <c r="E131" s="4" t="s">
        <v>5</v>
      </c>
      <c r="F131" s="4" t="s">
        <v>70</v>
      </c>
      <c r="G131" s="4" t="s">
        <v>72</v>
      </c>
    </row>
    <row r="132" spans="1:10" ht="15" customHeight="1">
      <c r="A132" s="13">
        <v>43042</v>
      </c>
      <c r="B132" s="4" t="s">
        <v>4</v>
      </c>
      <c r="C132" s="15">
        <v>9639</v>
      </c>
      <c r="D132" s="15" t="s">
        <v>171</v>
      </c>
      <c r="E132" s="4" t="s">
        <v>5</v>
      </c>
      <c r="F132" s="4"/>
      <c r="G132" s="4" t="s">
        <v>43</v>
      </c>
    </row>
    <row r="133" spans="1:10" ht="15" customHeight="1">
      <c r="A133" s="13">
        <v>43042</v>
      </c>
      <c r="B133" s="4" t="s">
        <v>4</v>
      </c>
      <c r="C133" s="15">
        <v>4571</v>
      </c>
      <c r="D133" s="15" t="s">
        <v>131</v>
      </c>
      <c r="E133" s="4" t="s">
        <v>7</v>
      </c>
      <c r="F133" s="4" t="s">
        <v>7</v>
      </c>
      <c r="G133" s="4"/>
    </row>
    <row r="134" spans="1:10" ht="15" customHeight="1">
      <c r="A134" s="13">
        <v>43042</v>
      </c>
      <c r="B134" s="4" t="s">
        <v>4</v>
      </c>
      <c r="C134" s="15">
        <v>4620</v>
      </c>
      <c r="D134" s="15" t="s">
        <v>131</v>
      </c>
      <c r="E134" s="4" t="s">
        <v>5</v>
      </c>
      <c r="F134" s="4" t="s">
        <v>7</v>
      </c>
      <c r="G134" s="4"/>
    </row>
    <row r="135" spans="1:10" ht="15" customHeight="1">
      <c r="A135" s="13">
        <v>43042</v>
      </c>
      <c r="B135" s="4" t="s">
        <v>4</v>
      </c>
      <c r="C135" s="15">
        <v>8360</v>
      </c>
      <c r="D135" s="15" t="s">
        <v>172</v>
      </c>
      <c r="E135" s="4" t="s">
        <v>5</v>
      </c>
      <c r="F135" s="4" t="s">
        <v>7</v>
      </c>
      <c r="G135" s="4" t="s">
        <v>43</v>
      </c>
    </row>
    <row r="136" spans="1:10" ht="15" customHeight="1">
      <c r="A136" s="13">
        <v>43042</v>
      </c>
      <c r="B136" s="4" t="s">
        <v>22</v>
      </c>
      <c r="C136" s="15">
        <v>6780</v>
      </c>
      <c r="D136" s="15" t="s">
        <v>144</v>
      </c>
      <c r="E136" s="4" t="s">
        <v>7</v>
      </c>
      <c r="F136" s="4" t="s">
        <v>7</v>
      </c>
      <c r="G136" s="4" t="s">
        <v>73</v>
      </c>
    </row>
    <row r="137" spans="1:10" ht="15" customHeight="1">
      <c r="A137" s="13">
        <v>43043</v>
      </c>
      <c r="B137" s="4" t="s">
        <v>4</v>
      </c>
      <c r="C137" s="15">
        <v>6783</v>
      </c>
      <c r="D137" s="15" t="s">
        <v>144</v>
      </c>
      <c r="E137" s="4" t="s">
        <v>5</v>
      </c>
      <c r="F137" s="4" t="s">
        <v>6</v>
      </c>
      <c r="G137" s="4" t="s">
        <v>74</v>
      </c>
    </row>
    <row r="138" spans="1:10" ht="15" customHeight="1">
      <c r="A138" s="13">
        <v>43043</v>
      </c>
      <c r="B138" s="4" t="s">
        <v>4</v>
      </c>
      <c r="C138" s="15">
        <v>2624</v>
      </c>
      <c r="D138" s="15" t="s">
        <v>132</v>
      </c>
      <c r="E138" s="4" t="s">
        <v>32</v>
      </c>
      <c r="F138" s="4" t="s">
        <v>7</v>
      </c>
      <c r="G138" s="4" t="s">
        <v>76</v>
      </c>
    </row>
    <row r="139" spans="1:10" ht="15" customHeight="1">
      <c r="A139" s="13">
        <v>43043</v>
      </c>
      <c r="B139" s="4" t="s">
        <v>4</v>
      </c>
      <c r="C139" s="15">
        <v>4440</v>
      </c>
      <c r="D139" s="15" t="s">
        <v>139</v>
      </c>
      <c r="E139" s="4" t="s">
        <v>5</v>
      </c>
      <c r="F139" s="4" t="s">
        <v>7</v>
      </c>
      <c r="G139" s="4" t="s">
        <v>40</v>
      </c>
    </row>
    <row r="140" spans="1:10" ht="15" customHeight="1">
      <c r="A140" s="13">
        <v>43043</v>
      </c>
      <c r="B140" s="4" t="s">
        <v>4</v>
      </c>
      <c r="C140" s="15">
        <v>3490</v>
      </c>
      <c r="D140" s="15" t="s">
        <v>168</v>
      </c>
      <c r="E140" s="4" t="s">
        <v>5</v>
      </c>
      <c r="F140" s="4" t="s">
        <v>6</v>
      </c>
      <c r="G140" s="4" t="s">
        <v>40</v>
      </c>
    </row>
    <row r="141" spans="1:10" ht="15" customHeight="1">
      <c r="A141" s="13">
        <v>43043</v>
      </c>
      <c r="B141" s="4" t="s">
        <v>4</v>
      </c>
      <c r="C141" s="15">
        <v>4069</v>
      </c>
      <c r="D141" s="15" t="s">
        <v>141</v>
      </c>
      <c r="E141" s="4" t="s">
        <v>125</v>
      </c>
      <c r="F141" s="4" t="s">
        <v>6</v>
      </c>
      <c r="G141" s="4" t="s">
        <v>65</v>
      </c>
    </row>
    <row r="142" spans="1:10" ht="15" customHeight="1">
      <c r="A142" s="13">
        <v>43043</v>
      </c>
      <c r="B142" s="4" t="s">
        <v>4</v>
      </c>
      <c r="C142" s="15">
        <v>8011</v>
      </c>
      <c r="D142" s="15" t="s">
        <v>135</v>
      </c>
      <c r="E142" s="4" t="s">
        <v>5</v>
      </c>
      <c r="F142" s="4" t="s">
        <v>7</v>
      </c>
      <c r="G142" s="4" t="s">
        <v>40</v>
      </c>
    </row>
    <row r="143" spans="1:10" ht="15" customHeight="1">
      <c r="A143" s="13">
        <v>43043</v>
      </c>
      <c r="B143" s="4" t="s">
        <v>4</v>
      </c>
      <c r="C143" s="15">
        <v>3583</v>
      </c>
      <c r="D143" s="15" t="s">
        <v>168</v>
      </c>
      <c r="E143" s="4" t="s">
        <v>5</v>
      </c>
      <c r="F143" s="4" t="s">
        <v>7</v>
      </c>
      <c r="G143" s="4" t="s">
        <v>40</v>
      </c>
    </row>
    <row r="144" spans="1:10" ht="15" customHeight="1">
      <c r="A144" s="13">
        <v>43043</v>
      </c>
      <c r="B144" s="4" t="s">
        <v>4</v>
      </c>
      <c r="C144" s="15">
        <v>4394</v>
      </c>
      <c r="D144" s="15" t="s">
        <v>173</v>
      </c>
      <c r="E144" s="4" t="s">
        <v>7</v>
      </c>
      <c r="F144" s="4" t="s">
        <v>24</v>
      </c>
      <c r="G144" s="4" t="s">
        <v>21</v>
      </c>
    </row>
    <row r="145" spans="1:7" ht="15" customHeight="1">
      <c r="A145" s="13">
        <v>43043</v>
      </c>
      <c r="B145" s="4" t="s">
        <v>4</v>
      </c>
      <c r="C145" s="15">
        <v>4570</v>
      </c>
      <c r="D145" s="15" t="s">
        <v>131</v>
      </c>
      <c r="E145" s="4" t="s">
        <v>5</v>
      </c>
      <c r="F145" s="4" t="s">
        <v>7</v>
      </c>
      <c r="G145" s="4" t="s">
        <v>73</v>
      </c>
    </row>
    <row r="146" spans="1:7" ht="15" customHeight="1">
      <c r="A146" s="13">
        <v>43043</v>
      </c>
      <c r="B146" s="4" t="s">
        <v>22</v>
      </c>
      <c r="C146" s="15">
        <v>4500</v>
      </c>
      <c r="D146" s="15"/>
      <c r="E146" s="4" t="s">
        <v>7</v>
      </c>
      <c r="F146" s="4"/>
      <c r="G146" s="4" t="s">
        <v>75</v>
      </c>
    </row>
    <row r="147" spans="1:7" ht="15" customHeight="1">
      <c r="A147" s="13">
        <v>43044</v>
      </c>
      <c r="B147" s="4" t="s">
        <v>4</v>
      </c>
      <c r="C147" s="15">
        <v>5495</v>
      </c>
      <c r="D147" s="15" t="s">
        <v>174</v>
      </c>
      <c r="E147" s="4" t="s">
        <v>7</v>
      </c>
      <c r="F147" s="4" t="s">
        <v>6</v>
      </c>
      <c r="G147" s="4" t="s">
        <v>43</v>
      </c>
    </row>
    <row r="148" spans="1:7" ht="15" customHeight="1">
      <c r="A148" s="13">
        <v>43044</v>
      </c>
      <c r="B148" s="4" t="s">
        <v>4</v>
      </c>
      <c r="C148" s="15">
        <v>7248</v>
      </c>
      <c r="D148" s="15" t="s">
        <v>153</v>
      </c>
      <c r="E148" s="4" t="s">
        <v>24</v>
      </c>
      <c r="F148" s="4" t="s">
        <v>12</v>
      </c>
      <c r="G148" s="4" t="s">
        <v>42</v>
      </c>
    </row>
    <row r="149" spans="1:7" ht="15" customHeight="1">
      <c r="A149" s="13">
        <v>43044</v>
      </c>
      <c r="B149" s="4" t="s">
        <v>4</v>
      </c>
      <c r="C149" s="15">
        <v>1618</v>
      </c>
      <c r="D149" s="15" t="s">
        <v>132</v>
      </c>
      <c r="E149" s="4" t="s">
        <v>18</v>
      </c>
      <c r="F149" s="4" t="s">
        <v>57</v>
      </c>
      <c r="G149" s="4" t="s">
        <v>65</v>
      </c>
    </row>
    <row r="150" spans="1:7" ht="15" customHeight="1">
      <c r="A150" s="13">
        <v>43044</v>
      </c>
      <c r="B150" s="4" t="s">
        <v>4</v>
      </c>
      <c r="C150" s="15">
        <v>5953</v>
      </c>
      <c r="D150" s="15" t="s">
        <v>179</v>
      </c>
      <c r="E150" s="4" t="s">
        <v>24</v>
      </c>
      <c r="F150" s="4" t="s">
        <v>79</v>
      </c>
      <c r="G150" s="4" t="s">
        <v>65</v>
      </c>
    </row>
    <row r="151" spans="1:7" ht="15" customHeight="1">
      <c r="A151" s="13">
        <v>43044</v>
      </c>
      <c r="B151" s="4" t="s">
        <v>4</v>
      </c>
      <c r="C151" s="15">
        <v>5850</v>
      </c>
      <c r="D151" s="15" t="s">
        <v>136</v>
      </c>
      <c r="E151" s="4" t="s">
        <v>78</v>
      </c>
      <c r="F151" s="4" t="s">
        <v>7</v>
      </c>
      <c r="G151" s="4" t="s">
        <v>42</v>
      </c>
    </row>
    <row r="152" spans="1:7">
      <c r="A152" s="13">
        <v>43044</v>
      </c>
      <c r="B152" s="4" t="s">
        <v>4</v>
      </c>
      <c r="C152" s="15">
        <v>4574</v>
      </c>
      <c r="D152" s="15" t="s">
        <v>131</v>
      </c>
      <c r="E152" s="4" t="s">
        <v>25</v>
      </c>
      <c r="F152" s="4" t="s">
        <v>80</v>
      </c>
      <c r="G152" s="4" t="s">
        <v>73</v>
      </c>
    </row>
    <row r="153" spans="1:7">
      <c r="A153" s="13">
        <v>43044</v>
      </c>
      <c r="B153" s="4" t="s">
        <v>4</v>
      </c>
      <c r="C153" s="15">
        <v>3939</v>
      </c>
      <c r="D153" s="15" t="s">
        <v>175</v>
      </c>
      <c r="E153" s="4" t="s">
        <v>124</v>
      </c>
      <c r="F153" s="4" t="s">
        <v>6</v>
      </c>
      <c r="G153" s="4" t="s">
        <v>50</v>
      </c>
    </row>
    <row r="154" spans="1:7">
      <c r="A154" s="13">
        <v>43044</v>
      </c>
      <c r="B154" s="4" t="s">
        <v>4</v>
      </c>
      <c r="C154" s="15">
        <v>4650</v>
      </c>
      <c r="D154" s="15" t="s">
        <v>131</v>
      </c>
      <c r="E154" s="4" t="s">
        <v>5</v>
      </c>
      <c r="F154" s="4" t="s">
        <v>81</v>
      </c>
      <c r="G154" s="4" t="s">
        <v>93</v>
      </c>
    </row>
    <row r="155" spans="1:7">
      <c r="A155" s="13">
        <v>43044</v>
      </c>
      <c r="B155" s="4" t="s">
        <v>4</v>
      </c>
      <c r="C155" s="15">
        <v>2629</v>
      </c>
      <c r="D155" s="15" t="s">
        <v>132</v>
      </c>
      <c r="E155" s="4" t="s">
        <v>71</v>
      </c>
      <c r="F155" s="4" t="s">
        <v>82</v>
      </c>
      <c r="G155" s="4" t="s">
        <v>92</v>
      </c>
    </row>
    <row r="156" spans="1:7">
      <c r="A156" s="13">
        <v>43044</v>
      </c>
      <c r="B156" s="4" t="s">
        <v>4</v>
      </c>
      <c r="C156" s="15">
        <v>8367</v>
      </c>
      <c r="D156" s="15" t="s">
        <v>176</v>
      </c>
      <c r="E156" s="4" t="s">
        <v>9</v>
      </c>
      <c r="F156" s="4" t="s">
        <v>59</v>
      </c>
      <c r="G156" s="4" t="s">
        <v>65</v>
      </c>
    </row>
    <row r="157" spans="1:7">
      <c r="A157" s="13">
        <v>43044</v>
      </c>
      <c r="B157" s="4" t="s">
        <v>4</v>
      </c>
      <c r="C157" s="15">
        <v>6942</v>
      </c>
      <c r="D157" s="15" t="s">
        <v>177</v>
      </c>
      <c r="E157" s="4" t="s">
        <v>6</v>
      </c>
      <c r="F157" s="4" t="s">
        <v>83</v>
      </c>
      <c r="G157" s="4" t="s">
        <v>43</v>
      </c>
    </row>
    <row r="158" spans="1:7">
      <c r="A158" s="13">
        <v>43044</v>
      </c>
      <c r="B158" s="4" t="s">
        <v>4</v>
      </c>
      <c r="C158" s="15">
        <v>5376</v>
      </c>
      <c r="D158" s="15" t="s">
        <v>178</v>
      </c>
      <c r="E158" s="4" t="s">
        <v>5</v>
      </c>
      <c r="F158" s="4" t="s">
        <v>84</v>
      </c>
      <c r="G158" s="4" t="s">
        <v>85</v>
      </c>
    </row>
    <row r="159" spans="1:7">
      <c r="A159" s="13">
        <v>43044</v>
      </c>
      <c r="B159" s="4" t="s">
        <v>4</v>
      </c>
      <c r="C159" s="15">
        <v>4580</v>
      </c>
      <c r="D159" s="15" t="s">
        <v>131</v>
      </c>
      <c r="E159" s="4" t="s">
        <v>5</v>
      </c>
      <c r="F159" s="4" t="s">
        <v>88</v>
      </c>
      <c r="G159" s="4" t="s">
        <v>93</v>
      </c>
    </row>
    <row r="160" spans="1:7">
      <c r="A160" s="13">
        <v>43044</v>
      </c>
      <c r="B160" s="4" t="s">
        <v>4</v>
      </c>
      <c r="C160" s="15">
        <v>5960</v>
      </c>
      <c r="D160" s="15" t="s">
        <v>179</v>
      </c>
      <c r="E160" s="4" t="s">
        <v>5</v>
      </c>
      <c r="F160" s="4" t="s">
        <v>89</v>
      </c>
      <c r="G160" s="4" t="s">
        <v>94</v>
      </c>
    </row>
    <row r="161" spans="1:7">
      <c r="A161" s="13">
        <v>43044</v>
      </c>
      <c r="B161" s="4" t="s">
        <v>4</v>
      </c>
      <c r="C161" s="15">
        <v>4687</v>
      </c>
      <c r="D161" s="15" t="s">
        <v>131</v>
      </c>
      <c r="E161" s="4" t="s">
        <v>5</v>
      </c>
      <c r="F161" s="4" t="s">
        <v>90</v>
      </c>
      <c r="G161" s="4" t="s">
        <v>93</v>
      </c>
    </row>
    <row r="162" spans="1:7">
      <c r="A162" s="13">
        <v>43044</v>
      </c>
      <c r="B162" s="4" t="s">
        <v>4</v>
      </c>
      <c r="C162" s="15">
        <v>7230</v>
      </c>
      <c r="D162" s="15" t="s">
        <v>156</v>
      </c>
      <c r="E162" s="4" t="s">
        <v>5</v>
      </c>
      <c r="F162" s="4" t="s">
        <v>91</v>
      </c>
      <c r="G162" s="4" t="s">
        <v>43</v>
      </c>
    </row>
    <row r="163" spans="1:7">
      <c r="A163" s="13">
        <v>43044</v>
      </c>
      <c r="B163" s="4" t="s">
        <v>4</v>
      </c>
      <c r="C163" s="15">
        <v>6790</v>
      </c>
      <c r="D163" s="15" t="s">
        <v>144</v>
      </c>
      <c r="E163" s="4" t="s">
        <v>5</v>
      </c>
      <c r="F163" s="4" t="s">
        <v>91</v>
      </c>
      <c r="G163" s="4" t="s">
        <v>43</v>
      </c>
    </row>
    <row r="164" spans="1:7">
      <c r="A164" s="13">
        <v>43044</v>
      </c>
      <c r="B164" s="4" t="s">
        <v>4</v>
      </c>
      <c r="C164" s="15">
        <v>4760</v>
      </c>
      <c r="D164" s="15" t="s">
        <v>180</v>
      </c>
      <c r="E164" s="4" t="s">
        <v>5</v>
      </c>
      <c r="F164" s="4" t="s">
        <v>91</v>
      </c>
      <c r="G164" s="4" t="s">
        <v>65</v>
      </c>
    </row>
    <row r="165" spans="1:7">
      <c r="A165" s="13">
        <v>43044</v>
      </c>
      <c r="B165" s="4" t="s">
        <v>7</v>
      </c>
      <c r="C165" s="15">
        <v>57300</v>
      </c>
      <c r="D165" s="15"/>
      <c r="E165" s="4" t="s">
        <v>7</v>
      </c>
      <c r="F165" s="4" t="s">
        <v>24</v>
      </c>
      <c r="G165" s="4" t="s">
        <v>77</v>
      </c>
    </row>
    <row r="166" spans="1:7">
      <c r="A166" s="13">
        <v>43044</v>
      </c>
      <c r="B166" s="4" t="s">
        <v>11</v>
      </c>
      <c r="C166" s="15">
        <v>4570</v>
      </c>
      <c r="D166" s="15" t="s">
        <v>131</v>
      </c>
      <c r="E166" s="4" t="s">
        <v>87</v>
      </c>
      <c r="F166" s="4" t="s">
        <v>87</v>
      </c>
      <c r="G166" s="4" t="s">
        <v>65</v>
      </c>
    </row>
    <row r="167" spans="1:7">
      <c r="A167" s="13">
        <v>43044</v>
      </c>
      <c r="B167" s="4" t="s">
        <v>86</v>
      </c>
      <c r="C167" s="15"/>
      <c r="D167" s="15"/>
      <c r="E167" s="4" t="s">
        <v>25</v>
      </c>
      <c r="F167" s="4" t="s">
        <v>9</v>
      </c>
      <c r="G167" s="4" t="s">
        <v>73</v>
      </c>
    </row>
    <row r="168" spans="1:7">
      <c r="A168" s="13">
        <v>43045</v>
      </c>
      <c r="B168" s="4" t="s">
        <v>4</v>
      </c>
      <c r="C168" s="15">
        <v>1111</v>
      </c>
      <c r="D168" s="15" t="s">
        <v>132</v>
      </c>
      <c r="E168" s="4" t="s">
        <v>5</v>
      </c>
      <c r="F168" s="4" t="s">
        <v>87</v>
      </c>
      <c r="G168" s="4" t="s">
        <v>65</v>
      </c>
    </row>
    <row r="169" spans="1:7">
      <c r="A169" s="13">
        <v>43049</v>
      </c>
      <c r="B169" s="4" t="s">
        <v>7</v>
      </c>
      <c r="C169" s="15">
        <v>92000</v>
      </c>
      <c r="D169" s="15" t="s">
        <v>401</v>
      </c>
      <c r="E169" s="4" t="s">
        <v>7</v>
      </c>
      <c r="F169" s="4" t="s">
        <v>7</v>
      </c>
      <c r="G169" s="4" t="s">
        <v>95</v>
      </c>
    </row>
    <row r="170" spans="1:7">
      <c r="A170" s="13">
        <v>43050</v>
      </c>
      <c r="B170" s="4" t="s">
        <v>4</v>
      </c>
      <c r="C170" s="15">
        <v>1232</v>
      </c>
      <c r="D170" s="15" t="s">
        <v>136</v>
      </c>
      <c r="E170" s="4" t="s">
        <v>5</v>
      </c>
      <c r="F170" s="4" t="s">
        <v>5</v>
      </c>
      <c r="G170" s="4" t="s">
        <v>96</v>
      </c>
    </row>
    <row r="171" spans="1:7">
      <c r="A171" s="13">
        <v>43050</v>
      </c>
      <c r="B171" s="4" t="s">
        <v>4</v>
      </c>
      <c r="C171" s="15">
        <v>4520</v>
      </c>
      <c r="D171" s="15" t="s">
        <v>206</v>
      </c>
      <c r="E171" s="4" t="s">
        <v>5</v>
      </c>
      <c r="F171" s="4" t="s">
        <v>5</v>
      </c>
      <c r="G171" s="4" t="s">
        <v>50</v>
      </c>
    </row>
    <row r="172" spans="1:7">
      <c r="A172" s="13">
        <v>43050</v>
      </c>
      <c r="B172" s="4" t="s">
        <v>4</v>
      </c>
      <c r="C172" s="15">
        <v>3940</v>
      </c>
      <c r="D172" s="15" t="s">
        <v>175</v>
      </c>
      <c r="E172" s="4" t="s">
        <v>24</v>
      </c>
      <c r="F172" s="4" t="s">
        <v>24</v>
      </c>
      <c r="G172" s="4" t="s">
        <v>43</v>
      </c>
    </row>
    <row r="173" spans="1:7">
      <c r="A173" s="13">
        <v>43050</v>
      </c>
      <c r="B173" s="4" t="s">
        <v>4</v>
      </c>
      <c r="C173" s="15">
        <v>4002</v>
      </c>
      <c r="D173" s="15" t="s">
        <v>141</v>
      </c>
      <c r="E173" s="4" t="s">
        <v>5</v>
      </c>
      <c r="F173" s="4" t="s">
        <v>5</v>
      </c>
      <c r="G173" s="4" t="s">
        <v>43</v>
      </c>
    </row>
    <row r="174" spans="1:7">
      <c r="A174" s="13">
        <v>43050</v>
      </c>
      <c r="B174" s="4" t="s">
        <v>4</v>
      </c>
      <c r="C174" s="15">
        <v>4548</v>
      </c>
      <c r="D174" s="54" t="s">
        <v>131</v>
      </c>
      <c r="E174" s="4" t="s">
        <v>25</v>
      </c>
      <c r="F174" s="4" t="s">
        <v>7</v>
      </c>
      <c r="G174" s="4" t="s">
        <v>43</v>
      </c>
    </row>
    <row r="175" spans="1:7">
      <c r="A175" s="13">
        <v>43050</v>
      </c>
      <c r="B175" s="4" t="s">
        <v>4</v>
      </c>
      <c r="C175" s="15">
        <v>2428</v>
      </c>
      <c r="D175" s="15" t="s">
        <v>132</v>
      </c>
      <c r="E175" s="4" t="s">
        <v>110</v>
      </c>
      <c r="F175" s="4" t="s">
        <v>7</v>
      </c>
      <c r="G175" s="4" t="s">
        <v>43</v>
      </c>
    </row>
    <row r="176" spans="1:7">
      <c r="A176" s="13">
        <v>43050</v>
      </c>
      <c r="B176" s="4" t="s">
        <v>4</v>
      </c>
      <c r="C176" s="15">
        <v>3352</v>
      </c>
      <c r="D176" s="15" t="s">
        <v>151</v>
      </c>
      <c r="E176" s="4" t="s">
        <v>52</v>
      </c>
      <c r="F176" s="4" t="s">
        <v>6</v>
      </c>
      <c r="G176" s="4" t="s">
        <v>97</v>
      </c>
    </row>
    <row r="177" spans="1:7">
      <c r="A177" s="13">
        <v>43050</v>
      </c>
      <c r="B177" s="4" t="s">
        <v>4</v>
      </c>
      <c r="C177" s="15">
        <v>2231</v>
      </c>
      <c r="D177" s="54" t="s">
        <v>132</v>
      </c>
      <c r="E177" s="4" t="s">
        <v>24</v>
      </c>
      <c r="F177" s="4" t="s">
        <v>24</v>
      </c>
      <c r="G177" s="4" t="s">
        <v>65</v>
      </c>
    </row>
    <row r="178" spans="1:7">
      <c r="A178" s="13">
        <v>43050</v>
      </c>
      <c r="B178" s="4" t="s">
        <v>4</v>
      </c>
      <c r="C178" s="15">
        <v>8096</v>
      </c>
      <c r="D178" s="54" t="s">
        <v>133</v>
      </c>
      <c r="E178" s="4" t="s">
        <v>24</v>
      </c>
      <c r="F178" s="4" t="s">
        <v>24</v>
      </c>
      <c r="G178" s="4" t="s">
        <v>65</v>
      </c>
    </row>
    <row r="179" spans="1:7">
      <c r="A179" s="13">
        <v>43050</v>
      </c>
      <c r="B179" s="4" t="s">
        <v>4</v>
      </c>
      <c r="C179" s="15">
        <v>2435</v>
      </c>
      <c r="D179" s="15" t="s">
        <v>132</v>
      </c>
      <c r="E179" s="4" t="s">
        <v>5</v>
      </c>
      <c r="F179" s="4" t="s">
        <v>5</v>
      </c>
      <c r="G179" s="4" t="s">
        <v>65</v>
      </c>
    </row>
    <row r="180" spans="1:7">
      <c r="A180" s="13">
        <v>43050</v>
      </c>
      <c r="B180" s="4" t="s">
        <v>4</v>
      </c>
      <c r="C180" s="15">
        <v>5367</v>
      </c>
      <c r="D180" s="15" t="s">
        <v>155</v>
      </c>
      <c r="E180" s="4" t="s">
        <v>79</v>
      </c>
      <c r="F180" s="4" t="s">
        <v>7</v>
      </c>
      <c r="G180" s="4" t="s">
        <v>65</v>
      </c>
    </row>
    <row r="181" spans="1:7">
      <c r="A181" s="13">
        <v>43050</v>
      </c>
      <c r="B181" s="4" t="s">
        <v>4</v>
      </c>
      <c r="C181" s="15">
        <v>4431</v>
      </c>
      <c r="D181" s="15" t="s">
        <v>145</v>
      </c>
      <c r="E181" s="4" t="s">
        <v>5</v>
      </c>
      <c r="F181" s="4" t="s">
        <v>5</v>
      </c>
      <c r="G181" s="4" t="s">
        <v>98</v>
      </c>
    </row>
    <row r="182" spans="1:7">
      <c r="A182" s="13">
        <v>43050</v>
      </c>
      <c r="B182" s="4" t="s">
        <v>4</v>
      </c>
      <c r="C182" s="15">
        <v>4601</v>
      </c>
      <c r="D182" s="15" t="s">
        <v>131</v>
      </c>
      <c r="E182" s="4" t="s">
        <v>109</v>
      </c>
      <c r="F182" s="4" t="s">
        <v>5</v>
      </c>
      <c r="G182" s="4" t="s">
        <v>98</v>
      </c>
    </row>
    <row r="183" spans="1:7">
      <c r="A183" s="13">
        <v>43050</v>
      </c>
      <c r="B183" s="4" t="s">
        <v>4</v>
      </c>
      <c r="C183" s="15">
        <v>3670</v>
      </c>
      <c r="D183" s="15" t="s">
        <v>181</v>
      </c>
      <c r="E183" s="4" t="s">
        <v>5</v>
      </c>
      <c r="F183" s="4" t="s">
        <v>5</v>
      </c>
      <c r="G183" s="4" t="s">
        <v>99</v>
      </c>
    </row>
    <row r="184" spans="1:7">
      <c r="A184" s="13">
        <v>43050</v>
      </c>
      <c r="B184" s="4" t="s">
        <v>4</v>
      </c>
      <c r="C184" s="15">
        <v>4170</v>
      </c>
      <c r="D184" s="15" t="s">
        <v>141</v>
      </c>
      <c r="E184" s="4" t="s">
        <v>25</v>
      </c>
      <c r="F184" s="4" t="s">
        <v>82</v>
      </c>
      <c r="G184" s="4" t="s">
        <v>98</v>
      </c>
    </row>
    <row r="185" spans="1:7">
      <c r="A185" s="13">
        <v>43050</v>
      </c>
      <c r="B185" s="4" t="s">
        <v>4</v>
      </c>
      <c r="C185" s="15">
        <v>4570</v>
      </c>
      <c r="D185" s="15" t="s">
        <v>131</v>
      </c>
      <c r="E185" s="4" t="s">
        <v>5</v>
      </c>
      <c r="F185" s="4" t="s">
        <v>5</v>
      </c>
      <c r="G185" s="4" t="s">
        <v>98</v>
      </c>
    </row>
    <row r="186" spans="1:7">
      <c r="A186" s="13">
        <v>43050</v>
      </c>
      <c r="B186" s="4" t="s">
        <v>4</v>
      </c>
      <c r="C186" s="15">
        <v>2504</v>
      </c>
      <c r="D186" s="15"/>
      <c r="E186" s="4" t="s">
        <v>24</v>
      </c>
      <c r="F186" s="4" t="s">
        <v>100</v>
      </c>
      <c r="G186" s="4" t="s">
        <v>64</v>
      </c>
    </row>
    <row r="187" spans="1:7">
      <c r="A187" s="13">
        <v>43050</v>
      </c>
      <c r="B187" s="4" t="s">
        <v>4</v>
      </c>
      <c r="C187" s="15">
        <v>4418</v>
      </c>
      <c r="D187" s="15" t="s">
        <v>139</v>
      </c>
      <c r="E187" s="4" t="s">
        <v>5</v>
      </c>
      <c r="F187" s="4" t="s">
        <v>5</v>
      </c>
      <c r="G187" s="4" t="s">
        <v>101</v>
      </c>
    </row>
    <row r="188" spans="1:7">
      <c r="A188" s="13">
        <v>43050</v>
      </c>
      <c r="B188" s="4" t="s">
        <v>4</v>
      </c>
      <c r="C188" s="15">
        <v>4522</v>
      </c>
      <c r="D188" s="15" t="s">
        <v>207</v>
      </c>
      <c r="E188" s="4" t="s">
        <v>5</v>
      </c>
      <c r="F188" s="4" t="s">
        <v>5</v>
      </c>
      <c r="G188" s="4" t="s">
        <v>102</v>
      </c>
    </row>
    <row r="189" spans="1:7">
      <c r="A189" s="13">
        <v>43050</v>
      </c>
      <c r="B189" s="4" t="s">
        <v>7</v>
      </c>
      <c r="C189" s="15">
        <v>57330</v>
      </c>
      <c r="D189" s="55" t="s">
        <v>398</v>
      </c>
      <c r="E189" s="4" t="s">
        <v>7</v>
      </c>
      <c r="F189" s="4" t="s">
        <v>7</v>
      </c>
      <c r="G189" s="4" t="s">
        <v>98</v>
      </c>
    </row>
    <row r="190" spans="1:7">
      <c r="A190" s="13">
        <v>43050</v>
      </c>
      <c r="B190" s="4" t="s">
        <v>7</v>
      </c>
      <c r="C190" s="15">
        <v>57480</v>
      </c>
      <c r="D190" s="59" t="s">
        <v>397</v>
      </c>
      <c r="E190" s="4" t="s">
        <v>7</v>
      </c>
      <c r="F190" s="4" t="s">
        <v>7</v>
      </c>
      <c r="G190" s="4" t="s">
        <v>65</v>
      </c>
    </row>
    <row r="191" spans="1:7">
      <c r="A191" s="13">
        <v>43050</v>
      </c>
      <c r="B191" s="4" t="s">
        <v>7</v>
      </c>
      <c r="C191" s="15">
        <v>57130</v>
      </c>
      <c r="D191" s="55" t="s">
        <v>399</v>
      </c>
      <c r="E191" s="4" t="s">
        <v>7</v>
      </c>
      <c r="F191" s="4" t="s">
        <v>7</v>
      </c>
      <c r="G191" s="4" t="s">
        <v>65</v>
      </c>
    </row>
    <row r="192" spans="1:7">
      <c r="A192" s="13">
        <v>43051</v>
      </c>
      <c r="B192" s="4" t="s">
        <v>104</v>
      </c>
      <c r="C192" s="15"/>
      <c r="D192" s="15"/>
      <c r="E192" s="4" t="s">
        <v>29</v>
      </c>
      <c r="F192" s="4" t="s">
        <v>105</v>
      </c>
      <c r="G192" s="4" t="s">
        <v>98</v>
      </c>
    </row>
    <row r="193" spans="1:7">
      <c r="A193" s="13">
        <v>43051</v>
      </c>
      <c r="B193" s="4" t="s">
        <v>4</v>
      </c>
      <c r="C193" s="15">
        <v>7680</v>
      </c>
      <c r="D193" s="15" t="s">
        <v>182</v>
      </c>
      <c r="E193" s="4" t="s">
        <v>24</v>
      </c>
      <c r="F193" s="4" t="s">
        <v>5</v>
      </c>
      <c r="G193" s="4" t="s">
        <v>98</v>
      </c>
    </row>
    <row r="194" spans="1:7">
      <c r="A194" s="13">
        <v>43051</v>
      </c>
      <c r="B194" s="4" t="s">
        <v>4</v>
      </c>
      <c r="C194" s="15">
        <v>8230</v>
      </c>
      <c r="D194" s="15" t="s">
        <v>162</v>
      </c>
      <c r="E194" s="4" t="s">
        <v>9</v>
      </c>
      <c r="F194" s="4" t="s">
        <v>59</v>
      </c>
      <c r="G194" s="4" t="s">
        <v>65</v>
      </c>
    </row>
    <row r="195" spans="1:7">
      <c r="A195" s="13">
        <v>43051</v>
      </c>
      <c r="B195" s="4" t="s">
        <v>4</v>
      </c>
      <c r="C195" s="15">
        <v>3322</v>
      </c>
      <c r="D195" s="15" t="s">
        <v>183</v>
      </c>
      <c r="E195" s="4" t="s">
        <v>7</v>
      </c>
      <c r="F195" s="4" t="s">
        <v>7</v>
      </c>
      <c r="G195" s="4" t="s">
        <v>98</v>
      </c>
    </row>
    <row r="196" spans="1:7">
      <c r="A196" s="13">
        <v>43051</v>
      </c>
      <c r="B196" s="4" t="s">
        <v>4</v>
      </c>
      <c r="C196" s="15">
        <v>5828</v>
      </c>
      <c r="D196" s="15" t="s">
        <v>184</v>
      </c>
      <c r="E196" s="4" t="s">
        <v>5</v>
      </c>
      <c r="F196" s="4" t="s">
        <v>5</v>
      </c>
      <c r="G196" s="4" t="s">
        <v>65</v>
      </c>
    </row>
    <row r="197" spans="1:7">
      <c r="A197" s="13">
        <v>43051</v>
      </c>
      <c r="B197" s="4" t="s">
        <v>4</v>
      </c>
      <c r="C197" s="15">
        <v>3327</v>
      </c>
      <c r="D197" s="15" t="s">
        <v>185</v>
      </c>
      <c r="E197" s="4" t="s">
        <v>5</v>
      </c>
      <c r="F197" s="4" t="s">
        <v>27</v>
      </c>
      <c r="G197" s="4" t="s">
        <v>103</v>
      </c>
    </row>
    <row r="198" spans="1:7">
      <c r="A198" s="13">
        <v>43051</v>
      </c>
      <c r="B198" s="4" t="s">
        <v>4</v>
      </c>
      <c r="C198" s="15">
        <v>1374</v>
      </c>
      <c r="D198" s="15" t="s">
        <v>132</v>
      </c>
      <c r="E198" s="4" t="s">
        <v>9</v>
      </c>
      <c r="F198" s="4" t="s">
        <v>7</v>
      </c>
      <c r="G198" s="4" t="s">
        <v>43</v>
      </c>
    </row>
    <row r="199" spans="1:7">
      <c r="A199" s="13">
        <v>43051</v>
      </c>
      <c r="B199" s="4" t="s">
        <v>4</v>
      </c>
      <c r="C199" s="15">
        <v>5376</v>
      </c>
      <c r="D199" s="15" t="s">
        <v>178</v>
      </c>
      <c r="E199" s="4" t="s">
        <v>29</v>
      </c>
      <c r="F199" s="4" t="s">
        <v>57</v>
      </c>
      <c r="G199" s="4" t="s">
        <v>98</v>
      </c>
    </row>
    <row r="200" spans="1:7">
      <c r="A200" s="13">
        <v>43051</v>
      </c>
      <c r="B200" s="4" t="s">
        <v>4</v>
      </c>
      <c r="C200" s="15">
        <v>8390</v>
      </c>
      <c r="D200" s="15" t="s">
        <v>186</v>
      </c>
      <c r="E200" s="4" t="s">
        <v>7</v>
      </c>
      <c r="F200" s="4" t="s">
        <v>7</v>
      </c>
      <c r="G200" s="4" t="s">
        <v>65</v>
      </c>
    </row>
    <row r="201" spans="1:7">
      <c r="A201" s="13">
        <v>43051</v>
      </c>
      <c r="B201" s="4" t="s">
        <v>4</v>
      </c>
      <c r="C201" s="15">
        <v>8824</v>
      </c>
      <c r="D201" s="15" t="s">
        <v>187</v>
      </c>
      <c r="E201" s="4" t="s">
        <v>7</v>
      </c>
      <c r="F201" s="4" t="s">
        <v>7</v>
      </c>
      <c r="G201" s="4" t="s">
        <v>65</v>
      </c>
    </row>
    <row r="202" spans="1:7">
      <c r="A202" s="13">
        <v>43051</v>
      </c>
      <c r="B202" s="4" t="s">
        <v>4</v>
      </c>
      <c r="C202" s="15">
        <v>2734</v>
      </c>
      <c r="D202" s="15" t="s">
        <v>132</v>
      </c>
      <c r="E202" s="4" t="s">
        <v>5</v>
      </c>
      <c r="F202" s="4" t="s">
        <v>4</v>
      </c>
      <c r="G202" s="4" t="s">
        <v>65</v>
      </c>
    </row>
    <row r="203" spans="1:7">
      <c r="A203" s="13">
        <v>43051</v>
      </c>
      <c r="B203" s="4" t="s">
        <v>4</v>
      </c>
      <c r="C203" s="15">
        <v>4665</v>
      </c>
      <c r="D203" s="15" t="s">
        <v>131</v>
      </c>
      <c r="E203" s="4" t="s">
        <v>5</v>
      </c>
      <c r="F203" s="4" t="s">
        <v>5</v>
      </c>
      <c r="G203" s="4" t="s">
        <v>65</v>
      </c>
    </row>
    <row r="204" spans="1:7">
      <c r="A204" s="13">
        <v>43051</v>
      </c>
      <c r="B204" s="4" t="s">
        <v>4</v>
      </c>
      <c r="C204" s="15">
        <v>4570</v>
      </c>
      <c r="D204" s="15" t="s">
        <v>131</v>
      </c>
      <c r="E204" s="4" t="s">
        <v>5</v>
      </c>
      <c r="F204" s="4" t="s">
        <v>5</v>
      </c>
      <c r="G204" s="4" t="s">
        <v>65</v>
      </c>
    </row>
    <row r="205" spans="1:7">
      <c r="A205" s="13">
        <v>43051</v>
      </c>
      <c r="B205" s="4" t="s">
        <v>4</v>
      </c>
      <c r="C205" s="15">
        <v>3643</v>
      </c>
      <c r="D205" s="15" t="s">
        <v>181</v>
      </c>
      <c r="E205" s="4" t="s">
        <v>5</v>
      </c>
      <c r="F205" s="4" t="s">
        <v>5</v>
      </c>
      <c r="G205" s="4" t="s">
        <v>98</v>
      </c>
    </row>
    <row r="206" spans="1:7">
      <c r="A206" s="13">
        <v>43051</v>
      </c>
      <c r="B206" s="4" t="s">
        <v>4</v>
      </c>
      <c r="C206" s="15">
        <v>8561</v>
      </c>
      <c r="D206" s="15" t="s">
        <v>188</v>
      </c>
      <c r="E206" s="4" t="s">
        <v>5</v>
      </c>
      <c r="F206" s="4" t="s">
        <v>5</v>
      </c>
      <c r="G206" s="4" t="s">
        <v>43</v>
      </c>
    </row>
    <row r="207" spans="1:7">
      <c r="A207" s="13">
        <v>43051</v>
      </c>
      <c r="B207" s="4" t="s">
        <v>4</v>
      </c>
      <c r="C207" s="15">
        <v>4779</v>
      </c>
      <c r="D207" s="15" t="s">
        <v>180</v>
      </c>
      <c r="E207" s="4" t="s">
        <v>5</v>
      </c>
      <c r="F207" s="4" t="s">
        <v>5</v>
      </c>
      <c r="G207" s="4" t="s">
        <v>65</v>
      </c>
    </row>
    <row r="208" spans="1:7">
      <c r="A208" s="13">
        <v>43051</v>
      </c>
      <c r="B208" s="4" t="s">
        <v>4</v>
      </c>
      <c r="C208" s="15">
        <v>3775</v>
      </c>
      <c r="D208" s="15" t="s">
        <v>189</v>
      </c>
      <c r="E208" s="4" t="s">
        <v>25</v>
      </c>
      <c r="F208" s="4" t="s">
        <v>106</v>
      </c>
      <c r="G208" s="4" t="s">
        <v>65</v>
      </c>
    </row>
    <row r="209" spans="1:11">
      <c r="A209" s="13">
        <v>43051</v>
      </c>
      <c r="B209" s="4" t="s">
        <v>4</v>
      </c>
      <c r="C209" s="15">
        <v>3347</v>
      </c>
      <c r="D209" s="15" t="s">
        <v>151</v>
      </c>
      <c r="E209" s="4" t="s">
        <v>5</v>
      </c>
      <c r="F209" s="4" t="s">
        <v>71</v>
      </c>
      <c r="G209" s="4" t="s">
        <v>107</v>
      </c>
    </row>
    <row r="210" spans="1:11">
      <c r="A210" s="13">
        <v>43051</v>
      </c>
      <c r="B210" s="4" t="s">
        <v>4</v>
      </c>
      <c r="C210" s="15">
        <v>4535</v>
      </c>
      <c r="D210" s="15" t="s">
        <v>131</v>
      </c>
      <c r="E210" s="4" t="s">
        <v>5</v>
      </c>
      <c r="F210" s="4" t="s">
        <v>5</v>
      </c>
      <c r="G210" s="4" t="s">
        <v>97</v>
      </c>
    </row>
    <row r="211" spans="1:11">
      <c r="A211" s="13">
        <v>43051</v>
      </c>
      <c r="B211" s="4" t="s">
        <v>4</v>
      </c>
      <c r="C211" s="15">
        <v>4514</v>
      </c>
      <c r="D211" s="15" t="s">
        <v>131</v>
      </c>
      <c r="E211" s="4" t="s">
        <v>5</v>
      </c>
      <c r="F211" s="4" t="s">
        <v>5</v>
      </c>
      <c r="G211" s="4" t="s">
        <v>43</v>
      </c>
    </row>
    <row r="212" spans="1:11">
      <c r="A212" s="13">
        <v>43051</v>
      </c>
      <c r="B212" s="4" t="s">
        <v>4</v>
      </c>
      <c r="C212" s="15">
        <v>4032</v>
      </c>
      <c r="D212" s="15" t="s">
        <v>141</v>
      </c>
      <c r="E212" s="4" t="s">
        <v>5</v>
      </c>
      <c r="F212" s="4" t="s">
        <v>5</v>
      </c>
      <c r="G212" s="4" t="s">
        <v>43</v>
      </c>
    </row>
    <row r="213" spans="1:11">
      <c r="A213" s="13">
        <v>43051</v>
      </c>
      <c r="B213" s="4" t="s">
        <v>4</v>
      </c>
      <c r="C213" s="15">
        <v>5427</v>
      </c>
      <c r="D213" s="15" t="s">
        <v>190</v>
      </c>
      <c r="E213" s="4" t="s">
        <v>5</v>
      </c>
      <c r="F213" s="4" t="s">
        <v>5</v>
      </c>
      <c r="G213" s="4" t="s">
        <v>108</v>
      </c>
    </row>
    <row r="214" spans="1:11">
      <c r="A214" s="13">
        <v>43051</v>
      </c>
      <c r="B214" s="4" t="s">
        <v>4</v>
      </c>
      <c r="C214" s="15">
        <v>6590</v>
      </c>
      <c r="D214" s="15" t="s">
        <v>191</v>
      </c>
      <c r="E214" s="4" t="s">
        <v>5</v>
      </c>
      <c r="F214" s="4" t="s">
        <v>5</v>
      </c>
      <c r="G214" s="4" t="s">
        <v>97</v>
      </c>
    </row>
    <row r="215" spans="1:11">
      <c r="A215" s="13">
        <v>43051</v>
      </c>
      <c r="B215" s="4" t="s">
        <v>4</v>
      </c>
      <c r="C215" s="15">
        <v>3712</v>
      </c>
      <c r="D215" s="15" t="s">
        <v>192</v>
      </c>
      <c r="E215" s="4" t="s">
        <v>5</v>
      </c>
      <c r="F215" s="4" t="s">
        <v>5</v>
      </c>
      <c r="G215" s="4" t="s">
        <v>97</v>
      </c>
    </row>
    <row r="216" spans="1:11">
      <c r="A216" s="13">
        <v>43051</v>
      </c>
      <c r="B216" s="4" t="s">
        <v>4</v>
      </c>
      <c r="C216" s="15">
        <v>4638</v>
      </c>
      <c r="D216" s="15" t="s">
        <v>131</v>
      </c>
      <c r="E216" s="4" t="s">
        <v>5</v>
      </c>
      <c r="F216" s="4" t="s">
        <v>5</v>
      </c>
      <c r="G216" s="4" t="s">
        <v>65</v>
      </c>
    </row>
    <row r="217" spans="1:11">
      <c r="A217" s="13">
        <v>43051</v>
      </c>
      <c r="B217" s="4" t="s">
        <v>4</v>
      </c>
      <c r="C217" s="15">
        <v>4418</v>
      </c>
      <c r="D217" s="15" t="s">
        <v>139</v>
      </c>
      <c r="E217" s="4" t="s">
        <v>5</v>
      </c>
      <c r="F217" s="4" t="s">
        <v>5</v>
      </c>
      <c r="G217" s="4" t="s">
        <v>64</v>
      </c>
    </row>
    <row r="218" spans="1:11">
      <c r="A218" s="13">
        <v>43051</v>
      </c>
      <c r="B218" s="4" t="s">
        <v>7</v>
      </c>
      <c r="C218" s="15">
        <v>57100</v>
      </c>
      <c r="D218" s="15" t="s">
        <v>369</v>
      </c>
      <c r="E218" s="4" t="s">
        <v>7</v>
      </c>
      <c r="F218" s="4" t="s">
        <v>7</v>
      </c>
      <c r="G218" s="4" t="s">
        <v>43</v>
      </c>
    </row>
    <row r="219" spans="1:11">
      <c r="A219" s="13">
        <v>43051</v>
      </c>
      <c r="B219" s="4" t="s">
        <v>11</v>
      </c>
      <c r="C219" s="15">
        <v>54338</v>
      </c>
      <c r="D219" s="15" t="s">
        <v>400</v>
      </c>
      <c r="E219" s="4" t="s">
        <v>6</v>
      </c>
      <c r="F219" s="4" t="s">
        <v>6</v>
      </c>
      <c r="G219" s="4" t="s">
        <v>65</v>
      </c>
    </row>
    <row r="220" spans="1:11">
      <c r="A220" s="13">
        <v>43051</v>
      </c>
      <c r="B220" s="4" t="s">
        <v>22</v>
      </c>
      <c r="C220" s="15">
        <v>6717</v>
      </c>
      <c r="D220" s="15" t="s">
        <v>144</v>
      </c>
      <c r="E220" s="4" t="s">
        <v>7</v>
      </c>
      <c r="F220" s="4" t="s">
        <v>7</v>
      </c>
      <c r="G220" s="4" t="s">
        <v>65</v>
      </c>
    </row>
    <row r="221" spans="1:11">
      <c r="A221" s="13">
        <v>43053</v>
      </c>
      <c r="B221" s="4" t="s">
        <v>4</v>
      </c>
      <c r="C221" s="15">
        <v>4570</v>
      </c>
      <c r="D221" s="15" t="s">
        <v>131</v>
      </c>
      <c r="E221" s="4" t="s">
        <v>5</v>
      </c>
      <c r="F221" s="4" t="s">
        <v>5</v>
      </c>
      <c r="G221" s="4" t="s">
        <v>51</v>
      </c>
    </row>
    <row r="222" spans="1:11">
      <c r="A222" s="13">
        <v>43053</v>
      </c>
      <c r="B222" s="4" t="s">
        <v>4</v>
      </c>
      <c r="C222" s="15">
        <v>4383</v>
      </c>
      <c r="D222" s="15" t="s">
        <v>160</v>
      </c>
      <c r="E222" s="4" t="s">
        <v>5</v>
      </c>
      <c r="F222" s="4" t="s">
        <v>7</v>
      </c>
      <c r="G222" s="4" t="s">
        <v>43</v>
      </c>
      <c r="K222" s="10" t="s">
        <v>111</v>
      </c>
    </row>
    <row r="223" spans="1:11">
      <c r="A223" s="13">
        <v>43053</v>
      </c>
      <c r="B223" s="4" t="s">
        <v>4</v>
      </c>
      <c r="C223" s="15">
        <v>5687</v>
      </c>
      <c r="D223" s="15" t="s">
        <v>193</v>
      </c>
      <c r="E223" s="4" t="s">
        <v>5</v>
      </c>
      <c r="F223" s="4" t="s">
        <v>5</v>
      </c>
      <c r="G223" s="4" t="s">
        <v>43</v>
      </c>
    </row>
    <row r="224" spans="1:11">
      <c r="A224" s="13">
        <v>43056</v>
      </c>
      <c r="B224" s="4" t="s">
        <v>4</v>
      </c>
      <c r="C224" s="15">
        <v>7424</v>
      </c>
      <c r="D224" s="15" t="s">
        <v>208</v>
      </c>
      <c r="E224" s="4" t="s">
        <v>5</v>
      </c>
      <c r="F224" s="4" t="s">
        <v>5</v>
      </c>
      <c r="G224" s="4" t="s">
        <v>43</v>
      </c>
    </row>
    <row r="225" spans="1:8">
      <c r="A225" s="13">
        <v>43056</v>
      </c>
      <c r="B225" s="4" t="s">
        <v>4</v>
      </c>
      <c r="C225" s="15">
        <v>4601</v>
      </c>
      <c r="D225" s="15" t="s">
        <v>131</v>
      </c>
      <c r="E225" s="4" t="s">
        <v>5</v>
      </c>
      <c r="F225" s="4" t="s">
        <v>7</v>
      </c>
      <c r="G225" s="4" t="s">
        <v>43</v>
      </c>
    </row>
    <row r="226" spans="1:8">
      <c r="A226" s="13">
        <v>43057</v>
      </c>
      <c r="B226" s="4" t="s">
        <v>4</v>
      </c>
      <c r="C226" s="15">
        <v>5405</v>
      </c>
      <c r="D226" s="15" t="s">
        <v>194</v>
      </c>
      <c r="E226" s="4" t="s">
        <v>25</v>
      </c>
      <c r="F226" s="4" t="s">
        <v>4</v>
      </c>
      <c r="G226" s="4" t="s">
        <v>43</v>
      </c>
    </row>
    <row r="227" spans="1:8">
      <c r="A227" s="13">
        <v>43057</v>
      </c>
      <c r="B227" s="4" t="s">
        <v>4</v>
      </c>
      <c r="C227" s="15">
        <v>4551</v>
      </c>
      <c r="D227" s="15" t="s">
        <v>131</v>
      </c>
      <c r="E227" s="4" t="s">
        <v>112</v>
      </c>
      <c r="F227" s="4" t="s">
        <v>7</v>
      </c>
      <c r="G227" s="4" t="s">
        <v>43</v>
      </c>
    </row>
    <row r="228" spans="1:8">
      <c r="A228" s="13">
        <v>43057</v>
      </c>
      <c r="B228" s="4" t="s">
        <v>4</v>
      </c>
      <c r="C228" s="15">
        <v>4638</v>
      </c>
      <c r="D228" s="15" t="s">
        <v>131</v>
      </c>
      <c r="E228" s="4" t="s">
        <v>5</v>
      </c>
      <c r="F228" s="4" t="s">
        <v>7</v>
      </c>
      <c r="G228" s="4" t="s">
        <v>43</v>
      </c>
    </row>
    <row r="229" spans="1:8">
      <c r="A229" s="13">
        <v>43057</v>
      </c>
      <c r="B229" s="4" t="s">
        <v>4</v>
      </c>
      <c r="C229" s="15">
        <v>5376</v>
      </c>
      <c r="D229" s="15" t="s">
        <v>178</v>
      </c>
      <c r="E229" s="4" t="s">
        <v>7</v>
      </c>
      <c r="F229" s="4" t="s">
        <v>24</v>
      </c>
      <c r="G229" s="4" t="s">
        <v>98</v>
      </c>
    </row>
    <row r="230" spans="1:8">
      <c r="A230" s="13">
        <v>43057</v>
      </c>
      <c r="B230" s="4" t="s">
        <v>7</v>
      </c>
      <c r="C230" s="15">
        <v>57100</v>
      </c>
      <c r="D230" s="15"/>
      <c r="E230" s="4" t="s">
        <v>7</v>
      </c>
      <c r="F230" s="4" t="s">
        <v>7</v>
      </c>
      <c r="G230" s="4" t="s">
        <v>43</v>
      </c>
    </row>
    <row r="231" spans="1:8">
      <c r="A231" s="13">
        <v>43057</v>
      </c>
      <c r="B231" s="4" t="s">
        <v>7</v>
      </c>
      <c r="C231" s="15">
        <v>57480</v>
      </c>
      <c r="D231" s="15"/>
      <c r="E231" s="4" t="s">
        <v>7</v>
      </c>
      <c r="F231" s="4" t="s">
        <v>7</v>
      </c>
      <c r="G231" s="4" t="s">
        <v>65</v>
      </c>
    </row>
    <row r="232" spans="1:8">
      <c r="A232" s="13">
        <v>43058</v>
      </c>
      <c r="B232" s="4" t="s">
        <v>4</v>
      </c>
      <c r="C232" s="15">
        <v>3373</v>
      </c>
      <c r="D232" s="15" t="s">
        <v>151</v>
      </c>
      <c r="E232" s="4" t="s">
        <v>7</v>
      </c>
      <c r="F232" s="4" t="s">
        <v>24</v>
      </c>
      <c r="G232" s="4" t="s">
        <v>43</v>
      </c>
    </row>
    <row r="233" spans="1:8">
      <c r="A233" s="13">
        <v>43058</v>
      </c>
      <c r="B233" s="4" t="s">
        <v>4</v>
      </c>
      <c r="C233" s="15">
        <v>5364</v>
      </c>
      <c r="D233" s="15" t="s">
        <v>195</v>
      </c>
      <c r="E233" s="4" t="s">
        <v>7</v>
      </c>
      <c r="F233" s="4" t="s">
        <v>113</v>
      </c>
      <c r="G233" s="4" t="s">
        <v>43</v>
      </c>
    </row>
    <row r="234" spans="1:8">
      <c r="A234" s="13">
        <v>43058</v>
      </c>
      <c r="B234" s="4" t="s">
        <v>4</v>
      </c>
      <c r="C234" s="15">
        <v>1642</v>
      </c>
      <c r="D234" s="15" t="s">
        <v>132</v>
      </c>
      <c r="E234" s="4" t="s">
        <v>79</v>
      </c>
      <c r="F234" s="4" t="s">
        <v>52</v>
      </c>
      <c r="G234" s="4" t="s">
        <v>114</v>
      </c>
    </row>
    <row r="235" spans="1:8">
      <c r="A235" s="13">
        <v>43058</v>
      </c>
      <c r="B235" s="4" t="s">
        <v>4</v>
      </c>
      <c r="C235" s="15">
        <v>1117</v>
      </c>
      <c r="D235" s="15" t="s">
        <v>132</v>
      </c>
      <c r="E235" s="4" t="s">
        <v>79</v>
      </c>
      <c r="F235" s="4" t="s">
        <v>115</v>
      </c>
      <c r="G235" s="4" t="s">
        <v>116</v>
      </c>
    </row>
    <row r="236" spans="1:8">
      <c r="A236" s="13">
        <v>43058</v>
      </c>
      <c r="B236" s="4" t="s">
        <v>4</v>
      </c>
      <c r="C236" s="15">
        <v>5636</v>
      </c>
      <c r="D236" s="15" t="s">
        <v>196</v>
      </c>
      <c r="E236" s="4" t="s">
        <v>117</v>
      </c>
      <c r="F236" s="4" t="s">
        <v>5</v>
      </c>
      <c r="G236" s="4" t="s">
        <v>65</v>
      </c>
    </row>
    <row r="237" spans="1:8">
      <c r="A237" s="13">
        <v>43058</v>
      </c>
      <c r="B237" s="4" t="s">
        <v>4</v>
      </c>
      <c r="C237" s="15">
        <v>4687</v>
      </c>
      <c r="D237" s="15" t="s">
        <v>131</v>
      </c>
      <c r="E237" s="4" t="s">
        <v>5</v>
      </c>
      <c r="F237" s="4" t="s">
        <v>6</v>
      </c>
      <c r="G237" s="4" t="s">
        <v>43</v>
      </c>
    </row>
    <row r="238" spans="1:8">
      <c r="A238" s="13">
        <v>43058</v>
      </c>
      <c r="B238" s="4" t="s">
        <v>4</v>
      </c>
      <c r="C238" s="15">
        <v>4640</v>
      </c>
      <c r="D238" s="15" t="s">
        <v>131</v>
      </c>
      <c r="E238" s="4" t="s">
        <v>5</v>
      </c>
      <c r="F238" s="4" t="s">
        <v>7</v>
      </c>
      <c r="G238" s="4" t="s">
        <v>118</v>
      </c>
    </row>
    <row r="239" spans="1:8">
      <c r="A239" s="13">
        <v>43059</v>
      </c>
      <c r="B239" s="4" t="s">
        <v>4</v>
      </c>
      <c r="C239" s="15">
        <v>6990</v>
      </c>
      <c r="D239" s="15" t="s">
        <v>197</v>
      </c>
      <c r="E239" s="4" t="s">
        <v>24</v>
      </c>
      <c r="F239" s="4" t="s">
        <v>7</v>
      </c>
      <c r="G239" s="4" t="s">
        <v>65</v>
      </c>
    </row>
    <row r="240" spans="1:8">
      <c r="A240" s="13">
        <v>43060</v>
      </c>
      <c r="B240" s="4" t="s">
        <v>4</v>
      </c>
      <c r="C240" s="15">
        <v>4483</v>
      </c>
      <c r="D240" s="15" t="s">
        <v>139</v>
      </c>
      <c r="E240" s="4" t="s">
        <v>5</v>
      </c>
      <c r="F240" s="4" t="s">
        <v>119</v>
      </c>
      <c r="G240" s="4" t="s">
        <v>120</v>
      </c>
      <c r="H240" s="88" t="s">
        <v>111</v>
      </c>
    </row>
    <row r="241" spans="1:11">
      <c r="A241" s="13">
        <v>43062</v>
      </c>
      <c r="B241" s="4" t="s">
        <v>4</v>
      </c>
      <c r="C241" s="15">
        <v>4574</v>
      </c>
      <c r="D241" s="15" t="s">
        <v>131</v>
      </c>
      <c r="E241" s="4" t="s">
        <v>5</v>
      </c>
      <c r="F241" s="4" t="s">
        <v>7</v>
      </c>
      <c r="G241" s="4" t="s">
        <v>121</v>
      </c>
    </row>
    <row r="242" spans="1:11">
      <c r="A242" s="13">
        <v>43063</v>
      </c>
      <c r="B242" s="4" t="s">
        <v>4</v>
      </c>
      <c r="C242" s="15">
        <v>6962</v>
      </c>
      <c r="D242" s="15" t="s">
        <v>198</v>
      </c>
      <c r="E242" s="4" t="s">
        <v>24</v>
      </c>
      <c r="F242" s="4" t="s">
        <v>7</v>
      </c>
      <c r="G242" s="4" t="s">
        <v>98</v>
      </c>
    </row>
    <row r="243" spans="1:11">
      <c r="A243" s="13">
        <v>43064</v>
      </c>
      <c r="B243" s="4" t="s">
        <v>4</v>
      </c>
      <c r="C243" s="15">
        <v>8364</v>
      </c>
      <c r="D243" s="15" t="s">
        <v>176</v>
      </c>
      <c r="E243" s="4" t="s">
        <v>7</v>
      </c>
      <c r="F243" s="4" t="s">
        <v>122</v>
      </c>
      <c r="G243" s="4" t="s">
        <v>65</v>
      </c>
    </row>
    <row r="244" spans="1:11">
      <c r="A244" s="13">
        <v>43064</v>
      </c>
      <c r="B244" s="4" t="s">
        <v>4</v>
      </c>
      <c r="C244" s="15">
        <v>4976</v>
      </c>
      <c r="D244" s="15" t="s">
        <v>199</v>
      </c>
      <c r="E244" s="4" t="s">
        <v>5</v>
      </c>
      <c r="F244" s="4" t="s">
        <v>5</v>
      </c>
      <c r="G244" s="4" t="s">
        <v>98</v>
      </c>
    </row>
    <row r="245" spans="1:11">
      <c r="A245" s="13">
        <v>43064</v>
      </c>
      <c r="B245" s="4" t="s">
        <v>4</v>
      </c>
      <c r="C245" s="15">
        <v>4597</v>
      </c>
      <c r="D245" s="15" t="s">
        <v>131</v>
      </c>
      <c r="E245" s="4" t="s">
        <v>10</v>
      </c>
      <c r="F245" s="4" t="s">
        <v>7</v>
      </c>
      <c r="G245" s="4" t="s">
        <v>123</v>
      </c>
    </row>
    <row r="246" spans="1:11">
      <c r="A246" s="13">
        <v>43064</v>
      </c>
      <c r="B246" s="4" t="s">
        <v>4</v>
      </c>
      <c r="C246" s="15">
        <v>4570</v>
      </c>
      <c r="D246" s="15" t="s">
        <v>131</v>
      </c>
      <c r="E246" s="4" t="s">
        <v>5</v>
      </c>
      <c r="F246" s="4" t="s">
        <v>71</v>
      </c>
      <c r="G246" s="4" t="s">
        <v>65</v>
      </c>
    </row>
    <row r="247" spans="1:11">
      <c r="A247" s="13">
        <v>43064</v>
      </c>
      <c r="B247" s="4" t="s">
        <v>4</v>
      </c>
      <c r="C247" s="15">
        <v>4482</v>
      </c>
      <c r="D247" s="15" t="s">
        <v>145</v>
      </c>
      <c r="E247" s="4" t="s">
        <v>5</v>
      </c>
      <c r="F247" s="4" t="s">
        <v>5</v>
      </c>
      <c r="G247" s="4" t="s">
        <v>43</v>
      </c>
    </row>
    <row r="248" spans="1:11">
      <c r="A248" s="13">
        <v>43064</v>
      </c>
      <c r="B248" s="4" t="s">
        <v>4</v>
      </c>
      <c r="C248" s="15">
        <v>4986</v>
      </c>
      <c r="D248" s="15" t="s">
        <v>158</v>
      </c>
      <c r="E248" s="4" t="s">
        <v>5</v>
      </c>
      <c r="F248" s="4" t="s">
        <v>5</v>
      </c>
      <c r="G248" s="4" t="s">
        <v>43</v>
      </c>
    </row>
    <row r="249" spans="1:11">
      <c r="A249" s="13">
        <v>43064</v>
      </c>
      <c r="B249" s="4" t="s">
        <v>4</v>
      </c>
      <c r="C249" s="15">
        <v>3680</v>
      </c>
      <c r="D249" s="15" t="s">
        <v>181</v>
      </c>
      <c r="E249" s="4" t="s">
        <v>5</v>
      </c>
      <c r="F249" s="4" t="s">
        <v>5</v>
      </c>
      <c r="G249" s="4" t="s">
        <v>43</v>
      </c>
    </row>
    <row r="250" spans="1:11">
      <c r="A250" s="13">
        <v>43064</v>
      </c>
      <c r="B250" s="4" t="s">
        <v>7</v>
      </c>
      <c r="C250" s="15">
        <v>57860</v>
      </c>
      <c r="D250" s="15"/>
      <c r="E250" s="4" t="s">
        <v>7</v>
      </c>
      <c r="F250" s="4" t="s">
        <v>7</v>
      </c>
      <c r="G250" s="4" t="s">
        <v>65</v>
      </c>
    </row>
    <row r="251" spans="1:11">
      <c r="A251" s="13">
        <v>43064</v>
      </c>
      <c r="B251" s="4" t="s">
        <v>7</v>
      </c>
      <c r="C251" s="15">
        <v>68190</v>
      </c>
      <c r="D251" s="15"/>
      <c r="E251" s="4" t="s">
        <v>5</v>
      </c>
      <c r="F251" s="4" t="s">
        <v>5</v>
      </c>
      <c r="G251" s="4" t="s">
        <v>43</v>
      </c>
    </row>
    <row r="252" spans="1:11">
      <c r="A252" s="23">
        <v>43065</v>
      </c>
      <c r="B252" s="24" t="s">
        <v>4</v>
      </c>
      <c r="C252" s="25">
        <v>3353</v>
      </c>
      <c r="D252" s="25" t="s">
        <v>151</v>
      </c>
      <c r="E252" s="24" t="s">
        <v>5</v>
      </c>
      <c r="F252" s="24" t="s">
        <v>5</v>
      </c>
      <c r="G252" s="24" t="s">
        <v>43</v>
      </c>
    </row>
    <row r="253" spans="1:11" s="26" customFormat="1">
      <c r="A253" s="13">
        <v>43065</v>
      </c>
      <c r="B253" s="4" t="s">
        <v>4</v>
      </c>
      <c r="C253" s="15">
        <v>5962</v>
      </c>
      <c r="D253" s="15" t="s">
        <v>179</v>
      </c>
      <c r="E253" s="4" t="s">
        <v>5</v>
      </c>
      <c r="F253" s="4" t="s">
        <v>5</v>
      </c>
      <c r="G253" s="4" t="s">
        <v>43</v>
      </c>
      <c r="H253" s="88"/>
      <c r="I253" s="89"/>
      <c r="J253" s="89"/>
      <c r="K253" s="10"/>
    </row>
    <row r="254" spans="1:11" s="26" customFormat="1">
      <c r="A254" s="13">
        <v>43065</v>
      </c>
      <c r="B254" s="4" t="s">
        <v>4</v>
      </c>
      <c r="C254" s="15">
        <v>1393</v>
      </c>
      <c r="D254" s="15"/>
      <c r="E254" s="4" t="s">
        <v>32</v>
      </c>
      <c r="F254" s="4" t="s">
        <v>7</v>
      </c>
      <c r="G254" s="4" t="s">
        <v>43</v>
      </c>
      <c r="H254" s="88"/>
      <c r="I254" s="89"/>
      <c r="J254" s="89"/>
      <c r="K254" s="10"/>
    </row>
    <row r="255" spans="1:11" s="26" customFormat="1">
      <c r="A255" s="13">
        <v>43065</v>
      </c>
      <c r="B255" s="4" t="s">
        <v>4</v>
      </c>
      <c r="C255" s="15">
        <v>4625</v>
      </c>
      <c r="D255" s="15" t="s">
        <v>131</v>
      </c>
      <c r="E255" s="4" t="s">
        <v>25</v>
      </c>
      <c r="F255" s="4" t="s">
        <v>7</v>
      </c>
      <c r="G255" s="4" t="s">
        <v>43</v>
      </c>
      <c r="H255" s="88"/>
      <c r="I255" s="89"/>
      <c r="J255" s="89"/>
      <c r="K255" s="10"/>
    </row>
    <row r="256" spans="1:11" s="26" customFormat="1">
      <c r="A256" s="13">
        <v>43065</v>
      </c>
      <c r="B256" s="4" t="s">
        <v>4</v>
      </c>
      <c r="C256" s="15">
        <v>3327</v>
      </c>
      <c r="D256" s="15" t="s">
        <v>185</v>
      </c>
      <c r="E256" s="4" t="s">
        <v>5</v>
      </c>
      <c r="F256" s="4" t="s">
        <v>7</v>
      </c>
      <c r="G256" s="4" t="s">
        <v>43</v>
      </c>
      <c r="H256" s="88"/>
      <c r="I256" s="89"/>
      <c r="J256" s="89"/>
      <c r="K256" s="10"/>
    </row>
    <row r="257" spans="1:11" s="26" customFormat="1">
      <c r="A257" s="13">
        <v>43065</v>
      </c>
      <c r="B257" s="4" t="s">
        <v>4</v>
      </c>
      <c r="C257" s="15">
        <v>9253</v>
      </c>
      <c r="D257" s="15" t="s">
        <v>200</v>
      </c>
      <c r="E257" s="4" t="s">
        <v>5</v>
      </c>
      <c r="F257" s="4" t="s">
        <v>5</v>
      </c>
      <c r="G257" s="4" t="s">
        <v>43</v>
      </c>
      <c r="H257" s="88"/>
      <c r="I257" s="89"/>
      <c r="J257" s="89"/>
      <c r="K257" s="10"/>
    </row>
    <row r="258" spans="1:11" s="26" customFormat="1">
      <c r="A258" s="13">
        <v>43065</v>
      </c>
      <c r="B258" s="4" t="s">
        <v>4</v>
      </c>
      <c r="C258" s="15">
        <v>4232</v>
      </c>
      <c r="D258" s="15" t="s">
        <v>141</v>
      </c>
      <c r="E258" s="4" t="s">
        <v>5</v>
      </c>
      <c r="F258" s="4" t="s">
        <v>5</v>
      </c>
      <c r="G258" s="4" t="s">
        <v>43</v>
      </c>
      <c r="H258" s="88"/>
      <c r="I258" s="89"/>
      <c r="J258" s="89"/>
      <c r="K258" s="10"/>
    </row>
    <row r="259" spans="1:11" s="26" customFormat="1">
      <c r="A259" s="13">
        <v>43065</v>
      </c>
      <c r="B259" s="4" t="s">
        <v>4</v>
      </c>
      <c r="C259" s="15">
        <v>8390</v>
      </c>
      <c r="D259" s="15" t="s">
        <v>186</v>
      </c>
      <c r="E259" s="4" t="s">
        <v>5</v>
      </c>
      <c r="F259" s="4" t="s">
        <v>5</v>
      </c>
      <c r="G259" s="4" t="s">
        <v>43</v>
      </c>
      <c r="H259" s="88"/>
      <c r="I259" s="89"/>
      <c r="J259" s="89"/>
      <c r="K259" s="10"/>
    </row>
    <row r="260" spans="1:11" s="26" customFormat="1">
      <c r="A260" s="13">
        <v>43065</v>
      </c>
      <c r="B260" s="4" t="s">
        <v>4</v>
      </c>
      <c r="C260" s="15">
        <v>4687</v>
      </c>
      <c r="D260" s="15" t="s">
        <v>131</v>
      </c>
      <c r="E260" s="4" t="s">
        <v>25</v>
      </c>
      <c r="F260" s="4" t="s">
        <v>5</v>
      </c>
      <c r="G260" s="4" t="s">
        <v>43</v>
      </c>
      <c r="H260" s="88"/>
      <c r="I260" s="89"/>
      <c r="J260" s="89"/>
      <c r="K260" s="10"/>
    </row>
    <row r="261" spans="1:11" s="26" customFormat="1">
      <c r="A261" s="13">
        <v>43065</v>
      </c>
      <c r="B261" s="4" t="s">
        <v>7</v>
      </c>
      <c r="C261" s="15">
        <v>51100</v>
      </c>
      <c r="D261" s="15"/>
      <c r="E261" s="4" t="s">
        <v>7</v>
      </c>
      <c r="F261" s="4" t="s">
        <v>7</v>
      </c>
      <c r="G261" s="4" t="s">
        <v>95</v>
      </c>
      <c r="H261" s="88"/>
      <c r="I261" s="89"/>
      <c r="J261" s="89"/>
      <c r="K261" s="10"/>
    </row>
    <row r="262" spans="1:11" s="26" customFormat="1">
      <c r="A262" s="13">
        <v>43065</v>
      </c>
      <c r="B262" s="4" t="s">
        <v>7</v>
      </c>
      <c r="C262" s="15">
        <v>92000</v>
      </c>
      <c r="D262" s="15"/>
      <c r="E262" s="4" t="s">
        <v>7</v>
      </c>
      <c r="F262" s="4" t="s">
        <v>7</v>
      </c>
      <c r="G262" s="4" t="s">
        <v>43</v>
      </c>
      <c r="H262" s="88"/>
      <c r="I262" s="89"/>
      <c r="J262" s="89"/>
      <c r="K262" s="10"/>
    </row>
    <row r="263" spans="1:11" s="26" customFormat="1">
      <c r="A263" s="13">
        <v>43065</v>
      </c>
      <c r="B263" s="4" t="s">
        <v>7</v>
      </c>
      <c r="C263" s="15">
        <v>57440</v>
      </c>
      <c r="D263" s="15"/>
      <c r="E263" s="4" t="s">
        <v>7</v>
      </c>
      <c r="F263" s="4" t="s">
        <v>67</v>
      </c>
      <c r="G263" s="4" t="s">
        <v>43</v>
      </c>
      <c r="H263" s="88"/>
      <c r="I263" s="89"/>
      <c r="J263" s="89"/>
      <c r="K263" s="10"/>
    </row>
    <row r="264" spans="1:11" s="26" customFormat="1">
      <c r="A264" s="13">
        <v>43066</v>
      </c>
      <c r="B264" s="4" t="s">
        <v>4</v>
      </c>
      <c r="C264" s="15">
        <v>3945</v>
      </c>
      <c r="D264" s="15" t="s">
        <v>175</v>
      </c>
      <c r="E264" s="4" t="s">
        <v>5</v>
      </c>
      <c r="F264" s="4" t="s">
        <v>127</v>
      </c>
      <c r="G264" s="4" t="s">
        <v>43</v>
      </c>
      <c r="H264" s="90"/>
      <c r="I264" s="89"/>
      <c r="J264" s="89"/>
      <c r="K264" s="10"/>
    </row>
    <row r="265" spans="1:11" s="26" customFormat="1">
      <c r="A265" s="13">
        <v>43069</v>
      </c>
      <c r="B265" s="4" t="s">
        <v>4</v>
      </c>
      <c r="C265" s="15">
        <v>8399</v>
      </c>
      <c r="D265" s="15" t="s">
        <v>201</v>
      </c>
      <c r="E265" s="4" t="s">
        <v>5</v>
      </c>
      <c r="F265" s="4" t="s">
        <v>127</v>
      </c>
      <c r="G265" s="4" t="s">
        <v>43</v>
      </c>
      <c r="H265" s="90"/>
      <c r="I265" s="89"/>
      <c r="J265" s="89"/>
      <c r="K265" s="10"/>
    </row>
    <row r="266" spans="1:11" s="26" customFormat="1">
      <c r="A266" s="13">
        <v>43069</v>
      </c>
      <c r="B266" s="4" t="s">
        <v>4</v>
      </c>
      <c r="C266" s="15">
        <v>7732</v>
      </c>
      <c r="D266" s="54" t="s">
        <v>138</v>
      </c>
      <c r="E266" s="4" t="s">
        <v>5</v>
      </c>
      <c r="F266" s="4" t="s">
        <v>5</v>
      </c>
      <c r="G266" s="4" t="s">
        <v>43</v>
      </c>
      <c r="H266" s="90"/>
      <c r="I266" s="89"/>
      <c r="J266" s="89"/>
      <c r="K266" s="10"/>
    </row>
    <row r="267" spans="1:11" s="26" customFormat="1">
      <c r="A267" s="13">
        <v>43069</v>
      </c>
      <c r="B267" s="4" t="s">
        <v>4</v>
      </c>
      <c r="C267" s="15">
        <v>8340</v>
      </c>
      <c r="D267" s="54" t="s">
        <v>202</v>
      </c>
      <c r="E267" s="4" t="s">
        <v>5</v>
      </c>
      <c r="F267" s="4" t="s">
        <v>5</v>
      </c>
      <c r="G267" s="4" t="s">
        <v>45</v>
      </c>
      <c r="H267" s="90"/>
      <c r="I267" s="89"/>
      <c r="J267" s="89"/>
      <c r="K267" s="10"/>
    </row>
    <row r="268" spans="1:11" s="26" customFormat="1">
      <c r="A268" s="13">
        <v>43069</v>
      </c>
      <c r="B268" s="4" t="s">
        <v>4</v>
      </c>
      <c r="C268" s="15">
        <v>4246</v>
      </c>
      <c r="D268" s="54" t="s">
        <v>141</v>
      </c>
      <c r="E268" s="4" t="s">
        <v>5</v>
      </c>
      <c r="F268" s="4" t="s">
        <v>5</v>
      </c>
      <c r="G268" s="4" t="s">
        <v>43</v>
      </c>
      <c r="H268" s="90"/>
      <c r="I268" s="89"/>
      <c r="J268" s="89"/>
      <c r="K268" s="10"/>
    </row>
    <row r="269" spans="1:11" s="26" customFormat="1">
      <c r="A269" s="13">
        <v>43069</v>
      </c>
      <c r="B269" s="4" t="s">
        <v>4</v>
      </c>
      <c r="C269" s="15">
        <v>3591</v>
      </c>
      <c r="D269" s="15" t="s">
        <v>168</v>
      </c>
      <c r="E269" s="4" t="s">
        <v>5</v>
      </c>
      <c r="F269" s="4" t="s">
        <v>5</v>
      </c>
      <c r="G269" s="4" t="s">
        <v>43</v>
      </c>
      <c r="H269" s="90"/>
      <c r="I269" s="89"/>
      <c r="J269" s="89"/>
      <c r="K269" s="10"/>
    </row>
    <row r="270" spans="1:11" s="26" customFormat="1" ht="21.75" customHeight="1">
      <c r="A270" s="13">
        <v>43069</v>
      </c>
      <c r="B270" s="4" t="s">
        <v>4</v>
      </c>
      <c r="C270" s="15">
        <v>4638</v>
      </c>
      <c r="D270" s="15" t="s">
        <v>131</v>
      </c>
      <c r="E270" s="4" t="s">
        <v>25</v>
      </c>
      <c r="F270" s="4" t="s">
        <v>71</v>
      </c>
      <c r="G270" s="4" t="s">
        <v>43</v>
      </c>
      <c r="H270" s="90"/>
      <c r="I270" s="89"/>
      <c r="J270" s="89"/>
      <c r="K270" s="10"/>
    </row>
    <row r="271" spans="1:11" s="26" customFormat="1" ht="21.75" customHeight="1">
      <c r="A271" s="13"/>
      <c r="B271" s="4"/>
      <c r="C271" s="15"/>
      <c r="D271" s="15"/>
      <c r="E271" s="4"/>
      <c r="F271" s="4"/>
      <c r="G271" s="4"/>
      <c r="H271" s="134" t="s">
        <v>4</v>
      </c>
      <c r="I271" s="135">
        <v>128</v>
      </c>
      <c r="J271" s="144">
        <f>I271/$I$276</f>
        <v>0.85333333333333339</v>
      </c>
      <c r="K271" s="10"/>
    </row>
    <row r="272" spans="1:11" s="26" customFormat="1" ht="21.75" customHeight="1">
      <c r="A272" s="13"/>
      <c r="B272" s="4"/>
      <c r="C272" s="15"/>
      <c r="D272" s="15"/>
      <c r="E272" s="4"/>
      <c r="F272" s="4"/>
      <c r="G272" s="4"/>
      <c r="H272" s="134" t="s">
        <v>22</v>
      </c>
      <c r="I272" s="135">
        <v>4</v>
      </c>
      <c r="J272" s="144">
        <f t="shared" ref="J272:J276" si="1">I272/$I$276</f>
        <v>2.6666666666666668E-2</v>
      </c>
      <c r="K272" s="10"/>
    </row>
    <row r="273" spans="1:11" s="26" customFormat="1" ht="21.75" customHeight="1">
      <c r="A273" s="13"/>
      <c r="B273" s="4"/>
      <c r="C273" s="15"/>
      <c r="D273" s="15"/>
      <c r="E273" s="4"/>
      <c r="F273" s="4"/>
      <c r="G273" s="4"/>
      <c r="H273" s="134" t="s">
        <v>6</v>
      </c>
      <c r="I273" s="135">
        <v>2</v>
      </c>
      <c r="J273" s="144">
        <f t="shared" si="1"/>
        <v>1.3333333333333334E-2</v>
      </c>
      <c r="K273" s="10"/>
    </row>
    <row r="274" spans="1:11" s="26" customFormat="1" ht="21.75" customHeight="1">
      <c r="A274" s="13"/>
      <c r="B274" s="4"/>
      <c r="C274" s="15"/>
      <c r="D274" s="15"/>
      <c r="E274" s="4"/>
      <c r="F274" s="4"/>
      <c r="G274" s="4"/>
      <c r="H274" s="134" t="s">
        <v>7</v>
      </c>
      <c r="I274" s="135">
        <v>13</v>
      </c>
      <c r="J274" s="144">
        <f t="shared" si="1"/>
        <v>8.666666666666667E-2</v>
      </c>
      <c r="K274" s="10"/>
    </row>
    <row r="275" spans="1:11" s="26" customFormat="1" ht="21.75" customHeight="1">
      <c r="A275" s="13"/>
      <c r="B275" s="4"/>
      <c r="C275" s="15"/>
      <c r="D275" s="15"/>
      <c r="E275" s="4"/>
      <c r="F275" s="4"/>
      <c r="G275" s="4"/>
      <c r="H275" s="134" t="s">
        <v>711</v>
      </c>
      <c r="I275" s="135">
        <v>3</v>
      </c>
      <c r="J275" s="144">
        <f t="shared" si="1"/>
        <v>0.02</v>
      </c>
      <c r="K275" s="10"/>
    </row>
    <row r="276" spans="1:11" s="26" customFormat="1" ht="21.75" customHeight="1">
      <c r="A276" s="13"/>
      <c r="B276" s="4"/>
      <c r="C276" s="15"/>
      <c r="D276" s="15"/>
      <c r="E276" s="4"/>
      <c r="F276" s="4"/>
      <c r="G276" s="4"/>
      <c r="H276" s="134"/>
      <c r="I276" s="135">
        <f>SUM(I271:I275)</f>
        <v>150</v>
      </c>
      <c r="J276" s="144">
        <f t="shared" si="1"/>
        <v>1</v>
      </c>
      <c r="K276" s="10"/>
    </row>
    <row r="277" spans="1:11" s="26" customFormat="1">
      <c r="A277" s="13">
        <v>43071</v>
      </c>
      <c r="B277" s="4" t="s">
        <v>4</v>
      </c>
      <c r="C277" s="15">
        <v>3572</v>
      </c>
      <c r="D277" s="15" t="s">
        <v>168</v>
      </c>
      <c r="E277" s="4" t="s">
        <v>5</v>
      </c>
      <c r="F277" s="4" t="s">
        <v>24</v>
      </c>
      <c r="G277" s="4" t="s">
        <v>128</v>
      </c>
      <c r="H277" s="90"/>
      <c r="I277" s="89"/>
      <c r="J277" s="89"/>
      <c r="K277" s="10"/>
    </row>
    <row r="278" spans="1:11" s="26" customFormat="1">
      <c r="A278" s="13">
        <v>43071</v>
      </c>
      <c r="B278" s="4" t="s">
        <v>4</v>
      </c>
      <c r="C278" s="15">
        <v>1457</v>
      </c>
      <c r="D278" s="15" t="s">
        <v>132</v>
      </c>
      <c r="E278" s="4" t="s">
        <v>18</v>
      </c>
      <c r="F278" s="4" t="s">
        <v>24</v>
      </c>
      <c r="G278" s="4" t="s">
        <v>65</v>
      </c>
      <c r="H278" s="90"/>
      <c r="I278" s="89"/>
      <c r="J278" s="89"/>
      <c r="K278" s="10"/>
    </row>
    <row r="279" spans="1:11" s="26" customFormat="1">
      <c r="A279" s="13">
        <v>43071</v>
      </c>
      <c r="B279" s="4" t="s">
        <v>4</v>
      </c>
      <c r="C279" s="15">
        <v>6212</v>
      </c>
      <c r="D279" s="54" t="s">
        <v>287</v>
      </c>
      <c r="E279" s="4" t="s">
        <v>18</v>
      </c>
      <c r="F279" s="4" t="s">
        <v>7</v>
      </c>
      <c r="G279" s="4" t="s">
        <v>43</v>
      </c>
      <c r="H279" s="90"/>
      <c r="I279" s="89"/>
      <c r="J279" s="89"/>
      <c r="K279" s="10"/>
    </row>
    <row r="280" spans="1:11" s="26" customFormat="1">
      <c r="A280" s="13">
        <v>43071</v>
      </c>
      <c r="B280" s="4" t="s">
        <v>4</v>
      </c>
      <c r="C280" s="15">
        <v>4561</v>
      </c>
      <c r="D280" s="15" t="s">
        <v>131</v>
      </c>
      <c r="E280" s="4" t="s">
        <v>5</v>
      </c>
      <c r="F280" s="4" t="s">
        <v>5</v>
      </c>
      <c r="G280" s="4" t="s">
        <v>209</v>
      </c>
      <c r="H280" s="90"/>
      <c r="I280" s="89"/>
      <c r="J280" s="89"/>
      <c r="K280" s="10"/>
    </row>
    <row r="281" spans="1:11" s="26" customFormat="1">
      <c r="A281" s="13">
        <v>43071</v>
      </c>
      <c r="B281" s="4" t="s">
        <v>4</v>
      </c>
      <c r="C281" s="15">
        <v>9360</v>
      </c>
      <c r="D281" s="53" t="s">
        <v>288</v>
      </c>
      <c r="E281" s="4" t="s">
        <v>5</v>
      </c>
      <c r="F281" s="4" t="s">
        <v>5</v>
      </c>
      <c r="G281" s="4" t="s">
        <v>43</v>
      </c>
      <c r="H281" s="90"/>
      <c r="I281" s="89"/>
      <c r="J281" s="89"/>
      <c r="K281" s="10"/>
    </row>
    <row r="282" spans="1:11" s="26" customFormat="1">
      <c r="A282" s="13">
        <v>43071</v>
      </c>
      <c r="B282" s="4" t="s">
        <v>4</v>
      </c>
      <c r="C282" s="15">
        <v>4622</v>
      </c>
      <c r="D282" s="61" t="s">
        <v>207</v>
      </c>
      <c r="E282" s="4" t="s">
        <v>5</v>
      </c>
      <c r="F282" s="4" t="s">
        <v>22</v>
      </c>
      <c r="G282" s="4" t="s">
        <v>123</v>
      </c>
      <c r="H282" s="90"/>
      <c r="I282" s="89"/>
      <c r="J282" s="89"/>
      <c r="K282" s="10"/>
    </row>
    <row r="283" spans="1:11" s="26" customFormat="1">
      <c r="A283" s="13">
        <v>43071</v>
      </c>
      <c r="B283" s="4" t="s">
        <v>11</v>
      </c>
      <c r="C283" s="15">
        <v>66129</v>
      </c>
      <c r="D283" s="54"/>
      <c r="E283" s="4" t="s">
        <v>6</v>
      </c>
      <c r="F283" s="4" t="s">
        <v>7</v>
      </c>
      <c r="G283" s="4" t="s">
        <v>65</v>
      </c>
      <c r="H283" s="90"/>
      <c r="I283" s="89"/>
      <c r="J283" s="89"/>
      <c r="K283" s="10"/>
    </row>
    <row r="284" spans="1:11" s="26" customFormat="1">
      <c r="A284" s="13">
        <v>43071</v>
      </c>
      <c r="B284" s="4" t="s">
        <v>11</v>
      </c>
      <c r="C284" s="15">
        <v>66129</v>
      </c>
      <c r="D284" s="54" t="s">
        <v>219</v>
      </c>
      <c r="E284" s="4" t="s">
        <v>6</v>
      </c>
      <c r="F284" s="4" t="s">
        <v>7</v>
      </c>
      <c r="G284" s="4" t="s">
        <v>65</v>
      </c>
      <c r="H284" s="90"/>
      <c r="I284" s="89"/>
      <c r="J284" s="89"/>
      <c r="K284" s="10"/>
    </row>
    <row r="285" spans="1:11" s="26" customFormat="1">
      <c r="A285" s="13">
        <v>43072</v>
      </c>
      <c r="B285" s="4" t="s">
        <v>25</v>
      </c>
      <c r="C285" s="15">
        <v>473072</v>
      </c>
      <c r="D285" s="15"/>
      <c r="E285" s="4" t="s">
        <v>25</v>
      </c>
      <c r="F285" s="4" t="s">
        <v>7</v>
      </c>
      <c r="G285" s="4" t="s">
        <v>43</v>
      </c>
      <c r="H285" s="90"/>
      <c r="I285" s="89"/>
      <c r="J285" s="89"/>
      <c r="K285" s="10"/>
    </row>
    <row r="286" spans="1:11" s="26" customFormat="1">
      <c r="A286" s="13">
        <v>43072</v>
      </c>
      <c r="B286" s="4" t="s">
        <v>4</v>
      </c>
      <c r="C286" s="15">
        <v>4570</v>
      </c>
      <c r="D286" s="61" t="s">
        <v>206</v>
      </c>
      <c r="E286" s="4" t="s">
        <v>5</v>
      </c>
      <c r="F286" s="4" t="s">
        <v>7</v>
      </c>
      <c r="G286" s="4" t="s">
        <v>73</v>
      </c>
      <c r="H286" s="90"/>
      <c r="I286" s="89"/>
      <c r="J286" s="89"/>
      <c r="K286" s="10"/>
    </row>
    <row r="287" spans="1:11" ht="33">
      <c r="A287" s="13">
        <v>43072</v>
      </c>
      <c r="B287" s="4" t="s">
        <v>4</v>
      </c>
      <c r="C287" s="15">
        <v>7257</v>
      </c>
      <c r="D287" s="66" t="s">
        <v>289</v>
      </c>
      <c r="E287" s="4" t="s">
        <v>18</v>
      </c>
      <c r="F287" s="4" t="s">
        <v>7</v>
      </c>
      <c r="G287" s="4" t="s">
        <v>65</v>
      </c>
      <c r="H287" s="90"/>
    </row>
    <row r="288" spans="1:11">
      <c r="A288" s="13">
        <v>43072</v>
      </c>
      <c r="B288" s="4" t="s">
        <v>7</v>
      </c>
      <c r="C288" s="15">
        <v>57100</v>
      </c>
      <c r="D288" s="15" t="s">
        <v>349</v>
      </c>
      <c r="E288" s="4" t="s">
        <v>7</v>
      </c>
      <c r="F288" s="4" t="s">
        <v>7</v>
      </c>
      <c r="G288" s="4" t="s">
        <v>210</v>
      </c>
      <c r="H288" s="90"/>
    </row>
    <row r="289" spans="1:8">
      <c r="A289" s="13">
        <v>43073</v>
      </c>
      <c r="B289" s="4" t="s">
        <v>4</v>
      </c>
      <c r="C289" s="15">
        <v>4025</v>
      </c>
      <c r="D289" s="54" t="s">
        <v>141</v>
      </c>
      <c r="E289" s="4" t="s">
        <v>5</v>
      </c>
      <c r="F289" s="4" t="s">
        <v>5</v>
      </c>
      <c r="G289" s="4" t="s">
        <v>43</v>
      </c>
      <c r="H289" s="90"/>
    </row>
    <row r="290" spans="1:8">
      <c r="A290" s="13">
        <v>43083</v>
      </c>
      <c r="B290" s="4" t="s">
        <v>4</v>
      </c>
      <c r="C290" s="15">
        <v>8008</v>
      </c>
      <c r="D290" s="53" t="s">
        <v>135</v>
      </c>
      <c r="E290" s="4" t="s">
        <v>5</v>
      </c>
      <c r="F290" s="4" t="s">
        <v>211</v>
      </c>
      <c r="G290" s="4" t="s">
        <v>65</v>
      </c>
      <c r="H290" s="90"/>
    </row>
    <row r="291" spans="1:8">
      <c r="A291" s="13">
        <v>43084</v>
      </c>
      <c r="B291" s="4" t="s">
        <v>4</v>
      </c>
      <c r="C291" s="15">
        <v>8239</v>
      </c>
      <c r="D291" s="61" t="s">
        <v>162</v>
      </c>
      <c r="E291" s="4" t="s">
        <v>214</v>
      </c>
      <c r="F291" s="4" t="s">
        <v>24</v>
      </c>
      <c r="G291" s="4" t="s">
        <v>43</v>
      </c>
      <c r="H291" s="90"/>
    </row>
    <row r="292" spans="1:8">
      <c r="A292" s="13">
        <v>43084</v>
      </c>
      <c r="B292" s="4" t="s">
        <v>7</v>
      </c>
      <c r="C292" s="15">
        <v>57390</v>
      </c>
      <c r="D292" s="15" t="s">
        <v>350</v>
      </c>
      <c r="E292" s="4" t="s">
        <v>7</v>
      </c>
      <c r="F292" s="4" t="s">
        <v>212</v>
      </c>
      <c r="G292" s="4" t="s">
        <v>213</v>
      </c>
      <c r="H292" s="90"/>
    </row>
    <row r="293" spans="1:8" ht="19.5" customHeight="1">
      <c r="A293" s="13">
        <v>43084</v>
      </c>
      <c r="B293" s="4" t="s">
        <v>7</v>
      </c>
      <c r="C293" s="15">
        <v>57970</v>
      </c>
      <c r="D293" s="15" t="s">
        <v>351</v>
      </c>
      <c r="E293" s="4" t="s">
        <v>7</v>
      </c>
      <c r="F293" s="4" t="s">
        <v>7</v>
      </c>
      <c r="G293" s="4" t="s">
        <v>43</v>
      </c>
      <c r="H293" s="90"/>
    </row>
    <row r="294" spans="1:8">
      <c r="A294" s="13">
        <v>43085</v>
      </c>
      <c r="B294" s="4" t="s">
        <v>4</v>
      </c>
      <c r="C294" s="15">
        <v>1749</v>
      </c>
      <c r="D294" s="53" t="s">
        <v>136</v>
      </c>
      <c r="E294" s="4" t="s">
        <v>79</v>
      </c>
      <c r="F294" s="4" t="s">
        <v>71</v>
      </c>
      <c r="G294" s="4" t="s">
        <v>98</v>
      </c>
      <c r="H294" s="90"/>
    </row>
    <row r="295" spans="1:8" ht="14.25" customHeight="1">
      <c r="A295" s="13">
        <v>43085</v>
      </c>
      <c r="B295" s="4" t="s">
        <v>4</v>
      </c>
      <c r="C295" s="15">
        <v>1309</v>
      </c>
      <c r="D295" s="53" t="s">
        <v>205</v>
      </c>
      <c r="E295" s="4" t="s">
        <v>215</v>
      </c>
      <c r="F295" s="4" t="s">
        <v>56</v>
      </c>
      <c r="G295" s="4" t="s">
        <v>43</v>
      </c>
      <c r="H295" s="90"/>
    </row>
    <row r="296" spans="1:8">
      <c r="A296" s="13">
        <v>43085</v>
      </c>
      <c r="B296" s="4" t="s">
        <v>4</v>
      </c>
      <c r="C296" s="15">
        <v>5826</v>
      </c>
      <c r="D296" s="62" t="s">
        <v>184</v>
      </c>
      <c r="E296" s="4" t="s">
        <v>5</v>
      </c>
      <c r="F296" s="4" t="s">
        <v>5</v>
      </c>
      <c r="G296" s="4" t="s">
        <v>216</v>
      </c>
      <c r="H296" s="90"/>
    </row>
    <row r="297" spans="1:8">
      <c r="A297" s="13">
        <v>43085</v>
      </c>
      <c r="B297" s="4" t="s">
        <v>4</v>
      </c>
      <c r="C297" s="15">
        <v>4981</v>
      </c>
      <c r="D297" s="57" t="s">
        <v>290</v>
      </c>
      <c r="E297" s="4" t="s">
        <v>5</v>
      </c>
      <c r="F297" s="4" t="s">
        <v>5</v>
      </c>
      <c r="G297" s="4" t="s">
        <v>123</v>
      </c>
    </row>
    <row r="298" spans="1:8">
      <c r="A298" s="13">
        <v>43085</v>
      </c>
      <c r="B298" s="4" t="s">
        <v>11</v>
      </c>
      <c r="C298" s="15">
        <v>66424</v>
      </c>
      <c r="D298" s="54"/>
      <c r="E298" s="4" t="s">
        <v>6</v>
      </c>
      <c r="F298" s="4" t="s">
        <v>6</v>
      </c>
      <c r="G298" s="4" t="s">
        <v>65</v>
      </c>
      <c r="H298" s="90"/>
    </row>
    <row r="299" spans="1:8">
      <c r="A299" s="13">
        <v>43085</v>
      </c>
      <c r="B299" s="19" t="s">
        <v>22</v>
      </c>
      <c r="C299" s="15">
        <v>1348</v>
      </c>
      <c r="D299" s="19" t="s">
        <v>205</v>
      </c>
      <c r="E299" s="19" t="s">
        <v>7</v>
      </c>
      <c r="F299" s="19" t="s">
        <v>7</v>
      </c>
      <c r="G299" s="19" t="s">
        <v>98</v>
      </c>
    </row>
    <row r="300" spans="1:8">
      <c r="A300" s="13">
        <v>43086</v>
      </c>
      <c r="B300" s="19" t="s">
        <v>4</v>
      </c>
      <c r="C300" s="15">
        <v>5671</v>
      </c>
      <c r="D300" s="61" t="s">
        <v>291</v>
      </c>
      <c r="E300" s="19" t="s">
        <v>5</v>
      </c>
      <c r="F300" s="19" t="s">
        <v>5</v>
      </c>
      <c r="G300" s="19" t="s">
        <v>123</v>
      </c>
    </row>
    <row r="301" spans="1:8">
      <c r="A301" s="13">
        <v>43086</v>
      </c>
      <c r="B301" s="19" t="s">
        <v>4</v>
      </c>
      <c r="C301" s="15">
        <v>2762</v>
      </c>
      <c r="D301" s="56" t="s">
        <v>205</v>
      </c>
      <c r="E301" s="19" t="s">
        <v>7</v>
      </c>
      <c r="F301" s="19" t="s">
        <v>7</v>
      </c>
      <c r="G301" s="19" t="s">
        <v>217</v>
      </c>
    </row>
    <row r="302" spans="1:8">
      <c r="A302" s="13">
        <v>43086</v>
      </c>
      <c r="B302" s="19" t="s">
        <v>4</v>
      </c>
      <c r="C302" s="15">
        <v>7435</v>
      </c>
      <c r="D302" s="63" t="s">
        <v>292</v>
      </c>
      <c r="E302" s="19" t="s">
        <v>5</v>
      </c>
      <c r="F302" s="19" t="s">
        <v>5</v>
      </c>
      <c r="G302" s="19" t="s">
        <v>65</v>
      </c>
    </row>
    <row r="303" spans="1:8">
      <c r="A303" s="13">
        <v>43086</v>
      </c>
      <c r="B303" s="19" t="s">
        <v>4</v>
      </c>
      <c r="C303" s="15">
        <v>1529</v>
      </c>
      <c r="D303" s="19" t="s">
        <v>205</v>
      </c>
      <c r="E303" s="19" t="s">
        <v>5</v>
      </c>
      <c r="F303" s="19" t="s">
        <v>5</v>
      </c>
      <c r="G303" s="19" t="s">
        <v>65</v>
      </c>
    </row>
    <row r="304" spans="1:8" ht="33">
      <c r="A304" s="13">
        <v>43086</v>
      </c>
      <c r="B304" s="19" t="s">
        <v>4</v>
      </c>
      <c r="C304" s="15">
        <v>2146</v>
      </c>
      <c r="D304" s="58" t="s">
        <v>293</v>
      </c>
      <c r="E304" s="19" t="s">
        <v>218</v>
      </c>
      <c r="F304" s="19" t="s">
        <v>6</v>
      </c>
      <c r="G304" s="19" t="s">
        <v>65</v>
      </c>
    </row>
    <row r="305" spans="1:11">
      <c r="A305" s="13">
        <v>43086</v>
      </c>
      <c r="B305" s="19" t="s">
        <v>4</v>
      </c>
      <c r="C305" s="15">
        <v>5867</v>
      </c>
      <c r="D305" s="19" t="s">
        <v>184</v>
      </c>
      <c r="E305" s="19" t="s">
        <v>5</v>
      </c>
      <c r="F305" s="19" t="s">
        <v>5</v>
      </c>
      <c r="G305" s="19" t="s">
        <v>65</v>
      </c>
    </row>
    <row r="306" spans="1:11">
      <c r="A306" s="13">
        <v>43086</v>
      </c>
      <c r="B306" s="19" t="s">
        <v>4</v>
      </c>
      <c r="C306" s="15">
        <v>5772</v>
      </c>
      <c r="D306" s="137" t="s">
        <v>294</v>
      </c>
      <c r="E306" s="19" t="s">
        <v>5</v>
      </c>
      <c r="F306" s="19" t="s">
        <v>5</v>
      </c>
      <c r="G306" s="19" t="s">
        <v>98</v>
      </c>
    </row>
    <row r="307" spans="1:11">
      <c r="A307" s="13">
        <v>43086</v>
      </c>
      <c r="B307" s="19" t="s">
        <v>4</v>
      </c>
      <c r="C307" s="15">
        <v>8355</v>
      </c>
      <c r="D307" s="53" t="s">
        <v>295</v>
      </c>
      <c r="E307" s="19" t="s">
        <v>5</v>
      </c>
      <c r="F307" s="19" t="s">
        <v>5</v>
      </c>
      <c r="G307" s="19" t="s">
        <v>123</v>
      </c>
    </row>
    <row r="308" spans="1:11">
      <c r="A308" s="13">
        <v>43086</v>
      </c>
      <c r="B308" s="19" t="s">
        <v>4</v>
      </c>
      <c r="C308" s="15">
        <v>66706</v>
      </c>
      <c r="D308" s="19" t="s">
        <v>219</v>
      </c>
      <c r="E308" s="19" t="s">
        <v>5</v>
      </c>
      <c r="F308" s="19" t="s">
        <v>220</v>
      </c>
      <c r="G308" s="19" t="s">
        <v>65</v>
      </c>
    </row>
    <row r="309" spans="1:11">
      <c r="A309" s="13">
        <v>43086</v>
      </c>
      <c r="B309" s="19" t="s">
        <v>4</v>
      </c>
      <c r="C309" s="15">
        <v>4853</v>
      </c>
      <c r="D309" s="53" t="s">
        <v>296</v>
      </c>
      <c r="E309" s="19" t="s">
        <v>5</v>
      </c>
      <c r="F309" s="19" t="s">
        <v>5</v>
      </c>
      <c r="G309" s="19" t="s">
        <v>65</v>
      </c>
    </row>
    <row r="310" spans="1:11">
      <c r="A310" s="13">
        <v>43086</v>
      </c>
      <c r="B310" s="19" t="s">
        <v>4</v>
      </c>
      <c r="C310" s="15">
        <v>1311</v>
      </c>
      <c r="D310" s="19" t="s">
        <v>205</v>
      </c>
      <c r="E310" s="19" t="s">
        <v>7</v>
      </c>
      <c r="F310" s="19" t="s">
        <v>221</v>
      </c>
      <c r="G310" s="19" t="s">
        <v>98</v>
      </c>
    </row>
    <row r="311" spans="1:11">
      <c r="A311" s="13">
        <v>43087</v>
      </c>
      <c r="B311" s="19" t="s">
        <v>4</v>
      </c>
      <c r="C311" s="15">
        <v>4989</v>
      </c>
      <c r="D311" s="60" t="s">
        <v>158</v>
      </c>
      <c r="E311" s="19" t="s">
        <v>5</v>
      </c>
      <c r="F311" s="19" t="s">
        <v>222</v>
      </c>
      <c r="G311" s="19" t="s">
        <v>223</v>
      </c>
    </row>
    <row r="312" spans="1:11" ht="18.75" customHeight="1">
      <c r="A312" s="13">
        <v>43087</v>
      </c>
      <c r="B312" s="19" t="s">
        <v>4</v>
      </c>
      <c r="C312" s="15">
        <v>3393</v>
      </c>
      <c r="D312" s="53" t="s">
        <v>297</v>
      </c>
      <c r="E312" s="19" t="s">
        <v>5</v>
      </c>
      <c r="F312" s="19" t="s">
        <v>5</v>
      </c>
      <c r="G312" s="19" t="s">
        <v>43</v>
      </c>
    </row>
    <row r="313" spans="1:11" ht="16.5" customHeight="1">
      <c r="A313" s="13">
        <v>43087</v>
      </c>
      <c r="B313" s="19" t="s">
        <v>4</v>
      </c>
      <c r="C313" s="15">
        <v>8081</v>
      </c>
      <c r="D313" s="53" t="s">
        <v>133</v>
      </c>
      <c r="E313" s="19" t="s">
        <v>24</v>
      </c>
      <c r="F313" s="19" t="s">
        <v>24</v>
      </c>
      <c r="G313" s="19" t="s">
        <v>43</v>
      </c>
    </row>
    <row r="314" spans="1:11">
      <c r="A314" s="13">
        <v>43087</v>
      </c>
      <c r="B314" s="19" t="s">
        <v>4</v>
      </c>
      <c r="C314" s="15">
        <v>4993</v>
      </c>
      <c r="D314" s="56" t="s">
        <v>158</v>
      </c>
      <c r="E314" s="19" t="s">
        <v>5</v>
      </c>
      <c r="F314" s="19" t="s">
        <v>5</v>
      </c>
      <c r="G314" s="19" t="s">
        <v>123</v>
      </c>
    </row>
    <row r="315" spans="1:11">
      <c r="A315" s="13">
        <v>43087</v>
      </c>
      <c r="B315" s="19" t="s">
        <v>4</v>
      </c>
      <c r="C315" s="15">
        <v>6189</v>
      </c>
      <c r="D315" s="61" t="s">
        <v>298</v>
      </c>
      <c r="E315" s="19" t="s">
        <v>5</v>
      </c>
      <c r="F315" s="19" t="s">
        <v>5</v>
      </c>
      <c r="G315" s="19" t="s">
        <v>224</v>
      </c>
      <c r="I315" s="92"/>
      <c r="J315" s="92"/>
      <c r="K315" s="26"/>
    </row>
    <row r="316" spans="1:11">
      <c r="A316" s="13">
        <v>43087</v>
      </c>
      <c r="B316" s="19" t="s">
        <v>4</v>
      </c>
      <c r="C316" s="15">
        <v>1631</v>
      </c>
      <c r="D316" s="56" t="s">
        <v>205</v>
      </c>
      <c r="E316" s="19" t="s">
        <v>5</v>
      </c>
      <c r="F316" s="19" t="s">
        <v>5</v>
      </c>
      <c r="G316" s="19" t="s">
        <v>43</v>
      </c>
      <c r="I316" s="92"/>
      <c r="J316" s="92"/>
      <c r="K316" s="26"/>
    </row>
    <row r="317" spans="1:11">
      <c r="A317" s="13">
        <v>43087</v>
      </c>
      <c r="B317" s="19" t="s">
        <v>4</v>
      </c>
      <c r="C317" s="15">
        <v>4081</v>
      </c>
      <c r="D317" s="61" t="s">
        <v>141</v>
      </c>
      <c r="E317" s="19" t="s">
        <v>5</v>
      </c>
      <c r="F317" s="19" t="s">
        <v>225</v>
      </c>
      <c r="G317" s="19" t="s">
        <v>73</v>
      </c>
      <c r="I317" s="92"/>
      <c r="J317" s="92"/>
      <c r="K317" s="26"/>
    </row>
    <row r="318" spans="1:11">
      <c r="A318" s="13">
        <v>43087</v>
      </c>
      <c r="B318" s="19" t="s">
        <v>4</v>
      </c>
      <c r="C318" s="15">
        <v>4955</v>
      </c>
      <c r="D318" s="56" t="s">
        <v>152</v>
      </c>
      <c r="E318" s="19" t="s">
        <v>5</v>
      </c>
      <c r="F318" s="19" t="s">
        <v>5</v>
      </c>
      <c r="G318" s="19" t="s">
        <v>123</v>
      </c>
      <c r="I318" s="92"/>
      <c r="J318" s="92"/>
      <c r="K318" s="26"/>
    </row>
    <row r="319" spans="1:11">
      <c r="A319" s="13">
        <v>43088</v>
      </c>
      <c r="B319" s="19" t="s">
        <v>4</v>
      </c>
      <c r="C319" s="15">
        <v>8079</v>
      </c>
      <c r="D319" s="56" t="s">
        <v>133</v>
      </c>
      <c r="E319" s="19" t="s">
        <v>24</v>
      </c>
      <c r="F319" s="19" t="s">
        <v>5</v>
      </c>
      <c r="G319" s="19" t="s">
        <v>226</v>
      </c>
      <c r="I319" s="92"/>
      <c r="J319" s="92"/>
      <c r="K319" s="26"/>
    </row>
    <row r="320" spans="1:11">
      <c r="A320" s="13">
        <v>43088</v>
      </c>
      <c r="B320" s="19" t="s">
        <v>4</v>
      </c>
      <c r="C320" s="15">
        <v>6139</v>
      </c>
      <c r="D320" s="19" t="s">
        <v>142</v>
      </c>
      <c r="E320" s="19" t="s">
        <v>5</v>
      </c>
      <c r="F320" s="19" t="s">
        <v>82</v>
      </c>
      <c r="G320" s="19" t="s">
        <v>227</v>
      </c>
      <c r="I320" s="92"/>
      <c r="J320" s="92"/>
      <c r="K320" s="26"/>
    </row>
    <row r="321" spans="1:11">
      <c r="A321" s="13">
        <v>43088</v>
      </c>
      <c r="B321" s="4" t="s">
        <v>4</v>
      </c>
      <c r="C321" s="15">
        <v>4240</v>
      </c>
      <c r="D321" s="26" t="s">
        <v>141</v>
      </c>
      <c r="E321" s="4" t="s">
        <v>5</v>
      </c>
      <c r="F321" s="4" t="s">
        <v>7</v>
      </c>
      <c r="G321" s="4" t="s">
        <v>43</v>
      </c>
      <c r="I321" s="92"/>
      <c r="J321" s="92"/>
      <c r="K321" s="26"/>
    </row>
    <row r="322" spans="1:11">
      <c r="A322" s="13">
        <v>43088</v>
      </c>
      <c r="B322" s="4" t="s">
        <v>4</v>
      </c>
      <c r="C322" s="15">
        <v>2137</v>
      </c>
      <c r="D322" s="26" t="s">
        <v>132</v>
      </c>
      <c r="E322" s="4" t="s">
        <v>225</v>
      </c>
      <c r="F322" s="4" t="s">
        <v>7</v>
      </c>
      <c r="G322" s="4" t="s">
        <v>97</v>
      </c>
      <c r="I322" s="92"/>
      <c r="J322" s="92"/>
      <c r="K322" s="26"/>
    </row>
    <row r="323" spans="1:11" ht="33">
      <c r="A323" s="13">
        <v>43088</v>
      </c>
      <c r="B323" s="4" t="s">
        <v>4</v>
      </c>
      <c r="C323" s="15">
        <v>1363</v>
      </c>
      <c r="D323" s="58" t="s">
        <v>299</v>
      </c>
      <c r="E323" s="4" t="s">
        <v>79</v>
      </c>
      <c r="F323" s="4" t="s">
        <v>7</v>
      </c>
      <c r="G323" s="4" t="s">
        <v>65</v>
      </c>
      <c r="I323" s="92"/>
      <c r="J323" s="92"/>
      <c r="K323" s="26"/>
    </row>
    <row r="324" spans="1:11">
      <c r="A324" s="13">
        <v>43088</v>
      </c>
      <c r="B324" s="4" t="s">
        <v>4</v>
      </c>
      <c r="C324" s="15">
        <v>4053</v>
      </c>
      <c r="D324" s="58" t="s">
        <v>141</v>
      </c>
      <c r="E324" s="4" t="s">
        <v>6</v>
      </c>
      <c r="F324" s="4" t="s">
        <v>11</v>
      </c>
      <c r="G324" s="4" t="s">
        <v>43</v>
      </c>
      <c r="I324" s="92"/>
      <c r="J324" s="92"/>
      <c r="K324" s="26"/>
    </row>
    <row r="325" spans="1:11">
      <c r="A325" s="13">
        <v>43088</v>
      </c>
      <c r="B325" s="4" t="s">
        <v>4</v>
      </c>
      <c r="C325" s="15">
        <v>4395</v>
      </c>
      <c r="D325" s="53" t="s">
        <v>173</v>
      </c>
      <c r="E325" s="4" t="s">
        <v>5</v>
      </c>
      <c r="F325" s="4" t="s">
        <v>228</v>
      </c>
      <c r="G325" s="4" t="s">
        <v>229</v>
      </c>
      <c r="I325" s="92"/>
      <c r="J325" s="92"/>
      <c r="K325" s="26"/>
    </row>
    <row r="326" spans="1:11">
      <c r="A326" s="13">
        <v>43088</v>
      </c>
      <c r="B326" s="4" t="s">
        <v>4</v>
      </c>
      <c r="C326" s="15">
        <v>8356</v>
      </c>
      <c r="D326" s="53" t="s">
        <v>295</v>
      </c>
      <c r="E326" s="4" t="s">
        <v>4</v>
      </c>
      <c r="F326" s="4" t="s">
        <v>228</v>
      </c>
      <c r="G326" s="4" t="s">
        <v>123</v>
      </c>
      <c r="I326" s="92"/>
      <c r="J326" s="92"/>
      <c r="K326" s="26"/>
    </row>
    <row r="327" spans="1:11" ht="22" thickBot="1">
      <c r="A327" s="13">
        <v>43088</v>
      </c>
      <c r="B327" s="4" t="s">
        <v>4</v>
      </c>
      <c r="C327" s="15">
        <v>4448</v>
      </c>
      <c r="D327" s="61" t="s">
        <v>139</v>
      </c>
      <c r="E327" s="4" t="s">
        <v>4</v>
      </c>
      <c r="F327" s="4" t="s">
        <v>228</v>
      </c>
      <c r="G327" s="4" t="s">
        <v>43</v>
      </c>
      <c r="I327" s="92"/>
      <c r="J327" s="92"/>
      <c r="K327" s="26"/>
    </row>
    <row r="328" spans="1:11" ht="15" customHeight="1" thickBot="1">
      <c r="A328" s="95">
        <v>39435</v>
      </c>
      <c r="B328" s="97" t="s">
        <v>4</v>
      </c>
      <c r="C328" s="99">
        <v>5430</v>
      </c>
      <c r="D328" s="123" t="s">
        <v>301</v>
      </c>
      <c r="E328" s="102" t="s">
        <v>4</v>
      </c>
      <c r="F328" s="102" t="s">
        <v>6</v>
      </c>
      <c r="G328" s="102" t="s">
        <v>43</v>
      </c>
      <c r="I328" s="92"/>
      <c r="J328" s="92"/>
      <c r="K328" s="26"/>
    </row>
    <row r="329" spans="1:11" ht="15" customHeight="1">
      <c r="A329" s="51">
        <v>41262</v>
      </c>
      <c r="B329" s="49" t="s">
        <v>4</v>
      </c>
      <c r="C329" s="64">
        <v>8379</v>
      </c>
      <c r="D329" s="136" t="s">
        <v>300</v>
      </c>
      <c r="E329" s="49" t="s">
        <v>4</v>
      </c>
      <c r="F329" s="49" t="s">
        <v>4</v>
      </c>
      <c r="G329" s="49" t="s">
        <v>65</v>
      </c>
      <c r="I329" s="92"/>
      <c r="J329" s="92"/>
      <c r="K329" s="26"/>
    </row>
    <row r="330" spans="1:11">
      <c r="A330" s="13">
        <v>43089</v>
      </c>
      <c r="B330" s="4" t="s">
        <v>4</v>
      </c>
      <c r="C330" s="15">
        <v>3541</v>
      </c>
      <c r="D330" s="61" t="s">
        <v>168</v>
      </c>
      <c r="E330" s="4" t="s">
        <v>4</v>
      </c>
      <c r="F330" s="4" t="s">
        <v>230</v>
      </c>
      <c r="G330" s="4" t="s">
        <v>98</v>
      </c>
      <c r="I330" s="92"/>
      <c r="J330" s="92"/>
      <c r="K330" s="26"/>
    </row>
    <row r="331" spans="1:11">
      <c r="A331" s="13">
        <v>43089</v>
      </c>
      <c r="B331" s="4" t="s">
        <v>4</v>
      </c>
      <c r="C331" s="15">
        <v>4384</v>
      </c>
      <c r="D331" s="4" t="s">
        <v>160</v>
      </c>
      <c r="E331" s="4" t="s">
        <v>4</v>
      </c>
      <c r="F331" s="4" t="s">
        <v>7</v>
      </c>
      <c r="G331" s="4" t="s">
        <v>231</v>
      </c>
      <c r="I331" s="92"/>
      <c r="J331" s="92"/>
      <c r="K331" s="26"/>
    </row>
    <row r="332" spans="1:11">
      <c r="A332" s="13">
        <v>43089</v>
      </c>
      <c r="B332" s="4" t="s">
        <v>4</v>
      </c>
      <c r="C332" s="15">
        <v>4450</v>
      </c>
      <c r="D332" s="61" t="s">
        <v>145</v>
      </c>
      <c r="E332" s="4" t="s">
        <v>25</v>
      </c>
      <c r="F332" s="4" t="s">
        <v>4</v>
      </c>
      <c r="G332" s="4" t="s">
        <v>232</v>
      </c>
      <c r="I332" s="92"/>
      <c r="J332" s="92"/>
      <c r="K332" s="26"/>
    </row>
    <row r="333" spans="1:11">
      <c r="A333" s="13">
        <v>43089</v>
      </c>
      <c r="B333" s="4" t="s">
        <v>4</v>
      </c>
      <c r="C333" s="15">
        <v>8361</v>
      </c>
      <c r="D333" s="61" t="s">
        <v>172</v>
      </c>
      <c r="E333" s="4" t="s">
        <v>7</v>
      </c>
      <c r="F333" s="4" t="s">
        <v>4</v>
      </c>
      <c r="G333" s="4" t="s">
        <v>64</v>
      </c>
      <c r="I333" s="92"/>
      <c r="J333" s="92"/>
      <c r="K333" s="26"/>
    </row>
    <row r="334" spans="1:11">
      <c r="A334" s="13">
        <v>43089</v>
      </c>
      <c r="B334" s="4" t="s">
        <v>4</v>
      </c>
      <c r="C334" s="15">
        <v>1457</v>
      </c>
      <c r="D334" s="61" t="s">
        <v>205</v>
      </c>
      <c r="E334" s="4" t="s">
        <v>4</v>
      </c>
      <c r="F334" s="4" t="s">
        <v>7</v>
      </c>
      <c r="G334" s="4" t="s">
        <v>98</v>
      </c>
      <c r="I334" s="92"/>
      <c r="J334" s="92"/>
      <c r="K334" s="26"/>
    </row>
    <row r="335" spans="1:11">
      <c r="A335" s="13">
        <v>43089</v>
      </c>
      <c r="B335" s="4" t="s">
        <v>4</v>
      </c>
      <c r="C335" s="15">
        <v>7326</v>
      </c>
      <c r="D335" s="61" t="s">
        <v>302</v>
      </c>
      <c r="E335" s="4" t="s">
        <v>24</v>
      </c>
      <c r="F335" s="4" t="s">
        <v>233</v>
      </c>
      <c r="G335" s="4" t="s">
        <v>98</v>
      </c>
      <c r="I335" s="92"/>
      <c r="J335" s="92"/>
      <c r="K335" s="26"/>
    </row>
    <row r="336" spans="1:11">
      <c r="A336" s="13">
        <v>43089</v>
      </c>
      <c r="B336" s="4" t="s">
        <v>4</v>
      </c>
      <c r="C336" s="15">
        <v>3332</v>
      </c>
      <c r="D336" s="4" t="s">
        <v>303</v>
      </c>
      <c r="E336" s="4" t="s">
        <v>7</v>
      </c>
      <c r="F336" s="4" t="s">
        <v>5</v>
      </c>
      <c r="G336" s="4" t="s">
        <v>65</v>
      </c>
      <c r="I336" s="92"/>
      <c r="J336" s="92"/>
      <c r="K336" s="26"/>
    </row>
    <row r="337" spans="1:11">
      <c r="A337" s="13">
        <v>43089</v>
      </c>
      <c r="B337" s="4" t="s">
        <v>4</v>
      </c>
      <c r="C337" s="15">
        <v>3863</v>
      </c>
      <c r="D337" s="61" t="s">
        <v>304</v>
      </c>
      <c r="E337" s="4" t="s">
        <v>7</v>
      </c>
      <c r="F337" s="4" t="s">
        <v>71</v>
      </c>
      <c r="G337" s="4" t="s">
        <v>65</v>
      </c>
      <c r="I337" s="92"/>
      <c r="J337" s="92"/>
      <c r="K337" s="26"/>
    </row>
    <row r="338" spans="1:11">
      <c r="A338" s="13">
        <v>43089</v>
      </c>
      <c r="B338" s="4" t="s">
        <v>4</v>
      </c>
      <c r="C338" s="15">
        <v>4518</v>
      </c>
      <c r="D338" s="57" t="s">
        <v>131</v>
      </c>
      <c r="E338" s="4" t="s">
        <v>5</v>
      </c>
      <c r="F338" s="4" t="s">
        <v>5</v>
      </c>
      <c r="G338" s="4" t="s">
        <v>235</v>
      </c>
      <c r="I338" s="92"/>
      <c r="J338" s="92"/>
      <c r="K338" s="26"/>
    </row>
    <row r="339" spans="1:11">
      <c r="A339" s="13">
        <v>43089</v>
      </c>
      <c r="B339" s="4" t="s">
        <v>4</v>
      </c>
      <c r="C339" s="15">
        <v>4692</v>
      </c>
      <c r="D339" s="26" t="s">
        <v>131</v>
      </c>
      <c r="E339" s="4" t="s">
        <v>5</v>
      </c>
      <c r="F339" s="4" t="s">
        <v>5</v>
      </c>
      <c r="G339" s="4" t="s">
        <v>235</v>
      </c>
      <c r="I339" s="92"/>
      <c r="J339" s="92"/>
      <c r="K339" s="26"/>
    </row>
    <row r="340" spans="1:11">
      <c r="A340" s="13">
        <v>43089</v>
      </c>
      <c r="B340" s="15" t="s">
        <v>4</v>
      </c>
      <c r="C340" s="15">
        <v>3644</v>
      </c>
      <c r="D340" s="61" t="s">
        <v>181</v>
      </c>
      <c r="E340" s="15" t="s">
        <v>5</v>
      </c>
      <c r="F340" s="15" t="s">
        <v>5</v>
      </c>
      <c r="G340" s="15" t="s">
        <v>232</v>
      </c>
      <c r="I340" s="92"/>
      <c r="J340" s="92"/>
      <c r="K340" s="26"/>
    </row>
    <row r="341" spans="1:11">
      <c r="A341" s="13">
        <v>43089</v>
      </c>
      <c r="B341" s="15" t="s">
        <v>4</v>
      </c>
      <c r="C341" s="15">
        <v>1469</v>
      </c>
      <c r="D341" s="53" t="s">
        <v>205</v>
      </c>
      <c r="E341" s="15" t="s">
        <v>5</v>
      </c>
      <c r="F341" s="15" t="s">
        <v>5</v>
      </c>
      <c r="G341" s="15" t="s">
        <v>65</v>
      </c>
      <c r="I341" s="92"/>
      <c r="J341" s="92"/>
      <c r="K341" s="26"/>
    </row>
    <row r="342" spans="1:11">
      <c r="A342" s="13">
        <v>43089</v>
      </c>
      <c r="B342" s="15" t="s">
        <v>4</v>
      </c>
      <c r="C342" s="15">
        <v>3422</v>
      </c>
      <c r="D342" s="61" t="s">
        <v>168</v>
      </c>
      <c r="E342" s="15" t="s">
        <v>5</v>
      </c>
      <c r="F342" s="15" t="s">
        <v>5</v>
      </c>
      <c r="G342" s="15" t="s">
        <v>46</v>
      </c>
      <c r="I342" s="92"/>
      <c r="J342" s="92"/>
      <c r="K342" s="26"/>
    </row>
    <row r="343" spans="1:11">
      <c r="A343" s="13">
        <v>43089</v>
      </c>
      <c r="B343" s="4" t="s">
        <v>4</v>
      </c>
      <c r="C343" s="15">
        <v>8388</v>
      </c>
      <c r="D343" s="63" t="s">
        <v>305</v>
      </c>
      <c r="E343" s="4" t="s">
        <v>5</v>
      </c>
      <c r="F343" s="4" t="s">
        <v>5</v>
      </c>
      <c r="G343" s="4" t="s">
        <v>236</v>
      </c>
    </row>
    <row r="344" spans="1:11">
      <c r="A344" s="13">
        <v>43089</v>
      </c>
      <c r="B344" s="4" t="s">
        <v>7</v>
      </c>
      <c r="C344" s="15">
        <v>57240</v>
      </c>
      <c r="D344" s="26" t="s">
        <v>352</v>
      </c>
      <c r="E344" s="4" t="s">
        <v>7</v>
      </c>
      <c r="F344" s="4" t="s">
        <v>234</v>
      </c>
      <c r="G344" s="4" t="s">
        <v>107</v>
      </c>
    </row>
    <row r="345" spans="1:11">
      <c r="A345" s="13">
        <v>43090</v>
      </c>
      <c r="B345" s="4" t="s">
        <v>4</v>
      </c>
      <c r="C345" s="15">
        <v>3899</v>
      </c>
      <c r="D345" s="46" t="s">
        <v>306</v>
      </c>
      <c r="E345" s="4" t="s">
        <v>5</v>
      </c>
      <c r="F345" s="4" t="s">
        <v>5</v>
      </c>
      <c r="G345" s="4" t="s">
        <v>43</v>
      </c>
    </row>
    <row r="346" spans="1:11">
      <c r="A346" s="13">
        <v>43090</v>
      </c>
      <c r="B346" s="4" t="s">
        <v>4</v>
      </c>
      <c r="C346" s="15">
        <v>4613</v>
      </c>
      <c r="D346" s="53" t="s">
        <v>131</v>
      </c>
      <c r="E346" s="4" t="s">
        <v>24</v>
      </c>
      <c r="F346" s="4" t="s">
        <v>24</v>
      </c>
      <c r="G346" s="4" t="s">
        <v>43</v>
      </c>
    </row>
    <row r="347" spans="1:11">
      <c r="A347" s="13">
        <v>43090</v>
      </c>
      <c r="B347" s="4" t="s">
        <v>4</v>
      </c>
      <c r="C347" s="15">
        <v>5427</v>
      </c>
      <c r="D347" s="4" t="s">
        <v>190</v>
      </c>
      <c r="E347" s="4" t="s">
        <v>24</v>
      </c>
      <c r="F347" s="4" t="s">
        <v>24</v>
      </c>
      <c r="G347" s="4" t="s">
        <v>43</v>
      </c>
    </row>
    <row r="348" spans="1:11">
      <c r="A348" s="13">
        <v>43090</v>
      </c>
      <c r="B348" s="4" t="s">
        <v>4</v>
      </c>
      <c r="C348" s="15">
        <v>1309</v>
      </c>
      <c r="D348" s="53" t="s">
        <v>205</v>
      </c>
      <c r="E348" s="4" t="s">
        <v>5</v>
      </c>
      <c r="F348" s="4" t="s">
        <v>5</v>
      </c>
      <c r="G348" s="4" t="s">
        <v>43</v>
      </c>
    </row>
    <row r="349" spans="1:11">
      <c r="A349" s="13">
        <v>43090</v>
      </c>
      <c r="B349" s="4" t="s">
        <v>4</v>
      </c>
      <c r="C349" s="15">
        <v>6112</v>
      </c>
      <c r="D349" s="53" t="s">
        <v>142</v>
      </c>
      <c r="E349" s="4" t="s">
        <v>5</v>
      </c>
      <c r="F349" s="4" t="s">
        <v>5</v>
      </c>
      <c r="G349" s="4" t="s">
        <v>64</v>
      </c>
    </row>
    <row r="350" spans="1:11">
      <c r="A350" s="13">
        <v>43090</v>
      </c>
      <c r="B350" s="4" t="s">
        <v>4</v>
      </c>
      <c r="C350" s="15">
        <v>2210</v>
      </c>
      <c r="D350" s="4" t="s">
        <v>205</v>
      </c>
      <c r="E350" s="4" t="s">
        <v>7</v>
      </c>
      <c r="F350" s="4" t="s">
        <v>71</v>
      </c>
      <c r="G350" s="4" t="s">
        <v>65</v>
      </c>
    </row>
    <row r="351" spans="1:11">
      <c r="A351" s="13">
        <v>43090</v>
      </c>
      <c r="B351" s="4" t="s">
        <v>4</v>
      </c>
      <c r="C351" s="15">
        <v>3462</v>
      </c>
      <c r="D351" s="53" t="s">
        <v>168</v>
      </c>
      <c r="E351" s="4" t="s">
        <v>5</v>
      </c>
      <c r="F351" s="4" t="s">
        <v>5</v>
      </c>
      <c r="G351" s="4" t="s">
        <v>65</v>
      </c>
    </row>
    <row r="352" spans="1:11">
      <c r="A352" s="13">
        <v>43090</v>
      </c>
      <c r="B352" s="4" t="s">
        <v>4</v>
      </c>
      <c r="C352" s="15">
        <v>5886</v>
      </c>
      <c r="D352" s="57" t="s">
        <v>307</v>
      </c>
      <c r="E352" s="4" t="s">
        <v>5</v>
      </c>
      <c r="F352" s="4" t="s">
        <v>5</v>
      </c>
      <c r="G352" s="4" t="s">
        <v>65</v>
      </c>
    </row>
    <row r="353" spans="1:7">
      <c r="A353" s="13">
        <v>43090</v>
      </c>
      <c r="B353" s="4" t="s">
        <v>4</v>
      </c>
      <c r="C353" s="15">
        <v>4670</v>
      </c>
      <c r="D353" s="57" t="s">
        <v>131</v>
      </c>
      <c r="E353" s="4" t="s">
        <v>5</v>
      </c>
      <c r="F353" s="4" t="s">
        <v>5</v>
      </c>
      <c r="G353" s="4" t="s">
        <v>65</v>
      </c>
    </row>
    <row r="354" spans="1:7">
      <c r="A354" s="13">
        <v>43090</v>
      </c>
      <c r="B354" s="4" t="s">
        <v>4</v>
      </c>
      <c r="C354" s="15">
        <v>6830</v>
      </c>
      <c r="D354" s="4" t="s">
        <v>308</v>
      </c>
      <c r="E354" s="4" t="s">
        <v>237</v>
      </c>
      <c r="F354" s="4" t="s">
        <v>5</v>
      </c>
      <c r="G354" s="4" t="s">
        <v>65</v>
      </c>
    </row>
    <row r="355" spans="1:7">
      <c r="A355" s="13">
        <v>43090</v>
      </c>
      <c r="B355" s="4" t="s">
        <v>4</v>
      </c>
      <c r="C355" s="15">
        <v>4642</v>
      </c>
      <c r="D355" s="4" t="s">
        <v>131</v>
      </c>
      <c r="E355" s="4" t="s">
        <v>5</v>
      </c>
      <c r="F355" s="4" t="s">
        <v>5</v>
      </c>
      <c r="G355" s="4" t="s">
        <v>65</v>
      </c>
    </row>
    <row r="356" spans="1:7">
      <c r="A356" s="13">
        <v>43090</v>
      </c>
      <c r="B356" s="4" t="s">
        <v>4</v>
      </c>
      <c r="C356" s="15">
        <v>3505</v>
      </c>
      <c r="D356" s="4" t="s">
        <v>168</v>
      </c>
      <c r="E356" s="4" t="s">
        <v>5</v>
      </c>
      <c r="F356" s="4" t="s">
        <v>5</v>
      </c>
      <c r="G356" s="4" t="s">
        <v>65</v>
      </c>
    </row>
    <row r="357" spans="1:7">
      <c r="A357" s="13">
        <v>43090</v>
      </c>
      <c r="B357" s="4" t="s">
        <v>4</v>
      </c>
      <c r="C357" s="15">
        <v>4951</v>
      </c>
      <c r="D357" s="26" t="s">
        <v>152</v>
      </c>
      <c r="E357" s="4" t="s">
        <v>5</v>
      </c>
      <c r="F357" s="4" t="s">
        <v>5</v>
      </c>
      <c r="G357" s="4" t="s">
        <v>238</v>
      </c>
    </row>
    <row r="358" spans="1:7">
      <c r="A358" s="13">
        <v>43090</v>
      </c>
      <c r="B358" s="4" t="s">
        <v>4</v>
      </c>
      <c r="C358" s="15">
        <v>4482</v>
      </c>
      <c r="D358" s="4" t="s">
        <v>145</v>
      </c>
      <c r="E358" s="4" t="s">
        <v>5</v>
      </c>
      <c r="F358" s="4" t="s">
        <v>5</v>
      </c>
      <c r="G358" s="4" t="s">
        <v>65</v>
      </c>
    </row>
    <row r="359" spans="1:7">
      <c r="A359" s="13">
        <v>43090</v>
      </c>
      <c r="B359" s="4" t="s">
        <v>4</v>
      </c>
      <c r="C359" s="15">
        <v>1146</v>
      </c>
      <c r="D359" s="4" t="s">
        <v>205</v>
      </c>
      <c r="E359" s="4" t="s">
        <v>7</v>
      </c>
      <c r="F359" s="4" t="s">
        <v>7</v>
      </c>
      <c r="G359" s="4" t="s">
        <v>239</v>
      </c>
    </row>
    <row r="360" spans="1:7">
      <c r="A360" s="13">
        <v>43090</v>
      </c>
      <c r="B360" s="4" t="s">
        <v>4</v>
      </c>
      <c r="C360" s="15">
        <v>5776</v>
      </c>
      <c r="D360" s="26" t="s">
        <v>294</v>
      </c>
      <c r="E360" s="4" t="s">
        <v>7</v>
      </c>
      <c r="F360" s="4" t="s">
        <v>7</v>
      </c>
      <c r="G360" s="4" t="s">
        <v>43</v>
      </c>
    </row>
    <row r="361" spans="1:7">
      <c r="A361" s="13">
        <v>43091</v>
      </c>
      <c r="B361" s="4" t="s">
        <v>4</v>
      </c>
      <c r="C361" s="15">
        <v>1898</v>
      </c>
      <c r="D361" s="4" t="s">
        <v>309</v>
      </c>
      <c r="E361" s="4" t="s">
        <v>5</v>
      </c>
      <c r="F361" s="4" t="s">
        <v>5</v>
      </c>
      <c r="G361" s="4" t="s">
        <v>123</v>
      </c>
    </row>
    <row r="362" spans="1:7">
      <c r="A362" s="13">
        <v>43091</v>
      </c>
      <c r="B362" s="4" t="s">
        <v>4</v>
      </c>
      <c r="C362" s="15">
        <v>3466</v>
      </c>
      <c r="D362" s="4" t="s">
        <v>168</v>
      </c>
      <c r="E362" s="4" t="s">
        <v>5</v>
      </c>
      <c r="F362" s="4" t="s">
        <v>5</v>
      </c>
      <c r="G362" s="4" t="s">
        <v>65</v>
      </c>
    </row>
    <row r="363" spans="1:7">
      <c r="A363" s="13">
        <v>43091</v>
      </c>
      <c r="B363" s="4" t="s">
        <v>4</v>
      </c>
      <c r="C363" s="15">
        <v>7662</v>
      </c>
      <c r="D363" s="26" t="s">
        <v>310</v>
      </c>
      <c r="E363" s="4" t="s">
        <v>5</v>
      </c>
      <c r="F363" s="4" t="s">
        <v>5</v>
      </c>
      <c r="G363" s="4" t="s">
        <v>65</v>
      </c>
    </row>
    <row r="364" spans="1:7">
      <c r="A364" s="13">
        <v>43091</v>
      </c>
      <c r="B364" s="4" t="s">
        <v>4</v>
      </c>
      <c r="C364" s="15">
        <v>3515</v>
      </c>
      <c r="D364" s="26" t="s">
        <v>168</v>
      </c>
      <c r="E364" s="4" t="s">
        <v>25</v>
      </c>
      <c r="F364" s="4" t="s">
        <v>5</v>
      </c>
      <c r="G364" s="4" t="s">
        <v>65</v>
      </c>
    </row>
    <row r="365" spans="1:7">
      <c r="A365" s="13">
        <v>43091</v>
      </c>
      <c r="B365" s="4" t="s">
        <v>4</v>
      </c>
      <c r="C365" s="15">
        <v>8279</v>
      </c>
      <c r="D365" s="4" t="s">
        <v>170</v>
      </c>
      <c r="E365" s="4" t="s">
        <v>5</v>
      </c>
      <c r="F365" s="4" t="s">
        <v>5</v>
      </c>
      <c r="G365" s="4" t="s">
        <v>65</v>
      </c>
    </row>
    <row r="366" spans="1:7">
      <c r="A366" s="13">
        <v>43091</v>
      </c>
      <c r="B366" s="4" t="s">
        <v>4</v>
      </c>
      <c r="C366" s="15">
        <v>7238</v>
      </c>
      <c r="D366" s="57" t="s">
        <v>311</v>
      </c>
      <c r="E366" s="4" t="s">
        <v>5</v>
      </c>
      <c r="F366" s="4" t="s">
        <v>5</v>
      </c>
      <c r="G366" s="4" t="s">
        <v>65</v>
      </c>
    </row>
    <row r="367" spans="1:7">
      <c r="A367" s="13">
        <v>43091</v>
      </c>
      <c r="B367" s="4" t="s">
        <v>4</v>
      </c>
      <c r="C367" s="15">
        <v>4734</v>
      </c>
      <c r="D367" s="4" t="s">
        <v>180</v>
      </c>
      <c r="E367" s="4" t="s">
        <v>7</v>
      </c>
      <c r="F367" s="4" t="s">
        <v>7</v>
      </c>
      <c r="G367" s="4" t="s">
        <v>240</v>
      </c>
    </row>
    <row r="368" spans="1:7">
      <c r="A368" s="13">
        <v>43091</v>
      </c>
      <c r="B368" s="4" t="s">
        <v>4</v>
      </c>
      <c r="C368" s="15">
        <v>7774</v>
      </c>
      <c r="D368" s="4" t="s">
        <v>140</v>
      </c>
      <c r="E368" s="4" t="s">
        <v>5</v>
      </c>
      <c r="F368" s="4" t="s">
        <v>5</v>
      </c>
      <c r="G368" s="4" t="s">
        <v>43</v>
      </c>
    </row>
    <row r="369" spans="1:7">
      <c r="A369" s="13">
        <v>43091</v>
      </c>
      <c r="B369" s="4" t="s">
        <v>4</v>
      </c>
      <c r="C369" s="15">
        <v>4319</v>
      </c>
      <c r="D369" s="53" t="s">
        <v>141</v>
      </c>
      <c r="E369" s="4" t="s">
        <v>5</v>
      </c>
      <c r="F369" s="4" t="s">
        <v>5</v>
      </c>
      <c r="G369" s="4" t="s">
        <v>99</v>
      </c>
    </row>
    <row r="370" spans="1:7">
      <c r="A370" s="13">
        <v>43092</v>
      </c>
      <c r="B370" s="4" t="s">
        <v>4</v>
      </c>
      <c r="C370" s="15">
        <v>5375</v>
      </c>
      <c r="D370" s="4" t="s">
        <v>155</v>
      </c>
      <c r="E370" s="4" t="s">
        <v>5</v>
      </c>
      <c r="F370" s="4" t="s">
        <v>6</v>
      </c>
      <c r="G370" s="4" t="s">
        <v>241</v>
      </c>
    </row>
    <row r="371" spans="1:7">
      <c r="A371" s="13">
        <v>43092</v>
      </c>
      <c r="B371" s="4" t="s">
        <v>4</v>
      </c>
      <c r="C371" s="15">
        <v>4985</v>
      </c>
      <c r="D371" s="4" t="s">
        <v>158</v>
      </c>
      <c r="E371" s="4" t="s">
        <v>5</v>
      </c>
      <c r="F371" s="4" t="s">
        <v>53</v>
      </c>
      <c r="G371" s="4" t="s">
        <v>42</v>
      </c>
    </row>
    <row r="372" spans="1:7">
      <c r="A372" s="13">
        <v>43092</v>
      </c>
      <c r="B372" s="4" t="s">
        <v>4</v>
      </c>
      <c r="C372" s="15">
        <v>6980</v>
      </c>
      <c r="D372" s="53" t="s">
        <v>197</v>
      </c>
      <c r="E372" s="4" t="s">
        <v>5</v>
      </c>
      <c r="F372" s="4" t="s">
        <v>7</v>
      </c>
      <c r="G372" s="4" t="s">
        <v>43</v>
      </c>
    </row>
    <row r="373" spans="1:7">
      <c r="A373" s="13">
        <v>43093</v>
      </c>
      <c r="B373" s="4" t="s">
        <v>4</v>
      </c>
      <c r="C373" s="15">
        <v>8010</v>
      </c>
      <c r="D373" s="53" t="s">
        <v>135</v>
      </c>
      <c r="E373" s="4" t="s">
        <v>242</v>
      </c>
      <c r="F373" s="4" t="s">
        <v>242</v>
      </c>
      <c r="G373" s="4" t="s">
        <v>243</v>
      </c>
    </row>
    <row r="374" spans="1:7">
      <c r="A374" s="13">
        <v>43093</v>
      </c>
      <c r="B374" s="4" t="s">
        <v>4</v>
      </c>
      <c r="C374" s="15">
        <v>6990</v>
      </c>
      <c r="D374" s="4" t="s">
        <v>312</v>
      </c>
      <c r="E374" s="4" t="s">
        <v>5</v>
      </c>
      <c r="F374" s="4" t="s">
        <v>7</v>
      </c>
      <c r="G374" s="4" t="s">
        <v>65</v>
      </c>
    </row>
    <row r="375" spans="1:7">
      <c r="A375" s="13">
        <v>43096</v>
      </c>
      <c r="B375" s="4" t="s">
        <v>4</v>
      </c>
      <c r="C375" s="15">
        <v>9132</v>
      </c>
      <c r="D375" s="4" t="s">
        <v>313</v>
      </c>
      <c r="E375" s="4" t="s">
        <v>5</v>
      </c>
      <c r="F375" s="4" t="s">
        <v>245</v>
      </c>
      <c r="G375" s="4" t="s">
        <v>246</v>
      </c>
    </row>
    <row r="376" spans="1:7">
      <c r="A376" s="13">
        <v>43096</v>
      </c>
      <c r="B376" s="4" t="s">
        <v>4</v>
      </c>
      <c r="C376" s="15">
        <v>7734</v>
      </c>
      <c r="D376" s="4" t="s">
        <v>138</v>
      </c>
      <c r="E376" s="4" t="s">
        <v>242</v>
      </c>
      <c r="F376" s="4" t="s">
        <v>7</v>
      </c>
      <c r="G376" s="4" t="s">
        <v>65</v>
      </c>
    </row>
    <row r="377" spans="1:7">
      <c r="A377" s="13">
        <v>43096</v>
      </c>
      <c r="B377" s="4" t="s">
        <v>4</v>
      </c>
      <c r="C377" s="15">
        <v>5337</v>
      </c>
      <c r="D377" s="26" t="s">
        <v>314</v>
      </c>
      <c r="E377" s="4" t="s">
        <v>18</v>
      </c>
      <c r="F377" s="4" t="s">
        <v>242</v>
      </c>
      <c r="G377" s="4" t="s">
        <v>243</v>
      </c>
    </row>
    <row r="378" spans="1:7">
      <c r="A378" s="13">
        <v>43096</v>
      </c>
      <c r="B378" s="4" t="s">
        <v>4</v>
      </c>
      <c r="C378" s="15">
        <v>7224</v>
      </c>
      <c r="D378" s="4" t="s">
        <v>311</v>
      </c>
      <c r="E378" s="4" t="s">
        <v>5</v>
      </c>
      <c r="F378" s="4" t="s">
        <v>6</v>
      </c>
      <c r="G378" s="4" t="s">
        <v>247</v>
      </c>
    </row>
    <row r="379" spans="1:7">
      <c r="A379" s="13">
        <v>43096</v>
      </c>
      <c r="B379" s="4" t="s">
        <v>4</v>
      </c>
      <c r="C379" s="15">
        <v>3541</v>
      </c>
      <c r="D379" s="4" t="s">
        <v>168</v>
      </c>
      <c r="E379" s="4" t="s">
        <v>5</v>
      </c>
      <c r="F379" s="4" t="s">
        <v>7</v>
      </c>
      <c r="G379" s="4" t="s">
        <v>43</v>
      </c>
    </row>
    <row r="380" spans="1:7">
      <c r="A380" s="13">
        <v>43096</v>
      </c>
      <c r="B380" s="4" t="s">
        <v>4</v>
      </c>
      <c r="C380" s="15">
        <v>2624</v>
      </c>
      <c r="D380" s="4" t="s">
        <v>205</v>
      </c>
      <c r="E380" s="4" t="s">
        <v>5</v>
      </c>
      <c r="F380" s="4" t="s">
        <v>6</v>
      </c>
      <c r="G380" s="4" t="s">
        <v>43</v>
      </c>
    </row>
    <row r="381" spans="1:7">
      <c r="A381" s="13">
        <v>43096</v>
      </c>
      <c r="B381" s="4" t="s">
        <v>4</v>
      </c>
      <c r="C381" s="15">
        <v>7650</v>
      </c>
      <c r="D381" s="4" t="s">
        <v>315</v>
      </c>
      <c r="E381" s="4" t="s">
        <v>5</v>
      </c>
      <c r="F381" s="4" t="s">
        <v>257</v>
      </c>
      <c r="G381" s="4" t="s">
        <v>258</v>
      </c>
    </row>
    <row r="382" spans="1:7">
      <c r="A382" s="13">
        <v>43096</v>
      </c>
      <c r="B382" s="4" t="s">
        <v>4</v>
      </c>
      <c r="C382" s="15">
        <v>2309</v>
      </c>
      <c r="D382" s="4" t="s">
        <v>205</v>
      </c>
      <c r="E382" s="4" t="s">
        <v>5</v>
      </c>
      <c r="F382" s="4" t="s">
        <v>9</v>
      </c>
      <c r="G382" s="4" t="s">
        <v>235</v>
      </c>
    </row>
    <row r="383" spans="1:7">
      <c r="A383" s="13">
        <v>43096</v>
      </c>
      <c r="B383" s="4" t="s">
        <v>4</v>
      </c>
      <c r="C383" s="15">
        <v>8077</v>
      </c>
      <c r="D383" s="4" t="s">
        <v>133</v>
      </c>
      <c r="E383" s="4" t="s">
        <v>36</v>
      </c>
      <c r="F383" s="4" t="s">
        <v>24</v>
      </c>
      <c r="G383" s="4" t="s">
        <v>123</v>
      </c>
    </row>
    <row r="384" spans="1:7">
      <c r="A384" s="13">
        <v>43096</v>
      </c>
      <c r="B384" s="4" t="s">
        <v>4</v>
      </c>
      <c r="C384" s="15">
        <v>6919</v>
      </c>
      <c r="D384" s="57" t="s">
        <v>286</v>
      </c>
      <c r="E384" s="4" t="s">
        <v>18</v>
      </c>
      <c r="F384" s="4" t="s">
        <v>24</v>
      </c>
      <c r="G384" s="4" t="s">
        <v>98</v>
      </c>
    </row>
    <row r="385" spans="1:7">
      <c r="A385" s="13">
        <v>43096</v>
      </c>
      <c r="B385" s="4" t="s">
        <v>4</v>
      </c>
      <c r="C385" s="15">
        <v>8291</v>
      </c>
      <c r="D385" s="4" t="s">
        <v>316</v>
      </c>
      <c r="E385" s="4" t="s">
        <v>24</v>
      </c>
      <c r="F385" s="4" t="s">
        <v>24</v>
      </c>
      <c r="G385" s="4" t="s">
        <v>65</v>
      </c>
    </row>
    <row r="386" spans="1:7">
      <c r="A386" s="13">
        <v>43096</v>
      </c>
      <c r="B386" s="4" t="s">
        <v>4</v>
      </c>
      <c r="C386" s="15">
        <v>6770</v>
      </c>
      <c r="D386" s="4" t="s">
        <v>144</v>
      </c>
      <c r="E386" s="4" t="s">
        <v>18</v>
      </c>
      <c r="F386" s="4" t="s">
        <v>24</v>
      </c>
      <c r="G386" s="4" t="s">
        <v>65</v>
      </c>
    </row>
    <row r="387" spans="1:7">
      <c r="A387" s="13">
        <v>43096</v>
      </c>
      <c r="B387" s="4" t="s">
        <v>4</v>
      </c>
      <c r="C387" s="15">
        <v>5800</v>
      </c>
      <c r="D387" s="4"/>
      <c r="E387" s="4" t="s">
        <v>5</v>
      </c>
      <c r="F387" s="4" t="s">
        <v>7</v>
      </c>
      <c r="G387" s="4" t="s">
        <v>236</v>
      </c>
    </row>
    <row r="388" spans="1:7">
      <c r="A388" s="13">
        <v>43096</v>
      </c>
      <c r="B388" s="4" t="s">
        <v>4</v>
      </c>
      <c r="C388" s="15">
        <v>4521</v>
      </c>
      <c r="D388" s="4" t="s">
        <v>131</v>
      </c>
      <c r="E388" s="4" t="s">
        <v>5</v>
      </c>
      <c r="F388" s="4" t="s">
        <v>6</v>
      </c>
      <c r="G388" s="4" t="s">
        <v>43</v>
      </c>
    </row>
    <row r="389" spans="1:7">
      <c r="A389" s="13">
        <v>43096</v>
      </c>
      <c r="B389" s="4" t="s">
        <v>4</v>
      </c>
      <c r="C389" s="15">
        <v>4154</v>
      </c>
      <c r="D389" s="4" t="s">
        <v>141</v>
      </c>
      <c r="E389" s="4" t="s">
        <v>5</v>
      </c>
      <c r="F389" s="4" t="s">
        <v>7</v>
      </c>
      <c r="G389" s="4" t="s">
        <v>261</v>
      </c>
    </row>
    <row r="390" spans="1:7">
      <c r="A390" s="13">
        <v>43096</v>
      </c>
      <c r="B390" s="4" t="s">
        <v>4</v>
      </c>
      <c r="C390" s="15">
        <v>3445</v>
      </c>
      <c r="D390" s="4" t="s">
        <v>168</v>
      </c>
      <c r="E390" s="4" t="s">
        <v>5</v>
      </c>
      <c r="F390" s="4" t="s">
        <v>7</v>
      </c>
      <c r="G390" s="4" t="s">
        <v>262</v>
      </c>
    </row>
    <row r="391" spans="1:7">
      <c r="A391" s="13">
        <v>43096</v>
      </c>
      <c r="B391" s="4" t="s">
        <v>4</v>
      </c>
      <c r="C391" s="15">
        <v>3390</v>
      </c>
      <c r="D391" s="4" t="s">
        <v>159</v>
      </c>
      <c r="E391" s="4" t="s">
        <v>7</v>
      </c>
      <c r="F391" s="4" t="s">
        <v>7</v>
      </c>
      <c r="G391" s="4" t="s">
        <v>37</v>
      </c>
    </row>
    <row r="392" spans="1:7">
      <c r="A392" s="13">
        <v>43096</v>
      </c>
      <c r="B392" s="4" t="s">
        <v>4</v>
      </c>
      <c r="C392" s="15">
        <v>4888</v>
      </c>
      <c r="D392" s="4" t="s">
        <v>317</v>
      </c>
      <c r="E392" s="4" t="s">
        <v>5</v>
      </c>
      <c r="F392" s="4" t="s">
        <v>53</v>
      </c>
      <c r="G392" s="4" t="s">
        <v>43</v>
      </c>
    </row>
    <row r="393" spans="1:7">
      <c r="A393" s="13">
        <v>43096</v>
      </c>
      <c r="B393" s="4" t="s">
        <v>4</v>
      </c>
      <c r="C393" s="15">
        <v>2518</v>
      </c>
      <c r="D393" s="4" t="s">
        <v>205</v>
      </c>
      <c r="E393" s="4" t="s">
        <v>252</v>
      </c>
      <c r="F393" s="4" t="s">
        <v>7</v>
      </c>
      <c r="G393" s="4" t="s">
        <v>99</v>
      </c>
    </row>
    <row r="394" spans="1:7">
      <c r="A394" s="13">
        <v>43096</v>
      </c>
      <c r="B394" s="4" t="s">
        <v>4</v>
      </c>
      <c r="C394" s="15">
        <v>4925</v>
      </c>
      <c r="D394" s="4" t="s">
        <v>152</v>
      </c>
      <c r="E394" s="4" t="s">
        <v>7</v>
      </c>
      <c r="F394" s="4" t="s">
        <v>24</v>
      </c>
      <c r="G394" s="4" t="s">
        <v>98</v>
      </c>
    </row>
    <row r="395" spans="1:7">
      <c r="A395" s="13">
        <v>43096</v>
      </c>
      <c r="B395" s="4" t="s">
        <v>4</v>
      </c>
      <c r="C395" s="15">
        <v>8166</v>
      </c>
      <c r="D395" s="4" t="s">
        <v>148</v>
      </c>
      <c r="E395" s="4" t="s">
        <v>5</v>
      </c>
      <c r="F395" s="4" t="s">
        <v>7</v>
      </c>
      <c r="G395" s="4" t="s">
        <v>259</v>
      </c>
    </row>
    <row r="396" spans="1:7">
      <c r="A396" s="13">
        <v>43096</v>
      </c>
      <c r="B396" s="4" t="s">
        <v>4</v>
      </c>
      <c r="C396" s="15">
        <v>8241</v>
      </c>
      <c r="D396" s="4" t="s">
        <v>162</v>
      </c>
      <c r="E396" s="4" t="s">
        <v>252</v>
      </c>
      <c r="F396" s="4" t="s">
        <v>70</v>
      </c>
      <c r="G396" s="4" t="s">
        <v>65</v>
      </c>
    </row>
    <row r="397" spans="1:7">
      <c r="A397" s="13">
        <v>43096</v>
      </c>
      <c r="B397" s="4" t="s">
        <v>4</v>
      </c>
      <c r="C397" s="15">
        <v>4483</v>
      </c>
      <c r="D397" s="4" t="s">
        <v>139</v>
      </c>
      <c r="E397" s="4" t="s">
        <v>5</v>
      </c>
      <c r="F397" s="4" t="s">
        <v>7</v>
      </c>
      <c r="G397" s="4" t="s">
        <v>260</v>
      </c>
    </row>
    <row r="398" spans="1:7">
      <c r="A398" s="13">
        <v>43096</v>
      </c>
      <c r="B398" s="4" t="s">
        <v>4</v>
      </c>
      <c r="C398" s="15">
        <v>4757</v>
      </c>
      <c r="D398" s="4" t="s">
        <v>180</v>
      </c>
      <c r="E398" s="4" t="s">
        <v>25</v>
      </c>
      <c r="F398" s="4" t="s">
        <v>70</v>
      </c>
      <c r="G398" s="4" t="s">
        <v>249</v>
      </c>
    </row>
    <row r="399" spans="1:7">
      <c r="A399" s="13">
        <v>43096</v>
      </c>
      <c r="B399" s="4" t="s">
        <v>4</v>
      </c>
      <c r="C399" s="15">
        <v>5407</v>
      </c>
      <c r="D399" s="4" t="s">
        <v>165</v>
      </c>
      <c r="E399" s="4" t="s">
        <v>36</v>
      </c>
      <c r="F399" s="4" t="s">
        <v>5</v>
      </c>
      <c r="G399" s="4" t="s">
        <v>65</v>
      </c>
    </row>
    <row r="400" spans="1:7">
      <c r="A400" s="13">
        <v>43096</v>
      </c>
      <c r="B400" s="4" t="s">
        <v>4</v>
      </c>
      <c r="C400" s="15">
        <v>2624</v>
      </c>
      <c r="D400" s="4" t="s">
        <v>205</v>
      </c>
      <c r="E400" s="4" t="s">
        <v>5</v>
      </c>
      <c r="F400" s="4" t="s">
        <v>6</v>
      </c>
      <c r="G400" s="4" t="s">
        <v>235</v>
      </c>
    </row>
    <row r="401" spans="1:7">
      <c r="A401" s="13">
        <v>43096</v>
      </c>
      <c r="B401" s="4" t="s">
        <v>9</v>
      </c>
      <c r="C401" s="15">
        <v>43450</v>
      </c>
      <c r="D401" s="4"/>
      <c r="E401" s="4" t="s">
        <v>9</v>
      </c>
      <c r="F401" s="4" t="s">
        <v>24</v>
      </c>
      <c r="G401" s="4" t="s">
        <v>65</v>
      </c>
    </row>
    <row r="402" spans="1:7">
      <c r="A402" s="13">
        <v>43096</v>
      </c>
      <c r="B402" s="4" t="s">
        <v>7</v>
      </c>
      <c r="C402" s="15">
        <v>54590</v>
      </c>
      <c r="D402" s="4" t="s">
        <v>353</v>
      </c>
      <c r="E402" s="4" t="s">
        <v>7</v>
      </c>
      <c r="F402" s="4" t="s">
        <v>52</v>
      </c>
      <c r="G402" s="4" t="s">
        <v>65</v>
      </c>
    </row>
    <row r="403" spans="1:7">
      <c r="A403" s="13">
        <v>43096</v>
      </c>
      <c r="B403" s="4" t="s">
        <v>7</v>
      </c>
      <c r="C403" s="15">
        <v>54590</v>
      </c>
      <c r="D403" s="4" t="s">
        <v>353</v>
      </c>
      <c r="E403" s="4" t="s">
        <v>7</v>
      </c>
      <c r="F403" s="4" t="s">
        <v>7</v>
      </c>
      <c r="G403" s="4" t="s">
        <v>243</v>
      </c>
    </row>
    <row r="404" spans="1:7">
      <c r="A404" s="13">
        <v>43096</v>
      </c>
      <c r="B404" s="4" t="s">
        <v>11</v>
      </c>
      <c r="C404" s="15">
        <v>53842</v>
      </c>
      <c r="D404" s="4"/>
      <c r="E404" s="4" t="s">
        <v>12</v>
      </c>
      <c r="F404" s="4" t="s">
        <v>244</v>
      </c>
      <c r="G404" s="4" t="s">
        <v>95</v>
      </c>
    </row>
    <row r="405" spans="1:7">
      <c r="A405" s="13">
        <v>43096</v>
      </c>
      <c r="B405" s="4" t="s">
        <v>22</v>
      </c>
      <c r="C405" s="15">
        <v>4980</v>
      </c>
      <c r="D405" s="4" t="s">
        <v>290</v>
      </c>
      <c r="E405" s="4" t="s">
        <v>5</v>
      </c>
      <c r="F405" s="4" t="s">
        <v>6</v>
      </c>
      <c r="G405" s="4" t="s">
        <v>98</v>
      </c>
    </row>
    <row r="406" spans="1:7">
      <c r="A406" s="13">
        <v>43096</v>
      </c>
      <c r="B406" s="4" t="s">
        <v>22</v>
      </c>
      <c r="C406" s="15">
        <v>6761</v>
      </c>
      <c r="D406" s="4" t="s">
        <v>144</v>
      </c>
      <c r="E406" s="4" t="s">
        <v>7</v>
      </c>
      <c r="F406" s="4" t="s">
        <v>24</v>
      </c>
      <c r="G406" s="4" t="s">
        <v>65</v>
      </c>
    </row>
    <row r="407" spans="1:7">
      <c r="A407" s="13">
        <v>43097</v>
      </c>
      <c r="B407" s="4" t="s">
        <v>250</v>
      </c>
      <c r="C407" s="15" t="s">
        <v>251</v>
      </c>
      <c r="D407" s="4"/>
      <c r="E407" s="4" t="s">
        <v>24</v>
      </c>
      <c r="F407" s="4" t="s">
        <v>6</v>
      </c>
      <c r="G407" s="4" t="s">
        <v>65</v>
      </c>
    </row>
    <row r="408" spans="1:7">
      <c r="A408" s="13">
        <v>43097</v>
      </c>
      <c r="B408" s="4" t="s">
        <v>4</v>
      </c>
      <c r="C408" s="15">
        <v>6211</v>
      </c>
      <c r="D408" s="4" t="s">
        <v>287</v>
      </c>
      <c r="E408" s="4" t="s">
        <v>5</v>
      </c>
      <c r="F408" s="4" t="s">
        <v>7</v>
      </c>
      <c r="G408" s="4" t="s">
        <v>43</v>
      </c>
    </row>
    <row r="409" spans="1:7">
      <c r="A409" s="13">
        <v>43097</v>
      </c>
      <c r="B409" s="4" t="s">
        <v>4</v>
      </c>
      <c r="C409" s="15">
        <v>1309</v>
      </c>
      <c r="D409" s="4" t="s">
        <v>205</v>
      </c>
      <c r="E409" s="4" t="s">
        <v>6</v>
      </c>
      <c r="F409" s="4" t="s">
        <v>9</v>
      </c>
      <c r="G409" s="4" t="s">
        <v>65</v>
      </c>
    </row>
    <row r="410" spans="1:7">
      <c r="A410" s="13">
        <v>43097</v>
      </c>
      <c r="B410" s="4" t="s">
        <v>4</v>
      </c>
      <c r="C410" s="15">
        <v>3853</v>
      </c>
      <c r="D410" s="4" t="s">
        <v>304</v>
      </c>
      <c r="E410" s="4" t="s">
        <v>7</v>
      </c>
      <c r="F410" s="4" t="s">
        <v>24</v>
      </c>
      <c r="G410" s="4" t="s">
        <v>248</v>
      </c>
    </row>
    <row r="411" spans="1:7">
      <c r="A411" s="13">
        <v>43097</v>
      </c>
      <c r="B411" s="4" t="s">
        <v>4</v>
      </c>
      <c r="C411" s="15">
        <v>3358</v>
      </c>
      <c r="D411" s="4" t="s">
        <v>151</v>
      </c>
      <c r="E411" s="4" t="s">
        <v>53</v>
      </c>
      <c r="F411" s="4" t="s">
        <v>24</v>
      </c>
      <c r="G411" s="4" t="s">
        <v>249</v>
      </c>
    </row>
    <row r="412" spans="1:7">
      <c r="A412" s="13">
        <v>43097</v>
      </c>
      <c r="B412" s="4" t="s">
        <v>4</v>
      </c>
      <c r="C412" s="15">
        <v>3360</v>
      </c>
      <c r="D412" s="4" t="s">
        <v>151</v>
      </c>
      <c r="E412" s="4" t="s">
        <v>25</v>
      </c>
      <c r="F412" s="4" t="s">
        <v>5</v>
      </c>
      <c r="G412" s="4" t="s">
        <v>123</v>
      </c>
    </row>
    <row r="413" spans="1:7">
      <c r="A413" s="13">
        <v>43097</v>
      </c>
      <c r="B413" s="4" t="s">
        <v>4</v>
      </c>
      <c r="C413" s="15">
        <v>5750</v>
      </c>
      <c r="D413" s="4" t="s">
        <v>329</v>
      </c>
      <c r="E413" s="4" t="s">
        <v>252</v>
      </c>
      <c r="F413" s="4" t="s">
        <v>5</v>
      </c>
      <c r="G413" s="4" t="s">
        <v>123</v>
      </c>
    </row>
    <row r="414" spans="1:7">
      <c r="A414" s="13">
        <v>43097</v>
      </c>
      <c r="B414" s="4" t="s">
        <v>4</v>
      </c>
      <c r="C414" s="15">
        <v>5480</v>
      </c>
      <c r="D414" s="4" t="s">
        <v>330</v>
      </c>
      <c r="E414" s="4" t="s">
        <v>25</v>
      </c>
      <c r="F414" s="4" t="s">
        <v>5</v>
      </c>
      <c r="G414" s="4" t="s">
        <v>123</v>
      </c>
    </row>
    <row r="415" spans="1:7">
      <c r="A415" s="13">
        <v>43097</v>
      </c>
      <c r="B415" s="4" t="s">
        <v>4</v>
      </c>
      <c r="C415" s="15">
        <v>3871</v>
      </c>
      <c r="D415" s="4" t="s">
        <v>304</v>
      </c>
      <c r="E415" s="4" t="s">
        <v>7</v>
      </c>
      <c r="F415" s="4" t="s">
        <v>5</v>
      </c>
      <c r="G415" s="4" t="s">
        <v>123</v>
      </c>
    </row>
    <row r="416" spans="1:7">
      <c r="A416" s="13">
        <v>43097</v>
      </c>
      <c r="B416" s="4" t="s">
        <v>4</v>
      </c>
      <c r="C416" s="15">
        <v>7421</v>
      </c>
      <c r="D416" s="4" t="s">
        <v>331</v>
      </c>
      <c r="E416" s="4" t="s">
        <v>5</v>
      </c>
      <c r="F416" s="4" t="s">
        <v>5</v>
      </c>
      <c r="G416" s="4" t="s">
        <v>123</v>
      </c>
    </row>
    <row r="417" spans="1:7">
      <c r="A417" s="13">
        <v>43097</v>
      </c>
      <c r="B417" s="4" t="s">
        <v>4</v>
      </c>
      <c r="C417" s="15">
        <v>1741</v>
      </c>
      <c r="D417" s="4" t="s">
        <v>205</v>
      </c>
      <c r="E417" s="4" t="s">
        <v>25</v>
      </c>
      <c r="F417" s="4" t="s">
        <v>7</v>
      </c>
      <c r="G417" s="4" t="s">
        <v>65</v>
      </c>
    </row>
    <row r="418" spans="1:7">
      <c r="A418" s="13">
        <v>43097</v>
      </c>
      <c r="B418" s="4" t="s">
        <v>4</v>
      </c>
      <c r="C418" s="15">
        <v>4592</v>
      </c>
      <c r="D418" s="4" t="s">
        <v>207</v>
      </c>
      <c r="E418" s="4" t="s">
        <v>5</v>
      </c>
      <c r="F418" s="4" t="s">
        <v>5</v>
      </c>
      <c r="G418" s="4" t="s">
        <v>253</v>
      </c>
    </row>
    <row r="419" spans="1:7">
      <c r="A419" s="13">
        <v>43097</v>
      </c>
      <c r="B419" s="4" t="s">
        <v>4</v>
      </c>
      <c r="C419" s="15">
        <v>4522</v>
      </c>
      <c r="D419" s="4" t="s">
        <v>207</v>
      </c>
      <c r="E419" s="4" t="s">
        <v>254</v>
      </c>
      <c r="F419" s="4" t="s">
        <v>5</v>
      </c>
      <c r="G419" s="4" t="s">
        <v>240</v>
      </c>
    </row>
    <row r="420" spans="1:7">
      <c r="A420" s="13">
        <v>43097</v>
      </c>
      <c r="B420" s="4" t="s">
        <v>4</v>
      </c>
      <c r="C420" s="15">
        <v>8052</v>
      </c>
      <c r="D420" s="4" t="s">
        <v>133</v>
      </c>
      <c r="E420" s="4" t="s">
        <v>5</v>
      </c>
      <c r="F420" s="4" t="s">
        <v>24</v>
      </c>
      <c r="G420" s="4" t="s">
        <v>266</v>
      </c>
    </row>
    <row r="421" spans="1:7">
      <c r="A421" s="13">
        <v>43097</v>
      </c>
      <c r="B421" s="4" t="s">
        <v>4</v>
      </c>
      <c r="C421" s="15">
        <v>6783</v>
      </c>
      <c r="D421" s="4" t="s">
        <v>144</v>
      </c>
      <c r="E421" s="4" t="s">
        <v>5</v>
      </c>
      <c r="F421" s="4" t="s">
        <v>7</v>
      </c>
      <c r="G421" s="4" t="s">
        <v>98</v>
      </c>
    </row>
    <row r="422" spans="1:7">
      <c r="A422" s="13">
        <v>43097</v>
      </c>
      <c r="B422" s="4" t="s">
        <v>4</v>
      </c>
      <c r="C422" s="15">
        <v>1254</v>
      </c>
      <c r="D422" s="4" t="s">
        <v>205</v>
      </c>
      <c r="E422" s="4" t="s">
        <v>5</v>
      </c>
      <c r="F422" s="4" t="s">
        <v>7</v>
      </c>
      <c r="G422" s="4" t="s">
        <v>98</v>
      </c>
    </row>
    <row r="423" spans="1:7">
      <c r="A423" s="13">
        <v>43097</v>
      </c>
      <c r="B423" s="4" t="s">
        <v>4</v>
      </c>
      <c r="C423" s="15">
        <v>9633</v>
      </c>
      <c r="D423" s="4" t="s">
        <v>332</v>
      </c>
      <c r="E423" s="4" t="s">
        <v>5</v>
      </c>
      <c r="F423" s="4" t="s">
        <v>24</v>
      </c>
      <c r="G423" s="4" t="s">
        <v>248</v>
      </c>
    </row>
    <row r="424" spans="1:7">
      <c r="A424" s="13">
        <v>43097</v>
      </c>
      <c r="B424" s="4" t="s">
        <v>4</v>
      </c>
      <c r="C424" s="15">
        <v>4925</v>
      </c>
      <c r="D424" s="4" t="s">
        <v>152</v>
      </c>
      <c r="E424" s="4" t="s">
        <v>7</v>
      </c>
      <c r="F424" s="4" t="s">
        <v>24</v>
      </c>
      <c r="G424" s="4" t="s">
        <v>65</v>
      </c>
    </row>
    <row r="425" spans="1:7">
      <c r="A425" s="13">
        <v>43097</v>
      </c>
      <c r="B425" s="4" t="s">
        <v>4</v>
      </c>
      <c r="C425" s="15">
        <v>3279</v>
      </c>
      <c r="D425" s="4" t="s">
        <v>333</v>
      </c>
      <c r="E425" s="4" t="s">
        <v>7</v>
      </c>
      <c r="F425" s="4" t="s">
        <v>24</v>
      </c>
      <c r="G425" s="4" t="s">
        <v>65</v>
      </c>
    </row>
    <row r="426" spans="1:7">
      <c r="A426" s="13">
        <v>43097</v>
      </c>
      <c r="B426" s="4" t="s">
        <v>4</v>
      </c>
      <c r="C426" s="15">
        <v>2628</v>
      </c>
      <c r="D426" s="4" t="s">
        <v>205</v>
      </c>
      <c r="E426" s="4" t="s">
        <v>7</v>
      </c>
      <c r="F426" s="4" t="s">
        <v>24</v>
      </c>
      <c r="G426" s="4" t="s">
        <v>65</v>
      </c>
    </row>
    <row r="427" spans="1:7">
      <c r="A427" s="13">
        <v>43097</v>
      </c>
      <c r="B427" s="4" t="s">
        <v>4</v>
      </c>
      <c r="C427" s="15">
        <v>2425</v>
      </c>
      <c r="D427" s="4" t="s">
        <v>136</v>
      </c>
      <c r="E427" s="4" t="s">
        <v>25</v>
      </c>
      <c r="F427" s="4" t="s">
        <v>5</v>
      </c>
      <c r="G427" s="4" t="s">
        <v>269</v>
      </c>
    </row>
    <row r="428" spans="1:7">
      <c r="A428" s="13">
        <v>43097</v>
      </c>
      <c r="B428" s="4" t="s">
        <v>4</v>
      </c>
      <c r="C428" s="15">
        <v>5488</v>
      </c>
      <c r="D428" s="4" t="s">
        <v>334</v>
      </c>
      <c r="E428" s="4" t="s">
        <v>5</v>
      </c>
      <c r="F428" s="4" t="s">
        <v>53</v>
      </c>
      <c r="G428" s="4" t="s">
        <v>269</v>
      </c>
    </row>
    <row r="429" spans="1:7">
      <c r="A429" s="13">
        <v>43097</v>
      </c>
      <c r="B429" s="4" t="s">
        <v>4</v>
      </c>
      <c r="C429" s="15">
        <v>3811</v>
      </c>
      <c r="D429" s="4" t="s">
        <v>304</v>
      </c>
      <c r="E429" s="4" t="s">
        <v>32</v>
      </c>
      <c r="F429" s="4" t="s">
        <v>7</v>
      </c>
      <c r="G429" s="4" t="s">
        <v>98</v>
      </c>
    </row>
    <row r="430" spans="1:7">
      <c r="A430" s="13">
        <v>43097</v>
      </c>
      <c r="B430" s="4" t="s">
        <v>4</v>
      </c>
      <c r="C430" s="15">
        <v>4818</v>
      </c>
      <c r="D430" s="4" t="s">
        <v>296</v>
      </c>
      <c r="E430" s="4" t="s">
        <v>264</v>
      </c>
      <c r="F430" s="4" t="s">
        <v>265</v>
      </c>
      <c r="G430" s="4" t="s">
        <v>65</v>
      </c>
    </row>
    <row r="431" spans="1:7">
      <c r="A431" s="13">
        <v>43097</v>
      </c>
      <c r="B431" s="4" t="s">
        <v>4</v>
      </c>
      <c r="C431" s="15">
        <v>3282</v>
      </c>
      <c r="D431" s="4" t="s">
        <v>333</v>
      </c>
      <c r="E431" s="4" t="s">
        <v>7</v>
      </c>
      <c r="F431" s="4" t="s">
        <v>9</v>
      </c>
      <c r="G431" s="4" t="s">
        <v>65</v>
      </c>
    </row>
    <row r="432" spans="1:7">
      <c r="A432" s="13">
        <v>43097</v>
      </c>
      <c r="B432" s="4" t="s">
        <v>4</v>
      </c>
      <c r="C432" s="15">
        <v>5331</v>
      </c>
      <c r="D432" s="26" t="s">
        <v>314</v>
      </c>
      <c r="E432" s="4" t="s">
        <v>4</v>
      </c>
      <c r="F432" s="4" t="s">
        <v>4</v>
      </c>
      <c r="G432" s="4" t="s">
        <v>43</v>
      </c>
    </row>
    <row r="433" spans="1:7">
      <c r="A433" s="13">
        <v>43097</v>
      </c>
      <c r="B433" s="4" t="s">
        <v>4</v>
      </c>
      <c r="C433" s="15">
        <v>4662</v>
      </c>
      <c r="D433" s="4" t="s">
        <v>131</v>
      </c>
      <c r="E433" s="4" t="s">
        <v>7</v>
      </c>
      <c r="F433" s="4" t="s">
        <v>24</v>
      </c>
      <c r="G433" s="4" t="s">
        <v>98</v>
      </c>
    </row>
    <row r="434" spans="1:7">
      <c r="A434" s="13">
        <v>43097</v>
      </c>
      <c r="B434" s="4" t="s">
        <v>4</v>
      </c>
      <c r="C434" s="15">
        <v>4997</v>
      </c>
      <c r="D434" s="4" t="s">
        <v>335</v>
      </c>
      <c r="E434" s="4" t="s">
        <v>5</v>
      </c>
      <c r="F434" s="4" t="s">
        <v>7</v>
      </c>
      <c r="G434" s="4" t="s">
        <v>65</v>
      </c>
    </row>
    <row r="435" spans="1:7">
      <c r="A435" s="13">
        <v>43097</v>
      </c>
      <c r="B435" s="4" t="s">
        <v>263</v>
      </c>
      <c r="C435" s="15">
        <v>1221</v>
      </c>
      <c r="D435" s="4" t="s">
        <v>205</v>
      </c>
      <c r="E435" s="4" t="s">
        <v>5</v>
      </c>
      <c r="F435" s="4" t="s">
        <v>6</v>
      </c>
      <c r="G435" s="4" t="s">
        <v>65</v>
      </c>
    </row>
    <row r="436" spans="1:7">
      <c r="A436" s="13">
        <v>43097</v>
      </c>
      <c r="B436" s="4" t="s">
        <v>7</v>
      </c>
      <c r="C436" s="15">
        <v>21000</v>
      </c>
      <c r="D436" s="4" t="s">
        <v>354</v>
      </c>
      <c r="E436" s="4" t="s">
        <v>7</v>
      </c>
      <c r="F436" s="4" t="s">
        <v>24</v>
      </c>
      <c r="G436" s="4" t="s">
        <v>43</v>
      </c>
    </row>
    <row r="437" spans="1:7">
      <c r="A437" s="13">
        <v>43097</v>
      </c>
      <c r="B437" s="4" t="s">
        <v>7</v>
      </c>
      <c r="C437" s="15">
        <v>60100</v>
      </c>
      <c r="D437" s="4" t="s">
        <v>355</v>
      </c>
      <c r="E437" s="4" t="s">
        <v>7</v>
      </c>
      <c r="F437" s="4" t="s">
        <v>7</v>
      </c>
      <c r="G437" s="4" t="s">
        <v>267</v>
      </c>
    </row>
    <row r="438" spans="1:7">
      <c r="A438" s="13">
        <v>43097</v>
      </c>
      <c r="B438" s="4" t="s">
        <v>7</v>
      </c>
      <c r="C438" s="15">
        <v>57290</v>
      </c>
      <c r="D438" s="4" t="s">
        <v>356</v>
      </c>
      <c r="E438" s="4" t="s">
        <v>5</v>
      </c>
      <c r="F438" s="4" t="s">
        <v>53</v>
      </c>
      <c r="G438" s="4" t="s">
        <v>268</v>
      </c>
    </row>
    <row r="439" spans="1:7">
      <c r="A439" s="13">
        <v>43097</v>
      </c>
      <c r="B439" s="4" t="s">
        <v>7</v>
      </c>
      <c r="C439" s="15">
        <v>57680</v>
      </c>
      <c r="D439" s="4" t="s">
        <v>357</v>
      </c>
      <c r="E439" s="4" t="s">
        <v>4</v>
      </c>
      <c r="F439" s="4" t="s">
        <v>7</v>
      </c>
      <c r="G439" s="4" t="s">
        <v>217</v>
      </c>
    </row>
    <row r="440" spans="1:7">
      <c r="A440" s="13">
        <v>43097</v>
      </c>
      <c r="B440" s="4" t="s">
        <v>11</v>
      </c>
      <c r="C440" s="15">
        <v>54453</v>
      </c>
      <c r="D440" s="4"/>
      <c r="E440" s="4" t="s">
        <v>6</v>
      </c>
      <c r="F440" s="4" t="s">
        <v>24</v>
      </c>
      <c r="G440" s="4" t="s">
        <v>65</v>
      </c>
    </row>
    <row r="441" spans="1:7">
      <c r="A441" s="13">
        <v>43098</v>
      </c>
      <c r="B441" s="4" t="s">
        <v>250</v>
      </c>
      <c r="C441" s="15" t="s">
        <v>270</v>
      </c>
      <c r="D441" s="4"/>
      <c r="E441" s="4" t="s">
        <v>24</v>
      </c>
      <c r="F441" s="4" t="s">
        <v>6</v>
      </c>
      <c r="G441" s="4" t="s">
        <v>274</v>
      </c>
    </row>
    <row r="442" spans="1:7">
      <c r="A442" s="13">
        <v>43098</v>
      </c>
      <c r="B442" s="4" t="s">
        <v>4</v>
      </c>
      <c r="C442" s="15">
        <v>5682</v>
      </c>
      <c r="D442" s="53" t="s">
        <v>193</v>
      </c>
      <c r="E442" s="4" t="s">
        <v>24</v>
      </c>
      <c r="F442" s="4" t="s">
        <v>5</v>
      </c>
      <c r="G442" s="4" t="s">
        <v>98</v>
      </c>
    </row>
    <row r="443" spans="1:7">
      <c r="A443" s="13">
        <v>43098</v>
      </c>
      <c r="B443" s="4" t="s">
        <v>4</v>
      </c>
      <c r="C443" s="15">
        <v>3583</v>
      </c>
      <c r="D443" s="4" t="s">
        <v>168</v>
      </c>
      <c r="E443" s="4" t="s">
        <v>5</v>
      </c>
      <c r="F443" s="4" t="s">
        <v>24</v>
      </c>
      <c r="G443" s="4" t="s">
        <v>123</v>
      </c>
    </row>
    <row r="444" spans="1:7">
      <c r="A444" s="13">
        <v>43098</v>
      </c>
      <c r="B444" s="4" t="s">
        <v>4</v>
      </c>
      <c r="C444" s="15">
        <v>3836</v>
      </c>
      <c r="D444" s="4" t="s">
        <v>304</v>
      </c>
      <c r="E444" s="4" t="s">
        <v>5</v>
      </c>
      <c r="F444" s="4" t="s">
        <v>6</v>
      </c>
      <c r="G444" s="4" t="s">
        <v>235</v>
      </c>
    </row>
    <row r="445" spans="1:7">
      <c r="A445" s="13">
        <v>43098</v>
      </c>
      <c r="B445" s="4" t="s">
        <v>4</v>
      </c>
      <c r="C445" s="15">
        <v>6830</v>
      </c>
      <c r="D445" s="4" t="s">
        <v>308</v>
      </c>
      <c r="E445" s="4" t="s">
        <v>5</v>
      </c>
      <c r="F445" s="4" t="s">
        <v>6</v>
      </c>
      <c r="G445" s="4" t="s">
        <v>248</v>
      </c>
    </row>
    <row r="446" spans="1:7">
      <c r="A446" s="13">
        <v>43098</v>
      </c>
      <c r="B446" s="4" t="s">
        <v>4</v>
      </c>
      <c r="C446" s="15">
        <v>8293</v>
      </c>
      <c r="D446" s="4" t="s">
        <v>337</v>
      </c>
      <c r="E446" s="4" t="s">
        <v>23</v>
      </c>
      <c r="F446" s="4" t="s">
        <v>6</v>
      </c>
      <c r="G446" s="4" t="s">
        <v>65</v>
      </c>
    </row>
    <row r="447" spans="1:7">
      <c r="A447" s="13">
        <v>43098</v>
      </c>
      <c r="B447" s="4" t="s">
        <v>4</v>
      </c>
      <c r="C447" s="15">
        <v>3466</v>
      </c>
      <c r="D447" s="4" t="s">
        <v>168</v>
      </c>
      <c r="E447" s="4" t="s">
        <v>256</v>
      </c>
      <c r="F447" s="4" t="s">
        <v>5</v>
      </c>
      <c r="G447" s="4" t="s">
        <v>65</v>
      </c>
    </row>
    <row r="448" spans="1:7">
      <c r="A448" s="13">
        <v>43098</v>
      </c>
      <c r="B448" s="4" t="s">
        <v>4</v>
      </c>
      <c r="C448" s="15">
        <v>3323</v>
      </c>
      <c r="D448" s="4" t="s">
        <v>183</v>
      </c>
      <c r="E448" s="4" t="s">
        <v>7</v>
      </c>
      <c r="F448" s="4" t="s">
        <v>5</v>
      </c>
      <c r="G448" s="4" t="s">
        <v>65</v>
      </c>
    </row>
    <row r="449" spans="1:7">
      <c r="A449" s="13">
        <v>43098</v>
      </c>
      <c r="B449" s="4" t="s">
        <v>4</v>
      </c>
      <c r="C449" s="15">
        <v>4475</v>
      </c>
      <c r="D449" s="4" t="s">
        <v>139</v>
      </c>
      <c r="E449" s="4" t="s">
        <v>5</v>
      </c>
      <c r="F449" s="4" t="s">
        <v>7</v>
      </c>
      <c r="G449" s="4" t="s">
        <v>99</v>
      </c>
    </row>
    <row r="450" spans="1:7">
      <c r="A450" s="13">
        <v>43098</v>
      </c>
      <c r="B450" s="4" t="s">
        <v>4</v>
      </c>
      <c r="C450" s="15">
        <v>5762</v>
      </c>
      <c r="D450" s="4" t="s">
        <v>338</v>
      </c>
      <c r="E450" s="4" t="s">
        <v>24</v>
      </c>
      <c r="F450" s="4" t="s">
        <v>5</v>
      </c>
      <c r="G450" s="4" t="s">
        <v>43</v>
      </c>
    </row>
    <row r="451" spans="1:7">
      <c r="A451" s="13">
        <v>43098</v>
      </c>
      <c r="B451" s="4" t="s">
        <v>4</v>
      </c>
      <c r="C451" s="15">
        <v>1541</v>
      </c>
      <c r="D451" s="4" t="s">
        <v>205</v>
      </c>
      <c r="E451" s="4" t="s">
        <v>82</v>
      </c>
      <c r="F451" s="4" t="s">
        <v>24</v>
      </c>
      <c r="G451" s="4" t="s">
        <v>98</v>
      </c>
    </row>
    <row r="452" spans="1:7">
      <c r="A452" s="13">
        <v>43098</v>
      </c>
      <c r="B452" s="4" t="s">
        <v>4</v>
      </c>
      <c r="C452" s="15">
        <v>2142</v>
      </c>
      <c r="D452" s="4" t="s">
        <v>205</v>
      </c>
      <c r="E452" s="4" t="s">
        <v>5</v>
      </c>
      <c r="F452" s="4" t="s">
        <v>7</v>
      </c>
      <c r="G452" s="4" t="s">
        <v>98</v>
      </c>
    </row>
    <row r="453" spans="1:7">
      <c r="A453" s="13">
        <v>43098</v>
      </c>
      <c r="B453" s="4" t="s">
        <v>4</v>
      </c>
      <c r="C453" s="15">
        <v>4887</v>
      </c>
      <c r="D453" s="4" t="s">
        <v>317</v>
      </c>
      <c r="E453" s="4" t="s">
        <v>5</v>
      </c>
      <c r="F453" s="4" t="s">
        <v>7</v>
      </c>
      <c r="G453" s="4" t="s">
        <v>43</v>
      </c>
    </row>
    <row r="454" spans="1:7">
      <c r="A454" s="13">
        <v>43098</v>
      </c>
      <c r="B454" s="4" t="s">
        <v>4</v>
      </c>
      <c r="C454" s="15">
        <v>3350</v>
      </c>
      <c r="D454" s="4" t="s">
        <v>151</v>
      </c>
      <c r="E454" s="4" t="s">
        <v>5</v>
      </c>
      <c r="F454" s="4" t="s">
        <v>6</v>
      </c>
      <c r="G454" s="4" t="s">
        <v>43</v>
      </c>
    </row>
    <row r="455" spans="1:7">
      <c r="A455" s="13">
        <v>43098</v>
      </c>
      <c r="B455" s="4" t="s">
        <v>4</v>
      </c>
      <c r="C455" s="15">
        <v>1326</v>
      </c>
      <c r="D455" s="4" t="s">
        <v>205</v>
      </c>
      <c r="E455" s="4" t="s">
        <v>24</v>
      </c>
      <c r="F455" s="4" t="s">
        <v>7</v>
      </c>
      <c r="G455" s="4" t="s">
        <v>65</v>
      </c>
    </row>
    <row r="456" spans="1:7">
      <c r="A456" s="13">
        <v>43098</v>
      </c>
      <c r="B456" s="4" t="s">
        <v>4</v>
      </c>
      <c r="C456" s="15">
        <v>1265</v>
      </c>
      <c r="D456" s="4" t="s">
        <v>205</v>
      </c>
      <c r="E456" s="4" t="s">
        <v>24</v>
      </c>
      <c r="F456" s="4" t="s">
        <v>7</v>
      </c>
      <c r="G456" s="4" t="s">
        <v>98</v>
      </c>
    </row>
    <row r="457" spans="1:7">
      <c r="A457" s="13">
        <v>43098</v>
      </c>
      <c r="B457" s="4" t="s">
        <v>4</v>
      </c>
      <c r="C457" s="15">
        <v>9131</v>
      </c>
      <c r="D457" s="4" t="s">
        <v>313</v>
      </c>
      <c r="E457" s="4" t="s">
        <v>6</v>
      </c>
      <c r="F457" s="4" t="s">
        <v>272</v>
      </c>
      <c r="G457" s="4" t="s">
        <v>65</v>
      </c>
    </row>
    <row r="458" spans="1:7">
      <c r="A458" s="13">
        <v>43098</v>
      </c>
      <c r="B458" s="4" t="s">
        <v>4</v>
      </c>
      <c r="C458" s="15">
        <v>4781</v>
      </c>
      <c r="D458" s="4" t="s">
        <v>180</v>
      </c>
      <c r="E458" s="4" t="s">
        <v>271</v>
      </c>
      <c r="F458" s="4" t="s">
        <v>24</v>
      </c>
      <c r="G458" s="4" t="s">
        <v>260</v>
      </c>
    </row>
    <row r="459" spans="1:7">
      <c r="A459" s="13">
        <v>43098</v>
      </c>
      <c r="B459" s="4" t="s">
        <v>4</v>
      </c>
      <c r="C459" s="15">
        <v>8913</v>
      </c>
      <c r="D459" s="4"/>
      <c r="E459" s="4" t="s">
        <v>5</v>
      </c>
      <c r="F459" s="4" t="s">
        <v>9</v>
      </c>
      <c r="G459" s="4" t="s">
        <v>65</v>
      </c>
    </row>
    <row r="460" spans="1:7">
      <c r="A460" s="13">
        <v>43098</v>
      </c>
      <c r="B460" s="4" t="s">
        <v>4</v>
      </c>
      <c r="C460" s="15">
        <v>1730</v>
      </c>
      <c r="D460" s="4" t="s">
        <v>205</v>
      </c>
      <c r="E460" s="4" t="s">
        <v>24</v>
      </c>
      <c r="F460" s="4" t="s">
        <v>233</v>
      </c>
      <c r="G460" s="4" t="s">
        <v>43</v>
      </c>
    </row>
    <row r="461" spans="1:7">
      <c r="A461" s="13">
        <v>43098</v>
      </c>
      <c r="B461" s="4" t="s">
        <v>4</v>
      </c>
      <c r="C461" s="15">
        <v>6231</v>
      </c>
      <c r="D461" s="4" t="s">
        <v>194</v>
      </c>
      <c r="E461" s="4" t="s">
        <v>6</v>
      </c>
      <c r="F461" s="4" t="s">
        <v>7</v>
      </c>
      <c r="G461" s="4" t="s">
        <v>43</v>
      </c>
    </row>
    <row r="462" spans="1:7">
      <c r="A462" s="13">
        <v>43098</v>
      </c>
      <c r="B462" s="4" t="s">
        <v>4</v>
      </c>
      <c r="C462" s="15">
        <v>8812</v>
      </c>
      <c r="D462" s="4" t="s">
        <v>339</v>
      </c>
      <c r="E462" s="4" t="s">
        <v>5</v>
      </c>
      <c r="F462" s="4" t="s">
        <v>127</v>
      </c>
      <c r="G462" s="4" t="s">
        <v>236</v>
      </c>
    </row>
    <row r="463" spans="1:7">
      <c r="A463" s="13">
        <v>43098</v>
      </c>
      <c r="B463" s="4" t="s">
        <v>4</v>
      </c>
      <c r="C463" s="15">
        <v>1115</v>
      </c>
      <c r="D463" s="4" t="s">
        <v>205</v>
      </c>
      <c r="E463" s="4" t="s">
        <v>24</v>
      </c>
      <c r="F463" s="4" t="s">
        <v>273</v>
      </c>
      <c r="G463" s="4" t="s">
        <v>275</v>
      </c>
    </row>
    <row r="464" spans="1:7">
      <c r="A464" s="13">
        <v>43098</v>
      </c>
      <c r="B464" s="4" t="s">
        <v>4</v>
      </c>
      <c r="C464" s="15">
        <v>1242</v>
      </c>
      <c r="D464" s="4" t="s">
        <v>205</v>
      </c>
      <c r="E464" s="4" t="s">
        <v>24</v>
      </c>
      <c r="F464" s="4" t="s">
        <v>58</v>
      </c>
      <c r="G464" s="4" t="s">
        <v>43</v>
      </c>
    </row>
    <row r="465" spans="1:7">
      <c r="A465" s="13">
        <v>43098</v>
      </c>
      <c r="B465" s="4" t="s">
        <v>4</v>
      </c>
      <c r="C465" s="15">
        <v>4991</v>
      </c>
      <c r="D465" s="4" t="s">
        <v>158</v>
      </c>
      <c r="E465" s="4" t="s">
        <v>5</v>
      </c>
      <c r="F465" s="4" t="s">
        <v>24</v>
      </c>
      <c r="G465" s="4" t="s">
        <v>249</v>
      </c>
    </row>
    <row r="466" spans="1:7">
      <c r="A466" s="13">
        <v>43098</v>
      </c>
      <c r="B466" s="4" t="s">
        <v>4</v>
      </c>
      <c r="C466" s="15">
        <v>4973</v>
      </c>
      <c r="D466" s="4" t="s">
        <v>340</v>
      </c>
      <c r="E466" s="4" t="s">
        <v>5</v>
      </c>
      <c r="F466" s="4" t="s">
        <v>7</v>
      </c>
      <c r="G466" s="4" t="s">
        <v>43</v>
      </c>
    </row>
    <row r="467" spans="1:7">
      <c r="A467" s="13">
        <v>43098</v>
      </c>
      <c r="B467" s="4" t="s">
        <v>4</v>
      </c>
      <c r="C467" s="15">
        <v>7307</v>
      </c>
      <c r="D467" s="4" t="s">
        <v>130</v>
      </c>
      <c r="E467" s="4" t="s">
        <v>5</v>
      </c>
      <c r="F467" s="4" t="s">
        <v>7</v>
      </c>
      <c r="G467" s="4" t="s">
        <v>43</v>
      </c>
    </row>
    <row r="468" spans="1:7">
      <c r="A468" s="13">
        <v>43098</v>
      </c>
      <c r="B468" s="4" t="s">
        <v>4</v>
      </c>
      <c r="C468" s="15">
        <v>4970</v>
      </c>
      <c r="D468" s="4" t="s">
        <v>199</v>
      </c>
      <c r="E468" s="4" t="s">
        <v>5</v>
      </c>
      <c r="F468" s="4" t="s">
        <v>127</v>
      </c>
      <c r="G468" s="4" t="s">
        <v>65</v>
      </c>
    </row>
    <row r="469" spans="1:7">
      <c r="A469" s="13">
        <v>43098</v>
      </c>
      <c r="B469" s="4" t="s">
        <v>4</v>
      </c>
      <c r="C469" s="15">
        <v>8094</v>
      </c>
      <c r="D469" s="4" t="s">
        <v>133</v>
      </c>
      <c r="E469" s="4" t="s">
        <v>255</v>
      </c>
      <c r="F469" s="4" t="s">
        <v>7</v>
      </c>
      <c r="G469" s="4" t="s">
        <v>98</v>
      </c>
    </row>
    <row r="470" spans="1:7">
      <c r="A470" s="13">
        <v>43098</v>
      </c>
      <c r="B470" s="4" t="s">
        <v>4</v>
      </c>
      <c r="C470" s="15">
        <v>3347</v>
      </c>
      <c r="D470" s="4" t="s">
        <v>151</v>
      </c>
      <c r="E470" s="4" t="s">
        <v>5</v>
      </c>
      <c r="F470" s="4" t="s">
        <v>6</v>
      </c>
      <c r="G470" s="4" t="s">
        <v>65</v>
      </c>
    </row>
    <row r="471" spans="1:7">
      <c r="A471" s="13">
        <v>43098</v>
      </c>
      <c r="B471" s="4" t="s">
        <v>4</v>
      </c>
      <c r="C471" s="15">
        <v>3354</v>
      </c>
      <c r="D471" s="4" t="s">
        <v>151</v>
      </c>
      <c r="E471" s="4" t="s">
        <v>5</v>
      </c>
      <c r="F471" s="4" t="s">
        <v>6</v>
      </c>
      <c r="G471" s="4" t="s">
        <v>278</v>
      </c>
    </row>
    <row r="472" spans="1:7">
      <c r="A472" s="13">
        <v>43098</v>
      </c>
      <c r="B472" s="4" t="s">
        <v>4</v>
      </c>
      <c r="C472" s="15">
        <v>1880</v>
      </c>
      <c r="D472" s="4" t="s">
        <v>205</v>
      </c>
      <c r="E472" s="4" t="s">
        <v>7</v>
      </c>
      <c r="F472" s="4" t="s">
        <v>24</v>
      </c>
      <c r="G472" s="4" t="s">
        <v>43</v>
      </c>
    </row>
    <row r="473" spans="1:7">
      <c r="A473" s="13">
        <v>43098</v>
      </c>
      <c r="B473" s="4" t="s">
        <v>4</v>
      </c>
      <c r="C473" s="15">
        <v>1895</v>
      </c>
      <c r="D473" s="4" t="s">
        <v>205</v>
      </c>
      <c r="E473" s="4" t="s">
        <v>5</v>
      </c>
      <c r="F473" s="4" t="s">
        <v>6</v>
      </c>
      <c r="G473" s="4" t="s">
        <v>43</v>
      </c>
    </row>
    <row r="474" spans="1:7">
      <c r="A474" s="13">
        <v>43098</v>
      </c>
      <c r="B474" s="4" t="s">
        <v>4</v>
      </c>
      <c r="C474" s="15">
        <v>5720</v>
      </c>
      <c r="D474" s="4" t="s">
        <v>341</v>
      </c>
      <c r="E474" s="4" t="s">
        <v>276</v>
      </c>
      <c r="F474" s="4" t="s">
        <v>6</v>
      </c>
      <c r="G474" s="4" t="s">
        <v>40</v>
      </c>
    </row>
    <row r="475" spans="1:7">
      <c r="A475" s="13">
        <v>43098</v>
      </c>
      <c r="B475" s="4" t="s">
        <v>4</v>
      </c>
      <c r="C475" s="15">
        <v>8561</v>
      </c>
      <c r="D475" s="4" t="s">
        <v>188</v>
      </c>
      <c r="E475" s="4" t="s">
        <v>5</v>
      </c>
      <c r="F475" s="4" t="s">
        <v>24</v>
      </c>
      <c r="G475" s="4" t="s">
        <v>243</v>
      </c>
    </row>
    <row r="476" spans="1:7">
      <c r="A476" s="13">
        <v>43098</v>
      </c>
      <c r="B476" s="4" t="s">
        <v>4</v>
      </c>
      <c r="C476" s="15">
        <v>8363</v>
      </c>
      <c r="D476" s="4" t="s">
        <v>342</v>
      </c>
      <c r="E476" s="4" t="s">
        <v>277</v>
      </c>
      <c r="F476" s="4" t="s">
        <v>7</v>
      </c>
      <c r="G476" s="4" t="s">
        <v>241</v>
      </c>
    </row>
    <row r="477" spans="1:7">
      <c r="A477" s="13">
        <v>43098</v>
      </c>
      <c r="B477" s="4" t="s">
        <v>4</v>
      </c>
      <c r="C477" s="15">
        <v>1371</v>
      </c>
      <c r="D477" s="4" t="s">
        <v>205</v>
      </c>
      <c r="E477" s="4" t="s">
        <v>24</v>
      </c>
      <c r="F477" s="4" t="s">
        <v>24</v>
      </c>
      <c r="G477" s="4" t="s">
        <v>248</v>
      </c>
    </row>
    <row r="478" spans="1:7">
      <c r="A478" s="13">
        <v>43098</v>
      </c>
      <c r="B478" s="4" t="s">
        <v>4</v>
      </c>
      <c r="C478" s="15">
        <v>3467</v>
      </c>
      <c r="D478" s="4" t="s">
        <v>168</v>
      </c>
      <c r="E478" s="4" t="s">
        <v>5</v>
      </c>
      <c r="F478" s="4" t="s">
        <v>7</v>
      </c>
      <c r="G478" s="4" t="s">
        <v>238</v>
      </c>
    </row>
    <row r="479" spans="1:7">
      <c r="A479" s="13">
        <v>43098</v>
      </c>
      <c r="B479" s="4" t="s">
        <v>7</v>
      </c>
      <c r="C479" s="15">
        <v>57970</v>
      </c>
      <c r="D479" s="4" t="s">
        <v>358</v>
      </c>
      <c r="E479" s="4" t="s">
        <v>7</v>
      </c>
      <c r="F479" s="4" t="s">
        <v>24</v>
      </c>
      <c r="G479" s="4" t="s">
        <v>98</v>
      </c>
    </row>
    <row r="480" spans="1:7">
      <c r="A480" s="13">
        <v>43098</v>
      </c>
      <c r="B480" s="4" t="s">
        <v>11</v>
      </c>
      <c r="C480" s="15">
        <v>10555</v>
      </c>
      <c r="D480" s="4"/>
      <c r="E480" s="4" t="s">
        <v>12</v>
      </c>
      <c r="F480" s="4" t="s">
        <v>24</v>
      </c>
      <c r="G480" s="4" t="s">
        <v>43</v>
      </c>
    </row>
    <row r="481" spans="1:7">
      <c r="A481" s="13">
        <v>43098</v>
      </c>
      <c r="B481" s="4" t="s">
        <v>11</v>
      </c>
      <c r="C481" s="15">
        <v>54450</v>
      </c>
      <c r="D481" s="4"/>
      <c r="E481" s="4" t="s">
        <v>12</v>
      </c>
      <c r="F481" s="4" t="s">
        <v>6</v>
      </c>
      <c r="G481" s="4" t="s">
        <v>65</v>
      </c>
    </row>
    <row r="482" spans="1:7">
      <c r="A482" s="13">
        <v>43098</v>
      </c>
      <c r="B482" s="4" t="s">
        <v>22</v>
      </c>
      <c r="C482" s="15">
        <v>1090</v>
      </c>
      <c r="D482" s="4"/>
      <c r="E482" s="4" t="s">
        <v>255</v>
      </c>
      <c r="F482" s="4" t="s">
        <v>7</v>
      </c>
      <c r="G482" s="4" t="s">
        <v>65</v>
      </c>
    </row>
    <row r="483" spans="1:7">
      <c r="A483" s="13">
        <v>43098</v>
      </c>
      <c r="B483" s="4" t="s">
        <v>22</v>
      </c>
      <c r="C483" s="15">
        <v>7000</v>
      </c>
      <c r="D483" s="4"/>
      <c r="E483" s="4" t="s">
        <v>7</v>
      </c>
      <c r="F483" s="4" t="s">
        <v>255</v>
      </c>
      <c r="G483" s="4" t="s">
        <v>65</v>
      </c>
    </row>
    <row r="484" spans="1:7">
      <c r="A484" s="13">
        <v>43099</v>
      </c>
      <c r="B484" s="4" t="s">
        <v>4</v>
      </c>
      <c r="C484" s="15">
        <v>5374</v>
      </c>
      <c r="D484" s="4" t="s">
        <v>343</v>
      </c>
      <c r="E484" s="4" t="s">
        <v>7</v>
      </c>
      <c r="F484" s="4" t="s">
        <v>24</v>
      </c>
      <c r="G484" s="4" t="s">
        <v>98</v>
      </c>
    </row>
    <row r="485" spans="1:7">
      <c r="A485" s="13">
        <v>43099</v>
      </c>
      <c r="B485" s="4" t="s">
        <v>4</v>
      </c>
      <c r="C485" s="15">
        <v>5772</v>
      </c>
      <c r="D485" s="4" t="s">
        <v>294</v>
      </c>
      <c r="E485" s="4" t="s">
        <v>24</v>
      </c>
      <c r="F485" s="4" t="s">
        <v>24</v>
      </c>
      <c r="G485" s="4" t="s">
        <v>43</v>
      </c>
    </row>
    <row r="486" spans="1:7">
      <c r="A486" s="13">
        <v>43099</v>
      </c>
      <c r="B486" s="4" t="s">
        <v>4</v>
      </c>
      <c r="C486" s="15">
        <v>9964</v>
      </c>
      <c r="D486" s="4" t="s">
        <v>344</v>
      </c>
      <c r="E486" s="4" t="s">
        <v>5</v>
      </c>
      <c r="F486" s="4" t="s">
        <v>7</v>
      </c>
      <c r="G486" s="4" t="s">
        <v>236</v>
      </c>
    </row>
    <row r="487" spans="1:7">
      <c r="A487" s="13">
        <v>43099</v>
      </c>
      <c r="B487" s="4" t="s">
        <v>4</v>
      </c>
      <c r="C487" s="15">
        <v>8379</v>
      </c>
      <c r="D487" s="4" t="s">
        <v>300</v>
      </c>
      <c r="E487" s="4" t="s">
        <v>79</v>
      </c>
      <c r="F487" s="4" t="s">
        <v>7</v>
      </c>
      <c r="G487" s="4" t="s">
        <v>279</v>
      </c>
    </row>
    <row r="488" spans="1:7">
      <c r="A488" s="13">
        <v>43099</v>
      </c>
      <c r="B488" s="4" t="s">
        <v>4</v>
      </c>
      <c r="C488" s="15">
        <v>8086</v>
      </c>
      <c r="D488" s="4" t="s">
        <v>133</v>
      </c>
      <c r="E488" s="4" t="s">
        <v>280</v>
      </c>
      <c r="F488" s="4" t="s">
        <v>7</v>
      </c>
      <c r="G488" s="4" t="s">
        <v>65</v>
      </c>
    </row>
    <row r="489" spans="1:7">
      <c r="A489" s="13">
        <v>43099</v>
      </c>
      <c r="B489" s="4" t="s">
        <v>4</v>
      </c>
      <c r="C489" s="15">
        <v>4577</v>
      </c>
      <c r="D489" s="4" t="s">
        <v>131</v>
      </c>
      <c r="E489" s="4" t="s">
        <v>5</v>
      </c>
      <c r="F489" s="4" t="s">
        <v>5</v>
      </c>
      <c r="G489" s="4" t="s">
        <v>240</v>
      </c>
    </row>
    <row r="490" spans="1:7">
      <c r="A490" s="13">
        <v>43099</v>
      </c>
      <c r="B490" s="4" t="s">
        <v>4</v>
      </c>
      <c r="C490" s="15">
        <v>4599</v>
      </c>
      <c r="D490" s="4" t="s">
        <v>131</v>
      </c>
      <c r="E490" s="4" t="s">
        <v>25</v>
      </c>
      <c r="F490" s="4" t="s">
        <v>71</v>
      </c>
      <c r="G490" s="4" t="s">
        <v>240</v>
      </c>
    </row>
    <row r="491" spans="1:7">
      <c r="A491" s="13">
        <v>43099</v>
      </c>
      <c r="B491" s="4" t="s">
        <v>4</v>
      </c>
      <c r="C491" s="15">
        <v>8064</v>
      </c>
      <c r="D491" s="4" t="s">
        <v>133</v>
      </c>
      <c r="E491" s="4" t="s">
        <v>7</v>
      </c>
      <c r="F491" s="4" t="s">
        <v>7</v>
      </c>
      <c r="G491" s="4" t="s">
        <v>43</v>
      </c>
    </row>
    <row r="492" spans="1:7">
      <c r="A492" s="13">
        <v>43099</v>
      </c>
      <c r="B492" s="4" t="s">
        <v>4</v>
      </c>
      <c r="C492" s="15">
        <v>4351</v>
      </c>
      <c r="D492" s="4" t="s">
        <v>141</v>
      </c>
      <c r="E492" s="4" t="s">
        <v>7</v>
      </c>
      <c r="F492" s="4" t="s">
        <v>7</v>
      </c>
      <c r="G492" s="4" t="s">
        <v>43</v>
      </c>
    </row>
    <row r="493" spans="1:7">
      <c r="A493" s="13">
        <v>43099</v>
      </c>
      <c r="B493" s="4" t="s">
        <v>4</v>
      </c>
      <c r="C493" s="15">
        <v>8364</v>
      </c>
      <c r="D493" s="4" t="s">
        <v>176</v>
      </c>
      <c r="E493" s="4" t="s">
        <v>7</v>
      </c>
      <c r="F493" s="4" t="s">
        <v>7</v>
      </c>
      <c r="G493" s="4" t="s">
        <v>43</v>
      </c>
    </row>
    <row r="494" spans="1:7">
      <c r="A494" s="13">
        <v>43099</v>
      </c>
      <c r="B494" s="4" t="s">
        <v>7</v>
      </c>
      <c r="C494" s="15">
        <v>57100</v>
      </c>
      <c r="D494" s="4" t="s">
        <v>349</v>
      </c>
      <c r="E494" s="4" t="s">
        <v>7</v>
      </c>
      <c r="F494" s="4" t="s">
        <v>7</v>
      </c>
      <c r="G494" s="4" t="s">
        <v>65</v>
      </c>
    </row>
    <row r="495" spans="1:7">
      <c r="A495" s="13">
        <v>43099</v>
      </c>
      <c r="B495" s="4" t="s">
        <v>7</v>
      </c>
      <c r="C495" s="15">
        <v>57570</v>
      </c>
      <c r="D495" s="4" t="s">
        <v>359</v>
      </c>
      <c r="E495" s="4" t="s">
        <v>7</v>
      </c>
      <c r="F495" s="4" t="s">
        <v>7</v>
      </c>
      <c r="G495" s="4" t="s">
        <v>281</v>
      </c>
    </row>
    <row r="496" spans="1:7">
      <c r="A496" s="13">
        <v>43099</v>
      </c>
      <c r="B496" s="4" t="s">
        <v>7</v>
      </c>
      <c r="C496" s="15">
        <v>69005</v>
      </c>
      <c r="D496" s="4" t="s">
        <v>360</v>
      </c>
      <c r="E496" s="4" t="s">
        <v>7</v>
      </c>
      <c r="F496" s="4" t="s">
        <v>7</v>
      </c>
      <c r="G496" s="4" t="s">
        <v>98</v>
      </c>
    </row>
    <row r="497" spans="1:10">
      <c r="A497" s="13">
        <v>43100</v>
      </c>
      <c r="B497" s="4" t="s">
        <v>4</v>
      </c>
      <c r="C497" s="15">
        <v>3961</v>
      </c>
      <c r="D497" s="4" t="s">
        <v>325</v>
      </c>
      <c r="E497" s="4" t="s">
        <v>5</v>
      </c>
      <c r="F497" s="4" t="s">
        <v>24</v>
      </c>
      <c r="G497" s="4" t="s">
        <v>65</v>
      </c>
    </row>
    <row r="498" spans="1:10">
      <c r="A498" s="13">
        <v>43100</v>
      </c>
      <c r="B498" s="4" t="s">
        <v>4</v>
      </c>
      <c r="C498" s="15">
        <v>2431</v>
      </c>
      <c r="D498" s="4" t="s">
        <v>205</v>
      </c>
      <c r="E498" s="4" t="s">
        <v>5</v>
      </c>
      <c r="F498" s="4" t="s">
        <v>4</v>
      </c>
      <c r="G498" s="4" t="s">
        <v>65</v>
      </c>
    </row>
    <row r="499" spans="1:10">
      <c r="A499" s="13">
        <v>43100</v>
      </c>
      <c r="B499" s="4" t="s">
        <v>4</v>
      </c>
      <c r="C499" s="15">
        <v>4418</v>
      </c>
      <c r="D499" s="4" t="s">
        <v>139</v>
      </c>
      <c r="E499" s="4" t="s">
        <v>5</v>
      </c>
      <c r="F499" s="4" t="s">
        <v>5</v>
      </c>
      <c r="G499" s="4" t="s">
        <v>65</v>
      </c>
    </row>
    <row r="500" spans="1:10">
      <c r="A500" s="13">
        <v>43100</v>
      </c>
      <c r="B500" s="4" t="s">
        <v>4</v>
      </c>
      <c r="C500" s="15">
        <v>5402</v>
      </c>
      <c r="D500" s="4" t="s">
        <v>345</v>
      </c>
      <c r="E500" s="4" t="s">
        <v>5</v>
      </c>
      <c r="F500" s="4" t="s">
        <v>5</v>
      </c>
      <c r="G500" s="4" t="s">
        <v>65</v>
      </c>
    </row>
    <row r="501" spans="1:10">
      <c r="A501" s="13">
        <v>43100</v>
      </c>
      <c r="B501" s="4" t="s">
        <v>4</v>
      </c>
      <c r="C501" s="15">
        <v>1210</v>
      </c>
      <c r="D501" s="4" t="s">
        <v>205</v>
      </c>
      <c r="E501" s="4" t="s">
        <v>5</v>
      </c>
      <c r="F501" s="4" t="s">
        <v>5</v>
      </c>
      <c r="G501" s="4" t="s">
        <v>43</v>
      </c>
    </row>
    <row r="502" spans="1:10">
      <c r="A502" s="13">
        <v>43100</v>
      </c>
      <c r="B502" s="4" t="s">
        <v>4</v>
      </c>
      <c r="C502" s="15">
        <v>8077</v>
      </c>
      <c r="D502" s="4" t="s">
        <v>133</v>
      </c>
      <c r="E502" s="4" t="s">
        <v>7</v>
      </c>
      <c r="F502" s="4" t="s">
        <v>24</v>
      </c>
      <c r="G502" s="4" t="s">
        <v>283</v>
      </c>
    </row>
    <row r="503" spans="1:10" ht="18" customHeight="1">
      <c r="A503" s="13">
        <v>43100</v>
      </c>
      <c r="B503" s="4" t="s">
        <v>4</v>
      </c>
      <c r="C503" s="15">
        <v>4687</v>
      </c>
      <c r="D503" s="4" t="s">
        <v>207</v>
      </c>
      <c r="E503" s="4" t="s">
        <v>5</v>
      </c>
      <c r="F503" s="4" t="s">
        <v>5</v>
      </c>
      <c r="G503" s="4" t="s">
        <v>50</v>
      </c>
    </row>
    <row r="504" spans="1:10">
      <c r="A504" s="13">
        <v>43100</v>
      </c>
      <c r="B504" s="4" t="s">
        <v>4</v>
      </c>
      <c r="C504" s="15">
        <v>4420</v>
      </c>
      <c r="D504" s="4" t="s">
        <v>139</v>
      </c>
      <c r="E504" s="4" t="s">
        <v>5</v>
      </c>
      <c r="F504" s="4" t="s">
        <v>5</v>
      </c>
      <c r="G504" s="4" t="s">
        <v>43</v>
      </c>
    </row>
    <row r="505" spans="1:10">
      <c r="A505" s="13">
        <v>43100</v>
      </c>
      <c r="B505" s="4" t="s">
        <v>7</v>
      </c>
      <c r="C505" s="15">
        <v>59200</v>
      </c>
      <c r="D505" s="4" t="s">
        <v>361</v>
      </c>
      <c r="E505" s="4" t="s">
        <v>7</v>
      </c>
      <c r="F505" s="4" t="s">
        <v>284</v>
      </c>
      <c r="G505" s="4" t="s">
        <v>65</v>
      </c>
    </row>
    <row r="506" spans="1:10">
      <c r="A506" s="10"/>
      <c r="C506" s="10"/>
      <c r="H506" s="134" t="s">
        <v>4</v>
      </c>
      <c r="I506" s="135">
        <f>198</f>
        <v>198</v>
      </c>
      <c r="J506" s="144">
        <f>I506/$I$511</f>
        <v>0.8722466960352423</v>
      </c>
    </row>
    <row r="507" spans="1:10">
      <c r="A507" s="15"/>
      <c r="B507" s="4"/>
      <c r="C507" s="15"/>
      <c r="D507" s="4"/>
      <c r="E507" s="4"/>
      <c r="F507" s="4"/>
      <c r="G507" s="4"/>
      <c r="H507" s="134" t="s">
        <v>22</v>
      </c>
      <c r="I507" s="135">
        <v>5</v>
      </c>
      <c r="J507" s="144">
        <f t="shared" ref="J507:J511" si="2">I507/$I$511</f>
        <v>2.2026431718061675E-2</v>
      </c>
    </row>
    <row r="508" spans="1:10">
      <c r="A508" s="15"/>
      <c r="B508" s="4"/>
      <c r="C508" s="15"/>
      <c r="D508" s="4"/>
      <c r="E508" s="4"/>
      <c r="F508" s="4"/>
      <c r="G508" s="4"/>
      <c r="H508" s="134" t="s">
        <v>6</v>
      </c>
      <c r="I508" s="135">
        <v>7</v>
      </c>
      <c r="J508" s="144">
        <f t="shared" si="2"/>
        <v>3.0837004405286344E-2</v>
      </c>
    </row>
    <row r="509" spans="1:10">
      <c r="A509" s="15"/>
      <c r="B509" s="4"/>
      <c r="C509" s="15"/>
      <c r="D509" s="4"/>
      <c r="E509" s="4"/>
      <c r="F509" s="4"/>
      <c r="G509" s="4"/>
      <c r="H509" s="134" t="s">
        <v>7</v>
      </c>
      <c r="I509" s="135">
        <v>12</v>
      </c>
      <c r="J509" s="144">
        <f t="shared" si="2"/>
        <v>5.2863436123348019E-2</v>
      </c>
    </row>
    <row r="510" spans="1:10">
      <c r="A510" s="15"/>
      <c r="B510" s="4"/>
      <c r="C510" s="15"/>
      <c r="D510" s="4"/>
      <c r="E510" s="4"/>
      <c r="F510" s="4"/>
      <c r="G510" s="4"/>
      <c r="H510" s="134" t="s">
        <v>711</v>
      </c>
      <c r="I510" s="135">
        <v>5</v>
      </c>
      <c r="J510" s="144">
        <f t="shared" si="2"/>
        <v>2.2026431718061675E-2</v>
      </c>
    </row>
    <row r="511" spans="1:10">
      <c r="A511" s="15"/>
      <c r="B511" s="4"/>
      <c r="C511" s="15"/>
      <c r="D511" s="4"/>
      <c r="E511" s="4"/>
      <c r="F511" s="4"/>
      <c r="G511" s="4"/>
      <c r="H511" s="134"/>
      <c r="I511" s="135">
        <f>SUM(I506:I510)</f>
        <v>227</v>
      </c>
      <c r="J511" s="144">
        <f t="shared" si="2"/>
        <v>1</v>
      </c>
    </row>
    <row r="512" spans="1:10">
      <c r="A512" s="15"/>
      <c r="B512" s="4"/>
      <c r="C512" s="15"/>
      <c r="D512" s="4"/>
      <c r="E512" s="4"/>
      <c r="F512" s="4"/>
      <c r="G512" s="4"/>
    </row>
    <row r="513" spans="1:7">
      <c r="A513" s="15"/>
      <c r="B513" s="4"/>
      <c r="C513" s="15"/>
      <c r="D513" s="4"/>
      <c r="E513" s="4"/>
      <c r="F513" s="4"/>
      <c r="G513" s="4"/>
    </row>
    <row r="514" spans="1:7">
      <c r="A514" s="15"/>
      <c r="B514" s="4"/>
      <c r="C514" s="15"/>
      <c r="D514" s="4"/>
      <c r="E514" s="4"/>
      <c r="F514" s="4"/>
      <c r="G514" s="4"/>
    </row>
    <row r="515" spans="1:7">
      <c r="A515" s="15"/>
      <c r="B515" s="4"/>
      <c r="C515" s="15"/>
      <c r="D515" s="4"/>
      <c r="E515" s="4"/>
      <c r="F515" s="4"/>
      <c r="G515" s="4"/>
    </row>
    <row r="516" spans="1:7">
      <c r="A516" s="15"/>
      <c r="B516" s="4"/>
      <c r="C516" s="15"/>
      <c r="D516" s="4"/>
      <c r="E516" s="4"/>
      <c r="F516" s="4"/>
      <c r="G516" s="4"/>
    </row>
    <row r="517" spans="1:7">
      <c r="A517" s="15"/>
      <c r="B517" s="4"/>
      <c r="C517" s="15"/>
      <c r="D517" s="4"/>
      <c r="E517" s="4"/>
      <c r="F517" s="4"/>
      <c r="G517" s="4"/>
    </row>
    <row r="525" spans="1:7" ht="33">
      <c r="B525" s="31" t="s">
        <v>282</v>
      </c>
    </row>
  </sheetData>
  <sortState ref="A3:K511">
    <sortCondition ref="B3"/>
  </sortState>
  <pageMargins left="0" right="0" top="0" bottom="0" header="0.31496062992125984" footer="0.31496062992125984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>
    <pageSetUpPr fitToPage="1"/>
  </sheetPr>
  <dimension ref="A1:K259"/>
  <sheetViews>
    <sheetView workbookViewId="0">
      <pane ySplit="1" topLeftCell="A229" activePane="bottomLeft" state="frozen"/>
      <selection pane="bottomLeft" activeCell="H2" sqref="H2:H252"/>
    </sheetView>
  </sheetViews>
  <sheetFormatPr baseColWidth="10" defaultRowHeight="21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  <col min="9" max="11" width="10.83203125" style="87"/>
  </cols>
  <sheetData>
    <row r="1" spans="1:10" ht="49.5" customHeight="1" thickBot="1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</row>
    <row r="2" spans="1:10" ht="49.5" customHeight="1" thickBot="1">
      <c r="A2" s="76">
        <v>43103</v>
      </c>
      <c r="B2" s="78" t="s">
        <v>22</v>
      </c>
      <c r="C2" s="80">
        <v>6747</v>
      </c>
      <c r="D2" s="81" t="s">
        <v>326</v>
      </c>
      <c r="E2" s="83" t="s">
        <v>7</v>
      </c>
      <c r="F2" s="83" t="s">
        <v>7</v>
      </c>
      <c r="G2" s="83" t="s">
        <v>65</v>
      </c>
      <c r="H2" s="83"/>
    </row>
    <row r="3" spans="1:10" ht="15" customHeight="1">
      <c r="A3" s="41">
        <v>43104</v>
      </c>
      <c r="B3" s="33" t="s">
        <v>22</v>
      </c>
      <c r="C3" s="33">
        <v>6791</v>
      </c>
      <c r="D3" s="74" t="s">
        <v>348</v>
      </c>
      <c r="E3" s="33" t="s">
        <v>5</v>
      </c>
      <c r="F3" s="33" t="s">
        <v>5</v>
      </c>
      <c r="G3" s="49" t="s">
        <v>388</v>
      </c>
      <c r="H3" s="33"/>
    </row>
    <row r="4" spans="1:10" ht="15" customHeight="1">
      <c r="A4" s="48">
        <v>43105</v>
      </c>
      <c r="B4" s="32" t="s">
        <v>22</v>
      </c>
      <c r="C4" s="32">
        <v>6724</v>
      </c>
      <c r="D4" s="32" t="s">
        <v>366</v>
      </c>
      <c r="E4" s="32" t="s">
        <v>7</v>
      </c>
      <c r="F4" s="32" t="s">
        <v>24</v>
      </c>
      <c r="G4" s="33" t="s">
        <v>65</v>
      </c>
      <c r="H4" s="32"/>
    </row>
    <row r="5" spans="1:10" ht="15" customHeight="1">
      <c r="A5" s="48">
        <v>43105</v>
      </c>
      <c r="B5" s="32" t="s">
        <v>22</v>
      </c>
      <c r="C5" s="32">
        <v>6780</v>
      </c>
      <c r="D5" s="32" t="s">
        <v>370</v>
      </c>
      <c r="E5" s="32" t="s">
        <v>7</v>
      </c>
      <c r="F5" s="32" t="s">
        <v>7</v>
      </c>
      <c r="G5" s="33" t="s">
        <v>65</v>
      </c>
      <c r="H5" s="32"/>
    </row>
    <row r="6" spans="1:10" ht="15" customHeight="1">
      <c r="A6" s="69">
        <v>43107</v>
      </c>
      <c r="B6" s="70" t="s">
        <v>22</v>
      </c>
      <c r="C6" s="70">
        <v>6750</v>
      </c>
      <c r="D6" s="70" t="s">
        <v>455</v>
      </c>
      <c r="E6" s="70" t="s">
        <v>12</v>
      </c>
      <c r="F6" s="70" t="s">
        <v>7</v>
      </c>
      <c r="G6" s="71" t="s">
        <v>283</v>
      </c>
      <c r="H6" s="70"/>
    </row>
    <row r="7" spans="1:10" ht="15" customHeight="1">
      <c r="A7" s="48">
        <v>43110</v>
      </c>
      <c r="B7" s="32" t="s">
        <v>22</v>
      </c>
      <c r="C7" s="32">
        <v>6791</v>
      </c>
      <c r="D7" s="32" t="s">
        <v>348</v>
      </c>
      <c r="E7" s="32" t="s">
        <v>7</v>
      </c>
      <c r="F7" s="32" t="s">
        <v>7</v>
      </c>
      <c r="G7" s="33" t="s">
        <v>388</v>
      </c>
      <c r="H7" s="32"/>
    </row>
    <row r="8" spans="1:10" ht="15" customHeight="1">
      <c r="A8" s="48">
        <v>43111</v>
      </c>
      <c r="B8" s="32" t="s">
        <v>22</v>
      </c>
      <c r="C8" s="32">
        <v>6781</v>
      </c>
      <c r="D8" s="32" t="s">
        <v>370</v>
      </c>
      <c r="E8" s="32" t="s">
        <v>7</v>
      </c>
      <c r="F8" s="32" t="s">
        <v>242</v>
      </c>
      <c r="G8" s="33" t="s">
        <v>388</v>
      </c>
      <c r="H8" s="32"/>
    </row>
    <row r="9" spans="1:10" ht="15" customHeight="1">
      <c r="A9" s="69">
        <v>43114</v>
      </c>
      <c r="B9" s="70" t="s">
        <v>22</v>
      </c>
      <c r="C9" s="70">
        <v>6790</v>
      </c>
      <c r="D9" s="70" t="s">
        <v>479</v>
      </c>
      <c r="E9" s="70" t="s">
        <v>5</v>
      </c>
      <c r="F9" s="70" t="s">
        <v>7</v>
      </c>
      <c r="G9" s="71" t="s">
        <v>388</v>
      </c>
      <c r="H9" s="70"/>
    </row>
    <row r="10" spans="1:10" ht="15" customHeight="1">
      <c r="A10" s="69">
        <v>43120</v>
      </c>
      <c r="B10" s="70" t="s">
        <v>22</v>
      </c>
      <c r="C10" s="70">
        <v>6700</v>
      </c>
      <c r="D10" s="70"/>
      <c r="E10" s="70" t="s">
        <v>7</v>
      </c>
      <c r="F10" s="70" t="s">
        <v>24</v>
      </c>
      <c r="G10" s="71" t="s">
        <v>98</v>
      </c>
      <c r="H10" s="70"/>
    </row>
    <row r="11" spans="1:10" ht="15" customHeight="1">
      <c r="A11" s="69">
        <v>43120</v>
      </c>
      <c r="B11" s="70" t="s">
        <v>22</v>
      </c>
      <c r="C11" s="70">
        <v>6700</v>
      </c>
      <c r="D11" s="70"/>
      <c r="E11" s="70" t="s">
        <v>7</v>
      </c>
      <c r="F11" s="70" t="s">
        <v>24</v>
      </c>
      <c r="G11" s="71" t="s">
        <v>65</v>
      </c>
      <c r="H11" s="70"/>
    </row>
    <row r="12" spans="1:10" ht="15" customHeight="1">
      <c r="A12" s="69">
        <v>43121</v>
      </c>
      <c r="B12" s="70" t="s">
        <v>22</v>
      </c>
      <c r="C12" s="70">
        <v>6720</v>
      </c>
      <c r="D12" s="70" t="s">
        <v>144</v>
      </c>
      <c r="E12" s="70" t="s">
        <v>7</v>
      </c>
      <c r="F12" s="70" t="s">
        <v>24</v>
      </c>
      <c r="G12" s="71" t="s">
        <v>497</v>
      </c>
      <c r="H12" s="70"/>
    </row>
    <row r="13" spans="1:10" ht="15" customHeight="1">
      <c r="A13" s="69">
        <v>43121</v>
      </c>
      <c r="B13" s="70" t="s">
        <v>22</v>
      </c>
      <c r="C13" s="70">
        <v>6780</v>
      </c>
      <c r="D13" s="70" t="s">
        <v>370</v>
      </c>
      <c r="E13" s="70" t="s">
        <v>453</v>
      </c>
      <c r="F13" s="70" t="s">
        <v>24</v>
      </c>
      <c r="G13" s="71" t="s">
        <v>388</v>
      </c>
      <c r="H13" s="70"/>
    </row>
    <row r="14" spans="1:10" ht="15" customHeight="1">
      <c r="A14" s="69">
        <v>43121</v>
      </c>
      <c r="B14" s="70" t="s">
        <v>22</v>
      </c>
      <c r="C14" s="70">
        <v>7717</v>
      </c>
      <c r="D14" s="70"/>
      <c r="E14" s="70" t="s">
        <v>7</v>
      </c>
      <c r="F14" s="70" t="s">
        <v>7</v>
      </c>
      <c r="G14" s="71" t="s">
        <v>508</v>
      </c>
      <c r="H14" s="70"/>
      <c r="J14" s="94"/>
    </row>
    <row r="15" spans="1:10" ht="15" customHeight="1">
      <c r="A15" s="48">
        <v>43127</v>
      </c>
      <c r="B15" s="32" t="s">
        <v>22</v>
      </c>
      <c r="C15" s="32">
        <v>1702</v>
      </c>
      <c r="D15" s="32" t="s">
        <v>530</v>
      </c>
      <c r="E15" s="32" t="s">
        <v>7</v>
      </c>
      <c r="F15" s="32" t="s">
        <v>7</v>
      </c>
      <c r="G15" s="33" t="s">
        <v>387</v>
      </c>
      <c r="H15" s="32"/>
    </row>
    <row r="16" spans="1:10" ht="15" customHeight="1">
      <c r="A16" s="48">
        <v>43128</v>
      </c>
      <c r="B16" s="32" t="s">
        <v>22</v>
      </c>
      <c r="C16" s="32">
        <v>6860</v>
      </c>
      <c r="D16" s="32" t="s">
        <v>550</v>
      </c>
      <c r="E16" s="32" t="s">
        <v>7</v>
      </c>
      <c r="F16" s="32" t="s">
        <v>7</v>
      </c>
      <c r="G16" s="33" t="s">
        <v>65</v>
      </c>
      <c r="H16" s="32"/>
    </row>
    <row r="17" spans="1:11" ht="15" customHeight="1">
      <c r="A17" s="48">
        <v>43128</v>
      </c>
      <c r="B17" s="32" t="s">
        <v>22</v>
      </c>
      <c r="C17" s="32">
        <v>6640</v>
      </c>
      <c r="D17" s="32" t="s">
        <v>553</v>
      </c>
      <c r="E17" s="32" t="s">
        <v>7</v>
      </c>
      <c r="F17" s="32" t="s">
        <v>24</v>
      </c>
      <c r="G17" s="33" t="s">
        <v>65</v>
      </c>
      <c r="H17" s="32"/>
      <c r="I17" s="87">
        <v>15</v>
      </c>
      <c r="J17" s="94">
        <f>I17/251</f>
        <v>5.9760956175298807E-2</v>
      </c>
      <c r="K17" s="87" t="s">
        <v>573</v>
      </c>
    </row>
    <row r="18" spans="1:11" ht="15" customHeight="1">
      <c r="A18" s="48">
        <v>43129</v>
      </c>
      <c r="B18" s="32" t="s">
        <v>554</v>
      </c>
      <c r="C18" s="32" t="s">
        <v>555</v>
      </c>
      <c r="D18" s="32" t="s">
        <v>556</v>
      </c>
      <c r="E18" s="32" t="s">
        <v>24</v>
      </c>
      <c r="F18" s="32" t="s">
        <v>24</v>
      </c>
      <c r="G18" s="33" t="s">
        <v>65</v>
      </c>
      <c r="H18" s="32"/>
    </row>
    <row r="19" spans="1:11" ht="15" customHeight="1">
      <c r="A19" s="69">
        <v>43106</v>
      </c>
      <c r="B19" s="70" t="s">
        <v>6</v>
      </c>
      <c r="C19" s="70">
        <v>66706</v>
      </c>
      <c r="D19" s="70" t="s">
        <v>219</v>
      </c>
      <c r="E19" s="70" t="s">
        <v>377</v>
      </c>
      <c r="F19" s="70" t="s">
        <v>378</v>
      </c>
      <c r="G19" s="71" t="s">
        <v>42</v>
      </c>
      <c r="H19" s="70"/>
    </row>
    <row r="20" spans="1:11" ht="15" customHeight="1">
      <c r="A20" s="69">
        <v>43107</v>
      </c>
      <c r="B20" s="70" t="s">
        <v>6</v>
      </c>
      <c r="C20" s="70">
        <v>54293</v>
      </c>
      <c r="D20" s="70" t="s">
        <v>434</v>
      </c>
      <c r="E20" s="70" t="s">
        <v>6</v>
      </c>
      <c r="F20" s="70" t="s">
        <v>24</v>
      </c>
      <c r="G20" s="71" t="s">
        <v>65</v>
      </c>
      <c r="H20" s="70"/>
    </row>
    <row r="21" spans="1:11" ht="15" customHeight="1">
      <c r="A21" s="48">
        <v>43109</v>
      </c>
      <c r="B21" s="32" t="s">
        <v>6</v>
      </c>
      <c r="C21" s="32">
        <v>54636</v>
      </c>
      <c r="D21" s="32" t="s">
        <v>458</v>
      </c>
      <c r="E21" s="32" t="s">
        <v>6</v>
      </c>
      <c r="F21" s="32" t="s">
        <v>5</v>
      </c>
      <c r="G21" s="33" t="s">
        <v>459</v>
      </c>
      <c r="H21" s="32"/>
    </row>
    <row r="22" spans="1:11" ht="15" customHeight="1">
      <c r="A22" s="48">
        <v>43112</v>
      </c>
      <c r="B22" s="32" t="s">
        <v>6</v>
      </c>
      <c r="C22" s="32">
        <v>55105</v>
      </c>
      <c r="D22" s="32" t="s">
        <v>465</v>
      </c>
      <c r="E22" s="32" t="s">
        <v>6</v>
      </c>
      <c r="F22" s="32" t="s">
        <v>24</v>
      </c>
      <c r="G22" s="33" t="s">
        <v>65</v>
      </c>
      <c r="H22" s="32"/>
    </row>
    <row r="23" spans="1:11" ht="15" customHeight="1">
      <c r="A23" s="69">
        <v>43114</v>
      </c>
      <c r="B23" s="70" t="s">
        <v>6</v>
      </c>
      <c r="C23" s="70">
        <v>54457</v>
      </c>
      <c r="D23" s="70" t="s">
        <v>473</v>
      </c>
      <c r="E23" s="70" t="s">
        <v>7</v>
      </c>
      <c r="F23" s="70" t="s">
        <v>7</v>
      </c>
      <c r="G23" s="71" t="s">
        <v>65</v>
      </c>
      <c r="H23" s="70"/>
    </row>
    <row r="24" spans="1:11" ht="15" customHeight="1">
      <c r="A24" s="69">
        <v>43114</v>
      </c>
      <c r="B24" s="70" t="s">
        <v>6</v>
      </c>
      <c r="C24" s="70">
        <v>54296</v>
      </c>
      <c r="D24" s="70" t="s">
        <v>434</v>
      </c>
      <c r="E24" s="70" t="s">
        <v>6</v>
      </c>
      <c r="F24" s="70" t="s">
        <v>24</v>
      </c>
      <c r="G24" s="71" t="s">
        <v>65</v>
      </c>
      <c r="H24" s="70"/>
    </row>
    <row r="25" spans="1:11" ht="15" customHeight="1">
      <c r="A25" s="69">
        <v>43114</v>
      </c>
      <c r="B25" s="70" t="s">
        <v>6</v>
      </c>
      <c r="C25" s="70">
        <v>54295</v>
      </c>
      <c r="D25" s="70" t="s">
        <v>434</v>
      </c>
      <c r="E25" s="70" t="s">
        <v>6</v>
      </c>
      <c r="F25" s="70" t="s">
        <v>6</v>
      </c>
      <c r="G25" s="71" t="s">
        <v>65</v>
      </c>
      <c r="H25" s="70"/>
    </row>
    <row r="26" spans="1:11" ht="15" customHeight="1">
      <c r="A26" s="69">
        <v>43120</v>
      </c>
      <c r="B26" s="70" t="s">
        <v>6</v>
      </c>
      <c r="C26" s="70">
        <v>54317</v>
      </c>
      <c r="D26" s="70" t="s">
        <v>494</v>
      </c>
      <c r="E26" s="70" t="s">
        <v>5</v>
      </c>
      <c r="F26" s="70" t="s">
        <v>6</v>
      </c>
      <c r="G26" s="71" t="s">
        <v>65</v>
      </c>
      <c r="H26" s="70"/>
    </row>
    <row r="27" spans="1:11" ht="15" customHeight="1">
      <c r="A27" s="69">
        <v>43121</v>
      </c>
      <c r="B27" s="70" t="s">
        <v>6</v>
      </c>
      <c r="C27" s="70">
        <v>54311</v>
      </c>
      <c r="D27" s="70"/>
      <c r="E27" s="70" t="s">
        <v>6</v>
      </c>
      <c r="F27" s="70" t="s">
        <v>24</v>
      </c>
      <c r="G27" s="71" t="s">
        <v>387</v>
      </c>
      <c r="H27" s="70"/>
    </row>
    <row r="28" spans="1:11" ht="15" customHeight="1">
      <c r="A28" s="69">
        <v>43121</v>
      </c>
      <c r="B28" s="70" t="s">
        <v>6</v>
      </c>
      <c r="C28" s="70">
        <v>54290</v>
      </c>
      <c r="D28" s="70" t="s">
        <v>434</v>
      </c>
      <c r="E28" s="70" t="s">
        <v>377</v>
      </c>
      <c r="F28" s="70" t="s">
        <v>6</v>
      </c>
      <c r="G28" s="71" t="s">
        <v>65</v>
      </c>
      <c r="H28" s="70"/>
    </row>
    <row r="29" spans="1:11" ht="15" customHeight="1">
      <c r="A29" s="69">
        <v>43121</v>
      </c>
      <c r="B29" s="70" t="s">
        <v>6</v>
      </c>
      <c r="C29" s="70">
        <v>34596</v>
      </c>
      <c r="D29" s="70" t="s">
        <v>525</v>
      </c>
      <c r="E29" s="70" t="s">
        <v>6</v>
      </c>
      <c r="F29" s="70" t="s">
        <v>6</v>
      </c>
      <c r="G29" s="71" t="s">
        <v>65</v>
      </c>
      <c r="H29" s="70"/>
      <c r="J29" s="94"/>
    </row>
    <row r="30" spans="1:11" ht="15" customHeight="1">
      <c r="A30" s="48">
        <v>43128</v>
      </c>
      <c r="B30" s="32" t="s">
        <v>6</v>
      </c>
      <c r="C30" s="32">
        <v>66780</v>
      </c>
      <c r="D30" s="32" t="s">
        <v>545</v>
      </c>
      <c r="E30" s="32" t="s">
        <v>6</v>
      </c>
      <c r="F30" s="32" t="s">
        <v>6</v>
      </c>
      <c r="G30" s="33" t="s">
        <v>65</v>
      </c>
      <c r="H30" s="32"/>
    </row>
    <row r="31" spans="1:11" ht="15" customHeight="1">
      <c r="A31" s="48">
        <v>43132</v>
      </c>
      <c r="B31" s="32" t="s">
        <v>6</v>
      </c>
      <c r="C31" s="32">
        <v>55118</v>
      </c>
      <c r="D31" s="32" t="s">
        <v>561</v>
      </c>
      <c r="E31" s="32" t="s">
        <v>6</v>
      </c>
      <c r="F31" s="32" t="s">
        <v>6</v>
      </c>
      <c r="G31" s="33" t="s">
        <v>65</v>
      </c>
      <c r="H31" s="32"/>
    </row>
    <row r="32" spans="1:11" ht="15" customHeight="1">
      <c r="A32" s="48">
        <v>43133</v>
      </c>
      <c r="B32" s="32" t="s">
        <v>6</v>
      </c>
      <c r="C32" s="32">
        <v>54338</v>
      </c>
      <c r="D32" s="32" t="s">
        <v>400</v>
      </c>
      <c r="E32" s="32" t="s">
        <v>6</v>
      </c>
      <c r="F32" s="32" t="s">
        <v>6</v>
      </c>
      <c r="G32" s="33" t="s">
        <v>65</v>
      </c>
      <c r="H32" s="32"/>
      <c r="I32" s="87">
        <f>13</f>
        <v>13</v>
      </c>
      <c r="J32" s="94">
        <f>I32/251</f>
        <v>5.1792828685258967E-2</v>
      </c>
      <c r="K32" s="87" t="s">
        <v>575</v>
      </c>
    </row>
    <row r="33" spans="1:8" ht="15" customHeight="1">
      <c r="A33" s="48">
        <v>43132</v>
      </c>
      <c r="B33" s="32" t="s">
        <v>28</v>
      </c>
      <c r="C33" s="32">
        <v>3560</v>
      </c>
      <c r="D33" s="32" t="s">
        <v>560</v>
      </c>
      <c r="E33" s="32" t="s">
        <v>28</v>
      </c>
      <c r="F33" s="32" t="s">
        <v>7</v>
      </c>
      <c r="G33" s="33" t="s">
        <v>65</v>
      </c>
      <c r="H33" s="32"/>
    </row>
    <row r="34" spans="1:8" ht="15" customHeight="1">
      <c r="A34" s="48">
        <v>43103</v>
      </c>
      <c r="B34" s="32" t="s">
        <v>7</v>
      </c>
      <c r="C34" s="32">
        <v>11000</v>
      </c>
      <c r="D34" s="32" t="s">
        <v>322</v>
      </c>
      <c r="E34" s="32" t="s">
        <v>7</v>
      </c>
      <c r="F34" s="32" t="s">
        <v>7</v>
      </c>
      <c r="G34" s="33" t="s">
        <v>65</v>
      </c>
      <c r="H34" s="32"/>
    </row>
    <row r="35" spans="1:8" ht="15" customHeight="1">
      <c r="A35" s="48">
        <v>43103</v>
      </c>
      <c r="B35" s="32" t="s">
        <v>7</v>
      </c>
      <c r="C35" s="32">
        <v>31290</v>
      </c>
      <c r="D35" s="32" t="s">
        <v>323</v>
      </c>
      <c r="E35" s="32" t="s">
        <v>7</v>
      </c>
      <c r="F35" s="32" t="s">
        <v>7</v>
      </c>
      <c r="G35" s="33" t="s">
        <v>65</v>
      </c>
      <c r="H35" s="32"/>
    </row>
    <row r="36" spans="1:8" ht="15" customHeight="1">
      <c r="A36" s="48">
        <v>43103</v>
      </c>
      <c r="B36" s="32" t="s">
        <v>7</v>
      </c>
      <c r="C36" s="32">
        <v>57330</v>
      </c>
      <c r="D36" s="32" t="s">
        <v>324</v>
      </c>
      <c r="E36" s="32" t="s">
        <v>7</v>
      </c>
      <c r="F36" s="32" t="s">
        <v>7</v>
      </c>
      <c r="G36" s="33" t="s">
        <v>65</v>
      </c>
      <c r="H36" s="32"/>
    </row>
    <row r="37" spans="1:8" ht="15" customHeight="1">
      <c r="A37" s="48">
        <v>43103</v>
      </c>
      <c r="B37" s="32" t="s">
        <v>7</v>
      </c>
      <c r="C37" s="32">
        <v>57185</v>
      </c>
      <c r="D37" s="32" t="s">
        <v>327</v>
      </c>
      <c r="E37" s="32" t="s">
        <v>7</v>
      </c>
      <c r="F37" s="32" t="s">
        <v>7</v>
      </c>
      <c r="G37" s="49" t="s">
        <v>65</v>
      </c>
      <c r="H37" s="32"/>
    </row>
    <row r="38" spans="1:8" ht="15" customHeight="1">
      <c r="A38" s="48">
        <v>43104</v>
      </c>
      <c r="B38" s="32" t="s">
        <v>7</v>
      </c>
      <c r="C38" s="32">
        <v>74500</v>
      </c>
      <c r="D38" s="32" t="s">
        <v>336</v>
      </c>
      <c r="E38" s="32" t="s">
        <v>7</v>
      </c>
      <c r="F38" s="32" t="s">
        <v>7</v>
      </c>
      <c r="G38" s="49" t="s">
        <v>388</v>
      </c>
      <c r="H38" s="32"/>
    </row>
    <row r="39" spans="1:8" ht="15" customHeight="1">
      <c r="A39" s="48">
        <v>43105</v>
      </c>
      <c r="B39" s="32" t="s">
        <v>7</v>
      </c>
      <c r="C39" s="32">
        <v>57880</v>
      </c>
      <c r="D39" s="32" t="s">
        <v>365</v>
      </c>
      <c r="E39" s="32" t="s">
        <v>7</v>
      </c>
      <c r="F39" s="32" t="s">
        <v>7</v>
      </c>
      <c r="G39" s="33" t="s">
        <v>65</v>
      </c>
      <c r="H39" s="32"/>
    </row>
    <row r="40" spans="1:8" ht="15" customHeight="1">
      <c r="A40" s="48">
        <v>43105</v>
      </c>
      <c r="B40" s="32" t="s">
        <v>7</v>
      </c>
      <c r="C40" s="32">
        <v>91750</v>
      </c>
      <c r="D40" s="32" t="s">
        <v>367</v>
      </c>
      <c r="E40" s="32" t="s">
        <v>7</v>
      </c>
      <c r="F40" s="32" t="s">
        <v>7</v>
      </c>
      <c r="G40" s="33" t="s">
        <v>235</v>
      </c>
      <c r="H40" s="32"/>
    </row>
    <row r="41" spans="1:8" ht="15" customHeight="1">
      <c r="A41" s="48">
        <v>43105</v>
      </c>
      <c r="B41" s="32" t="s">
        <v>7</v>
      </c>
      <c r="C41" s="32">
        <v>57570</v>
      </c>
      <c r="D41" s="32" t="s">
        <v>368</v>
      </c>
      <c r="E41" s="32" t="s">
        <v>7</v>
      </c>
      <c r="F41" s="32" t="s">
        <v>7</v>
      </c>
      <c r="G41" s="33" t="s">
        <v>65</v>
      </c>
      <c r="H41" s="32"/>
    </row>
    <row r="42" spans="1:8" ht="15" customHeight="1">
      <c r="A42" s="48">
        <v>43105</v>
      </c>
      <c r="B42" s="32" t="s">
        <v>7</v>
      </c>
      <c r="C42" s="32">
        <v>57110</v>
      </c>
      <c r="D42" s="32" t="s">
        <v>369</v>
      </c>
      <c r="E42" s="32" t="s">
        <v>7</v>
      </c>
      <c r="F42" s="32" t="s">
        <v>7</v>
      </c>
      <c r="G42" s="33" t="s">
        <v>379</v>
      </c>
      <c r="H42" s="32"/>
    </row>
    <row r="43" spans="1:8" ht="15" customHeight="1">
      <c r="A43" s="48">
        <v>43105</v>
      </c>
      <c r="B43" s="32" t="s">
        <v>7</v>
      </c>
      <c r="C43" s="32">
        <v>57390</v>
      </c>
      <c r="D43" s="32" t="s">
        <v>350</v>
      </c>
      <c r="E43" s="32" t="s">
        <v>7</v>
      </c>
      <c r="F43" s="32" t="s">
        <v>7</v>
      </c>
      <c r="G43" s="33" t="s">
        <v>65</v>
      </c>
      <c r="H43" s="32"/>
    </row>
    <row r="44" spans="1:8" ht="15" customHeight="1">
      <c r="A44" s="69">
        <v>43106</v>
      </c>
      <c r="B44" s="70" t="s">
        <v>7</v>
      </c>
      <c r="C44" s="70">
        <v>54920</v>
      </c>
      <c r="D44" s="70" t="s">
        <v>372</v>
      </c>
      <c r="E44" s="70" t="s">
        <v>7</v>
      </c>
      <c r="F44" s="70" t="s">
        <v>7</v>
      </c>
      <c r="G44" s="71" t="s">
        <v>380</v>
      </c>
      <c r="H44" s="70"/>
    </row>
    <row r="45" spans="1:8" ht="15" customHeight="1">
      <c r="A45" s="69">
        <v>43106</v>
      </c>
      <c r="B45" s="70" t="s">
        <v>7</v>
      </c>
      <c r="C45" s="70">
        <v>57330</v>
      </c>
      <c r="D45" s="70" t="s">
        <v>375</v>
      </c>
      <c r="E45" s="70" t="s">
        <v>5</v>
      </c>
      <c r="F45" s="70" t="s">
        <v>7</v>
      </c>
      <c r="G45" s="71" t="s">
        <v>382</v>
      </c>
      <c r="H45" s="70"/>
    </row>
    <row r="46" spans="1:8" ht="15" customHeight="1">
      <c r="A46" s="69">
        <v>43106</v>
      </c>
      <c r="B46" s="70" t="s">
        <v>7</v>
      </c>
      <c r="C46" s="70">
        <v>57710</v>
      </c>
      <c r="D46" s="70" t="s">
        <v>383</v>
      </c>
      <c r="E46" s="70" t="s">
        <v>7</v>
      </c>
      <c r="F46" s="70" t="s">
        <v>242</v>
      </c>
      <c r="G46" s="71" t="s">
        <v>65</v>
      </c>
      <c r="H46" s="70"/>
    </row>
    <row r="47" spans="1:8" ht="15" customHeight="1">
      <c r="A47" s="69">
        <v>43107</v>
      </c>
      <c r="B47" s="70" t="s">
        <v>7</v>
      </c>
      <c r="C47" s="70">
        <v>57390</v>
      </c>
      <c r="D47" s="70" t="s">
        <v>350</v>
      </c>
      <c r="E47" s="70" t="s">
        <v>7</v>
      </c>
      <c r="F47" s="70" t="s">
        <v>7</v>
      </c>
      <c r="G47" s="71" t="s">
        <v>388</v>
      </c>
      <c r="H47" s="70"/>
    </row>
    <row r="48" spans="1:8" ht="15" customHeight="1">
      <c r="A48" s="48">
        <v>43110</v>
      </c>
      <c r="B48" s="32" t="s">
        <v>7</v>
      </c>
      <c r="C48" s="32">
        <v>57270</v>
      </c>
      <c r="D48" s="32" t="s">
        <v>460</v>
      </c>
      <c r="E48" s="32" t="s">
        <v>10</v>
      </c>
      <c r="F48" s="32" t="s">
        <v>7</v>
      </c>
      <c r="G48" s="33" t="s">
        <v>388</v>
      </c>
      <c r="H48" s="32"/>
    </row>
    <row r="49" spans="1:10" ht="15" customHeight="1">
      <c r="A49" s="48">
        <v>43110</v>
      </c>
      <c r="B49" s="32" t="s">
        <v>7</v>
      </c>
      <c r="C49" s="32">
        <v>25620</v>
      </c>
      <c r="D49" s="32" t="s">
        <v>461</v>
      </c>
      <c r="E49" s="32" t="s">
        <v>29</v>
      </c>
      <c r="F49" s="32" t="s">
        <v>211</v>
      </c>
      <c r="G49" s="33" t="s">
        <v>65</v>
      </c>
      <c r="H49" s="32"/>
    </row>
    <row r="50" spans="1:10" ht="15" customHeight="1">
      <c r="A50" s="48">
        <v>43111</v>
      </c>
      <c r="B50" s="32" t="s">
        <v>7</v>
      </c>
      <c r="C50" s="32">
        <v>57390</v>
      </c>
      <c r="D50" s="32" t="s">
        <v>350</v>
      </c>
      <c r="E50" s="32" t="s">
        <v>7</v>
      </c>
      <c r="F50" s="32" t="s">
        <v>242</v>
      </c>
      <c r="G50" s="33" t="s">
        <v>37</v>
      </c>
      <c r="H50" s="32"/>
    </row>
    <row r="51" spans="1:10" ht="15" customHeight="1">
      <c r="A51" s="69">
        <v>43113</v>
      </c>
      <c r="B51" s="70" t="s">
        <v>7</v>
      </c>
      <c r="C51" s="70">
        <v>57390</v>
      </c>
      <c r="D51" s="70" t="s">
        <v>350</v>
      </c>
      <c r="E51" s="70" t="s">
        <v>61</v>
      </c>
      <c r="F51" s="70" t="s">
        <v>7</v>
      </c>
      <c r="G51" s="71" t="s">
        <v>65</v>
      </c>
      <c r="H51" s="70"/>
    </row>
    <row r="52" spans="1:10" ht="15" customHeight="1">
      <c r="A52" s="69">
        <v>43113</v>
      </c>
      <c r="B52" s="70" t="s">
        <v>7</v>
      </c>
      <c r="C52" s="70">
        <v>57310</v>
      </c>
      <c r="D52" s="70" t="s">
        <v>165</v>
      </c>
      <c r="E52" s="70" t="s">
        <v>7</v>
      </c>
      <c r="F52" s="70" t="s">
        <v>7</v>
      </c>
      <c r="G52" s="71" t="s">
        <v>65</v>
      </c>
      <c r="H52" s="70"/>
    </row>
    <row r="53" spans="1:10" ht="15" customHeight="1">
      <c r="A53" s="69">
        <v>43113</v>
      </c>
      <c r="B53" s="70" t="s">
        <v>7</v>
      </c>
      <c r="C53" s="70">
        <v>57100</v>
      </c>
      <c r="D53" s="70" t="s">
        <v>349</v>
      </c>
      <c r="E53" s="70" t="s">
        <v>7</v>
      </c>
      <c r="F53" s="70" t="s">
        <v>7</v>
      </c>
      <c r="G53" s="71" t="s">
        <v>388</v>
      </c>
      <c r="H53" s="70"/>
    </row>
    <row r="54" spans="1:10" ht="15" customHeight="1">
      <c r="A54" s="69">
        <v>43113</v>
      </c>
      <c r="B54" s="70" t="s">
        <v>7</v>
      </c>
      <c r="C54" s="70">
        <v>57330</v>
      </c>
      <c r="D54" s="70" t="s">
        <v>413</v>
      </c>
      <c r="E54" s="70" t="s">
        <v>7</v>
      </c>
      <c r="F54" s="70" t="s">
        <v>7</v>
      </c>
      <c r="G54" s="71" t="s">
        <v>388</v>
      </c>
      <c r="H54" s="70"/>
    </row>
    <row r="55" spans="1:10" ht="15" customHeight="1">
      <c r="A55" s="69">
        <v>43114</v>
      </c>
      <c r="B55" s="70" t="s">
        <v>7</v>
      </c>
      <c r="C55" s="70">
        <v>67300</v>
      </c>
      <c r="D55" s="70" t="s">
        <v>472</v>
      </c>
      <c r="E55" s="70" t="s">
        <v>7</v>
      </c>
      <c r="F55" s="70" t="s">
        <v>7</v>
      </c>
      <c r="G55" s="71" t="s">
        <v>65</v>
      </c>
      <c r="H55" s="70"/>
    </row>
    <row r="56" spans="1:10">
      <c r="A56" s="48">
        <v>43115</v>
      </c>
      <c r="B56" s="32" t="s">
        <v>7</v>
      </c>
      <c r="C56" s="32">
        <v>97400</v>
      </c>
      <c r="D56" s="32" t="s">
        <v>483</v>
      </c>
      <c r="E56" s="32" t="s">
        <v>7</v>
      </c>
      <c r="F56" s="32" t="s">
        <v>24</v>
      </c>
      <c r="G56" s="32" t="s">
        <v>388</v>
      </c>
      <c r="H56" s="32"/>
    </row>
    <row r="57" spans="1:10">
      <c r="A57" s="69">
        <v>43120</v>
      </c>
      <c r="B57" s="70" t="s">
        <v>7</v>
      </c>
      <c r="C57" s="70">
        <v>55800</v>
      </c>
      <c r="D57" s="70" t="s">
        <v>490</v>
      </c>
      <c r="E57" s="70" t="s">
        <v>5</v>
      </c>
      <c r="F57" s="70" t="s">
        <v>7</v>
      </c>
      <c r="G57" s="70" t="s">
        <v>65</v>
      </c>
      <c r="H57" s="70"/>
    </row>
    <row r="58" spans="1:10">
      <c r="A58" s="69">
        <v>43121</v>
      </c>
      <c r="B58" s="70" t="s">
        <v>7</v>
      </c>
      <c r="C58" s="70">
        <v>57390</v>
      </c>
      <c r="D58" s="70" t="s">
        <v>329</v>
      </c>
      <c r="E58" s="70" t="s">
        <v>7</v>
      </c>
      <c r="F58" s="70" t="s">
        <v>24</v>
      </c>
      <c r="G58" s="70" t="s">
        <v>495</v>
      </c>
      <c r="H58" s="70"/>
    </row>
    <row r="59" spans="1:10">
      <c r="A59" s="69">
        <v>43121</v>
      </c>
      <c r="B59" s="70" t="s">
        <v>7</v>
      </c>
      <c r="C59" s="70">
        <v>54440</v>
      </c>
      <c r="D59" s="70"/>
      <c r="E59" s="70" t="s">
        <v>7</v>
      </c>
      <c r="F59" s="70" t="s">
        <v>7</v>
      </c>
      <c r="G59" s="70" t="s">
        <v>65</v>
      </c>
      <c r="H59" s="70"/>
    </row>
    <row r="60" spans="1:10">
      <c r="A60" s="69">
        <v>43121</v>
      </c>
      <c r="B60" s="70" t="s">
        <v>7</v>
      </c>
      <c r="C60" s="70">
        <v>57480</v>
      </c>
      <c r="D60" s="70" t="s">
        <v>512</v>
      </c>
      <c r="E60" s="70" t="s">
        <v>7</v>
      </c>
      <c r="F60" s="70" t="s">
        <v>6</v>
      </c>
      <c r="G60" s="70" t="s">
        <v>497</v>
      </c>
      <c r="H60" s="70"/>
    </row>
    <row r="61" spans="1:10">
      <c r="A61" s="69">
        <v>43121</v>
      </c>
      <c r="B61" s="70" t="s">
        <v>7</v>
      </c>
      <c r="C61" s="70">
        <v>57190</v>
      </c>
      <c r="D61" s="70" t="s">
        <v>515</v>
      </c>
      <c r="E61" s="70" t="s">
        <v>7</v>
      </c>
      <c r="F61" s="70" t="s">
        <v>24</v>
      </c>
      <c r="G61" s="70" t="s">
        <v>497</v>
      </c>
      <c r="H61" s="70"/>
    </row>
    <row r="62" spans="1:10">
      <c r="A62" s="69">
        <v>43121</v>
      </c>
      <c r="B62" s="69" t="s">
        <v>7</v>
      </c>
      <c r="C62" s="70">
        <v>98850</v>
      </c>
      <c r="D62" s="70" t="s">
        <v>518</v>
      </c>
      <c r="E62" s="70" t="s">
        <v>7</v>
      </c>
      <c r="F62" s="70" t="s">
        <v>7</v>
      </c>
      <c r="G62" s="70" t="s">
        <v>243</v>
      </c>
      <c r="H62" s="70"/>
      <c r="J62" s="94"/>
    </row>
    <row r="63" spans="1:10">
      <c r="A63" s="48">
        <v>43122</v>
      </c>
      <c r="B63" s="32" t="s">
        <v>7</v>
      </c>
      <c r="C63" s="32">
        <v>57540</v>
      </c>
      <c r="D63" s="32" t="s">
        <v>527</v>
      </c>
      <c r="E63" s="32" t="s">
        <v>7</v>
      </c>
      <c r="F63" s="32" t="s">
        <v>7</v>
      </c>
      <c r="G63" s="32" t="s">
        <v>497</v>
      </c>
      <c r="H63" s="32"/>
    </row>
    <row r="64" spans="1:10">
      <c r="A64" s="48">
        <v>43124</v>
      </c>
      <c r="B64" s="32" t="s">
        <v>7</v>
      </c>
      <c r="C64" s="32">
        <v>54380</v>
      </c>
      <c r="D64" s="32" t="s">
        <v>528</v>
      </c>
      <c r="E64" s="32" t="s">
        <v>7</v>
      </c>
      <c r="F64" s="32" t="s">
        <v>7</v>
      </c>
      <c r="G64" s="32" t="s">
        <v>65</v>
      </c>
      <c r="H64" s="32"/>
    </row>
    <row r="65" spans="1:11">
      <c r="A65" s="48">
        <v>43124</v>
      </c>
      <c r="B65" s="32" t="s">
        <v>7</v>
      </c>
      <c r="C65" s="32">
        <v>54650</v>
      </c>
      <c r="D65" s="32" t="s">
        <v>393</v>
      </c>
      <c r="E65" s="32" t="s">
        <v>7</v>
      </c>
      <c r="F65" s="32" t="s">
        <v>7</v>
      </c>
      <c r="G65" s="32" t="s">
        <v>388</v>
      </c>
      <c r="H65" s="32"/>
    </row>
    <row r="66" spans="1:11">
      <c r="A66" s="48">
        <v>43127</v>
      </c>
      <c r="B66" s="32" t="s">
        <v>7</v>
      </c>
      <c r="C66" s="32">
        <v>57840</v>
      </c>
      <c r="D66" s="32" t="s">
        <v>512</v>
      </c>
      <c r="E66" s="32" t="s">
        <v>534</v>
      </c>
      <c r="F66" s="32" t="s">
        <v>82</v>
      </c>
      <c r="G66" s="32" t="s">
        <v>65</v>
      </c>
      <c r="H66" s="32"/>
    </row>
    <row r="67" spans="1:11">
      <c r="A67" s="48">
        <v>43127</v>
      </c>
      <c r="B67" s="32" t="s">
        <v>7</v>
      </c>
      <c r="C67" s="32">
        <v>57840</v>
      </c>
      <c r="D67" s="32" t="s">
        <v>535</v>
      </c>
      <c r="E67" s="32" t="s">
        <v>7</v>
      </c>
      <c r="F67" s="32" t="s">
        <v>7</v>
      </c>
      <c r="G67" s="32" t="s">
        <v>536</v>
      </c>
      <c r="H67" s="32"/>
    </row>
    <row r="68" spans="1:11">
      <c r="A68" s="48">
        <v>43127</v>
      </c>
      <c r="B68" s="32" t="s">
        <v>7</v>
      </c>
      <c r="C68" s="32">
        <v>54260</v>
      </c>
      <c r="D68" s="32" t="s">
        <v>537</v>
      </c>
      <c r="E68" s="32" t="s">
        <v>7</v>
      </c>
      <c r="F68" s="32" t="s">
        <v>7</v>
      </c>
      <c r="G68" s="32" t="s">
        <v>37</v>
      </c>
      <c r="H68" s="32"/>
    </row>
    <row r="69" spans="1:11">
      <c r="A69" s="48">
        <v>43127</v>
      </c>
      <c r="B69" s="32" t="s">
        <v>7</v>
      </c>
      <c r="C69" s="32">
        <v>54720</v>
      </c>
      <c r="D69" s="32" t="s">
        <v>538</v>
      </c>
      <c r="E69" s="32" t="s">
        <v>7</v>
      </c>
      <c r="F69" s="32" t="s">
        <v>5</v>
      </c>
      <c r="G69" s="32" t="s">
        <v>539</v>
      </c>
      <c r="H69" s="32"/>
    </row>
    <row r="70" spans="1:11">
      <c r="A70" s="48">
        <v>43127</v>
      </c>
      <c r="B70" s="32" t="s">
        <v>7</v>
      </c>
      <c r="C70" s="32">
        <v>54720</v>
      </c>
      <c r="D70" s="32" t="s">
        <v>538</v>
      </c>
      <c r="E70" s="32" t="s">
        <v>7</v>
      </c>
      <c r="F70" s="32" t="s">
        <v>24</v>
      </c>
      <c r="G70" s="32" t="s">
        <v>540</v>
      </c>
      <c r="H70" s="32"/>
    </row>
    <row r="71" spans="1:11">
      <c r="A71" s="48">
        <v>43128</v>
      </c>
      <c r="B71" s="32" t="s">
        <v>7</v>
      </c>
      <c r="C71" s="32">
        <v>571100</v>
      </c>
      <c r="D71" s="32" t="s">
        <v>369</v>
      </c>
      <c r="E71" s="32" t="s">
        <v>7</v>
      </c>
      <c r="F71" s="32" t="s">
        <v>7</v>
      </c>
      <c r="G71" s="32" t="s">
        <v>65</v>
      </c>
      <c r="H71" s="32"/>
    </row>
    <row r="72" spans="1:11">
      <c r="A72" s="48">
        <v>43128</v>
      </c>
      <c r="B72" s="32" t="s">
        <v>7</v>
      </c>
      <c r="C72" s="32">
        <v>57185</v>
      </c>
      <c r="D72" s="32" t="s">
        <v>549</v>
      </c>
      <c r="E72" s="32" t="s">
        <v>7</v>
      </c>
      <c r="F72" s="32" t="s">
        <v>7</v>
      </c>
      <c r="G72" s="32" t="s">
        <v>497</v>
      </c>
      <c r="H72" s="32"/>
    </row>
    <row r="73" spans="1:11">
      <c r="A73" s="48">
        <v>43128</v>
      </c>
      <c r="B73" s="32" t="s">
        <v>7</v>
      </c>
      <c r="C73" s="32">
        <v>57970</v>
      </c>
      <c r="D73" s="32" t="s">
        <v>369</v>
      </c>
      <c r="E73" s="32" t="s">
        <v>7</v>
      </c>
      <c r="F73" s="32" t="s">
        <v>24</v>
      </c>
      <c r="G73" s="32" t="s">
        <v>497</v>
      </c>
      <c r="H73" s="32"/>
    </row>
    <row r="74" spans="1:11">
      <c r="A74" s="48">
        <v>43128</v>
      </c>
      <c r="B74" s="32" t="s">
        <v>7</v>
      </c>
      <c r="C74" s="32">
        <v>57580</v>
      </c>
      <c r="D74" s="32" t="s">
        <v>551</v>
      </c>
      <c r="E74" s="32" t="s">
        <v>7</v>
      </c>
      <c r="F74" s="32" t="s">
        <v>7</v>
      </c>
      <c r="G74" s="32" t="s">
        <v>65</v>
      </c>
      <c r="H74" s="32"/>
    </row>
    <row r="75" spans="1:11">
      <c r="A75" s="48">
        <v>43128</v>
      </c>
      <c r="B75" s="32" t="s">
        <v>7</v>
      </c>
      <c r="C75" s="32">
        <v>57700</v>
      </c>
      <c r="D75" s="32" t="s">
        <v>412</v>
      </c>
      <c r="E75" s="32" t="s">
        <v>7</v>
      </c>
      <c r="F75" s="32" t="s">
        <v>24</v>
      </c>
      <c r="G75" s="32" t="s">
        <v>65</v>
      </c>
      <c r="H75" s="32"/>
    </row>
    <row r="76" spans="1:11">
      <c r="A76" s="48">
        <v>43128</v>
      </c>
      <c r="B76" s="32" t="s">
        <v>7</v>
      </c>
      <c r="C76" s="32">
        <v>54400</v>
      </c>
      <c r="D76" s="32" t="s">
        <v>408</v>
      </c>
      <c r="E76" s="32" t="s">
        <v>7</v>
      </c>
      <c r="F76" s="32" t="s">
        <v>12</v>
      </c>
      <c r="G76" s="32" t="s">
        <v>65</v>
      </c>
      <c r="H76" s="32"/>
    </row>
    <row r="77" spans="1:11">
      <c r="A77" s="48">
        <v>43130</v>
      </c>
      <c r="B77" s="32" t="s">
        <v>7</v>
      </c>
      <c r="C77" s="32">
        <v>35000</v>
      </c>
      <c r="D77" s="32" t="s">
        <v>557</v>
      </c>
      <c r="E77" s="32" t="s">
        <v>7</v>
      </c>
      <c r="F77" s="32" t="s">
        <v>7</v>
      </c>
      <c r="G77" s="32" t="s">
        <v>65</v>
      </c>
      <c r="H77" s="32"/>
      <c r="I77" s="87">
        <f>76-33</f>
        <v>43</v>
      </c>
      <c r="J77" s="94">
        <f>I77/251</f>
        <v>0.17131474103585656</v>
      </c>
      <c r="K77" s="87" t="s">
        <v>574</v>
      </c>
    </row>
    <row r="78" spans="1:11">
      <c r="A78" s="48">
        <v>43103</v>
      </c>
      <c r="B78" s="32" t="s">
        <v>9</v>
      </c>
      <c r="C78" s="32">
        <v>89046</v>
      </c>
      <c r="D78" s="32" t="s">
        <v>320</v>
      </c>
      <c r="E78" s="32" t="s">
        <v>9</v>
      </c>
      <c r="F78" s="32" t="s">
        <v>9</v>
      </c>
      <c r="G78" s="32" t="s">
        <v>387</v>
      </c>
      <c r="H78" s="32"/>
    </row>
    <row r="79" spans="1:11">
      <c r="A79" s="48">
        <v>43128</v>
      </c>
      <c r="B79" s="32" t="s">
        <v>9</v>
      </c>
      <c r="C79" s="32">
        <v>9032</v>
      </c>
      <c r="D79" s="32" t="s">
        <v>544</v>
      </c>
      <c r="E79" s="32" t="s">
        <v>9</v>
      </c>
      <c r="F79" s="32" t="s">
        <v>9</v>
      </c>
      <c r="G79" s="32" t="s">
        <v>387</v>
      </c>
      <c r="H79" s="32"/>
    </row>
    <row r="80" spans="1:11">
      <c r="A80" s="48">
        <v>43103</v>
      </c>
      <c r="B80" s="32" t="s">
        <v>4</v>
      </c>
      <c r="C80" s="32">
        <v>6917</v>
      </c>
      <c r="D80" s="53" t="s">
        <v>286</v>
      </c>
      <c r="E80" s="32" t="s">
        <v>7</v>
      </c>
      <c r="F80" s="32" t="s">
        <v>7</v>
      </c>
      <c r="G80" s="32" t="s">
        <v>65</v>
      </c>
      <c r="H80" s="32"/>
    </row>
    <row r="81" spans="1:8">
      <c r="A81" s="48">
        <v>43103</v>
      </c>
      <c r="B81" s="32" t="s">
        <v>4</v>
      </c>
      <c r="C81" s="32">
        <v>1321</v>
      </c>
      <c r="D81" s="32" t="s">
        <v>318</v>
      </c>
      <c r="E81" s="32" t="s">
        <v>7</v>
      </c>
      <c r="F81" s="32" t="s">
        <v>7</v>
      </c>
      <c r="G81" s="32" t="s">
        <v>65</v>
      </c>
      <c r="H81" s="32"/>
    </row>
    <row r="82" spans="1:8">
      <c r="A82" s="48">
        <v>43103</v>
      </c>
      <c r="B82" s="32" t="s">
        <v>4</v>
      </c>
      <c r="C82" s="32">
        <v>5359</v>
      </c>
      <c r="D82" s="32" t="s">
        <v>155</v>
      </c>
      <c r="E82" s="32" t="s">
        <v>319</v>
      </c>
      <c r="F82" s="32" t="s">
        <v>56</v>
      </c>
      <c r="G82" s="32" t="s">
        <v>65</v>
      </c>
      <c r="H82" s="65"/>
    </row>
    <row r="83" spans="1:8">
      <c r="A83" s="48">
        <v>43103</v>
      </c>
      <c r="B83" s="32" t="s">
        <v>4</v>
      </c>
      <c r="C83" s="32">
        <v>7415</v>
      </c>
      <c r="D83" s="32" t="s">
        <v>321</v>
      </c>
      <c r="E83" s="32" t="s">
        <v>71</v>
      </c>
      <c r="F83" s="32" t="s">
        <v>52</v>
      </c>
      <c r="G83" s="32" t="s">
        <v>42</v>
      </c>
      <c r="H83" s="32"/>
    </row>
    <row r="84" spans="1:8">
      <c r="A84" s="48">
        <v>43103</v>
      </c>
      <c r="B84" s="32" t="s">
        <v>4</v>
      </c>
      <c r="C84" s="32">
        <v>1473</v>
      </c>
      <c r="D84" s="32" t="s">
        <v>132</v>
      </c>
      <c r="E84" s="32" t="s">
        <v>71</v>
      </c>
      <c r="F84" s="32" t="s">
        <v>5</v>
      </c>
      <c r="G84" s="32" t="s">
        <v>65</v>
      </c>
      <c r="H84" s="32"/>
    </row>
    <row r="85" spans="1:8">
      <c r="A85" s="48">
        <v>43103</v>
      </c>
      <c r="B85" s="32" t="s">
        <v>4</v>
      </c>
      <c r="C85" s="32">
        <v>3961</v>
      </c>
      <c r="D85" s="32" t="s">
        <v>325</v>
      </c>
      <c r="E85" s="32" t="s">
        <v>7</v>
      </c>
      <c r="F85" s="32" t="s">
        <v>7</v>
      </c>
      <c r="G85" s="32" t="s">
        <v>65</v>
      </c>
      <c r="H85" s="32"/>
    </row>
    <row r="86" spans="1:8">
      <c r="A86" s="48">
        <v>43103</v>
      </c>
      <c r="B86" s="32" t="s">
        <v>4</v>
      </c>
      <c r="C86" s="32">
        <v>7248</v>
      </c>
      <c r="D86" s="32" t="s">
        <v>153</v>
      </c>
      <c r="E86" s="32" t="s">
        <v>6</v>
      </c>
      <c r="F86" s="32" t="s">
        <v>52</v>
      </c>
      <c r="G86" s="4" t="s">
        <v>388</v>
      </c>
      <c r="H86" s="32"/>
    </row>
    <row r="87" spans="1:8">
      <c r="A87" s="48">
        <v>43104</v>
      </c>
      <c r="B87" s="32" t="s">
        <v>4</v>
      </c>
      <c r="C87" s="32">
        <v>8399</v>
      </c>
      <c r="D87" s="32" t="s">
        <v>328</v>
      </c>
      <c r="E87" s="32" t="s">
        <v>6</v>
      </c>
      <c r="F87" s="32" t="s">
        <v>6</v>
      </c>
      <c r="G87" s="4" t="s">
        <v>389</v>
      </c>
      <c r="H87" s="32"/>
    </row>
    <row r="88" spans="1:8">
      <c r="A88" s="48">
        <v>43104</v>
      </c>
      <c r="B88" s="32" t="s">
        <v>4</v>
      </c>
      <c r="C88" s="32">
        <v>4381</v>
      </c>
      <c r="D88" s="32" t="s">
        <v>160</v>
      </c>
      <c r="E88" s="32" t="s">
        <v>87</v>
      </c>
      <c r="F88" s="32" t="s">
        <v>6</v>
      </c>
      <c r="G88" s="4" t="s">
        <v>65</v>
      </c>
      <c r="H88" s="32"/>
    </row>
    <row r="89" spans="1:8">
      <c r="A89" s="48">
        <v>43104</v>
      </c>
      <c r="B89" s="32" t="s">
        <v>4</v>
      </c>
      <c r="C89" s="32">
        <v>9179</v>
      </c>
      <c r="D89" s="32" t="s">
        <v>346</v>
      </c>
      <c r="E89" s="32" t="s">
        <v>347</v>
      </c>
      <c r="F89" s="32" t="s">
        <v>5</v>
      </c>
      <c r="G89" s="4" t="s">
        <v>65</v>
      </c>
      <c r="H89" s="32"/>
    </row>
    <row r="90" spans="1:8">
      <c r="A90" s="48">
        <v>43104</v>
      </c>
      <c r="B90" s="32" t="s">
        <v>4</v>
      </c>
      <c r="C90" s="32">
        <v>8391</v>
      </c>
      <c r="D90" s="32" t="s">
        <v>186</v>
      </c>
      <c r="E90" s="32" t="s">
        <v>22</v>
      </c>
      <c r="F90" s="32" t="s">
        <v>22</v>
      </c>
      <c r="G90" s="4" t="s">
        <v>65</v>
      </c>
      <c r="H90" s="32"/>
    </row>
    <row r="91" spans="1:8">
      <c r="A91" s="48">
        <v>43104</v>
      </c>
      <c r="B91" s="32" t="s">
        <v>4</v>
      </c>
      <c r="C91" s="32">
        <v>2167</v>
      </c>
      <c r="D91" s="32" t="s">
        <v>205</v>
      </c>
      <c r="E91" s="32" t="s">
        <v>18</v>
      </c>
      <c r="F91" s="32" t="s">
        <v>7</v>
      </c>
      <c r="G91" s="32" t="s">
        <v>116</v>
      </c>
      <c r="H91" s="32"/>
    </row>
    <row r="92" spans="1:8">
      <c r="A92" s="48">
        <v>43105</v>
      </c>
      <c r="B92" s="32" t="s">
        <v>4</v>
      </c>
      <c r="C92" s="32">
        <v>8043</v>
      </c>
      <c r="D92" s="32" t="s">
        <v>135</v>
      </c>
      <c r="E92" s="32" t="s">
        <v>79</v>
      </c>
      <c r="F92" s="32" t="s">
        <v>24</v>
      </c>
      <c r="G92" s="32" t="s">
        <v>65</v>
      </c>
      <c r="H92" s="32"/>
    </row>
    <row r="93" spans="1:8">
      <c r="A93" s="48">
        <v>43105</v>
      </c>
      <c r="B93" s="32" t="s">
        <v>4</v>
      </c>
      <c r="C93" s="32">
        <v>7327</v>
      </c>
      <c r="D93" s="32" t="s">
        <v>130</v>
      </c>
      <c r="E93" s="32" t="s">
        <v>79</v>
      </c>
      <c r="F93" s="32" t="s">
        <v>363</v>
      </c>
      <c r="G93" s="32" t="s">
        <v>116</v>
      </c>
      <c r="H93" s="32"/>
    </row>
    <row r="94" spans="1:8">
      <c r="A94" s="48">
        <v>43105</v>
      </c>
      <c r="B94" s="32" t="s">
        <v>4</v>
      </c>
      <c r="C94" s="32">
        <v>8047</v>
      </c>
      <c r="D94" s="32" t="s">
        <v>135</v>
      </c>
      <c r="E94" s="32" t="s">
        <v>7</v>
      </c>
      <c r="F94" s="32" t="s">
        <v>364</v>
      </c>
      <c r="G94" s="32" t="s">
        <v>65</v>
      </c>
      <c r="H94" s="32"/>
    </row>
    <row r="95" spans="1:8">
      <c r="A95" s="48">
        <v>43105</v>
      </c>
      <c r="B95" s="32" t="s">
        <v>4</v>
      </c>
      <c r="C95" s="32">
        <v>4980</v>
      </c>
      <c r="D95" s="32" t="s">
        <v>290</v>
      </c>
      <c r="E95" s="32" t="s">
        <v>25</v>
      </c>
      <c r="F95" s="32" t="s">
        <v>7</v>
      </c>
      <c r="G95" s="32" t="s">
        <v>65</v>
      </c>
      <c r="H95" s="32"/>
    </row>
    <row r="96" spans="1:8">
      <c r="A96" s="48">
        <v>43105</v>
      </c>
      <c r="B96" s="32" t="s">
        <v>4</v>
      </c>
      <c r="C96" s="32">
        <v>8365</v>
      </c>
      <c r="D96" s="32" t="s">
        <v>176</v>
      </c>
      <c r="E96" s="32" t="s">
        <v>5</v>
      </c>
      <c r="F96" s="32" t="s">
        <v>5</v>
      </c>
      <c r="G96" s="32" t="s">
        <v>65</v>
      </c>
      <c r="H96" s="32"/>
    </row>
    <row r="97" spans="1:8">
      <c r="A97" s="69">
        <v>43106</v>
      </c>
      <c r="B97" s="70" t="s">
        <v>4</v>
      </c>
      <c r="C97" s="70">
        <v>9741</v>
      </c>
      <c r="D97" s="70" t="s">
        <v>371</v>
      </c>
      <c r="E97" s="70" t="s">
        <v>5</v>
      </c>
      <c r="F97" s="70" t="s">
        <v>5</v>
      </c>
      <c r="G97" s="70" t="s">
        <v>65</v>
      </c>
      <c r="H97" s="70"/>
    </row>
    <row r="98" spans="1:8">
      <c r="A98" s="69">
        <v>43106</v>
      </c>
      <c r="B98" s="70" t="s">
        <v>4</v>
      </c>
      <c r="C98" s="70">
        <v>1227</v>
      </c>
      <c r="D98" s="70" t="s">
        <v>205</v>
      </c>
      <c r="E98" s="70" t="s">
        <v>242</v>
      </c>
      <c r="F98" s="70" t="s">
        <v>9</v>
      </c>
      <c r="G98" s="70" t="s">
        <v>42</v>
      </c>
      <c r="H98" s="70"/>
    </row>
    <row r="99" spans="1:8">
      <c r="A99" s="69">
        <v>43106</v>
      </c>
      <c r="B99" s="70" t="s">
        <v>4</v>
      </c>
      <c r="C99" s="70">
        <v>7480</v>
      </c>
      <c r="D99" s="70" t="s">
        <v>373</v>
      </c>
      <c r="E99" s="70" t="s">
        <v>5</v>
      </c>
      <c r="F99" s="70" t="s">
        <v>6</v>
      </c>
      <c r="G99" s="70" t="s">
        <v>42</v>
      </c>
      <c r="H99" s="70"/>
    </row>
    <row r="100" spans="1:8">
      <c r="A100" s="69">
        <v>43106</v>
      </c>
      <c r="B100" s="70" t="s">
        <v>4</v>
      </c>
      <c r="C100" s="70">
        <v>1631</v>
      </c>
      <c r="D100" s="70" t="s">
        <v>205</v>
      </c>
      <c r="E100" s="70" t="s">
        <v>376</v>
      </c>
      <c r="F100" s="70" t="s">
        <v>242</v>
      </c>
      <c r="G100" s="70" t="s">
        <v>65</v>
      </c>
      <c r="H100" s="70"/>
    </row>
    <row r="101" spans="1:8">
      <c r="A101" s="69">
        <v>43106</v>
      </c>
      <c r="B101" s="70" t="s">
        <v>4</v>
      </c>
      <c r="C101" s="70">
        <v>8021</v>
      </c>
      <c r="D101" s="70" t="s">
        <v>135</v>
      </c>
      <c r="E101" s="70" t="s">
        <v>7</v>
      </c>
      <c r="F101" s="70" t="s">
        <v>242</v>
      </c>
      <c r="G101" s="70" t="s">
        <v>65</v>
      </c>
      <c r="H101" s="70"/>
    </row>
    <row r="102" spans="1:8">
      <c r="A102" s="69">
        <v>43106</v>
      </c>
      <c r="B102" s="70" t="s">
        <v>4</v>
      </c>
      <c r="C102" s="70">
        <v>5761</v>
      </c>
      <c r="D102" s="70" t="s">
        <v>374</v>
      </c>
      <c r="E102" s="70" t="s">
        <v>5</v>
      </c>
      <c r="F102" s="70" t="s">
        <v>7</v>
      </c>
      <c r="G102" s="70" t="s">
        <v>65</v>
      </c>
      <c r="H102" s="72"/>
    </row>
    <row r="103" spans="1:8">
      <c r="A103" s="69">
        <v>43106</v>
      </c>
      <c r="B103" s="70" t="s">
        <v>4</v>
      </c>
      <c r="C103" s="70">
        <v>5426</v>
      </c>
      <c r="D103" s="70" t="s">
        <v>190</v>
      </c>
      <c r="E103" s="70" t="s">
        <v>5</v>
      </c>
      <c r="F103" s="70" t="s">
        <v>7</v>
      </c>
      <c r="G103" s="70" t="s">
        <v>381</v>
      </c>
      <c r="H103" s="70"/>
    </row>
    <row r="104" spans="1:8">
      <c r="A104" s="69">
        <v>43106</v>
      </c>
      <c r="B104" s="70" t="s">
        <v>4</v>
      </c>
      <c r="C104" s="70">
        <v>2233</v>
      </c>
      <c r="D104" s="70" t="s">
        <v>205</v>
      </c>
      <c r="E104" s="70" t="s">
        <v>6</v>
      </c>
      <c r="F104" s="70" t="s">
        <v>7</v>
      </c>
      <c r="G104" s="70" t="s">
        <v>65</v>
      </c>
      <c r="H104" s="70"/>
    </row>
    <row r="105" spans="1:8">
      <c r="A105" s="69">
        <v>43106</v>
      </c>
      <c r="B105" s="70" t="s">
        <v>4</v>
      </c>
      <c r="C105" s="70">
        <v>2342</v>
      </c>
      <c r="D105" s="70" t="s">
        <v>205</v>
      </c>
      <c r="E105" s="70" t="s">
        <v>5</v>
      </c>
      <c r="F105" s="70" t="s">
        <v>242</v>
      </c>
      <c r="G105" s="70" t="s">
        <v>248</v>
      </c>
      <c r="H105" s="70"/>
    </row>
    <row r="106" spans="1:8">
      <c r="A106" s="69">
        <v>43106</v>
      </c>
      <c r="B106" s="70" t="s">
        <v>4</v>
      </c>
      <c r="C106" s="70">
        <v>1353</v>
      </c>
      <c r="D106" s="70" t="s">
        <v>136</v>
      </c>
      <c r="E106" s="70" t="s">
        <v>79</v>
      </c>
      <c r="F106" s="70" t="s">
        <v>7</v>
      </c>
      <c r="G106" s="70" t="s">
        <v>42</v>
      </c>
      <c r="H106" s="70"/>
    </row>
    <row r="107" spans="1:8">
      <c r="A107" s="69">
        <v>43106</v>
      </c>
      <c r="B107" s="70" t="s">
        <v>4</v>
      </c>
      <c r="C107" s="70">
        <v>4443</v>
      </c>
      <c r="D107" s="70" t="s">
        <v>145</v>
      </c>
      <c r="E107" s="70" t="s">
        <v>9</v>
      </c>
      <c r="F107" s="70" t="s">
        <v>5</v>
      </c>
      <c r="G107" s="70" t="s">
        <v>248</v>
      </c>
      <c r="H107" s="70"/>
    </row>
    <row r="108" spans="1:8">
      <c r="A108" s="69">
        <v>43106</v>
      </c>
      <c r="B108" s="70" t="s">
        <v>4</v>
      </c>
      <c r="C108" s="70">
        <v>4696</v>
      </c>
      <c r="D108" s="70" t="s">
        <v>384</v>
      </c>
      <c r="E108" s="70" t="s">
        <v>5</v>
      </c>
      <c r="F108" s="70" t="s">
        <v>7</v>
      </c>
      <c r="G108" s="70" t="s">
        <v>381</v>
      </c>
      <c r="H108" s="70"/>
    </row>
    <row r="109" spans="1:8">
      <c r="A109" s="69">
        <v>43106</v>
      </c>
      <c r="B109" s="70" t="s">
        <v>4</v>
      </c>
      <c r="C109" s="70">
        <v>3553</v>
      </c>
      <c r="D109" s="70" t="s">
        <v>168</v>
      </c>
      <c r="E109" s="70" t="s">
        <v>9</v>
      </c>
      <c r="F109" s="70" t="s">
        <v>5</v>
      </c>
      <c r="G109" s="70" t="s">
        <v>390</v>
      </c>
      <c r="H109" s="70"/>
    </row>
    <row r="110" spans="1:8">
      <c r="A110" s="69">
        <v>43106</v>
      </c>
      <c r="B110" s="70" t="s">
        <v>4</v>
      </c>
      <c r="C110" s="70">
        <v>7216</v>
      </c>
      <c r="D110" s="70" t="s">
        <v>153</v>
      </c>
      <c r="E110" s="70" t="s">
        <v>7</v>
      </c>
      <c r="F110" s="70" t="s">
        <v>242</v>
      </c>
      <c r="G110" s="70" t="s">
        <v>391</v>
      </c>
      <c r="H110" s="70"/>
    </row>
    <row r="111" spans="1:8">
      <c r="A111" s="69">
        <v>43106</v>
      </c>
      <c r="B111" s="70" t="s">
        <v>4</v>
      </c>
      <c r="C111" s="70">
        <v>4480</v>
      </c>
      <c r="D111" s="70" t="s">
        <v>145</v>
      </c>
      <c r="E111" s="70" t="s">
        <v>25</v>
      </c>
      <c r="F111" s="70" t="s">
        <v>7</v>
      </c>
      <c r="G111" s="70" t="s">
        <v>388</v>
      </c>
      <c r="H111" s="70"/>
    </row>
    <row r="112" spans="1:8">
      <c r="A112" s="69">
        <v>43106</v>
      </c>
      <c r="B112" s="70" t="s">
        <v>4</v>
      </c>
      <c r="C112" s="70">
        <v>8426</v>
      </c>
      <c r="D112" s="70" t="s">
        <v>385</v>
      </c>
      <c r="E112" s="70" t="s">
        <v>7</v>
      </c>
      <c r="F112" s="70" t="s">
        <v>242</v>
      </c>
      <c r="G112" s="70" t="s">
        <v>42</v>
      </c>
      <c r="H112" s="70"/>
    </row>
    <row r="113" spans="1:8">
      <c r="A113" s="69">
        <v>43106</v>
      </c>
      <c r="B113" s="70" t="s">
        <v>4</v>
      </c>
      <c r="C113" s="70">
        <v>4953</v>
      </c>
      <c r="D113" s="70" t="s">
        <v>386</v>
      </c>
      <c r="E113" s="70" t="s">
        <v>4</v>
      </c>
      <c r="F113" s="70" t="s">
        <v>7</v>
      </c>
      <c r="G113" s="70" t="s">
        <v>392</v>
      </c>
      <c r="H113" s="70"/>
    </row>
    <row r="114" spans="1:8">
      <c r="A114" s="69">
        <v>43107</v>
      </c>
      <c r="B114" s="70" t="s">
        <v>4</v>
      </c>
      <c r="C114" s="70">
        <v>6136</v>
      </c>
      <c r="D114" s="70" t="s">
        <v>142</v>
      </c>
      <c r="E114" s="70" t="s">
        <v>7</v>
      </c>
      <c r="F114" s="70" t="s">
        <v>7</v>
      </c>
      <c r="G114" s="70" t="s">
        <v>388</v>
      </c>
      <c r="H114" s="70"/>
    </row>
    <row r="115" spans="1:8">
      <c r="A115" s="69">
        <v>43107</v>
      </c>
      <c r="B115" s="70" t="s">
        <v>4</v>
      </c>
      <c r="C115" s="70">
        <v>8251</v>
      </c>
      <c r="D115" s="70" t="s">
        <v>162</v>
      </c>
      <c r="E115" s="70" t="s">
        <v>24</v>
      </c>
      <c r="F115" s="70" t="s">
        <v>7</v>
      </c>
      <c r="G115" s="70" t="s">
        <v>442</v>
      </c>
      <c r="H115" s="70"/>
    </row>
    <row r="116" spans="1:8">
      <c r="A116" s="69">
        <v>43107</v>
      </c>
      <c r="B116" s="70" t="s">
        <v>4</v>
      </c>
      <c r="C116" s="70">
        <v>6170</v>
      </c>
      <c r="D116" s="70" t="s">
        <v>443</v>
      </c>
      <c r="E116" s="70" t="s">
        <v>24</v>
      </c>
      <c r="F116" s="70" t="s">
        <v>7</v>
      </c>
      <c r="G116" s="70" t="s">
        <v>381</v>
      </c>
      <c r="H116" s="70"/>
    </row>
    <row r="117" spans="1:8">
      <c r="A117" s="69">
        <v>43107</v>
      </c>
      <c r="B117" s="70" t="s">
        <v>4</v>
      </c>
      <c r="C117" s="70">
        <v>6132</v>
      </c>
      <c r="D117" s="70" t="s">
        <v>142</v>
      </c>
      <c r="E117" s="70" t="s">
        <v>444</v>
      </c>
      <c r="F117" s="70" t="s">
        <v>57</v>
      </c>
      <c r="G117" s="70" t="s">
        <v>445</v>
      </c>
      <c r="H117" s="70"/>
    </row>
    <row r="118" spans="1:8">
      <c r="A118" s="69">
        <v>43107</v>
      </c>
      <c r="B118" s="70" t="s">
        <v>4</v>
      </c>
      <c r="C118" s="70">
        <v>3394</v>
      </c>
      <c r="D118" s="70" t="s">
        <v>446</v>
      </c>
      <c r="E118" s="70" t="s">
        <v>4</v>
      </c>
      <c r="F118" s="70" t="s">
        <v>6</v>
      </c>
      <c r="G118" s="70" t="s">
        <v>391</v>
      </c>
      <c r="H118" s="70"/>
    </row>
    <row r="119" spans="1:8">
      <c r="A119" s="69">
        <v>43107</v>
      </c>
      <c r="B119" s="70" t="s">
        <v>4</v>
      </c>
      <c r="C119" s="70">
        <v>4671</v>
      </c>
      <c r="D119" s="70" t="s">
        <v>207</v>
      </c>
      <c r="E119" s="70" t="s">
        <v>4</v>
      </c>
      <c r="F119" s="70" t="s">
        <v>7</v>
      </c>
      <c r="G119" s="70" t="s">
        <v>392</v>
      </c>
      <c r="H119" s="70"/>
    </row>
    <row r="120" spans="1:8">
      <c r="A120" s="69">
        <v>43107</v>
      </c>
      <c r="B120" s="70" t="s">
        <v>4</v>
      </c>
      <c r="C120" s="70">
        <v>9188</v>
      </c>
      <c r="D120" s="70" t="s">
        <v>146</v>
      </c>
      <c r="E120" s="70" t="s">
        <v>4</v>
      </c>
      <c r="F120" s="70" t="s">
        <v>6</v>
      </c>
      <c r="G120" s="70" t="s">
        <v>98</v>
      </c>
      <c r="H120" s="70"/>
    </row>
    <row r="121" spans="1:8">
      <c r="A121" s="69">
        <v>43107</v>
      </c>
      <c r="B121" s="70" t="s">
        <v>4</v>
      </c>
      <c r="C121" s="70">
        <v>2409</v>
      </c>
      <c r="D121" s="70" t="s">
        <v>135</v>
      </c>
      <c r="E121" s="70" t="s">
        <v>447</v>
      </c>
      <c r="F121" s="70" t="s">
        <v>24</v>
      </c>
      <c r="G121" s="70" t="s">
        <v>235</v>
      </c>
      <c r="H121" s="70"/>
    </row>
    <row r="122" spans="1:8">
      <c r="A122" s="69">
        <v>43107</v>
      </c>
      <c r="B122" s="70" t="s">
        <v>4</v>
      </c>
      <c r="C122" s="70">
        <v>1425</v>
      </c>
      <c r="D122" s="70" t="s">
        <v>205</v>
      </c>
      <c r="E122" s="70" t="s">
        <v>9</v>
      </c>
      <c r="F122" s="70" t="s">
        <v>6</v>
      </c>
      <c r="G122" s="70" t="s">
        <v>448</v>
      </c>
      <c r="H122" s="70"/>
    </row>
    <row r="123" spans="1:8">
      <c r="A123" s="69">
        <v>43107</v>
      </c>
      <c r="B123" s="70" t="s">
        <v>4</v>
      </c>
      <c r="C123" s="70">
        <v>3428</v>
      </c>
      <c r="D123" s="70" t="s">
        <v>168</v>
      </c>
      <c r="E123" s="70" t="s">
        <v>4</v>
      </c>
      <c r="F123" s="70" t="s">
        <v>7</v>
      </c>
      <c r="G123" s="70" t="s">
        <v>449</v>
      </c>
      <c r="H123" s="70"/>
    </row>
    <row r="124" spans="1:8">
      <c r="A124" s="69">
        <v>43107</v>
      </c>
      <c r="B124" s="70" t="s">
        <v>4</v>
      </c>
      <c r="C124" s="70">
        <v>6834</v>
      </c>
      <c r="D124" s="70" t="s">
        <v>450</v>
      </c>
      <c r="E124" s="70" t="s">
        <v>4</v>
      </c>
      <c r="F124" s="70" t="s">
        <v>6</v>
      </c>
      <c r="G124" s="70" t="s">
        <v>391</v>
      </c>
      <c r="H124" s="70"/>
    </row>
    <row r="125" spans="1:8">
      <c r="A125" s="69">
        <v>43107</v>
      </c>
      <c r="B125" s="70" t="s">
        <v>4</v>
      </c>
      <c r="C125" s="70">
        <v>1344</v>
      </c>
      <c r="D125" s="70" t="s">
        <v>205</v>
      </c>
      <c r="E125" s="70" t="s">
        <v>7</v>
      </c>
      <c r="F125" s="70" t="s">
        <v>6</v>
      </c>
      <c r="G125" s="70" t="s">
        <v>65</v>
      </c>
      <c r="H125" s="70"/>
    </row>
    <row r="126" spans="1:8">
      <c r="A126" s="69">
        <v>43107</v>
      </c>
      <c r="B126" s="70" t="s">
        <v>4</v>
      </c>
      <c r="C126" s="70">
        <v>9262</v>
      </c>
      <c r="D126" s="70" t="s">
        <v>200</v>
      </c>
      <c r="E126" s="70" t="s">
        <v>256</v>
      </c>
      <c r="F126" s="70" t="s">
        <v>25</v>
      </c>
      <c r="G126" s="70" t="s">
        <v>98</v>
      </c>
      <c r="H126" s="70"/>
    </row>
    <row r="127" spans="1:8">
      <c r="A127" s="69">
        <v>43107</v>
      </c>
      <c r="B127" s="70" t="s">
        <v>4</v>
      </c>
      <c r="C127" s="70">
        <v>8077</v>
      </c>
      <c r="D127" s="70" t="s">
        <v>133</v>
      </c>
      <c r="E127" s="70" t="s">
        <v>451</v>
      </c>
      <c r="F127" s="70" t="s">
        <v>24</v>
      </c>
      <c r="G127" s="70" t="s">
        <v>98</v>
      </c>
      <c r="H127" s="70"/>
    </row>
    <row r="128" spans="1:8">
      <c r="A128" s="69">
        <v>43107</v>
      </c>
      <c r="B128" s="70" t="s">
        <v>4</v>
      </c>
      <c r="C128" s="70">
        <v>3470</v>
      </c>
      <c r="D128" s="70" t="s">
        <v>333</v>
      </c>
      <c r="E128" s="70" t="s">
        <v>4</v>
      </c>
      <c r="F128" s="70" t="s">
        <v>7</v>
      </c>
      <c r="G128" s="70" t="s">
        <v>65</v>
      </c>
      <c r="H128" s="70"/>
    </row>
    <row r="129" spans="1:8">
      <c r="A129" s="69">
        <v>43107</v>
      </c>
      <c r="B129" s="70" t="s">
        <v>4</v>
      </c>
      <c r="C129" s="70">
        <v>4985</v>
      </c>
      <c r="D129" s="70" t="s">
        <v>158</v>
      </c>
      <c r="E129" s="70" t="s">
        <v>4</v>
      </c>
      <c r="F129" s="70" t="s">
        <v>7</v>
      </c>
      <c r="G129" s="70" t="s">
        <v>391</v>
      </c>
      <c r="H129" s="70"/>
    </row>
    <row r="130" spans="1:8">
      <c r="A130" s="69">
        <v>43107</v>
      </c>
      <c r="B130" s="70" t="s">
        <v>4</v>
      </c>
      <c r="C130" s="70">
        <v>6163</v>
      </c>
      <c r="D130" s="70" t="s">
        <v>452</v>
      </c>
      <c r="E130" s="70" t="s">
        <v>7</v>
      </c>
      <c r="F130" s="70" t="s">
        <v>453</v>
      </c>
      <c r="G130" s="70"/>
      <c r="H130" s="70"/>
    </row>
    <row r="131" spans="1:8">
      <c r="A131" s="69">
        <v>43107</v>
      </c>
      <c r="B131" s="70" t="s">
        <v>4</v>
      </c>
      <c r="C131" s="70">
        <v>4739</v>
      </c>
      <c r="D131" s="70" t="s">
        <v>180</v>
      </c>
      <c r="E131" s="70" t="s">
        <v>24</v>
      </c>
      <c r="F131" s="70" t="s">
        <v>7</v>
      </c>
      <c r="G131" s="70" t="s">
        <v>454</v>
      </c>
      <c r="H131" s="70"/>
    </row>
    <row r="132" spans="1:8">
      <c r="A132" s="69">
        <v>43107</v>
      </c>
      <c r="B132" s="70" t="s">
        <v>4</v>
      </c>
      <c r="C132" s="70">
        <v>3316</v>
      </c>
      <c r="D132" s="70" t="s">
        <v>137</v>
      </c>
      <c r="E132" s="70" t="s">
        <v>4</v>
      </c>
      <c r="F132" s="70" t="s">
        <v>7</v>
      </c>
      <c r="G132" s="70" t="s">
        <v>456</v>
      </c>
      <c r="H132" s="70"/>
    </row>
    <row r="133" spans="1:8">
      <c r="A133" s="69">
        <v>43107</v>
      </c>
      <c r="B133" s="70" t="s">
        <v>4</v>
      </c>
      <c r="C133" s="70">
        <v>2143</v>
      </c>
      <c r="D133" s="70" t="s">
        <v>205</v>
      </c>
      <c r="E133" s="70" t="s">
        <v>5</v>
      </c>
      <c r="F133" s="70" t="s">
        <v>7</v>
      </c>
      <c r="G133" s="70" t="s">
        <v>457</v>
      </c>
      <c r="H133" s="70"/>
    </row>
    <row r="134" spans="1:8">
      <c r="A134" s="48">
        <v>43108</v>
      </c>
      <c r="B134" s="32" t="s">
        <v>4</v>
      </c>
      <c r="C134" s="32">
        <v>8086</v>
      </c>
      <c r="D134" s="32" t="s">
        <v>133</v>
      </c>
      <c r="E134" s="32" t="s">
        <v>5</v>
      </c>
      <c r="F134" s="32" t="s">
        <v>5</v>
      </c>
      <c r="G134" s="32" t="s">
        <v>388</v>
      </c>
      <c r="H134" s="32"/>
    </row>
    <row r="135" spans="1:8">
      <c r="A135" s="48">
        <v>43109</v>
      </c>
      <c r="B135" s="32" t="s">
        <v>4</v>
      </c>
      <c r="C135" s="32">
        <v>7681</v>
      </c>
      <c r="D135" s="32" t="s">
        <v>182</v>
      </c>
      <c r="E135" s="32" t="s">
        <v>24</v>
      </c>
      <c r="F135" s="32" t="s">
        <v>5</v>
      </c>
      <c r="G135" s="32" t="s">
        <v>65</v>
      </c>
      <c r="H135" s="32"/>
    </row>
    <row r="136" spans="1:8">
      <c r="A136" s="48">
        <v>43110</v>
      </c>
      <c r="B136" s="32" t="s">
        <v>4</v>
      </c>
      <c r="C136" s="32">
        <v>4570</v>
      </c>
      <c r="D136" s="32" t="s">
        <v>462</v>
      </c>
      <c r="E136" s="32" t="s">
        <v>4</v>
      </c>
      <c r="F136" s="32" t="s">
        <v>5</v>
      </c>
      <c r="G136" s="32" t="s">
        <v>388</v>
      </c>
      <c r="H136" s="32"/>
    </row>
    <row r="137" spans="1:8">
      <c r="A137" s="48">
        <v>43111</v>
      </c>
      <c r="B137" s="32" t="s">
        <v>4</v>
      </c>
      <c r="C137" s="32">
        <v>4024</v>
      </c>
      <c r="D137" s="32" t="s">
        <v>141</v>
      </c>
      <c r="E137" s="32" t="s">
        <v>5</v>
      </c>
      <c r="F137" s="32" t="s">
        <v>7</v>
      </c>
      <c r="G137" s="32" t="s">
        <v>463</v>
      </c>
      <c r="H137" s="32"/>
    </row>
    <row r="138" spans="1:8">
      <c r="A138" s="48">
        <v>43111</v>
      </c>
      <c r="B138" s="32" t="s">
        <v>4</v>
      </c>
      <c r="C138" s="32">
        <v>8053</v>
      </c>
      <c r="D138" s="32" t="s">
        <v>133</v>
      </c>
      <c r="E138" s="32" t="s">
        <v>5</v>
      </c>
      <c r="F138" s="32" t="s">
        <v>7</v>
      </c>
      <c r="G138" s="32" t="s">
        <v>235</v>
      </c>
      <c r="H138" s="32"/>
    </row>
    <row r="139" spans="1:8">
      <c r="A139" s="48">
        <v>43111</v>
      </c>
      <c r="B139" s="32" t="s">
        <v>4</v>
      </c>
      <c r="C139" s="32">
        <v>4277</v>
      </c>
      <c r="D139" s="32" t="s">
        <v>141</v>
      </c>
      <c r="E139" s="32" t="s">
        <v>5</v>
      </c>
      <c r="F139" s="32" t="s">
        <v>7</v>
      </c>
      <c r="G139" s="32" t="s">
        <v>388</v>
      </c>
      <c r="H139" s="32"/>
    </row>
    <row r="140" spans="1:8">
      <c r="A140" s="48">
        <v>43112</v>
      </c>
      <c r="B140" s="32" t="s">
        <v>4</v>
      </c>
      <c r="C140" s="32">
        <v>3279</v>
      </c>
      <c r="D140" s="32" t="s">
        <v>464</v>
      </c>
      <c r="E140" s="32" t="s">
        <v>24</v>
      </c>
      <c r="F140" s="32" t="s">
        <v>7</v>
      </c>
      <c r="G140" s="32" t="s">
        <v>51</v>
      </c>
      <c r="H140" s="32"/>
    </row>
    <row r="141" spans="1:8">
      <c r="A141" s="69">
        <v>43113</v>
      </c>
      <c r="B141" s="70" t="s">
        <v>4</v>
      </c>
      <c r="C141" s="70">
        <v>8030</v>
      </c>
      <c r="D141" s="70" t="s">
        <v>135</v>
      </c>
      <c r="E141" s="70" t="s">
        <v>453</v>
      </c>
      <c r="F141" s="70" t="s">
        <v>7</v>
      </c>
      <c r="G141" s="70" t="s">
        <v>116</v>
      </c>
      <c r="H141" s="70"/>
    </row>
    <row r="142" spans="1:8">
      <c r="A142" s="69">
        <v>43113</v>
      </c>
      <c r="B142" s="70" t="s">
        <v>4</v>
      </c>
      <c r="C142" s="70">
        <v>4991</v>
      </c>
      <c r="D142" s="70" t="s">
        <v>158</v>
      </c>
      <c r="E142" s="70" t="s">
        <v>5</v>
      </c>
      <c r="F142" s="70" t="s">
        <v>7</v>
      </c>
      <c r="G142" s="70" t="s">
        <v>388</v>
      </c>
      <c r="H142" s="70"/>
    </row>
    <row r="143" spans="1:8">
      <c r="A143" s="69">
        <v>43113</v>
      </c>
      <c r="B143" s="70" t="s">
        <v>4</v>
      </c>
      <c r="C143" s="70">
        <v>1336</v>
      </c>
      <c r="D143" s="70" t="s">
        <v>205</v>
      </c>
      <c r="E143" s="70" t="s">
        <v>7</v>
      </c>
      <c r="F143" s="70" t="s">
        <v>7</v>
      </c>
      <c r="G143" s="70" t="s">
        <v>65</v>
      </c>
      <c r="H143" s="70"/>
    </row>
    <row r="144" spans="1:8">
      <c r="A144" s="69">
        <v>43113</v>
      </c>
      <c r="B144" s="70" t="s">
        <v>4</v>
      </c>
      <c r="C144" s="70">
        <v>5760</v>
      </c>
      <c r="D144" s="70" t="s">
        <v>338</v>
      </c>
      <c r="E144" s="70" t="s">
        <v>5</v>
      </c>
      <c r="F144" s="70" t="s">
        <v>5</v>
      </c>
      <c r="G144" s="70" t="s">
        <v>65</v>
      </c>
      <c r="H144" s="70"/>
    </row>
    <row r="145" spans="1:8">
      <c r="A145" s="69">
        <v>43113</v>
      </c>
      <c r="B145" s="70" t="s">
        <v>4</v>
      </c>
      <c r="C145" s="70">
        <v>5671</v>
      </c>
      <c r="D145" s="70" t="s">
        <v>291</v>
      </c>
      <c r="E145" s="70" t="s">
        <v>5</v>
      </c>
      <c r="F145" s="70" t="s">
        <v>5</v>
      </c>
      <c r="G145" s="70" t="s">
        <v>65</v>
      </c>
      <c r="H145" s="70"/>
    </row>
    <row r="146" spans="1:8">
      <c r="A146" s="69">
        <v>43113</v>
      </c>
      <c r="B146" s="70" t="s">
        <v>4</v>
      </c>
      <c r="C146" s="70">
        <v>2440</v>
      </c>
      <c r="D146" s="70" t="s">
        <v>205</v>
      </c>
      <c r="E146" s="70" t="s">
        <v>7</v>
      </c>
      <c r="F146" s="70" t="s">
        <v>7</v>
      </c>
      <c r="G146" s="70" t="s">
        <v>65</v>
      </c>
      <c r="H146" s="70"/>
    </row>
    <row r="147" spans="1:8">
      <c r="A147" s="69">
        <v>43113</v>
      </c>
      <c r="B147" s="70" t="s">
        <v>4</v>
      </c>
      <c r="C147" s="70">
        <v>3543</v>
      </c>
      <c r="D147" s="70" t="s">
        <v>168</v>
      </c>
      <c r="E147" s="70" t="s">
        <v>5</v>
      </c>
      <c r="F147" s="70" t="s">
        <v>7</v>
      </c>
      <c r="G147" s="70" t="s">
        <v>466</v>
      </c>
      <c r="H147" s="70"/>
    </row>
    <row r="148" spans="1:8">
      <c r="A148" s="69">
        <v>43113</v>
      </c>
      <c r="B148" s="70" t="s">
        <v>4</v>
      </c>
      <c r="C148" s="70">
        <v>7430</v>
      </c>
      <c r="D148" s="70" t="s">
        <v>467</v>
      </c>
      <c r="E148" s="70" t="s">
        <v>5</v>
      </c>
      <c r="F148" s="70" t="s">
        <v>5</v>
      </c>
      <c r="G148" s="70" t="s">
        <v>65</v>
      </c>
      <c r="H148" s="70"/>
    </row>
    <row r="149" spans="1:8">
      <c r="A149" s="69">
        <v>43113</v>
      </c>
      <c r="B149" s="70" t="s">
        <v>4</v>
      </c>
      <c r="C149" s="70">
        <v>7525</v>
      </c>
      <c r="D149" s="70" t="s">
        <v>468</v>
      </c>
      <c r="E149" s="70" t="s">
        <v>25</v>
      </c>
      <c r="F149" s="70" t="s">
        <v>24</v>
      </c>
      <c r="G149" s="70" t="s">
        <v>65</v>
      </c>
      <c r="H149" s="70"/>
    </row>
    <row r="150" spans="1:8">
      <c r="A150" s="69">
        <v>43113</v>
      </c>
      <c r="B150" s="70" t="s">
        <v>4</v>
      </c>
      <c r="C150" s="70">
        <v>6315</v>
      </c>
      <c r="D150" s="70" t="s">
        <v>469</v>
      </c>
      <c r="E150" s="70" t="s">
        <v>24</v>
      </c>
      <c r="F150" s="70" t="s">
        <v>5</v>
      </c>
      <c r="G150" s="70" t="s">
        <v>65</v>
      </c>
      <c r="H150" s="70"/>
    </row>
    <row r="151" spans="1:8">
      <c r="A151" s="69">
        <v>43113</v>
      </c>
      <c r="B151" s="70" t="s">
        <v>4</v>
      </c>
      <c r="C151" s="70">
        <v>2343</v>
      </c>
      <c r="D151" s="70" t="s">
        <v>205</v>
      </c>
      <c r="E151" s="70" t="s">
        <v>7</v>
      </c>
      <c r="F151" s="70" t="s">
        <v>5</v>
      </c>
      <c r="G151" s="70" t="s">
        <v>391</v>
      </c>
      <c r="H151" s="70"/>
    </row>
    <row r="152" spans="1:8">
      <c r="A152" s="69">
        <v>43113</v>
      </c>
      <c r="B152" s="70" t="s">
        <v>4</v>
      </c>
      <c r="C152" s="70">
        <v>4662</v>
      </c>
      <c r="D152" s="70" t="s">
        <v>131</v>
      </c>
      <c r="E152" s="70" t="s">
        <v>7</v>
      </c>
      <c r="F152" s="70" t="s">
        <v>7</v>
      </c>
      <c r="G152" s="70" t="s">
        <v>470</v>
      </c>
      <c r="H152" s="70"/>
    </row>
    <row r="153" spans="1:8">
      <c r="A153" s="69">
        <v>43114</v>
      </c>
      <c r="B153" s="70" t="s">
        <v>4</v>
      </c>
      <c r="C153" s="70">
        <v>5359</v>
      </c>
      <c r="D153" s="70" t="s">
        <v>155</v>
      </c>
      <c r="E153" s="70" t="s">
        <v>319</v>
      </c>
      <c r="F153" s="70" t="s">
        <v>7</v>
      </c>
      <c r="G153" s="70" t="s">
        <v>471</v>
      </c>
      <c r="H153" s="70"/>
    </row>
    <row r="154" spans="1:8">
      <c r="A154" s="69">
        <v>43114</v>
      </c>
      <c r="B154" s="70" t="s">
        <v>4</v>
      </c>
      <c r="C154" s="70">
        <v>5756</v>
      </c>
      <c r="D154" s="70" t="s">
        <v>329</v>
      </c>
      <c r="E154" s="70" t="s">
        <v>24</v>
      </c>
      <c r="F154" s="70" t="s">
        <v>24</v>
      </c>
      <c r="G154" s="70" t="s">
        <v>65</v>
      </c>
      <c r="H154" s="70"/>
    </row>
    <row r="155" spans="1:8">
      <c r="A155" s="69">
        <v>43114</v>
      </c>
      <c r="B155" s="70" t="s">
        <v>4</v>
      </c>
      <c r="C155" s="70">
        <v>7447</v>
      </c>
      <c r="D155" s="70" t="s">
        <v>474</v>
      </c>
      <c r="E155" s="70" t="s">
        <v>18</v>
      </c>
      <c r="F155" s="70" t="s">
        <v>24</v>
      </c>
      <c r="G155" s="70" t="s">
        <v>65</v>
      </c>
      <c r="H155" s="70"/>
    </row>
    <row r="156" spans="1:8">
      <c r="A156" s="69">
        <v>43114</v>
      </c>
      <c r="B156" s="70" t="s">
        <v>4</v>
      </c>
      <c r="C156" s="70">
        <v>1457</v>
      </c>
      <c r="D156" s="70" t="s">
        <v>205</v>
      </c>
      <c r="E156" s="70" t="s">
        <v>24</v>
      </c>
      <c r="F156" s="70" t="s">
        <v>24</v>
      </c>
      <c r="G156" s="70" t="s">
        <v>116</v>
      </c>
      <c r="H156" s="70"/>
    </row>
    <row r="157" spans="1:8">
      <c r="A157" s="69">
        <v>43114</v>
      </c>
      <c r="B157" s="70" t="s">
        <v>4</v>
      </c>
      <c r="C157" s="70">
        <v>6137</v>
      </c>
      <c r="D157" s="70" t="s">
        <v>142</v>
      </c>
      <c r="E157" s="70" t="s">
        <v>6</v>
      </c>
      <c r="F157" s="70" t="s">
        <v>5</v>
      </c>
      <c r="G157" s="70" t="s">
        <v>454</v>
      </c>
      <c r="H157" s="70"/>
    </row>
    <row r="158" spans="1:8">
      <c r="A158" s="69">
        <v>43114</v>
      </c>
      <c r="B158" s="70" t="s">
        <v>4</v>
      </c>
      <c r="C158" s="70">
        <v>1617</v>
      </c>
      <c r="D158" s="70" t="s">
        <v>205</v>
      </c>
      <c r="E158" s="70" t="s">
        <v>475</v>
      </c>
      <c r="F158" s="70" t="s">
        <v>24</v>
      </c>
      <c r="G158" s="70" t="s">
        <v>65</v>
      </c>
      <c r="H158" s="70"/>
    </row>
    <row r="159" spans="1:8">
      <c r="A159" s="69">
        <v>43114</v>
      </c>
      <c r="B159" s="70" t="s">
        <v>4</v>
      </c>
      <c r="C159" s="70">
        <v>8091</v>
      </c>
      <c r="D159" s="70" t="s">
        <v>133</v>
      </c>
      <c r="E159" s="70" t="s">
        <v>12</v>
      </c>
      <c r="F159" s="70" t="s">
        <v>7</v>
      </c>
      <c r="G159" s="70" t="s">
        <v>65</v>
      </c>
      <c r="H159" s="70"/>
    </row>
    <row r="160" spans="1:8">
      <c r="A160" s="69">
        <v>43114</v>
      </c>
      <c r="B160" s="70" t="s">
        <v>4</v>
      </c>
      <c r="C160" s="70">
        <v>3271</v>
      </c>
      <c r="D160" s="70" t="s">
        <v>333</v>
      </c>
      <c r="E160" s="70" t="s">
        <v>7</v>
      </c>
      <c r="F160" s="70" t="s">
        <v>24</v>
      </c>
      <c r="G160" s="70" t="s">
        <v>65</v>
      </c>
      <c r="H160" s="70"/>
    </row>
    <row r="161" spans="1:8">
      <c r="A161" s="69">
        <v>43114</v>
      </c>
      <c r="B161" s="70" t="s">
        <v>4</v>
      </c>
      <c r="C161" s="70">
        <v>8118</v>
      </c>
      <c r="D161" s="70" t="s">
        <v>148</v>
      </c>
      <c r="E161" s="70" t="s">
        <v>7</v>
      </c>
      <c r="F161" s="70" t="s">
        <v>24</v>
      </c>
      <c r="G161" s="70" t="s">
        <v>391</v>
      </c>
      <c r="H161" s="70"/>
    </row>
    <row r="162" spans="1:8">
      <c r="A162" s="69">
        <v>43114</v>
      </c>
      <c r="B162" s="70" t="s">
        <v>4</v>
      </c>
      <c r="C162" s="70">
        <v>3393</v>
      </c>
      <c r="D162" s="70" t="s">
        <v>297</v>
      </c>
      <c r="E162" s="70" t="s">
        <v>7</v>
      </c>
      <c r="F162" s="70" t="s">
        <v>476</v>
      </c>
      <c r="G162" s="70" t="s">
        <v>454</v>
      </c>
      <c r="H162" s="70"/>
    </row>
    <row r="163" spans="1:8">
      <c r="A163" s="69">
        <v>43114</v>
      </c>
      <c r="B163" s="70" t="s">
        <v>4</v>
      </c>
      <c r="C163" s="70">
        <v>3253</v>
      </c>
      <c r="D163" s="70" t="s">
        <v>333</v>
      </c>
      <c r="E163" s="70" t="s">
        <v>7</v>
      </c>
      <c r="F163" s="70" t="s">
        <v>5</v>
      </c>
      <c r="G163" s="70" t="s">
        <v>116</v>
      </c>
      <c r="H163" s="70"/>
    </row>
    <row r="164" spans="1:8">
      <c r="A164" s="69">
        <v>43114</v>
      </c>
      <c r="B164" s="70" t="s">
        <v>4</v>
      </c>
      <c r="C164" s="70">
        <v>4971</v>
      </c>
      <c r="D164" s="70" t="s">
        <v>199</v>
      </c>
      <c r="E164" s="70" t="s">
        <v>477</v>
      </c>
      <c r="F164" s="70" t="s">
        <v>7</v>
      </c>
      <c r="G164" s="70" t="s">
        <v>65</v>
      </c>
      <c r="H164" s="70"/>
    </row>
    <row r="165" spans="1:8">
      <c r="A165" s="69">
        <v>43114</v>
      </c>
      <c r="B165" s="70" t="s">
        <v>4</v>
      </c>
      <c r="C165" s="70">
        <v>4926</v>
      </c>
      <c r="D165" s="70" t="s">
        <v>152</v>
      </c>
      <c r="E165" s="70" t="s">
        <v>5</v>
      </c>
      <c r="F165" s="70" t="s">
        <v>5</v>
      </c>
      <c r="G165" s="70" t="s">
        <v>478</v>
      </c>
      <c r="H165" s="70"/>
    </row>
    <row r="166" spans="1:8">
      <c r="A166" s="69">
        <v>43114</v>
      </c>
      <c r="B166" s="70" t="s">
        <v>4</v>
      </c>
      <c r="C166" s="70">
        <v>7538</v>
      </c>
      <c r="D166" s="70" t="s">
        <v>468</v>
      </c>
      <c r="E166" s="70" t="s">
        <v>5</v>
      </c>
      <c r="F166" s="70" t="s">
        <v>5</v>
      </c>
      <c r="G166" s="70" t="s">
        <v>123</v>
      </c>
      <c r="H166" s="70"/>
    </row>
    <row r="167" spans="1:8">
      <c r="A167" s="69">
        <v>43114</v>
      </c>
      <c r="B167" s="70" t="s">
        <v>4</v>
      </c>
      <c r="C167" s="70">
        <v>8273</v>
      </c>
      <c r="D167" s="70" t="s">
        <v>162</v>
      </c>
      <c r="E167" s="70" t="s">
        <v>25</v>
      </c>
      <c r="F167" s="70" t="s">
        <v>7</v>
      </c>
      <c r="G167" s="70" t="s">
        <v>98</v>
      </c>
      <c r="H167" s="70"/>
    </row>
    <row r="168" spans="1:8">
      <c r="A168" s="69">
        <v>39461</v>
      </c>
      <c r="B168" s="70" t="s">
        <v>4</v>
      </c>
      <c r="C168" s="70">
        <v>9655</v>
      </c>
      <c r="D168" s="70" t="s">
        <v>480</v>
      </c>
      <c r="E168" s="70" t="s">
        <v>5</v>
      </c>
      <c r="F168" s="70" t="s">
        <v>6</v>
      </c>
      <c r="G168" s="70" t="s">
        <v>481</v>
      </c>
      <c r="H168" s="70"/>
    </row>
    <row r="169" spans="1:8">
      <c r="A169" s="69">
        <v>43114</v>
      </c>
      <c r="B169" s="70" t="s">
        <v>4</v>
      </c>
      <c r="C169" s="70">
        <v>1858</v>
      </c>
      <c r="D169" s="70" t="s">
        <v>205</v>
      </c>
      <c r="E169" s="70" t="s">
        <v>7</v>
      </c>
      <c r="F169" s="70" t="s">
        <v>7</v>
      </c>
      <c r="G169" s="70" t="s">
        <v>98</v>
      </c>
      <c r="H169" s="70"/>
    </row>
    <row r="170" spans="1:8">
      <c r="A170" s="69">
        <v>43114</v>
      </c>
      <c r="B170" s="70" t="s">
        <v>4</v>
      </c>
      <c r="C170" s="70">
        <v>4685</v>
      </c>
      <c r="D170" s="70" t="s">
        <v>207</v>
      </c>
      <c r="E170" s="70" t="s">
        <v>5</v>
      </c>
      <c r="F170" s="70" t="s">
        <v>5</v>
      </c>
      <c r="G170" s="70" t="s">
        <v>482</v>
      </c>
      <c r="H170" s="70"/>
    </row>
    <row r="171" spans="1:8">
      <c r="A171" s="48">
        <v>43115</v>
      </c>
      <c r="B171" s="32" t="s">
        <v>4</v>
      </c>
      <c r="C171" s="32">
        <v>1937</v>
      </c>
      <c r="D171" s="32" t="s">
        <v>205</v>
      </c>
      <c r="E171" s="32" t="s">
        <v>5</v>
      </c>
      <c r="F171" s="32" t="s">
        <v>7</v>
      </c>
      <c r="G171" s="32" t="s">
        <v>65</v>
      </c>
      <c r="H171" s="32"/>
    </row>
    <row r="172" spans="1:8">
      <c r="A172" s="48">
        <v>43115</v>
      </c>
      <c r="B172" s="32" t="s">
        <v>4</v>
      </c>
      <c r="C172" s="32">
        <v>7766</v>
      </c>
      <c r="D172" s="32" t="s">
        <v>140</v>
      </c>
      <c r="E172" s="32" t="s">
        <v>25</v>
      </c>
      <c r="F172" s="32" t="s">
        <v>7</v>
      </c>
      <c r="G172" s="32" t="s">
        <v>65</v>
      </c>
      <c r="H172" s="32"/>
    </row>
    <row r="173" spans="1:8">
      <c r="A173" s="48">
        <v>43116</v>
      </c>
      <c r="B173" s="32" t="s">
        <v>4</v>
      </c>
      <c r="C173" s="32">
        <v>2663</v>
      </c>
      <c r="D173" s="32" t="s">
        <v>484</v>
      </c>
      <c r="E173" s="32" t="s">
        <v>4</v>
      </c>
      <c r="F173" s="32" t="s">
        <v>6</v>
      </c>
      <c r="G173" s="32" t="s">
        <v>388</v>
      </c>
      <c r="H173" s="32"/>
    </row>
    <row r="174" spans="1:8">
      <c r="A174" s="48">
        <v>43118</v>
      </c>
      <c r="B174" s="32" t="s">
        <v>4</v>
      </c>
      <c r="C174" s="32">
        <v>2523</v>
      </c>
      <c r="D174" s="32" t="s">
        <v>205</v>
      </c>
      <c r="E174" s="32" t="s">
        <v>6</v>
      </c>
      <c r="F174" s="32" t="s">
        <v>24</v>
      </c>
      <c r="G174" s="32" t="s">
        <v>65</v>
      </c>
      <c r="H174" s="32"/>
    </row>
    <row r="175" spans="1:8">
      <c r="A175" s="48">
        <v>43118</v>
      </c>
      <c r="B175" s="32" t="s">
        <v>4</v>
      </c>
      <c r="C175" s="32">
        <v>2511</v>
      </c>
      <c r="D175" s="32" t="s">
        <v>205</v>
      </c>
      <c r="E175" s="32" t="s">
        <v>4</v>
      </c>
      <c r="F175" s="32" t="s">
        <v>6</v>
      </c>
      <c r="G175" s="32" t="s">
        <v>65</v>
      </c>
      <c r="H175" s="32"/>
    </row>
    <row r="176" spans="1:8">
      <c r="A176" s="48">
        <v>43118</v>
      </c>
      <c r="B176" s="32" t="s">
        <v>4</v>
      </c>
      <c r="C176" s="32">
        <v>2125</v>
      </c>
      <c r="D176" s="32" t="s">
        <v>205</v>
      </c>
      <c r="E176" s="32" t="s">
        <v>24</v>
      </c>
      <c r="F176" s="32" t="s">
        <v>24</v>
      </c>
      <c r="G176" s="32" t="s">
        <v>65</v>
      </c>
      <c r="H176" s="32"/>
    </row>
    <row r="177" spans="1:8">
      <c r="A177" s="69">
        <v>43120</v>
      </c>
      <c r="B177" s="70" t="s">
        <v>4</v>
      </c>
      <c r="C177" s="70">
        <v>8016</v>
      </c>
      <c r="D177" s="70" t="s">
        <v>135</v>
      </c>
      <c r="E177" s="70" t="s">
        <v>24</v>
      </c>
      <c r="F177" s="70" t="s">
        <v>7</v>
      </c>
      <c r="G177" s="70" t="s">
        <v>65</v>
      </c>
      <c r="H177" s="70"/>
    </row>
    <row r="178" spans="1:8">
      <c r="A178" s="69">
        <v>43120</v>
      </c>
      <c r="B178" s="70" t="s">
        <v>4</v>
      </c>
      <c r="C178" s="70">
        <v>8245</v>
      </c>
      <c r="D178" s="70" t="s">
        <v>162</v>
      </c>
      <c r="E178" s="70" t="s">
        <v>485</v>
      </c>
      <c r="F178" s="70" t="s">
        <v>24</v>
      </c>
      <c r="G178" s="70" t="s">
        <v>65</v>
      </c>
      <c r="H178" s="70"/>
    </row>
    <row r="179" spans="1:8">
      <c r="A179" s="69">
        <v>43120</v>
      </c>
      <c r="B179" s="70" t="s">
        <v>4</v>
      </c>
      <c r="C179" s="70">
        <v>7793</v>
      </c>
      <c r="D179" s="70" t="s">
        <v>140</v>
      </c>
      <c r="E179" s="70" t="s">
        <v>7</v>
      </c>
      <c r="F179" s="70" t="s">
        <v>5</v>
      </c>
      <c r="G179" s="70" t="s">
        <v>486</v>
      </c>
      <c r="H179" s="70"/>
    </row>
    <row r="180" spans="1:8">
      <c r="A180" s="69">
        <v>43120</v>
      </c>
      <c r="B180" s="70" t="s">
        <v>4</v>
      </c>
      <c r="C180" s="70">
        <v>9154</v>
      </c>
      <c r="D180" s="70" t="s">
        <v>487</v>
      </c>
      <c r="E180" s="70" t="s">
        <v>7</v>
      </c>
      <c r="F180" s="70" t="s">
        <v>24</v>
      </c>
      <c r="G180" s="70" t="s">
        <v>65</v>
      </c>
      <c r="H180" s="70"/>
    </row>
    <row r="181" spans="1:8">
      <c r="A181" s="69">
        <v>43120</v>
      </c>
      <c r="B181" s="70" t="s">
        <v>4</v>
      </c>
      <c r="C181" s="70">
        <v>7416</v>
      </c>
      <c r="D181" s="70" t="s">
        <v>488</v>
      </c>
      <c r="E181" s="70" t="s">
        <v>489</v>
      </c>
      <c r="F181" s="70" t="s">
        <v>24</v>
      </c>
      <c r="G181" s="70" t="s">
        <v>65</v>
      </c>
      <c r="H181" s="70"/>
    </row>
    <row r="182" spans="1:8">
      <c r="A182" s="69">
        <v>43120</v>
      </c>
      <c r="B182" s="70" t="s">
        <v>4</v>
      </c>
      <c r="C182" s="70">
        <v>4530</v>
      </c>
      <c r="D182" s="70" t="s">
        <v>131</v>
      </c>
      <c r="E182" s="70" t="s">
        <v>5</v>
      </c>
      <c r="F182" s="70" t="s">
        <v>9</v>
      </c>
      <c r="G182" s="70" t="s">
        <v>131</v>
      </c>
      <c r="H182" s="70"/>
    </row>
    <row r="183" spans="1:8">
      <c r="A183" s="69">
        <v>43120</v>
      </c>
      <c r="B183" s="70" t="s">
        <v>4</v>
      </c>
      <c r="C183" s="70">
        <v>1912</v>
      </c>
      <c r="D183" s="70" t="s">
        <v>205</v>
      </c>
      <c r="E183" s="70" t="s">
        <v>7</v>
      </c>
      <c r="F183" s="70" t="s">
        <v>10</v>
      </c>
      <c r="G183" s="70" t="s">
        <v>73</v>
      </c>
      <c r="H183" s="70"/>
    </row>
    <row r="184" spans="1:8">
      <c r="A184" s="69">
        <v>43120</v>
      </c>
      <c r="B184" s="70" t="s">
        <v>4</v>
      </c>
      <c r="C184" s="70">
        <v>6570</v>
      </c>
      <c r="D184" s="70" t="s">
        <v>491</v>
      </c>
      <c r="E184" s="70" t="s">
        <v>5</v>
      </c>
      <c r="F184" s="70" t="s">
        <v>7</v>
      </c>
      <c r="G184" s="70" t="s">
        <v>492</v>
      </c>
      <c r="H184" s="70"/>
    </row>
    <row r="185" spans="1:8">
      <c r="A185" s="69">
        <v>43120</v>
      </c>
      <c r="B185" s="70" t="s">
        <v>4</v>
      </c>
      <c r="C185" s="70">
        <v>4682</v>
      </c>
      <c r="D185" s="70" t="s">
        <v>131</v>
      </c>
      <c r="E185" s="70" t="s">
        <v>25</v>
      </c>
      <c r="F185" s="70" t="s">
        <v>7</v>
      </c>
      <c r="G185" s="70" t="s">
        <v>388</v>
      </c>
      <c r="H185" s="70"/>
    </row>
    <row r="186" spans="1:8">
      <c r="A186" s="69">
        <v>43120</v>
      </c>
      <c r="B186" s="70" t="s">
        <v>4</v>
      </c>
      <c r="C186" s="70">
        <v>1521</v>
      </c>
      <c r="D186" s="70" t="s">
        <v>205</v>
      </c>
      <c r="E186" s="70" t="s">
        <v>377</v>
      </c>
      <c r="F186" s="70" t="s">
        <v>24</v>
      </c>
      <c r="G186" s="70" t="s">
        <v>388</v>
      </c>
      <c r="H186" s="70"/>
    </row>
    <row r="187" spans="1:8">
      <c r="A187" s="69">
        <v>43120</v>
      </c>
      <c r="B187" s="70" t="s">
        <v>4</v>
      </c>
      <c r="C187" s="70">
        <v>8271</v>
      </c>
      <c r="D187" s="70" t="s">
        <v>24</v>
      </c>
      <c r="E187" s="70" t="s">
        <v>24</v>
      </c>
      <c r="F187" s="70" t="s">
        <v>493</v>
      </c>
      <c r="G187" s="70" t="s">
        <v>65</v>
      </c>
      <c r="H187" s="70"/>
    </row>
    <row r="188" spans="1:8">
      <c r="A188" s="69">
        <v>43120</v>
      </c>
      <c r="B188" s="70" t="s">
        <v>4</v>
      </c>
      <c r="C188" s="70">
        <v>4640</v>
      </c>
      <c r="D188" s="70" t="s">
        <v>131</v>
      </c>
      <c r="E188" s="70" t="s">
        <v>25</v>
      </c>
      <c r="F188" s="70" t="s">
        <v>7</v>
      </c>
      <c r="G188" s="70" t="s">
        <v>392</v>
      </c>
      <c r="H188" s="70"/>
    </row>
    <row r="189" spans="1:8">
      <c r="A189" s="69">
        <v>43120</v>
      </c>
      <c r="B189" s="70" t="s">
        <v>4</v>
      </c>
      <c r="C189" s="70">
        <v>4640</v>
      </c>
      <c r="D189" s="70" t="s">
        <v>131</v>
      </c>
      <c r="E189" s="70" t="s">
        <v>25</v>
      </c>
      <c r="F189" s="70" t="s">
        <v>7</v>
      </c>
      <c r="G189" s="70" t="s">
        <v>98</v>
      </c>
      <c r="H189" s="70"/>
    </row>
    <row r="190" spans="1:8">
      <c r="A190" s="69">
        <v>43120</v>
      </c>
      <c r="B190" s="70" t="s">
        <v>4</v>
      </c>
      <c r="C190" s="70">
        <v>3790</v>
      </c>
      <c r="D190" s="70" t="s">
        <v>189</v>
      </c>
      <c r="E190" s="70" t="s">
        <v>5</v>
      </c>
      <c r="F190" s="70" t="s">
        <v>7</v>
      </c>
      <c r="G190" s="70" t="s">
        <v>123</v>
      </c>
      <c r="H190" s="70"/>
    </row>
    <row r="191" spans="1:8">
      <c r="A191" s="69">
        <v>43120</v>
      </c>
      <c r="B191" s="70" t="s">
        <v>4</v>
      </c>
      <c r="C191" s="70">
        <v>8079</v>
      </c>
      <c r="D191" s="70" t="s">
        <v>133</v>
      </c>
      <c r="E191" s="70" t="s">
        <v>7</v>
      </c>
      <c r="F191" s="70" t="s">
        <v>28</v>
      </c>
      <c r="G191" s="70" t="s">
        <v>283</v>
      </c>
      <c r="H191" s="70"/>
    </row>
    <row r="192" spans="1:8">
      <c r="A192" s="69">
        <v>43120</v>
      </c>
      <c r="B192" s="70" t="s">
        <v>4</v>
      </c>
      <c r="C192" s="70">
        <v>3583</v>
      </c>
      <c r="D192" s="70" t="s">
        <v>304</v>
      </c>
      <c r="E192" s="70" t="s">
        <v>5</v>
      </c>
      <c r="F192" s="70" t="s">
        <v>7</v>
      </c>
      <c r="G192" s="70" t="s">
        <v>389</v>
      </c>
      <c r="H192" s="70"/>
    </row>
    <row r="193" spans="1:8">
      <c r="A193" s="69">
        <v>43121</v>
      </c>
      <c r="B193" s="70" t="s">
        <v>4</v>
      </c>
      <c r="C193" s="70">
        <v>8531</v>
      </c>
      <c r="D193" s="70" t="s">
        <v>164</v>
      </c>
      <c r="E193" s="70" t="s">
        <v>5</v>
      </c>
      <c r="F193" s="70" t="s">
        <v>7</v>
      </c>
      <c r="G193" s="70" t="s">
        <v>65</v>
      </c>
      <c r="H193" s="70"/>
    </row>
    <row r="194" spans="1:8">
      <c r="A194" s="69">
        <v>43121</v>
      </c>
      <c r="B194" s="70" t="s">
        <v>4</v>
      </c>
      <c r="C194" s="70">
        <v>2559</v>
      </c>
      <c r="D194" s="70" t="s">
        <v>205</v>
      </c>
      <c r="E194" s="70" t="s">
        <v>496</v>
      </c>
      <c r="F194" s="70" t="s">
        <v>7</v>
      </c>
      <c r="G194" s="70" t="s">
        <v>235</v>
      </c>
      <c r="H194" s="70"/>
    </row>
    <row r="195" spans="1:8">
      <c r="A195" s="69">
        <v>43121</v>
      </c>
      <c r="B195" s="70" t="s">
        <v>4</v>
      </c>
      <c r="C195" s="70">
        <v>6315</v>
      </c>
      <c r="D195" s="70" t="s">
        <v>469</v>
      </c>
      <c r="E195" s="70" t="s">
        <v>24</v>
      </c>
      <c r="F195" s="70" t="s">
        <v>5</v>
      </c>
      <c r="G195" s="70" t="s">
        <v>498</v>
      </c>
      <c r="H195" s="70"/>
    </row>
    <row r="196" spans="1:8">
      <c r="A196" s="69">
        <v>43121</v>
      </c>
      <c r="B196" s="70" t="s">
        <v>4</v>
      </c>
      <c r="C196" s="70">
        <v>5714</v>
      </c>
      <c r="D196" s="70" t="s">
        <v>341</v>
      </c>
      <c r="E196" s="70" t="s">
        <v>12</v>
      </c>
      <c r="F196" s="70" t="s">
        <v>24</v>
      </c>
      <c r="G196" s="70" t="s">
        <v>65</v>
      </c>
      <c r="H196" s="70"/>
    </row>
    <row r="197" spans="1:8">
      <c r="A197" s="69">
        <v>43121</v>
      </c>
      <c r="B197" s="70" t="s">
        <v>4</v>
      </c>
      <c r="C197" s="70">
        <v>2542</v>
      </c>
      <c r="D197" s="70" t="s">
        <v>205</v>
      </c>
      <c r="E197" s="70" t="s">
        <v>24</v>
      </c>
      <c r="F197" s="70" t="s">
        <v>499</v>
      </c>
      <c r="G197" s="70" t="s">
        <v>65</v>
      </c>
      <c r="H197" s="70"/>
    </row>
    <row r="198" spans="1:8">
      <c r="A198" s="69">
        <v>43121</v>
      </c>
      <c r="B198" s="70" t="s">
        <v>4</v>
      </c>
      <c r="C198" s="70">
        <v>1549</v>
      </c>
      <c r="D198" s="70" t="s">
        <v>205</v>
      </c>
      <c r="E198" s="70" t="s">
        <v>500</v>
      </c>
      <c r="F198" s="70" t="s">
        <v>24</v>
      </c>
      <c r="G198" s="70" t="s">
        <v>65</v>
      </c>
      <c r="H198" s="70"/>
    </row>
    <row r="199" spans="1:8">
      <c r="A199" s="69">
        <v>43121</v>
      </c>
      <c r="B199" s="70" t="s">
        <v>4</v>
      </c>
      <c r="C199" s="70">
        <v>1515</v>
      </c>
      <c r="D199" s="70" t="s">
        <v>205</v>
      </c>
      <c r="E199" s="70" t="s">
        <v>501</v>
      </c>
      <c r="F199" s="70" t="s">
        <v>24</v>
      </c>
      <c r="G199" s="70" t="s">
        <v>388</v>
      </c>
      <c r="H199" s="70"/>
    </row>
    <row r="200" spans="1:8">
      <c r="A200" s="69">
        <v>43121</v>
      </c>
      <c r="B200" s="70" t="s">
        <v>4</v>
      </c>
      <c r="C200" s="70">
        <v>8224</v>
      </c>
      <c r="D200" s="70" t="s">
        <v>162</v>
      </c>
      <c r="E200" s="70" t="s">
        <v>24</v>
      </c>
      <c r="F200" s="70" t="s">
        <v>502</v>
      </c>
      <c r="G200" s="70" t="s">
        <v>391</v>
      </c>
      <c r="H200" s="70"/>
    </row>
    <row r="201" spans="1:8">
      <c r="A201" s="69">
        <v>43121</v>
      </c>
      <c r="B201" s="70" t="s">
        <v>4</v>
      </c>
      <c r="C201" s="70">
        <v>8217</v>
      </c>
      <c r="D201" s="70" t="s">
        <v>162</v>
      </c>
      <c r="E201" s="70" t="s">
        <v>503</v>
      </c>
      <c r="F201" s="70" t="s">
        <v>24</v>
      </c>
      <c r="G201" s="70" t="s">
        <v>65</v>
      </c>
      <c r="H201" s="70"/>
    </row>
    <row r="202" spans="1:8">
      <c r="A202" s="69">
        <v>43121</v>
      </c>
      <c r="B202" s="70" t="s">
        <v>4</v>
      </c>
      <c r="C202" s="70">
        <v>4981</v>
      </c>
      <c r="D202" s="70" t="s">
        <v>290</v>
      </c>
      <c r="E202" s="70" t="s">
        <v>5</v>
      </c>
      <c r="F202" s="70" t="s">
        <v>7</v>
      </c>
      <c r="G202" s="70" t="s">
        <v>504</v>
      </c>
      <c r="H202" s="70"/>
    </row>
    <row r="203" spans="1:8">
      <c r="A203" s="69">
        <v>43121</v>
      </c>
      <c r="B203" s="70" t="s">
        <v>4</v>
      </c>
      <c r="C203" s="70">
        <v>2611</v>
      </c>
      <c r="D203" s="70" t="s">
        <v>136</v>
      </c>
      <c r="E203" s="70" t="s">
        <v>25</v>
      </c>
      <c r="F203" s="70" t="s">
        <v>6</v>
      </c>
      <c r="G203" s="70" t="s">
        <v>65</v>
      </c>
      <c r="H203" s="70"/>
    </row>
    <row r="204" spans="1:8">
      <c r="A204" s="69">
        <v>43121</v>
      </c>
      <c r="B204" s="70" t="s">
        <v>4</v>
      </c>
      <c r="C204" s="70">
        <v>5489</v>
      </c>
      <c r="D204" s="70" t="s">
        <v>334</v>
      </c>
      <c r="E204" s="70" t="s">
        <v>6</v>
      </c>
      <c r="F204" s="70" t="s">
        <v>4</v>
      </c>
      <c r="G204" s="70" t="s">
        <v>388</v>
      </c>
      <c r="H204" s="70"/>
    </row>
    <row r="205" spans="1:8">
      <c r="A205" s="69">
        <v>43121</v>
      </c>
      <c r="B205" s="70" t="s">
        <v>4</v>
      </c>
      <c r="C205" s="70">
        <v>8550</v>
      </c>
      <c r="D205" s="70" t="s">
        <v>505</v>
      </c>
      <c r="E205" s="70" t="s">
        <v>25</v>
      </c>
      <c r="F205" s="70" t="s">
        <v>24</v>
      </c>
      <c r="G205" s="70" t="s">
        <v>65</v>
      </c>
      <c r="H205" s="70"/>
    </row>
    <row r="206" spans="1:8">
      <c r="A206" s="69">
        <v>43121</v>
      </c>
      <c r="B206" s="70" t="s">
        <v>4</v>
      </c>
      <c r="C206" s="70">
        <v>6214</v>
      </c>
      <c r="D206" s="70" t="s">
        <v>506</v>
      </c>
      <c r="E206" s="70" t="s">
        <v>25</v>
      </c>
      <c r="F206" s="70" t="s">
        <v>12</v>
      </c>
      <c r="G206" s="70" t="s">
        <v>388</v>
      </c>
      <c r="H206" s="70"/>
    </row>
    <row r="207" spans="1:8">
      <c r="A207" s="69">
        <v>43121</v>
      </c>
      <c r="B207" s="70" t="s">
        <v>4</v>
      </c>
      <c r="C207" s="70">
        <v>5366</v>
      </c>
      <c r="D207" s="70" t="s">
        <v>343</v>
      </c>
      <c r="E207" s="70" t="s">
        <v>18</v>
      </c>
      <c r="F207" s="70" t="s">
        <v>7</v>
      </c>
      <c r="G207" s="70" t="s">
        <v>456</v>
      </c>
      <c r="H207" s="70"/>
    </row>
    <row r="208" spans="1:8">
      <c r="A208" s="69">
        <v>43121</v>
      </c>
      <c r="B208" s="70" t="s">
        <v>4</v>
      </c>
      <c r="C208" s="70">
        <v>8611</v>
      </c>
      <c r="D208" s="70" t="s">
        <v>507</v>
      </c>
      <c r="E208" s="70" t="s">
        <v>5</v>
      </c>
      <c r="F208" s="70" t="s">
        <v>7</v>
      </c>
      <c r="G208" s="70" t="s">
        <v>388</v>
      </c>
      <c r="H208" s="70"/>
    </row>
    <row r="209" spans="1:8">
      <c r="A209" s="69">
        <v>43121</v>
      </c>
      <c r="B209" s="70" t="s">
        <v>4</v>
      </c>
      <c r="C209" s="70">
        <v>8055</v>
      </c>
      <c r="D209" s="70" t="s">
        <v>133</v>
      </c>
      <c r="E209" s="70" t="s">
        <v>9</v>
      </c>
      <c r="F209" s="70" t="s">
        <v>7</v>
      </c>
      <c r="G209" s="70" t="s">
        <v>235</v>
      </c>
      <c r="H209" s="70"/>
    </row>
    <row r="210" spans="1:8">
      <c r="A210" s="69">
        <v>43121</v>
      </c>
      <c r="B210" s="70" t="s">
        <v>4</v>
      </c>
      <c r="C210" s="70">
        <v>4531</v>
      </c>
      <c r="D210" s="70" t="s">
        <v>131</v>
      </c>
      <c r="E210" s="70" t="s">
        <v>5</v>
      </c>
      <c r="F210" s="70" t="s">
        <v>7</v>
      </c>
      <c r="G210" s="70" t="s">
        <v>388</v>
      </c>
      <c r="H210" s="70"/>
    </row>
    <row r="211" spans="1:8">
      <c r="A211" s="69">
        <v>43121</v>
      </c>
      <c r="B211" s="70" t="s">
        <v>4</v>
      </c>
      <c r="C211" s="70">
        <v>1371</v>
      </c>
      <c r="D211" s="70" t="s">
        <v>205</v>
      </c>
      <c r="E211" s="70" t="s">
        <v>9</v>
      </c>
      <c r="F211" s="70" t="s">
        <v>24</v>
      </c>
      <c r="G211" s="70" t="s">
        <v>235</v>
      </c>
      <c r="H211" s="70"/>
    </row>
    <row r="212" spans="1:8">
      <c r="A212" s="69">
        <v>43121</v>
      </c>
      <c r="B212" s="70" t="s">
        <v>4</v>
      </c>
      <c r="C212" s="70">
        <v>7232</v>
      </c>
      <c r="D212" s="70" t="s">
        <v>153</v>
      </c>
      <c r="E212" s="70" t="s">
        <v>28</v>
      </c>
      <c r="F212" s="70" t="s">
        <v>7</v>
      </c>
      <c r="G212" s="70" t="s">
        <v>235</v>
      </c>
      <c r="H212" s="70"/>
    </row>
    <row r="213" spans="1:8">
      <c r="A213" s="69">
        <v>43121</v>
      </c>
      <c r="B213" s="70" t="s">
        <v>4</v>
      </c>
      <c r="C213" s="70">
        <v>8350</v>
      </c>
      <c r="D213" s="70" t="s">
        <v>295</v>
      </c>
      <c r="E213" s="70" t="s">
        <v>5</v>
      </c>
      <c r="F213" s="70" t="s">
        <v>7</v>
      </c>
      <c r="G213" s="70" t="s">
        <v>65</v>
      </c>
      <c r="H213" s="70"/>
    </row>
    <row r="214" spans="1:8">
      <c r="A214" s="69">
        <v>43121</v>
      </c>
      <c r="B214" s="70" t="s">
        <v>4</v>
      </c>
      <c r="C214" s="70">
        <v>6981</v>
      </c>
      <c r="D214" s="70" t="s">
        <v>197</v>
      </c>
      <c r="E214" s="70" t="s">
        <v>5</v>
      </c>
      <c r="F214" s="70" t="s">
        <v>5</v>
      </c>
      <c r="G214" s="70" t="s">
        <v>243</v>
      </c>
      <c r="H214" s="70"/>
    </row>
    <row r="215" spans="1:8">
      <c r="A215" s="69">
        <v>43121</v>
      </c>
      <c r="B215" s="70" t="s">
        <v>4</v>
      </c>
      <c r="C215" s="70">
        <v>8614</v>
      </c>
      <c r="D215" s="70" t="s">
        <v>509</v>
      </c>
      <c r="E215" s="70" t="s">
        <v>7</v>
      </c>
      <c r="F215" s="70" t="s">
        <v>24</v>
      </c>
      <c r="G215" s="70" t="s">
        <v>510</v>
      </c>
      <c r="H215" s="70"/>
    </row>
    <row r="216" spans="1:8">
      <c r="A216" s="69">
        <v>43121</v>
      </c>
      <c r="B216" s="70" t="s">
        <v>4</v>
      </c>
      <c r="C216" s="70">
        <v>1143</v>
      </c>
      <c r="D216" s="70" t="s">
        <v>205</v>
      </c>
      <c r="E216" s="70" t="s">
        <v>25</v>
      </c>
      <c r="F216" s="70" t="s">
        <v>24</v>
      </c>
      <c r="G216" s="70" t="s">
        <v>65</v>
      </c>
      <c r="H216" s="70"/>
    </row>
    <row r="217" spans="1:8">
      <c r="A217" s="69">
        <v>43121</v>
      </c>
      <c r="B217" s="70" t="s">
        <v>4</v>
      </c>
      <c r="C217" s="70">
        <v>1148</v>
      </c>
      <c r="D217" s="70" t="s">
        <v>205</v>
      </c>
      <c r="E217" s="70" t="s">
        <v>476</v>
      </c>
      <c r="F217" s="70" t="s">
        <v>511</v>
      </c>
      <c r="G217" s="70" t="s">
        <v>65</v>
      </c>
      <c r="H217" s="70"/>
    </row>
    <row r="218" spans="1:8">
      <c r="A218" s="69">
        <v>43121</v>
      </c>
      <c r="B218" s="70" t="s">
        <v>4</v>
      </c>
      <c r="C218" s="70">
        <v>7215</v>
      </c>
      <c r="D218" s="70" t="s">
        <v>153</v>
      </c>
      <c r="E218" s="70" t="s">
        <v>5</v>
      </c>
      <c r="F218" s="70" t="s">
        <v>7</v>
      </c>
      <c r="G218" s="70" t="s">
        <v>388</v>
      </c>
      <c r="H218" s="70"/>
    </row>
    <row r="219" spans="1:8">
      <c r="A219" s="69">
        <v>43121</v>
      </c>
      <c r="B219" s="70" t="s">
        <v>4</v>
      </c>
      <c r="C219" s="70">
        <v>8072</v>
      </c>
      <c r="D219" s="70" t="s">
        <v>133</v>
      </c>
      <c r="E219" s="70" t="s">
        <v>5</v>
      </c>
      <c r="F219" s="70" t="s">
        <v>7</v>
      </c>
      <c r="G219" s="70" t="s">
        <v>65</v>
      </c>
      <c r="H219" s="70"/>
    </row>
    <row r="220" spans="1:8">
      <c r="A220" s="69">
        <v>43121</v>
      </c>
      <c r="B220" s="70" t="s">
        <v>4</v>
      </c>
      <c r="C220" s="70">
        <v>4594</v>
      </c>
      <c r="D220" s="70" t="s">
        <v>131</v>
      </c>
      <c r="E220" s="70" t="s">
        <v>25</v>
      </c>
      <c r="F220" s="70" t="s">
        <v>5</v>
      </c>
      <c r="G220" s="70" t="s">
        <v>392</v>
      </c>
      <c r="H220" s="70"/>
    </row>
    <row r="221" spans="1:8">
      <c r="A221" s="69">
        <v>43121</v>
      </c>
      <c r="B221" s="70" t="s">
        <v>4</v>
      </c>
      <c r="C221" s="70">
        <v>1711</v>
      </c>
      <c r="D221" s="70" t="s">
        <v>205</v>
      </c>
      <c r="E221" s="70" t="s">
        <v>5</v>
      </c>
      <c r="F221" s="70" t="s">
        <v>7</v>
      </c>
      <c r="G221" s="70" t="s">
        <v>248</v>
      </c>
      <c r="H221" s="70"/>
    </row>
    <row r="222" spans="1:8">
      <c r="A222" s="69">
        <v>43121</v>
      </c>
      <c r="B222" s="70" t="s">
        <v>4</v>
      </c>
      <c r="C222" s="70">
        <v>8086</v>
      </c>
      <c r="D222" s="70" t="s">
        <v>133</v>
      </c>
      <c r="E222" s="70" t="s">
        <v>513</v>
      </c>
      <c r="F222" s="70" t="s">
        <v>5</v>
      </c>
      <c r="G222" s="70" t="s">
        <v>65</v>
      </c>
      <c r="H222" s="70"/>
    </row>
    <row r="223" spans="1:8">
      <c r="A223" s="69">
        <v>43121</v>
      </c>
      <c r="B223" s="70" t="s">
        <v>4</v>
      </c>
      <c r="C223" s="70">
        <v>1116</v>
      </c>
      <c r="D223" s="70" t="s">
        <v>205</v>
      </c>
      <c r="E223" s="70" t="s">
        <v>7</v>
      </c>
      <c r="F223" s="70" t="s">
        <v>9</v>
      </c>
      <c r="G223" s="70" t="s">
        <v>514</v>
      </c>
      <c r="H223" s="70"/>
    </row>
    <row r="224" spans="1:8">
      <c r="A224" s="69">
        <v>43121</v>
      </c>
      <c r="B224" s="70" t="s">
        <v>4</v>
      </c>
      <c r="C224" s="70">
        <v>2410</v>
      </c>
      <c r="D224" s="70" t="s">
        <v>135</v>
      </c>
      <c r="E224" s="70" t="s">
        <v>7</v>
      </c>
      <c r="F224" s="70" t="s">
        <v>7</v>
      </c>
      <c r="G224" s="70" t="s">
        <v>516</v>
      </c>
      <c r="H224" s="70"/>
    </row>
    <row r="225" spans="1:11">
      <c r="A225" s="69">
        <v>43121</v>
      </c>
      <c r="B225" s="70" t="s">
        <v>4</v>
      </c>
      <c r="C225" s="70">
        <v>4980</v>
      </c>
      <c r="D225" s="70" t="s">
        <v>290</v>
      </c>
      <c r="E225" s="70" t="s">
        <v>503</v>
      </c>
      <c r="F225" s="70" t="s">
        <v>24</v>
      </c>
      <c r="G225" s="70" t="s">
        <v>517</v>
      </c>
      <c r="H225" s="70"/>
    </row>
    <row r="226" spans="1:11">
      <c r="A226" s="69">
        <v>43121</v>
      </c>
      <c r="B226" s="70" t="s">
        <v>4</v>
      </c>
      <c r="C226" s="70">
        <v>7246</v>
      </c>
      <c r="D226" s="70" t="s">
        <v>156</v>
      </c>
      <c r="E226" s="70" t="s">
        <v>5</v>
      </c>
      <c r="F226" s="70" t="s">
        <v>52</v>
      </c>
      <c r="G226" s="70" t="s">
        <v>98</v>
      </c>
      <c r="H226" s="70"/>
    </row>
    <row r="227" spans="1:11">
      <c r="A227" s="69">
        <v>43121</v>
      </c>
      <c r="B227" s="70" t="s">
        <v>4</v>
      </c>
      <c r="C227" s="70">
        <v>4520</v>
      </c>
      <c r="D227" s="70" t="s">
        <v>462</v>
      </c>
      <c r="E227" s="70" t="s">
        <v>5</v>
      </c>
      <c r="F227" s="70" t="s">
        <v>5</v>
      </c>
      <c r="G227" s="70" t="s">
        <v>65</v>
      </c>
      <c r="H227" s="70"/>
      <c r="I227" s="87">
        <f>203-56</f>
        <v>147</v>
      </c>
      <c r="J227" s="94">
        <f>I227/202</f>
        <v>0.7277227722772277</v>
      </c>
      <c r="K227" s="87" t="s">
        <v>132</v>
      </c>
    </row>
    <row r="228" spans="1:11">
      <c r="A228" s="48">
        <v>43122</v>
      </c>
      <c r="B228" s="32" t="s">
        <v>4</v>
      </c>
      <c r="C228" s="32">
        <v>7217</v>
      </c>
      <c r="D228" s="32" t="s">
        <v>153</v>
      </c>
      <c r="E228" s="32" t="s">
        <v>5</v>
      </c>
      <c r="F228" s="32" t="s">
        <v>5</v>
      </c>
      <c r="G228" s="32" t="s">
        <v>65</v>
      </c>
      <c r="H228" s="32"/>
    </row>
    <row r="229" spans="1:11">
      <c r="A229" s="48">
        <v>43124</v>
      </c>
      <c r="B229" s="32" t="s">
        <v>4</v>
      </c>
      <c r="C229" s="32">
        <v>4482</v>
      </c>
      <c r="D229" s="32" t="s">
        <v>158</v>
      </c>
      <c r="E229" s="32" t="s">
        <v>5</v>
      </c>
      <c r="F229" s="32" t="s">
        <v>5</v>
      </c>
      <c r="G229" s="32" t="s">
        <v>529</v>
      </c>
      <c r="H229" s="32"/>
    </row>
    <row r="230" spans="1:11">
      <c r="A230" s="48">
        <v>43124</v>
      </c>
      <c r="B230" s="32" t="s">
        <v>4</v>
      </c>
      <c r="C230" s="32">
        <v>4631</v>
      </c>
      <c r="D230" s="32" t="s">
        <v>131</v>
      </c>
      <c r="E230" s="32" t="s">
        <v>5</v>
      </c>
      <c r="F230" s="32" t="s">
        <v>5</v>
      </c>
      <c r="G230" s="32" t="s">
        <v>529</v>
      </c>
      <c r="H230" s="32"/>
    </row>
    <row r="231" spans="1:11">
      <c r="A231" s="48">
        <v>43127</v>
      </c>
      <c r="B231" s="32" t="s">
        <v>4</v>
      </c>
      <c r="C231" s="32">
        <v>7330</v>
      </c>
      <c r="D231" s="32" t="s">
        <v>163</v>
      </c>
      <c r="E231" s="32" t="s">
        <v>531</v>
      </c>
      <c r="F231" s="32" t="s">
        <v>7</v>
      </c>
      <c r="G231" s="32" t="s">
        <v>98</v>
      </c>
      <c r="H231" s="32"/>
    </row>
    <row r="232" spans="1:11">
      <c r="A232" s="48">
        <v>43127</v>
      </c>
      <c r="B232" s="32" t="s">
        <v>4</v>
      </c>
      <c r="C232" s="32">
        <v>7340</v>
      </c>
      <c r="D232" s="32" t="s">
        <v>163</v>
      </c>
      <c r="E232" s="32" t="s">
        <v>532</v>
      </c>
      <c r="F232" s="32" t="s">
        <v>24</v>
      </c>
      <c r="G232" s="32" t="s">
        <v>98</v>
      </c>
      <c r="H232" s="32"/>
    </row>
    <row r="233" spans="1:11">
      <c r="A233" s="48">
        <v>43127</v>
      </c>
      <c r="B233" s="32" t="s">
        <v>4</v>
      </c>
      <c r="C233" s="32">
        <v>1933</v>
      </c>
      <c r="D233" s="32" t="s">
        <v>205</v>
      </c>
      <c r="E233" s="32" t="s">
        <v>7</v>
      </c>
      <c r="F233" s="32" t="s">
        <v>7</v>
      </c>
      <c r="G233" s="32" t="s">
        <v>381</v>
      </c>
      <c r="H233" s="32"/>
    </row>
    <row r="234" spans="1:11">
      <c r="A234" s="48">
        <v>43127</v>
      </c>
      <c r="B234" s="32" t="s">
        <v>4</v>
      </c>
      <c r="C234" s="32">
        <v>4418</v>
      </c>
      <c r="D234" s="32" t="s">
        <v>139</v>
      </c>
      <c r="E234" s="32" t="s">
        <v>5</v>
      </c>
      <c r="F234" s="32" t="s">
        <v>5</v>
      </c>
      <c r="G234" s="32" t="s">
        <v>533</v>
      </c>
      <c r="H234" s="32"/>
    </row>
    <row r="235" spans="1:11">
      <c r="A235" s="48">
        <v>43127</v>
      </c>
      <c r="B235" s="32" t="s">
        <v>4</v>
      </c>
      <c r="C235" s="32">
        <v>5213</v>
      </c>
      <c r="D235" s="32" t="s">
        <v>166</v>
      </c>
      <c r="E235" s="32" t="s">
        <v>5</v>
      </c>
      <c r="F235" s="32" t="s">
        <v>5</v>
      </c>
      <c r="G235" s="32" t="s">
        <v>456</v>
      </c>
      <c r="H235" s="32"/>
    </row>
    <row r="236" spans="1:11">
      <c r="A236" s="48">
        <v>43127</v>
      </c>
      <c r="B236" s="32" t="s">
        <v>4</v>
      </c>
      <c r="C236" s="32">
        <v>1858</v>
      </c>
      <c r="D236" s="32" t="s">
        <v>205</v>
      </c>
      <c r="E236" s="32" t="s">
        <v>364</v>
      </c>
      <c r="F236" s="32" t="s">
        <v>5</v>
      </c>
      <c r="G236" s="32" t="s">
        <v>235</v>
      </c>
      <c r="H236" s="32"/>
    </row>
    <row r="237" spans="1:11">
      <c r="A237" s="48">
        <v>43127</v>
      </c>
      <c r="B237" s="32" t="s">
        <v>4</v>
      </c>
      <c r="C237" s="32">
        <v>7318</v>
      </c>
      <c r="D237" s="32" t="s">
        <v>163</v>
      </c>
      <c r="E237" s="32" t="s">
        <v>7</v>
      </c>
      <c r="F237" s="32" t="s">
        <v>5</v>
      </c>
      <c r="G237" s="32" t="s">
        <v>65</v>
      </c>
      <c r="H237" s="32"/>
    </row>
    <row r="238" spans="1:11">
      <c r="A238" s="48">
        <v>43127</v>
      </c>
      <c r="B238" s="32" t="s">
        <v>4</v>
      </c>
      <c r="C238" s="32">
        <v>1143</v>
      </c>
      <c r="D238" s="32" t="s">
        <v>205</v>
      </c>
      <c r="E238" s="32" t="s">
        <v>18</v>
      </c>
      <c r="F238" s="32" t="s">
        <v>7</v>
      </c>
      <c r="G238" s="32" t="s">
        <v>65</v>
      </c>
      <c r="H238" s="32"/>
    </row>
    <row r="239" spans="1:11">
      <c r="A239" s="48">
        <v>43127</v>
      </c>
      <c r="B239" s="32" t="s">
        <v>4</v>
      </c>
      <c r="C239" s="32">
        <v>8351</v>
      </c>
      <c r="D239" s="32" t="s">
        <v>149</v>
      </c>
      <c r="E239" s="32" t="s">
        <v>5</v>
      </c>
      <c r="F239" s="32" t="s">
        <v>25</v>
      </c>
      <c r="G239" s="32" t="s">
        <v>65</v>
      </c>
      <c r="H239" s="32"/>
    </row>
    <row r="240" spans="1:11">
      <c r="A240" s="48">
        <v>43127</v>
      </c>
      <c r="B240" s="32" t="s">
        <v>4</v>
      </c>
      <c r="C240" s="32">
        <v>5650</v>
      </c>
      <c r="D240" s="32" t="s">
        <v>541</v>
      </c>
      <c r="E240" s="32" t="s">
        <v>7</v>
      </c>
      <c r="F240" s="32" t="s">
        <v>5</v>
      </c>
      <c r="G240" s="32" t="s">
        <v>123</v>
      </c>
      <c r="H240" s="32"/>
    </row>
    <row r="241" spans="1:11">
      <c r="A241" s="48">
        <v>43127</v>
      </c>
      <c r="B241" s="32" t="s">
        <v>4</v>
      </c>
      <c r="C241" s="32">
        <v>3235</v>
      </c>
      <c r="D241" s="32" t="s">
        <v>333</v>
      </c>
      <c r="E241" s="32" t="s">
        <v>5</v>
      </c>
      <c r="F241" s="32" t="s">
        <v>542</v>
      </c>
      <c r="G241" s="32" t="s">
        <v>543</v>
      </c>
      <c r="H241" s="32"/>
    </row>
    <row r="242" spans="1:11">
      <c r="A242" s="48">
        <v>43128</v>
      </c>
      <c r="B242" s="32" t="s">
        <v>4</v>
      </c>
      <c r="C242" s="32">
        <v>8440</v>
      </c>
      <c r="D242" s="32" t="s">
        <v>385</v>
      </c>
      <c r="E242" s="32" t="s">
        <v>347</v>
      </c>
      <c r="F242" s="32" t="s">
        <v>5</v>
      </c>
      <c r="G242" s="32" t="s">
        <v>381</v>
      </c>
      <c r="H242" s="32"/>
    </row>
    <row r="243" spans="1:11">
      <c r="A243" s="48">
        <v>43128</v>
      </c>
      <c r="B243" s="32" t="s">
        <v>4</v>
      </c>
      <c r="C243" s="32">
        <v>4149</v>
      </c>
      <c r="D243" s="32" t="s">
        <v>141</v>
      </c>
      <c r="E243" s="32" t="s">
        <v>5</v>
      </c>
      <c r="F243" s="32" t="s">
        <v>546</v>
      </c>
      <c r="G243" s="32" t="s">
        <v>65</v>
      </c>
      <c r="H243" s="32"/>
    </row>
    <row r="244" spans="1:11">
      <c r="A244" s="48">
        <v>43128</v>
      </c>
      <c r="B244" s="32" t="s">
        <v>4</v>
      </c>
      <c r="C244" s="32">
        <v>5675</v>
      </c>
      <c r="D244" s="32" t="s">
        <v>547</v>
      </c>
      <c r="E244" s="32" t="s">
        <v>5</v>
      </c>
      <c r="F244" s="32" t="s">
        <v>546</v>
      </c>
      <c r="G244" s="32" t="s">
        <v>548</v>
      </c>
      <c r="H244" s="32"/>
    </row>
    <row r="245" spans="1:11">
      <c r="A245" s="48">
        <v>43128</v>
      </c>
      <c r="B245" s="32" t="s">
        <v>4</v>
      </c>
      <c r="C245" s="32">
        <v>4618</v>
      </c>
      <c r="D245" s="32" t="s">
        <v>384</v>
      </c>
      <c r="E245" s="32" t="s">
        <v>5</v>
      </c>
      <c r="F245" s="32" t="s">
        <v>7</v>
      </c>
      <c r="G245" s="32" t="s">
        <v>65</v>
      </c>
      <c r="H245" s="32"/>
    </row>
    <row r="246" spans="1:11">
      <c r="A246" s="48">
        <v>43128</v>
      </c>
      <c r="B246" s="32" t="s">
        <v>4</v>
      </c>
      <c r="C246" s="32">
        <v>4390</v>
      </c>
      <c r="D246" s="32" t="s">
        <v>173</v>
      </c>
      <c r="E246" s="32" t="s">
        <v>5</v>
      </c>
      <c r="F246" s="32" t="s">
        <v>5</v>
      </c>
      <c r="G246" s="32" t="s">
        <v>65</v>
      </c>
      <c r="H246" s="32"/>
    </row>
    <row r="247" spans="1:11">
      <c r="A247" s="48">
        <v>43128</v>
      </c>
      <c r="B247" s="32" t="s">
        <v>4</v>
      </c>
      <c r="C247" s="32">
        <v>3524</v>
      </c>
      <c r="D247" s="32" t="s">
        <v>168</v>
      </c>
      <c r="E247" s="32" t="s">
        <v>5</v>
      </c>
      <c r="F247" s="32" t="s">
        <v>7</v>
      </c>
      <c r="G247" s="32" t="s">
        <v>123</v>
      </c>
      <c r="H247" s="32"/>
    </row>
    <row r="248" spans="1:11">
      <c r="A248" s="48">
        <v>43128</v>
      </c>
      <c r="B248" s="32" t="s">
        <v>4</v>
      </c>
      <c r="C248" s="32">
        <v>8055</v>
      </c>
      <c r="D248" s="32" t="s">
        <v>133</v>
      </c>
      <c r="E248" s="32" t="s">
        <v>5</v>
      </c>
      <c r="F248" s="32" t="s">
        <v>7</v>
      </c>
      <c r="G248" s="32" t="s">
        <v>552</v>
      </c>
      <c r="H248" s="32"/>
    </row>
    <row r="249" spans="1:11">
      <c r="A249" s="48">
        <v>43128</v>
      </c>
      <c r="B249" s="32" t="s">
        <v>4</v>
      </c>
      <c r="C249" s="32">
        <v>4645</v>
      </c>
      <c r="D249" s="32" t="s">
        <v>462</v>
      </c>
      <c r="E249" s="32" t="s">
        <v>5</v>
      </c>
      <c r="F249" s="32" t="s">
        <v>5</v>
      </c>
      <c r="G249" s="32" t="s">
        <v>529</v>
      </c>
      <c r="H249" s="32"/>
    </row>
    <row r="250" spans="1:11">
      <c r="A250" s="48">
        <v>43128</v>
      </c>
      <c r="B250" s="32" t="s">
        <v>4</v>
      </c>
      <c r="C250" s="32">
        <v>4981</v>
      </c>
      <c r="D250" s="32" t="s">
        <v>290</v>
      </c>
      <c r="E250" s="32" t="s">
        <v>5</v>
      </c>
      <c r="F250" s="32" t="s">
        <v>5</v>
      </c>
      <c r="G250" s="32" t="s">
        <v>540</v>
      </c>
      <c r="H250" s="32"/>
    </row>
    <row r="251" spans="1:11">
      <c r="A251" s="48">
        <v>43131</v>
      </c>
      <c r="B251" s="32" t="s">
        <v>4</v>
      </c>
      <c r="C251" s="32">
        <v>1511</v>
      </c>
      <c r="D251" s="32" t="s">
        <v>205</v>
      </c>
      <c r="E251" s="32" t="s">
        <v>376</v>
      </c>
      <c r="F251" s="32" t="s">
        <v>24</v>
      </c>
      <c r="G251" s="32" t="s">
        <v>548</v>
      </c>
      <c r="H251" s="32"/>
    </row>
    <row r="252" spans="1:11">
      <c r="A252" s="48">
        <v>43131</v>
      </c>
      <c r="B252" s="32" t="s">
        <v>558</v>
      </c>
      <c r="C252" s="32">
        <v>20000</v>
      </c>
      <c r="D252" s="32" t="s">
        <v>559</v>
      </c>
      <c r="E252" s="32" t="s">
        <v>10</v>
      </c>
      <c r="F252" s="32" t="s">
        <v>7</v>
      </c>
      <c r="G252" s="32" t="s">
        <v>65</v>
      </c>
      <c r="H252" s="32"/>
    </row>
    <row r="254" spans="1:11">
      <c r="I254" s="134" t="s">
        <v>4</v>
      </c>
      <c r="J254">
        <f>251-80</f>
        <v>171</v>
      </c>
      <c r="K254" s="144">
        <f>J254/$J$259</f>
        <v>0.69230769230769229</v>
      </c>
    </row>
    <row r="255" spans="1:11">
      <c r="I255" s="134" t="s">
        <v>22</v>
      </c>
      <c r="J255" s="135">
        <v>15</v>
      </c>
      <c r="K255" s="144">
        <f t="shared" ref="K255:K259" si="0">J255/$J$259</f>
        <v>6.0728744939271252E-2</v>
      </c>
    </row>
    <row r="256" spans="1:11">
      <c r="I256" s="134" t="s">
        <v>6</v>
      </c>
      <c r="J256" s="135">
        <v>13</v>
      </c>
      <c r="K256" s="144">
        <f t="shared" si="0"/>
        <v>5.2631578947368418E-2</v>
      </c>
    </row>
    <row r="257" spans="9:11">
      <c r="I257" s="134" t="s">
        <v>7</v>
      </c>
      <c r="J257" s="135">
        <v>43</v>
      </c>
      <c r="K257" s="144">
        <f t="shared" si="0"/>
        <v>0.17408906882591094</v>
      </c>
    </row>
    <row r="258" spans="9:11">
      <c r="I258" s="134" t="s">
        <v>711</v>
      </c>
      <c r="J258" s="135">
        <v>5</v>
      </c>
      <c r="K258" s="144">
        <f t="shared" si="0"/>
        <v>2.0242914979757085E-2</v>
      </c>
    </row>
    <row r="259" spans="9:11">
      <c r="I259" s="134"/>
      <c r="J259" s="135">
        <f>SUM(J254:J258)</f>
        <v>247</v>
      </c>
      <c r="K259" s="144">
        <f t="shared" si="0"/>
        <v>1</v>
      </c>
    </row>
  </sheetData>
  <autoFilter ref="A1:H55" xr:uid="{00000000-0009-0000-0000-00001A000000}"/>
  <sortState ref="A1:J252">
    <sortCondition ref="B2"/>
  </sortState>
  <pageMargins left="0.16" right="0.12" top="0.75" bottom="0.75" header="0.3" footer="0.3"/>
  <pageSetup scale="80" orientation="landscape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9"/>
  <dimension ref="A1:U303"/>
  <sheetViews>
    <sheetView zoomScale="110" zoomScaleNormal="110" zoomScalePageLayoutView="110" workbookViewId="0">
      <pane ySplit="1" topLeftCell="A272" activePane="bottomLeft" state="frozen"/>
      <selection pane="bottomLeft" activeCell="H4" sqref="H4:H293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12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1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  <c r="K1" s="693" t="s">
        <v>752</v>
      </c>
      <c r="L1" s="693"/>
      <c r="M1" s="693"/>
      <c r="N1" s="693"/>
      <c r="O1" s="693"/>
      <c r="P1" s="693"/>
      <c r="Q1" s="693"/>
      <c r="R1" s="693"/>
      <c r="S1" s="693"/>
      <c r="T1" s="693"/>
    </row>
    <row r="2" spans="1:21" s="121" customFormat="1" ht="21">
      <c r="A2" s="117"/>
      <c r="B2" s="118"/>
      <c r="C2" s="119"/>
      <c r="D2" s="117"/>
      <c r="E2" s="120"/>
      <c r="F2" s="120"/>
      <c r="G2" s="120"/>
      <c r="H2" s="120"/>
      <c r="K2" s="148" t="s">
        <v>132</v>
      </c>
      <c r="L2" s="148"/>
      <c r="M2" s="148" t="s">
        <v>571</v>
      </c>
      <c r="N2" s="148"/>
      <c r="O2" s="148" t="s">
        <v>572</v>
      </c>
      <c r="P2" s="148"/>
      <c r="Q2" s="148" t="s">
        <v>573</v>
      </c>
      <c r="R2" s="148"/>
      <c r="S2" s="148" t="s">
        <v>753</v>
      </c>
    </row>
    <row r="3" spans="1:21" s="121" customFormat="1" ht="21">
      <c r="A3" s="117"/>
      <c r="B3" s="118"/>
      <c r="C3" s="119"/>
      <c r="D3" s="117"/>
      <c r="E3" s="120"/>
      <c r="F3" s="120"/>
      <c r="G3" s="120"/>
      <c r="H3" s="120"/>
      <c r="K3" s="148">
        <f>288-80</f>
        <v>208</v>
      </c>
      <c r="L3" s="149">
        <f>K3/U3</f>
        <v>0.7197231833910035</v>
      </c>
      <c r="M3" s="148">
        <f>79-36</f>
        <v>43</v>
      </c>
      <c r="N3" s="149">
        <f>M3/U3</f>
        <v>0.14878892733564014</v>
      </c>
      <c r="O3">
        <v>15</v>
      </c>
      <c r="P3" s="150">
        <f>O3/U3</f>
        <v>5.1903114186851208E-2</v>
      </c>
      <c r="Q3">
        <v>14</v>
      </c>
      <c r="R3" s="149">
        <f>Q3/U3</f>
        <v>4.8442906574394463E-2</v>
      </c>
      <c r="S3" s="148">
        <v>9</v>
      </c>
      <c r="T3" s="151">
        <f>S3/U3</f>
        <v>3.1141868512110725E-2</v>
      </c>
      <c r="U3" s="121">
        <f>289</f>
        <v>289</v>
      </c>
    </row>
    <row r="4" spans="1:21">
      <c r="A4" s="48">
        <v>43149</v>
      </c>
      <c r="B4" s="32" t="s">
        <v>24</v>
      </c>
      <c r="C4" s="32" t="s">
        <v>686</v>
      </c>
      <c r="D4" s="32" t="s">
        <v>687</v>
      </c>
      <c r="E4" s="32" t="s">
        <v>28</v>
      </c>
      <c r="F4" s="32" t="s">
        <v>24</v>
      </c>
      <c r="G4" s="32" t="s">
        <v>388</v>
      </c>
      <c r="H4" s="32"/>
    </row>
    <row r="5" spans="1:21">
      <c r="A5" s="48">
        <v>43134</v>
      </c>
      <c r="B5" s="32" t="s">
        <v>22</v>
      </c>
      <c r="C5" s="32">
        <v>7620</v>
      </c>
      <c r="D5" s="32" t="s">
        <v>597</v>
      </c>
      <c r="E5" s="32" t="s">
        <v>7</v>
      </c>
      <c r="F5" s="32" t="s">
        <v>4</v>
      </c>
      <c r="G5" s="32" t="s">
        <v>548</v>
      </c>
      <c r="H5" s="32"/>
      <c r="I5">
        <v>172</v>
      </c>
      <c r="J5">
        <v>276</v>
      </c>
    </row>
    <row r="6" spans="1:21">
      <c r="A6" s="48">
        <v>43135</v>
      </c>
      <c r="B6" s="32" t="s">
        <v>22</v>
      </c>
      <c r="C6" s="32">
        <v>6790</v>
      </c>
      <c r="D6" s="32" t="s">
        <v>479</v>
      </c>
      <c r="E6" s="32" t="s">
        <v>7</v>
      </c>
      <c r="F6" s="32" t="s">
        <v>7</v>
      </c>
      <c r="G6" s="32" t="s">
        <v>65</v>
      </c>
      <c r="H6" s="32"/>
      <c r="I6">
        <v>12</v>
      </c>
      <c r="J6">
        <v>12</v>
      </c>
    </row>
    <row r="7" spans="1:21">
      <c r="A7" s="48">
        <v>43135</v>
      </c>
      <c r="B7" s="32" t="s">
        <v>22</v>
      </c>
      <c r="C7" s="32">
        <v>6740</v>
      </c>
      <c r="D7" s="32" t="s">
        <v>601</v>
      </c>
      <c r="E7" s="32" t="s">
        <v>7</v>
      </c>
      <c r="F7" s="32" t="s">
        <v>7</v>
      </c>
      <c r="G7" s="32" t="s">
        <v>65</v>
      </c>
      <c r="H7" s="32"/>
      <c r="I7">
        <v>36</v>
      </c>
      <c r="J7">
        <v>40</v>
      </c>
    </row>
    <row r="8" spans="1:21">
      <c r="A8" s="48">
        <v>43143</v>
      </c>
      <c r="B8" s="32" t="s">
        <v>22</v>
      </c>
      <c r="C8" s="32">
        <v>6780</v>
      </c>
      <c r="D8" s="32" t="s">
        <v>628</v>
      </c>
      <c r="E8" s="32" t="s">
        <v>7</v>
      </c>
      <c r="F8" s="32" t="s">
        <v>5</v>
      </c>
      <c r="G8" s="32" t="s">
        <v>123</v>
      </c>
      <c r="H8" s="32"/>
      <c r="I8">
        <v>17</v>
      </c>
      <c r="J8">
        <v>17</v>
      </c>
    </row>
    <row r="9" spans="1:21">
      <c r="A9" s="48">
        <v>43144</v>
      </c>
      <c r="B9" s="32" t="s">
        <v>22</v>
      </c>
      <c r="C9" s="32">
        <v>6700</v>
      </c>
      <c r="D9" s="32" t="s">
        <v>326</v>
      </c>
      <c r="E9" s="32" t="s">
        <v>7</v>
      </c>
      <c r="F9" s="32" t="s">
        <v>24</v>
      </c>
      <c r="G9" s="32" t="s">
        <v>283</v>
      </c>
      <c r="H9" s="32"/>
      <c r="I9">
        <v>29</v>
      </c>
      <c r="J9">
        <v>28</v>
      </c>
    </row>
    <row r="10" spans="1:21">
      <c r="A10" s="48">
        <v>43145</v>
      </c>
      <c r="B10" s="32" t="s">
        <v>22</v>
      </c>
      <c r="C10" s="32">
        <v>6747</v>
      </c>
      <c r="D10" s="32" t="s">
        <v>642</v>
      </c>
      <c r="E10" s="32" t="s">
        <v>7</v>
      </c>
      <c r="F10" s="32" t="s">
        <v>24</v>
      </c>
      <c r="G10" s="32" t="s">
        <v>42</v>
      </c>
      <c r="H10" s="32"/>
      <c r="I10">
        <v>32</v>
      </c>
      <c r="J10">
        <v>31</v>
      </c>
    </row>
    <row r="11" spans="1:21">
      <c r="A11" s="48">
        <v>43146</v>
      </c>
      <c r="B11" s="32" t="s">
        <v>22</v>
      </c>
      <c r="C11" s="32">
        <v>6700</v>
      </c>
      <c r="D11" s="32" t="s">
        <v>326</v>
      </c>
      <c r="E11" s="32" t="s">
        <v>7</v>
      </c>
      <c r="F11" s="32" t="s">
        <v>24</v>
      </c>
      <c r="G11" s="32" t="s">
        <v>388</v>
      </c>
      <c r="H11" s="32"/>
      <c r="I11">
        <v>29</v>
      </c>
      <c r="J11">
        <v>28</v>
      </c>
    </row>
    <row r="12" spans="1:21">
      <c r="A12" s="48">
        <v>43146</v>
      </c>
      <c r="B12" s="32" t="s">
        <v>22</v>
      </c>
      <c r="C12" s="32">
        <v>6700</v>
      </c>
      <c r="D12" s="32" t="s">
        <v>326</v>
      </c>
      <c r="E12" s="32" t="s">
        <v>7</v>
      </c>
      <c r="F12" s="32" t="s">
        <v>24</v>
      </c>
      <c r="G12" s="32" t="s">
        <v>657</v>
      </c>
      <c r="H12" s="32"/>
      <c r="I12">
        <v>29</v>
      </c>
      <c r="J12">
        <v>28</v>
      </c>
    </row>
    <row r="13" spans="1:21">
      <c r="A13" s="48">
        <v>43146</v>
      </c>
      <c r="B13" s="32" t="s">
        <v>22</v>
      </c>
      <c r="C13" s="32">
        <v>6840</v>
      </c>
      <c r="D13" s="32" t="s">
        <v>652</v>
      </c>
      <c r="E13" s="32" t="s">
        <v>7</v>
      </c>
      <c r="F13" s="32" t="s">
        <v>24</v>
      </c>
      <c r="G13" s="32" t="s">
        <v>651</v>
      </c>
      <c r="H13" s="32"/>
      <c r="I13">
        <v>46</v>
      </c>
      <c r="J13">
        <v>60</v>
      </c>
    </row>
    <row r="14" spans="1:21">
      <c r="A14" s="48">
        <v>43147</v>
      </c>
      <c r="B14" s="32" t="s">
        <v>22</v>
      </c>
      <c r="C14" s="32">
        <v>6791</v>
      </c>
      <c r="D14" s="32" t="s">
        <v>348</v>
      </c>
      <c r="E14" s="32" t="s">
        <v>7</v>
      </c>
      <c r="F14" s="32" t="s">
        <v>7</v>
      </c>
      <c r="G14" s="32" t="s">
        <v>514</v>
      </c>
      <c r="H14" s="32"/>
      <c r="I14">
        <v>12</v>
      </c>
      <c r="J14">
        <v>12</v>
      </c>
    </row>
    <row r="15" spans="1:21">
      <c r="A15" s="48">
        <v>43147</v>
      </c>
      <c r="B15" s="32" t="s">
        <v>22</v>
      </c>
      <c r="C15" s="32">
        <v>6747</v>
      </c>
      <c r="D15" s="32" t="s">
        <v>642</v>
      </c>
      <c r="E15" s="32" t="s">
        <v>12</v>
      </c>
      <c r="F15" s="32" t="s">
        <v>24</v>
      </c>
      <c r="G15" s="32" t="s">
        <v>388</v>
      </c>
      <c r="H15" s="32"/>
      <c r="I15">
        <v>32</v>
      </c>
      <c r="J15">
        <v>31</v>
      </c>
    </row>
    <row r="16" spans="1:21">
      <c r="A16" s="48">
        <v>43148</v>
      </c>
      <c r="B16" s="32" t="s">
        <v>22</v>
      </c>
      <c r="C16" s="32">
        <v>6717</v>
      </c>
      <c r="D16" s="32" t="s">
        <v>670</v>
      </c>
      <c r="E16" s="32" t="s">
        <v>7</v>
      </c>
      <c r="F16" s="32" t="s">
        <v>24</v>
      </c>
      <c r="G16" s="32" t="s">
        <v>42</v>
      </c>
      <c r="H16" s="32"/>
      <c r="I16">
        <v>34</v>
      </c>
      <c r="J16">
        <v>35</v>
      </c>
    </row>
    <row r="17" spans="1:10">
      <c r="A17" s="48">
        <v>43150</v>
      </c>
      <c r="B17" s="32" t="s">
        <v>22</v>
      </c>
      <c r="C17" s="145">
        <v>7500</v>
      </c>
      <c r="D17" s="32" t="s">
        <v>713</v>
      </c>
      <c r="E17" s="32" t="s">
        <v>7</v>
      </c>
      <c r="F17" s="32" t="s">
        <v>24</v>
      </c>
      <c r="G17" s="32" t="s">
        <v>714</v>
      </c>
      <c r="H17" s="32"/>
      <c r="I17">
        <v>163</v>
      </c>
      <c r="J17">
        <v>273</v>
      </c>
    </row>
    <row r="18" spans="1:10">
      <c r="A18" s="48">
        <v>43155</v>
      </c>
      <c r="B18" s="32" t="s">
        <v>22</v>
      </c>
      <c r="C18" s="145">
        <v>6780</v>
      </c>
      <c r="D18" s="32" t="s">
        <v>730</v>
      </c>
      <c r="E18" s="32" t="s">
        <v>7</v>
      </c>
      <c r="F18" s="32" t="s">
        <v>284</v>
      </c>
      <c r="G18" s="32" t="s">
        <v>577</v>
      </c>
      <c r="H18" s="32"/>
      <c r="I18">
        <v>30</v>
      </c>
      <c r="J18">
        <v>23</v>
      </c>
    </row>
    <row r="19" spans="1:10">
      <c r="A19" s="48">
        <v>43136</v>
      </c>
      <c r="B19" s="32" t="s">
        <v>606</v>
      </c>
      <c r="C19" s="32">
        <v>89218165</v>
      </c>
      <c r="D19" s="32" t="s">
        <v>607</v>
      </c>
      <c r="E19" s="32" t="s">
        <v>25</v>
      </c>
      <c r="F19" s="32" t="s">
        <v>28</v>
      </c>
      <c r="G19" s="32" t="s">
        <v>548</v>
      </c>
      <c r="H19" s="32"/>
    </row>
    <row r="20" spans="1:10" ht="26" customHeight="1">
      <c r="A20" s="48">
        <v>43132</v>
      </c>
      <c r="B20" s="32" t="s">
        <v>6</v>
      </c>
      <c r="C20" s="32">
        <v>55118</v>
      </c>
      <c r="D20" s="32" t="s">
        <v>561</v>
      </c>
      <c r="E20" s="32" t="s">
        <v>6</v>
      </c>
      <c r="F20" s="32" t="s">
        <v>6</v>
      </c>
      <c r="G20" s="32" t="s">
        <v>65</v>
      </c>
      <c r="H20" s="32"/>
      <c r="I20">
        <v>137</v>
      </c>
      <c r="J20">
        <v>216</v>
      </c>
    </row>
    <row r="21" spans="1:10">
      <c r="A21" s="48">
        <v>43133</v>
      </c>
      <c r="B21" s="32" t="s">
        <v>6</v>
      </c>
      <c r="C21" s="32">
        <v>54338</v>
      </c>
      <c r="D21" s="32" t="s">
        <v>400</v>
      </c>
      <c r="E21" s="32" t="s">
        <v>6</v>
      </c>
      <c r="F21" s="32" t="s">
        <v>6</v>
      </c>
      <c r="G21" s="32" t="s">
        <v>65</v>
      </c>
      <c r="H21" s="32"/>
      <c r="I21">
        <v>51</v>
      </c>
      <c r="J21">
        <v>83</v>
      </c>
    </row>
    <row r="22" spans="1:10">
      <c r="A22" s="48">
        <v>43134</v>
      </c>
      <c r="B22" s="32" t="s">
        <v>6</v>
      </c>
      <c r="C22" s="32">
        <v>54595</v>
      </c>
      <c r="D22" s="32" t="s">
        <v>591</v>
      </c>
      <c r="E22" s="32" t="s">
        <v>24</v>
      </c>
      <c r="F22" s="32" t="s">
        <v>28</v>
      </c>
      <c r="G22" s="32" t="s">
        <v>98</v>
      </c>
      <c r="H22" s="32"/>
      <c r="I22">
        <v>99</v>
      </c>
      <c r="J22">
        <v>136</v>
      </c>
    </row>
    <row r="23" spans="1:10">
      <c r="A23" s="48">
        <v>43134</v>
      </c>
      <c r="B23" s="32" t="s">
        <v>6</v>
      </c>
      <c r="C23" s="32">
        <v>54457</v>
      </c>
      <c r="D23" s="32" t="s">
        <v>473</v>
      </c>
      <c r="E23" s="32" t="s">
        <v>599</v>
      </c>
      <c r="F23" s="32" t="s">
        <v>24</v>
      </c>
      <c r="G23" s="32" t="s">
        <v>548</v>
      </c>
      <c r="H23" s="32"/>
      <c r="I23">
        <v>42</v>
      </c>
      <c r="J23">
        <v>52</v>
      </c>
    </row>
    <row r="24" spans="1:10">
      <c r="A24" s="48">
        <v>43135</v>
      </c>
      <c r="B24" s="32" t="s">
        <v>6</v>
      </c>
      <c r="C24" s="32">
        <v>52074</v>
      </c>
      <c r="D24" s="32" t="s">
        <v>677</v>
      </c>
      <c r="E24" s="32" t="s">
        <v>6</v>
      </c>
      <c r="F24" s="32" t="s">
        <v>24</v>
      </c>
      <c r="G24" s="32" t="s">
        <v>603</v>
      </c>
      <c r="H24" s="32"/>
      <c r="I24">
        <v>138</v>
      </c>
      <c r="J24">
        <v>199</v>
      </c>
    </row>
    <row r="25" spans="1:10">
      <c r="A25" s="48">
        <v>43143</v>
      </c>
      <c r="B25" s="32" t="s">
        <v>6</v>
      </c>
      <c r="C25" s="32">
        <v>63454</v>
      </c>
      <c r="D25" s="32" t="s">
        <v>681</v>
      </c>
      <c r="E25" s="32" t="s">
        <v>6</v>
      </c>
      <c r="F25" s="32" t="s">
        <v>25</v>
      </c>
      <c r="G25" s="32" t="s">
        <v>629</v>
      </c>
      <c r="H25" s="32"/>
      <c r="I25">
        <v>172</v>
      </c>
      <c r="J25">
        <v>302</v>
      </c>
    </row>
    <row r="26" spans="1:10">
      <c r="A26" s="48">
        <v>43143</v>
      </c>
      <c r="B26" s="32" t="s">
        <v>6</v>
      </c>
      <c r="C26" s="32">
        <v>54349</v>
      </c>
      <c r="D26" s="32" t="s">
        <v>630</v>
      </c>
      <c r="E26" s="32" t="s">
        <v>6</v>
      </c>
      <c r="F26" s="32" t="s">
        <v>24</v>
      </c>
      <c r="G26" s="32" t="s">
        <v>445</v>
      </c>
      <c r="H26" s="32"/>
      <c r="I26">
        <v>64</v>
      </c>
      <c r="J26">
        <v>100</v>
      </c>
    </row>
    <row r="27" spans="1:10">
      <c r="A27" s="48">
        <v>43148</v>
      </c>
      <c r="B27" s="32" t="s">
        <v>6</v>
      </c>
      <c r="C27" s="32">
        <v>63743</v>
      </c>
      <c r="D27" s="32" t="s">
        <v>678</v>
      </c>
      <c r="E27" s="32" t="s">
        <v>6</v>
      </c>
      <c r="F27" s="32" t="s">
        <v>24</v>
      </c>
      <c r="G27" s="32" t="s">
        <v>672</v>
      </c>
      <c r="H27" s="32"/>
      <c r="I27">
        <v>173</v>
      </c>
      <c r="J27">
        <v>312</v>
      </c>
    </row>
    <row r="28" spans="1:10">
      <c r="A28" s="48">
        <v>43148</v>
      </c>
      <c r="B28" s="32" t="s">
        <v>6</v>
      </c>
      <c r="C28" s="32">
        <v>54294</v>
      </c>
      <c r="D28" s="32" t="s">
        <v>434</v>
      </c>
      <c r="E28" s="32" t="s">
        <v>6</v>
      </c>
      <c r="F28" s="32" t="s">
        <v>24</v>
      </c>
      <c r="G28" s="32" t="s">
        <v>388</v>
      </c>
      <c r="H28" s="32"/>
      <c r="I28">
        <v>51</v>
      </c>
      <c r="J28">
        <v>74</v>
      </c>
    </row>
    <row r="29" spans="1:10">
      <c r="A29" s="48">
        <v>43148</v>
      </c>
      <c r="B29" s="32" t="s">
        <v>6</v>
      </c>
      <c r="C29" s="32">
        <v>54457</v>
      </c>
      <c r="D29" s="32" t="s">
        <v>473</v>
      </c>
      <c r="E29" s="32" t="s">
        <v>5</v>
      </c>
      <c r="F29" s="32" t="s">
        <v>6</v>
      </c>
      <c r="G29" s="32" t="s">
        <v>672</v>
      </c>
      <c r="H29" s="32"/>
      <c r="I29">
        <v>43</v>
      </c>
      <c r="J29">
        <v>52</v>
      </c>
    </row>
    <row r="30" spans="1:10">
      <c r="A30" s="48">
        <v>43149</v>
      </c>
      <c r="B30" s="32" t="s">
        <v>6</v>
      </c>
      <c r="C30" s="32">
        <v>55774</v>
      </c>
      <c r="D30" s="32" t="s">
        <v>692</v>
      </c>
      <c r="E30" s="32" t="s">
        <v>693</v>
      </c>
      <c r="F30" s="32" t="s">
        <v>7</v>
      </c>
      <c r="G30" s="32" t="s">
        <v>514</v>
      </c>
      <c r="H30" s="32"/>
      <c r="I30">
        <v>90</v>
      </c>
      <c r="J30">
        <v>151</v>
      </c>
    </row>
    <row r="31" spans="1:10">
      <c r="A31" s="48">
        <v>43155</v>
      </c>
      <c r="B31" s="32" t="s">
        <v>6</v>
      </c>
      <c r="C31" s="145">
        <v>66706</v>
      </c>
      <c r="D31" s="32" t="s">
        <v>219</v>
      </c>
      <c r="E31" s="32" t="s">
        <v>5</v>
      </c>
      <c r="F31" s="32" t="s">
        <v>5</v>
      </c>
      <c r="G31" s="32" t="s">
        <v>388</v>
      </c>
      <c r="H31" s="32"/>
      <c r="I31">
        <v>35</v>
      </c>
      <c r="J31">
        <v>44</v>
      </c>
    </row>
    <row r="32" spans="1:10">
      <c r="A32" s="48">
        <v>43155</v>
      </c>
      <c r="B32" s="32" t="s">
        <v>6</v>
      </c>
      <c r="C32" s="145">
        <v>54294</v>
      </c>
      <c r="D32" s="32" t="s">
        <v>434</v>
      </c>
      <c r="E32" s="32" t="s">
        <v>6</v>
      </c>
      <c r="F32" s="32" t="s">
        <v>24</v>
      </c>
      <c r="G32" s="32" t="s">
        <v>388</v>
      </c>
      <c r="H32" s="32"/>
      <c r="I32">
        <v>62</v>
      </c>
      <c r="J32">
        <v>75</v>
      </c>
    </row>
    <row r="33" spans="1:10">
      <c r="A33" s="48">
        <v>43155</v>
      </c>
      <c r="B33" s="32" t="s">
        <v>6</v>
      </c>
      <c r="C33" s="145">
        <v>54294</v>
      </c>
      <c r="D33" s="32" t="s">
        <v>434</v>
      </c>
      <c r="E33" s="32" t="s">
        <v>6</v>
      </c>
      <c r="F33" s="32" t="s">
        <v>6</v>
      </c>
      <c r="G33" s="32" t="s">
        <v>577</v>
      </c>
      <c r="H33" s="32"/>
      <c r="I33">
        <v>62</v>
      </c>
      <c r="J33">
        <v>75</v>
      </c>
    </row>
    <row r="34" spans="1:10">
      <c r="A34" s="48">
        <v>43155</v>
      </c>
      <c r="B34" s="32" t="s">
        <v>6</v>
      </c>
      <c r="C34" s="145">
        <v>54298</v>
      </c>
      <c r="D34" s="32" t="s">
        <v>729</v>
      </c>
      <c r="E34" s="32" t="s">
        <v>5</v>
      </c>
      <c r="F34" s="32" t="s">
        <v>6</v>
      </c>
      <c r="G34" s="32" t="s">
        <v>609</v>
      </c>
      <c r="H34" s="32"/>
      <c r="I34">
        <v>50</v>
      </c>
      <c r="J34">
        <v>63</v>
      </c>
    </row>
    <row r="35" spans="1:10" ht="23" customHeight="1">
      <c r="A35" s="48">
        <v>43132</v>
      </c>
      <c r="B35" s="32" t="s">
        <v>28</v>
      </c>
      <c r="C35" s="32">
        <v>3560</v>
      </c>
      <c r="D35" s="32" t="s">
        <v>560</v>
      </c>
      <c r="E35" s="32" t="s">
        <v>28</v>
      </c>
      <c r="F35" s="32" t="s">
        <v>7</v>
      </c>
      <c r="G35" s="32" t="s">
        <v>65</v>
      </c>
      <c r="H35" s="32"/>
    </row>
    <row r="36" spans="1:10">
      <c r="A36" s="48">
        <v>43154</v>
      </c>
      <c r="B36" s="32" t="s">
        <v>719</v>
      </c>
      <c r="C36" s="146" t="s">
        <v>720</v>
      </c>
      <c r="D36" s="32" t="s">
        <v>721</v>
      </c>
      <c r="E36" s="32" t="s">
        <v>24</v>
      </c>
      <c r="F36" s="32" t="s">
        <v>6</v>
      </c>
      <c r="G36" s="32" t="s">
        <v>388</v>
      </c>
      <c r="H36" s="32"/>
    </row>
    <row r="37" spans="1:10">
      <c r="A37" s="48">
        <v>43134</v>
      </c>
      <c r="B37" s="32" t="s">
        <v>7</v>
      </c>
      <c r="C37" s="32">
        <v>57185</v>
      </c>
      <c r="D37" s="32" t="s">
        <v>595</v>
      </c>
      <c r="E37" s="32" t="s">
        <v>7</v>
      </c>
      <c r="F37" s="32" t="s">
        <v>596</v>
      </c>
      <c r="G37" s="32" t="s">
        <v>548</v>
      </c>
      <c r="H37" s="32"/>
      <c r="I37">
        <v>49</v>
      </c>
      <c r="J37">
        <v>51</v>
      </c>
    </row>
    <row r="38" spans="1:10">
      <c r="A38" s="48">
        <v>43134</v>
      </c>
      <c r="B38" s="32" t="s">
        <v>7</v>
      </c>
      <c r="C38" s="32">
        <v>57310</v>
      </c>
      <c r="D38" s="32" t="s">
        <v>598</v>
      </c>
      <c r="E38" s="32" t="s">
        <v>7</v>
      </c>
      <c r="F38" s="32" t="s">
        <v>24</v>
      </c>
      <c r="G38" s="32" t="s">
        <v>98</v>
      </c>
      <c r="H38" s="32"/>
      <c r="I38">
        <v>34</v>
      </c>
      <c r="J38">
        <v>48</v>
      </c>
    </row>
    <row r="39" spans="1:10">
      <c r="A39" s="48">
        <v>43135</v>
      </c>
      <c r="B39" s="32" t="s">
        <v>7</v>
      </c>
      <c r="C39" s="32">
        <v>57570</v>
      </c>
      <c r="D39" s="32" t="s">
        <v>359</v>
      </c>
      <c r="E39" s="32" t="s">
        <v>7</v>
      </c>
      <c r="F39" s="32" t="s">
        <v>9</v>
      </c>
      <c r="G39" s="32" t="s">
        <v>548</v>
      </c>
      <c r="H39" s="32"/>
      <c r="I39">
        <v>34</v>
      </c>
      <c r="J39">
        <v>40</v>
      </c>
    </row>
    <row r="40" spans="1:10">
      <c r="A40" s="48">
        <v>43135</v>
      </c>
      <c r="B40" s="32" t="s">
        <v>7</v>
      </c>
      <c r="C40" s="32">
        <v>57330</v>
      </c>
      <c r="D40" s="32" t="s">
        <v>602</v>
      </c>
      <c r="E40" s="32" t="s">
        <v>377</v>
      </c>
      <c r="F40" s="32" t="s">
        <v>24</v>
      </c>
      <c r="G40" s="32" t="s">
        <v>98</v>
      </c>
      <c r="H40" s="32"/>
      <c r="I40">
        <v>24</v>
      </c>
      <c r="J40">
        <v>30</v>
      </c>
    </row>
    <row r="41" spans="1:10">
      <c r="A41" s="48">
        <v>43135</v>
      </c>
      <c r="B41" s="32" t="s">
        <v>7</v>
      </c>
      <c r="C41" s="32">
        <v>57310</v>
      </c>
      <c r="D41" s="32" t="s">
        <v>598</v>
      </c>
      <c r="E41" s="32" t="s">
        <v>7</v>
      </c>
      <c r="F41" s="32" t="s">
        <v>7</v>
      </c>
      <c r="G41" s="32" t="s">
        <v>379</v>
      </c>
      <c r="H41" s="32"/>
      <c r="I41">
        <v>34</v>
      </c>
      <c r="J41">
        <v>48</v>
      </c>
    </row>
    <row r="42" spans="1:10">
      <c r="A42" s="48">
        <v>43135</v>
      </c>
      <c r="B42" s="32" t="s">
        <v>7</v>
      </c>
      <c r="C42" s="32">
        <v>54440</v>
      </c>
      <c r="D42" s="32" t="s">
        <v>522</v>
      </c>
      <c r="E42" s="32" t="s">
        <v>7</v>
      </c>
      <c r="F42" s="32" t="s">
        <v>24</v>
      </c>
      <c r="G42" s="32" t="s">
        <v>65</v>
      </c>
      <c r="H42" s="32"/>
      <c r="I42">
        <v>19</v>
      </c>
      <c r="J42">
        <v>14</v>
      </c>
    </row>
    <row r="43" spans="1:10">
      <c r="A43" s="48">
        <v>43141</v>
      </c>
      <c r="B43" s="32" t="s">
        <v>7</v>
      </c>
      <c r="C43" s="32">
        <v>54560</v>
      </c>
      <c r="D43" s="32" t="s">
        <v>614</v>
      </c>
      <c r="E43" s="32" t="s">
        <v>7</v>
      </c>
      <c r="F43" s="32" t="s">
        <v>7</v>
      </c>
      <c r="G43" s="32" t="s">
        <v>73</v>
      </c>
      <c r="H43" s="32"/>
      <c r="I43">
        <v>29</v>
      </c>
      <c r="J43">
        <v>26</v>
      </c>
    </row>
    <row r="44" spans="1:10">
      <c r="A44" s="48">
        <v>43141</v>
      </c>
      <c r="B44" s="32" t="s">
        <v>7</v>
      </c>
      <c r="C44" s="32">
        <v>57330</v>
      </c>
      <c r="D44" s="32" t="s">
        <v>413</v>
      </c>
      <c r="E44" s="32" t="s">
        <v>7</v>
      </c>
      <c r="F44" s="32" t="s">
        <v>6</v>
      </c>
      <c r="G44" s="32" t="s">
        <v>603</v>
      </c>
      <c r="H44" s="32"/>
      <c r="I44">
        <v>22</v>
      </c>
      <c r="J44">
        <v>29</v>
      </c>
    </row>
    <row r="45" spans="1:10">
      <c r="A45" s="48">
        <v>43142</v>
      </c>
      <c r="B45" s="32" t="s">
        <v>7</v>
      </c>
      <c r="C45" s="32">
        <v>57330</v>
      </c>
      <c r="D45" s="32" t="s">
        <v>680</v>
      </c>
      <c r="E45" s="32" t="s">
        <v>7</v>
      </c>
      <c r="F45" s="32" t="s">
        <v>7</v>
      </c>
      <c r="G45" s="32" t="s">
        <v>626</v>
      </c>
      <c r="H45" s="32"/>
      <c r="I45">
        <v>22</v>
      </c>
      <c r="J45">
        <v>29</v>
      </c>
    </row>
    <row r="46" spans="1:10">
      <c r="A46" s="48">
        <v>43142</v>
      </c>
      <c r="B46" s="32" t="s">
        <v>7</v>
      </c>
      <c r="C46" s="32">
        <v>54400</v>
      </c>
      <c r="D46" s="32" t="s">
        <v>408</v>
      </c>
      <c r="E46" s="32" t="s">
        <v>79</v>
      </c>
      <c r="F46" s="32" t="s">
        <v>7</v>
      </c>
      <c r="G46" s="32" t="s">
        <v>603</v>
      </c>
      <c r="H46" s="32"/>
      <c r="I46">
        <v>21</v>
      </c>
      <c r="J46">
        <v>23</v>
      </c>
    </row>
    <row r="47" spans="1:10">
      <c r="A47" s="48">
        <v>43142</v>
      </c>
      <c r="B47" s="32" t="s">
        <v>7</v>
      </c>
      <c r="C47" s="32">
        <v>95150</v>
      </c>
      <c r="D47" s="32" t="s">
        <v>679</v>
      </c>
      <c r="E47" s="32" t="s">
        <v>7</v>
      </c>
      <c r="F47" s="32" t="s">
        <v>24</v>
      </c>
      <c r="G47" s="32" t="s">
        <v>603</v>
      </c>
      <c r="H47" s="32"/>
      <c r="I47">
        <v>233</v>
      </c>
      <c r="J47">
        <v>401</v>
      </c>
    </row>
    <row r="48" spans="1:10">
      <c r="A48" s="48">
        <v>43142</v>
      </c>
      <c r="B48" s="32" t="s">
        <v>7</v>
      </c>
      <c r="C48" s="32">
        <v>57100</v>
      </c>
      <c r="D48" s="32" t="s">
        <v>369</v>
      </c>
      <c r="E48" s="32" t="s">
        <v>7</v>
      </c>
      <c r="F48" s="32" t="s">
        <v>7</v>
      </c>
      <c r="G48" s="32" t="s">
        <v>603</v>
      </c>
      <c r="H48" s="32"/>
      <c r="I48">
        <v>33</v>
      </c>
      <c r="J48">
        <v>42</v>
      </c>
    </row>
    <row r="49" spans="1:10">
      <c r="A49" s="48">
        <v>43145</v>
      </c>
      <c r="B49" s="32" t="s">
        <v>7</v>
      </c>
      <c r="C49" s="32">
        <v>57570</v>
      </c>
      <c r="D49" s="32" t="s">
        <v>641</v>
      </c>
      <c r="E49" s="32" t="s">
        <v>7</v>
      </c>
      <c r="F49" s="32" t="s">
        <v>5</v>
      </c>
      <c r="G49" s="32" t="s">
        <v>514</v>
      </c>
      <c r="H49" s="32"/>
      <c r="I49">
        <v>18</v>
      </c>
      <c r="J49">
        <v>26</v>
      </c>
    </row>
    <row r="50" spans="1:10">
      <c r="A50" s="48">
        <v>43146</v>
      </c>
      <c r="B50" s="32" t="s">
        <v>7</v>
      </c>
      <c r="C50" s="32">
        <v>56220</v>
      </c>
      <c r="D50" s="32" t="s">
        <v>647</v>
      </c>
      <c r="E50" s="32" t="s">
        <v>242</v>
      </c>
      <c r="F50" s="32" t="s">
        <v>7</v>
      </c>
      <c r="G50" s="32" t="s">
        <v>388</v>
      </c>
      <c r="H50" s="32"/>
      <c r="I50" s="115" t="s">
        <v>683</v>
      </c>
      <c r="J50" s="114" t="s">
        <v>682</v>
      </c>
    </row>
    <row r="51" spans="1:10">
      <c r="A51" s="48">
        <v>43147</v>
      </c>
      <c r="B51" s="32" t="s">
        <v>7</v>
      </c>
      <c r="C51" s="32">
        <v>59290</v>
      </c>
      <c r="D51" s="32" t="s">
        <v>662</v>
      </c>
      <c r="E51" s="32" t="s">
        <v>7</v>
      </c>
      <c r="F51" s="32" t="s">
        <v>661</v>
      </c>
      <c r="G51" s="32" t="s">
        <v>388</v>
      </c>
      <c r="H51" s="32"/>
      <c r="I51">
        <v>182</v>
      </c>
      <c r="J51">
        <v>304</v>
      </c>
    </row>
    <row r="52" spans="1:10">
      <c r="A52" s="48">
        <v>43148</v>
      </c>
      <c r="B52" s="32" t="s">
        <v>7</v>
      </c>
      <c r="C52" s="32">
        <v>25440</v>
      </c>
      <c r="D52" s="32" t="s">
        <v>685</v>
      </c>
      <c r="E52" s="32" t="s">
        <v>7</v>
      </c>
      <c r="F52" s="32" t="s">
        <v>7</v>
      </c>
      <c r="G52" s="32" t="s">
        <v>388</v>
      </c>
      <c r="H52" s="32"/>
      <c r="I52">
        <v>217</v>
      </c>
      <c r="J52">
        <v>329</v>
      </c>
    </row>
    <row r="53" spans="1:10">
      <c r="A53" s="48">
        <v>43148</v>
      </c>
      <c r="B53" s="32" t="s">
        <v>7</v>
      </c>
      <c r="C53" s="32">
        <v>69110</v>
      </c>
      <c r="D53" s="32" t="s">
        <v>360</v>
      </c>
      <c r="E53" s="32" t="s">
        <v>7</v>
      </c>
      <c r="F53" s="32" t="s">
        <v>24</v>
      </c>
      <c r="G53" s="32" t="s">
        <v>514</v>
      </c>
      <c r="H53" s="32"/>
      <c r="I53">
        <v>23</v>
      </c>
      <c r="J53">
        <v>26</v>
      </c>
    </row>
    <row r="54" spans="1:10">
      <c r="A54" s="48">
        <v>43148</v>
      </c>
      <c r="B54" s="32" t="s">
        <v>7</v>
      </c>
      <c r="C54" s="32">
        <v>57300</v>
      </c>
      <c r="D54" s="32" t="s">
        <v>671</v>
      </c>
      <c r="E54" s="32" t="s">
        <v>7</v>
      </c>
      <c r="F54" s="32" t="s">
        <v>24</v>
      </c>
      <c r="G54" s="32" t="s">
        <v>514</v>
      </c>
      <c r="H54" s="32"/>
      <c r="I54">
        <v>35</v>
      </c>
      <c r="J54">
        <v>51</v>
      </c>
    </row>
    <row r="55" spans="1:10">
      <c r="A55" s="48">
        <v>43148</v>
      </c>
      <c r="B55" s="32" t="s">
        <v>7</v>
      </c>
      <c r="C55" s="32">
        <v>57390</v>
      </c>
      <c r="D55" s="32" t="s">
        <v>669</v>
      </c>
      <c r="E55" s="32" t="s">
        <v>25</v>
      </c>
      <c r="F55" s="32" t="s">
        <v>7</v>
      </c>
      <c r="G55" s="32" t="s">
        <v>42</v>
      </c>
      <c r="H55" s="32"/>
      <c r="I55">
        <v>14</v>
      </c>
      <c r="J55">
        <v>11</v>
      </c>
    </row>
    <row r="56" spans="1:10">
      <c r="A56" s="48">
        <v>43148</v>
      </c>
      <c r="B56" s="32" t="s">
        <v>7</v>
      </c>
      <c r="C56" s="32">
        <v>57390</v>
      </c>
      <c r="D56" s="32" t="s">
        <v>669</v>
      </c>
      <c r="E56" s="32" t="s">
        <v>25</v>
      </c>
      <c r="F56" s="32" t="s">
        <v>7</v>
      </c>
      <c r="G56" s="32" t="s">
        <v>388</v>
      </c>
      <c r="H56" s="32"/>
      <c r="I56">
        <v>14</v>
      </c>
      <c r="J56">
        <v>11</v>
      </c>
    </row>
    <row r="57" spans="1:10">
      <c r="A57" s="48">
        <v>43149</v>
      </c>
      <c r="B57" s="32" t="s">
        <v>7</v>
      </c>
      <c r="C57" s="32">
        <v>57330</v>
      </c>
      <c r="D57" s="32" t="s">
        <v>413</v>
      </c>
      <c r="E57" s="32" t="s">
        <v>7</v>
      </c>
      <c r="F57" s="32" t="s">
        <v>6</v>
      </c>
      <c r="G57" s="32" t="s">
        <v>123</v>
      </c>
      <c r="H57" s="32"/>
      <c r="I57">
        <v>22</v>
      </c>
      <c r="J57">
        <v>29</v>
      </c>
    </row>
    <row r="58" spans="1:10">
      <c r="A58" s="48">
        <v>43150</v>
      </c>
      <c r="B58" s="32" t="s">
        <v>7</v>
      </c>
      <c r="C58" s="145">
        <v>78140</v>
      </c>
      <c r="D58" s="32" t="s">
        <v>712</v>
      </c>
      <c r="E58" s="32" t="s">
        <v>7</v>
      </c>
      <c r="F58" s="32" t="s">
        <v>7</v>
      </c>
      <c r="G58" s="32" t="s">
        <v>609</v>
      </c>
      <c r="H58" s="32"/>
      <c r="I58">
        <v>210</v>
      </c>
      <c r="J58">
        <v>365</v>
      </c>
    </row>
    <row r="59" spans="1:10">
      <c r="A59" s="48">
        <v>43151</v>
      </c>
      <c r="B59" s="32" t="s">
        <v>7</v>
      </c>
      <c r="C59" s="145">
        <v>54400</v>
      </c>
      <c r="D59" s="32" t="s">
        <v>408</v>
      </c>
      <c r="E59" s="32" t="s">
        <v>7</v>
      </c>
      <c r="F59" s="32" t="s">
        <v>7</v>
      </c>
      <c r="G59" s="32" t="s">
        <v>520</v>
      </c>
      <c r="H59" s="32"/>
      <c r="I59">
        <v>24</v>
      </c>
      <c r="J59">
        <v>20</v>
      </c>
    </row>
    <row r="60" spans="1:10">
      <c r="A60" s="48">
        <v>43153</v>
      </c>
      <c r="B60" s="32" t="s">
        <v>7</v>
      </c>
      <c r="C60" s="145">
        <v>75014</v>
      </c>
      <c r="D60" s="32" t="s">
        <v>716</v>
      </c>
      <c r="E60" s="32" t="s">
        <v>7</v>
      </c>
      <c r="F60" s="32" t="s">
        <v>24</v>
      </c>
      <c r="G60" s="32" t="s">
        <v>659</v>
      </c>
      <c r="H60" s="32"/>
      <c r="I60">
        <v>211</v>
      </c>
      <c r="J60">
        <v>347</v>
      </c>
    </row>
    <row r="61" spans="1:10">
      <c r="A61" s="48">
        <v>43153</v>
      </c>
      <c r="B61" s="32" t="s">
        <v>7</v>
      </c>
      <c r="C61" s="145">
        <v>57330</v>
      </c>
      <c r="D61" s="32" t="s">
        <v>413</v>
      </c>
      <c r="E61" s="32" t="s">
        <v>7</v>
      </c>
      <c r="F61" s="32" t="s">
        <v>9</v>
      </c>
      <c r="G61" s="32" t="s">
        <v>514</v>
      </c>
      <c r="H61" s="32"/>
      <c r="I61">
        <v>26</v>
      </c>
      <c r="J61">
        <v>32</v>
      </c>
    </row>
    <row r="62" spans="1:10">
      <c r="A62" s="48">
        <v>43153</v>
      </c>
      <c r="B62" s="32" t="s">
        <v>7</v>
      </c>
      <c r="C62" s="145">
        <v>33160</v>
      </c>
      <c r="D62" s="32" t="s">
        <v>717</v>
      </c>
      <c r="E62" s="32" t="s">
        <v>7</v>
      </c>
      <c r="F62" s="32" t="s">
        <v>7</v>
      </c>
      <c r="G62" s="32" t="s">
        <v>514</v>
      </c>
      <c r="H62" s="32"/>
      <c r="I62" s="114" t="s">
        <v>722</v>
      </c>
      <c r="J62" s="114" t="s">
        <v>723</v>
      </c>
    </row>
    <row r="63" spans="1:10">
      <c r="A63" s="48">
        <v>42059</v>
      </c>
      <c r="B63" s="32" t="s">
        <v>7</v>
      </c>
      <c r="C63" s="145">
        <v>57390</v>
      </c>
      <c r="D63" s="32" t="s">
        <v>732</v>
      </c>
      <c r="E63" s="32" t="s">
        <v>7</v>
      </c>
      <c r="F63" s="32" t="s">
        <v>7</v>
      </c>
      <c r="G63" s="32" t="s">
        <v>609</v>
      </c>
      <c r="H63" s="32"/>
      <c r="I63">
        <v>19</v>
      </c>
      <c r="J63">
        <v>12</v>
      </c>
    </row>
    <row r="64" spans="1:10">
      <c r="A64" s="48">
        <v>43156</v>
      </c>
      <c r="B64" s="32" t="s">
        <v>7</v>
      </c>
      <c r="C64" s="145">
        <v>54350</v>
      </c>
      <c r="D64" s="32" t="s">
        <v>733</v>
      </c>
      <c r="E64" s="32" t="s">
        <v>7</v>
      </c>
      <c r="F64" s="32" t="s">
        <v>5</v>
      </c>
      <c r="G64" s="32" t="s">
        <v>577</v>
      </c>
      <c r="H64" s="32"/>
      <c r="I64">
        <v>26</v>
      </c>
      <c r="J64">
        <v>18</v>
      </c>
    </row>
    <row r="65" spans="1:10">
      <c r="A65" s="48">
        <v>43156</v>
      </c>
      <c r="B65" s="32" t="s">
        <v>7</v>
      </c>
      <c r="C65" s="145">
        <v>68000</v>
      </c>
      <c r="D65" s="32" t="s">
        <v>734</v>
      </c>
      <c r="E65" s="32" t="s">
        <v>7</v>
      </c>
      <c r="F65" s="32" t="s">
        <v>28</v>
      </c>
      <c r="G65" s="32" t="s">
        <v>609</v>
      </c>
      <c r="H65" s="32"/>
      <c r="I65">
        <v>185</v>
      </c>
      <c r="J65">
        <v>274</v>
      </c>
    </row>
    <row r="66" spans="1:10">
      <c r="A66" s="48">
        <v>43156</v>
      </c>
      <c r="B66" s="32" t="s">
        <v>7</v>
      </c>
      <c r="C66" s="145">
        <v>57570</v>
      </c>
      <c r="D66" s="32" t="s">
        <v>737</v>
      </c>
      <c r="E66" s="32" t="s">
        <v>7</v>
      </c>
      <c r="F66" s="32" t="s">
        <v>24</v>
      </c>
      <c r="G66" s="32" t="s">
        <v>98</v>
      </c>
      <c r="H66" s="32"/>
      <c r="I66">
        <v>27</v>
      </c>
      <c r="J66">
        <v>34</v>
      </c>
    </row>
    <row r="67" spans="1:10">
      <c r="A67" s="48">
        <v>43157</v>
      </c>
      <c r="B67" s="32" t="s">
        <v>7</v>
      </c>
      <c r="C67" s="145">
        <v>57970</v>
      </c>
      <c r="D67" s="32" t="s">
        <v>739</v>
      </c>
      <c r="E67" s="32" t="s">
        <v>7</v>
      </c>
      <c r="F67" s="32" t="s">
        <v>7</v>
      </c>
      <c r="G67" s="32" t="s">
        <v>42</v>
      </c>
      <c r="H67" s="32"/>
      <c r="I67">
        <v>46</v>
      </c>
      <c r="J67">
        <v>46</v>
      </c>
    </row>
    <row r="68" spans="1:10">
      <c r="A68" s="48">
        <v>43157</v>
      </c>
      <c r="B68" s="32" t="s">
        <v>7</v>
      </c>
      <c r="C68" s="145">
        <v>57920</v>
      </c>
      <c r="D68" s="32" t="s">
        <v>740</v>
      </c>
      <c r="E68" s="32" t="s">
        <v>7</v>
      </c>
      <c r="F68" s="32" t="s">
        <v>9</v>
      </c>
      <c r="G68" s="32" t="s">
        <v>520</v>
      </c>
      <c r="H68" s="32"/>
      <c r="I68">
        <v>58</v>
      </c>
      <c r="J68">
        <v>65</v>
      </c>
    </row>
    <row r="69" spans="1:10">
      <c r="A69" s="48">
        <v>43157</v>
      </c>
      <c r="B69" s="32" t="s">
        <v>7</v>
      </c>
      <c r="C69" s="145">
        <v>57535</v>
      </c>
      <c r="D69" s="32" t="s">
        <v>741</v>
      </c>
      <c r="E69" s="32" t="s">
        <v>7</v>
      </c>
      <c r="F69" s="32" t="s">
        <v>24</v>
      </c>
      <c r="G69" s="32" t="s">
        <v>609</v>
      </c>
      <c r="H69" s="32"/>
      <c r="I69">
        <v>49</v>
      </c>
      <c r="J69">
        <v>53</v>
      </c>
    </row>
    <row r="70" spans="1:10">
      <c r="A70" s="48">
        <v>43157</v>
      </c>
      <c r="B70" s="32" t="s">
        <v>7</v>
      </c>
      <c r="C70" s="145">
        <v>54920</v>
      </c>
      <c r="D70" s="32" t="s">
        <v>742</v>
      </c>
      <c r="E70" s="32" t="s">
        <v>7</v>
      </c>
      <c r="F70" s="32" t="s">
        <v>7</v>
      </c>
      <c r="G70" s="32" t="s">
        <v>672</v>
      </c>
      <c r="H70" s="32"/>
      <c r="I70">
        <v>22</v>
      </c>
      <c r="J70">
        <v>15</v>
      </c>
    </row>
    <row r="71" spans="1:10">
      <c r="A71" s="48">
        <v>43157</v>
      </c>
      <c r="B71" s="32" t="s">
        <v>7</v>
      </c>
      <c r="C71" s="145">
        <v>57480</v>
      </c>
      <c r="D71" s="32" t="s">
        <v>695</v>
      </c>
      <c r="E71" s="32" t="s">
        <v>7</v>
      </c>
      <c r="F71" s="32" t="s">
        <v>6</v>
      </c>
      <c r="G71" s="32" t="s">
        <v>520</v>
      </c>
      <c r="H71" s="32"/>
      <c r="I71">
        <v>41</v>
      </c>
      <c r="J71">
        <v>51</v>
      </c>
    </row>
    <row r="72" spans="1:10">
      <c r="A72" s="48">
        <v>43157</v>
      </c>
      <c r="B72" s="32" t="s">
        <v>7</v>
      </c>
      <c r="C72" s="145">
        <v>57155</v>
      </c>
      <c r="D72" s="32" t="s">
        <v>743</v>
      </c>
      <c r="E72" s="32" t="s">
        <v>7</v>
      </c>
      <c r="F72" s="32" t="s">
        <v>24</v>
      </c>
      <c r="G72" s="32" t="s">
        <v>520</v>
      </c>
      <c r="H72" s="32"/>
      <c r="I72">
        <v>61</v>
      </c>
      <c r="J72">
        <v>77</v>
      </c>
    </row>
    <row r="73" spans="1:10">
      <c r="A73" s="48">
        <v>43158</v>
      </c>
      <c r="B73" s="32" t="s">
        <v>7</v>
      </c>
      <c r="C73" s="145">
        <v>54920</v>
      </c>
      <c r="D73" s="32" t="s">
        <v>742</v>
      </c>
      <c r="E73" s="32" t="s">
        <v>7</v>
      </c>
      <c r="F73" s="32" t="s">
        <v>7</v>
      </c>
      <c r="G73" s="32" t="s">
        <v>751</v>
      </c>
      <c r="H73" s="32"/>
      <c r="I73">
        <v>22</v>
      </c>
      <c r="J73">
        <v>15</v>
      </c>
    </row>
    <row r="74" spans="1:10">
      <c r="A74" s="48">
        <v>43158</v>
      </c>
      <c r="B74" s="32" t="s">
        <v>7</v>
      </c>
      <c r="C74" s="145">
        <v>57570</v>
      </c>
      <c r="D74" s="32" t="s">
        <v>745</v>
      </c>
      <c r="E74" s="32" t="s">
        <v>7</v>
      </c>
      <c r="F74" s="32" t="s">
        <v>24</v>
      </c>
      <c r="G74" s="32" t="s">
        <v>609</v>
      </c>
      <c r="H74" s="32"/>
      <c r="I74">
        <v>30</v>
      </c>
      <c r="J74">
        <v>36</v>
      </c>
    </row>
    <row r="75" spans="1:10">
      <c r="A75" s="48">
        <v>43159</v>
      </c>
      <c r="B75" s="32" t="s">
        <v>7</v>
      </c>
      <c r="C75" s="145">
        <v>57330</v>
      </c>
      <c r="D75" s="32" t="s">
        <v>413</v>
      </c>
      <c r="E75" s="32" t="s">
        <v>7</v>
      </c>
      <c r="F75" s="32" t="s">
        <v>620</v>
      </c>
      <c r="G75" s="32" t="s">
        <v>577</v>
      </c>
      <c r="H75" s="32"/>
      <c r="I75">
        <v>30</v>
      </c>
      <c r="J75">
        <v>32</v>
      </c>
    </row>
    <row r="76" spans="1:10">
      <c r="A76" s="48">
        <v>43159</v>
      </c>
      <c r="B76" s="32" t="s">
        <v>7</v>
      </c>
      <c r="C76" s="145">
        <v>92160</v>
      </c>
      <c r="D76" s="32" t="s">
        <v>746</v>
      </c>
      <c r="E76" s="32" t="s">
        <v>7</v>
      </c>
      <c r="F76" s="32" t="s">
        <v>24</v>
      </c>
      <c r="G76" s="32" t="s">
        <v>609</v>
      </c>
      <c r="H76" s="32"/>
      <c r="I76">
        <v>220</v>
      </c>
      <c r="J76">
        <v>354</v>
      </c>
    </row>
    <row r="77" spans="1:10">
      <c r="A77" s="48">
        <v>43159</v>
      </c>
      <c r="B77" s="32" t="s">
        <v>7</v>
      </c>
      <c r="C77" s="145">
        <v>54400</v>
      </c>
      <c r="D77" s="32" t="s">
        <v>747</v>
      </c>
      <c r="E77" s="32" t="s">
        <v>7</v>
      </c>
      <c r="F77" s="32" t="s">
        <v>24</v>
      </c>
      <c r="G77" s="32" t="s">
        <v>577</v>
      </c>
      <c r="H77" s="32"/>
      <c r="I77">
        <v>24</v>
      </c>
      <c r="J77">
        <v>20</v>
      </c>
    </row>
    <row r="78" spans="1:10">
      <c r="A78" s="48">
        <v>43159</v>
      </c>
      <c r="B78" s="32" t="s">
        <v>7</v>
      </c>
      <c r="C78" s="145">
        <v>54350</v>
      </c>
      <c r="D78" s="32" t="s">
        <v>733</v>
      </c>
      <c r="E78" s="32" t="s">
        <v>7</v>
      </c>
      <c r="F78" s="32" t="s">
        <v>7</v>
      </c>
      <c r="G78" s="32" t="s">
        <v>577</v>
      </c>
      <c r="H78" s="32"/>
      <c r="I78">
        <v>24</v>
      </c>
      <c r="J78">
        <v>18</v>
      </c>
    </row>
    <row r="79" spans="1:10">
      <c r="A79" s="48">
        <v>43159</v>
      </c>
      <c r="B79" s="32" t="s">
        <v>7</v>
      </c>
      <c r="C79" s="145">
        <v>54400</v>
      </c>
      <c r="D79" s="32" t="s">
        <v>408</v>
      </c>
      <c r="E79" s="32" t="s">
        <v>7</v>
      </c>
      <c r="F79" s="32" t="s">
        <v>24</v>
      </c>
      <c r="G79" s="32" t="s">
        <v>577</v>
      </c>
      <c r="H79" s="32"/>
      <c r="I79">
        <v>23</v>
      </c>
      <c r="J79">
        <v>16</v>
      </c>
    </row>
    <row r="80" spans="1:10" ht="31" customHeight="1">
      <c r="A80" s="48">
        <v>43134</v>
      </c>
      <c r="B80" s="32" t="s">
        <v>592</v>
      </c>
      <c r="C80" s="32">
        <v>38221</v>
      </c>
      <c r="D80" s="32" t="s">
        <v>593</v>
      </c>
      <c r="E80" s="32" t="s">
        <v>66</v>
      </c>
      <c r="F80" s="32" t="s">
        <v>6</v>
      </c>
      <c r="G80" s="32" t="s">
        <v>548</v>
      </c>
      <c r="H80" s="32"/>
    </row>
    <row r="81" spans="1:10">
      <c r="A81" s="48">
        <v>43134</v>
      </c>
      <c r="B81" s="32" t="s">
        <v>4</v>
      </c>
      <c r="C81" s="32">
        <v>8077</v>
      </c>
      <c r="D81" s="32" t="s">
        <v>133</v>
      </c>
      <c r="E81" s="32" t="s">
        <v>24</v>
      </c>
      <c r="F81" s="32" t="s">
        <v>594</v>
      </c>
      <c r="G81" s="32" t="s">
        <v>548</v>
      </c>
      <c r="H81" s="32"/>
      <c r="I81">
        <v>23</v>
      </c>
      <c r="J81">
        <v>20</v>
      </c>
    </row>
    <row r="82" spans="1:10">
      <c r="A82" s="48">
        <v>43134</v>
      </c>
      <c r="B82" s="32" t="s">
        <v>4</v>
      </c>
      <c r="C82" s="32">
        <v>4545</v>
      </c>
      <c r="D82" s="32" t="s">
        <v>131</v>
      </c>
      <c r="E82" s="32" t="s">
        <v>532</v>
      </c>
      <c r="F82" s="32" t="s">
        <v>57</v>
      </c>
      <c r="G82" s="32" t="s">
        <v>98</v>
      </c>
      <c r="H82" s="32"/>
      <c r="I82">
        <v>10</v>
      </c>
      <c r="J82">
        <v>3</v>
      </c>
    </row>
    <row r="83" spans="1:10">
      <c r="A83" s="48">
        <v>43134</v>
      </c>
      <c r="B83" s="32" t="s">
        <v>4</v>
      </c>
      <c r="C83" s="32">
        <v>8545</v>
      </c>
      <c r="D83" s="32" t="s">
        <v>131</v>
      </c>
      <c r="E83" s="32" t="s">
        <v>4</v>
      </c>
      <c r="F83" s="32" t="s">
        <v>6</v>
      </c>
      <c r="G83" s="32" t="s">
        <v>510</v>
      </c>
      <c r="H83" s="32"/>
      <c r="I83">
        <v>10</v>
      </c>
      <c r="J83">
        <v>3</v>
      </c>
    </row>
    <row r="84" spans="1:10">
      <c r="A84" s="48">
        <v>43134</v>
      </c>
      <c r="B84" s="32" t="s">
        <v>4</v>
      </c>
      <c r="C84" s="32">
        <v>3583</v>
      </c>
      <c r="D84" s="32" t="s">
        <v>168</v>
      </c>
      <c r="E84" s="32" t="s">
        <v>4</v>
      </c>
      <c r="F84" s="32" t="s">
        <v>7</v>
      </c>
      <c r="G84" s="32" t="s">
        <v>65</v>
      </c>
      <c r="H84" s="32"/>
      <c r="I84">
        <v>19</v>
      </c>
      <c r="J84">
        <v>23</v>
      </c>
    </row>
    <row r="85" spans="1:10">
      <c r="A85" s="48">
        <v>43134</v>
      </c>
      <c r="B85" s="32" t="s">
        <v>4</v>
      </c>
      <c r="C85" s="32">
        <v>6190</v>
      </c>
      <c r="D85" s="32" t="s">
        <v>298</v>
      </c>
      <c r="E85" s="32" t="s">
        <v>4</v>
      </c>
      <c r="F85" s="32" t="s">
        <v>7</v>
      </c>
      <c r="G85" s="32" t="s">
        <v>243</v>
      </c>
      <c r="H85" s="32"/>
      <c r="I85">
        <v>29</v>
      </c>
      <c r="J85">
        <v>42</v>
      </c>
    </row>
    <row r="86" spans="1:10">
      <c r="A86" s="48">
        <v>43134</v>
      </c>
      <c r="B86" s="32" t="s">
        <v>4</v>
      </c>
      <c r="C86" s="32">
        <v>3347</v>
      </c>
      <c r="D86" s="32" t="s">
        <v>151</v>
      </c>
      <c r="E86" s="32" t="s">
        <v>4</v>
      </c>
      <c r="F86" s="32" t="s">
        <v>7</v>
      </c>
      <c r="G86" s="32" t="s">
        <v>65</v>
      </c>
      <c r="H86" s="32"/>
      <c r="I86">
        <v>16</v>
      </c>
      <c r="J86">
        <v>19</v>
      </c>
    </row>
    <row r="87" spans="1:10">
      <c r="A87" s="48">
        <v>43134</v>
      </c>
      <c r="B87" s="32" t="s">
        <v>4</v>
      </c>
      <c r="C87" s="32">
        <v>2734</v>
      </c>
      <c r="D87" s="32" t="s">
        <v>205</v>
      </c>
      <c r="E87" s="32" t="s">
        <v>4</v>
      </c>
      <c r="F87" s="32" t="s">
        <v>7</v>
      </c>
      <c r="G87" s="32" t="s">
        <v>65</v>
      </c>
      <c r="H87" s="32"/>
      <c r="I87">
        <v>23</v>
      </c>
      <c r="J87">
        <v>26</v>
      </c>
    </row>
    <row r="88" spans="1:10">
      <c r="A88" s="48">
        <v>43134</v>
      </c>
      <c r="B88" s="32" t="s">
        <v>4</v>
      </c>
      <c r="C88" s="32">
        <v>1450</v>
      </c>
      <c r="D88" s="32" t="s">
        <v>205</v>
      </c>
      <c r="E88" s="32" t="s">
        <v>7</v>
      </c>
      <c r="F88" s="32" t="s">
        <v>596</v>
      </c>
      <c r="G88" s="32" t="s">
        <v>548</v>
      </c>
      <c r="H88" s="32"/>
      <c r="I88">
        <v>23</v>
      </c>
      <c r="J88">
        <v>26</v>
      </c>
    </row>
    <row r="89" spans="1:10">
      <c r="A89" s="48">
        <v>43134</v>
      </c>
      <c r="B89" s="32" t="s">
        <v>4</v>
      </c>
      <c r="C89" s="32">
        <v>2414</v>
      </c>
      <c r="D89" s="32" t="s">
        <v>205</v>
      </c>
      <c r="E89" s="32" t="s">
        <v>599</v>
      </c>
      <c r="F89" s="32" t="s">
        <v>24</v>
      </c>
      <c r="G89" s="32" t="s">
        <v>98</v>
      </c>
      <c r="H89" s="32"/>
      <c r="I89">
        <v>23</v>
      </c>
      <c r="J89">
        <v>26</v>
      </c>
    </row>
    <row r="90" spans="1:10">
      <c r="A90" s="48">
        <v>43134</v>
      </c>
      <c r="B90" s="32" t="s">
        <v>4</v>
      </c>
      <c r="C90" s="32">
        <v>2270</v>
      </c>
      <c r="D90" s="32" t="s">
        <v>205</v>
      </c>
      <c r="E90" s="32" t="s">
        <v>7</v>
      </c>
      <c r="F90" s="32" t="s">
        <v>24</v>
      </c>
      <c r="G90" s="32" t="s">
        <v>548</v>
      </c>
      <c r="H90" s="32"/>
      <c r="I90">
        <v>23</v>
      </c>
      <c r="J90">
        <v>26</v>
      </c>
    </row>
    <row r="91" spans="1:10">
      <c r="A91" s="48">
        <v>43135</v>
      </c>
      <c r="B91" s="32" t="s">
        <v>4</v>
      </c>
      <c r="C91" s="32">
        <v>4480</v>
      </c>
      <c r="D91" s="32" t="s">
        <v>145</v>
      </c>
      <c r="E91" s="32" t="s">
        <v>4</v>
      </c>
      <c r="F91" s="32" t="s">
        <v>7</v>
      </c>
      <c r="G91" s="32" t="s">
        <v>248</v>
      </c>
      <c r="H91" s="32"/>
      <c r="I91">
        <v>8</v>
      </c>
      <c r="J91">
        <v>5</v>
      </c>
    </row>
    <row r="92" spans="1:10">
      <c r="A92" s="48">
        <v>43135</v>
      </c>
      <c r="B92" s="32" t="s">
        <v>4</v>
      </c>
      <c r="C92" s="32">
        <v>8086</v>
      </c>
      <c r="D92" s="32" t="s">
        <v>133</v>
      </c>
      <c r="E92" s="32" t="s">
        <v>7</v>
      </c>
      <c r="F92" s="32" t="s">
        <v>24</v>
      </c>
      <c r="G92" s="32" t="s">
        <v>533</v>
      </c>
      <c r="H92" s="32"/>
      <c r="I92">
        <v>23</v>
      </c>
      <c r="J92">
        <v>20</v>
      </c>
    </row>
    <row r="93" spans="1:10">
      <c r="A93" s="48">
        <v>43135</v>
      </c>
      <c r="B93" s="32" t="s">
        <v>4</v>
      </c>
      <c r="C93" s="32">
        <v>4660</v>
      </c>
      <c r="D93" s="32" t="s">
        <v>131</v>
      </c>
      <c r="E93" s="32" t="s">
        <v>503</v>
      </c>
      <c r="F93" s="32" t="s">
        <v>57</v>
      </c>
      <c r="G93" s="32" t="s">
        <v>123</v>
      </c>
      <c r="H93" s="32"/>
      <c r="I93">
        <v>10</v>
      </c>
      <c r="J93">
        <v>3</v>
      </c>
    </row>
    <row r="94" spans="1:10">
      <c r="A94" s="48">
        <v>43135</v>
      </c>
      <c r="B94" s="32" t="s">
        <v>4</v>
      </c>
      <c r="C94" s="32">
        <v>4660</v>
      </c>
      <c r="D94" s="32" t="s">
        <v>131</v>
      </c>
      <c r="E94" s="32" t="s">
        <v>12</v>
      </c>
      <c r="F94" s="32" t="s">
        <v>57</v>
      </c>
      <c r="G94" s="32" t="s">
        <v>392</v>
      </c>
      <c r="H94" s="32"/>
      <c r="I94">
        <v>10</v>
      </c>
      <c r="J94">
        <v>3</v>
      </c>
    </row>
    <row r="95" spans="1:10">
      <c r="A95" s="48">
        <v>43135</v>
      </c>
      <c r="B95" s="32" t="s">
        <v>4</v>
      </c>
      <c r="C95" s="32">
        <v>4973</v>
      </c>
      <c r="D95" s="32" t="s">
        <v>340</v>
      </c>
      <c r="E95" s="32" t="s">
        <v>9</v>
      </c>
      <c r="F95" s="32" t="s">
        <v>7</v>
      </c>
      <c r="G95" s="32" t="s">
        <v>65</v>
      </c>
      <c r="H95" s="32"/>
      <c r="I95">
        <v>17</v>
      </c>
      <c r="J95">
        <v>13</v>
      </c>
    </row>
    <row r="96" spans="1:10">
      <c r="A96" s="48">
        <v>43135</v>
      </c>
      <c r="B96" s="32" t="s">
        <v>4</v>
      </c>
      <c r="C96" s="32">
        <v>3522</v>
      </c>
      <c r="D96" s="32" t="s">
        <v>168</v>
      </c>
      <c r="E96" s="32" t="s">
        <v>4</v>
      </c>
      <c r="F96" s="32" t="s">
        <v>7</v>
      </c>
      <c r="G96" s="32" t="s">
        <v>548</v>
      </c>
      <c r="H96" s="32"/>
      <c r="I96">
        <v>19</v>
      </c>
      <c r="J96">
        <v>23</v>
      </c>
    </row>
    <row r="97" spans="1:10">
      <c r="A97" s="48">
        <v>43135</v>
      </c>
      <c r="B97" s="32" t="s">
        <v>4</v>
      </c>
      <c r="C97" s="32">
        <v>6136</v>
      </c>
      <c r="D97" s="32" t="s">
        <v>142</v>
      </c>
      <c r="E97" s="32" t="s">
        <v>7</v>
      </c>
      <c r="F97" s="32" t="s">
        <v>24</v>
      </c>
      <c r="G97" s="32" t="s">
        <v>533</v>
      </c>
      <c r="H97" s="32"/>
      <c r="I97">
        <v>31</v>
      </c>
      <c r="J97">
        <v>43</v>
      </c>
    </row>
    <row r="98" spans="1:10">
      <c r="A98" s="48">
        <v>43135</v>
      </c>
      <c r="B98" s="32" t="s">
        <v>4</v>
      </c>
      <c r="C98" s="32">
        <v>1457</v>
      </c>
      <c r="D98" s="32" t="s">
        <v>205</v>
      </c>
      <c r="E98" s="32" t="s">
        <v>7</v>
      </c>
      <c r="F98" s="32" t="s">
        <v>24</v>
      </c>
      <c r="G98" s="32" t="s">
        <v>548</v>
      </c>
      <c r="H98" s="32"/>
      <c r="I98">
        <v>23</v>
      </c>
      <c r="J98">
        <v>26</v>
      </c>
    </row>
    <row r="99" spans="1:10">
      <c r="A99" s="48">
        <v>43135</v>
      </c>
      <c r="B99" s="32" t="s">
        <v>4</v>
      </c>
      <c r="C99" s="32">
        <v>1213</v>
      </c>
      <c r="D99" s="32" t="s">
        <v>205</v>
      </c>
      <c r="E99" s="32" t="s">
        <v>7</v>
      </c>
      <c r="F99" s="32" t="s">
        <v>53</v>
      </c>
      <c r="G99" s="32" t="s">
        <v>248</v>
      </c>
      <c r="H99" s="32"/>
      <c r="I99">
        <v>23</v>
      </c>
      <c r="J99">
        <v>26</v>
      </c>
    </row>
    <row r="100" spans="1:10">
      <c r="A100" s="48">
        <v>43135</v>
      </c>
      <c r="B100" s="32" t="s">
        <v>4</v>
      </c>
      <c r="C100" s="32">
        <v>1230</v>
      </c>
      <c r="D100" s="32" t="s">
        <v>205</v>
      </c>
      <c r="E100" s="32" t="s">
        <v>7</v>
      </c>
      <c r="F100" s="32" t="s">
        <v>24</v>
      </c>
      <c r="G100" s="32" t="s">
        <v>235</v>
      </c>
      <c r="H100" s="32"/>
      <c r="I100">
        <v>23</v>
      </c>
      <c r="J100">
        <v>26</v>
      </c>
    </row>
    <row r="101" spans="1:10">
      <c r="A101" s="48">
        <v>43135</v>
      </c>
      <c r="B101" s="32" t="s">
        <v>4</v>
      </c>
      <c r="C101" s="32">
        <v>4908</v>
      </c>
      <c r="D101" s="32" t="s">
        <v>180</v>
      </c>
      <c r="E101" s="32" t="s">
        <v>4</v>
      </c>
      <c r="F101" s="32" t="s">
        <v>7</v>
      </c>
      <c r="G101" s="32" t="s">
        <v>600</v>
      </c>
      <c r="H101" s="32"/>
      <c r="I101">
        <v>9</v>
      </c>
      <c r="J101">
        <v>5</v>
      </c>
    </row>
    <row r="102" spans="1:10">
      <c r="A102" s="48">
        <v>43135</v>
      </c>
      <c r="B102" s="32" t="s">
        <v>4</v>
      </c>
      <c r="C102" s="32">
        <v>4750</v>
      </c>
      <c r="D102" s="32" t="s">
        <v>180</v>
      </c>
      <c r="E102" s="32" t="s">
        <v>4</v>
      </c>
      <c r="F102" s="32" t="s">
        <v>4</v>
      </c>
      <c r="G102" s="32" t="s">
        <v>65</v>
      </c>
      <c r="H102" s="32"/>
      <c r="I102">
        <v>9</v>
      </c>
      <c r="J102">
        <v>5</v>
      </c>
    </row>
    <row r="103" spans="1:10">
      <c r="A103" s="48">
        <v>43139</v>
      </c>
      <c r="B103" s="32" t="s">
        <v>4</v>
      </c>
      <c r="C103" s="32">
        <v>7714</v>
      </c>
      <c r="D103" s="32" t="s">
        <v>138</v>
      </c>
      <c r="E103" s="32" t="s">
        <v>5</v>
      </c>
      <c r="F103" s="32" t="s">
        <v>7</v>
      </c>
      <c r="G103" s="32"/>
      <c r="H103" s="32"/>
      <c r="I103">
        <v>40</v>
      </c>
      <c r="J103">
        <v>59</v>
      </c>
    </row>
    <row r="104" spans="1:10">
      <c r="A104" s="48">
        <v>43139</v>
      </c>
      <c r="B104" s="32" t="s">
        <v>4</v>
      </c>
      <c r="C104" s="32">
        <v>4642</v>
      </c>
      <c r="D104" s="32" t="s">
        <v>131</v>
      </c>
      <c r="E104" s="32" t="s">
        <v>5</v>
      </c>
      <c r="F104" s="32" t="s">
        <v>7</v>
      </c>
      <c r="G104" s="32" t="s">
        <v>533</v>
      </c>
      <c r="H104" s="32"/>
      <c r="I104">
        <v>10</v>
      </c>
      <c r="J104">
        <v>3</v>
      </c>
    </row>
    <row r="105" spans="1:10">
      <c r="A105" s="48">
        <v>43140</v>
      </c>
      <c r="B105" s="32" t="s">
        <v>4</v>
      </c>
      <c r="C105" s="32">
        <v>4277</v>
      </c>
      <c r="D105" s="32" t="s">
        <v>131</v>
      </c>
      <c r="E105" s="32" t="s">
        <v>5</v>
      </c>
      <c r="F105" s="32" t="s">
        <v>7</v>
      </c>
      <c r="G105" s="32" t="s">
        <v>611</v>
      </c>
      <c r="H105" s="32"/>
      <c r="I105">
        <v>10</v>
      </c>
      <c r="J105">
        <v>3</v>
      </c>
    </row>
    <row r="106" spans="1:10">
      <c r="A106" s="48">
        <v>43141</v>
      </c>
      <c r="B106" s="32" t="s">
        <v>4</v>
      </c>
      <c r="C106" s="32">
        <v>4954</v>
      </c>
      <c r="D106" s="32" t="s">
        <v>152</v>
      </c>
      <c r="E106" s="32" t="s">
        <v>5</v>
      </c>
      <c r="F106" s="32" t="s">
        <v>5</v>
      </c>
      <c r="G106" s="32" t="s">
        <v>603</v>
      </c>
      <c r="H106" s="32"/>
      <c r="I106">
        <v>11</v>
      </c>
      <c r="J106">
        <v>7</v>
      </c>
    </row>
    <row r="107" spans="1:10">
      <c r="A107" s="48">
        <v>43141</v>
      </c>
      <c r="B107" s="32" t="s">
        <v>4</v>
      </c>
      <c r="C107" s="32">
        <v>7243</v>
      </c>
      <c r="D107" s="32" t="s">
        <v>153</v>
      </c>
      <c r="E107" s="32" t="s">
        <v>7</v>
      </c>
      <c r="F107" s="32" t="s">
        <v>12</v>
      </c>
      <c r="G107" s="32" t="s">
        <v>548</v>
      </c>
      <c r="H107" s="32"/>
      <c r="I107">
        <v>25</v>
      </c>
      <c r="J107">
        <v>33</v>
      </c>
    </row>
    <row r="108" spans="1:10">
      <c r="A108" s="48">
        <v>43141</v>
      </c>
      <c r="B108" s="32" t="s">
        <v>4</v>
      </c>
      <c r="C108" s="32">
        <v>3315</v>
      </c>
      <c r="D108" s="32" t="s">
        <v>137</v>
      </c>
      <c r="E108" s="32" t="s">
        <v>5</v>
      </c>
      <c r="F108" s="32" t="s">
        <v>613</v>
      </c>
      <c r="G108" s="32" t="s">
        <v>123</v>
      </c>
      <c r="H108" s="32"/>
      <c r="I108">
        <v>14</v>
      </c>
      <c r="J108">
        <v>16</v>
      </c>
    </row>
    <row r="109" spans="1:10">
      <c r="A109" s="48">
        <v>43141</v>
      </c>
      <c r="B109" s="32" t="s">
        <v>4</v>
      </c>
      <c r="C109" s="32">
        <v>6211</v>
      </c>
      <c r="D109" s="32" t="s">
        <v>287</v>
      </c>
      <c r="E109" s="32" t="s">
        <v>5</v>
      </c>
      <c r="F109" s="32" t="s">
        <v>7</v>
      </c>
      <c r="G109" s="32" t="s">
        <v>533</v>
      </c>
      <c r="H109" s="32"/>
      <c r="I109">
        <v>41</v>
      </c>
      <c r="J109">
        <v>55</v>
      </c>
    </row>
    <row r="110" spans="1:10">
      <c r="A110" s="48">
        <v>43141</v>
      </c>
      <c r="B110" s="32" t="s">
        <v>4</v>
      </c>
      <c r="C110" s="32">
        <v>4056</v>
      </c>
      <c r="D110" s="32" t="s">
        <v>141</v>
      </c>
      <c r="E110" s="32" t="s">
        <v>18</v>
      </c>
      <c r="F110" s="32" t="s">
        <v>7</v>
      </c>
      <c r="G110" s="32" t="s">
        <v>540</v>
      </c>
      <c r="H110" s="32"/>
      <c r="I110">
        <v>11</v>
      </c>
      <c r="J110">
        <v>10</v>
      </c>
    </row>
    <row r="111" spans="1:10">
      <c r="A111" s="48">
        <v>43141</v>
      </c>
      <c r="B111" s="32" t="s">
        <v>4</v>
      </c>
      <c r="C111" s="32">
        <v>1361</v>
      </c>
      <c r="D111" s="32" t="s">
        <v>205</v>
      </c>
      <c r="E111" s="32" t="s">
        <v>7</v>
      </c>
      <c r="F111" s="32" t="s">
        <v>7</v>
      </c>
      <c r="G111" s="32" t="s">
        <v>612</v>
      </c>
      <c r="H111" s="32"/>
      <c r="I111">
        <v>23</v>
      </c>
      <c r="J111">
        <v>26</v>
      </c>
    </row>
    <row r="112" spans="1:10">
      <c r="A112" s="48">
        <v>43141</v>
      </c>
      <c r="B112" s="32" t="s">
        <v>4</v>
      </c>
      <c r="C112" s="32">
        <v>8258</v>
      </c>
      <c r="D112" s="32" t="s">
        <v>162</v>
      </c>
      <c r="E112" s="32" t="s">
        <v>5</v>
      </c>
      <c r="F112" s="32" t="s">
        <v>7</v>
      </c>
      <c r="G112" s="32" t="s">
        <v>116</v>
      </c>
      <c r="H112" s="32"/>
      <c r="I112">
        <v>24</v>
      </c>
      <c r="J112">
        <v>20</v>
      </c>
    </row>
    <row r="113" spans="1:10">
      <c r="A113" s="48">
        <v>43141</v>
      </c>
      <c r="B113" s="32" t="s">
        <v>4</v>
      </c>
      <c r="C113" s="32">
        <v>4833</v>
      </c>
      <c r="D113" s="32" t="s">
        <v>296</v>
      </c>
      <c r="E113" s="32" t="s">
        <v>7</v>
      </c>
      <c r="F113" s="32" t="s">
        <v>7</v>
      </c>
      <c r="G113" s="32" t="s">
        <v>603</v>
      </c>
      <c r="H113" s="32"/>
      <c r="I113">
        <v>14</v>
      </c>
      <c r="J113">
        <v>12</v>
      </c>
    </row>
    <row r="114" spans="1:10">
      <c r="A114" s="48">
        <v>43141</v>
      </c>
      <c r="B114" s="32" t="s">
        <v>4</v>
      </c>
      <c r="C114" s="32">
        <v>8009</v>
      </c>
      <c r="D114" s="32" t="s">
        <v>135</v>
      </c>
      <c r="E114" s="32" t="s">
        <v>615</v>
      </c>
      <c r="F114" s="32" t="s">
        <v>7</v>
      </c>
      <c r="G114" s="32" t="s">
        <v>603</v>
      </c>
      <c r="H114" s="32"/>
      <c r="I114">
        <v>19</v>
      </c>
      <c r="J114">
        <v>26</v>
      </c>
    </row>
    <row r="115" spans="1:10">
      <c r="A115" s="48">
        <v>43142</v>
      </c>
      <c r="B115" s="32" t="s">
        <v>4</v>
      </c>
      <c r="C115" s="32">
        <v>4955</v>
      </c>
      <c r="D115" s="32" t="s">
        <v>152</v>
      </c>
      <c r="E115" s="32" t="s">
        <v>616</v>
      </c>
      <c r="F115" s="32" t="s">
        <v>24</v>
      </c>
      <c r="G115" s="32" t="s">
        <v>603</v>
      </c>
      <c r="H115" s="32"/>
      <c r="I115">
        <v>11</v>
      </c>
      <c r="J115">
        <v>7</v>
      </c>
    </row>
    <row r="116" spans="1:10">
      <c r="A116" s="48">
        <v>43142</v>
      </c>
      <c r="B116" s="32" t="s">
        <v>4</v>
      </c>
      <c r="C116" s="32">
        <v>8071</v>
      </c>
      <c r="D116" s="32" t="s">
        <v>133</v>
      </c>
      <c r="E116" s="32" t="s">
        <v>9</v>
      </c>
      <c r="F116" s="32" t="s">
        <v>9</v>
      </c>
      <c r="G116" s="32" t="s">
        <v>510</v>
      </c>
      <c r="H116" s="32"/>
      <c r="I116">
        <v>23</v>
      </c>
      <c r="J116">
        <v>20</v>
      </c>
    </row>
    <row r="117" spans="1:10">
      <c r="A117" s="48">
        <v>43142</v>
      </c>
      <c r="B117" s="32" t="s">
        <v>4</v>
      </c>
      <c r="C117" s="32">
        <v>4684</v>
      </c>
      <c r="D117" s="32" t="s">
        <v>131</v>
      </c>
      <c r="E117" s="32" t="s">
        <v>9</v>
      </c>
      <c r="F117" s="32" t="s">
        <v>82</v>
      </c>
      <c r="G117" s="32" t="s">
        <v>392</v>
      </c>
      <c r="H117" s="32"/>
      <c r="I117">
        <v>10</v>
      </c>
      <c r="J117">
        <v>3</v>
      </c>
    </row>
    <row r="118" spans="1:10">
      <c r="A118" s="48">
        <v>43142</v>
      </c>
      <c r="B118" s="32" t="s">
        <v>4</v>
      </c>
      <c r="C118" s="32">
        <v>4521</v>
      </c>
      <c r="D118" s="32" t="s">
        <v>131</v>
      </c>
      <c r="E118" s="32" t="s">
        <v>5</v>
      </c>
      <c r="F118" s="32" t="s">
        <v>6</v>
      </c>
      <c r="G118" s="32" t="s">
        <v>603</v>
      </c>
      <c r="H118" s="32"/>
      <c r="I118">
        <v>10</v>
      </c>
      <c r="J118">
        <v>3</v>
      </c>
    </row>
    <row r="119" spans="1:10">
      <c r="A119" s="48">
        <v>43142</v>
      </c>
      <c r="B119" s="32" t="s">
        <v>4</v>
      </c>
      <c r="C119" s="32">
        <v>4691</v>
      </c>
      <c r="D119" s="32" t="s">
        <v>131</v>
      </c>
      <c r="E119" s="32" t="s">
        <v>25</v>
      </c>
      <c r="F119" s="32" t="s">
        <v>5</v>
      </c>
      <c r="G119" s="32" t="s">
        <v>548</v>
      </c>
      <c r="H119" s="32"/>
      <c r="I119">
        <v>10</v>
      </c>
      <c r="J119">
        <v>3</v>
      </c>
    </row>
    <row r="120" spans="1:10">
      <c r="A120" s="48">
        <v>43142</v>
      </c>
      <c r="B120" s="32" t="s">
        <v>4</v>
      </c>
      <c r="C120" s="32">
        <v>4750</v>
      </c>
      <c r="D120" s="32" t="s">
        <v>131</v>
      </c>
      <c r="E120" s="32" t="s">
        <v>5</v>
      </c>
      <c r="F120" s="32" t="s">
        <v>7</v>
      </c>
      <c r="G120" s="32" t="s">
        <v>625</v>
      </c>
      <c r="H120" s="32"/>
      <c r="I120">
        <v>10</v>
      </c>
      <c r="J120">
        <v>3</v>
      </c>
    </row>
    <row r="121" spans="1:10">
      <c r="A121" s="48">
        <v>43142</v>
      </c>
      <c r="B121" s="32" t="s">
        <v>4</v>
      </c>
      <c r="C121" s="32">
        <v>3466</v>
      </c>
      <c r="D121" s="32" t="s">
        <v>168</v>
      </c>
      <c r="E121" s="32" t="s">
        <v>5</v>
      </c>
      <c r="F121" s="32" t="s">
        <v>53</v>
      </c>
      <c r="G121" s="32" t="s">
        <v>624</v>
      </c>
      <c r="H121" s="32"/>
      <c r="I121">
        <v>19</v>
      </c>
      <c r="J121">
        <v>23</v>
      </c>
    </row>
    <row r="122" spans="1:10">
      <c r="A122" s="48">
        <v>43142</v>
      </c>
      <c r="B122" s="32" t="s">
        <v>4</v>
      </c>
      <c r="C122" s="32">
        <v>4303</v>
      </c>
      <c r="D122" s="32" t="s">
        <v>141</v>
      </c>
      <c r="E122" s="32" t="s">
        <v>5</v>
      </c>
      <c r="F122" s="32" t="s">
        <v>127</v>
      </c>
      <c r="G122" s="32" t="s">
        <v>603</v>
      </c>
      <c r="H122" s="32"/>
      <c r="I122">
        <v>11</v>
      </c>
      <c r="J122">
        <v>10</v>
      </c>
    </row>
    <row r="123" spans="1:10">
      <c r="A123" s="48">
        <v>43142</v>
      </c>
      <c r="B123" s="32" t="s">
        <v>4</v>
      </c>
      <c r="C123" s="32">
        <v>6775</v>
      </c>
      <c r="D123" s="32" t="s">
        <v>144</v>
      </c>
      <c r="E123" s="32" t="s">
        <v>24</v>
      </c>
      <c r="F123" s="32" t="s">
        <v>24</v>
      </c>
      <c r="G123" s="32" t="s">
        <v>98</v>
      </c>
      <c r="H123" s="32"/>
      <c r="I123">
        <v>35</v>
      </c>
      <c r="J123">
        <v>53</v>
      </c>
    </row>
    <row r="124" spans="1:10">
      <c r="A124" s="48">
        <v>43142</v>
      </c>
      <c r="B124" s="32" t="s">
        <v>4</v>
      </c>
      <c r="C124" s="32">
        <v>5836</v>
      </c>
      <c r="D124" s="32" t="s">
        <v>307</v>
      </c>
      <c r="E124" s="32" t="s">
        <v>24</v>
      </c>
      <c r="F124" s="32" t="s">
        <v>5</v>
      </c>
      <c r="G124" s="32" t="s">
        <v>617</v>
      </c>
      <c r="H124" s="32"/>
      <c r="I124">
        <v>22</v>
      </c>
      <c r="J124">
        <v>28</v>
      </c>
    </row>
    <row r="125" spans="1:10">
      <c r="A125" s="48">
        <v>43142</v>
      </c>
      <c r="B125" s="32" t="s">
        <v>4</v>
      </c>
      <c r="C125" s="32">
        <v>2360</v>
      </c>
      <c r="D125" s="32" t="s">
        <v>623</v>
      </c>
      <c r="E125" s="32" t="s">
        <v>7</v>
      </c>
      <c r="F125" s="32" t="s">
        <v>7</v>
      </c>
      <c r="G125" s="32" t="s">
        <v>116</v>
      </c>
      <c r="H125" s="32"/>
      <c r="I125">
        <v>23</v>
      </c>
      <c r="J125">
        <v>26</v>
      </c>
    </row>
    <row r="126" spans="1:10">
      <c r="A126" s="48">
        <v>43142</v>
      </c>
      <c r="B126" s="32" t="s">
        <v>4</v>
      </c>
      <c r="C126" s="32">
        <v>1167</v>
      </c>
      <c r="D126" s="32" t="s">
        <v>205</v>
      </c>
      <c r="E126" s="32" t="s">
        <v>5</v>
      </c>
      <c r="F126" s="32" t="s">
        <v>546</v>
      </c>
      <c r="G126" s="32" t="s">
        <v>618</v>
      </c>
      <c r="H126" s="32"/>
      <c r="I126">
        <v>23</v>
      </c>
      <c r="J126">
        <v>26</v>
      </c>
    </row>
    <row r="127" spans="1:10">
      <c r="A127" s="48">
        <v>43142</v>
      </c>
      <c r="B127" s="32" t="s">
        <v>4</v>
      </c>
      <c r="C127" s="32">
        <v>1610</v>
      </c>
      <c r="D127" s="32" t="s">
        <v>205</v>
      </c>
      <c r="E127" s="32" t="s">
        <v>28</v>
      </c>
      <c r="F127" s="32" t="s">
        <v>7</v>
      </c>
      <c r="G127" s="32" t="s">
        <v>603</v>
      </c>
      <c r="H127" s="32"/>
      <c r="I127">
        <v>23</v>
      </c>
      <c r="J127">
        <v>26</v>
      </c>
    </row>
    <row r="128" spans="1:10">
      <c r="A128" s="48">
        <v>43142</v>
      </c>
      <c r="B128" s="32" t="s">
        <v>4</v>
      </c>
      <c r="C128" s="32">
        <v>1948</v>
      </c>
      <c r="D128" s="32" t="s">
        <v>619</v>
      </c>
      <c r="E128" s="32" t="s">
        <v>620</v>
      </c>
      <c r="F128" s="32" t="s">
        <v>24</v>
      </c>
      <c r="G128" s="32" t="s">
        <v>621</v>
      </c>
      <c r="H128" s="32"/>
      <c r="I128">
        <v>19</v>
      </c>
      <c r="J128">
        <v>25</v>
      </c>
    </row>
    <row r="129" spans="1:10">
      <c r="A129" s="48">
        <v>43142</v>
      </c>
      <c r="B129" s="32" t="s">
        <v>4</v>
      </c>
      <c r="C129" s="32">
        <v>8010</v>
      </c>
      <c r="D129" s="32" t="s">
        <v>135</v>
      </c>
      <c r="E129" s="32" t="s">
        <v>24</v>
      </c>
      <c r="F129" s="32" t="s">
        <v>24</v>
      </c>
      <c r="G129" s="32" t="s">
        <v>603</v>
      </c>
      <c r="H129" s="32"/>
      <c r="I129">
        <v>19</v>
      </c>
      <c r="J129">
        <v>26</v>
      </c>
    </row>
    <row r="130" spans="1:10">
      <c r="A130" s="48">
        <v>43142</v>
      </c>
      <c r="B130" s="32" t="s">
        <v>4</v>
      </c>
      <c r="C130" s="32">
        <v>8029</v>
      </c>
      <c r="D130" s="32" t="s">
        <v>135</v>
      </c>
      <c r="E130" s="32" t="s">
        <v>7</v>
      </c>
      <c r="F130" s="32" t="s">
        <v>5</v>
      </c>
      <c r="G130" s="32" t="s">
        <v>622</v>
      </c>
      <c r="H130" s="32"/>
      <c r="I130">
        <v>19</v>
      </c>
      <c r="J130">
        <v>26</v>
      </c>
    </row>
    <row r="131" spans="1:10">
      <c r="A131" s="48">
        <v>43143</v>
      </c>
      <c r="B131" s="32" t="s">
        <v>4</v>
      </c>
      <c r="C131" s="32">
        <v>7240</v>
      </c>
      <c r="D131" s="32" t="s">
        <v>153</v>
      </c>
      <c r="E131" s="32" t="s">
        <v>24</v>
      </c>
      <c r="F131" s="32" t="s">
        <v>82</v>
      </c>
      <c r="G131" s="32" t="s">
        <v>98</v>
      </c>
      <c r="H131" s="32"/>
      <c r="I131">
        <v>25</v>
      </c>
      <c r="J131">
        <v>33</v>
      </c>
    </row>
    <row r="132" spans="1:10">
      <c r="A132" s="48">
        <v>43143</v>
      </c>
      <c r="B132" s="32" t="s">
        <v>4</v>
      </c>
      <c r="C132" s="32">
        <v>8055</v>
      </c>
      <c r="D132" s="32" t="s">
        <v>133</v>
      </c>
      <c r="E132" s="32" t="s">
        <v>24</v>
      </c>
      <c r="F132" s="32" t="s">
        <v>7</v>
      </c>
      <c r="G132" s="32" t="s">
        <v>98</v>
      </c>
      <c r="H132" s="32"/>
      <c r="I132">
        <v>23</v>
      </c>
      <c r="J132">
        <v>20</v>
      </c>
    </row>
    <row r="133" spans="1:10">
      <c r="A133" s="48">
        <v>43143</v>
      </c>
      <c r="B133" s="32" t="s">
        <v>4</v>
      </c>
      <c r="C133" s="32">
        <v>3222</v>
      </c>
      <c r="D133" s="32" t="s">
        <v>333</v>
      </c>
      <c r="E133" s="32" t="s">
        <v>7</v>
      </c>
      <c r="F133" s="32" t="s">
        <v>7</v>
      </c>
      <c r="G133" s="32" t="s">
        <v>629</v>
      </c>
      <c r="H133" s="32"/>
      <c r="I133">
        <v>18</v>
      </c>
      <c r="J133">
        <v>20</v>
      </c>
    </row>
    <row r="134" spans="1:10">
      <c r="A134" s="48">
        <v>43143</v>
      </c>
      <c r="B134" s="32" t="s">
        <v>4</v>
      </c>
      <c r="C134" s="32">
        <v>9353</v>
      </c>
      <c r="D134" s="32" t="s">
        <v>464</v>
      </c>
      <c r="E134" s="32" t="s">
        <v>24</v>
      </c>
      <c r="F134" s="32" t="s">
        <v>24</v>
      </c>
      <c r="G134" s="32" t="s">
        <v>116</v>
      </c>
      <c r="H134" s="32"/>
      <c r="I134">
        <v>52</v>
      </c>
      <c r="J134">
        <v>72</v>
      </c>
    </row>
    <row r="135" spans="1:10">
      <c r="A135" s="48">
        <v>43143</v>
      </c>
      <c r="B135" s="32" t="s">
        <v>4</v>
      </c>
      <c r="C135" s="32">
        <v>8147</v>
      </c>
      <c r="D135" s="32" t="s">
        <v>148</v>
      </c>
      <c r="E135" s="32" t="s">
        <v>24</v>
      </c>
      <c r="F135" s="32" t="s">
        <v>7</v>
      </c>
      <c r="G135" s="32" t="s">
        <v>381</v>
      </c>
      <c r="H135" s="32"/>
      <c r="I135">
        <v>22</v>
      </c>
      <c r="J135">
        <v>31</v>
      </c>
    </row>
    <row r="136" spans="1:10">
      <c r="A136" s="48">
        <v>43143</v>
      </c>
      <c r="B136" s="32" t="s">
        <v>4</v>
      </c>
      <c r="C136" s="32">
        <v>3468</v>
      </c>
      <c r="D136" s="32" t="s">
        <v>168</v>
      </c>
      <c r="E136" s="32" t="s">
        <v>5</v>
      </c>
      <c r="F136" s="32" t="s">
        <v>5</v>
      </c>
      <c r="G136" s="32" t="s">
        <v>381</v>
      </c>
      <c r="H136" s="32"/>
      <c r="I136">
        <v>19</v>
      </c>
      <c r="J136">
        <v>23</v>
      </c>
    </row>
    <row r="137" spans="1:10">
      <c r="A137" s="48">
        <v>43143</v>
      </c>
      <c r="B137" s="32" t="s">
        <v>4</v>
      </c>
      <c r="C137" s="32">
        <v>6767</v>
      </c>
      <c r="D137" s="32" t="s">
        <v>627</v>
      </c>
      <c r="E137" s="32" t="s">
        <v>7</v>
      </c>
      <c r="F137" s="32" t="s">
        <v>7</v>
      </c>
      <c r="G137" s="32" t="s">
        <v>603</v>
      </c>
      <c r="H137" s="32"/>
      <c r="I137">
        <v>41</v>
      </c>
      <c r="J137">
        <v>43</v>
      </c>
    </row>
    <row r="138" spans="1:10">
      <c r="A138" s="48">
        <v>43143</v>
      </c>
      <c r="B138" s="32" t="s">
        <v>4</v>
      </c>
      <c r="C138" s="32">
        <v>1718</v>
      </c>
      <c r="D138" s="32" t="s">
        <v>205</v>
      </c>
      <c r="E138" s="32" t="s">
        <v>57</v>
      </c>
      <c r="F138" s="32" t="s">
        <v>7</v>
      </c>
      <c r="G138" s="32" t="s">
        <v>64</v>
      </c>
      <c r="H138" s="32"/>
      <c r="I138">
        <v>23</v>
      </c>
      <c r="J138">
        <v>26</v>
      </c>
    </row>
    <row r="139" spans="1:10">
      <c r="A139" s="48">
        <v>43143</v>
      </c>
      <c r="B139" s="32" t="s">
        <v>4</v>
      </c>
      <c r="C139" s="32">
        <v>2213</v>
      </c>
      <c r="D139" s="32" t="s">
        <v>205</v>
      </c>
      <c r="E139" s="32" t="s">
        <v>5</v>
      </c>
      <c r="F139" s="32" t="s">
        <v>263</v>
      </c>
      <c r="G139" s="32" t="s">
        <v>116</v>
      </c>
      <c r="H139" s="32"/>
      <c r="I139">
        <v>23</v>
      </c>
      <c r="J139">
        <v>26</v>
      </c>
    </row>
    <row r="140" spans="1:10">
      <c r="A140" s="48">
        <v>43143</v>
      </c>
      <c r="B140" s="32" t="s">
        <v>4</v>
      </c>
      <c r="C140" s="32">
        <v>7520</v>
      </c>
      <c r="D140" s="32" t="s">
        <v>468</v>
      </c>
      <c r="E140" s="32" t="s">
        <v>5</v>
      </c>
      <c r="F140" s="32" t="s">
        <v>6</v>
      </c>
      <c r="G140" s="32" t="s">
        <v>548</v>
      </c>
      <c r="H140" s="32"/>
      <c r="I140">
        <v>35</v>
      </c>
      <c r="J140">
        <v>52</v>
      </c>
    </row>
    <row r="141" spans="1:10">
      <c r="A141" s="48">
        <v>43143</v>
      </c>
      <c r="B141" s="32" t="s">
        <v>4</v>
      </c>
      <c r="C141" s="32">
        <v>4739</v>
      </c>
      <c r="D141" s="32" t="s">
        <v>180</v>
      </c>
      <c r="E141" s="32" t="s">
        <v>7</v>
      </c>
      <c r="F141" s="32" t="s">
        <v>24</v>
      </c>
      <c r="G141" s="32" t="s">
        <v>533</v>
      </c>
      <c r="H141" s="32"/>
      <c r="I141">
        <v>9</v>
      </c>
      <c r="J141">
        <v>5</v>
      </c>
    </row>
    <row r="142" spans="1:10">
      <c r="A142" s="48">
        <v>43143</v>
      </c>
      <c r="B142" s="32" t="s">
        <v>4</v>
      </c>
      <c r="C142" s="32">
        <v>5231</v>
      </c>
      <c r="D142" s="32" t="s">
        <v>166</v>
      </c>
      <c r="E142" s="32" t="s">
        <v>5</v>
      </c>
      <c r="F142" s="32" t="s">
        <v>7</v>
      </c>
      <c r="G142" s="32" t="s">
        <v>624</v>
      </c>
      <c r="H142" s="32"/>
      <c r="I142">
        <v>24</v>
      </c>
      <c r="J142">
        <v>33</v>
      </c>
    </row>
    <row r="143" spans="1:10">
      <c r="A143" s="48">
        <v>43143</v>
      </c>
      <c r="B143" s="32" t="s">
        <v>4</v>
      </c>
      <c r="C143" s="32">
        <v>2410</v>
      </c>
      <c r="D143" s="32" t="s">
        <v>135</v>
      </c>
      <c r="E143" s="32" t="s">
        <v>7</v>
      </c>
      <c r="F143" s="32" t="s">
        <v>6</v>
      </c>
      <c r="G143" s="32" t="s">
        <v>629</v>
      </c>
      <c r="H143" s="32"/>
      <c r="I143">
        <v>19</v>
      </c>
      <c r="J143">
        <v>26</v>
      </c>
    </row>
    <row r="144" spans="1:10">
      <c r="A144" s="48">
        <v>43143</v>
      </c>
      <c r="B144" s="32" t="s">
        <v>4</v>
      </c>
      <c r="C144" s="32">
        <v>3762</v>
      </c>
      <c r="D144" s="32" t="s">
        <v>189</v>
      </c>
      <c r="E144" s="32" t="s">
        <v>5</v>
      </c>
      <c r="F144" s="32" t="s">
        <v>7</v>
      </c>
      <c r="G144" s="32" t="s">
        <v>391</v>
      </c>
      <c r="H144" s="32"/>
      <c r="I144">
        <v>17</v>
      </c>
      <c r="J144">
        <v>18</v>
      </c>
    </row>
    <row r="145" spans="1:10">
      <c r="A145" s="48">
        <v>43144</v>
      </c>
      <c r="B145" s="32" t="s">
        <v>4</v>
      </c>
      <c r="C145" s="32">
        <v>3509</v>
      </c>
      <c r="D145" s="32" t="s">
        <v>168</v>
      </c>
      <c r="E145" s="32" t="s">
        <v>7</v>
      </c>
      <c r="F145" s="32" t="s">
        <v>7</v>
      </c>
      <c r="G145" s="32" t="s">
        <v>603</v>
      </c>
      <c r="H145" s="32"/>
      <c r="I145">
        <v>19</v>
      </c>
      <c r="J145">
        <v>23</v>
      </c>
    </row>
    <row r="146" spans="1:10">
      <c r="A146" s="48">
        <v>43144</v>
      </c>
      <c r="B146" s="32" t="s">
        <v>4</v>
      </c>
      <c r="C146" s="32">
        <v>9365</v>
      </c>
      <c r="D146" s="32" t="s">
        <v>684</v>
      </c>
      <c r="E146" s="32" t="s">
        <v>5</v>
      </c>
      <c r="F146" s="32" t="s">
        <v>6</v>
      </c>
      <c r="G146" s="32" t="s">
        <v>116</v>
      </c>
      <c r="H146" s="32"/>
      <c r="I146">
        <v>52</v>
      </c>
      <c r="J146">
        <v>62</v>
      </c>
    </row>
    <row r="147" spans="1:10">
      <c r="A147" s="48">
        <v>43144</v>
      </c>
      <c r="B147" s="32" t="s">
        <v>4</v>
      </c>
      <c r="C147" s="32">
        <v>7382</v>
      </c>
      <c r="D147" s="32" t="s">
        <v>631</v>
      </c>
      <c r="E147" s="32" t="s">
        <v>5</v>
      </c>
      <c r="F147" s="32" t="s">
        <v>25</v>
      </c>
      <c r="G147" s="32" t="s">
        <v>466</v>
      </c>
      <c r="H147" s="32"/>
      <c r="I147">
        <v>30</v>
      </c>
      <c r="J147">
        <v>44</v>
      </c>
    </row>
    <row r="148" spans="1:10">
      <c r="A148" s="48">
        <v>43144</v>
      </c>
      <c r="B148" s="32" t="s">
        <v>4</v>
      </c>
      <c r="C148" s="32">
        <v>1860</v>
      </c>
      <c r="D148" s="32" t="s">
        <v>205</v>
      </c>
      <c r="E148" s="32" t="s">
        <v>8</v>
      </c>
      <c r="F148" s="32" t="s">
        <v>56</v>
      </c>
      <c r="G148" s="32" t="s">
        <v>235</v>
      </c>
      <c r="H148" s="32"/>
      <c r="I148">
        <v>23</v>
      </c>
      <c r="J148">
        <v>26</v>
      </c>
    </row>
    <row r="149" spans="1:10">
      <c r="A149" s="48">
        <v>43144</v>
      </c>
      <c r="B149" s="32" t="s">
        <v>4</v>
      </c>
      <c r="C149" s="32">
        <v>2441</v>
      </c>
      <c r="D149" s="32" t="s">
        <v>205</v>
      </c>
      <c r="E149" s="32" t="s">
        <v>7</v>
      </c>
      <c r="F149" s="32" t="s">
        <v>7</v>
      </c>
      <c r="G149" s="32" t="s">
        <v>116</v>
      </c>
      <c r="H149" s="32"/>
      <c r="I149">
        <v>23</v>
      </c>
      <c r="J149">
        <v>26</v>
      </c>
    </row>
    <row r="150" spans="1:10">
      <c r="A150" s="48">
        <v>43144</v>
      </c>
      <c r="B150" s="32" t="s">
        <v>4</v>
      </c>
      <c r="C150" s="32">
        <v>8826</v>
      </c>
      <c r="D150" s="32" t="s">
        <v>187</v>
      </c>
      <c r="E150" s="32" t="s">
        <v>5</v>
      </c>
      <c r="F150" s="32" t="s">
        <v>5</v>
      </c>
      <c r="G150" s="32" t="s">
        <v>481</v>
      </c>
      <c r="H150" s="32"/>
      <c r="I150">
        <v>41</v>
      </c>
      <c r="J150">
        <v>45</v>
      </c>
    </row>
    <row r="151" spans="1:10">
      <c r="A151" s="48">
        <v>43144</v>
      </c>
      <c r="B151" s="32" t="s">
        <v>4</v>
      </c>
      <c r="C151" s="32">
        <v>8042</v>
      </c>
      <c r="D151" s="32" t="s">
        <v>135</v>
      </c>
      <c r="E151" s="32" t="s">
        <v>66</v>
      </c>
      <c r="F151" s="32" t="s">
        <v>7</v>
      </c>
      <c r="G151" s="32" t="s">
        <v>603</v>
      </c>
      <c r="H151" s="32"/>
      <c r="I151">
        <v>19</v>
      </c>
      <c r="J151">
        <v>26</v>
      </c>
    </row>
    <row r="152" spans="1:10">
      <c r="A152" s="48">
        <v>43145</v>
      </c>
      <c r="B152" s="32" t="s">
        <v>4</v>
      </c>
      <c r="C152" s="32">
        <v>3324</v>
      </c>
      <c r="D152" s="32" t="s">
        <v>183</v>
      </c>
      <c r="E152" s="32" t="s">
        <v>25</v>
      </c>
      <c r="F152" s="32" t="s">
        <v>5</v>
      </c>
      <c r="G152" s="32" t="s">
        <v>514</v>
      </c>
      <c r="H152" s="32"/>
      <c r="I152">
        <v>21</v>
      </c>
      <c r="J152">
        <v>27</v>
      </c>
    </row>
    <row r="153" spans="1:10">
      <c r="A153" s="48">
        <v>43145</v>
      </c>
      <c r="B153" s="32" t="s">
        <v>4</v>
      </c>
      <c r="C153" s="32">
        <v>8119</v>
      </c>
      <c r="D153" s="32" t="s">
        <v>148</v>
      </c>
      <c r="E153" s="32" t="s">
        <v>5</v>
      </c>
      <c r="F153" s="32" t="s">
        <v>7</v>
      </c>
      <c r="G153" s="32" t="s">
        <v>643</v>
      </c>
      <c r="H153" s="32"/>
      <c r="I153">
        <v>22</v>
      </c>
      <c r="J153">
        <v>31</v>
      </c>
    </row>
    <row r="154" spans="1:10">
      <c r="A154" s="48">
        <v>43145</v>
      </c>
      <c r="B154" s="32" t="s">
        <v>4</v>
      </c>
      <c r="C154" s="32">
        <v>3327</v>
      </c>
      <c r="D154" s="32" t="s">
        <v>185</v>
      </c>
      <c r="E154" s="32" t="s">
        <v>7</v>
      </c>
      <c r="F154" s="32" t="s">
        <v>7</v>
      </c>
      <c r="G154" s="32" t="s">
        <v>116</v>
      </c>
      <c r="H154" s="32"/>
      <c r="I154">
        <v>21</v>
      </c>
      <c r="J154">
        <v>26</v>
      </c>
    </row>
    <row r="155" spans="1:10">
      <c r="A155" s="48">
        <v>43145</v>
      </c>
      <c r="B155" s="32" t="s">
        <v>4</v>
      </c>
      <c r="C155" s="32">
        <v>4636</v>
      </c>
      <c r="D155" s="32" t="s">
        <v>131</v>
      </c>
      <c r="E155" s="32" t="s">
        <v>25</v>
      </c>
      <c r="F155" s="32" t="s">
        <v>5</v>
      </c>
      <c r="G155" s="32" t="s">
        <v>632</v>
      </c>
      <c r="H155" s="32"/>
      <c r="I155">
        <v>10</v>
      </c>
      <c r="J155">
        <v>3</v>
      </c>
    </row>
    <row r="156" spans="1:10">
      <c r="A156" s="48">
        <v>43145</v>
      </c>
      <c r="B156" s="32" t="s">
        <v>4</v>
      </c>
      <c r="C156" s="32">
        <v>4564</v>
      </c>
      <c r="D156" s="32" t="s">
        <v>131</v>
      </c>
      <c r="E156" s="32" t="s">
        <v>5</v>
      </c>
      <c r="F156" s="32" t="s">
        <v>7</v>
      </c>
      <c r="G156" s="32" t="s">
        <v>392</v>
      </c>
      <c r="H156" s="32"/>
      <c r="I156">
        <v>10</v>
      </c>
      <c r="J156">
        <v>3</v>
      </c>
    </row>
    <row r="157" spans="1:10">
      <c r="A157" s="48">
        <v>43145</v>
      </c>
      <c r="B157" s="32" t="s">
        <v>4</v>
      </c>
      <c r="C157" s="32">
        <v>5690</v>
      </c>
      <c r="D157" s="32" t="s">
        <v>644</v>
      </c>
      <c r="E157" s="32" t="s">
        <v>5</v>
      </c>
      <c r="F157" s="32" t="s">
        <v>6</v>
      </c>
      <c r="G157" s="32" t="s">
        <v>645</v>
      </c>
      <c r="H157" s="32"/>
      <c r="I157">
        <v>25</v>
      </c>
      <c r="J157">
        <v>35</v>
      </c>
    </row>
    <row r="158" spans="1:10">
      <c r="A158" s="48">
        <v>43145</v>
      </c>
      <c r="B158" s="32" t="s">
        <v>4</v>
      </c>
      <c r="C158" s="32">
        <v>8372</v>
      </c>
      <c r="D158" s="32" t="s">
        <v>154</v>
      </c>
      <c r="E158" s="32" t="s">
        <v>5</v>
      </c>
      <c r="F158" s="32" t="s">
        <v>7</v>
      </c>
      <c r="G158" s="32" t="s">
        <v>624</v>
      </c>
      <c r="H158" s="32"/>
      <c r="I158">
        <v>31</v>
      </c>
      <c r="J158">
        <v>24</v>
      </c>
    </row>
    <row r="159" spans="1:10">
      <c r="A159" s="48">
        <v>43145</v>
      </c>
      <c r="B159" s="32" t="s">
        <v>4</v>
      </c>
      <c r="C159" s="32">
        <v>8387</v>
      </c>
      <c r="D159" s="32" t="s">
        <v>305</v>
      </c>
      <c r="E159" s="32" t="s">
        <v>5</v>
      </c>
      <c r="F159" s="32" t="s">
        <v>7</v>
      </c>
      <c r="G159" s="32" t="s">
        <v>388</v>
      </c>
      <c r="H159" s="32"/>
      <c r="I159">
        <v>25</v>
      </c>
      <c r="J159">
        <v>21</v>
      </c>
    </row>
    <row r="160" spans="1:10">
      <c r="A160" s="48">
        <v>43145</v>
      </c>
      <c r="B160" s="32" t="s">
        <v>4</v>
      </c>
      <c r="C160" s="32">
        <v>7458</v>
      </c>
      <c r="D160" s="32" t="s">
        <v>474</v>
      </c>
      <c r="E160" s="32" t="s">
        <v>7</v>
      </c>
      <c r="F160" s="32" t="s">
        <v>5</v>
      </c>
      <c r="G160" s="32" t="s">
        <v>640</v>
      </c>
      <c r="H160" s="32"/>
      <c r="I160">
        <v>32</v>
      </c>
      <c r="J160">
        <v>46</v>
      </c>
    </row>
    <row r="161" spans="1:10">
      <c r="A161" s="48">
        <v>43145</v>
      </c>
      <c r="B161" s="32" t="s">
        <v>4</v>
      </c>
      <c r="C161" s="32">
        <v>1146</v>
      </c>
      <c r="D161" s="32" t="s">
        <v>205</v>
      </c>
      <c r="E161" s="32" t="s">
        <v>633</v>
      </c>
      <c r="F161" s="32" t="s">
        <v>24</v>
      </c>
      <c r="G161" s="32" t="s">
        <v>634</v>
      </c>
      <c r="H161" s="32"/>
      <c r="I161">
        <v>23</v>
      </c>
      <c r="J161">
        <v>26</v>
      </c>
    </row>
    <row r="162" spans="1:10">
      <c r="A162" s="48">
        <v>43145</v>
      </c>
      <c r="B162" s="32" t="s">
        <v>4</v>
      </c>
      <c r="C162" s="32">
        <v>1324</v>
      </c>
      <c r="D162" s="32" t="s">
        <v>205</v>
      </c>
      <c r="E162" s="32" t="s">
        <v>24</v>
      </c>
      <c r="F162" s="32" t="s">
        <v>639</v>
      </c>
      <c r="G162" s="32" t="s">
        <v>42</v>
      </c>
      <c r="H162" s="32"/>
      <c r="I162">
        <v>23</v>
      </c>
      <c r="J162">
        <v>26</v>
      </c>
    </row>
    <row r="163" spans="1:10">
      <c r="A163" s="48">
        <v>43145</v>
      </c>
      <c r="B163" s="32" t="s">
        <v>4</v>
      </c>
      <c r="C163" s="32">
        <v>1520</v>
      </c>
      <c r="D163" s="32" t="s">
        <v>205</v>
      </c>
      <c r="E163" s="32" t="s">
        <v>7</v>
      </c>
      <c r="F163" s="32" t="s">
        <v>7</v>
      </c>
      <c r="G163" s="32" t="s">
        <v>42</v>
      </c>
      <c r="H163" s="32"/>
      <c r="I163">
        <v>23</v>
      </c>
      <c r="J163">
        <v>26</v>
      </c>
    </row>
    <row r="164" spans="1:10">
      <c r="A164" s="48">
        <v>43145</v>
      </c>
      <c r="B164" s="32" t="s">
        <v>4</v>
      </c>
      <c r="C164" s="32">
        <v>3714</v>
      </c>
      <c r="D164" s="32" t="s">
        <v>192</v>
      </c>
      <c r="E164" s="32" t="s">
        <v>25</v>
      </c>
      <c r="F164" s="32" t="s">
        <v>7</v>
      </c>
      <c r="G164" s="32" t="s">
        <v>514</v>
      </c>
      <c r="H164" s="32"/>
      <c r="I164">
        <v>19</v>
      </c>
      <c r="J164">
        <v>20</v>
      </c>
    </row>
    <row r="165" spans="1:10">
      <c r="A165" s="48">
        <v>43145</v>
      </c>
      <c r="B165" s="32" t="s">
        <v>4</v>
      </c>
      <c r="C165" s="32">
        <v>5214</v>
      </c>
      <c r="D165" s="32" t="s">
        <v>166</v>
      </c>
      <c r="E165" s="32" t="s">
        <v>25</v>
      </c>
      <c r="F165" s="32" t="s">
        <v>5</v>
      </c>
      <c r="G165" s="32" t="s">
        <v>123</v>
      </c>
      <c r="H165" s="32"/>
      <c r="I165">
        <v>24</v>
      </c>
      <c r="J165">
        <v>33</v>
      </c>
    </row>
    <row r="166" spans="1:10">
      <c r="A166" s="48">
        <v>43145</v>
      </c>
      <c r="B166" s="32" t="s">
        <v>4</v>
      </c>
      <c r="C166" s="32">
        <v>4985</v>
      </c>
      <c r="D166" s="32" t="s">
        <v>158</v>
      </c>
      <c r="E166" s="32" t="s">
        <v>5</v>
      </c>
      <c r="F166" s="32" t="s">
        <v>7</v>
      </c>
      <c r="G166" s="32" t="s">
        <v>388</v>
      </c>
      <c r="H166" s="32"/>
      <c r="I166">
        <v>7</v>
      </c>
      <c r="J166">
        <v>6</v>
      </c>
    </row>
    <row r="167" spans="1:10">
      <c r="A167" s="48">
        <v>43146</v>
      </c>
      <c r="B167" s="32" t="s">
        <v>4</v>
      </c>
      <c r="C167" s="32">
        <v>4408</v>
      </c>
      <c r="D167" s="32" t="s">
        <v>145</v>
      </c>
      <c r="E167" s="32" t="s">
        <v>30</v>
      </c>
      <c r="F167" s="32" t="s">
        <v>35</v>
      </c>
      <c r="G167" s="32" t="s">
        <v>388</v>
      </c>
      <c r="H167" s="32"/>
      <c r="I167">
        <v>8</v>
      </c>
      <c r="J167">
        <v>5</v>
      </c>
    </row>
    <row r="168" spans="1:10">
      <c r="A168" s="48">
        <v>43146</v>
      </c>
      <c r="B168" s="32" t="s">
        <v>4</v>
      </c>
      <c r="C168" s="32">
        <v>8061</v>
      </c>
      <c r="D168" s="32" t="s">
        <v>133</v>
      </c>
      <c r="E168" s="32" t="s">
        <v>5</v>
      </c>
      <c r="F168" s="32" t="s">
        <v>7</v>
      </c>
      <c r="G168" s="32" t="s">
        <v>123</v>
      </c>
      <c r="H168" s="32"/>
      <c r="I168">
        <v>23</v>
      </c>
      <c r="J168">
        <v>20</v>
      </c>
    </row>
    <row r="169" spans="1:10">
      <c r="A169" s="48">
        <v>43146</v>
      </c>
      <c r="B169" s="32" t="s">
        <v>4</v>
      </c>
      <c r="C169" s="32">
        <v>8080</v>
      </c>
      <c r="D169" s="32" t="s">
        <v>133</v>
      </c>
      <c r="E169" s="32" t="s">
        <v>4</v>
      </c>
      <c r="F169" s="32" t="s">
        <v>7</v>
      </c>
      <c r="G169" s="32" t="s">
        <v>654</v>
      </c>
      <c r="H169" s="32"/>
      <c r="I169">
        <v>23</v>
      </c>
      <c r="J169">
        <v>20</v>
      </c>
    </row>
    <row r="170" spans="1:10">
      <c r="A170" s="48">
        <v>43146</v>
      </c>
      <c r="B170" s="32" t="s">
        <v>4</v>
      </c>
      <c r="C170" s="32">
        <v>8154</v>
      </c>
      <c r="D170" s="32" t="s">
        <v>148</v>
      </c>
      <c r="E170" s="32" t="s">
        <v>7</v>
      </c>
      <c r="F170" s="32" t="s">
        <v>24</v>
      </c>
      <c r="G170" s="32" t="s">
        <v>388</v>
      </c>
      <c r="H170" s="32"/>
      <c r="I170">
        <v>22</v>
      </c>
      <c r="J170">
        <v>31</v>
      </c>
    </row>
    <row r="171" spans="1:10">
      <c r="A171" s="48">
        <v>43146</v>
      </c>
      <c r="B171" s="32" t="s">
        <v>4</v>
      </c>
      <c r="C171" s="32">
        <v>8125</v>
      </c>
      <c r="D171" s="32" t="s">
        <v>148</v>
      </c>
      <c r="E171" s="32" t="s">
        <v>5</v>
      </c>
      <c r="F171" s="32" t="s">
        <v>7</v>
      </c>
      <c r="G171" s="32" t="s">
        <v>514</v>
      </c>
      <c r="H171" s="32"/>
      <c r="I171">
        <v>22</v>
      </c>
      <c r="J171">
        <v>31</v>
      </c>
    </row>
    <row r="172" spans="1:10">
      <c r="A172" s="48">
        <v>43146</v>
      </c>
      <c r="B172" s="32" t="s">
        <v>4</v>
      </c>
      <c r="C172" s="32">
        <v>4540</v>
      </c>
      <c r="D172" s="32" t="s">
        <v>131</v>
      </c>
      <c r="E172" s="32" t="s">
        <v>28</v>
      </c>
      <c r="F172" s="32" t="s">
        <v>24</v>
      </c>
      <c r="G172" s="32" t="s">
        <v>392</v>
      </c>
      <c r="H172" s="32"/>
      <c r="I172">
        <v>10</v>
      </c>
      <c r="J172">
        <v>3</v>
      </c>
    </row>
    <row r="173" spans="1:10">
      <c r="A173" s="48">
        <v>43146</v>
      </c>
      <c r="B173" s="32" t="s">
        <v>4</v>
      </c>
      <c r="C173" s="32">
        <v>4979</v>
      </c>
      <c r="D173" s="32" t="s">
        <v>131</v>
      </c>
      <c r="E173" s="32" t="s">
        <v>5</v>
      </c>
      <c r="F173" s="32" t="s">
        <v>7</v>
      </c>
      <c r="G173" s="32" t="s">
        <v>392</v>
      </c>
      <c r="H173" s="32"/>
      <c r="I173">
        <v>10</v>
      </c>
      <c r="J173">
        <v>3</v>
      </c>
    </row>
    <row r="174" spans="1:10">
      <c r="A174" s="48">
        <v>43146</v>
      </c>
      <c r="B174" s="32" t="s">
        <v>4</v>
      </c>
      <c r="C174" s="32">
        <v>3550</v>
      </c>
      <c r="D174" s="32" t="s">
        <v>168</v>
      </c>
      <c r="E174" s="32" t="s">
        <v>5</v>
      </c>
      <c r="F174" s="32" t="s">
        <v>7</v>
      </c>
      <c r="G174" s="32" t="s">
        <v>514</v>
      </c>
      <c r="H174" s="32"/>
      <c r="I174">
        <v>19</v>
      </c>
      <c r="J174">
        <v>23</v>
      </c>
    </row>
    <row r="175" spans="1:10">
      <c r="A175" s="48">
        <v>43146</v>
      </c>
      <c r="B175" s="32" t="s">
        <v>4</v>
      </c>
      <c r="C175" s="32">
        <v>4279</v>
      </c>
      <c r="D175" s="32" t="s">
        <v>141</v>
      </c>
      <c r="E175" s="32" t="s">
        <v>653</v>
      </c>
      <c r="F175" s="32" t="s">
        <v>35</v>
      </c>
      <c r="G175" s="32" t="s">
        <v>388</v>
      </c>
      <c r="H175" s="32"/>
      <c r="I175">
        <v>11</v>
      </c>
      <c r="J175">
        <v>10</v>
      </c>
    </row>
    <row r="176" spans="1:10">
      <c r="A176" s="48">
        <v>43146</v>
      </c>
      <c r="B176" s="32" t="s">
        <v>4</v>
      </c>
      <c r="C176" s="32">
        <v>5426</v>
      </c>
      <c r="D176" s="32" t="s">
        <v>190</v>
      </c>
      <c r="E176" s="32" t="s">
        <v>242</v>
      </c>
      <c r="F176" s="32" t="s">
        <v>7</v>
      </c>
      <c r="G176" s="32" t="s">
        <v>514</v>
      </c>
      <c r="H176" s="32"/>
      <c r="I176">
        <v>35</v>
      </c>
      <c r="J176">
        <v>46</v>
      </c>
    </row>
    <row r="177" spans="1:10">
      <c r="A177" s="48">
        <v>43146</v>
      </c>
      <c r="B177" s="32" t="s">
        <v>4</v>
      </c>
      <c r="C177" s="32">
        <v>7371</v>
      </c>
      <c r="D177" s="32" t="s">
        <v>655</v>
      </c>
      <c r="E177" s="32" t="s">
        <v>5</v>
      </c>
      <c r="F177" s="32" t="s">
        <v>6</v>
      </c>
      <c r="G177" s="32" t="s">
        <v>656</v>
      </c>
      <c r="H177" s="32"/>
      <c r="I177">
        <v>33</v>
      </c>
      <c r="J177">
        <v>55</v>
      </c>
    </row>
    <row r="178" spans="1:10">
      <c r="A178" s="48">
        <v>43146</v>
      </c>
      <c r="B178" s="32" t="s">
        <v>4</v>
      </c>
      <c r="C178" s="32">
        <v>3616</v>
      </c>
      <c r="D178" s="32" t="s">
        <v>181</v>
      </c>
      <c r="E178" s="32" t="s">
        <v>7</v>
      </c>
      <c r="F178" s="32" t="s">
        <v>24</v>
      </c>
      <c r="G178" s="32" t="s">
        <v>514</v>
      </c>
      <c r="H178" s="32"/>
      <c r="I178">
        <v>15</v>
      </c>
      <c r="J178">
        <v>17</v>
      </c>
    </row>
    <row r="179" spans="1:10">
      <c r="A179" s="48">
        <v>43146</v>
      </c>
      <c r="B179" s="32" t="s">
        <v>4</v>
      </c>
      <c r="C179" s="32">
        <v>1534</v>
      </c>
      <c r="D179" s="32" t="s">
        <v>205</v>
      </c>
      <c r="E179" s="32" t="s">
        <v>646</v>
      </c>
      <c r="F179" s="32" t="s">
        <v>24</v>
      </c>
      <c r="G179" s="32" t="s">
        <v>42</v>
      </c>
      <c r="H179" s="32"/>
      <c r="I179">
        <v>23</v>
      </c>
      <c r="J179">
        <v>26</v>
      </c>
    </row>
    <row r="180" spans="1:10">
      <c r="A180" s="48">
        <v>43146</v>
      </c>
      <c r="B180" s="32" t="s">
        <v>4</v>
      </c>
      <c r="C180" s="32">
        <v>1651</v>
      </c>
      <c r="D180" s="32" t="s">
        <v>205</v>
      </c>
      <c r="E180" s="32" t="s">
        <v>242</v>
      </c>
      <c r="F180" s="32" t="s">
        <v>7</v>
      </c>
      <c r="G180" s="32" t="s">
        <v>388</v>
      </c>
      <c r="H180" s="32"/>
      <c r="I180">
        <v>23</v>
      </c>
      <c r="J180">
        <v>26</v>
      </c>
    </row>
    <row r="181" spans="1:10">
      <c r="A181" s="48">
        <v>43146</v>
      </c>
      <c r="B181" s="32" t="s">
        <v>4</v>
      </c>
      <c r="C181" s="32">
        <v>1270</v>
      </c>
      <c r="D181" s="32" t="s">
        <v>205</v>
      </c>
      <c r="E181" s="32" t="s">
        <v>7</v>
      </c>
      <c r="F181" s="32" t="s">
        <v>66</v>
      </c>
      <c r="G181" s="32" t="s">
        <v>391</v>
      </c>
      <c r="H181" s="32"/>
      <c r="I181">
        <v>23</v>
      </c>
      <c r="J181">
        <v>26</v>
      </c>
    </row>
    <row r="182" spans="1:10">
      <c r="A182" s="48">
        <v>43146</v>
      </c>
      <c r="B182" s="32" t="s">
        <v>4</v>
      </c>
      <c r="C182" s="32">
        <v>2442</v>
      </c>
      <c r="D182" s="32" t="s">
        <v>205</v>
      </c>
      <c r="E182" s="32" t="s">
        <v>242</v>
      </c>
      <c r="F182" s="32" t="s">
        <v>638</v>
      </c>
      <c r="G182" s="32" t="s">
        <v>42</v>
      </c>
      <c r="H182" s="32"/>
      <c r="I182">
        <v>23</v>
      </c>
      <c r="J182">
        <v>26</v>
      </c>
    </row>
    <row r="183" spans="1:10">
      <c r="A183" s="48">
        <v>43146</v>
      </c>
      <c r="B183" s="32" t="s">
        <v>4</v>
      </c>
      <c r="C183" s="32">
        <v>1916</v>
      </c>
      <c r="D183" s="32" t="s">
        <v>205</v>
      </c>
      <c r="E183" s="32" t="s">
        <v>5</v>
      </c>
      <c r="F183" s="32" t="s">
        <v>7</v>
      </c>
      <c r="G183" s="32" t="s">
        <v>466</v>
      </c>
      <c r="H183" s="32"/>
      <c r="I183">
        <v>23</v>
      </c>
      <c r="J183">
        <v>26</v>
      </c>
    </row>
    <row r="184" spans="1:10">
      <c r="A184" s="48">
        <v>43146</v>
      </c>
      <c r="B184" s="32" t="s">
        <v>4</v>
      </c>
      <c r="C184" s="32">
        <v>8240</v>
      </c>
      <c r="D184" s="32" t="s">
        <v>162</v>
      </c>
      <c r="E184" s="32" t="s">
        <v>242</v>
      </c>
      <c r="F184" s="32" t="s">
        <v>24</v>
      </c>
      <c r="G184" s="32" t="s">
        <v>388</v>
      </c>
      <c r="H184" s="32"/>
      <c r="I184">
        <v>24</v>
      </c>
      <c r="J184">
        <v>20</v>
      </c>
    </row>
    <row r="185" spans="1:10">
      <c r="A185" s="48">
        <v>43146</v>
      </c>
      <c r="B185" s="32" t="s">
        <v>4</v>
      </c>
      <c r="C185" s="32">
        <v>9169</v>
      </c>
      <c r="D185" s="32" t="s">
        <v>650</v>
      </c>
      <c r="E185" s="32" t="s">
        <v>5</v>
      </c>
      <c r="F185" s="32" t="s">
        <v>7</v>
      </c>
      <c r="G185" s="32" t="s">
        <v>651</v>
      </c>
      <c r="H185" s="32"/>
      <c r="I185">
        <v>47</v>
      </c>
      <c r="J185">
        <v>63</v>
      </c>
    </row>
    <row r="186" spans="1:10">
      <c r="A186" s="48">
        <v>43146</v>
      </c>
      <c r="B186" s="32" t="s">
        <v>4</v>
      </c>
      <c r="C186" s="32">
        <v>9170</v>
      </c>
      <c r="D186" s="32" t="s">
        <v>650</v>
      </c>
      <c r="E186" s="32" t="s">
        <v>5</v>
      </c>
      <c r="F186" s="32" t="s">
        <v>7</v>
      </c>
      <c r="G186" s="32" t="s">
        <v>388</v>
      </c>
      <c r="H186" s="32"/>
      <c r="I186">
        <v>47</v>
      </c>
      <c r="J186">
        <v>63</v>
      </c>
    </row>
    <row r="187" spans="1:10">
      <c r="A187" s="48">
        <v>43146</v>
      </c>
      <c r="B187" s="32" t="s">
        <v>4</v>
      </c>
      <c r="C187" s="32">
        <v>6917</v>
      </c>
      <c r="D187" s="32" t="s">
        <v>177</v>
      </c>
      <c r="E187" s="32" t="s">
        <v>646</v>
      </c>
      <c r="F187" s="32" t="s">
        <v>24</v>
      </c>
      <c r="G187" s="32" t="s">
        <v>388</v>
      </c>
      <c r="H187" s="32"/>
      <c r="I187">
        <v>27</v>
      </c>
      <c r="J187">
        <v>41</v>
      </c>
    </row>
    <row r="188" spans="1:10">
      <c r="A188" s="48">
        <v>43146</v>
      </c>
      <c r="B188" s="32" t="s">
        <v>4</v>
      </c>
      <c r="C188" s="32">
        <v>6946</v>
      </c>
      <c r="D188" s="32" t="s">
        <v>177</v>
      </c>
      <c r="E188" s="32" t="s">
        <v>7</v>
      </c>
      <c r="F188" s="32" t="s">
        <v>24</v>
      </c>
      <c r="G188" s="32" t="s">
        <v>516</v>
      </c>
      <c r="H188" s="32"/>
      <c r="I188">
        <v>27</v>
      </c>
      <c r="J188">
        <v>41</v>
      </c>
    </row>
    <row r="189" spans="1:10">
      <c r="A189" s="48">
        <v>43146</v>
      </c>
      <c r="B189" s="32" t="s">
        <v>4</v>
      </c>
      <c r="C189" s="32">
        <v>4776</v>
      </c>
      <c r="D189" s="32" t="s">
        <v>180</v>
      </c>
      <c r="E189" s="32" t="s">
        <v>7</v>
      </c>
      <c r="F189" s="32" t="s">
        <v>5</v>
      </c>
      <c r="G189" s="32" t="s">
        <v>388</v>
      </c>
      <c r="H189" s="32"/>
      <c r="I189">
        <v>9</v>
      </c>
      <c r="J189">
        <v>5</v>
      </c>
    </row>
    <row r="190" spans="1:10">
      <c r="A190" s="48">
        <v>43146</v>
      </c>
      <c r="B190" s="32" t="s">
        <v>4</v>
      </c>
      <c r="C190" s="32">
        <v>7595</v>
      </c>
      <c r="D190" s="32" t="s">
        <v>290</v>
      </c>
      <c r="E190" s="32" t="s">
        <v>5</v>
      </c>
      <c r="F190" s="32" t="s">
        <v>6</v>
      </c>
      <c r="G190" s="32" t="s">
        <v>248</v>
      </c>
      <c r="H190" s="32"/>
      <c r="I190">
        <v>15</v>
      </c>
      <c r="J190">
        <v>12</v>
      </c>
    </row>
    <row r="191" spans="1:10">
      <c r="A191" s="48">
        <v>43146</v>
      </c>
      <c r="B191" s="32" t="s">
        <v>4</v>
      </c>
      <c r="C191" s="32">
        <v>5231</v>
      </c>
      <c r="D191" s="32" t="s">
        <v>166</v>
      </c>
      <c r="E191" s="32" t="s">
        <v>5</v>
      </c>
      <c r="F191" s="32" t="s">
        <v>7</v>
      </c>
      <c r="G191" s="32" t="s">
        <v>248</v>
      </c>
      <c r="H191" s="32"/>
      <c r="I191">
        <v>24</v>
      </c>
      <c r="J191">
        <v>33</v>
      </c>
    </row>
    <row r="192" spans="1:10">
      <c r="A192" s="48">
        <v>43146</v>
      </c>
      <c r="B192" s="32" t="s">
        <v>4</v>
      </c>
      <c r="C192" s="32">
        <v>3870</v>
      </c>
      <c r="D192" s="32" t="s">
        <v>304</v>
      </c>
      <c r="E192" s="32" t="s">
        <v>242</v>
      </c>
      <c r="F192" s="32" t="s">
        <v>7</v>
      </c>
      <c r="G192" s="32" t="s">
        <v>514</v>
      </c>
      <c r="H192" s="32"/>
      <c r="I192">
        <v>13</v>
      </c>
      <c r="J192">
        <v>13</v>
      </c>
    </row>
    <row r="193" spans="1:10">
      <c r="A193" s="48">
        <v>43146</v>
      </c>
      <c r="B193" s="32" t="s">
        <v>4</v>
      </c>
      <c r="C193" s="32">
        <v>5367</v>
      </c>
      <c r="D193" s="32" t="s">
        <v>155</v>
      </c>
      <c r="E193" s="32" t="s">
        <v>615</v>
      </c>
      <c r="F193" s="32" t="s">
        <v>35</v>
      </c>
      <c r="G193" s="32" t="s">
        <v>123</v>
      </c>
      <c r="H193" s="32"/>
      <c r="I193">
        <v>30</v>
      </c>
      <c r="J193">
        <v>42</v>
      </c>
    </row>
    <row r="194" spans="1:10">
      <c r="A194" s="48">
        <v>43146</v>
      </c>
      <c r="B194" s="32" t="s">
        <v>4</v>
      </c>
      <c r="C194" s="32">
        <v>1670</v>
      </c>
      <c r="D194" s="32" t="s">
        <v>648</v>
      </c>
      <c r="E194" s="32" t="s">
        <v>242</v>
      </c>
      <c r="F194" s="32" t="s">
        <v>7</v>
      </c>
      <c r="G194" s="32" t="s">
        <v>514</v>
      </c>
      <c r="H194" s="32"/>
      <c r="I194">
        <v>25</v>
      </c>
      <c r="J194">
        <v>37</v>
      </c>
    </row>
    <row r="195" spans="1:10">
      <c r="A195" s="48">
        <v>43146</v>
      </c>
      <c r="B195" s="32" t="s">
        <v>4</v>
      </c>
      <c r="C195" s="32">
        <v>7344</v>
      </c>
      <c r="D195" s="32" t="s">
        <v>130</v>
      </c>
      <c r="E195" s="32" t="s">
        <v>451</v>
      </c>
      <c r="F195" s="32" t="s">
        <v>5</v>
      </c>
      <c r="G195" s="32" t="s">
        <v>42</v>
      </c>
      <c r="H195" s="32"/>
      <c r="I195">
        <v>30</v>
      </c>
      <c r="J195">
        <v>36</v>
      </c>
    </row>
    <row r="196" spans="1:10">
      <c r="A196" s="48">
        <v>43146</v>
      </c>
      <c r="B196" s="32" t="s">
        <v>4</v>
      </c>
      <c r="C196" s="32">
        <v>8035</v>
      </c>
      <c r="D196" s="32" t="s">
        <v>135</v>
      </c>
      <c r="E196" s="32" t="s">
        <v>5</v>
      </c>
      <c r="F196" s="32" t="s">
        <v>7</v>
      </c>
      <c r="G196" s="32" t="s">
        <v>388</v>
      </c>
      <c r="H196" s="32"/>
      <c r="I196">
        <v>19</v>
      </c>
      <c r="J196">
        <v>26</v>
      </c>
    </row>
    <row r="197" spans="1:10">
      <c r="A197" s="48">
        <v>43146</v>
      </c>
      <c r="B197" s="32" t="s">
        <v>4</v>
      </c>
      <c r="C197" s="32">
        <v>5460</v>
      </c>
      <c r="D197" s="32" t="s">
        <v>649</v>
      </c>
      <c r="E197" s="32" t="s">
        <v>5</v>
      </c>
      <c r="F197" s="32" t="s">
        <v>24</v>
      </c>
      <c r="G197" s="32" t="s">
        <v>388</v>
      </c>
      <c r="H197" s="32"/>
      <c r="I197">
        <v>30</v>
      </c>
      <c r="J197">
        <v>40</v>
      </c>
    </row>
    <row r="198" spans="1:10">
      <c r="A198" s="48">
        <v>43147</v>
      </c>
      <c r="B198" s="32" t="s">
        <v>4</v>
      </c>
      <c r="C198" s="32">
        <v>8085</v>
      </c>
      <c r="D198" s="32" t="s">
        <v>133</v>
      </c>
      <c r="E198" s="32" t="s">
        <v>5</v>
      </c>
      <c r="F198" s="32" t="s">
        <v>7</v>
      </c>
      <c r="G198" s="32" t="s">
        <v>42</v>
      </c>
      <c r="H198" s="32"/>
      <c r="I198">
        <v>23</v>
      </c>
      <c r="J198">
        <v>20</v>
      </c>
    </row>
    <row r="199" spans="1:10">
      <c r="A199" s="48">
        <v>43147</v>
      </c>
      <c r="B199" s="32" t="s">
        <v>4</v>
      </c>
      <c r="C199" s="32">
        <v>5411</v>
      </c>
      <c r="D199" s="32" t="s">
        <v>660</v>
      </c>
      <c r="E199" s="32" t="s">
        <v>5</v>
      </c>
      <c r="F199" s="32" t="s">
        <v>661</v>
      </c>
      <c r="G199" s="32" t="s">
        <v>123</v>
      </c>
      <c r="H199" s="32"/>
      <c r="I199">
        <v>32</v>
      </c>
      <c r="J199">
        <v>42</v>
      </c>
    </row>
    <row r="200" spans="1:10">
      <c r="A200" s="48">
        <v>43147</v>
      </c>
      <c r="B200" s="32" t="s">
        <v>4</v>
      </c>
      <c r="C200" s="32">
        <v>4569</v>
      </c>
      <c r="D200" s="32" t="s">
        <v>131</v>
      </c>
      <c r="E200" s="32" t="s">
        <v>12</v>
      </c>
      <c r="F200" s="32" t="s">
        <v>7</v>
      </c>
      <c r="G200" s="32" t="s">
        <v>392</v>
      </c>
      <c r="H200" s="32"/>
      <c r="I200">
        <v>10</v>
      </c>
      <c r="J200">
        <v>3</v>
      </c>
    </row>
    <row r="201" spans="1:10">
      <c r="A201" s="48">
        <v>43147</v>
      </c>
      <c r="B201" s="32" t="s">
        <v>4</v>
      </c>
      <c r="C201" s="32">
        <v>4553</v>
      </c>
      <c r="D201" s="32" t="s">
        <v>131</v>
      </c>
      <c r="E201" s="32" t="s">
        <v>12</v>
      </c>
      <c r="F201" s="32" t="s">
        <v>24</v>
      </c>
      <c r="G201" s="32" t="s">
        <v>664</v>
      </c>
      <c r="H201" s="32"/>
      <c r="I201">
        <v>10</v>
      </c>
      <c r="J201">
        <v>3</v>
      </c>
    </row>
    <row r="202" spans="1:10">
      <c r="A202" s="48">
        <v>43147</v>
      </c>
      <c r="B202" s="32" t="s">
        <v>4</v>
      </c>
      <c r="C202" s="32">
        <v>4544</v>
      </c>
      <c r="D202" s="32" t="s">
        <v>131</v>
      </c>
      <c r="E202" s="32" t="s">
        <v>25</v>
      </c>
      <c r="F202" s="32" t="s">
        <v>27</v>
      </c>
      <c r="G202" s="32" t="s">
        <v>392</v>
      </c>
      <c r="H202" s="32"/>
      <c r="I202">
        <v>10</v>
      </c>
      <c r="J202">
        <v>3</v>
      </c>
    </row>
    <row r="203" spans="1:10">
      <c r="A203" s="48">
        <v>43147</v>
      </c>
      <c r="B203" s="32" t="s">
        <v>4</v>
      </c>
      <c r="C203" s="32">
        <v>4382</v>
      </c>
      <c r="D203" s="32" t="s">
        <v>160</v>
      </c>
      <c r="E203" s="32" t="s">
        <v>5</v>
      </c>
      <c r="F203" s="32" t="s">
        <v>7</v>
      </c>
      <c r="G203" s="32" t="s">
        <v>42</v>
      </c>
      <c r="H203" s="32"/>
      <c r="I203">
        <v>9</v>
      </c>
      <c r="J203">
        <v>7</v>
      </c>
    </row>
    <row r="204" spans="1:10">
      <c r="A204" s="48">
        <v>43147</v>
      </c>
      <c r="B204" s="32" t="s">
        <v>4</v>
      </c>
      <c r="C204" s="32">
        <v>1244</v>
      </c>
      <c r="D204" s="32" t="s">
        <v>205</v>
      </c>
      <c r="E204" s="32" t="s">
        <v>28</v>
      </c>
      <c r="F204" s="32" t="s">
        <v>24</v>
      </c>
      <c r="G204" s="32" t="s">
        <v>658</v>
      </c>
      <c r="H204" s="32"/>
      <c r="I204">
        <v>23</v>
      </c>
      <c r="J204">
        <v>26</v>
      </c>
    </row>
    <row r="205" spans="1:10">
      <c r="A205" s="48">
        <v>43147</v>
      </c>
      <c r="B205" s="32" t="s">
        <v>4</v>
      </c>
      <c r="C205" s="32">
        <v>1820</v>
      </c>
      <c r="D205" s="32" t="s">
        <v>205</v>
      </c>
      <c r="E205" s="32" t="s">
        <v>7</v>
      </c>
      <c r="F205" s="32" t="s">
        <v>7</v>
      </c>
      <c r="G205" s="32" t="s">
        <v>514</v>
      </c>
      <c r="H205" s="32"/>
      <c r="I205">
        <v>23</v>
      </c>
      <c r="J205">
        <v>26</v>
      </c>
    </row>
    <row r="206" spans="1:10">
      <c r="A206" s="48">
        <v>43147</v>
      </c>
      <c r="B206" s="32" t="s">
        <v>4</v>
      </c>
      <c r="C206" s="32">
        <v>23636</v>
      </c>
      <c r="D206" s="32" t="s">
        <v>205</v>
      </c>
      <c r="E206" s="32" t="s">
        <v>24</v>
      </c>
      <c r="F206" s="32" t="s">
        <v>7</v>
      </c>
      <c r="G206" s="32" t="s">
        <v>37</v>
      </c>
      <c r="H206" s="32"/>
      <c r="I206">
        <v>23</v>
      </c>
      <c r="J206">
        <v>26</v>
      </c>
    </row>
    <row r="207" spans="1:10">
      <c r="A207" s="48">
        <v>43147</v>
      </c>
      <c r="B207" s="32" t="s">
        <v>4</v>
      </c>
      <c r="C207" s="32">
        <v>4392</v>
      </c>
      <c r="D207" s="32" t="s">
        <v>173</v>
      </c>
      <c r="E207" s="32" t="s">
        <v>5</v>
      </c>
      <c r="F207" s="32" t="s">
        <v>7</v>
      </c>
      <c r="G207" s="32" t="s">
        <v>123</v>
      </c>
      <c r="H207" s="32"/>
      <c r="I207">
        <v>12</v>
      </c>
      <c r="J207">
        <v>14</v>
      </c>
    </row>
    <row r="208" spans="1:10">
      <c r="A208" s="48">
        <v>43147</v>
      </c>
      <c r="B208" s="32" t="s">
        <v>4</v>
      </c>
      <c r="C208" s="32">
        <v>4997</v>
      </c>
      <c r="D208" s="32" t="s">
        <v>335</v>
      </c>
      <c r="E208" s="32" t="s">
        <v>5</v>
      </c>
      <c r="F208" s="32" t="s">
        <v>363</v>
      </c>
      <c r="G208" s="32" t="s">
        <v>658</v>
      </c>
      <c r="H208" s="32"/>
      <c r="I208">
        <v>15</v>
      </c>
      <c r="J208">
        <v>10</v>
      </c>
    </row>
    <row r="209" spans="1:10">
      <c r="A209" s="48">
        <v>43147</v>
      </c>
      <c r="B209" s="32" t="s">
        <v>4</v>
      </c>
      <c r="C209" s="32">
        <v>5371</v>
      </c>
      <c r="D209" s="32" t="s">
        <v>155</v>
      </c>
      <c r="E209" s="32" t="s">
        <v>5</v>
      </c>
      <c r="F209" s="32" t="s">
        <v>7</v>
      </c>
      <c r="G209" s="32" t="s">
        <v>269</v>
      </c>
      <c r="H209" s="32"/>
      <c r="I209">
        <v>30</v>
      </c>
      <c r="J209">
        <v>42</v>
      </c>
    </row>
    <row r="210" spans="1:10">
      <c r="A210" s="48">
        <v>43147</v>
      </c>
      <c r="B210" s="32" t="s">
        <v>4</v>
      </c>
      <c r="C210" s="32">
        <v>2170</v>
      </c>
      <c r="D210" s="32" t="s">
        <v>648</v>
      </c>
      <c r="E210" s="32" t="s">
        <v>24</v>
      </c>
      <c r="F210" s="32" t="s">
        <v>633</v>
      </c>
      <c r="G210" s="32" t="s">
        <v>663</v>
      </c>
      <c r="H210" s="32"/>
      <c r="I210">
        <v>25</v>
      </c>
      <c r="J210">
        <v>37</v>
      </c>
    </row>
    <row r="211" spans="1:10">
      <c r="A211" s="48">
        <v>43147</v>
      </c>
      <c r="B211" s="32" t="s">
        <v>4</v>
      </c>
      <c r="C211" s="32">
        <v>8410</v>
      </c>
      <c r="D211" s="32" t="s">
        <v>385</v>
      </c>
      <c r="E211" s="32" t="s">
        <v>6</v>
      </c>
      <c r="F211" s="32" t="s">
        <v>24</v>
      </c>
      <c r="G211" s="32" t="s">
        <v>659</v>
      </c>
      <c r="H211" s="32"/>
      <c r="I211">
        <v>26</v>
      </c>
      <c r="J211">
        <v>22</v>
      </c>
    </row>
    <row r="212" spans="1:10">
      <c r="A212" s="48">
        <v>43147</v>
      </c>
      <c r="B212" s="32" t="s">
        <v>4</v>
      </c>
      <c r="C212" s="32">
        <v>8443</v>
      </c>
      <c r="D212" s="32" t="s">
        <v>385</v>
      </c>
      <c r="E212" s="32" t="s">
        <v>4</v>
      </c>
      <c r="F212" s="32" t="s">
        <v>7</v>
      </c>
      <c r="G212" s="32" t="s">
        <v>42</v>
      </c>
      <c r="H212" s="32"/>
      <c r="I212">
        <v>26</v>
      </c>
      <c r="J212">
        <v>22</v>
      </c>
    </row>
    <row r="213" spans="1:10">
      <c r="A213" s="48">
        <v>43147</v>
      </c>
      <c r="B213" s="32" t="s">
        <v>4</v>
      </c>
      <c r="C213" s="32">
        <v>8011</v>
      </c>
      <c r="D213" s="32" t="s">
        <v>135</v>
      </c>
      <c r="E213" s="32" t="s">
        <v>27</v>
      </c>
      <c r="F213" s="32" t="s">
        <v>27</v>
      </c>
      <c r="G213" s="32" t="s">
        <v>514</v>
      </c>
      <c r="H213" s="32"/>
      <c r="I213">
        <v>19</v>
      </c>
      <c r="J213">
        <v>26</v>
      </c>
    </row>
    <row r="214" spans="1:10">
      <c r="A214" s="48">
        <v>43148</v>
      </c>
      <c r="B214" s="32" t="s">
        <v>4</v>
      </c>
      <c r="C214" s="32">
        <v>4480</v>
      </c>
      <c r="D214" s="32" t="s">
        <v>145</v>
      </c>
      <c r="E214" s="32" t="s">
        <v>5</v>
      </c>
      <c r="F214" s="32" t="s">
        <v>7</v>
      </c>
      <c r="G214" s="32" t="s">
        <v>624</v>
      </c>
      <c r="H214" s="32"/>
      <c r="I214">
        <v>8</v>
      </c>
      <c r="J214">
        <v>5</v>
      </c>
    </row>
    <row r="215" spans="1:10">
      <c r="A215" s="48">
        <v>43148</v>
      </c>
      <c r="B215" s="32" t="s">
        <v>4</v>
      </c>
      <c r="C215" s="32">
        <v>7233</v>
      </c>
      <c r="D215" s="32" t="s">
        <v>153</v>
      </c>
      <c r="E215" s="32" t="s">
        <v>24</v>
      </c>
      <c r="F215" s="32" t="s">
        <v>24</v>
      </c>
      <c r="G215" s="32" t="s">
        <v>388</v>
      </c>
      <c r="H215" s="32"/>
      <c r="I215">
        <v>25</v>
      </c>
      <c r="J215">
        <v>33</v>
      </c>
    </row>
    <row r="216" spans="1:10">
      <c r="A216" s="48">
        <v>43148</v>
      </c>
      <c r="B216" s="32" t="s">
        <v>4</v>
      </c>
      <c r="C216" s="32">
        <v>4976</v>
      </c>
      <c r="D216" s="32" t="s">
        <v>199</v>
      </c>
      <c r="E216" s="32" t="s">
        <v>5</v>
      </c>
      <c r="F216" s="32" t="s">
        <v>7</v>
      </c>
      <c r="G216" s="32" t="s">
        <v>131</v>
      </c>
      <c r="H216" s="32"/>
      <c r="I216">
        <v>16</v>
      </c>
      <c r="J216">
        <v>14</v>
      </c>
    </row>
    <row r="217" spans="1:10">
      <c r="A217" s="48">
        <v>43148</v>
      </c>
      <c r="B217" s="32" t="s">
        <v>4</v>
      </c>
      <c r="C217" s="32">
        <v>3279</v>
      </c>
      <c r="D217" s="32" t="s">
        <v>333</v>
      </c>
      <c r="E217" s="32" t="s">
        <v>7</v>
      </c>
      <c r="F217" s="32" t="s">
        <v>24</v>
      </c>
      <c r="G217" s="32" t="s">
        <v>123</v>
      </c>
      <c r="H217" s="32"/>
      <c r="I217">
        <v>18</v>
      </c>
      <c r="J217">
        <v>20</v>
      </c>
    </row>
    <row r="218" spans="1:10">
      <c r="A218" s="48">
        <v>43148</v>
      </c>
      <c r="B218" s="32" t="s">
        <v>4</v>
      </c>
      <c r="C218" s="32">
        <v>8326</v>
      </c>
      <c r="D218" s="32" t="s">
        <v>668</v>
      </c>
      <c r="E218" s="32" t="s">
        <v>5</v>
      </c>
      <c r="F218" s="32" t="s">
        <v>127</v>
      </c>
      <c r="G218" s="32" t="s">
        <v>388</v>
      </c>
      <c r="H218" s="32"/>
      <c r="I218">
        <v>22</v>
      </c>
      <c r="J218">
        <v>17</v>
      </c>
    </row>
    <row r="219" spans="1:10">
      <c r="A219" s="48">
        <v>43148</v>
      </c>
      <c r="B219" s="32" t="s">
        <v>4</v>
      </c>
      <c r="C219" s="32">
        <v>4650</v>
      </c>
      <c r="D219" s="32" t="s">
        <v>131</v>
      </c>
      <c r="E219" s="32" t="s">
        <v>4</v>
      </c>
      <c r="F219" s="32" t="s">
        <v>363</v>
      </c>
      <c r="G219" s="32" t="s">
        <v>240</v>
      </c>
      <c r="H219" s="32"/>
      <c r="I219">
        <v>10</v>
      </c>
      <c r="J219">
        <v>3</v>
      </c>
    </row>
    <row r="220" spans="1:10">
      <c r="A220" s="48">
        <v>43148</v>
      </c>
      <c r="B220" s="32" t="s">
        <v>4</v>
      </c>
      <c r="C220" s="32">
        <v>4575</v>
      </c>
      <c r="D220" s="32" t="s">
        <v>131</v>
      </c>
      <c r="E220" s="32" t="s">
        <v>7</v>
      </c>
      <c r="F220" s="32" t="s">
        <v>24</v>
      </c>
      <c r="G220" s="32" t="s">
        <v>514</v>
      </c>
      <c r="H220" s="32"/>
      <c r="I220">
        <v>10</v>
      </c>
      <c r="J220">
        <v>3</v>
      </c>
    </row>
    <row r="221" spans="1:10">
      <c r="A221" s="48">
        <v>43148</v>
      </c>
      <c r="B221" s="32" t="s">
        <v>4</v>
      </c>
      <c r="C221" s="32">
        <v>3543</v>
      </c>
      <c r="D221" s="32" t="s">
        <v>168</v>
      </c>
      <c r="E221" s="32" t="s">
        <v>4</v>
      </c>
      <c r="F221" s="32" t="s">
        <v>7</v>
      </c>
      <c r="G221" s="32" t="s">
        <v>663</v>
      </c>
      <c r="H221" s="32"/>
      <c r="I221">
        <v>19</v>
      </c>
      <c r="J221">
        <v>23</v>
      </c>
    </row>
    <row r="222" spans="1:10">
      <c r="A222" s="48">
        <v>43148</v>
      </c>
      <c r="B222" s="32" t="s">
        <v>4</v>
      </c>
      <c r="C222" s="32">
        <v>3545</v>
      </c>
      <c r="D222" s="32" t="s">
        <v>168</v>
      </c>
      <c r="E222" s="32" t="s">
        <v>675</v>
      </c>
      <c r="F222" s="32" t="s">
        <v>444</v>
      </c>
      <c r="G222" s="32" t="s">
        <v>659</v>
      </c>
      <c r="H222" s="32"/>
      <c r="I222">
        <v>19</v>
      </c>
      <c r="J222">
        <v>23</v>
      </c>
    </row>
    <row r="223" spans="1:10">
      <c r="A223" s="48">
        <v>43148</v>
      </c>
      <c r="B223" s="32" t="s">
        <v>4</v>
      </c>
      <c r="C223" s="32">
        <v>1749</v>
      </c>
      <c r="D223" s="32" t="s">
        <v>136</v>
      </c>
      <c r="E223" s="32" t="s">
        <v>79</v>
      </c>
      <c r="F223" s="32" t="s">
        <v>24</v>
      </c>
      <c r="G223" s="32" t="s">
        <v>42</v>
      </c>
      <c r="H223" s="32"/>
      <c r="I223">
        <v>21</v>
      </c>
      <c r="J223">
        <v>26</v>
      </c>
    </row>
    <row r="224" spans="1:10">
      <c r="A224" s="48">
        <v>43148</v>
      </c>
      <c r="B224" s="32" t="s">
        <v>4</v>
      </c>
      <c r="C224" s="32">
        <v>6118</v>
      </c>
      <c r="D224" s="32" t="s">
        <v>142</v>
      </c>
      <c r="E224" s="32" t="s">
        <v>5</v>
      </c>
      <c r="F224" s="32" t="s">
        <v>6</v>
      </c>
      <c r="G224" s="32" t="s">
        <v>658</v>
      </c>
      <c r="H224" s="32"/>
      <c r="I224">
        <v>31</v>
      </c>
      <c r="J224">
        <v>43</v>
      </c>
    </row>
    <row r="225" spans="1:10">
      <c r="A225" s="48">
        <v>43148</v>
      </c>
      <c r="B225" s="32" t="s">
        <v>4</v>
      </c>
      <c r="C225" s="32">
        <v>6118</v>
      </c>
      <c r="D225" s="32" t="s">
        <v>142</v>
      </c>
      <c r="E225" s="32" t="s">
        <v>7</v>
      </c>
      <c r="F225" s="32" t="s">
        <v>24</v>
      </c>
      <c r="G225" s="32" t="s">
        <v>388</v>
      </c>
      <c r="H225" s="32"/>
      <c r="I225">
        <v>31</v>
      </c>
      <c r="J225">
        <v>43</v>
      </c>
    </row>
    <row r="226" spans="1:10">
      <c r="A226" s="48">
        <v>43148</v>
      </c>
      <c r="B226" s="32" t="s">
        <v>4</v>
      </c>
      <c r="C226" s="32">
        <v>3650</v>
      </c>
      <c r="D226" s="32" t="s">
        <v>181</v>
      </c>
      <c r="E226" s="32" t="s">
        <v>674</v>
      </c>
      <c r="F226" s="32" t="s">
        <v>4</v>
      </c>
      <c r="G226" s="32" t="s">
        <v>380</v>
      </c>
      <c r="H226" s="32"/>
      <c r="I226">
        <v>15</v>
      </c>
      <c r="J226">
        <v>17</v>
      </c>
    </row>
    <row r="227" spans="1:10">
      <c r="A227" s="48">
        <v>43148</v>
      </c>
      <c r="B227" s="32" t="s">
        <v>4</v>
      </c>
      <c r="C227" s="32">
        <v>3353</v>
      </c>
      <c r="D227" s="32" t="s">
        <v>151</v>
      </c>
      <c r="E227" s="32" t="s">
        <v>24</v>
      </c>
      <c r="F227" s="32" t="s">
        <v>5</v>
      </c>
      <c r="G227" s="32" t="s">
        <v>42</v>
      </c>
      <c r="H227" s="32"/>
      <c r="I227">
        <v>16</v>
      </c>
      <c r="J227">
        <v>19</v>
      </c>
    </row>
    <row r="228" spans="1:10">
      <c r="A228" s="48">
        <v>43148</v>
      </c>
      <c r="B228" s="32" t="s">
        <v>4</v>
      </c>
      <c r="C228" s="32">
        <v>2222</v>
      </c>
      <c r="D228" s="32" t="s">
        <v>205</v>
      </c>
      <c r="E228" s="32" t="s">
        <v>500</v>
      </c>
      <c r="F228" s="32" t="s">
        <v>24</v>
      </c>
      <c r="G228" s="32" t="s">
        <v>514</v>
      </c>
      <c r="H228" s="32"/>
      <c r="I228">
        <v>23</v>
      </c>
      <c r="J228">
        <v>26</v>
      </c>
    </row>
    <row r="229" spans="1:10">
      <c r="A229" s="48">
        <v>43148</v>
      </c>
      <c r="B229" s="32" t="s">
        <v>4</v>
      </c>
      <c r="C229" s="32">
        <v>2652</v>
      </c>
      <c r="D229" s="32" t="s">
        <v>205</v>
      </c>
      <c r="E229" s="32" t="s">
        <v>7</v>
      </c>
      <c r="F229" s="32" t="s">
        <v>6</v>
      </c>
      <c r="G229" s="32" t="s">
        <v>235</v>
      </c>
      <c r="H229" s="32"/>
      <c r="I229">
        <v>23</v>
      </c>
      <c r="J229">
        <v>26</v>
      </c>
    </row>
    <row r="230" spans="1:10">
      <c r="A230" s="48">
        <v>43148</v>
      </c>
      <c r="B230" s="32" t="s">
        <v>4</v>
      </c>
      <c r="C230" s="32">
        <v>2152</v>
      </c>
      <c r="D230" s="32" t="s">
        <v>205</v>
      </c>
      <c r="E230" s="32" t="s">
        <v>7</v>
      </c>
      <c r="F230" s="32" t="s">
        <v>24</v>
      </c>
      <c r="G230" s="32" t="s">
        <v>243</v>
      </c>
      <c r="H230" s="32"/>
      <c r="I230">
        <v>23</v>
      </c>
      <c r="J230">
        <v>26</v>
      </c>
    </row>
    <row r="231" spans="1:10">
      <c r="A231" s="48">
        <v>43148</v>
      </c>
      <c r="B231" s="32" t="s">
        <v>4</v>
      </c>
      <c r="C231" s="32">
        <v>1244</v>
      </c>
      <c r="D231" s="32" t="s">
        <v>205</v>
      </c>
      <c r="E231" s="32" t="s">
        <v>28</v>
      </c>
      <c r="F231" s="32" t="s">
        <v>7</v>
      </c>
      <c r="G231" s="32" t="s">
        <v>667</v>
      </c>
      <c r="H231" s="32"/>
      <c r="I231">
        <v>23</v>
      </c>
      <c r="J231">
        <v>26</v>
      </c>
    </row>
    <row r="232" spans="1:10">
      <c r="A232" s="48">
        <v>43148</v>
      </c>
      <c r="B232" s="32" t="s">
        <v>4</v>
      </c>
      <c r="C232" s="32">
        <v>2323</v>
      </c>
      <c r="D232" s="32" t="s">
        <v>205</v>
      </c>
      <c r="E232" s="32" t="s">
        <v>453</v>
      </c>
      <c r="F232" s="32" t="s">
        <v>7</v>
      </c>
      <c r="G232" s="32" t="s">
        <v>42</v>
      </c>
      <c r="H232" s="32"/>
      <c r="I232">
        <v>23</v>
      </c>
      <c r="J232">
        <v>26</v>
      </c>
    </row>
    <row r="233" spans="1:10">
      <c r="A233" s="48">
        <v>43148</v>
      </c>
      <c r="B233" s="32" t="s">
        <v>4</v>
      </c>
      <c r="C233" s="32">
        <v>2210</v>
      </c>
      <c r="D233" s="32" t="s">
        <v>205</v>
      </c>
      <c r="E233" s="32" t="s">
        <v>24</v>
      </c>
      <c r="F233" s="32" t="s">
        <v>112</v>
      </c>
      <c r="G233" s="32" t="s">
        <v>388</v>
      </c>
      <c r="H233" s="32"/>
      <c r="I233">
        <v>23</v>
      </c>
      <c r="J233">
        <v>26</v>
      </c>
    </row>
    <row r="234" spans="1:10">
      <c r="A234" s="48">
        <v>43148</v>
      </c>
      <c r="B234" s="32" t="s">
        <v>4</v>
      </c>
      <c r="C234" s="32">
        <v>8230</v>
      </c>
      <c r="D234" s="32" t="s">
        <v>162</v>
      </c>
      <c r="E234" s="32" t="s">
        <v>9</v>
      </c>
      <c r="F234" s="32" t="s">
        <v>7</v>
      </c>
      <c r="G234" s="32" t="s">
        <v>123</v>
      </c>
      <c r="H234" s="32"/>
      <c r="I234">
        <v>24</v>
      </c>
      <c r="J234">
        <v>20</v>
      </c>
    </row>
    <row r="235" spans="1:10">
      <c r="A235" s="48">
        <v>43148</v>
      </c>
      <c r="B235" s="32" t="s">
        <v>4</v>
      </c>
      <c r="C235" s="32">
        <v>75995</v>
      </c>
      <c r="D235" s="32" t="s">
        <v>468</v>
      </c>
      <c r="E235" s="32" t="s">
        <v>7</v>
      </c>
      <c r="F235" s="32" t="s">
        <v>24</v>
      </c>
      <c r="G235" s="32" t="s">
        <v>123</v>
      </c>
      <c r="H235" s="32"/>
      <c r="I235">
        <v>35</v>
      </c>
      <c r="J235">
        <v>52</v>
      </c>
    </row>
    <row r="236" spans="1:10">
      <c r="A236" s="48">
        <v>43148</v>
      </c>
      <c r="B236" s="32" t="s">
        <v>4</v>
      </c>
      <c r="C236" s="32">
        <v>3385</v>
      </c>
      <c r="D236" s="32" t="s">
        <v>665</v>
      </c>
      <c r="E236" s="32" t="s">
        <v>4</v>
      </c>
      <c r="F236" s="32" t="s">
        <v>7</v>
      </c>
      <c r="G236" s="32" t="s">
        <v>658</v>
      </c>
      <c r="H236" s="32"/>
      <c r="I236">
        <v>13</v>
      </c>
      <c r="J236">
        <v>16</v>
      </c>
    </row>
    <row r="237" spans="1:10">
      <c r="A237" s="48">
        <v>43148</v>
      </c>
      <c r="B237" s="32" t="s">
        <v>4</v>
      </c>
      <c r="C237" s="32">
        <v>6914</v>
      </c>
      <c r="D237" s="32" t="s">
        <v>286</v>
      </c>
      <c r="E237" s="32" t="s">
        <v>500</v>
      </c>
      <c r="F237" s="32" t="s">
        <v>24</v>
      </c>
      <c r="G237" s="32" t="s">
        <v>388</v>
      </c>
      <c r="H237" s="32"/>
      <c r="I237">
        <v>32</v>
      </c>
      <c r="J237">
        <v>47</v>
      </c>
    </row>
    <row r="238" spans="1:10">
      <c r="A238" s="48">
        <v>43148</v>
      </c>
      <c r="B238" s="32" t="s">
        <v>4</v>
      </c>
      <c r="C238" s="32">
        <v>3820</v>
      </c>
      <c r="D238" s="32" t="s">
        <v>304</v>
      </c>
      <c r="E238" s="32" t="s">
        <v>5</v>
      </c>
      <c r="F238" s="32" t="s">
        <v>7</v>
      </c>
      <c r="G238" s="32" t="s">
        <v>51</v>
      </c>
      <c r="H238" s="32"/>
      <c r="I238">
        <v>13</v>
      </c>
      <c r="J238">
        <v>13</v>
      </c>
    </row>
    <row r="239" spans="1:10">
      <c r="A239" s="48">
        <v>43148</v>
      </c>
      <c r="B239" s="32" t="s">
        <v>4</v>
      </c>
      <c r="C239" s="32">
        <v>8395</v>
      </c>
      <c r="D239" s="32" t="s">
        <v>666</v>
      </c>
      <c r="E239" s="32" t="s">
        <v>638</v>
      </c>
      <c r="F239" s="32" t="s">
        <v>24</v>
      </c>
      <c r="G239" s="32" t="s">
        <v>42</v>
      </c>
      <c r="H239" s="32"/>
      <c r="I239">
        <v>32</v>
      </c>
      <c r="J239">
        <v>25</v>
      </c>
    </row>
    <row r="240" spans="1:10">
      <c r="A240" s="48">
        <v>43148</v>
      </c>
      <c r="B240" s="32" t="s">
        <v>4</v>
      </c>
      <c r="C240" s="32">
        <v>4423</v>
      </c>
      <c r="D240" s="32" t="s">
        <v>139</v>
      </c>
      <c r="E240" s="32" t="s">
        <v>5</v>
      </c>
      <c r="F240" s="32" t="s">
        <v>7</v>
      </c>
      <c r="G240" s="32" t="s">
        <v>73</v>
      </c>
      <c r="H240" s="32"/>
      <c r="I240">
        <v>5</v>
      </c>
      <c r="J240">
        <v>4</v>
      </c>
    </row>
    <row r="241" spans="1:10">
      <c r="A241" s="48">
        <v>43148</v>
      </c>
      <c r="B241" s="32" t="s">
        <v>4</v>
      </c>
      <c r="C241" s="32">
        <v>4998</v>
      </c>
      <c r="D241" s="32" t="s">
        <v>673</v>
      </c>
      <c r="E241" s="32" t="s">
        <v>5</v>
      </c>
      <c r="F241" s="32" t="s">
        <v>7</v>
      </c>
      <c r="G241" s="32" t="s">
        <v>131</v>
      </c>
      <c r="H241" s="32"/>
      <c r="I241">
        <v>15</v>
      </c>
      <c r="J241">
        <v>14</v>
      </c>
    </row>
    <row r="242" spans="1:10">
      <c r="A242" s="48">
        <v>43148</v>
      </c>
      <c r="B242" s="32" t="s">
        <v>4</v>
      </c>
      <c r="C242" s="32">
        <v>2409</v>
      </c>
      <c r="D242" s="32" t="s">
        <v>135</v>
      </c>
      <c r="E242" s="32" t="s">
        <v>24</v>
      </c>
      <c r="F242" s="32" t="s">
        <v>29</v>
      </c>
      <c r="G242" s="32" t="s">
        <v>42</v>
      </c>
      <c r="H242" s="32"/>
      <c r="I242">
        <v>19</v>
      </c>
      <c r="J242">
        <v>26</v>
      </c>
    </row>
    <row r="243" spans="1:10">
      <c r="A243" s="48">
        <v>43148</v>
      </c>
      <c r="B243" s="32" t="s">
        <v>4</v>
      </c>
      <c r="C243" s="32">
        <v>7481</v>
      </c>
      <c r="D243" s="32" t="s">
        <v>373</v>
      </c>
      <c r="E243" s="32" t="s">
        <v>30</v>
      </c>
      <c r="F243" s="32" t="s">
        <v>7</v>
      </c>
      <c r="G243" s="32" t="s">
        <v>388</v>
      </c>
      <c r="H243" s="32"/>
      <c r="I243">
        <v>34</v>
      </c>
      <c r="J243">
        <v>44</v>
      </c>
    </row>
    <row r="244" spans="1:10">
      <c r="A244" s="48">
        <v>43148</v>
      </c>
      <c r="B244" s="32" t="s">
        <v>4</v>
      </c>
      <c r="C244" s="32">
        <v>7209</v>
      </c>
      <c r="D244" s="32" t="s">
        <v>311</v>
      </c>
      <c r="E244" s="32" t="s">
        <v>7</v>
      </c>
      <c r="F244" s="32" t="s">
        <v>125</v>
      </c>
      <c r="G244" s="32" t="s">
        <v>42</v>
      </c>
      <c r="H244" s="32"/>
      <c r="I244">
        <v>28</v>
      </c>
      <c r="J244">
        <v>34</v>
      </c>
    </row>
    <row r="245" spans="1:10">
      <c r="A245" s="48">
        <v>43149</v>
      </c>
      <c r="B245" s="32" t="s">
        <v>4</v>
      </c>
      <c r="C245" s="32">
        <v>8067</v>
      </c>
      <c r="D245" s="32" t="s">
        <v>133</v>
      </c>
      <c r="E245" s="32" t="s">
        <v>28</v>
      </c>
      <c r="F245" s="32" t="s">
        <v>7</v>
      </c>
      <c r="G245" s="32" t="s">
        <v>672</v>
      </c>
      <c r="H245" s="32"/>
      <c r="I245">
        <v>23</v>
      </c>
      <c r="J245">
        <v>20</v>
      </c>
    </row>
    <row r="246" spans="1:10">
      <c r="A246" s="48">
        <v>43149</v>
      </c>
      <c r="B246" s="32" t="s">
        <v>4</v>
      </c>
      <c r="C246" s="32">
        <v>8140</v>
      </c>
      <c r="D246" s="32" t="s">
        <v>148</v>
      </c>
      <c r="E246" s="32" t="s">
        <v>7</v>
      </c>
      <c r="F246" s="32" t="s">
        <v>56</v>
      </c>
      <c r="G246" s="32" t="s">
        <v>123</v>
      </c>
      <c r="H246" s="32"/>
      <c r="I246">
        <v>22</v>
      </c>
      <c r="J246">
        <v>31</v>
      </c>
    </row>
    <row r="247" spans="1:10">
      <c r="A247" s="48">
        <v>43149</v>
      </c>
      <c r="B247" s="32" t="s">
        <v>4</v>
      </c>
      <c r="C247" s="32">
        <v>8135</v>
      </c>
      <c r="D247" s="32" t="s">
        <v>148</v>
      </c>
      <c r="E247" s="32" t="s">
        <v>28</v>
      </c>
      <c r="F247" s="32" t="s">
        <v>7</v>
      </c>
      <c r="G247" s="32" t="s">
        <v>672</v>
      </c>
      <c r="H247" s="32"/>
      <c r="I247">
        <v>22</v>
      </c>
      <c r="J247">
        <v>31</v>
      </c>
    </row>
    <row r="248" spans="1:10">
      <c r="A248" s="48">
        <v>43149</v>
      </c>
      <c r="B248" s="32" t="s">
        <v>4</v>
      </c>
      <c r="C248" s="32">
        <v>3565</v>
      </c>
      <c r="D248" s="32" t="s">
        <v>168</v>
      </c>
      <c r="E248" s="32" t="s">
        <v>4</v>
      </c>
      <c r="F248" s="32" t="s">
        <v>7</v>
      </c>
      <c r="G248" s="32" t="s">
        <v>514</v>
      </c>
      <c r="H248" s="32"/>
      <c r="I248">
        <v>19</v>
      </c>
      <c r="J248">
        <v>23</v>
      </c>
    </row>
    <row r="249" spans="1:10">
      <c r="A249" s="48">
        <v>43149</v>
      </c>
      <c r="B249" s="32" t="s">
        <v>4</v>
      </c>
      <c r="C249" s="32">
        <v>8361</v>
      </c>
      <c r="D249" s="32" t="s">
        <v>697</v>
      </c>
      <c r="E249" s="32" t="s">
        <v>4</v>
      </c>
      <c r="F249" s="32" t="s">
        <v>6</v>
      </c>
      <c r="G249" s="32" t="s">
        <v>123</v>
      </c>
      <c r="H249" s="32"/>
      <c r="I249">
        <v>24</v>
      </c>
      <c r="J249">
        <v>35</v>
      </c>
    </row>
    <row r="250" spans="1:10">
      <c r="A250" s="48">
        <v>43149</v>
      </c>
      <c r="B250" s="32" t="s">
        <v>4</v>
      </c>
      <c r="C250" s="32">
        <v>5762</v>
      </c>
      <c r="D250" s="32" t="s">
        <v>338</v>
      </c>
      <c r="E250" s="32" t="s">
        <v>4</v>
      </c>
      <c r="F250" s="32" t="s">
        <v>689</v>
      </c>
      <c r="G250" s="32" t="s">
        <v>456</v>
      </c>
      <c r="H250" s="32"/>
      <c r="I250">
        <v>26</v>
      </c>
      <c r="J250">
        <v>32</v>
      </c>
    </row>
    <row r="251" spans="1:10">
      <c r="A251" s="48">
        <v>43149</v>
      </c>
      <c r="B251" s="32" t="s">
        <v>4</v>
      </c>
      <c r="C251" s="32">
        <v>54440</v>
      </c>
      <c r="D251" s="32" t="s">
        <v>522</v>
      </c>
      <c r="E251" s="32" t="s">
        <v>7</v>
      </c>
      <c r="F251" s="32" t="s">
        <v>6</v>
      </c>
      <c r="G251" s="32" t="s">
        <v>694</v>
      </c>
      <c r="H251" s="32"/>
      <c r="I251">
        <v>19</v>
      </c>
      <c r="J251">
        <v>14</v>
      </c>
    </row>
    <row r="252" spans="1:10">
      <c r="A252" s="48">
        <v>43149</v>
      </c>
      <c r="B252" s="32" t="s">
        <v>4</v>
      </c>
      <c r="C252" s="32">
        <v>57480</v>
      </c>
      <c r="D252" s="32" t="s">
        <v>695</v>
      </c>
      <c r="E252" s="32" t="s">
        <v>7</v>
      </c>
      <c r="F252" s="32" t="s">
        <v>24</v>
      </c>
      <c r="G252" s="32" t="s">
        <v>696</v>
      </c>
      <c r="H252" s="32"/>
      <c r="I252">
        <v>39</v>
      </c>
      <c r="J252">
        <v>51</v>
      </c>
    </row>
    <row r="253" spans="1:10">
      <c r="A253" s="48">
        <v>43149</v>
      </c>
      <c r="B253" s="32" t="s">
        <v>4</v>
      </c>
      <c r="C253" s="32">
        <v>6195</v>
      </c>
      <c r="D253" s="32" t="s">
        <v>688</v>
      </c>
      <c r="E253" s="32" t="s">
        <v>24</v>
      </c>
      <c r="F253" s="32" t="s">
        <v>7</v>
      </c>
      <c r="G253" s="32" t="s">
        <v>663</v>
      </c>
      <c r="H253" s="32"/>
      <c r="I253">
        <v>33</v>
      </c>
      <c r="J253">
        <v>44</v>
      </c>
    </row>
    <row r="254" spans="1:10">
      <c r="A254" s="48">
        <v>43149</v>
      </c>
      <c r="B254" s="32" t="s">
        <v>4</v>
      </c>
      <c r="C254" s="32">
        <v>3642</v>
      </c>
      <c r="D254" s="32" t="s">
        <v>181</v>
      </c>
      <c r="E254" s="32" t="s">
        <v>24</v>
      </c>
      <c r="F254" s="32" t="s">
        <v>53</v>
      </c>
      <c r="G254" s="32" t="s">
        <v>514</v>
      </c>
      <c r="H254" s="32"/>
      <c r="I254">
        <v>15</v>
      </c>
      <c r="J254">
        <v>17</v>
      </c>
    </row>
    <row r="255" spans="1:10">
      <c r="A255" s="48">
        <v>43149</v>
      </c>
      <c r="B255" s="32" t="s">
        <v>4</v>
      </c>
      <c r="C255" s="32">
        <v>3656</v>
      </c>
      <c r="D255" s="32" t="s">
        <v>181</v>
      </c>
      <c r="E255" s="32" t="s">
        <v>4</v>
      </c>
      <c r="F255" s="32" t="s">
        <v>4</v>
      </c>
      <c r="G255" s="32" t="s">
        <v>123</v>
      </c>
      <c r="H255" s="32"/>
      <c r="I255">
        <v>15</v>
      </c>
      <c r="J255">
        <v>17</v>
      </c>
    </row>
    <row r="256" spans="1:10">
      <c r="A256" s="48">
        <v>43149</v>
      </c>
      <c r="B256" s="32" t="s">
        <v>4</v>
      </c>
      <c r="C256" s="32">
        <v>2711</v>
      </c>
      <c r="D256" s="32" t="s">
        <v>205</v>
      </c>
      <c r="E256" s="32" t="s">
        <v>24</v>
      </c>
      <c r="F256" s="32" t="s">
        <v>28</v>
      </c>
      <c r="G256" s="32" t="s">
        <v>514</v>
      </c>
      <c r="H256" s="32"/>
      <c r="I256">
        <v>23</v>
      </c>
      <c r="J256">
        <v>26</v>
      </c>
    </row>
    <row r="257" spans="1:10">
      <c r="A257" s="48">
        <v>43149</v>
      </c>
      <c r="B257" s="32" t="s">
        <v>4</v>
      </c>
      <c r="C257" s="32">
        <v>1950</v>
      </c>
      <c r="D257" s="32" t="s">
        <v>205</v>
      </c>
      <c r="E257" s="32" t="s">
        <v>7</v>
      </c>
      <c r="F257" s="32" t="s">
        <v>24</v>
      </c>
      <c r="G257" s="32" t="s">
        <v>514</v>
      </c>
      <c r="H257" s="32"/>
      <c r="I257">
        <v>23</v>
      </c>
      <c r="J257">
        <v>26</v>
      </c>
    </row>
    <row r="258" spans="1:10">
      <c r="A258" s="48">
        <v>43149</v>
      </c>
      <c r="B258" s="32" t="s">
        <v>4</v>
      </c>
      <c r="C258" s="32">
        <v>1550</v>
      </c>
      <c r="D258" s="32" t="s">
        <v>205</v>
      </c>
      <c r="E258" s="32" t="s">
        <v>4</v>
      </c>
      <c r="F258" s="32" t="s">
        <v>6</v>
      </c>
      <c r="G258" s="32" t="s">
        <v>391</v>
      </c>
      <c r="H258" s="32"/>
      <c r="I258">
        <v>23</v>
      </c>
      <c r="J258">
        <v>26</v>
      </c>
    </row>
    <row r="259" spans="1:10">
      <c r="A259" s="48">
        <v>43149</v>
      </c>
      <c r="B259" s="32" t="s">
        <v>4</v>
      </c>
      <c r="C259" s="32">
        <v>4418</v>
      </c>
      <c r="D259" s="32" t="s">
        <v>158</v>
      </c>
      <c r="E259" s="32" t="s">
        <v>24</v>
      </c>
      <c r="F259" s="32" t="s">
        <v>6</v>
      </c>
      <c r="G259" s="32" t="s">
        <v>48</v>
      </c>
      <c r="H259" s="32"/>
      <c r="I259">
        <v>7</v>
      </c>
      <c r="J259">
        <v>6</v>
      </c>
    </row>
    <row r="260" spans="1:10">
      <c r="A260" s="48">
        <v>43149</v>
      </c>
      <c r="B260" s="32" t="s">
        <v>4</v>
      </c>
      <c r="C260" s="32">
        <v>5485</v>
      </c>
      <c r="D260" s="32" t="s">
        <v>690</v>
      </c>
      <c r="E260" s="32" t="s">
        <v>6</v>
      </c>
      <c r="F260" s="32" t="s">
        <v>4</v>
      </c>
      <c r="G260" s="32" t="s">
        <v>123</v>
      </c>
      <c r="H260" s="32"/>
      <c r="I260">
        <v>39</v>
      </c>
      <c r="J260">
        <v>55</v>
      </c>
    </row>
    <row r="261" spans="1:10">
      <c r="A261" s="48">
        <v>43149</v>
      </c>
      <c r="B261" s="32" t="s">
        <v>4</v>
      </c>
      <c r="C261" s="32">
        <v>3436</v>
      </c>
      <c r="D261" s="32" t="s">
        <v>168</v>
      </c>
      <c r="E261" s="32" t="s">
        <v>5</v>
      </c>
      <c r="F261" s="32" t="s">
        <v>610</v>
      </c>
      <c r="G261" s="32" t="s">
        <v>548</v>
      </c>
      <c r="H261" s="32"/>
      <c r="I261">
        <v>19</v>
      </c>
      <c r="J261">
        <v>23</v>
      </c>
    </row>
    <row r="262" spans="1:10">
      <c r="A262" s="48">
        <v>43151</v>
      </c>
      <c r="B262" s="32" t="s">
        <v>4</v>
      </c>
      <c r="C262" s="145">
        <v>2319</v>
      </c>
      <c r="D262" s="32" t="s">
        <v>136</v>
      </c>
      <c r="E262" s="32" t="s">
        <v>7</v>
      </c>
      <c r="F262" s="32" t="s">
        <v>24</v>
      </c>
      <c r="G262" s="32" t="s">
        <v>391</v>
      </c>
      <c r="H262" s="32"/>
      <c r="I262">
        <v>24</v>
      </c>
      <c r="J262">
        <v>27</v>
      </c>
    </row>
    <row r="263" spans="1:10">
      <c r="A263" s="48">
        <v>43152</v>
      </c>
      <c r="B263" s="32" t="s">
        <v>4</v>
      </c>
      <c r="C263" s="145">
        <v>9710</v>
      </c>
      <c r="D263" s="32" t="s">
        <v>715</v>
      </c>
      <c r="E263" s="32" t="s">
        <v>104</v>
      </c>
      <c r="F263" s="32" t="s">
        <v>4</v>
      </c>
      <c r="G263" s="32" t="s">
        <v>243</v>
      </c>
      <c r="H263" s="32"/>
      <c r="I263">
        <v>72</v>
      </c>
      <c r="J263">
        <v>94</v>
      </c>
    </row>
    <row r="264" spans="1:10">
      <c r="A264" s="48">
        <v>43153</v>
      </c>
      <c r="B264" s="32" t="s">
        <v>4</v>
      </c>
      <c r="C264" s="145">
        <v>8055</v>
      </c>
      <c r="D264" s="32" t="s">
        <v>133</v>
      </c>
      <c r="E264" s="32" t="s">
        <v>9</v>
      </c>
      <c r="F264" s="32" t="s">
        <v>24</v>
      </c>
      <c r="G264" s="32" t="s">
        <v>235</v>
      </c>
      <c r="H264" s="32"/>
      <c r="I264">
        <v>25</v>
      </c>
      <c r="J264">
        <v>20</v>
      </c>
    </row>
    <row r="265" spans="1:10">
      <c r="A265" s="48">
        <v>43154</v>
      </c>
      <c r="B265" s="32" t="s">
        <v>4</v>
      </c>
      <c r="C265" s="145">
        <v>8264</v>
      </c>
      <c r="D265" s="32" t="s">
        <v>162</v>
      </c>
      <c r="E265" s="32" t="s">
        <v>35</v>
      </c>
      <c r="F265" s="32" t="s">
        <v>5</v>
      </c>
      <c r="G265" s="32" t="s">
        <v>718</v>
      </c>
      <c r="H265" s="32"/>
      <c r="I265">
        <v>26</v>
      </c>
      <c r="J265">
        <v>18</v>
      </c>
    </row>
    <row r="266" spans="1:10">
      <c r="A266" s="48">
        <v>43155</v>
      </c>
      <c r="B266" s="32" t="s">
        <v>4</v>
      </c>
      <c r="C266" s="145">
        <v>2713</v>
      </c>
      <c r="D266" s="32" t="s">
        <v>205</v>
      </c>
      <c r="E266" s="32" t="s">
        <v>79</v>
      </c>
      <c r="F266" s="32" t="s">
        <v>24</v>
      </c>
      <c r="G266" s="32" t="s">
        <v>609</v>
      </c>
      <c r="H266" s="32"/>
      <c r="I266">
        <v>23</v>
      </c>
      <c r="J266">
        <v>26</v>
      </c>
    </row>
    <row r="267" spans="1:10">
      <c r="A267" s="48">
        <v>43155</v>
      </c>
      <c r="B267" s="32" t="s">
        <v>4</v>
      </c>
      <c r="C267" s="145">
        <v>2612</v>
      </c>
      <c r="D267" s="32" t="s">
        <v>205</v>
      </c>
      <c r="E267" s="32" t="s">
        <v>5</v>
      </c>
      <c r="F267" s="32" t="s">
        <v>6</v>
      </c>
      <c r="G267" s="32" t="s">
        <v>728</v>
      </c>
      <c r="H267" s="32"/>
      <c r="I267">
        <v>23</v>
      </c>
      <c r="J267">
        <v>26</v>
      </c>
    </row>
    <row r="268" spans="1:10">
      <c r="A268" s="48">
        <v>43155</v>
      </c>
      <c r="B268" s="32" t="s">
        <v>4</v>
      </c>
      <c r="C268" s="145">
        <v>4981</v>
      </c>
      <c r="D268" s="32" t="s">
        <v>290</v>
      </c>
      <c r="E268" s="32" t="s">
        <v>6</v>
      </c>
      <c r="F268" s="32" t="s">
        <v>6</v>
      </c>
      <c r="G268" s="32" t="s">
        <v>533</v>
      </c>
      <c r="H268" s="32"/>
      <c r="I268">
        <v>18</v>
      </c>
      <c r="J268">
        <v>13</v>
      </c>
    </row>
    <row r="269" spans="1:10">
      <c r="A269" s="48">
        <v>43155</v>
      </c>
      <c r="B269" s="32" t="s">
        <v>4</v>
      </c>
      <c r="C269" s="145">
        <v>8614</v>
      </c>
      <c r="D269" s="32" t="s">
        <v>509</v>
      </c>
      <c r="E269" s="32" t="s">
        <v>5</v>
      </c>
      <c r="F269" s="32" t="s">
        <v>5</v>
      </c>
      <c r="G269" s="32" t="s">
        <v>98</v>
      </c>
      <c r="H269" s="32"/>
      <c r="I269">
        <v>520</v>
      </c>
      <c r="J269">
        <v>41</v>
      </c>
    </row>
    <row r="270" spans="1:10">
      <c r="A270" s="48">
        <v>43155</v>
      </c>
      <c r="B270" s="32" t="s">
        <v>4</v>
      </c>
      <c r="C270" s="145">
        <v>5243</v>
      </c>
      <c r="D270" s="32" t="s">
        <v>166</v>
      </c>
      <c r="E270" s="32" t="s">
        <v>616</v>
      </c>
      <c r="F270" s="32" t="s">
        <v>24</v>
      </c>
      <c r="G270" s="32" t="s">
        <v>609</v>
      </c>
      <c r="H270" s="32"/>
      <c r="I270">
        <v>29</v>
      </c>
      <c r="J270">
        <v>34</v>
      </c>
    </row>
    <row r="271" spans="1:10">
      <c r="A271" s="48">
        <v>43155</v>
      </c>
      <c r="B271" s="32" t="s">
        <v>4</v>
      </c>
      <c r="C271" s="145">
        <v>1499</v>
      </c>
      <c r="D271" s="32" t="s">
        <v>623</v>
      </c>
      <c r="E271" s="32" t="s">
        <v>5</v>
      </c>
      <c r="F271" s="32" t="s">
        <v>7</v>
      </c>
      <c r="G271" s="32" t="s">
        <v>609</v>
      </c>
      <c r="H271" s="32"/>
      <c r="I271">
        <v>23</v>
      </c>
      <c r="J271">
        <v>26</v>
      </c>
    </row>
    <row r="272" spans="1:10">
      <c r="A272" s="48">
        <v>43155</v>
      </c>
      <c r="B272" s="32" t="s">
        <v>4</v>
      </c>
      <c r="C272" s="145">
        <v>4499</v>
      </c>
      <c r="D272" s="32" t="s">
        <v>731</v>
      </c>
      <c r="E272" s="32" t="s">
        <v>5</v>
      </c>
      <c r="F272" s="32" t="s">
        <v>24</v>
      </c>
      <c r="G272" s="32" t="s">
        <v>577</v>
      </c>
      <c r="H272" s="32"/>
      <c r="I272">
        <v>14</v>
      </c>
      <c r="J272">
        <v>10</v>
      </c>
    </row>
    <row r="273" spans="1:10">
      <c r="A273" s="48">
        <v>43156</v>
      </c>
      <c r="B273" s="32" t="s">
        <v>4</v>
      </c>
      <c r="C273" s="145">
        <v>6913</v>
      </c>
      <c r="D273" s="32" t="s">
        <v>286</v>
      </c>
      <c r="E273" s="32" t="s">
        <v>7</v>
      </c>
      <c r="F273" s="32" t="s">
        <v>5</v>
      </c>
      <c r="G273" s="32" t="s">
        <v>735</v>
      </c>
      <c r="H273" s="32"/>
      <c r="I273">
        <v>35</v>
      </c>
      <c r="J273">
        <v>46</v>
      </c>
    </row>
    <row r="274" spans="1:10">
      <c r="A274" s="48">
        <v>43156</v>
      </c>
      <c r="B274" s="32" t="s">
        <v>4</v>
      </c>
      <c r="C274" s="145">
        <v>1726</v>
      </c>
      <c r="D274" s="32" t="s">
        <v>205</v>
      </c>
      <c r="E274" s="32" t="s">
        <v>4</v>
      </c>
      <c r="F274" s="32" t="s">
        <v>4</v>
      </c>
      <c r="G274" s="32" t="s">
        <v>388</v>
      </c>
      <c r="H274" s="32"/>
      <c r="I274">
        <v>23</v>
      </c>
      <c r="J274">
        <v>26</v>
      </c>
    </row>
    <row r="275" spans="1:10">
      <c r="A275" s="48">
        <v>43156</v>
      </c>
      <c r="B275" s="32" t="s">
        <v>4</v>
      </c>
      <c r="C275" s="145">
        <v>8086</v>
      </c>
      <c r="D275" s="32" t="s">
        <v>133</v>
      </c>
      <c r="E275" s="32" t="s">
        <v>633</v>
      </c>
      <c r="F275" s="32" t="s">
        <v>24</v>
      </c>
      <c r="G275" s="32" t="s">
        <v>609</v>
      </c>
      <c r="H275" s="32"/>
      <c r="I275">
        <v>25</v>
      </c>
      <c r="J275">
        <v>20</v>
      </c>
    </row>
    <row r="276" spans="1:10">
      <c r="A276" s="48">
        <v>43156</v>
      </c>
      <c r="B276" s="32" t="s">
        <v>4</v>
      </c>
      <c r="C276" s="145">
        <v>8272</v>
      </c>
      <c r="D276" s="32" t="s">
        <v>162</v>
      </c>
      <c r="E276" s="32" t="s">
        <v>7</v>
      </c>
      <c r="F276" s="32" t="s">
        <v>620</v>
      </c>
      <c r="G276" s="32" t="s">
        <v>123</v>
      </c>
      <c r="H276" s="32"/>
      <c r="I276">
        <v>26</v>
      </c>
      <c r="J276">
        <v>18</v>
      </c>
    </row>
    <row r="277" spans="1:10">
      <c r="A277" s="48">
        <v>43156</v>
      </c>
      <c r="B277" s="32" t="s">
        <v>4</v>
      </c>
      <c r="C277" s="145">
        <v>1363</v>
      </c>
      <c r="D277" s="32" t="s">
        <v>136</v>
      </c>
      <c r="E277" s="32" t="s">
        <v>233</v>
      </c>
      <c r="F277" s="32" t="s">
        <v>7</v>
      </c>
      <c r="G277" s="32" t="s">
        <v>123</v>
      </c>
      <c r="H277" s="32"/>
      <c r="I277">
        <v>24</v>
      </c>
      <c r="J277">
        <v>27</v>
      </c>
    </row>
    <row r="278" spans="1:10">
      <c r="A278" s="48">
        <v>43156</v>
      </c>
      <c r="B278" s="32" t="s">
        <v>4</v>
      </c>
      <c r="C278" s="145">
        <v>7444</v>
      </c>
      <c r="D278" s="32" t="s">
        <v>474</v>
      </c>
      <c r="E278" s="32" t="s">
        <v>5</v>
      </c>
      <c r="F278" s="32" t="s">
        <v>6</v>
      </c>
      <c r="G278" s="32" t="s">
        <v>466</v>
      </c>
      <c r="H278" s="32"/>
      <c r="I278">
        <v>35</v>
      </c>
      <c r="J278">
        <v>46</v>
      </c>
    </row>
    <row r="279" spans="1:10">
      <c r="A279" s="48">
        <v>43156</v>
      </c>
      <c r="B279" s="32" t="s">
        <v>4</v>
      </c>
      <c r="C279" s="145">
        <v>8531</v>
      </c>
      <c r="D279" s="32" t="s">
        <v>164</v>
      </c>
      <c r="E279" s="32" t="s">
        <v>5</v>
      </c>
      <c r="F279" s="32" t="s">
        <v>6</v>
      </c>
      <c r="G279" s="32" t="s">
        <v>609</v>
      </c>
      <c r="H279" s="32"/>
      <c r="I279">
        <v>45</v>
      </c>
      <c r="J279">
        <v>35</v>
      </c>
    </row>
    <row r="280" spans="1:10">
      <c r="A280" s="48">
        <v>43156</v>
      </c>
      <c r="B280" s="32" t="s">
        <v>4</v>
      </c>
      <c r="C280" s="145">
        <v>7463</v>
      </c>
      <c r="D280" s="32" t="s">
        <v>736</v>
      </c>
      <c r="E280" s="32" t="s">
        <v>5</v>
      </c>
      <c r="F280" s="32" t="s">
        <v>5</v>
      </c>
      <c r="G280" s="32" t="s">
        <v>609</v>
      </c>
      <c r="H280" s="32"/>
      <c r="I280">
        <v>40</v>
      </c>
      <c r="J280">
        <v>54</v>
      </c>
    </row>
    <row r="281" spans="1:10">
      <c r="A281" s="48">
        <v>43156</v>
      </c>
      <c r="B281" s="32" t="s">
        <v>4</v>
      </c>
      <c r="C281" s="145">
        <v>54135</v>
      </c>
      <c r="D281" s="32" t="s">
        <v>738</v>
      </c>
      <c r="E281" s="32" t="s">
        <v>7</v>
      </c>
      <c r="F281" s="32" t="s">
        <v>24</v>
      </c>
      <c r="G281" s="32" t="s">
        <v>577</v>
      </c>
      <c r="H281" s="32"/>
      <c r="I281">
        <v>22</v>
      </c>
      <c r="J281">
        <v>17</v>
      </c>
    </row>
    <row r="282" spans="1:10">
      <c r="A282" s="48">
        <v>43156</v>
      </c>
      <c r="B282" s="32" t="s">
        <v>4</v>
      </c>
      <c r="C282" s="145">
        <v>8230</v>
      </c>
      <c r="D282" s="32" t="s">
        <v>162</v>
      </c>
      <c r="E282" s="32" t="s">
        <v>24</v>
      </c>
      <c r="F282" s="32" t="s">
        <v>9</v>
      </c>
      <c r="G282" s="32" t="s">
        <v>533</v>
      </c>
      <c r="H282" s="32"/>
      <c r="I282">
        <v>26</v>
      </c>
      <c r="J282">
        <v>18</v>
      </c>
    </row>
    <row r="283" spans="1:10">
      <c r="A283" s="48">
        <v>43156</v>
      </c>
      <c r="B283" s="32" t="s">
        <v>4</v>
      </c>
      <c r="C283" s="145">
        <v>4279</v>
      </c>
      <c r="D283" s="32" t="s">
        <v>141</v>
      </c>
      <c r="E283" s="32" t="s">
        <v>6</v>
      </c>
      <c r="F283" s="32" t="s">
        <v>7</v>
      </c>
      <c r="G283" s="32" t="s">
        <v>577</v>
      </c>
      <c r="H283" s="32"/>
      <c r="I283">
        <v>11</v>
      </c>
      <c r="J283">
        <v>10</v>
      </c>
    </row>
    <row r="284" spans="1:10">
      <c r="A284" s="48">
        <v>43158</v>
      </c>
      <c r="B284" s="32" t="s">
        <v>4</v>
      </c>
      <c r="C284" s="145">
        <v>9047</v>
      </c>
      <c r="D284" s="32" t="s">
        <v>161</v>
      </c>
      <c r="E284" s="32" t="s">
        <v>5</v>
      </c>
      <c r="F284" s="32" t="s">
        <v>5</v>
      </c>
      <c r="G284" s="32" t="s">
        <v>609</v>
      </c>
      <c r="H284" s="32"/>
      <c r="I284">
        <v>46</v>
      </c>
      <c r="J284">
        <v>63</v>
      </c>
    </row>
    <row r="285" spans="1:10">
      <c r="A285" s="48">
        <v>43158</v>
      </c>
      <c r="B285" s="32" t="s">
        <v>4</v>
      </c>
      <c r="C285" s="145">
        <v>6195</v>
      </c>
      <c r="D285" s="32" t="s">
        <v>688</v>
      </c>
      <c r="E285" s="32" t="s">
        <v>24</v>
      </c>
      <c r="F285" s="32" t="s">
        <v>6</v>
      </c>
      <c r="G285" s="32" t="s">
        <v>744</v>
      </c>
      <c r="H285" s="32"/>
      <c r="I285">
        <v>35</v>
      </c>
      <c r="J285">
        <v>44</v>
      </c>
    </row>
    <row r="286" spans="1:10">
      <c r="A286" s="48">
        <v>43158</v>
      </c>
      <c r="B286" s="32" t="s">
        <v>4</v>
      </c>
      <c r="C286" s="145">
        <v>1944</v>
      </c>
      <c r="D286" s="32" t="s">
        <v>205</v>
      </c>
      <c r="E286" s="32" t="s">
        <v>7</v>
      </c>
      <c r="F286" s="32" t="s">
        <v>24</v>
      </c>
      <c r="G286" s="32"/>
      <c r="H286" s="32"/>
      <c r="I286">
        <v>23</v>
      </c>
      <c r="J286">
        <v>26</v>
      </c>
    </row>
    <row r="287" spans="1:10">
      <c r="A287" s="48">
        <v>43158</v>
      </c>
      <c r="B287" s="32" t="s">
        <v>4</v>
      </c>
      <c r="C287" s="145">
        <v>8028</v>
      </c>
      <c r="D287" s="32" t="s">
        <v>135</v>
      </c>
      <c r="E287" s="32" t="s">
        <v>6</v>
      </c>
      <c r="F287" s="32" t="s">
        <v>24</v>
      </c>
      <c r="G287" s="32" t="s">
        <v>478</v>
      </c>
      <c r="H287" s="32"/>
      <c r="I287">
        <v>19</v>
      </c>
      <c r="J287">
        <v>26</v>
      </c>
    </row>
    <row r="288" spans="1:10">
      <c r="A288" s="48">
        <v>43159</v>
      </c>
      <c r="B288" s="32" t="s">
        <v>4</v>
      </c>
      <c r="C288" s="145">
        <v>3390</v>
      </c>
      <c r="D288" s="32" t="s">
        <v>159</v>
      </c>
      <c r="E288" s="32" t="s">
        <v>7</v>
      </c>
      <c r="F288" s="32" t="s">
        <v>620</v>
      </c>
      <c r="G288" s="32" t="s">
        <v>562</v>
      </c>
      <c r="H288" s="32"/>
      <c r="I288">
        <v>23</v>
      </c>
      <c r="J288">
        <v>27</v>
      </c>
    </row>
    <row r="289" spans="1:11">
      <c r="A289" s="48">
        <v>43138</v>
      </c>
      <c r="B289" s="32" t="s">
        <v>608</v>
      </c>
      <c r="C289" s="32">
        <v>1140</v>
      </c>
      <c r="D289" s="32" t="s">
        <v>277</v>
      </c>
      <c r="E289" s="32" t="s">
        <v>6</v>
      </c>
      <c r="F289" s="32" t="s">
        <v>24</v>
      </c>
      <c r="G289" s="32" t="s">
        <v>609</v>
      </c>
      <c r="H289" s="32"/>
    </row>
    <row r="290" spans="1:11">
      <c r="A290" s="48">
        <v>43145</v>
      </c>
      <c r="B290" s="32" t="s">
        <v>635</v>
      </c>
      <c r="C290" s="32" t="s">
        <v>636</v>
      </c>
      <c r="D290" s="32" t="s">
        <v>637</v>
      </c>
      <c r="E290" s="32" t="s">
        <v>638</v>
      </c>
      <c r="F290" s="32" t="s">
        <v>489</v>
      </c>
      <c r="G290" s="32" t="s">
        <v>388</v>
      </c>
      <c r="H290" s="32"/>
    </row>
    <row r="291" spans="1:11">
      <c r="A291" s="48">
        <v>43136</v>
      </c>
      <c r="B291" s="32" t="s">
        <v>604</v>
      </c>
      <c r="C291" s="32">
        <v>98199</v>
      </c>
      <c r="D291" s="32" t="s">
        <v>605</v>
      </c>
      <c r="E291" s="32" t="s">
        <v>24</v>
      </c>
      <c r="F291" s="32" t="s">
        <v>28</v>
      </c>
      <c r="G291" s="32" t="s">
        <v>445</v>
      </c>
      <c r="H291" s="32"/>
    </row>
    <row r="292" spans="1:11">
      <c r="A292" s="48">
        <v>43149</v>
      </c>
      <c r="B292" s="32" t="s">
        <v>604</v>
      </c>
      <c r="C292" s="116" t="s">
        <v>698</v>
      </c>
      <c r="D292" s="32" t="s">
        <v>691</v>
      </c>
      <c r="E292" s="32" t="s">
        <v>24</v>
      </c>
      <c r="F292" s="32" t="s">
        <v>24</v>
      </c>
      <c r="G292" s="32" t="s">
        <v>672</v>
      </c>
      <c r="H292" s="32"/>
    </row>
    <row r="293" spans="1:11">
      <c r="A293" s="48"/>
      <c r="B293" s="32"/>
      <c r="C293" s="145"/>
      <c r="D293" s="32"/>
      <c r="E293" s="32"/>
      <c r="F293" s="32"/>
      <c r="G293" s="32"/>
      <c r="H293" s="32"/>
    </row>
    <row r="294" spans="1:11">
      <c r="I294" s="132">
        <f>SUM(I4:I292)</f>
        <v>9529</v>
      </c>
      <c r="J294" s="132">
        <f>SUM(J4:J292)</f>
        <v>11569</v>
      </c>
    </row>
    <row r="295" spans="1:11">
      <c r="I295" s="132">
        <f>291-2-9</f>
        <v>280</v>
      </c>
      <c r="J295" s="132">
        <f>291-2-9</f>
        <v>280</v>
      </c>
    </row>
    <row r="296" spans="1:11">
      <c r="I296" s="133">
        <f>I294/I295</f>
        <v>34.032142857142858</v>
      </c>
      <c r="J296" s="133">
        <f>J294/J295</f>
        <v>41.317857142857143</v>
      </c>
    </row>
    <row r="298" spans="1:11" ht="21">
      <c r="I298" s="134" t="s">
        <v>4</v>
      </c>
      <c r="J298" s="243">
        <f>K3</f>
        <v>208</v>
      </c>
      <c r="K298" s="144">
        <f>J298/J303</f>
        <v>0.7197231833910035</v>
      </c>
    </row>
    <row r="299" spans="1:11" ht="21">
      <c r="I299" s="134" t="s">
        <v>22</v>
      </c>
      <c r="J299" s="135">
        <f>Q3</f>
        <v>14</v>
      </c>
      <c r="K299" s="144">
        <f>J299/J303</f>
        <v>4.8442906574394463E-2</v>
      </c>
    </row>
    <row r="300" spans="1:11" ht="21">
      <c r="I300" s="134" t="s">
        <v>6</v>
      </c>
      <c r="J300" s="135">
        <f>O3</f>
        <v>15</v>
      </c>
      <c r="K300" s="144">
        <f>J300/J303</f>
        <v>5.1903114186851208E-2</v>
      </c>
    </row>
    <row r="301" spans="1:11" ht="21">
      <c r="I301" s="134" t="s">
        <v>7</v>
      </c>
      <c r="J301" s="135">
        <f>M3</f>
        <v>43</v>
      </c>
      <c r="K301" s="144">
        <f>J301/J303</f>
        <v>0.14878892733564014</v>
      </c>
    </row>
    <row r="302" spans="1:11" ht="21">
      <c r="I302" s="134" t="s">
        <v>711</v>
      </c>
      <c r="J302" s="135">
        <f>S3</f>
        <v>9</v>
      </c>
      <c r="K302" s="144">
        <f>J302/J303</f>
        <v>3.1141868512110725E-2</v>
      </c>
    </row>
    <row r="303" spans="1:11" ht="21">
      <c r="I303" s="134"/>
      <c r="J303" s="135">
        <f>SUM(J298:J302)</f>
        <v>289</v>
      </c>
      <c r="K303" s="144">
        <f>SUM(K298:K302)</f>
        <v>1</v>
      </c>
    </row>
  </sheetData>
  <sortState ref="A3:J291">
    <sortCondition ref="B3"/>
  </sortState>
  <mergeCells count="1">
    <mergeCell ref="K1:T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0"/>
  <dimension ref="A1:K335"/>
  <sheetViews>
    <sheetView topLeftCell="F1" zoomScale="153" zoomScaleNormal="153" zoomScalePageLayoutView="153" workbookViewId="0">
      <pane ySplit="1" topLeftCell="A2" activePane="bottomLeft" state="frozen"/>
      <selection pane="bottomLeft" activeCell="H326" sqref="H3:H326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0">
      <c r="A3" s="48">
        <v>43162</v>
      </c>
      <c r="B3" s="231" t="s">
        <v>22</v>
      </c>
      <c r="C3" s="214">
        <v>6747</v>
      </c>
      <c r="D3" s="32" t="s">
        <v>642</v>
      </c>
      <c r="E3" s="32" t="s">
        <v>7</v>
      </c>
      <c r="F3" s="32" t="s">
        <v>6</v>
      </c>
      <c r="G3" s="32" t="s">
        <v>482</v>
      </c>
      <c r="H3" s="32"/>
      <c r="I3" s="121"/>
      <c r="J3" s="121"/>
    </row>
    <row r="4" spans="1:10">
      <c r="A4" s="48">
        <v>43162</v>
      </c>
      <c r="B4" s="231" t="s">
        <v>22</v>
      </c>
      <c r="C4" s="214">
        <v>6723</v>
      </c>
      <c r="D4" s="32" t="s">
        <v>799</v>
      </c>
      <c r="E4" s="32" t="s">
        <v>7</v>
      </c>
      <c r="F4" s="32" t="s">
        <v>7</v>
      </c>
      <c r="G4" s="32" t="s">
        <v>800</v>
      </c>
      <c r="H4" s="32"/>
      <c r="I4" s="121"/>
      <c r="J4" s="121"/>
    </row>
    <row r="5" spans="1:10">
      <c r="A5" s="210">
        <v>43186</v>
      </c>
      <c r="B5" s="211" t="s">
        <v>989</v>
      </c>
      <c r="C5" s="211" t="s">
        <v>989</v>
      </c>
      <c r="D5" s="211" t="s">
        <v>990</v>
      </c>
      <c r="E5" s="211" t="s">
        <v>991</v>
      </c>
      <c r="F5" s="211" t="s">
        <v>24</v>
      </c>
      <c r="G5" s="211" t="s">
        <v>992</v>
      </c>
      <c r="H5" s="211"/>
      <c r="I5" s="121"/>
      <c r="J5" s="121"/>
    </row>
    <row r="6" spans="1:10">
      <c r="A6" s="210">
        <v>43167</v>
      </c>
      <c r="B6" s="232" t="s">
        <v>22</v>
      </c>
      <c r="C6" s="215">
        <v>6790</v>
      </c>
      <c r="D6" s="211" t="s">
        <v>479</v>
      </c>
      <c r="E6" s="211" t="s">
        <v>25</v>
      </c>
      <c r="F6" s="211" t="s">
        <v>35</v>
      </c>
      <c r="G6" s="211" t="s">
        <v>853</v>
      </c>
      <c r="H6" s="211"/>
      <c r="I6" s="121"/>
      <c r="J6" s="121"/>
    </row>
    <row r="7" spans="1:10">
      <c r="A7" s="210">
        <v>43169</v>
      </c>
      <c r="B7" s="232" t="s">
        <v>22</v>
      </c>
      <c r="C7" s="215">
        <v>6724</v>
      </c>
      <c r="D7" s="211" t="s">
        <v>438</v>
      </c>
      <c r="E7" s="211" t="s">
        <v>7</v>
      </c>
      <c r="F7" s="211"/>
      <c r="G7" s="211" t="s">
        <v>510</v>
      </c>
      <c r="H7" s="211"/>
      <c r="I7" s="121"/>
      <c r="J7" s="121"/>
    </row>
    <row r="8" spans="1:10">
      <c r="A8" s="210">
        <v>43188</v>
      </c>
      <c r="B8" s="211" t="s">
        <v>22</v>
      </c>
      <c r="C8" s="211">
        <v>6673</v>
      </c>
      <c r="D8" s="211" t="s">
        <v>1000</v>
      </c>
      <c r="E8" s="211" t="s">
        <v>12</v>
      </c>
      <c r="F8" s="211" t="s">
        <v>7</v>
      </c>
      <c r="G8" s="211" t="s">
        <v>548</v>
      </c>
      <c r="H8" s="211"/>
      <c r="I8" s="121"/>
      <c r="J8" s="121"/>
    </row>
    <row r="9" spans="1:10">
      <c r="A9" s="48">
        <v>43161</v>
      </c>
      <c r="B9" s="231" t="s">
        <v>6</v>
      </c>
      <c r="C9" s="214">
        <v>38114</v>
      </c>
      <c r="D9" s="32" t="s">
        <v>784</v>
      </c>
      <c r="E9" s="32" t="s">
        <v>6</v>
      </c>
      <c r="F9" s="32" t="s">
        <v>7</v>
      </c>
      <c r="G9" s="32" t="s">
        <v>609</v>
      </c>
      <c r="H9" s="32"/>
      <c r="I9" s="121"/>
      <c r="J9" s="121"/>
    </row>
    <row r="10" spans="1:10">
      <c r="A10" s="48">
        <v>43163</v>
      </c>
      <c r="B10" s="231" t="s">
        <v>6</v>
      </c>
      <c r="C10" s="214">
        <v>66693</v>
      </c>
      <c r="D10" s="32" t="s">
        <v>821</v>
      </c>
      <c r="E10" s="32" t="s">
        <v>804</v>
      </c>
      <c r="F10" s="32" t="s">
        <v>5</v>
      </c>
      <c r="G10" s="32" t="s">
        <v>794</v>
      </c>
      <c r="H10" s="32"/>
      <c r="I10" s="121"/>
      <c r="J10" s="121"/>
    </row>
    <row r="11" spans="1:10">
      <c r="A11" s="48">
        <v>43163</v>
      </c>
      <c r="B11" s="231" t="s">
        <v>6</v>
      </c>
      <c r="C11" s="214">
        <v>54338</v>
      </c>
      <c r="D11" s="32" t="s">
        <v>968</v>
      </c>
      <c r="E11" s="32" t="s">
        <v>6</v>
      </c>
      <c r="F11" s="32" t="s">
        <v>6</v>
      </c>
      <c r="G11" s="32" t="s">
        <v>609</v>
      </c>
      <c r="H11" s="32"/>
      <c r="I11" s="121"/>
      <c r="J11" s="121"/>
    </row>
    <row r="12" spans="1:10">
      <c r="A12" s="210">
        <v>43169</v>
      </c>
      <c r="B12" s="232" t="s">
        <v>6</v>
      </c>
      <c r="C12" s="215">
        <v>54329</v>
      </c>
      <c r="D12" s="211" t="s">
        <v>868</v>
      </c>
      <c r="E12" s="211" t="s">
        <v>6</v>
      </c>
      <c r="F12" s="211" t="s">
        <v>24</v>
      </c>
      <c r="G12" s="211" t="s">
        <v>235</v>
      </c>
      <c r="H12" s="211"/>
      <c r="I12" s="121"/>
      <c r="J12" s="121"/>
    </row>
    <row r="13" spans="1:10">
      <c r="A13" s="210">
        <v>43176</v>
      </c>
      <c r="B13" s="232" t="s">
        <v>6</v>
      </c>
      <c r="C13" s="215">
        <v>54533</v>
      </c>
      <c r="D13" s="211" t="s">
        <v>908</v>
      </c>
      <c r="E13" s="211" t="s">
        <v>24</v>
      </c>
      <c r="F13" s="211" t="s">
        <v>28</v>
      </c>
      <c r="G13" s="211" t="s">
        <v>42</v>
      </c>
      <c r="H13" s="211"/>
      <c r="I13" s="121"/>
      <c r="J13" s="121"/>
    </row>
    <row r="14" spans="1:10">
      <c r="A14" s="210">
        <v>43178</v>
      </c>
      <c r="B14" s="232" t="s">
        <v>6</v>
      </c>
      <c r="C14" s="215">
        <v>54146</v>
      </c>
      <c r="D14" s="211" t="s">
        <v>434</v>
      </c>
      <c r="E14" s="211" t="s">
        <v>24</v>
      </c>
      <c r="F14" s="211" t="s">
        <v>6</v>
      </c>
      <c r="G14" s="211" t="s">
        <v>42</v>
      </c>
      <c r="H14" s="211"/>
      <c r="I14" s="121"/>
      <c r="J14" s="121"/>
    </row>
    <row r="15" spans="1:10">
      <c r="A15" s="210">
        <v>43181</v>
      </c>
      <c r="B15" s="232" t="s">
        <v>6</v>
      </c>
      <c r="C15" s="215">
        <v>54597</v>
      </c>
      <c r="D15" s="211" t="s">
        <v>952</v>
      </c>
      <c r="E15" s="211" t="s">
        <v>273</v>
      </c>
      <c r="F15" s="211" t="s">
        <v>6</v>
      </c>
      <c r="G15" s="211" t="s">
        <v>42</v>
      </c>
      <c r="H15" s="211"/>
      <c r="I15" s="121"/>
      <c r="J15" s="121"/>
    </row>
    <row r="16" spans="1:10">
      <c r="A16" s="210">
        <v>43183</v>
      </c>
      <c r="B16" s="232" t="s">
        <v>6</v>
      </c>
      <c r="C16" s="215">
        <v>66564</v>
      </c>
      <c r="D16" s="211" t="s">
        <v>958</v>
      </c>
      <c r="E16" s="211" t="s">
        <v>6</v>
      </c>
      <c r="F16" s="211" t="s">
        <v>24</v>
      </c>
      <c r="G16" s="211" t="s">
        <v>959</v>
      </c>
      <c r="H16" s="211"/>
      <c r="I16" s="121"/>
      <c r="J16" s="121"/>
    </row>
    <row r="17" spans="1:10">
      <c r="A17" s="210">
        <v>43183</v>
      </c>
      <c r="B17" s="232" t="s">
        <v>6</v>
      </c>
      <c r="C17" s="215">
        <v>41124</v>
      </c>
      <c r="D17" s="211" t="s">
        <v>962</v>
      </c>
      <c r="E17" s="211" t="s">
        <v>6</v>
      </c>
      <c r="F17" s="211" t="s">
        <v>24</v>
      </c>
      <c r="G17" s="211" t="s">
        <v>98</v>
      </c>
      <c r="H17" s="211"/>
      <c r="I17" s="121"/>
      <c r="J17" s="121"/>
    </row>
    <row r="18" spans="1:10">
      <c r="A18" s="210">
        <v>43184</v>
      </c>
      <c r="B18" s="211" t="s">
        <v>6</v>
      </c>
      <c r="C18" s="211">
        <v>63477</v>
      </c>
      <c r="D18" s="211" t="s">
        <v>975</v>
      </c>
      <c r="E18" s="211" t="s">
        <v>976</v>
      </c>
      <c r="F18" s="211" t="s">
        <v>6</v>
      </c>
      <c r="G18" s="211" t="s">
        <v>891</v>
      </c>
      <c r="H18" s="211"/>
      <c r="I18" s="121"/>
      <c r="J18" s="121"/>
    </row>
    <row r="19" spans="1:10">
      <c r="A19" s="210">
        <v>43184</v>
      </c>
      <c r="B19" s="211" t="s">
        <v>6</v>
      </c>
      <c r="C19" s="211">
        <v>54655</v>
      </c>
      <c r="D19" s="211" t="s">
        <v>977</v>
      </c>
      <c r="E19" s="211" t="s">
        <v>24</v>
      </c>
      <c r="F19" s="211" t="s">
        <v>6</v>
      </c>
      <c r="G19" s="211" t="s">
        <v>65</v>
      </c>
      <c r="H19" s="211"/>
      <c r="I19" s="121"/>
      <c r="J19" s="121"/>
    </row>
    <row r="20" spans="1:10">
      <c r="A20" s="210">
        <v>43185</v>
      </c>
      <c r="B20" s="211" t="s">
        <v>6</v>
      </c>
      <c r="C20" s="211">
        <v>54294</v>
      </c>
      <c r="D20" s="211" t="s">
        <v>434</v>
      </c>
      <c r="E20" s="211" t="s">
        <v>24</v>
      </c>
      <c r="F20" s="211" t="s">
        <v>6</v>
      </c>
      <c r="G20" s="211" t="s">
        <v>548</v>
      </c>
      <c r="H20" s="211"/>
      <c r="I20" s="121"/>
      <c r="J20" s="121"/>
    </row>
    <row r="21" spans="1:10">
      <c r="A21" s="210">
        <v>43186</v>
      </c>
      <c r="B21" s="211" t="s">
        <v>6</v>
      </c>
      <c r="C21" s="211">
        <v>38114</v>
      </c>
      <c r="D21" s="211" t="s">
        <v>996</v>
      </c>
      <c r="E21" s="211" t="s">
        <v>6</v>
      </c>
      <c r="F21" s="211" t="s">
        <v>6</v>
      </c>
      <c r="G21" s="211" t="s">
        <v>994</v>
      </c>
      <c r="H21" s="211"/>
      <c r="I21" s="121"/>
      <c r="J21" s="121"/>
    </row>
    <row r="22" spans="1:10">
      <c r="A22" s="210">
        <v>43186</v>
      </c>
      <c r="B22" s="211" t="s">
        <v>6</v>
      </c>
      <c r="C22" s="211">
        <v>60322</v>
      </c>
      <c r="D22" s="211" t="s">
        <v>426</v>
      </c>
      <c r="E22" s="211" t="s">
        <v>6</v>
      </c>
      <c r="F22" s="211" t="s">
        <v>6</v>
      </c>
      <c r="G22" s="211" t="s">
        <v>995</v>
      </c>
      <c r="H22" s="211"/>
      <c r="I22" s="121"/>
      <c r="J22" s="121"/>
    </row>
    <row r="23" spans="1:10">
      <c r="A23" s="210">
        <v>43188</v>
      </c>
      <c r="B23" s="211" t="s">
        <v>6</v>
      </c>
      <c r="C23" s="211">
        <v>54311</v>
      </c>
      <c r="D23" s="211" t="s">
        <v>434</v>
      </c>
      <c r="E23" s="211" t="s">
        <v>6</v>
      </c>
      <c r="F23" s="211" t="s">
        <v>24</v>
      </c>
      <c r="G23" s="211" t="s">
        <v>235</v>
      </c>
      <c r="H23" s="211"/>
      <c r="I23" s="121"/>
      <c r="J23" s="121"/>
    </row>
    <row r="24" spans="1:10">
      <c r="A24" s="210">
        <v>43188</v>
      </c>
      <c r="B24" s="211" t="s">
        <v>6</v>
      </c>
      <c r="C24" s="211">
        <v>54456</v>
      </c>
      <c r="D24" s="211" t="s">
        <v>999</v>
      </c>
      <c r="E24" s="211" t="s">
        <v>6</v>
      </c>
      <c r="F24" s="211" t="s">
        <v>6</v>
      </c>
      <c r="G24" s="211" t="s">
        <v>794</v>
      </c>
      <c r="H24" s="211"/>
      <c r="I24" s="184"/>
      <c r="J24" s="184"/>
    </row>
    <row r="25" spans="1:10">
      <c r="A25" s="210">
        <v>43188</v>
      </c>
      <c r="B25" s="211" t="s">
        <v>6</v>
      </c>
      <c r="C25" s="211">
        <v>38442</v>
      </c>
      <c r="D25" s="211" t="s">
        <v>1001</v>
      </c>
      <c r="E25" s="211" t="s">
        <v>6</v>
      </c>
      <c r="F25" s="211" t="s">
        <v>6</v>
      </c>
      <c r="G25" s="211" t="s">
        <v>609</v>
      </c>
      <c r="H25" s="211"/>
      <c r="I25" s="121"/>
      <c r="J25" s="121"/>
    </row>
    <row r="26" spans="1:10">
      <c r="A26" s="210">
        <v>43188</v>
      </c>
      <c r="B26" s="211" t="s">
        <v>6</v>
      </c>
      <c r="C26" s="211">
        <v>66625</v>
      </c>
      <c r="D26" s="211" t="s">
        <v>1002</v>
      </c>
      <c r="E26" s="211" t="s">
        <v>6</v>
      </c>
      <c r="F26" s="211" t="s">
        <v>220</v>
      </c>
      <c r="G26" s="211" t="s">
        <v>98</v>
      </c>
      <c r="H26" s="211"/>
      <c r="I26" s="121"/>
      <c r="J26" s="121"/>
    </row>
    <row r="27" spans="1:10">
      <c r="A27" s="210">
        <v>43189</v>
      </c>
      <c r="B27" s="211" t="s">
        <v>6</v>
      </c>
      <c r="C27" s="211">
        <v>66780</v>
      </c>
      <c r="D27" s="211" t="s">
        <v>1005</v>
      </c>
      <c r="E27" s="211" t="s">
        <v>6</v>
      </c>
      <c r="F27" s="211" t="s">
        <v>6</v>
      </c>
      <c r="G27" s="211" t="s">
        <v>609</v>
      </c>
      <c r="H27" s="211"/>
      <c r="I27" s="121"/>
      <c r="J27" s="121"/>
    </row>
    <row r="28" spans="1:10">
      <c r="A28" s="210">
        <v>43189</v>
      </c>
      <c r="B28" s="211" t="s">
        <v>6</v>
      </c>
      <c r="C28" s="211">
        <v>40764</v>
      </c>
      <c r="D28" s="211" t="s">
        <v>1006</v>
      </c>
      <c r="E28" s="211" t="s">
        <v>6</v>
      </c>
      <c r="F28" s="211" t="s">
        <v>24</v>
      </c>
      <c r="G28" s="211" t="s">
        <v>1007</v>
      </c>
      <c r="H28" s="211"/>
      <c r="I28" s="121"/>
      <c r="J28" s="121"/>
    </row>
    <row r="29" spans="1:10">
      <c r="A29" s="210">
        <v>43190</v>
      </c>
      <c r="B29" s="211" t="s">
        <v>6</v>
      </c>
      <c r="C29" s="246" t="s">
        <v>1018</v>
      </c>
      <c r="D29" s="211" t="s">
        <v>1019</v>
      </c>
      <c r="E29" s="211" t="s">
        <v>24</v>
      </c>
      <c r="F29" s="211" t="s">
        <v>24</v>
      </c>
      <c r="G29" s="211" t="s">
        <v>388</v>
      </c>
      <c r="H29" s="211"/>
      <c r="I29" s="121"/>
      <c r="J29" s="121"/>
    </row>
    <row r="30" spans="1:10">
      <c r="A30" s="48">
        <v>43160</v>
      </c>
      <c r="B30" s="231" t="s">
        <v>7</v>
      </c>
      <c r="C30" s="214">
        <v>57100</v>
      </c>
      <c r="D30" s="32" t="s">
        <v>369</v>
      </c>
      <c r="E30" s="32" t="s">
        <v>7</v>
      </c>
      <c r="F30" s="32" t="s">
        <v>7</v>
      </c>
      <c r="G30" s="32" t="s">
        <v>391</v>
      </c>
      <c r="H30" s="32"/>
      <c r="I30" s="121"/>
      <c r="J30" s="121"/>
    </row>
    <row r="31" spans="1:10">
      <c r="A31" s="48">
        <v>43160</v>
      </c>
      <c r="B31" s="231" t="s">
        <v>7</v>
      </c>
      <c r="C31" s="214">
        <v>57100</v>
      </c>
      <c r="D31" s="32" t="s">
        <v>369</v>
      </c>
      <c r="E31" s="32" t="s">
        <v>7</v>
      </c>
      <c r="F31" s="32" t="s">
        <v>7</v>
      </c>
      <c r="G31" s="32" t="s">
        <v>577</v>
      </c>
      <c r="H31" s="32"/>
      <c r="I31" s="121"/>
      <c r="J31" s="121"/>
    </row>
    <row r="32" spans="1:10">
      <c r="A32" s="48">
        <v>43160</v>
      </c>
      <c r="B32" s="231" t="s">
        <v>7</v>
      </c>
      <c r="C32" s="214">
        <v>57290</v>
      </c>
      <c r="D32" s="32" t="s">
        <v>356</v>
      </c>
      <c r="E32" s="32" t="s">
        <v>7</v>
      </c>
      <c r="F32" s="32" t="s">
        <v>7</v>
      </c>
      <c r="G32" s="32" t="s">
        <v>577</v>
      </c>
      <c r="H32" s="32"/>
      <c r="I32" s="121"/>
      <c r="J32" s="121"/>
    </row>
    <row r="33" spans="1:10">
      <c r="A33" s="48">
        <v>43160</v>
      </c>
      <c r="B33" s="231" t="s">
        <v>7</v>
      </c>
      <c r="C33" s="214">
        <v>57190</v>
      </c>
      <c r="D33" s="32" t="s">
        <v>515</v>
      </c>
      <c r="E33" s="32" t="s">
        <v>7</v>
      </c>
      <c r="F33" s="32" t="s">
        <v>28</v>
      </c>
      <c r="G33" s="32" t="s">
        <v>748</v>
      </c>
      <c r="H33" s="32"/>
      <c r="I33" s="121"/>
      <c r="J33" s="121"/>
    </row>
    <row r="34" spans="1:10">
      <c r="A34" s="48">
        <v>43160</v>
      </c>
      <c r="B34" s="231" t="s">
        <v>7</v>
      </c>
      <c r="C34" s="214">
        <v>54490</v>
      </c>
      <c r="D34" s="32" t="s">
        <v>749</v>
      </c>
      <c r="E34" s="32" t="s">
        <v>7</v>
      </c>
      <c r="F34" s="32" t="s">
        <v>9</v>
      </c>
      <c r="G34" s="32" t="s">
        <v>609</v>
      </c>
      <c r="H34" s="32"/>
      <c r="I34" s="121"/>
      <c r="J34" s="121"/>
    </row>
    <row r="35" spans="1:10">
      <c r="A35" s="48">
        <v>43160</v>
      </c>
      <c r="B35" s="231" t="s">
        <v>7</v>
      </c>
      <c r="C35" s="214">
        <v>54400</v>
      </c>
      <c r="D35" s="32" t="s">
        <v>747</v>
      </c>
      <c r="E35" s="32" t="s">
        <v>7</v>
      </c>
      <c r="F35" s="32" t="s">
        <v>28</v>
      </c>
      <c r="G35" s="32" t="s">
        <v>98</v>
      </c>
      <c r="H35" s="32"/>
      <c r="I35" s="121"/>
      <c r="J35" s="121"/>
    </row>
    <row r="36" spans="1:10">
      <c r="A36" s="48">
        <v>43160</v>
      </c>
      <c r="B36" s="231" t="s">
        <v>7</v>
      </c>
      <c r="C36" s="214">
        <v>54400</v>
      </c>
      <c r="D36" s="32" t="s">
        <v>747</v>
      </c>
      <c r="E36" s="32" t="s">
        <v>7</v>
      </c>
      <c r="F36" s="32" t="s">
        <v>24</v>
      </c>
      <c r="G36" s="32" t="s">
        <v>217</v>
      </c>
      <c r="H36" s="32"/>
      <c r="I36" s="121"/>
      <c r="J36" s="121"/>
    </row>
    <row r="37" spans="1:10">
      <c r="A37" s="48">
        <v>43160</v>
      </c>
      <c r="B37" s="231" t="s">
        <v>7</v>
      </c>
      <c r="C37" s="214">
        <v>57970</v>
      </c>
      <c r="D37" s="32" t="s">
        <v>739</v>
      </c>
      <c r="E37" s="32" t="s">
        <v>7</v>
      </c>
      <c r="F37" s="32" t="s">
        <v>24</v>
      </c>
      <c r="G37" s="32" t="s">
        <v>577</v>
      </c>
      <c r="H37" s="32"/>
      <c r="I37" s="121"/>
      <c r="J37" s="121"/>
    </row>
    <row r="38" spans="1:10">
      <c r="A38" s="48">
        <v>43160</v>
      </c>
      <c r="B38" s="231" t="s">
        <v>7</v>
      </c>
      <c r="C38" s="214">
        <v>57390</v>
      </c>
      <c r="D38" s="32" t="s">
        <v>350</v>
      </c>
      <c r="E38" s="32" t="s">
        <v>7</v>
      </c>
      <c r="F38" s="32" t="s">
        <v>7</v>
      </c>
      <c r="G38" s="32" t="s">
        <v>609</v>
      </c>
      <c r="H38" s="32"/>
      <c r="I38" s="121"/>
      <c r="J38" s="121"/>
    </row>
    <row r="39" spans="1:10">
      <c r="A39" s="48">
        <v>43160</v>
      </c>
      <c r="B39" s="231" t="s">
        <v>7</v>
      </c>
      <c r="C39" s="214">
        <v>54000</v>
      </c>
      <c r="D39" s="32" t="s">
        <v>750</v>
      </c>
      <c r="E39" s="32" t="s">
        <v>7</v>
      </c>
      <c r="F39" s="32" t="s">
        <v>7</v>
      </c>
      <c r="G39" s="32" t="s">
        <v>609</v>
      </c>
      <c r="H39" s="32"/>
      <c r="I39" s="121"/>
      <c r="J39" s="121"/>
    </row>
    <row r="40" spans="1:10">
      <c r="A40" s="48">
        <v>43160</v>
      </c>
      <c r="B40" s="231" t="s">
        <v>7</v>
      </c>
      <c r="C40" s="214">
        <v>54870</v>
      </c>
      <c r="D40" s="32" t="s">
        <v>587</v>
      </c>
      <c r="E40" s="32" t="s">
        <v>7</v>
      </c>
      <c r="F40" s="32"/>
      <c r="G40" s="32" t="s">
        <v>577</v>
      </c>
      <c r="H40" s="32"/>
      <c r="I40" s="121"/>
      <c r="J40" s="121"/>
    </row>
    <row r="41" spans="1:10">
      <c r="A41" s="48">
        <v>43161</v>
      </c>
      <c r="B41" s="231" t="s">
        <v>7</v>
      </c>
      <c r="C41" s="214">
        <v>57100</v>
      </c>
      <c r="D41" s="32" t="s">
        <v>785</v>
      </c>
      <c r="E41" s="32" t="s">
        <v>7</v>
      </c>
      <c r="F41" s="32" t="s">
        <v>28</v>
      </c>
      <c r="G41" s="32" t="s">
        <v>217</v>
      </c>
      <c r="H41" s="32"/>
      <c r="I41" s="121"/>
      <c r="J41" s="121"/>
    </row>
    <row r="42" spans="1:10">
      <c r="A42" s="48">
        <v>43162</v>
      </c>
      <c r="B42" s="231" t="s">
        <v>7</v>
      </c>
      <c r="C42" s="214">
        <v>54590</v>
      </c>
      <c r="D42" s="32" t="s">
        <v>587</v>
      </c>
      <c r="E42" s="32" t="s">
        <v>7</v>
      </c>
      <c r="F42" s="32" t="s">
        <v>24</v>
      </c>
      <c r="G42" s="32" t="s">
        <v>380</v>
      </c>
      <c r="H42" s="32"/>
      <c r="I42" s="121"/>
      <c r="J42" s="121"/>
    </row>
    <row r="43" spans="1:10">
      <c r="A43" s="48">
        <v>43162</v>
      </c>
      <c r="B43" s="231" t="s">
        <v>7</v>
      </c>
      <c r="C43" s="216" t="s">
        <v>786</v>
      </c>
      <c r="D43" s="32" t="s">
        <v>787</v>
      </c>
      <c r="E43" s="32" t="s">
        <v>7</v>
      </c>
      <c r="F43" s="32" t="s">
        <v>7</v>
      </c>
      <c r="G43" s="32" t="s">
        <v>788</v>
      </c>
      <c r="H43" s="32"/>
      <c r="I43" s="121"/>
      <c r="J43" s="121"/>
    </row>
    <row r="44" spans="1:10">
      <c r="A44" s="48">
        <v>43162</v>
      </c>
      <c r="B44" s="231" t="s">
        <v>7</v>
      </c>
      <c r="C44" s="214">
        <v>54440</v>
      </c>
      <c r="D44" s="32" t="s">
        <v>522</v>
      </c>
      <c r="E44" s="32" t="s">
        <v>7</v>
      </c>
      <c r="F44" s="32" t="s">
        <v>24</v>
      </c>
      <c r="G44" s="32" t="s">
        <v>659</v>
      </c>
      <c r="H44" s="32"/>
      <c r="I44" s="121"/>
      <c r="J44" s="121"/>
    </row>
    <row r="45" spans="1:10">
      <c r="A45" s="48">
        <v>43162</v>
      </c>
      <c r="B45" s="231" t="s">
        <v>7</v>
      </c>
      <c r="C45" s="214">
        <v>54720</v>
      </c>
      <c r="D45" s="32" t="s">
        <v>538</v>
      </c>
      <c r="E45" s="32" t="s">
        <v>7</v>
      </c>
      <c r="F45" s="32" t="s">
        <v>24</v>
      </c>
      <c r="G45" s="32" t="s">
        <v>98</v>
      </c>
      <c r="H45" s="32"/>
      <c r="I45" s="121"/>
      <c r="J45" s="121"/>
    </row>
    <row r="46" spans="1:10">
      <c r="A46" s="48">
        <v>43162</v>
      </c>
      <c r="B46" s="231" t="s">
        <v>7</v>
      </c>
      <c r="C46" s="214">
        <v>57100</v>
      </c>
      <c r="D46" s="32" t="s">
        <v>369</v>
      </c>
      <c r="E46" s="32" t="s">
        <v>7</v>
      </c>
      <c r="F46" s="32" t="s">
        <v>28</v>
      </c>
      <c r="G46" s="32" t="s">
        <v>388</v>
      </c>
      <c r="H46" s="32"/>
      <c r="I46" s="121"/>
      <c r="J46" s="121"/>
    </row>
    <row r="47" spans="1:10">
      <c r="A47" s="48">
        <v>43162</v>
      </c>
      <c r="B47" s="231" t="s">
        <v>7</v>
      </c>
      <c r="C47" s="214">
        <v>54190</v>
      </c>
      <c r="D47" s="32" t="s">
        <v>791</v>
      </c>
      <c r="E47" s="32" t="s">
        <v>7</v>
      </c>
      <c r="F47" s="32" t="s">
        <v>24</v>
      </c>
      <c r="G47" s="32" t="s">
        <v>609</v>
      </c>
      <c r="H47" s="32"/>
      <c r="I47" s="121"/>
      <c r="J47" s="121"/>
    </row>
    <row r="48" spans="1:10">
      <c r="A48" s="48">
        <v>43162</v>
      </c>
      <c r="B48" s="231" t="s">
        <v>7</v>
      </c>
      <c r="C48" s="214">
        <v>57650</v>
      </c>
      <c r="D48" s="32" t="s">
        <v>795</v>
      </c>
      <c r="E48" s="32" t="s">
        <v>7</v>
      </c>
      <c r="F48" s="32" t="s">
        <v>24</v>
      </c>
      <c r="G48" s="32" t="s">
        <v>520</v>
      </c>
      <c r="H48" s="32"/>
      <c r="I48" s="121"/>
      <c r="J48" s="121"/>
    </row>
    <row r="49" spans="1:10">
      <c r="A49" s="48">
        <v>43163</v>
      </c>
      <c r="B49" s="231" t="s">
        <v>7</v>
      </c>
      <c r="C49" s="214">
        <v>57330</v>
      </c>
      <c r="D49" s="32" t="s">
        <v>398</v>
      </c>
      <c r="E49" s="32" t="s">
        <v>7</v>
      </c>
      <c r="F49" s="32" t="s">
        <v>24</v>
      </c>
      <c r="G49" s="32" t="s">
        <v>98</v>
      </c>
      <c r="H49" s="32"/>
      <c r="I49" s="121"/>
      <c r="J49" s="121"/>
    </row>
    <row r="50" spans="1:10">
      <c r="A50" s="48">
        <v>43163</v>
      </c>
      <c r="B50" s="231" t="s">
        <v>7</v>
      </c>
      <c r="C50" s="214">
        <v>54135</v>
      </c>
      <c r="D50" s="32" t="s">
        <v>738</v>
      </c>
      <c r="E50" s="32" t="s">
        <v>7</v>
      </c>
      <c r="F50" s="32" t="s">
        <v>24</v>
      </c>
      <c r="G50" s="32" t="s">
        <v>548</v>
      </c>
      <c r="H50" s="32"/>
      <c r="I50" s="121"/>
      <c r="J50" s="121"/>
    </row>
    <row r="51" spans="1:10">
      <c r="A51" s="48">
        <v>43163</v>
      </c>
      <c r="B51" s="231" t="s">
        <v>7</v>
      </c>
      <c r="C51" s="214">
        <v>57365</v>
      </c>
      <c r="D51" s="32" t="s">
        <v>813</v>
      </c>
      <c r="E51" s="32" t="s">
        <v>7</v>
      </c>
      <c r="F51" s="32" t="s">
        <v>24</v>
      </c>
      <c r="G51" s="32" t="s">
        <v>514</v>
      </c>
      <c r="H51" s="32"/>
      <c r="I51" s="121"/>
      <c r="J51" s="121"/>
    </row>
    <row r="52" spans="1:10">
      <c r="A52" s="48">
        <v>43163</v>
      </c>
      <c r="B52" s="231" t="s">
        <v>7</v>
      </c>
      <c r="C52" s="214">
        <v>54190</v>
      </c>
      <c r="D52" s="32" t="s">
        <v>791</v>
      </c>
      <c r="E52" s="32" t="s">
        <v>7</v>
      </c>
      <c r="F52" s="32" t="s">
        <v>24</v>
      </c>
      <c r="G52" s="32" t="s">
        <v>548</v>
      </c>
      <c r="H52" s="32"/>
      <c r="I52" s="121"/>
      <c r="J52" s="121"/>
    </row>
    <row r="53" spans="1:10">
      <c r="A53" s="48">
        <v>43163</v>
      </c>
      <c r="B53" s="231" t="s">
        <v>7</v>
      </c>
      <c r="C53" s="214">
        <v>54400</v>
      </c>
      <c r="D53" s="32" t="s">
        <v>815</v>
      </c>
      <c r="E53" s="32" t="s">
        <v>7</v>
      </c>
      <c r="F53" s="32" t="s">
        <v>24</v>
      </c>
      <c r="G53" s="32" t="s">
        <v>37</v>
      </c>
      <c r="H53" s="32"/>
      <c r="I53" s="121"/>
      <c r="J53" s="121"/>
    </row>
    <row r="54" spans="1:10">
      <c r="A54" s="48">
        <v>43163</v>
      </c>
      <c r="B54" s="231" t="s">
        <v>7</v>
      </c>
      <c r="C54" s="214">
        <v>57390</v>
      </c>
      <c r="D54" s="32" t="s">
        <v>669</v>
      </c>
      <c r="E54" s="32" t="s">
        <v>7</v>
      </c>
      <c r="F54" s="32" t="s">
        <v>24</v>
      </c>
      <c r="G54" s="32" t="s">
        <v>663</v>
      </c>
      <c r="H54" s="32"/>
      <c r="I54" s="121"/>
      <c r="J54" s="121"/>
    </row>
    <row r="55" spans="1:10">
      <c r="A55" s="48">
        <v>43163</v>
      </c>
      <c r="B55" s="231" t="s">
        <v>7</v>
      </c>
      <c r="C55" s="214">
        <v>57290</v>
      </c>
      <c r="D55" s="32" t="s">
        <v>356</v>
      </c>
      <c r="E55" s="32" t="s">
        <v>7</v>
      </c>
      <c r="F55" s="32" t="s">
        <v>24</v>
      </c>
      <c r="G55" s="32" t="s">
        <v>816</v>
      </c>
      <c r="H55" s="32"/>
      <c r="I55" s="121"/>
      <c r="J55" s="121"/>
    </row>
    <row r="56" spans="1:10">
      <c r="A56" s="48">
        <v>43164</v>
      </c>
      <c r="B56" s="233" t="s">
        <v>7</v>
      </c>
      <c r="C56" s="214">
        <v>54350</v>
      </c>
      <c r="D56" s="32" t="s">
        <v>733</v>
      </c>
      <c r="E56" s="32" t="s">
        <v>7</v>
      </c>
      <c r="F56" s="32" t="s">
        <v>24</v>
      </c>
      <c r="G56" s="32" t="s">
        <v>388</v>
      </c>
      <c r="H56" s="32"/>
      <c r="I56" s="121"/>
      <c r="J56" s="121"/>
    </row>
    <row r="57" spans="1:10">
      <c r="A57" s="210">
        <v>43164</v>
      </c>
      <c r="B57" s="232" t="s">
        <v>7</v>
      </c>
      <c r="C57" s="215">
        <v>57180</v>
      </c>
      <c r="D57" s="211" t="s">
        <v>823</v>
      </c>
      <c r="E57" s="211" t="s">
        <v>7</v>
      </c>
      <c r="F57" s="211" t="s">
        <v>24</v>
      </c>
      <c r="G57" s="211" t="s">
        <v>824</v>
      </c>
      <c r="H57" s="211"/>
      <c r="I57" s="121"/>
      <c r="J57" s="121"/>
    </row>
    <row r="58" spans="1:10">
      <c r="A58" s="210">
        <v>43164</v>
      </c>
      <c r="B58" s="232" t="s">
        <v>7</v>
      </c>
      <c r="C58" s="215">
        <v>571100</v>
      </c>
      <c r="D58" s="211" t="s">
        <v>349</v>
      </c>
      <c r="E58" s="211" t="s">
        <v>7</v>
      </c>
      <c r="F58" s="211"/>
      <c r="G58" s="211" t="s">
        <v>42</v>
      </c>
      <c r="H58" s="211"/>
      <c r="I58" s="121"/>
      <c r="J58" s="121"/>
    </row>
    <row r="59" spans="1:10">
      <c r="A59" s="210">
        <v>43164</v>
      </c>
      <c r="B59" s="232" t="s">
        <v>7</v>
      </c>
      <c r="C59" s="215">
        <v>59000</v>
      </c>
      <c r="D59" s="211" t="s">
        <v>827</v>
      </c>
      <c r="E59" s="211" t="s">
        <v>7</v>
      </c>
      <c r="F59" s="211" t="s">
        <v>24</v>
      </c>
      <c r="G59" s="211" t="s">
        <v>42</v>
      </c>
      <c r="H59" s="211"/>
      <c r="I59" s="121"/>
      <c r="J59" s="121"/>
    </row>
    <row r="60" spans="1:10">
      <c r="A60" s="210">
        <v>43164</v>
      </c>
      <c r="B60" s="232" t="s">
        <v>7</v>
      </c>
      <c r="C60" s="215">
        <v>57100</v>
      </c>
      <c r="D60" s="211" t="s">
        <v>369</v>
      </c>
      <c r="E60" s="211" t="s">
        <v>7</v>
      </c>
      <c r="F60" s="211" t="s">
        <v>24</v>
      </c>
      <c r="G60" s="211" t="s">
        <v>42</v>
      </c>
      <c r="H60" s="211"/>
      <c r="I60" s="121"/>
      <c r="J60" s="121"/>
    </row>
    <row r="61" spans="1:10">
      <c r="A61" s="210">
        <v>43165</v>
      </c>
      <c r="B61" s="232" t="s">
        <v>7</v>
      </c>
      <c r="C61" s="215">
        <v>57100</v>
      </c>
      <c r="D61" s="211" t="s">
        <v>369</v>
      </c>
      <c r="E61" s="211" t="s">
        <v>7</v>
      </c>
      <c r="F61" s="211" t="s">
        <v>7</v>
      </c>
      <c r="G61" s="211" t="s">
        <v>520</v>
      </c>
      <c r="H61" s="211"/>
      <c r="I61" s="121"/>
      <c r="J61" s="121"/>
    </row>
    <row r="62" spans="1:10">
      <c r="A62" s="210">
        <v>43165</v>
      </c>
      <c r="B62" s="232" t="s">
        <v>7</v>
      </c>
      <c r="C62" s="215">
        <v>55100</v>
      </c>
      <c r="D62" s="211" t="s">
        <v>828</v>
      </c>
      <c r="E62" s="211" t="s">
        <v>7</v>
      </c>
      <c r="F62" s="211" t="s">
        <v>7</v>
      </c>
      <c r="G62" s="211" t="s">
        <v>42</v>
      </c>
      <c r="H62" s="211"/>
      <c r="I62" s="121"/>
      <c r="J62" s="121"/>
    </row>
    <row r="63" spans="1:10">
      <c r="A63" s="210">
        <v>43165</v>
      </c>
      <c r="B63" s="232" t="s">
        <v>7</v>
      </c>
      <c r="C63" s="215">
        <v>57855</v>
      </c>
      <c r="D63" s="211" t="s">
        <v>829</v>
      </c>
      <c r="E63" s="211" t="s">
        <v>7</v>
      </c>
      <c r="F63" s="211" t="s">
        <v>24</v>
      </c>
      <c r="G63" s="211" t="s">
        <v>42</v>
      </c>
      <c r="H63" s="211"/>
      <c r="I63" s="121"/>
      <c r="J63" s="121"/>
    </row>
    <row r="64" spans="1:10">
      <c r="A64" s="210">
        <v>43165</v>
      </c>
      <c r="B64" s="232" t="s">
        <v>7</v>
      </c>
      <c r="C64" s="215">
        <v>57440</v>
      </c>
      <c r="D64" s="211" t="s">
        <v>830</v>
      </c>
      <c r="E64" s="211" t="s">
        <v>7</v>
      </c>
      <c r="F64" s="211" t="s">
        <v>24</v>
      </c>
      <c r="G64" s="211" t="s">
        <v>520</v>
      </c>
      <c r="H64" s="211"/>
    </row>
    <row r="65" spans="1:8">
      <c r="A65" s="210">
        <v>43165</v>
      </c>
      <c r="B65" s="232" t="s">
        <v>7</v>
      </c>
      <c r="C65" s="215">
        <v>57250</v>
      </c>
      <c r="D65" s="211" t="s">
        <v>831</v>
      </c>
      <c r="E65" s="211" t="s">
        <v>7</v>
      </c>
      <c r="F65" s="211" t="s">
        <v>7</v>
      </c>
      <c r="G65" s="211" t="s">
        <v>42</v>
      </c>
      <c r="H65" s="211"/>
    </row>
    <row r="66" spans="1:8">
      <c r="A66" s="210">
        <v>43166</v>
      </c>
      <c r="B66" s="232" t="s">
        <v>7</v>
      </c>
      <c r="C66" s="215">
        <v>54910</v>
      </c>
      <c r="D66" s="211" t="s">
        <v>832</v>
      </c>
      <c r="E66" s="211" t="s">
        <v>7</v>
      </c>
      <c r="F66" s="211" t="s">
        <v>24</v>
      </c>
      <c r="G66" s="211" t="s">
        <v>217</v>
      </c>
      <c r="H66" s="211"/>
    </row>
    <row r="67" spans="1:8">
      <c r="A67" s="210">
        <v>43166</v>
      </c>
      <c r="B67" s="232" t="s">
        <v>7</v>
      </c>
      <c r="C67" s="215">
        <v>54910</v>
      </c>
      <c r="D67" s="211" t="s">
        <v>832</v>
      </c>
      <c r="E67" s="211" t="s">
        <v>7</v>
      </c>
      <c r="F67" s="211" t="s">
        <v>7</v>
      </c>
      <c r="G67" s="211" t="s">
        <v>217</v>
      </c>
      <c r="H67" s="211"/>
    </row>
    <row r="68" spans="1:8">
      <c r="A68" s="210">
        <v>43166</v>
      </c>
      <c r="B68" s="232" t="s">
        <v>7</v>
      </c>
      <c r="C68" s="215">
        <v>57310</v>
      </c>
      <c r="D68" s="211" t="s">
        <v>833</v>
      </c>
      <c r="E68" s="211" t="s">
        <v>7</v>
      </c>
      <c r="F68" s="211" t="s">
        <v>7</v>
      </c>
      <c r="G68" s="211" t="s">
        <v>42</v>
      </c>
      <c r="H68" s="211"/>
    </row>
    <row r="69" spans="1:8">
      <c r="A69" s="210">
        <v>43166</v>
      </c>
      <c r="B69" s="232" t="s">
        <v>7</v>
      </c>
      <c r="C69" s="215">
        <v>54400</v>
      </c>
      <c r="D69" s="211" t="s">
        <v>408</v>
      </c>
      <c r="E69" s="211" t="s">
        <v>7</v>
      </c>
      <c r="F69" s="211" t="s">
        <v>5</v>
      </c>
      <c r="G69" s="211" t="s">
        <v>562</v>
      </c>
      <c r="H69" s="211"/>
    </row>
    <row r="70" spans="1:8">
      <c r="A70" s="210">
        <v>43166</v>
      </c>
      <c r="B70" s="232" t="s">
        <v>7</v>
      </c>
      <c r="C70" s="215">
        <v>54700</v>
      </c>
      <c r="D70" s="211" t="s">
        <v>834</v>
      </c>
      <c r="E70" s="211" t="s">
        <v>7</v>
      </c>
      <c r="F70" s="211" t="s">
        <v>7</v>
      </c>
      <c r="G70" s="211" t="s">
        <v>835</v>
      </c>
      <c r="H70" s="211"/>
    </row>
    <row r="71" spans="1:8">
      <c r="A71" s="210">
        <v>43166</v>
      </c>
      <c r="B71" s="232" t="s">
        <v>7</v>
      </c>
      <c r="C71" s="215">
        <v>54730</v>
      </c>
      <c r="D71" s="211" t="s">
        <v>836</v>
      </c>
      <c r="E71" s="211" t="s">
        <v>7</v>
      </c>
      <c r="F71" s="211" t="s">
        <v>7</v>
      </c>
      <c r="G71" s="211" t="s">
        <v>116</v>
      </c>
      <c r="H71" s="211"/>
    </row>
    <row r="72" spans="1:8">
      <c r="A72" s="210">
        <v>43166</v>
      </c>
      <c r="B72" s="232" t="s">
        <v>7</v>
      </c>
      <c r="C72" s="215">
        <v>54870</v>
      </c>
      <c r="D72" s="211" t="s">
        <v>837</v>
      </c>
      <c r="E72" s="211" t="s">
        <v>7</v>
      </c>
      <c r="F72" s="211" t="s">
        <v>838</v>
      </c>
      <c r="G72" s="211" t="s">
        <v>116</v>
      </c>
      <c r="H72" s="211"/>
    </row>
    <row r="73" spans="1:8">
      <c r="A73" s="210">
        <v>43166</v>
      </c>
      <c r="B73" s="232" t="s">
        <v>7</v>
      </c>
      <c r="C73" s="215">
        <v>571100</v>
      </c>
      <c r="D73" s="211" t="s">
        <v>369</v>
      </c>
      <c r="E73" s="211" t="s">
        <v>839</v>
      </c>
      <c r="F73" s="211" t="s">
        <v>24</v>
      </c>
      <c r="G73" s="211" t="s">
        <v>548</v>
      </c>
      <c r="H73" s="211"/>
    </row>
    <row r="74" spans="1:8">
      <c r="A74" s="210">
        <v>43166</v>
      </c>
      <c r="B74" s="232" t="s">
        <v>7</v>
      </c>
      <c r="C74" s="215">
        <v>57530</v>
      </c>
      <c r="D74" s="211" t="s">
        <v>840</v>
      </c>
      <c r="E74" s="211" t="s">
        <v>7</v>
      </c>
      <c r="F74" s="211" t="s">
        <v>24</v>
      </c>
      <c r="G74" s="211" t="s">
        <v>388</v>
      </c>
      <c r="H74" s="211"/>
    </row>
    <row r="75" spans="1:8">
      <c r="A75" s="210">
        <v>43166</v>
      </c>
      <c r="B75" s="232" t="s">
        <v>7</v>
      </c>
      <c r="C75" s="215">
        <v>57155</v>
      </c>
      <c r="D75" s="211" t="s">
        <v>841</v>
      </c>
      <c r="E75" s="211" t="s">
        <v>7</v>
      </c>
      <c r="F75" s="211" t="s">
        <v>24</v>
      </c>
      <c r="G75" s="211" t="s">
        <v>388</v>
      </c>
      <c r="H75" s="211"/>
    </row>
    <row r="76" spans="1:8">
      <c r="A76" s="210">
        <v>43166</v>
      </c>
      <c r="B76" s="232" t="s">
        <v>7</v>
      </c>
      <c r="C76" s="215">
        <v>54435</v>
      </c>
      <c r="D76" s="211" t="s">
        <v>842</v>
      </c>
      <c r="E76" s="211" t="s">
        <v>7</v>
      </c>
      <c r="F76" s="211" t="s">
        <v>24</v>
      </c>
      <c r="G76" s="211" t="s">
        <v>388</v>
      </c>
      <c r="H76" s="211"/>
    </row>
    <row r="77" spans="1:8">
      <c r="A77" s="210">
        <v>43166</v>
      </c>
      <c r="B77" s="232" t="s">
        <v>7</v>
      </c>
      <c r="C77" s="215">
        <v>54400</v>
      </c>
      <c r="D77" s="211" t="s">
        <v>843</v>
      </c>
      <c r="E77" s="211" t="s">
        <v>7</v>
      </c>
      <c r="F77" s="211" t="s">
        <v>7</v>
      </c>
      <c r="G77" s="211" t="s">
        <v>42</v>
      </c>
      <c r="H77" s="211"/>
    </row>
    <row r="78" spans="1:8">
      <c r="A78" s="210">
        <v>43166</v>
      </c>
      <c r="B78" s="232" t="s">
        <v>7</v>
      </c>
      <c r="C78" s="215">
        <v>8440</v>
      </c>
      <c r="D78" s="211" t="s">
        <v>844</v>
      </c>
      <c r="E78" s="211" t="s">
        <v>7</v>
      </c>
      <c r="F78" s="211" t="s">
        <v>7</v>
      </c>
      <c r="G78" s="211" t="s">
        <v>42</v>
      </c>
      <c r="H78" s="211"/>
    </row>
    <row r="79" spans="1:8" ht="16" customHeight="1">
      <c r="A79" s="210">
        <v>43166</v>
      </c>
      <c r="B79" s="232" t="s">
        <v>7</v>
      </c>
      <c r="C79" s="215">
        <v>54620</v>
      </c>
      <c r="D79" s="211" t="s">
        <v>845</v>
      </c>
      <c r="E79" s="211" t="s">
        <v>7</v>
      </c>
      <c r="F79" s="211" t="s">
        <v>7</v>
      </c>
      <c r="G79" s="211" t="s">
        <v>388</v>
      </c>
      <c r="H79" s="211"/>
    </row>
    <row r="80" spans="1:8">
      <c r="A80" s="210">
        <v>43166</v>
      </c>
      <c r="B80" s="232" t="s">
        <v>7</v>
      </c>
      <c r="C80" s="215">
        <v>54400</v>
      </c>
      <c r="D80" s="211" t="s">
        <v>815</v>
      </c>
      <c r="E80" s="211" t="s">
        <v>7</v>
      </c>
      <c r="F80" s="211" t="s">
        <v>7</v>
      </c>
      <c r="G80" s="211" t="s">
        <v>42</v>
      </c>
      <c r="H80" s="211"/>
    </row>
    <row r="81" spans="1:8">
      <c r="A81" s="210">
        <v>43167</v>
      </c>
      <c r="B81" s="232" t="s">
        <v>7</v>
      </c>
      <c r="C81" s="215">
        <v>57310</v>
      </c>
      <c r="D81" s="211" t="s">
        <v>833</v>
      </c>
      <c r="E81" s="211" t="s">
        <v>7</v>
      </c>
      <c r="F81" s="211" t="s">
        <v>24</v>
      </c>
      <c r="G81" s="211" t="s">
        <v>388</v>
      </c>
      <c r="H81" s="211"/>
    </row>
    <row r="82" spans="1:8">
      <c r="A82" s="210">
        <v>43167</v>
      </c>
      <c r="B82" s="232" t="s">
        <v>7</v>
      </c>
      <c r="C82" s="215">
        <v>57330</v>
      </c>
      <c r="D82" s="211" t="s">
        <v>413</v>
      </c>
      <c r="E82" s="211" t="s">
        <v>7</v>
      </c>
      <c r="F82" s="211" t="s">
        <v>24</v>
      </c>
      <c r="G82" s="211" t="s">
        <v>217</v>
      </c>
      <c r="H82" s="211"/>
    </row>
    <row r="83" spans="1:8">
      <c r="A83" s="210">
        <v>43167</v>
      </c>
      <c r="B83" s="232" t="s">
        <v>7</v>
      </c>
      <c r="C83" s="215">
        <v>57310</v>
      </c>
      <c r="D83" s="211" t="s">
        <v>833</v>
      </c>
      <c r="E83" s="211" t="s">
        <v>7</v>
      </c>
      <c r="F83" s="211" t="s">
        <v>6</v>
      </c>
      <c r="G83" s="211" t="s">
        <v>846</v>
      </c>
      <c r="H83" s="211"/>
    </row>
    <row r="84" spans="1:8">
      <c r="A84" s="210">
        <v>43167</v>
      </c>
      <c r="B84" s="232" t="s">
        <v>7</v>
      </c>
      <c r="C84" s="215">
        <v>57940</v>
      </c>
      <c r="D84" s="211" t="s">
        <v>847</v>
      </c>
      <c r="E84" s="211" t="s">
        <v>7</v>
      </c>
      <c r="F84" s="211" t="s">
        <v>848</v>
      </c>
      <c r="G84" s="211" t="s">
        <v>42</v>
      </c>
      <c r="H84" s="211"/>
    </row>
    <row r="85" spans="1:8">
      <c r="A85" s="210">
        <v>43167</v>
      </c>
      <c r="B85" s="232" t="s">
        <v>7</v>
      </c>
      <c r="C85" s="215">
        <v>54590</v>
      </c>
      <c r="D85" s="211" t="s">
        <v>849</v>
      </c>
      <c r="E85" s="211" t="s">
        <v>7</v>
      </c>
      <c r="F85" s="211" t="s">
        <v>24</v>
      </c>
      <c r="G85" s="211" t="s">
        <v>663</v>
      </c>
      <c r="H85" s="211"/>
    </row>
    <row r="86" spans="1:8">
      <c r="A86" s="210">
        <v>43167</v>
      </c>
      <c r="B86" s="232" t="s">
        <v>7</v>
      </c>
      <c r="C86" s="215">
        <v>54400</v>
      </c>
      <c r="D86" s="211" t="s">
        <v>815</v>
      </c>
      <c r="E86" s="211" t="s">
        <v>7</v>
      </c>
      <c r="F86" s="211" t="s">
        <v>24</v>
      </c>
      <c r="G86" s="211" t="s">
        <v>520</v>
      </c>
      <c r="H86" s="211"/>
    </row>
    <row r="87" spans="1:8">
      <c r="A87" s="210">
        <v>43167</v>
      </c>
      <c r="B87" s="232" t="s">
        <v>7</v>
      </c>
      <c r="C87" s="215">
        <v>54730</v>
      </c>
      <c r="D87" s="211" t="s">
        <v>836</v>
      </c>
      <c r="E87" s="211" t="s">
        <v>7</v>
      </c>
      <c r="F87" s="211" t="s">
        <v>9</v>
      </c>
      <c r="G87" s="211" t="s">
        <v>388</v>
      </c>
      <c r="H87" s="211"/>
    </row>
    <row r="88" spans="1:8">
      <c r="A88" s="210">
        <v>43167</v>
      </c>
      <c r="B88" s="232" t="s">
        <v>7</v>
      </c>
      <c r="C88" s="215">
        <v>54111</v>
      </c>
      <c r="D88" s="211" t="s">
        <v>850</v>
      </c>
      <c r="E88" s="211" t="s">
        <v>7</v>
      </c>
      <c r="F88" s="211" t="s">
        <v>24</v>
      </c>
      <c r="G88" s="211" t="s">
        <v>520</v>
      </c>
      <c r="H88" s="211"/>
    </row>
    <row r="89" spans="1:8">
      <c r="A89" s="210">
        <v>43167</v>
      </c>
      <c r="B89" s="232" t="s">
        <v>7</v>
      </c>
      <c r="C89" s="215">
        <v>54111</v>
      </c>
      <c r="D89" s="211" t="s">
        <v>850</v>
      </c>
      <c r="E89" s="211" t="s">
        <v>7</v>
      </c>
      <c r="F89" s="211" t="s">
        <v>7</v>
      </c>
      <c r="G89" s="211" t="s">
        <v>520</v>
      </c>
      <c r="H89" s="211"/>
    </row>
    <row r="90" spans="1:8">
      <c r="A90" s="210">
        <v>43167</v>
      </c>
      <c r="B90" s="232" t="s">
        <v>7</v>
      </c>
      <c r="C90" s="215">
        <v>55000</v>
      </c>
      <c r="D90" s="211" t="s">
        <v>851</v>
      </c>
      <c r="E90" s="211" t="s">
        <v>7</v>
      </c>
      <c r="F90" s="211"/>
      <c r="G90" s="211" t="s">
        <v>42</v>
      </c>
      <c r="H90" s="211"/>
    </row>
    <row r="91" spans="1:8">
      <c r="A91" s="210">
        <v>43167</v>
      </c>
      <c r="B91" s="232" t="s">
        <v>7</v>
      </c>
      <c r="C91" s="215">
        <v>57100</v>
      </c>
      <c r="D91" s="211" t="s">
        <v>369</v>
      </c>
      <c r="E91" s="211" t="s">
        <v>7</v>
      </c>
      <c r="F91" s="211" t="s">
        <v>24</v>
      </c>
      <c r="G91" s="211" t="s">
        <v>42</v>
      </c>
      <c r="H91" s="211"/>
    </row>
    <row r="92" spans="1:8">
      <c r="A92" s="210">
        <v>43167</v>
      </c>
      <c r="B92" s="232" t="s">
        <v>7</v>
      </c>
      <c r="C92" s="215">
        <v>57480</v>
      </c>
      <c r="D92" s="211" t="s">
        <v>695</v>
      </c>
      <c r="E92" s="211" t="s">
        <v>7</v>
      </c>
      <c r="F92" s="211" t="s">
        <v>24</v>
      </c>
      <c r="G92" s="211" t="s">
        <v>651</v>
      </c>
      <c r="H92" s="211"/>
    </row>
    <row r="93" spans="1:8" ht="15" customHeight="1">
      <c r="A93" s="210">
        <v>43167</v>
      </c>
      <c r="B93" s="232" t="s">
        <v>7</v>
      </c>
      <c r="C93" s="215">
        <v>57330</v>
      </c>
      <c r="D93" s="211" t="s">
        <v>413</v>
      </c>
      <c r="E93" s="211" t="s">
        <v>7</v>
      </c>
      <c r="F93" s="211"/>
      <c r="G93" s="211" t="s">
        <v>852</v>
      </c>
      <c r="H93" s="213"/>
    </row>
    <row r="94" spans="1:8">
      <c r="A94" s="210">
        <v>43167</v>
      </c>
      <c r="B94" s="232" t="s">
        <v>7</v>
      </c>
      <c r="C94" s="215">
        <v>57970</v>
      </c>
      <c r="D94" s="211" t="s">
        <v>739</v>
      </c>
      <c r="E94" s="211" t="s">
        <v>7</v>
      </c>
      <c r="F94" s="211"/>
      <c r="G94" s="211" t="s">
        <v>520</v>
      </c>
      <c r="H94" s="211"/>
    </row>
    <row r="95" spans="1:8">
      <c r="A95" s="210">
        <v>43167</v>
      </c>
      <c r="B95" s="232" t="s">
        <v>7</v>
      </c>
      <c r="C95" s="215">
        <v>57390</v>
      </c>
      <c r="D95" s="211" t="s">
        <v>669</v>
      </c>
      <c r="E95" s="211" t="s">
        <v>7</v>
      </c>
      <c r="F95" s="211"/>
      <c r="G95" s="211" t="s">
        <v>388</v>
      </c>
      <c r="H95" s="211"/>
    </row>
    <row r="96" spans="1:8">
      <c r="A96" s="210">
        <v>43167</v>
      </c>
      <c r="B96" s="232" t="s">
        <v>7</v>
      </c>
      <c r="C96" s="215">
        <v>55120</v>
      </c>
      <c r="D96" s="211" t="s">
        <v>854</v>
      </c>
      <c r="E96" s="211" t="s">
        <v>7</v>
      </c>
      <c r="F96" s="211" t="s">
        <v>9</v>
      </c>
      <c r="G96" s="211" t="s">
        <v>42</v>
      </c>
      <c r="H96" s="211"/>
    </row>
    <row r="97" spans="1:8">
      <c r="A97" s="210">
        <v>43167</v>
      </c>
      <c r="B97" s="232" t="s">
        <v>7</v>
      </c>
      <c r="C97" s="215">
        <v>54590</v>
      </c>
      <c r="D97" s="211" t="s">
        <v>849</v>
      </c>
      <c r="E97" s="211" t="s">
        <v>7</v>
      </c>
      <c r="F97" s="211" t="s">
        <v>9</v>
      </c>
      <c r="G97" s="211" t="s">
        <v>388</v>
      </c>
      <c r="H97" s="211"/>
    </row>
    <row r="98" spans="1:8">
      <c r="A98" s="210">
        <v>43168</v>
      </c>
      <c r="B98" s="232" t="s">
        <v>7</v>
      </c>
      <c r="C98" s="215">
        <v>57070</v>
      </c>
      <c r="D98" s="211" t="s">
        <v>785</v>
      </c>
      <c r="E98" s="211" t="s">
        <v>856</v>
      </c>
      <c r="F98" s="211" t="s">
        <v>7</v>
      </c>
      <c r="G98" s="211" t="s">
        <v>857</v>
      </c>
      <c r="H98" s="211"/>
    </row>
    <row r="99" spans="1:8">
      <c r="A99" s="210">
        <v>43168</v>
      </c>
      <c r="B99" s="232" t="s">
        <v>7</v>
      </c>
      <c r="C99" s="215">
        <v>57580</v>
      </c>
      <c r="D99" s="211" t="s">
        <v>858</v>
      </c>
      <c r="E99" s="211" t="s">
        <v>7</v>
      </c>
      <c r="F99" s="211" t="s">
        <v>24</v>
      </c>
      <c r="G99" s="211" t="s">
        <v>634</v>
      </c>
      <c r="H99" s="211"/>
    </row>
    <row r="100" spans="1:8">
      <c r="A100" s="210">
        <v>43168</v>
      </c>
      <c r="B100" s="232" t="s">
        <v>7</v>
      </c>
      <c r="C100" s="215">
        <v>54190</v>
      </c>
      <c r="D100" s="211" t="s">
        <v>791</v>
      </c>
      <c r="E100" s="211" t="s">
        <v>7</v>
      </c>
      <c r="F100" s="211" t="s">
        <v>9</v>
      </c>
      <c r="G100" s="211" t="s">
        <v>520</v>
      </c>
      <c r="H100" s="211"/>
    </row>
    <row r="101" spans="1:8">
      <c r="A101" s="210">
        <v>43168</v>
      </c>
      <c r="B101" s="232" t="s">
        <v>7</v>
      </c>
      <c r="C101" s="215">
        <v>57330</v>
      </c>
      <c r="D101" s="211" t="s">
        <v>413</v>
      </c>
      <c r="E101" s="211" t="s">
        <v>7</v>
      </c>
      <c r="F101" s="211"/>
      <c r="G101" s="211" t="s">
        <v>388</v>
      </c>
      <c r="H101" s="211"/>
    </row>
    <row r="102" spans="1:8">
      <c r="A102" s="210">
        <v>43168</v>
      </c>
      <c r="B102" s="232" t="s">
        <v>7</v>
      </c>
      <c r="C102" s="215">
        <v>57330</v>
      </c>
      <c r="D102" s="211" t="s">
        <v>413</v>
      </c>
      <c r="E102" s="211" t="s">
        <v>7</v>
      </c>
      <c r="F102" s="211" t="s">
        <v>804</v>
      </c>
      <c r="G102" s="211" t="s">
        <v>42</v>
      </c>
      <c r="H102" s="211"/>
    </row>
    <row r="103" spans="1:8">
      <c r="A103" s="210">
        <v>43168</v>
      </c>
      <c r="B103" s="232" t="s">
        <v>7</v>
      </c>
      <c r="C103" s="215">
        <v>57100</v>
      </c>
      <c r="D103" s="211" t="s">
        <v>369</v>
      </c>
      <c r="E103" s="211" t="s">
        <v>7</v>
      </c>
      <c r="F103" s="211" t="s">
        <v>5</v>
      </c>
      <c r="G103" s="211" t="s">
        <v>42</v>
      </c>
      <c r="H103" s="211"/>
    </row>
    <row r="104" spans="1:8">
      <c r="A104" s="210">
        <v>43168</v>
      </c>
      <c r="B104" s="232" t="s">
        <v>7</v>
      </c>
      <c r="C104" s="215">
        <v>57330</v>
      </c>
      <c r="D104" s="211" t="s">
        <v>413</v>
      </c>
      <c r="E104" s="211" t="s">
        <v>7</v>
      </c>
      <c r="F104" s="211" t="s">
        <v>24</v>
      </c>
      <c r="G104" s="211" t="s">
        <v>388</v>
      </c>
      <c r="H104" s="211"/>
    </row>
    <row r="105" spans="1:8">
      <c r="A105" s="210">
        <v>43168</v>
      </c>
      <c r="B105" s="232" t="s">
        <v>7</v>
      </c>
      <c r="C105" s="215">
        <v>54720</v>
      </c>
      <c r="D105" s="211" t="s">
        <v>538</v>
      </c>
      <c r="E105" s="211" t="s">
        <v>7</v>
      </c>
      <c r="F105" s="211" t="s">
        <v>24</v>
      </c>
      <c r="G105" s="211" t="s">
        <v>861</v>
      </c>
      <c r="H105" s="211"/>
    </row>
    <row r="106" spans="1:8">
      <c r="A106" s="210">
        <v>43169</v>
      </c>
      <c r="B106" s="232" t="s">
        <v>7</v>
      </c>
      <c r="C106" s="215">
        <v>57310</v>
      </c>
      <c r="D106" s="211" t="s">
        <v>598</v>
      </c>
      <c r="E106" s="211" t="s">
        <v>7</v>
      </c>
      <c r="F106" s="211" t="s">
        <v>24</v>
      </c>
      <c r="G106" s="211" t="s">
        <v>548</v>
      </c>
      <c r="H106" s="211"/>
    </row>
    <row r="107" spans="1:8">
      <c r="A107" s="210">
        <v>43169</v>
      </c>
      <c r="B107" s="232" t="s">
        <v>7</v>
      </c>
      <c r="C107" s="215">
        <v>57270</v>
      </c>
      <c r="D107" s="211" t="s">
        <v>460</v>
      </c>
      <c r="E107" s="211" t="s">
        <v>7</v>
      </c>
      <c r="F107" s="211" t="s">
        <v>10</v>
      </c>
      <c r="G107" s="211"/>
      <c r="H107" s="211"/>
    </row>
    <row r="108" spans="1:8">
      <c r="A108" s="210">
        <v>43169</v>
      </c>
      <c r="B108" s="232" t="s">
        <v>7</v>
      </c>
      <c r="C108" s="215">
        <v>57640</v>
      </c>
      <c r="D108" s="211" t="s">
        <v>869</v>
      </c>
      <c r="E108" s="211" t="s">
        <v>7</v>
      </c>
      <c r="F108" s="211" t="s">
        <v>28</v>
      </c>
      <c r="G108" s="211" t="s">
        <v>98</v>
      </c>
      <c r="H108" s="211"/>
    </row>
    <row r="109" spans="1:8">
      <c r="A109" s="210">
        <v>43169</v>
      </c>
      <c r="B109" s="232" t="s">
        <v>7</v>
      </c>
      <c r="C109" s="215">
        <v>54580</v>
      </c>
      <c r="D109" s="211" t="s">
        <v>870</v>
      </c>
      <c r="E109" s="211" t="s">
        <v>7</v>
      </c>
      <c r="F109" s="211" t="s">
        <v>7</v>
      </c>
      <c r="G109" s="211" t="s">
        <v>116</v>
      </c>
      <c r="H109" s="211"/>
    </row>
    <row r="110" spans="1:8">
      <c r="A110" s="210">
        <v>43169</v>
      </c>
      <c r="B110" s="232" t="s">
        <v>7</v>
      </c>
      <c r="C110" s="215">
        <v>54560</v>
      </c>
      <c r="D110" s="211" t="s">
        <v>871</v>
      </c>
      <c r="E110" s="211" t="s">
        <v>7</v>
      </c>
      <c r="F110" s="211"/>
      <c r="G110" s="211" t="s">
        <v>98</v>
      </c>
      <c r="H110" s="211"/>
    </row>
    <row r="111" spans="1:8">
      <c r="A111" s="210">
        <v>43170</v>
      </c>
      <c r="B111" s="232" t="s">
        <v>7</v>
      </c>
      <c r="C111" s="215">
        <v>57180</v>
      </c>
      <c r="D111" s="211" t="s">
        <v>823</v>
      </c>
      <c r="E111" s="211" t="s">
        <v>7</v>
      </c>
      <c r="F111" s="211" t="s">
        <v>7</v>
      </c>
      <c r="G111" s="211" t="s">
        <v>873</v>
      </c>
      <c r="H111" s="211"/>
    </row>
    <row r="112" spans="1:8">
      <c r="A112" s="210">
        <v>43170</v>
      </c>
      <c r="B112" s="232" t="s">
        <v>7</v>
      </c>
      <c r="C112" s="215">
        <v>57970</v>
      </c>
      <c r="D112" s="211" t="s">
        <v>739</v>
      </c>
      <c r="E112" s="211" t="s">
        <v>7</v>
      </c>
      <c r="F112" s="211" t="s">
        <v>620</v>
      </c>
      <c r="G112" s="211" t="s">
        <v>874</v>
      </c>
      <c r="H112" s="211"/>
    </row>
    <row r="113" spans="1:8">
      <c r="A113" s="210">
        <v>43170</v>
      </c>
      <c r="B113" s="232" t="s">
        <v>7</v>
      </c>
      <c r="C113" s="215">
        <v>57970</v>
      </c>
      <c r="D113" s="211" t="s">
        <v>739</v>
      </c>
      <c r="E113" s="211" t="s">
        <v>7</v>
      </c>
      <c r="F113" s="211" t="s">
        <v>620</v>
      </c>
      <c r="G113" s="211" t="s">
        <v>874</v>
      </c>
      <c r="H113" s="211"/>
    </row>
    <row r="114" spans="1:8">
      <c r="A114" s="210">
        <v>43170</v>
      </c>
      <c r="B114" s="232" t="s">
        <v>7</v>
      </c>
      <c r="C114" s="215">
        <v>57070</v>
      </c>
      <c r="D114" s="211" t="s">
        <v>884</v>
      </c>
      <c r="E114" s="211" t="s">
        <v>7</v>
      </c>
      <c r="F114" s="211"/>
      <c r="G114" s="211" t="s">
        <v>98</v>
      </c>
      <c r="H114" s="211"/>
    </row>
    <row r="115" spans="1:8">
      <c r="A115" s="210">
        <v>43170</v>
      </c>
      <c r="B115" s="232" t="s">
        <v>7</v>
      </c>
      <c r="C115" s="215">
        <v>57940</v>
      </c>
      <c r="D115" s="211" t="s">
        <v>890</v>
      </c>
      <c r="E115" s="211" t="s">
        <v>7</v>
      </c>
      <c r="F115" s="211" t="s">
        <v>6</v>
      </c>
      <c r="G115" s="211" t="s">
        <v>891</v>
      </c>
      <c r="H115" s="211"/>
    </row>
    <row r="116" spans="1:8">
      <c r="A116" s="210">
        <v>43170</v>
      </c>
      <c r="B116" s="232" t="s">
        <v>7</v>
      </c>
      <c r="C116" s="215">
        <v>54260</v>
      </c>
      <c r="D116" s="211" t="s">
        <v>892</v>
      </c>
      <c r="E116" s="211" t="s">
        <v>7</v>
      </c>
      <c r="F116" s="211"/>
      <c r="G116" s="211" t="s">
        <v>98</v>
      </c>
      <c r="H116" s="211"/>
    </row>
    <row r="117" spans="1:8">
      <c r="A117" s="210">
        <v>43170</v>
      </c>
      <c r="B117" s="232" t="s">
        <v>7</v>
      </c>
      <c r="C117" s="215">
        <v>57780</v>
      </c>
      <c r="D117" s="211" t="s">
        <v>893</v>
      </c>
      <c r="E117" s="211" t="s">
        <v>7</v>
      </c>
      <c r="F117" s="211"/>
      <c r="G117" s="211" t="s">
        <v>65</v>
      </c>
      <c r="H117" s="211"/>
    </row>
    <row r="118" spans="1:8">
      <c r="A118" s="210">
        <v>43170</v>
      </c>
      <c r="B118" s="232" t="s">
        <v>7</v>
      </c>
      <c r="C118" s="215">
        <v>57310</v>
      </c>
      <c r="D118" s="211" t="s">
        <v>894</v>
      </c>
      <c r="E118" s="211" t="s">
        <v>7</v>
      </c>
      <c r="F118" s="211" t="s">
        <v>9</v>
      </c>
      <c r="G118" s="211" t="s">
        <v>389</v>
      </c>
      <c r="H118" s="211"/>
    </row>
    <row r="119" spans="1:8">
      <c r="A119" s="210">
        <v>43170</v>
      </c>
      <c r="B119" s="232" t="s">
        <v>7</v>
      </c>
      <c r="C119" s="215">
        <v>54111</v>
      </c>
      <c r="D119" s="211" t="s">
        <v>850</v>
      </c>
      <c r="E119" s="211" t="s">
        <v>7</v>
      </c>
      <c r="F119" s="211"/>
      <c r="G119" s="211" t="s">
        <v>116</v>
      </c>
      <c r="H119" s="211"/>
    </row>
    <row r="120" spans="1:8">
      <c r="A120" s="210">
        <v>43177</v>
      </c>
      <c r="B120" s="232" t="s">
        <v>7</v>
      </c>
      <c r="C120" s="215">
        <v>92130</v>
      </c>
      <c r="D120" s="211" t="s">
        <v>920</v>
      </c>
      <c r="E120" s="211" t="s">
        <v>7</v>
      </c>
      <c r="F120" s="211" t="s">
        <v>24</v>
      </c>
      <c r="G120" s="211" t="s">
        <v>388</v>
      </c>
      <c r="H120" s="211"/>
    </row>
    <row r="121" spans="1:8">
      <c r="A121" s="210">
        <v>43177</v>
      </c>
      <c r="B121" s="232" t="s">
        <v>7</v>
      </c>
      <c r="C121" s="215">
        <v>54340</v>
      </c>
      <c r="D121" s="211" t="s">
        <v>926</v>
      </c>
      <c r="E121" s="211" t="s">
        <v>6</v>
      </c>
      <c r="F121" s="211" t="s">
        <v>5</v>
      </c>
      <c r="G121" s="211" t="s">
        <v>388</v>
      </c>
      <c r="H121" s="211"/>
    </row>
    <row r="122" spans="1:8">
      <c r="A122" s="210">
        <v>43177</v>
      </c>
      <c r="B122" s="232" t="s">
        <v>7</v>
      </c>
      <c r="C122" s="215">
        <v>57925</v>
      </c>
      <c r="D122" s="211" t="s">
        <v>936</v>
      </c>
      <c r="E122" s="211" t="s">
        <v>7</v>
      </c>
      <c r="F122" s="211" t="s">
        <v>937</v>
      </c>
      <c r="G122" s="211" t="s">
        <v>938</v>
      </c>
      <c r="H122" s="211"/>
    </row>
    <row r="123" spans="1:8">
      <c r="A123" s="210">
        <v>43177</v>
      </c>
      <c r="B123" s="232" t="s">
        <v>7</v>
      </c>
      <c r="C123" s="215">
        <v>57480</v>
      </c>
      <c r="D123" s="211" t="s">
        <v>695</v>
      </c>
      <c r="E123" s="211" t="s">
        <v>7</v>
      </c>
      <c r="F123" s="211" t="s">
        <v>6</v>
      </c>
      <c r="G123" s="211" t="s">
        <v>941</v>
      </c>
      <c r="H123" s="211"/>
    </row>
    <row r="124" spans="1:8">
      <c r="A124" s="210">
        <v>43177</v>
      </c>
      <c r="B124" s="232" t="s">
        <v>7</v>
      </c>
      <c r="C124" s="215">
        <v>57180</v>
      </c>
      <c r="D124" s="211" t="s">
        <v>823</v>
      </c>
      <c r="E124" s="211" t="s">
        <v>7</v>
      </c>
      <c r="F124" s="211" t="s">
        <v>5</v>
      </c>
      <c r="G124" s="211" t="s">
        <v>388</v>
      </c>
      <c r="H124" s="211"/>
    </row>
    <row r="125" spans="1:8">
      <c r="A125" s="210">
        <v>43177</v>
      </c>
      <c r="B125" s="232" t="s">
        <v>7</v>
      </c>
      <c r="C125" s="215">
        <v>57180</v>
      </c>
      <c r="D125" s="211" t="s">
        <v>823</v>
      </c>
      <c r="E125" s="211" t="s">
        <v>7</v>
      </c>
      <c r="F125" s="211" t="s">
        <v>7</v>
      </c>
      <c r="G125" s="211" t="s">
        <v>388</v>
      </c>
      <c r="H125" s="211"/>
    </row>
    <row r="126" spans="1:8">
      <c r="A126" s="210">
        <v>43177</v>
      </c>
      <c r="B126" s="232" t="s">
        <v>7</v>
      </c>
      <c r="C126" s="215">
        <v>57100</v>
      </c>
      <c r="D126" s="211" t="s">
        <v>369</v>
      </c>
      <c r="E126" s="211" t="s">
        <v>7</v>
      </c>
      <c r="F126" s="211" t="s">
        <v>24</v>
      </c>
      <c r="G126" s="211" t="s">
        <v>945</v>
      </c>
      <c r="H126" s="211"/>
    </row>
    <row r="127" spans="1:8">
      <c r="A127" s="210">
        <v>43180</v>
      </c>
      <c r="B127" s="232" t="s">
        <v>7</v>
      </c>
      <c r="C127" s="215">
        <v>57330</v>
      </c>
      <c r="D127" s="211" t="s">
        <v>413</v>
      </c>
      <c r="E127" s="211" t="s">
        <v>7</v>
      </c>
      <c r="F127" s="211" t="s">
        <v>6</v>
      </c>
      <c r="G127" s="211" t="s">
        <v>42</v>
      </c>
      <c r="H127" s="211"/>
    </row>
    <row r="128" spans="1:8">
      <c r="A128" s="210">
        <v>43180</v>
      </c>
      <c r="B128" s="232" t="s">
        <v>7</v>
      </c>
      <c r="C128" s="215">
        <v>54240</v>
      </c>
      <c r="D128" s="211" t="s">
        <v>950</v>
      </c>
      <c r="E128" s="211" t="s">
        <v>7</v>
      </c>
      <c r="F128" s="211" t="s">
        <v>24</v>
      </c>
      <c r="G128" s="211" t="s">
        <v>388</v>
      </c>
      <c r="H128" s="211"/>
    </row>
    <row r="129" spans="1:11">
      <c r="A129" s="210">
        <v>43182</v>
      </c>
      <c r="B129" s="232" t="s">
        <v>7</v>
      </c>
      <c r="C129" s="215">
        <v>57100</v>
      </c>
      <c r="D129" s="211" t="s">
        <v>369</v>
      </c>
      <c r="E129" s="211" t="s">
        <v>7</v>
      </c>
      <c r="F129" s="211" t="s">
        <v>24</v>
      </c>
      <c r="G129" s="211" t="s">
        <v>388</v>
      </c>
      <c r="H129" s="211"/>
    </row>
    <row r="130" spans="1:11">
      <c r="A130" s="210">
        <v>43182</v>
      </c>
      <c r="B130" s="232" t="s">
        <v>7</v>
      </c>
      <c r="C130" s="215">
        <v>57180</v>
      </c>
      <c r="D130" s="211" t="s">
        <v>823</v>
      </c>
      <c r="E130" s="211" t="s">
        <v>7</v>
      </c>
      <c r="F130" s="211"/>
      <c r="G130" s="211" t="s">
        <v>953</v>
      </c>
      <c r="H130" s="211"/>
    </row>
    <row r="131" spans="1:11">
      <c r="A131" s="210">
        <v>43183</v>
      </c>
      <c r="B131" s="232" t="s">
        <v>7</v>
      </c>
      <c r="C131" s="215">
        <v>57580</v>
      </c>
      <c r="D131" s="211" t="s">
        <v>858</v>
      </c>
      <c r="E131" s="211" t="s">
        <v>7</v>
      </c>
      <c r="F131" s="211" t="s">
        <v>24</v>
      </c>
      <c r="G131" s="211" t="s">
        <v>634</v>
      </c>
      <c r="H131" s="211"/>
    </row>
    <row r="132" spans="1:11">
      <c r="A132" s="210">
        <v>43184</v>
      </c>
      <c r="B132" s="211" t="s">
        <v>7</v>
      </c>
      <c r="C132" s="211">
        <v>57070</v>
      </c>
      <c r="D132" s="211" t="s">
        <v>785</v>
      </c>
      <c r="E132" s="211" t="s">
        <v>7</v>
      </c>
      <c r="F132" s="211" t="s">
        <v>7</v>
      </c>
      <c r="G132" s="211" t="s">
        <v>98</v>
      </c>
      <c r="H132" s="211"/>
    </row>
    <row r="133" spans="1:11">
      <c r="A133" s="210">
        <v>43184</v>
      </c>
      <c r="B133" s="211" t="s">
        <v>7</v>
      </c>
      <c r="C133" s="211">
        <v>571000</v>
      </c>
      <c r="D133" s="211" t="s">
        <v>785</v>
      </c>
      <c r="E133" s="211" t="s">
        <v>7</v>
      </c>
      <c r="F133" s="211" t="s">
        <v>7</v>
      </c>
      <c r="G133" s="211" t="s">
        <v>98</v>
      </c>
      <c r="H133" s="211"/>
    </row>
    <row r="134" spans="1:11">
      <c r="A134" s="210">
        <v>43189</v>
      </c>
      <c r="B134" s="211" t="s">
        <v>7</v>
      </c>
      <c r="C134" s="211">
        <v>57160</v>
      </c>
      <c r="D134" s="211" t="s">
        <v>538</v>
      </c>
      <c r="E134" s="211" t="s">
        <v>7</v>
      </c>
      <c r="F134" s="211" t="s">
        <v>7</v>
      </c>
      <c r="G134" s="211" t="s">
        <v>116</v>
      </c>
      <c r="H134" s="211"/>
    </row>
    <row r="135" spans="1:11">
      <c r="A135" s="210">
        <v>43189</v>
      </c>
      <c r="B135" s="211" t="s">
        <v>7</v>
      </c>
      <c r="C135" s="211">
        <v>57070</v>
      </c>
      <c r="D135" s="211" t="s">
        <v>785</v>
      </c>
      <c r="E135" s="211" t="s">
        <v>7</v>
      </c>
      <c r="F135" s="211" t="s">
        <v>7</v>
      </c>
      <c r="G135" s="211" t="s">
        <v>514</v>
      </c>
      <c r="H135" s="211"/>
    </row>
    <row r="136" spans="1:11">
      <c r="A136" s="210">
        <v>43189</v>
      </c>
      <c r="B136" s="211" t="s">
        <v>7</v>
      </c>
      <c r="C136" s="211">
        <v>57570</v>
      </c>
      <c r="D136" s="211" t="s">
        <v>359</v>
      </c>
      <c r="E136" s="211" t="s">
        <v>7</v>
      </c>
      <c r="F136" s="211" t="s">
        <v>24</v>
      </c>
      <c r="G136" s="211" t="s">
        <v>64</v>
      </c>
      <c r="H136" s="211"/>
      <c r="K136" s="147"/>
    </row>
    <row r="137" spans="1:11">
      <c r="A137" s="210">
        <v>43190</v>
      </c>
      <c r="B137" s="211" t="s">
        <v>7</v>
      </c>
      <c r="C137" s="211">
        <v>68160</v>
      </c>
      <c r="D137" s="211" t="s">
        <v>1010</v>
      </c>
      <c r="E137" s="211" t="s">
        <v>7</v>
      </c>
      <c r="F137" s="211" t="s">
        <v>9</v>
      </c>
      <c r="G137" s="211" t="s">
        <v>388</v>
      </c>
      <c r="H137" s="211"/>
    </row>
    <row r="138" spans="1:11">
      <c r="A138" s="210">
        <v>43190</v>
      </c>
      <c r="B138" s="211" t="s">
        <v>7</v>
      </c>
      <c r="C138" s="211">
        <v>75005</v>
      </c>
      <c r="D138" s="211" t="s">
        <v>716</v>
      </c>
      <c r="E138" s="211" t="s">
        <v>7</v>
      </c>
      <c r="F138" s="211" t="s">
        <v>24</v>
      </c>
      <c r="G138" s="211" t="s">
        <v>388</v>
      </c>
      <c r="H138" s="211"/>
    </row>
    <row r="139" spans="1:11">
      <c r="A139" s="210">
        <v>43190</v>
      </c>
      <c r="B139" s="211" t="s">
        <v>7</v>
      </c>
      <c r="C139" s="211">
        <v>65400</v>
      </c>
      <c r="D139" s="211" t="s">
        <v>1017</v>
      </c>
      <c r="E139" s="211" t="s">
        <v>7</v>
      </c>
      <c r="F139" s="211" t="s">
        <v>24</v>
      </c>
      <c r="G139" s="211" t="s">
        <v>659</v>
      </c>
      <c r="H139" s="211"/>
    </row>
    <row r="140" spans="1:11">
      <c r="A140" s="48">
        <v>43161</v>
      </c>
      <c r="B140" s="231" t="s">
        <v>4</v>
      </c>
      <c r="C140" s="214">
        <v>1726</v>
      </c>
      <c r="D140" s="32" t="s">
        <v>205</v>
      </c>
      <c r="E140" s="32" t="s">
        <v>7</v>
      </c>
      <c r="F140" s="32" t="s">
        <v>24</v>
      </c>
      <c r="G140" s="32" t="s">
        <v>609</v>
      </c>
      <c r="H140" s="32"/>
    </row>
    <row r="141" spans="1:11">
      <c r="A141" s="48">
        <v>43161</v>
      </c>
      <c r="B141" s="231" t="s">
        <v>4</v>
      </c>
      <c r="C141" s="214">
        <v>2441</v>
      </c>
      <c r="D141" s="32" t="s">
        <v>205</v>
      </c>
      <c r="E141" s="32" t="s">
        <v>7</v>
      </c>
      <c r="F141" s="32" t="s">
        <v>24</v>
      </c>
      <c r="G141" s="32" t="s">
        <v>609</v>
      </c>
      <c r="H141" s="32"/>
    </row>
    <row r="142" spans="1:11">
      <c r="A142" s="48">
        <v>43162</v>
      </c>
      <c r="B142" s="231" t="s">
        <v>4</v>
      </c>
      <c r="C142" s="214">
        <v>8230</v>
      </c>
      <c r="D142" s="32" t="s">
        <v>162</v>
      </c>
      <c r="E142" s="32" t="s">
        <v>489</v>
      </c>
      <c r="F142" s="32" t="s">
        <v>24</v>
      </c>
      <c r="G142" s="32" t="s">
        <v>609</v>
      </c>
      <c r="H142" s="32"/>
    </row>
    <row r="143" spans="1:11">
      <c r="A143" s="48">
        <v>43162</v>
      </c>
      <c r="B143" s="231" t="s">
        <v>4</v>
      </c>
      <c r="C143" s="214">
        <v>4986</v>
      </c>
      <c r="D143" s="32" t="s">
        <v>158</v>
      </c>
      <c r="E143" s="32" t="s">
        <v>5</v>
      </c>
      <c r="F143" s="32" t="s">
        <v>6</v>
      </c>
      <c r="G143" s="32" t="s">
        <v>123</v>
      </c>
      <c r="H143" s="32"/>
    </row>
    <row r="144" spans="1:11">
      <c r="A144" s="48">
        <v>43162</v>
      </c>
      <c r="B144" s="231" t="s">
        <v>4</v>
      </c>
      <c r="C144" s="214">
        <v>7210</v>
      </c>
      <c r="D144" s="32" t="s">
        <v>156</v>
      </c>
      <c r="E144" s="32" t="s">
        <v>24</v>
      </c>
      <c r="F144" s="32" t="s">
        <v>7</v>
      </c>
      <c r="G144" s="32" t="s">
        <v>789</v>
      </c>
      <c r="H144" s="32"/>
    </row>
    <row r="145" spans="1:8">
      <c r="A145" s="48">
        <v>43162</v>
      </c>
      <c r="B145" s="231" t="s">
        <v>4</v>
      </c>
      <c r="C145" s="214">
        <v>5405</v>
      </c>
      <c r="D145" s="32" t="s">
        <v>194</v>
      </c>
      <c r="E145" s="32" t="s">
        <v>5</v>
      </c>
      <c r="F145" s="32" t="s">
        <v>7</v>
      </c>
      <c r="G145" s="32" t="s">
        <v>98</v>
      </c>
      <c r="H145" s="32"/>
    </row>
    <row r="146" spans="1:8">
      <c r="A146" s="48">
        <v>43162</v>
      </c>
      <c r="B146" s="231" t="s">
        <v>4</v>
      </c>
      <c r="C146" s="214">
        <v>8341</v>
      </c>
      <c r="D146" s="32" t="s">
        <v>202</v>
      </c>
      <c r="E146" s="32" t="s">
        <v>18</v>
      </c>
      <c r="F146" s="32" t="s">
        <v>24</v>
      </c>
      <c r="G146" s="32" t="s">
        <v>123</v>
      </c>
      <c r="H146" s="32"/>
    </row>
    <row r="147" spans="1:8">
      <c r="A147" s="48">
        <v>43162</v>
      </c>
      <c r="B147" s="231" t="s">
        <v>4</v>
      </c>
      <c r="C147" s="214">
        <v>7680</v>
      </c>
      <c r="D147" s="32" t="s">
        <v>182</v>
      </c>
      <c r="E147" s="32" t="s">
        <v>5</v>
      </c>
      <c r="F147" s="32" t="s">
        <v>7</v>
      </c>
      <c r="G147" s="32" t="s">
        <v>790</v>
      </c>
      <c r="H147" s="32"/>
    </row>
    <row r="148" spans="1:8">
      <c r="A148" s="48">
        <v>43162</v>
      </c>
      <c r="B148" s="231" t="s">
        <v>4</v>
      </c>
      <c r="C148" s="214">
        <v>2621</v>
      </c>
      <c r="D148" s="32" t="s">
        <v>205</v>
      </c>
      <c r="E148" s="32" t="s">
        <v>25</v>
      </c>
      <c r="F148" s="32" t="s">
        <v>7</v>
      </c>
      <c r="G148" s="32" t="s">
        <v>380</v>
      </c>
      <c r="H148" s="32"/>
    </row>
    <row r="149" spans="1:8">
      <c r="A149" s="48">
        <v>43162</v>
      </c>
      <c r="B149" s="231" t="s">
        <v>4</v>
      </c>
      <c r="C149" s="214">
        <v>3249</v>
      </c>
      <c r="D149" s="32" t="s">
        <v>333</v>
      </c>
      <c r="E149" s="32" t="s">
        <v>5</v>
      </c>
      <c r="F149" s="32" t="s">
        <v>6</v>
      </c>
      <c r="G149" s="32" t="s">
        <v>123</v>
      </c>
      <c r="H149" s="32"/>
    </row>
    <row r="150" spans="1:8">
      <c r="A150" s="48">
        <v>43162</v>
      </c>
      <c r="B150" s="231" t="s">
        <v>4</v>
      </c>
      <c r="C150" s="214">
        <v>1512</v>
      </c>
      <c r="D150" s="32" t="s">
        <v>205</v>
      </c>
      <c r="E150" s="32" t="s">
        <v>28</v>
      </c>
      <c r="F150" s="32" t="s">
        <v>24</v>
      </c>
      <c r="G150" s="32" t="s">
        <v>663</v>
      </c>
      <c r="H150" s="32"/>
    </row>
    <row r="151" spans="1:8">
      <c r="A151" s="48">
        <v>43162</v>
      </c>
      <c r="B151" s="231" t="s">
        <v>4</v>
      </c>
      <c r="C151" s="214">
        <v>1541</v>
      </c>
      <c r="D151" s="32" t="s">
        <v>205</v>
      </c>
      <c r="E151" s="32" t="s">
        <v>28</v>
      </c>
      <c r="F151" s="32" t="s">
        <v>7</v>
      </c>
      <c r="G151" s="32" t="s">
        <v>388</v>
      </c>
      <c r="H151" s="32"/>
    </row>
    <row r="152" spans="1:8">
      <c r="A152" s="48">
        <v>43162</v>
      </c>
      <c r="B152" s="231" t="s">
        <v>4</v>
      </c>
      <c r="C152" s="214">
        <v>4599</v>
      </c>
      <c r="D152" s="32" t="s">
        <v>131</v>
      </c>
      <c r="E152" s="32" t="s">
        <v>25</v>
      </c>
      <c r="F152" s="32" t="s">
        <v>7</v>
      </c>
      <c r="G152" s="32" t="s">
        <v>131</v>
      </c>
      <c r="H152" s="32"/>
    </row>
    <row r="153" spans="1:8">
      <c r="A153" s="48">
        <v>43162</v>
      </c>
      <c r="B153" s="231" t="s">
        <v>4</v>
      </c>
      <c r="C153" s="214">
        <v>8224</v>
      </c>
      <c r="D153" s="32" t="s">
        <v>162</v>
      </c>
      <c r="E153" s="32" t="s">
        <v>792</v>
      </c>
      <c r="F153" s="32" t="s">
        <v>7</v>
      </c>
      <c r="G153" s="32" t="s">
        <v>388</v>
      </c>
      <c r="H153" s="32"/>
    </row>
    <row r="154" spans="1:8">
      <c r="A154" s="48">
        <v>43162</v>
      </c>
      <c r="B154" s="231" t="s">
        <v>4</v>
      </c>
      <c r="C154" s="214">
        <v>8370</v>
      </c>
      <c r="D154" s="32" t="s">
        <v>154</v>
      </c>
      <c r="E154" s="32" t="s">
        <v>6</v>
      </c>
      <c r="F154" s="32" t="s">
        <v>24</v>
      </c>
      <c r="G154" s="32" t="s">
        <v>123</v>
      </c>
      <c r="H154" s="32"/>
    </row>
    <row r="155" spans="1:8">
      <c r="A155" s="48">
        <v>43162</v>
      </c>
      <c r="B155" s="231" t="s">
        <v>4</v>
      </c>
      <c r="C155" s="214">
        <v>8166</v>
      </c>
      <c r="D155" s="32" t="s">
        <v>148</v>
      </c>
      <c r="E155" s="32" t="s">
        <v>7</v>
      </c>
      <c r="F155" s="32" t="s">
        <v>24</v>
      </c>
      <c r="G155" s="32" t="s">
        <v>388</v>
      </c>
      <c r="H155" s="32"/>
    </row>
    <row r="156" spans="1:8">
      <c r="A156" s="48">
        <v>43162</v>
      </c>
      <c r="B156" s="231" t="s">
        <v>4</v>
      </c>
      <c r="C156" s="214">
        <v>3390</v>
      </c>
      <c r="D156" s="32" t="s">
        <v>159</v>
      </c>
      <c r="E156" s="32" t="s">
        <v>793</v>
      </c>
      <c r="F156" s="32" t="s">
        <v>7</v>
      </c>
      <c r="G156" s="32" t="s">
        <v>388</v>
      </c>
      <c r="H156" s="32"/>
    </row>
    <row r="157" spans="1:8">
      <c r="A157" s="48">
        <v>43162</v>
      </c>
      <c r="B157" s="231" t="s">
        <v>4</v>
      </c>
      <c r="C157" s="214">
        <v>9155</v>
      </c>
      <c r="D157" s="32" t="s">
        <v>487</v>
      </c>
      <c r="E157" s="32" t="s">
        <v>4</v>
      </c>
      <c r="F157" s="32" t="s">
        <v>7</v>
      </c>
      <c r="G157" s="32" t="s">
        <v>794</v>
      </c>
      <c r="H157" s="32"/>
    </row>
    <row r="158" spans="1:8">
      <c r="A158" s="48">
        <v>43162</v>
      </c>
      <c r="B158" s="231" t="s">
        <v>4</v>
      </c>
      <c r="C158" s="214">
        <v>9378</v>
      </c>
      <c r="D158" s="32" t="s">
        <v>796</v>
      </c>
      <c r="E158" s="32" t="s">
        <v>5</v>
      </c>
      <c r="F158" s="32" t="s">
        <v>122</v>
      </c>
      <c r="G158" s="32" t="s">
        <v>609</v>
      </c>
      <c r="H158" s="32"/>
    </row>
    <row r="159" spans="1:8">
      <c r="A159" s="48">
        <v>43162</v>
      </c>
      <c r="B159" s="231" t="s">
        <v>4</v>
      </c>
      <c r="C159" s="214">
        <v>8450</v>
      </c>
      <c r="D159" s="32" t="s">
        <v>385</v>
      </c>
      <c r="E159" s="32" t="s">
        <v>797</v>
      </c>
      <c r="F159" s="32" t="s">
        <v>798</v>
      </c>
      <c r="G159" s="32" t="s">
        <v>548</v>
      </c>
      <c r="H159" s="32"/>
    </row>
    <row r="160" spans="1:8">
      <c r="A160" s="48">
        <v>43162</v>
      </c>
      <c r="B160" s="231" t="s">
        <v>4</v>
      </c>
      <c r="C160" s="214">
        <v>7232</v>
      </c>
      <c r="D160" s="32" t="s">
        <v>153</v>
      </c>
      <c r="E160" s="32" t="s">
        <v>489</v>
      </c>
      <c r="F160" s="32" t="s">
        <v>24</v>
      </c>
      <c r="G160" s="32"/>
      <c r="H160" s="32"/>
    </row>
    <row r="161" spans="1:8">
      <c r="A161" s="48">
        <v>43162</v>
      </c>
      <c r="B161" s="231" t="s">
        <v>4</v>
      </c>
      <c r="C161" s="214">
        <v>1711</v>
      </c>
      <c r="D161" s="32" t="s">
        <v>205</v>
      </c>
      <c r="E161" s="32" t="s">
        <v>5</v>
      </c>
      <c r="F161" s="32" t="s">
        <v>7</v>
      </c>
      <c r="G161" s="32" t="s">
        <v>123</v>
      </c>
      <c r="H161" s="32"/>
    </row>
    <row r="162" spans="1:8">
      <c r="A162" s="48">
        <v>43162</v>
      </c>
      <c r="B162" s="231" t="s">
        <v>4</v>
      </c>
      <c r="C162" s="214">
        <v>4135</v>
      </c>
      <c r="D162" s="32" t="s">
        <v>141</v>
      </c>
      <c r="E162" s="32" t="s">
        <v>4</v>
      </c>
      <c r="F162" s="32" t="s">
        <v>7</v>
      </c>
      <c r="G162" s="32" t="s">
        <v>235</v>
      </c>
      <c r="H162" s="32"/>
    </row>
    <row r="163" spans="1:8">
      <c r="A163" s="48">
        <v>43162</v>
      </c>
      <c r="B163" s="231" t="s">
        <v>4</v>
      </c>
      <c r="C163" s="214">
        <v>6931</v>
      </c>
      <c r="D163" s="32" t="s">
        <v>801</v>
      </c>
      <c r="E163" s="32" t="s">
        <v>377</v>
      </c>
      <c r="F163" s="32" t="s">
        <v>7</v>
      </c>
      <c r="G163" s="32" t="s">
        <v>802</v>
      </c>
      <c r="H163" s="32"/>
    </row>
    <row r="164" spans="1:8">
      <c r="A164" s="48">
        <v>43163</v>
      </c>
      <c r="B164" s="231" t="s">
        <v>4</v>
      </c>
      <c r="C164" s="214">
        <v>7246</v>
      </c>
      <c r="D164" s="32" t="s">
        <v>156</v>
      </c>
      <c r="E164" s="32" t="s">
        <v>24</v>
      </c>
      <c r="F164" s="32" t="s">
        <v>7</v>
      </c>
      <c r="G164" s="32" t="s">
        <v>794</v>
      </c>
      <c r="H164" s="32"/>
    </row>
    <row r="165" spans="1:8">
      <c r="A165" s="48">
        <v>43163</v>
      </c>
      <c r="B165" s="231" t="s">
        <v>4</v>
      </c>
      <c r="C165" s="214">
        <v>6934</v>
      </c>
      <c r="D165" s="32" t="s">
        <v>801</v>
      </c>
      <c r="E165" s="32" t="s">
        <v>24</v>
      </c>
      <c r="F165" s="32" t="s">
        <v>7</v>
      </c>
      <c r="G165" s="32" t="s">
        <v>98</v>
      </c>
      <c r="H165" s="32"/>
    </row>
    <row r="166" spans="1:8">
      <c r="A166" s="48">
        <v>43163</v>
      </c>
      <c r="B166" s="231" t="s">
        <v>4</v>
      </c>
      <c r="C166" s="214">
        <v>2636</v>
      </c>
      <c r="D166" s="32" t="s">
        <v>205</v>
      </c>
      <c r="E166" s="32" t="s">
        <v>284</v>
      </c>
      <c r="F166" s="32" t="s">
        <v>803</v>
      </c>
      <c r="G166" s="32" t="s">
        <v>794</v>
      </c>
      <c r="H166" s="32"/>
    </row>
    <row r="167" spans="1:8">
      <c r="A167" s="48">
        <v>43163</v>
      </c>
      <c r="B167" s="231" t="s">
        <v>4</v>
      </c>
      <c r="C167" s="214">
        <v>6930</v>
      </c>
      <c r="D167" s="32" t="s">
        <v>801</v>
      </c>
      <c r="E167" s="32" t="s">
        <v>6</v>
      </c>
      <c r="F167" s="32" t="s">
        <v>5</v>
      </c>
      <c r="G167" s="32" t="s">
        <v>548</v>
      </c>
      <c r="H167" s="32"/>
    </row>
    <row r="168" spans="1:8">
      <c r="A168" s="48">
        <v>43163</v>
      </c>
      <c r="B168" s="231" t="s">
        <v>4</v>
      </c>
      <c r="C168" s="214">
        <v>2331</v>
      </c>
      <c r="D168" s="32" t="s">
        <v>132</v>
      </c>
      <c r="E168" s="32" t="s">
        <v>7</v>
      </c>
      <c r="F168" s="32" t="s">
        <v>24</v>
      </c>
      <c r="G168" s="32" t="s">
        <v>806</v>
      </c>
      <c r="H168" s="32"/>
    </row>
    <row r="169" spans="1:8">
      <c r="A169" s="48">
        <v>43163</v>
      </c>
      <c r="B169" s="231" t="s">
        <v>4</v>
      </c>
      <c r="C169" s="214">
        <v>7339</v>
      </c>
      <c r="D169" s="32" t="s">
        <v>130</v>
      </c>
      <c r="E169" s="32" t="s">
        <v>79</v>
      </c>
      <c r="F169" s="32" t="s">
        <v>24</v>
      </c>
      <c r="G169" s="32" t="s">
        <v>807</v>
      </c>
      <c r="H169" s="32"/>
    </row>
    <row r="170" spans="1:8">
      <c r="A170" s="48">
        <v>43163</v>
      </c>
      <c r="B170" s="231" t="s">
        <v>4</v>
      </c>
      <c r="C170" s="214">
        <v>8141</v>
      </c>
      <c r="D170" s="32" t="s">
        <v>148</v>
      </c>
      <c r="E170" s="32" t="s">
        <v>808</v>
      </c>
      <c r="F170" s="32" t="s">
        <v>809</v>
      </c>
      <c r="G170" s="32" t="s">
        <v>807</v>
      </c>
      <c r="H170" s="32"/>
    </row>
    <row r="171" spans="1:8">
      <c r="A171" s="48">
        <v>43163</v>
      </c>
      <c r="B171" s="231" t="s">
        <v>4</v>
      </c>
      <c r="C171" s="214">
        <v>4973</v>
      </c>
      <c r="D171" s="32" t="s">
        <v>340</v>
      </c>
      <c r="E171" s="32" t="s">
        <v>9</v>
      </c>
      <c r="F171" s="32" t="s">
        <v>7</v>
      </c>
      <c r="G171" s="32" t="s">
        <v>123</v>
      </c>
      <c r="H171" s="32"/>
    </row>
    <row r="172" spans="1:8">
      <c r="A172" s="48">
        <v>43163</v>
      </c>
      <c r="B172" s="231" t="s">
        <v>4</v>
      </c>
      <c r="C172" s="214">
        <v>1240</v>
      </c>
      <c r="D172" s="32" t="s">
        <v>205</v>
      </c>
      <c r="E172" s="32" t="s">
        <v>447</v>
      </c>
      <c r="F172" s="32" t="s">
        <v>7</v>
      </c>
      <c r="G172" s="32" t="s">
        <v>514</v>
      </c>
      <c r="H172" s="32"/>
    </row>
    <row r="173" spans="1:8">
      <c r="A173" s="48">
        <v>43163</v>
      </c>
      <c r="B173" s="231" t="s">
        <v>4</v>
      </c>
      <c r="C173" s="214">
        <v>3863</v>
      </c>
      <c r="D173" s="32" t="s">
        <v>304</v>
      </c>
      <c r="E173" s="32" t="s">
        <v>5</v>
      </c>
      <c r="F173" s="32" t="s">
        <v>7</v>
      </c>
      <c r="G173" s="32" t="s">
        <v>548</v>
      </c>
      <c r="H173" s="32"/>
    </row>
    <row r="174" spans="1:8">
      <c r="A174" s="48">
        <v>43163</v>
      </c>
      <c r="B174" s="231" t="s">
        <v>4</v>
      </c>
      <c r="C174" s="214">
        <v>8265</v>
      </c>
      <c r="D174" s="32" t="s">
        <v>162</v>
      </c>
      <c r="E174" s="32" t="s">
        <v>689</v>
      </c>
      <c r="F174" s="32" t="s">
        <v>24</v>
      </c>
      <c r="G174" s="32" t="s">
        <v>810</v>
      </c>
      <c r="H174" s="32"/>
    </row>
    <row r="175" spans="1:8">
      <c r="A175" s="48">
        <v>43163</v>
      </c>
      <c r="B175" s="231" t="s">
        <v>4</v>
      </c>
      <c r="C175" s="214">
        <v>4579</v>
      </c>
      <c r="D175" s="32" t="s">
        <v>131</v>
      </c>
      <c r="E175" s="32" t="s">
        <v>5</v>
      </c>
      <c r="F175" s="32" t="s">
        <v>6</v>
      </c>
      <c r="G175" s="32" t="s">
        <v>811</v>
      </c>
      <c r="H175" s="32"/>
    </row>
    <row r="176" spans="1:8">
      <c r="A176" s="48">
        <v>43163</v>
      </c>
      <c r="B176" s="231" t="s">
        <v>4</v>
      </c>
      <c r="C176" s="214">
        <v>3279</v>
      </c>
      <c r="D176" s="32" t="s">
        <v>333</v>
      </c>
      <c r="E176" s="32" t="s">
        <v>5</v>
      </c>
      <c r="F176" s="32" t="s">
        <v>7</v>
      </c>
      <c r="G176" s="32" t="s">
        <v>812</v>
      </c>
      <c r="H176" s="32"/>
    </row>
    <row r="177" spans="1:8" s="212" customFormat="1">
      <c r="A177" s="48">
        <v>43163</v>
      </c>
      <c r="B177" s="231" t="s">
        <v>4</v>
      </c>
      <c r="C177" s="214">
        <v>4046</v>
      </c>
      <c r="D177" s="32" t="s">
        <v>141</v>
      </c>
      <c r="E177" s="32" t="s">
        <v>5</v>
      </c>
      <c r="F177" s="32" t="s">
        <v>7</v>
      </c>
      <c r="G177" s="32" t="s">
        <v>123</v>
      </c>
      <c r="H177" s="32"/>
    </row>
    <row r="178" spans="1:8" s="212" customFormat="1">
      <c r="A178" s="48">
        <v>43163</v>
      </c>
      <c r="B178" s="231" t="s">
        <v>4</v>
      </c>
      <c r="C178" s="214">
        <v>8551</v>
      </c>
      <c r="D178" s="32" t="s">
        <v>505</v>
      </c>
      <c r="E178" s="32" t="s">
        <v>814</v>
      </c>
      <c r="F178" s="32" t="s">
        <v>5</v>
      </c>
      <c r="G178" s="32" t="s">
        <v>123</v>
      </c>
      <c r="H178" s="32"/>
    </row>
    <row r="179" spans="1:8" s="212" customFormat="1">
      <c r="A179" s="48">
        <v>43163</v>
      </c>
      <c r="B179" s="231" t="s">
        <v>4</v>
      </c>
      <c r="C179" s="214">
        <v>8350</v>
      </c>
      <c r="D179" s="32" t="s">
        <v>295</v>
      </c>
      <c r="E179" s="32" t="s">
        <v>5</v>
      </c>
      <c r="F179" s="32" t="s">
        <v>7</v>
      </c>
      <c r="G179" s="32" t="s">
        <v>548</v>
      </c>
      <c r="H179" s="32"/>
    </row>
    <row r="180" spans="1:8" s="212" customFormat="1">
      <c r="A180" s="48">
        <v>43163</v>
      </c>
      <c r="B180" s="231" t="s">
        <v>4</v>
      </c>
      <c r="C180" s="214">
        <v>1470</v>
      </c>
      <c r="D180" s="32" t="s">
        <v>205</v>
      </c>
      <c r="E180" s="32" t="s">
        <v>5</v>
      </c>
      <c r="F180" s="32" t="s">
        <v>24</v>
      </c>
      <c r="G180" s="32" t="s">
        <v>548</v>
      </c>
      <c r="H180" s="32"/>
    </row>
    <row r="181" spans="1:8" s="212" customFormat="1">
      <c r="A181" s="48">
        <v>43163</v>
      </c>
      <c r="B181" s="231" t="s">
        <v>4</v>
      </c>
      <c r="C181" s="214">
        <v>1230</v>
      </c>
      <c r="D181" s="32" t="s">
        <v>205</v>
      </c>
      <c r="E181" s="32" t="s">
        <v>7</v>
      </c>
      <c r="F181" s="32" t="s">
        <v>24</v>
      </c>
      <c r="G181" s="32" t="s">
        <v>123</v>
      </c>
      <c r="H181" s="32"/>
    </row>
    <row r="182" spans="1:8" s="212" customFormat="1">
      <c r="A182" s="48">
        <v>43163</v>
      </c>
      <c r="B182" s="231" t="s">
        <v>4</v>
      </c>
      <c r="C182" s="214">
        <v>1230</v>
      </c>
      <c r="D182" s="32" t="s">
        <v>205</v>
      </c>
      <c r="E182" s="32" t="s">
        <v>18</v>
      </c>
      <c r="F182" s="32" t="s">
        <v>24</v>
      </c>
      <c r="G182" s="32" t="s">
        <v>42</v>
      </c>
      <c r="H182" s="32"/>
    </row>
    <row r="183" spans="1:8" s="212" customFormat="1">
      <c r="A183" s="48">
        <v>43163</v>
      </c>
      <c r="B183" s="231" t="s">
        <v>4</v>
      </c>
      <c r="C183" s="214">
        <v>4243</v>
      </c>
      <c r="D183" s="32" t="s">
        <v>141</v>
      </c>
      <c r="E183" s="32" t="s">
        <v>5</v>
      </c>
      <c r="F183" s="32" t="s">
        <v>7</v>
      </c>
      <c r="G183" s="32" t="s">
        <v>243</v>
      </c>
      <c r="H183" s="32"/>
    </row>
    <row r="184" spans="1:8" s="212" customFormat="1">
      <c r="A184" s="210">
        <v>43164</v>
      </c>
      <c r="B184" s="232" t="s">
        <v>4</v>
      </c>
      <c r="C184" s="215">
        <v>5960</v>
      </c>
      <c r="D184" s="211" t="s">
        <v>179</v>
      </c>
      <c r="E184" s="211" t="s">
        <v>825</v>
      </c>
      <c r="F184" s="211" t="s">
        <v>826</v>
      </c>
      <c r="G184" s="211" t="s">
        <v>42</v>
      </c>
      <c r="H184" s="211"/>
    </row>
    <row r="185" spans="1:8" s="212" customFormat="1">
      <c r="A185" s="210">
        <v>43165</v>
      </c>
      <c r="B185" s="232" t="s">
        <v>4</v>
      </c>
      <c r="C185" s="215">
        <v>4601</v>
      </c>
      <c r="D185" s="211" t="s">
        <v>131</v>
      </c>
      <c r="E185" s="211" t="s">
        <v>5</v>
      </c>
      <c r="F185" s="211" t="s">
        <v>5</v>
      </c>
      <c r="G185" s="211" t="s">
        <v>663</v>
      </c>
      <c r="H185" s="211"/>
    </row>
    <row r="186" spans="1:8" s="212" customFormat="1">
      <c r="A186" s="210">
        <v>43167</v>
      </c>
      <c r="B186" s="232" t="s">
        <v>4</v>
      </c>
      <c r="C186" s="215">
        <v>4640</v>
      </c>
      <c r="D186" s="211" t="s">
        <v>131</v>
      </c>
      <c r="E186" s="211" t="s">
        <v>18</v>
      </c>
      <c r="F186" s="211" t="s">
        <v>7</v>
      </c>
      <c r="G186" s="211" t="s">
        <v>855</v>
      </c>
      <c r="H186" s="211"/>
    </row>
    <row r="187" spans="1:8" s="212" customFormat="1">
      <c r="A187" s="210">
        <v>43167</v>
      </c>
      <c r="B187" s="232" t="s">
        <v>4</v>
      </c>
      <c r="C187" s="215">
        <v>8048</v>
      </c>
      <c r="D187" s="211" t="s">
        <v>135</v>
      </c>
      <c r="E187" s="211" t="s">
        <v>7</v>
      </c>
      <c r="F187" s="211" t="s">
        <v>9</v>
      </c>
      <c r="G187" s="211" t="s">
        <v>388</v>
      </c>
      <c r="H187" s="211"/>
    </row>
    <row r="188" spans="1:8" s="212" customFormat="1">
      <c r="A188" s="210">
        <v>43167</v>
      </c>
      <c r="B188" s="232" t="s">
        <v>4</v>
      </c>
      <c r="C188" s="215">
        <v>4450</v>
      </c>
      <c r="D188" s="211" t="s">
        <v>158</v>
      </c>
      <c r="E188" s="211" t="s">
        <v>4</v>
      </c>
      <c r="F188" s="211" t="s">
        <v>7</v>
      </c>
      <c r="G188" s="211" t="s">
        <v>388</v>
      </c>
      <c r="H188" s="211"/>
    </row>
    <row r="189" spans="1:8" s="212" customFormat="1">
      <c r="A189" s="210">
        <v>43168</v>
      </c>
      <c r="B189" s="232" t="s">
        <v>4</v>
      </c>
      <c r="C189" s="215">
        <v>2310</v>
      </c>
      <c r="D189" s="211" t="s">
        <v>205</v>
      </c>
      <c r="E189" s="211" t="s">
        <v>7</v>
      </c>
      <c r="F189" s="211" t="s">
        <v>9</v>
      </c>
      <c r="G189" s="211" t="s">
        <v>663</v>
      </c>
      <c r="H189" s="211"/>
    </row>
    <row r="190" spans="1:8" s="212" customFormat="1">
      <c r="A190" s="210">
        <v>43168</v>
      </c>
      <c r="B190" s="232" t="s">
        <v>4</v>
      </c>
      <c r="C190" s="215">
        <v>8708</v>
      </c>
      <c r="D190" s="211" t="s">
        <v>859</v>
      </c>
      <c r="E190" s="211" t="s">
        <v>87</v>
      </c>
      <c r="F190" s="211" t="s">
        <v>24</v>
      </c>
      <c r="G190" s="211" t="s">
        <v>860</v>
      </c>
      <c r="H190" s="211"/>
    </row>
    <row r="191" spans="1:8" s="212" customFormat="1">
      <c r="A191" s="210">
        <v>43168</v>
      </c>
      <c r="B191" s="232" t="s">
        <v>4</v>
      </c>
      <c r="C191" s="215">
        <v>8024</v>
      </c>
      <c r="D191" s="211" t="s">
        <v>135</v>
      </c>
      <c r="E191" s="211" t="s">
        <v>5</v>
      </c>
      <c r="F191" s="211" t="s">
        <v>6</v>
      </c>
      <c r="G191" s="211" t="s">
        <v>388</v>
      </c>
      <c r="H191" s="211"/>
    </row>
    <row r="192" spans="1:8" s="212" customFormat="1">
      <c r="A192" s="210">
        <v>43169</v>
      </c>
      <c r="B192" s="232" t="s">
        <v>4</v>
      </c>
      <c r="C192" s="215">
        <v>3315</v>
      </c>
      <c r="D192" s="211" t="s">
        <v>137</v>
      </c>
      <c r="E192" s="211" t="s">
        <v>5</v>
      </c>
      <c r="F192" s="211" t="s">
        <v>6</v>
      </c>
      <c r="G192" s="211" t="s">
        <v>466</v>
      </c>
      <c r="H192" s="211"/>
    </row>
    <row r="193" spans="1:8" s="212" customFormat="1">
      <c r="A193" s="210">
        <v>43169</v>
      </c>
      <c r="B193" s="232" t="s">
        <v>4</v>
      </c>
      <c r="C193" s="215">
        <v>8273</v>
      </c>
      <c r="D193" s="211" t="s">
        <v>162</v>
      </c>
      <c r="E193" s="211" t="s">
        <v>18</v>
      </c>
      <c r="F193" s="211" t="s">
        <v>56</v>
      </c>
      <c r="G193" s="211" t="s">
        <v>98</v>
      </c>
      <c r="H193" s="211"/>
    </row>
    <row r="194" spans="1:8" s="212" customFormat="1">
      <c r="A194" s="210">
        <v>43169</v>
      </c>
      <c r="B194" s="232" t="s">
        <v>4</v>
      </c>
      <c r="C194" s="215">
        <v>6917</v>
      </c>
      <c r="D194" s="211" t="s">
        <v>286</v>
      </c>
      <c r="E194" s="211" t="s">
        <v>7</v>
      </c>
      <c r="F194" s="211" t="s">
        <v>60</v>
      </c>
      <c r="G194" s="211" t="s">
        <v>98</v>
      </c>
      <c r="H194" s="211"/>
    </row>
    <row r="195" spans="1:8" s="212" customFormat="1">
      <c r="A195" s="210">
        <v>43169</v>
      </c>
      <c r="B195" s="232" t="s">
        <v>4</v>
      </c>
      <c r="C195" s="215">
        <v>4569</v>
      </c>
      <c r="D195" s="211" t="s">
        <v>207</v>
      </c>
      <c r="E195" s="211" t="s">
        <v>5</v>
      </c>
      <c r="F195" s="211" t="s">
        <v>7</v>
      </c>
      <c r="G195" s="211" t="s">
        <v>866</v>
      </c>
      <c r="H195" s="211"/>
    </row>
    <row r="196" spans="1:8" s="212" customFormat="1">
      <c r="A196" s="210">
        <v>43169</v>
      </c>
      <c r="B196" s="232" t="s">
        <v>4</v>
      </c>
      <c r="C196" s="215">
        <v>9454</v>
      </c>
      <c r="D196" s="211" t="s">
        <v>867</v>
      </c>
      <c r="E196" s="211" t="s">
        <v>5</v>
      </c>
      <c r="F196" s="211" t="s">
        <v>7</v>
      </c>
      <c r="G196" s="211" t="s">
        <v>98</v>
      </c>
      <c r="H196" s="211"/>
    </row>
    <row r="197" spans="1:8" s="212" customFormat="1">
      <c r="A197" s="210">
        <v>43169</v>
      </c>
      <c r="B197" s="232" t="s">
        <v>4</v>
      </c>
      <c r="C197" s="215">
        <v>9132</v>
      </c>
      <c r="D197" s="211" t="s">
        <v>313</v>
      </c>
      <c r="E197" s="211" t="s">
        <v>5</v>
      </c>
      <c r="F197" s="211" t="s">
        <v>5</v>
      </c>
      <c r="G197" s="211" t="s">
        <v>123</v>
      </c>
      <c r="H197" s="211"/>
    </row>
    <row r="198" spans="1:8" s="212" customFormat="1">
      <c r="A198" s="210">
        <v>43169</v>
      </c>
      <c r="B198" s="232" t="s">
        <v>4</v>
      </c>
      <c r="C198" s="215">
        <v>1370</v>
      </c>
      <c r="D198" s="211" t="s">
        <v>205</v>
      </c>
      <c r="E198" s="211" t="s">
        <v>7</v>
      </c>
      <c r="F198" s="211" t="s">
        <v>24</v>
      </c>
      <c r="G198" s="211" t="s">
        <v>98</v>
      </c>
      <c r="H198" s="211"/>
    </row>
    <row r="199" spans="1:8" s="212" customFormat="1">
      <c r="A199" s="210">
        <v>43169</v>
      </c>
      <c r="B199" s="232" t="s">
        <v>4</v>
      </c>
      <c r="C199" s="215">
        <v>4489</v>
      </c>
      <c r="D199" s="211" t="s">
        <v>145</v>
      </c>
      <c r="E199" s="211" t="s">
        <v>5</v>
      </c>
      <c r="F199" s="211" t="s">
        <v>127</v>
      </c>
      <c r="G199" s="211" t="s">
        <v>391</v>
      </c>
      <c r="H199" s="211"/>
    </row>
    <row r="200" spans="1:8" s="212" customFormat="1">
      <c r="A200" s="210">
        <v>43169</v>
      </c>
      <c r="B200" s="232" t="s">
        <v>4</v>
      </c>
      <c r="C200" s="215">
        <v>1670</v>
      </c>
      <c r="D200" s="211" t="s">
        <v>648</v>
      </c>
      <c r="E200" s="211" t="s">
        <v>24</v>
      </c>
      <c r="F200" s="211" t="s">
        <v>7</v>
      </c>
      <c r="G200" s="211" t="s">
        <v>116</v>
      </c>
      <c r="H200" s="211"/>
    </row>
    <row r="201" spans="1:8" s="212" customFormat="1">
      <c r="A201" s="210">
        <v>43169</v>
      </c>
      <c r="B201" s="232" t="s">
        <v>4</v>
      </c>
      <c r="C201" s="215">
        <v>1845</v>
      </c>
      <c r="D201" s="211" t="s">
        <v>132</v>
      </c>
      <c r="E201" s="211" t="s">
        <v>24</v>
      </c>
      <c r="F201" s="211"/>
      <c r="G201" s="211" t="s">
        <v>116</v>
      </c>
      <c r="H201" s="211"/>
    </row>
    <row r="202" spans="1:8" s="212" customFormat="1">
      <c r="A202" s="210">
        <v>43169</v>
      </c>
      <c r="B202" s="232" t="s">
        <v>4</v>
      </c>
      <c r="C202" s="215">
        <v>2680</v>
      </c>
      <c r="D202" s="211" t="s">
        <v>872</v>
      </c>
      <c r="E202" s="211" t="s">
        <v>24</v>
      </c>
      <c r="F202" s="211" t="s">
        <v>9</v>
      </c>
      <c r="G202" s="211" t="s">
        <v>98</v>
      </c>
      <c r="H202" s="211"/>
    </row>
    <row r="203" spans="1:8" s="212" customFormat="1">
      <c r="A203" s="210">
        <v>43169</v>
      </c>
      <c r="B203" s="232" t="s">
        <v>4</v>
      </c>
      <c r="C203" s="215">
        <v>2550</v>
      </c>
      <c r="D203" s="211" t="s">
        <v>205</v>
      </c>
      <c r="E203" s="211" t="s">
        <v>7</v>
      </c>
      <c r="F203" s="211" t="s">
        <v>25</v>
      </c>
      <c r="G203" s="211" t="s">
        <v>548</v>
      </c>
      <c r="H203" s="211"/>
    </row>
    <row r="204" spans="1:8" s="212" customFormat="1">
      <c r="A204" s="210">
        <v>43170</v>
      </c>
      <c r="B204" s="232" t="s">
        <v>4</v>
      </c>
      <c r="C204" s="215">
        <v>1719</v>
      </c>
      <c r="D204" s="211" t="s">
        <v>205</v>
      </c>
      <c r="E204" s="211" t="s">
        <v>7</v>
      </c>
      <c r="F204" s="211" t="s">
        <v>24</v>
      </c>
      <c r="G204" s="211" t="s">
        <v>116</v>
      </c>
      <c r="H204" s="211"/>
    </row>
    <row r="205" spans="1:8" s="212" customFormat="1">
      <c r="A205" s="210">
        <v>43170</v>
      </c>
      <c r="B205" s="232" t="s">
        <v>4</v>
      </c>
      <c r="C205" s="215">
        <v>1719</v>
      </c>
      <c r="D205" s="211" t="s">
        <v>205</v>
      </c>
      <c r="E205" s="211" t="s">
        <v>7</v>
      </c>
      <c r="F205" s="211" t="s">
        <v>24</v>
      </c>
      <c r="G205" s="211" t="s">
        <v>116</v>
      </c>
      <c r="H205" s="211"/>
    </row>
    <row r="206" spans="1:8" s="212" customFormat="1">
      <c r="A206" s="210">
        <v>43170</v>
      </c>
      <c r="B206" s="232" t="s">
        <v>4</v>
      </c>
      <c r="C206" s="215">
        <v>1146</v>
      </c>
      <c r="D206" s="211" t="s">
        <v>132</v>
      </c>
      <c r="E206" s="211" t="s">
        <v>633</v>
      </c>
      <c r="F206" s="211" t="s">
        <v>24</v>
      </c>
      <c r="G206" s="211" t="s">
        <v>98</v>
      </c>
      <c r="H206" s="211"/>
    </row>
    <row r="207" spans="1:8" s="212" customFormat="1">
      <c r="A207" s="210">
        <v>43170</v>
      </c>
      <c r="B207" s="232" t="s">
        <v>4</v>
      </c>
      <c r="C207" s="215">
        <v>1258</v>
      </c>
      <c r="D207" s="211" t="s">
        <v>205</v>
      </c>
      <c r="E207" s="211" t="s">
        <v>7</v>
      </c>
      <c r="F207" s="211" t="s">
        <v>24</v>
      </c>
      <c r="G207" s="211" t="s">
        <v>883</v>
      </c>
      <c r="H207" s="211"/>
    </row>
    <row r="208" spans="1:8" s="212" customFormat="1">
      <c r="A208" s="210">
        <v>43170</v>
      </c>
      <c r="B208" s="232" t="s">
        <v>4</v>
      </c>
      <c r="C208" s="215">
        <v>1140</v>
      </c>
      <c r="D208" s="211" t="s">
        <v>205</v>
      </c>
      <c r="E208" s="211" t="s">
        <v>885</v>
      </c>
      <c r="F208" s="211" t="s">
        <v>24</v>
      </c>
      <c r="G208" s="211" t="s">
        <v>98</v>
      </c>
      <c r="H208" s="211"/>
    </row>
    <row r="209" spans="1:8" s="212" customFormat="1">
      <c r="A209" s="210">
        <v>43170</v>
      </c>
      <c r="B209" s="232" t="s">
        <v>4</v>
      </c>
      <c r="C209" s="215">
        <v>5825</v>
      </c>
      <c r="D209" s="211" t="s">
        <v>184</v>
      </c>
      <c r="E209" s="211" t="s">
        <v>5</v>
      </c>
      <c r="F209" s="211" t="s">
        <v>6</v>
      </c>
      <c r="G209" s="211" t="s">
        <v>235</v>
      </c>
      <c r="H209" s="211"/>
    </row>
    <row r="210" spans="1:8" s="212" customFormat="1">
      <c r="A210" s="210">
        <v>43170</v>
      </c>
      <c r="B210" s="232" t="s">
        <v>4</v>
      </c>
      <c r="C210" s="215">
        <v>6582</v>
      </c>
      <c r="D210" s="211" t="s">
        <v>886</v>
      </c>
      <c r="E210" s="211" t="s">
        <v>5</v>
      </c>
      <c r="F210" s="211" t="s">
        <v>5</v>
      </c>
      <c r="G210" s="211" t="s">
        <v>116</v>
      </c>
      <c r="H210" s="211"/>
    </row>
    <row r="211" spans="1:8" s="212" customFormat="1">
      <c r="A211" s="210">
        <v>43170</v>
      </c>
      <c r="B211" s="232" t="s">
        <v>4</v>
      </c>
      <c r="C211" s="215">
        <v>3368</v>
      </c>
      <c r="D211" s="211" t="s">
        <v>151</v>
      </c>
      <c r="E211" s="211" t="s">
        <v>888</v>
      </c>
      <c r="F211" s="211" t="s">
        <v>7</v>
      </c>
      <c r="G211" s="211" t="s">
        <v>65</v>
      </c>
      <c r="H211" s="211"/>
    </row>
    <row r="212" spans="1:8" s="212" customFormat="1">
      <c r="A212" s="210">
        <v>43170</v>
      </c>
      <c r="B212" s="232" t="s">
        <v>4</v>
      </c>
      <c r="C212" s="215">
        <v>1856</v>
      </c>
      <c r="D212" s="211" t="s">
        <v>205</v>
      </c>
      <c r="E212" s="211"/>
      <c r="F212" s="211"/>
      <c r="G212" s="211"/>
      <c r="H212" s="211"/>
    </row>
    <row r="213" spans="1:8" s="212" customFormat="1">
      <c r="A213" s="210">
        <v>43170</v>
      </c>
      <c r="B213" s="232" t="s">
        <v>4</v>
      </c>
      <c r="C213" s="215">
        <v>4758</v>
      </c>
      <c r="D213" s="211" t="s">
        <v>180</v>
      </c>
      <c r="E213" s="211" t="s">
        <v>5</v>
      </c>
      <c r="F213" s="211" t="s">
        <v>25</v>
      </c>
      <c r="G213" s="211" t="s">
        <v>889</v>
      </c>
      <c r="H213" s="211"/>
    </row>
    <row r="214" spans="1:8" s="212" customFormat="1">
      <c r="A214" s="210">
        <v>43170</v>
      </c>
      <c r="B214" s="232" t="s">
        <v>4</v>
      </c>
      <c r="C214" s="215">
        <v>3440</v>
      </c>
      <c r="D214" s="211" t="s">
        <v>141</v>
      </c>
      <c r="E214" s="211" t="s">
        <v>5</v>
      </c>
      <c r="F214" s="211" t="s">
        <v>5</v>
      </c>
      <c r="G214" s="211" t="s">
        <v>895</v>
      </c>
      <c r="H214" s="211"/>
    </row>
    <row r="215" spans="1:8" s="212" customFormat="1">
      <c r="A215" s="210">
        <v>43170</v>
      </c>
      <c r="B215" s="232" t="s">
        <v>4</v>
      </c>
      <c r="C215" s="215">
        <v>1941</v>
      </c>
      <c r="D215" s="211" t="s">
        <v>205</v>
      </c>
      <c r="E215" s="211" t="s">
        <v>896</v>
      </c>
      <c r="F215" s="211" t="s">
        <v>24</v>
      </c>
      <c r="G215" s="211" t="s">
        <v>548</v>
      </c>
      <c r="H215" s="211"/>
    </row>
    <row r="216" spans="1:8" s="212" customFormat="1">
      <c r="A216" s="210">
        <v>43171</v>
      </c>
      <c r="B216" s="232" t="s">
        <v>4</v>
      </c>
      <c r="C216" s="215">
        <v>6212</v>
      </c>
      <c r="D216" s="211" t="s">
        <v>287</v>
      </c>
      <c r="E216" s="211" t="s">
        <v>5</v>
      </c>
      <c r="F216" s="211" t="s">
        <v>122</v>
      </c>
      <c r="G216" s="211" t="s">
        <v>901</v>
      </c>
      <c r="H216" s="211"/>
    </row>
    <row r="217" spans="1:8" s="212" customFormat="1">
      <c r="A217" s="210">
        <v>43172</v>
      </c>
      <c r="B217" s="232" t="s">
        <v>4</v>
      </c>
      <c r="C217" s="215">
        <v>1932</v>
      </c>
      <c r="D217" s="211" t="s">
        <v>205</v>
      </c>
      <c r="E217" s="211" t="s">
        <v>5</v>
      </c>
      <c r="F217" s="211" t="s">
        <v>5</v>
      </c>
      <c r="G217" s="211" t="s">
        <v>902</v>
      </c>
      <c r="H217" s="211"/>
    </row>
    <row r="218" spans="1:8" s="212" customFormat="1">
      <c r="A218" s="210">
        <v>43174</v>
      </c>
      <c r="B218" s="232" t="s">
        <v>4</v>
      </c>
      <c r="C218" s="215">
        <v>7641</v>
      </c>
      <c r="D218" s="211" t="s">
        <v>903</v>
      </c>
      <c r="E218" s="211" t="s">
        <v>5</v>
      </c>
      <c r="F218" s="211" t="s">
        <v>5</v>
      </c>
      <c r="G218" s="211" t="s">
        <v>904</v>
      </c>
      <c r="H218" s="211"/>
    </row>
    <row r="219" spans="1:8" s="212" customFormat="1">
      <c r="A219" s="210">
        <v>43174</v>
      </c>
      <c r="B219" s="232" t="s">
        <v>4</v>
      </c>
      <c r="C219" s="215">
        <v>3927</v>
      </c>
      <c r="D219" s="211" t="s">
        <v>175</v>
      </c>
      <c r="E219" s="211" t="s">
        <v>7</v>
      </c>
      <c r="F219" s="211" t="s">
        <v>5</v>
      </c>
      <c r="G219" s="211" t="s">
        <v>466</v>
      </c>
      <c r="H219" s="211"/>
    </row>
    <row r="220" spans="1:8" s="212" customFormat="1">
      <c r="A220" s="210">
        <v>43174</v>
      </c>
      <c r="B220" s="232" t="s">
        <v>4</v>
      </c>
      <c r="C220" s="215">
        <v>7248</v>
      </c>
      <c r="D220" s="211" t="s">
        <v>153</v>
      </c>
      <c r="E220" s="211" t="s">
        <v>24</v>
      </c>
      <c r="F220" s="211" t="s">
        <v>7</v>
      </c>
      <c r="G220" s="211" t="s">
        <v>905</v>
      </c>
      <c r="H220" s="211"/>
    </row>
    <row r="221" spans="1:8" s="212" customFormat="1">
      <c r="A221" s="210">
        <v>43174</v>
      </c>
      <c r="B221" s="232" t="s">
        <v>4</v>
      </c>
      <c r="C221" s="215">
        <v>3511</v>
      </c>
      <c r="D221" s="211" t="s">
        <v>168</v>
      </c>
      <c r="E221" s="211" t="s">
        <v>5</v>
      </c>
      <c r="F221" s="211" t="s">
        <v>7</v>
      </c>
      <c r="G221" s="211" t="s">
        <v>116</v>
      </c>
      <c r="H221" s="211"/>
    </row>
    <row r="222" spans="1:8" s="212" customFormat="1">
      <c r="A222" s="210">
        <v>43175</v>
      </c>
      <c r="B222" s="232" t="s">
        <v>4</v>
      </c>
      <c r="C222" s="215">
        <v>7317</v>
      </c>
      <c r="D222" s="211" t="s">
        <v>906</v>
      </c>
      <c r="E222" s="211" t="s">
        <v>7</v>
      </c>
      <c r="F222" s="211" t="s">
        <v>24</v>
      </c>
      <c r="G222" s="211" t="s">
        <v>907</v>
      </c>
      <c r="H222" s="211"/>
    </row>
    <row r="223" spans="1:8" s="212" customFormat="1">
      <c r="A223" s="210">
        <v>43176</v>
      </c>
      <c r="B223" s="232" t="s">
        <v>4</v>
      </c>
      <c r="C223" s="215">
        <v>9370</v>
      </c>
      <c r="D223" s="211" t="s">
        <v>200</v>
      </c>
      <c r="E223" s="211" t="s">
        <v>5</v>
      </c>
      <c r="F223" s="211" t="s">
        <v>7</v>
      </c>
      <c r="G223" s="211" t="s">
        <v>909</v>
      </c>
      <c r="H223" s="211"/>
    </row>
    <row r="224" spans="1:8" s="212" customFormat="1">
      <c r="A224" s="210">
        <v>43176</v>
      </c>
      <c r="B224" s="232" t="s">
        <v>4</v>
      </c>
      <c r="C224" s="215">
        <v>9455</v>
      </c>
      <c r="D224" s="211" t="s">
        <v>867</v>
      </c>
      <c r="E224" s="211" t="s">
        <v>5</v>
      </c>
      <c r="F224" s="211" t="s">
        <v>7</v>
      </c>
      <c r="G224" s="211" t="s">
        <v>909</v>
      </c>
      <c r="H224" s="211"/>
    </row>
    <row r="225" spans="1:8" s="212" customFormat="1">
      <c r="A225" s="210">
        <v>43176</v>
      </c>
      <c r="B225" s="232" t="s">
        <v>4</v>
      </c>
      <c r="C225" s="215">
        <v>2210</v>
      </c>
      <c r="D225" s="211" t="s">
        <v>205</v>
      </c>
      <c r="E225" s="211" t="s">
        <v>24</v>
      </c>
      <c r="F225" s="211" t="s">
        <v>7</v>
      </c>
      <c r="G225" s="211" t="s">
        <v>910</v>
      </c>
      <c r="H225" s="211"/>
    </row>
    <row r="226" spans="1:8" s="212" customFormat="1">
      <c r="A226" s="210">
        <v>43176</v>
      </c>
      <c r="B226" s="232" t="s">
        <v>4</v>
      </c>
      <c r="C226" s="215">
        <v>2114</v>
      </c>
      <c r="D226" s="211" t="s">
        <v>205</v>
      </c>
      <c r="E226" s="211" t="s">
        <v>911</v>
      </c>
      <c r="F226" s="211" t="s">
        <v>7</v>
      </c>
      <c r="G226" s="211" t="s">
        <v>248</v>
      </c>
      <c r="H226" s="211"/>
    </row>
    <row r="227" spans="1:8" s="212" customFormat="1">
      <c r="A227" s="210">
        <v>43176</v>
      </c>
      <c r="B227" s="232" t="s">
        <v>4</v>
      </c>
      <c r="C227" s="215">
        <v>8223</v>
      </c>
      <c r="D227" s="211" t="s">
        <v>162</v>
      </c>
      <c r="E227" s="211" t="s">
        <v>18</v>
      </c>
      <c r="F227" s="211" t="s">
        <v>24</v>
      </c>
      <c r="G227" s="211" t="s">
        <v>846</v>
      </c>
      <c r="H227" s="211"/>
    </row>
    <row r="228" spans="1:8" s="212" customFormat="1">
      <c r="A228" s="210">
        <v>43176</v>
      </c>
      <c r="B228" s="232" t="s">
        <v>4</v>
      </c>
      <c r="C228" s="215">
        <v>2432</v>
      </c>
      <c r="D228" s="211" t="s">
        <v>205</v>
      </c>
      <c r="E228" s="211" t="s">
        <v>24</v>
      </c>
      <c r="F228" s="211" t="s">
        <v>639</v>
      </c>
      <c r="G228" s="211" t="s">
        <v>42</v>
      </c>
      <c r="H228" s="211"/>
    </row>
    <row r="229" spans="1:8" s="212" customFormat="1">
      <c r="A229" s="210">
        <v>43176</v>
      </c>
      <c r="B229" s="232" t="s">
        <v>4</v>
      </c>
      <c r="C229" s="215">
        <v>1430</v>
      </c>
      <c r="D229" s="211" t="s">
        <v>205</v>
      </c>
      <c r="E229" s="211" t="s">
        <v>912</v>
      </c>
      <c r="F229" s="211"/>
      <c r="G229" s="211" t="s">
        <v>388</v>
      </c>
      <c r="H229" s="211"/>
    </row>
    <row r="230" spans="1:8" s="212" customFormat="1">
      <c r="A230" s="210">
        <v>43176</v>
      </c>
      <c r="B230" s="232" t="s">
        <v>4</v>
      </c>
      <c r="C230" s="215">
        <v>8609</v>
      </c>
      <c r="D230" s="211" t="s">
        <v>913</v>
      </c>
      <c r="E230" s="211" t="s">
        <v>914</v>
      </c>
      <c r="F230" s="211" t="s">
        <v>57</v>
      </c>
      <c r="G230" s="211" t="s">
        <v>388</v>
      </c>
      <c r="H230" s="211"/>
    </row>
    <row r="231" spans="1:8" s="212" customFormat="1">
      <c r="A231" s="210">
        <v>43176</v>
      </c>
      <c r="B231" s="232" t="s">
        <v>4</v>
      </c>
      <c r="C231" s="215">
        <v>5760</v>
      </c>
      <c r="D231" s="211" t="s">
        <v>338</v>
      </c>
      <c r="E231" s="211" t="s">
        <v>82</v>
      </c>
      <c r="F231" s="211" t="s">
        <v>24</v>
      </c>
      <c r="G231" s="211" t="s">
        <v>915</v>
      </c>
      <c r="H231" s="211"/>
    </row>
    <row r="232" spans="1:8" s="212" customFormat="1">
      <c r="A232" s="210">
        <v>43176</v>
      </c>
      <c r="B232" s="232" t="s">
        <v>4</v>
      </c>
      <c r="C232" s="215">
        <v>8281</v>
      </c>
      <c r="D232" s="211" t="s">
        <v>916</v>
      </c>
      <c r="E232" s="211" t="s">
        <v>5</v>
      </c>
      <c r="F232" s="211" t="s">
        <v>6</v>
      </c>
      <c r="G232" s="211" t="s">
        <v>663</v>
      </c>
      <c r="H232" s="211"/>
    </row>
    <row r="233" spans="1:8" s="212" customFormat="1">
      <c r="A233" s="210">
        <v>43176</v>
      </c>
      <c r="B233" s="232" t="s">
        <v>4</v>
      </c>
      <c r="C233" s="215">
        <v>4951</v>
      </c>
      <c r="D233" s="211" t="s">
        <v>152</v>
      </c>
      <c r="E233" s="211" t="s">
        <v>5</v>
      </c>
      <c r="F233" s="211" t="s">
        <v>24</v>
      </c>
      <c r="G233" s="211" t="s">
        <v>663</v>
      </c>
      <c r="H233" s="211"/>
    </row>
    <row r="234" spans="1:8" s="212" customFormat="1">
      <c r="A234" s="210">
        <v>43176</v>
      </c>
      <c r="B234" s="232" t="s">
        <v>4</v>
      </c>
      <c r="C234" s="215">
        <v>8076</v>
      </c>
      <c r="D234" s="211" t="s">
        <v>133</v>
      </c>
      <c r="E234" s="211" t="s">
        <v>5</v>
      </c>
      <c r="F234" s="211" t="s">
        <v>7</v>
      </c>
      <c r="G234" s="211" t="s">
        <v>42</v>
      </c>
      <c r="H234" s="211"/>
    </row>
    <row r="235" spans="1:8" s="212" customFormat="1">
      <c r="A235" s="210">
        <v>43176</v>
      </c>
      <c r="B235" s="232" t="s">
        <v>4</v>
      </c>
      <c r="C235" s="215">
        <v>8223</v>
      </c>
      <c r="D235" s="211" t="s">
        <v>162</v>
      </c>
      <c r="E235" s="211" t="s">
        <v>242</v>
      </c>
      <c r="F235" s="211" t="s">
        <v>7</v>
      </c>
      <c r="G235" s="211" t="s">
        <v>42</v>
      </c>
      <c r="H235" s="211"/>
    </row>
    <row r="236" spans="1:8" s="212" customFormat="1">
      <c r="A236" s="210">
        <v>43176</v>
      </c>
      <c r="B236" s="232" t="s">
        <v>4</v>
      </c>
      <c r="C236" s="215">
        <v>8542</v>
      </c>
      <c r="D236" s="211" t="s">
        <v>917</v>
      </c>
      <c r="E236" s="211" t="s">
        <v>7</v>
      </c>
      <c r="F236" s="211" t="s">
        <v>24</v>
      </c>
      <c r="G236" s="211" t="s">
        <v>42</v>
      </c>
      <c r="H236" s="211"/>
    </row>
    <row r="237" spans="1:8" s="212" customFormat="1">
      <c r="A237" s="210">
        <v>43176</v>
      </c>
      <c r="B237" s="232" t="s">
        <v>4</v>
      </c>
      <c r="C237" s="215">
        <v>5755</v>
      </c>
      <c r="D237" s="211" t="s">
        <v>329</v>
      </c>
      <c r="E237" s="211" t="s">
        <v>5</v>
      </c>
      <c r="F237" s="211" t="s">
        <v>6</v>
      </c>
      <c r="G237" s="211" t="s">
        <v>42</v>
      </c>
      <c r="H237" s="211"/>
    </row>
    <row r="238" spans="1:8" s="212" customFormat="1">
      <c r="A238" s="210">
        <v>43176</v>
      </c>
      <c r="B238" s="232" t="s">
        <v>4</v>
      </c>
      <c r="C238" s="215">
        <v>3860</v>
      </c>
      <c r="D238" s="211" t="s">
        <v>304</v>
      </c>
      <c r="E238" s="211" t="s">
        <v>5</v>
      </c>
      <c r="F238" s="211" t="s">
        <v>7</v>
      </c>
      <c r="G238" s="211" t="s">
        <v>918</v>
      </c>
      <c r="H238" s="211"/>
    </row>
    <row r="239" spans="1:8" s="212" customFormat="1">
      <c r="A239" s="210">
        <v>43176</v>
      </c>
      <c r="B239" s="232" t="s">
        <v>4</v>
      </c>
      <c r="C239" s="215">
        <v>8240</v>
      </c>
      <c r="D239" s="211" t="s">
        <v>162</v>
      </c>
      <c r="E239" s="211" t="s">
        <v>7</v>
      </c>
      <c r="F239" s="211" t="s">
        <v>24</v>
      </c>
      <c r="G239" s="211" t="s">
        <v>42</v>
      </c>
      <c r="H239" s="211"/>
    </row>
    <row r="240" spans="1:8" s="212" customFormat="1">
      <c r="A240" s="210">
        <v>43176</v>
      </c>
      <c r="B240" s="232" t="s">
        <v>4</v>
      </c>
      <c r="C240" s="215">
        <v>1161</v>
      </c>
      <c r="D240" s="211" t="s">
        <v>205</v>
      </c>
      <c r="E240" s="211" t="s">
        <v>7</v>
      </c>
      <c r="F240" s="211" t="s">
        <v>24</v>
      </c>
      <c r="G240" s="211" t="s">
        <v>919</v>
      </c>
      <c r="H240" s="211"/>
    </row>
    <row r="241" spans="1:8" s="212" customFormat="1">
      <c r="A241" s="210">
        <v>43176</v>
      </c>
      <c r="B241" s="232" t="s">
        <v>4</v>
      </c>
      <c r="C241" s="215">
        <v>8056</v>
      </c>
      <c r="D241" s="211" t="s">
        <v>135</v>
      </c>
      <c r="E241" s="211" t="s">
        <v>7</v>
      </c>
      <c r="F241" s="211" t="s">
        <v>24</v>
      </c>
      <c r="G241" s="211" t="s">
        <v>388</v>
      </c>
      <c r="H241" s="211"/>
    </row>
    <row r="242" spans="1:8" s="212" customFormat="1">
      <c r="A242" s="210">
        <v>43177</v>
      </c>
      <c r="B242" s="232" t="s">
        <v>4</v>
      </c>
      <c r="C242" s="215">
        <v>5433</v>
      </c>
      <c r="D242" s="211" t="s">
        <v>921</v>
      </c>
      <c r="E242" s="211" t="s">
        <v>7</v>
      </c>
      <c r="F242" s="211" t="s">
        <v>24</v>
      </c>
      <c r="G242" s="211" t="s">
        <v>663</v>
      </c>
      <c r="H242" s="211"/>
    </row>
    <row r="243" spans="1:8" s="212" customFormat="1">
      <c r="A243" s="210">
        <v>43177</v>
      </c>
      <c r="B243" s="232" t="s">
        <v>4</v>
      </c>
      <c r="C243" s="215">
        <v>8381</v>
      </c>
      <c r="D243" s="211" t="s">
        <v>300</v>
      </c>
      <c r="E243" s="211" t="s">
        <v>4</v>
      </c>
      <c r="F243" s="211" t="s">
        <v>7</v>
      </c>
      <c r="G243" s="211" t="s">
        <v>123</v>
      </c>
      <c r="H243" s="211"/>
    </row>
    <row r="244" spans="1:8" s="212" customFormat="1">
      <c r="A244" s="210">
        <v>43177</v>
      </c>
      <c r="B244" s="232" t="s">
        <v>4</v>
      </c>
      <c r="C244" s="215">
        <v>8079</v>
      </c>
      <c r="D244" s="211" t="s">
        <v>133</v>
      </c>
      <c r="E244" s="211" t="s">
        <v>24</v>
      </c>
      <c r="F244" s="211" t="s">
        <v>7</v>
      </c>
      <c r="G244" s="211" t="s">
        <v>42</v>
      </c>
      <c r="H244" s="211"/>
    </row>
    <row r="245" spans="1:8" s="212" customFormat="1">
      <c r="A245" s="210">
        <v>43177</v>
      </c>
      <c r="B245" s="232" t="s">
        <v>4</v>
      </c>
      <c r="C245" s="215">
        <v>4499</v>
      </c>
      <c r="D245" s="211" t="s">
        <v>731</v>
      </c>
      <c r="E245" s="211" t="s">
        <v>5</v>
      </c>
      <c r="F245" s="211" t="s">
        <v>7</v>
      </c>
      <c r="G245" s="211" t="s">
        <v>123</v>
      </c>
      <c r="H245" s="211"/>
    </row>
    <row r="246" spans="1:8" s="212" customFormat="1">
      <c r="A246" s="210">
        <v>43177</v>
      </c>
      <c r="B246" s="232" t="s">
        <v>4</v>
      </c>
      <c r="C246" s="215">
        <v>2711</v>
      </c>
      <c r="D246" s="211" t="s">
        <v>205</v>
      </c>
      <c r="E246" s="211" t="s">
        <v>24</v>
      </c>
      <c r="F246" s="211" t="s">
        <v>7</v>
      </c>
      <c r="G246" s="211" t="s">
        <v>42</v>
      </c>
      <c r="H246" s="211"/>
    </row>
    <row r="247" spans="1:8" s="212" customFormat="1">
      <c r="A247" s="210">
        <v>43177</v>
      </c>
      <c r="B247" s="232" t="s">
        <v>4</v>
      </c>
      <c r="C247" s="215">
        <v>1309</v>
      </c>
      <c r="D247" s="211" t="s">
        <v>205</v>
      </c>
      <c r="E247" s="211" t="s">
        <v>489</v>
      </c>
      <c r="F247" s="211" t="s">
        <v>6</v>
      </c>
      <c r="G247" s="211" t="s">
        <v>922</v>
      </c>
      <c r="H247" s="211"/>
    </row>
    <row r="248" spans="1:8" s="212" customFormat="1">
      <c r="A248" s="210">
        <v>43177</v>
      </c>
      <c r="B248" s="232" t="s">
        <v>4</v>
      </c>
      <c r="C248" s="215">
        <v>4217</v>
      </c>
      <c r="D248" s="211" t="s">
        <v>141</v>
      </c>
      <c r="E248" s="211" t="s">
        <v>923</v>
      </c>
      <c r="F248" s="211" t="s">
        <v>924</v>
      </c>
      <c r="G248" s="211" t="s">
        <v>925</v>
      </c>
      <c r="H248" s="211"/>
    </row>
    <row r="249" spans="1:8" s="212" customFormat="1">
      <c r="A249" s="210">
        <v>43177</v>
      </c>
      <c r="B249" s="232" t="s">
        <v>4</v>
      </c>
      <c r="C249" s="215">
        <v>8010</v>
      </c>
      <c r="D249" s="211" t="s">
        <v>135</v>
      </c>
      <c r="E249" s="211" t="s">
        <v>885</v>
      </c>
      <c r="F249" s="211"/>
      <c r="G249" s="211" t="s">
        <v>41</v>
      </c>
      <c r="H249" s="211"/>
    </row>
    <row r="250" spans="1:8" s="212" customFormat="1">
      <c r="A250" s="210">
        <v>43177</v>
      </c>
      <c r="B250" s="232" t="s">
        <v>4</v>
      </c>
      <c r="C250" s="215">
        <v>8451</v>
      </c>
      <c r="D250" s="211" t="s">
        <v>385</v>
      </c>
      <c r="E250" s="211" t="s">
        <v>7</v>
      </c>
      <c r="F250" s="211" t="s">
        <v>12</v>
      </c>
      <c r="G250" s="211" t="s">
        <v>42</v>
      </c>
      <c r="H250" s="211"/>
    </row>
    <row r="251" spans="1:8" s="212" customFormat="1">
      <c r="A251" s="210">
        <v>43177</v>
      </c>
      <c r="B251" s="232" t="s">
        <v>4</v>
      </c>
      <c r="C251" s="215">
        <v>3515</v>
      </c>
      <c r="D251" s="211" t="s">
        <v>168</v>
      </c>
      <c r="E251" s="211" t="s">
        <v>25</v>
      </c>
      <c r="F251" s="211" t="s">
        <v>927</v>
      </c>
      <c r="G251" s="211" t="s">
        <v>42</v>
      </c>
      <c r="H251" s="211"/>
    </row>
    <row r="252" spans="1:8" s="212" customFormat="1">
      <c r="A252" s="210">
        <v>43177</v>
      </c>
      <c r="B252" s="232" t="s">
        <v>4</v>
      </c>
      <c r="C252" s="215">
        <v>7339</v>
      </c>
      <c r="D252" s="211" t="s">
        <v>130</v>
      </c>
      <c r="E252" s="211" t="s">
        <v>79</v>
      </c>
      <c r="F252" s="211" t="s">
        <v>56</v>
      </c>
      <c r="G252" s="211" t="s">
        <v>928</v>
      </c>
      <c r="H252" s="211"/>
    </row>
    <row r="253" spans="1:8" s="212" customFormat="1" ht="15.75" customHeight="1">
      <c r="A253" s="210">
        <v>43177</v>
      </c>
      <c r="B253" s="232" t="s">
        <v>4</v>
      </c>
      <c r="C253" s="215">
        <v>6181</v>
      </c>
      <c r="D253" s="211" t="s">
        <v>298</v>
      </c>
      <c r="E253" s="211" t="s">
        <v>929</v>
      </c>
      <c r="F253" s="211" t="s">
        <v>7</v>
      </c>
      <c r="G253" s="211" t="s">
        <v>388</v>
      </c>
      <c r="H253" s="211"/>
    </row>
    <row r="254" spans="1:8" s="212" customFormat="1">
      <c r="A254" s="210">
        <v>43177</v>
      </c>
      <c r="B254" s="232" t="s">
        <v>4</v>
      </c>
      <c r="C254" s="215">
        <v>7339</v>
      </c>
      <c r="D254" s="211" t="s">
        <v>130</v>
      </c>
      <c r="E254" s="211" t="s">
        <v>79</v>
      </c>
      <c r="F254" s="211" t="s">
        <v>7</v>
      </c>
      <c r="G254" s="211" t="s">
        <v>663</v>
      </c>
      <c r="H254" s="211"/>
    </row>
    <row r="255" spans="1:8" s="212" customFormat="1">
      <c r="A255" s="210">
        <v>43177</v>
      </c>
      <c r="B255" s="232" t="s">
        <v>4</v>
      </c>
      <c r="C255" s="215">
        <v>4972</v>
      </c>
      <c r="D255" s="211" t="s">
        <v>141</v>
      </c>
      <c r="E255" s="211" t="s">
        <v>9</v>
      </c>
      <c r="F255" s="211" t="s">
        <v>5</v>
      </c>
      <c r="G255" s="211" t="s">
        <v>123</v>
      </c>
      <c r="H255" s="211"/>
    </row>
    <row r="256" spans="1:8" s="212" customFormat="1">
      <c r="A256" s="210">
        <v>43177</v>
      </c>
      <c r="B256" s="232" t="s">
        <v>4</v>
      </c>
      <c r="C256" s="215">
        <v>2441</v>
      </c>
      <c r="D256" s="211" t="s">
        <v>205</v>
      </c>
      <c r="E256" s="211" t="s">
        <v>7</v>
      </c>
      <c r="F256" s="211" t="s">
        <v>7</v>
      </c>
      <c r="G256" s="211" t="s">
        <v>388</v>
      </c>
      <c r="H256" s="211"/>
    </row>
    <row r="257" spans="1:8" s="212" customFormat="1">
      <c r="A257" s="210">
        <v>43177</v>
      </c>
      <c r="B257" s="232" t="s">
        <v>4</v>
      </c>
      <c r="C257" s="215">
        <v>8825</v>
      </c>
      <c r="D257" s="211" t="s">
        <v>187</v>
      </c>
      <c r="E257" s="211" t="s">
        <v>5</v>
      </c>
      <c r="F257" s="211" t="s">
        <v>7</v>
      </c>
      <c r="G257" s="211" t="s">
        <v>930</v>
      </c>
      <c r="H257" s="211"/>
    </row>
    <row r="258" spans="1:8" s="212" customFormat="1">
      <c r="A258" s="210">
        <v>43177</v>
      </c>
      <c r="B258" s="232" t="s">
        <v>4</v>
      </c>
      <c r="C258" s="215">
        <v>5698</v>
      </c>
      <c r="D258" s="211" t="s">
        <v>931</v>
      </c>
      <c r="E258" s="211" t="s">
        <v>5</v>
      </c>
      <c r="F258" s="211" t="s">
        <v>7</v>
      </c>
      <c r="G258" s="211" t="s">
        <v>932</v>
      </c>
      <c r="H258" s="211"/>
    </row>
    <row r="259" spans="1:8" s="212" customFormat="1">
      <c r="A259" s="210">
        <v>43177</v>
      </c>
      <c r="B259" s="232" t="s">
        <v>4</v>
      </c>
      <c r="C259" s="215">
        <v>6950</v>
      </c>
      <c r="D259" s="211" t="s">
        <v>933</v>
      </c>
      <c r="E259" s="211" t="s">
        <v>5</v>
      </c>
      <c r="F259" s="211" t="s">
        <v>24</v>
      </c>
      <c r="G259" s="211" t="s">
        <v>934</v>
      </c>
      <c r="H259" s="211"/>
    </row>
    <row r="260" spans="1:8" s="212" customFormat="1">
      <c r="A260" s="210">
        <v>43177</v>
      </c>
      <c r="B260" s="232" t="s">
        <v>4</v>
      </c>
      <c r="C260" s="215">
        <v>5353</v>
      </c>
      <c r="D260" s="211" t="s">
        <v>935</v>
      </c>
      <c r="E260" s="211" t="s">
        <v>5</v>
      </c>
      <c r="F260" s="211" t="s">
        <v>7</v>
      </c>
      <c r="G260" s="211" t="s">
        <v>123</v>
      </c>
      <c r="H260" s="211"/>
    </row>
    <row r="261" spans="1:8" s="212" customFormat="1">
      <c r="A261" s="210">
        <v>43177</v>
      </c>
      <c r="B261" s="232" t="s">
        <v>4</v>
      </c>
      <c r="C261" s="215">
        <v>4940</v>
      </c>
      <c r="D261" s="211" t="s">
        <v>152</v>
      </c>
      <c r="E261" s="211" t="s">
        <v>5</v>
      </c>
      <c r="F261" s="211" t="s">
        <v>6</v>
      </c>
      <c r="G261" s="211" t="s">
        <v>123</v>
      </c>
      <c r="H261" s="211"/>
    </row>
    <row r="262" spans="1:8" s="212" customFormat="1">
      <c r="A262" s="210">
        <v>43177</v>
      </c>
      <c r="B262" s="232" t="s">
        <v>4</v>
      </c>
      <c r="C262" s="215">
        <v>3939</v>
      </c>
      <c r="D262" s="211" t="s">
        <v>175</v>
      </c>
      <c r="E262" s="211" t="s">
        <v>5</v>
      </c>
      <c r="F262" s="211" t="s">
        <v>6</v>
      </c>
      <c r="G262" s="211" t="s">
        <v>939</v>
      </c>
      <c r="H262" s="211"/>
    </row>
    <row r="263" spans="1:8" s="212" customFormat="1">
      <c r="A263" s="210">
        <v>43177</v>
      </c>
      <c r="B263" s="232" t="s">
        <v>4</v>
      </c>
      <c r="C263" s="215">
        <v>1309</v>
      </c>
      <c r="D263" s="211" t="s">
        <v>205</v>
      </c>
      <c r="E263" s="211" t="s">
        <v>653</v>
      </c>
      <c r="F263" s="211" t="s">
        <v>24</v>
      </c>
      <c r="G263" s="211" t="s">
        <v>663</v>
      </c>
      <c r="H263" s="211"/>
    </row>
    <row r="264" spans="1:8" s="212" customFormat="1">
      <c r="A264" s="210">
        <v>43177</v>
      </c>
      <c r="B264" s="232" t="s">
        <v>4</v>
      </c>
      <c r="C264" s="215">
        <v>1628</v>
      </c>
      <c r="D264" s="211" t="s">
        <v>205</v>
      </c>
      <c r="E264" s="211" t="s">
        <v>7</v>
      </c>
      <c r="F264" s="211" t="s">
        <v>24</v>
      </c>
      <c r="G264" s="211" t="s">
        <v>388</v>
      </c>
      <c r="H264" s="211"/>
    </row>
    <row r="265" spans="1:8" s="212" customFormat="1">
      <c r="A265" s="210">
        <v>43177</v>
      </c>
      <c r="B265" s="232" t="s">
        <v>4</v>
      </c>
      <c r="C265" s="215">
        <v>3432</v>
      </c>
      <c r="D265" s="211" t="s">
        <v>168</v>
      </c>
      <c r="E265" s="211" t="s">
        <v>5</v>
      </c>
      <c r="F265" s="211" t="s">
        <v>5</v>
      </c>
      <c r="G265" s="211" t="s">
        <v>388</v>
      </c>
      <c r="H265" s="211"/>
    </row>
    <row r="266" spans="1:8" s="212" customFormat="1">
      <c r="A266" s="210">
        <v>43177</v>
      </c>
      <c r="B266" s="232" t="s">
        <v>4</v>
      </c>
      <c r="C266" s="215">
        <v>3811</v>
      </c>
      <c r="D266" s="211" t="s">
        <v>304</v>
      </c>
      <c r="E266" s="211" t="s">
        <v>5</v>
      </c>
      <c r="F266" s="211" t="s">
        <v>7</v>
      </c>
      <c r="G266" s="211" t="s">
        <v>940</v>
      </c>
      <c r="H266" s="211"/>
    </row>
    <row r="267" spans="1:8" s="212" customFormat="1">
      <c r="A267" s="210">
        <v>43177</v>
      </c>
      <c r="B267" s="232" t="s">
        <v>4</v>
      </c>
      <c r="C267" s="215">
        <v>6163</v>
      </c>
      <c r="D267" s="211" t="s">
        <v>452</v>
      </c>
      <c r="E267" s="211" t="s">
        <v>24</v>
      </c>
      <c r="F267" s="211" t="s">
        <v>5</v>
      </c>
      <c r="G267" s="211" t="s">
        <v>941</v>
      </c>
      <c r="H267" s="211"/>
    </row>
    <row r="268" spans="1:8" s="212" customFormat="1">
      <c r="A268" s="210">
        <v>43177</v>
      </c>
      <c r="B268" s="232" t="s">
        <v>4</v>
      </c>
      <c r="C268" s="215">
        <v>4998</v>
      </c>
      <c r="D268" s="211" t="s">
        <v>335</v>
      </c>
      <c r="E268" s="211" t="s">
        <v>5</v>
      </c>
      <c r="F268" s="211" t="s">
        <v>7</v>
      </c>
      <c r="G268" s="224" t="s">
        <v>123</v>
      </c>
      <c r="H268" s="211"/>
    </row>
    <row r="269" spans="1:8" s="212" customFormat="1">
      <c r="A269" s="210">
        <v>43177</v>
      </c>
      <c r="B269" s="232" t="s">
        <v>4</v>
      </c>
      <c r="C269" s="215">
        <v>3324</v>
      </c>
      <c r="D269" s="211" t="s">
        <v>183</v>
      </c>
      <c r="E269" s="211" t="s">
        <v>7</v>
      </c>
      <c r="F269" s="211" t="s">
        <v>5</v>
      </c>
      <c r="G269" s="211" t="s">
        <v>123</v>
      </c>
      <c r="H269" s="211"/>
    </row>
    <row r="270" spans="1:8" s="212" customFormat="1">
      <c r="A270" s="210">
        <v>43177</v>
      </c>
      <c r="B270" s="232" t="s">
        <v>4</v>
      </c>
      <c r="C270" s="215">
        <v>2135</v>
      </c>
      <c r="D270" s="211" t="s">
        <v>205</v>
      </c>
      <c r="E270" s="211" t="s">
        <v>5</v>
      </c>
      <c r="F270" s="211" t="s">
        <v>7</v>
      </c>
      <c r="G270" s="211" t="s">
        <v>942</v>
      </c>
      <c r="H270" s="211"/>
    </row>
    <row r="271" spans="1:8" s="212" customFormat="1" ht="16" customHeight="1">
      <c r="A271" s="210">
        <v>43177</v>
      </c>
      <c r="B271" s="232" t="s">
        <v>4</v>
      </c>
      <c r="C271" s="215">
        <v>4947</v>
      </c>
      <c r="D271" s="211" t="s">
        <v>152</v>
      </c>
      <c r="E271" s="211" t="s">
        <v>5</v>
      </c>
      <c r="F271" s="211" t="s">
        <v>7</v>
      </c>
      <c r="G271" s="211" t="s">
        <v>943</v>
      </c>
      <c r="H271" s="211"/>
    </row>
    <row r="272" spans="1:8" s="212" customFormat="1">
      <c r="A272" s="210">
        <v>43177</v>
      </c>
      <c r="B272" s="232" t="s">
        <v>4</v>
      </c>
      <c r="C272" s="215">
        <v>1353</v>
      </c>
      <c r="D272" s="211" t="s">
        <v>136</v>
      </c>
      <c r="E272" s="211" t="s">
        <v>79</v>
      </c>
      <c r="F272" s="211" t="s">
        <v>7</v>
      </c>
      <c r="G272" s="211" t="s">
        <v>944</v>
      </c>
      <c r="H272" s="211"/>
    </row>
    <row r="273" spans="1:8" s="212" customFormat="1">
      <c r="A273" s="210">
        <v>43177</v>
      </c>
      <c r="B273" s="232" t="s">
        <v>4</v>
      </c>
      <c r="C273" s="215">
        <v>1858</v>
      </c>
      <c r="D273" s="211" t="s">
        <v>205</v>
      </c>
      <c r="E273" s="211" t="s">
        <v>79</v>
      </c>
      <c r="F273" s="211" t="s">
        <v>7</v>
      </c>
      <c r="G273" s="211" t="s">
        <v>388</v>
      </c>
      <c r="H273" s="211"/>
    </row>
    <row r="274" spans="1:8" s="212" customFormat="1">
      <c r="A274" s="210">
        <v>43177</v>
      </c>
      <c r="B274" s="232" t="s">
        <v>4</v>
      </c>
      <c r="C274" s="215">
        <v>7241</v>
      </c>
      <c r="D274" s="211" t="s">
        <v>153</v>
      </c>
      <c r="E274" s="211" t="s">
        <v>12</v>
      </c>
      <c r="F274" s="211" t="s">
        <v>24</v>
      </c>
      <c r="G274" s="211" t="s">
        <v>388</v>
      </c>
      <c r="H274" s="211"/>
    </row>
    <row r="275" spans="1:8" s="212" customFormat="1">
      <c r="A275" s="210">
        <v>43177</v>
      </c>
      <c r="B275" s="232" t="s">
        <v>4</v>
      </c>
      <c r="C275" s="215">
        <v>7343</v>
      </c>
      <c r="D275" s="211" t="s">
        <v>130</v>
      </c>
      <c r="E275" s="211" t="s">
        <v>5</v>
      </c>
      <c r="F275" s="211" t="s">
        <v>6</v>
      </c>
      <c r="G275" s="211" t="s">
        <v>388</v>
      </c>
      <c r="H275" s="211"/>
    </row>
    <row r="276" spans="1:8" s="212" customFormat="1">
      <c r="A276" s="210">
        <v>43179</v>
      </c>
      <c r="B276" s="232" t="s">
        <v>4</v>
      </c>
      <c r="C276" s="215">
        <v>4981</v>
      </c>
      <c r="D276" s="211" t="s">
        <v>290</v>
      </c>
      <c r="E276" s="211" t="s">
        <v>5</v>
      </c>
      <c r="F276" s="211" t="s">
        <v>7</v>
      </c>
      <c r="G276" s="211" t="s">
        <v>946</v>
      </c>
      <c r="H276" s="211"/>
    </row>
    <row r="277" spans="1:8" s="212" customFormat="1">
      <c r="A277" s="210">
        <v>43180</v>
      </c>
      <c r="B277" s="232" t="s">
        <v>4</v>
      </c>
      <c r="C277" s="215">
        <v>3345</v>
      </c>
      <c r="D277" s="211" t="s">
        <v>151</v>
      </c>
      <c r="E277" s="211" t="s">
        <v>5</v>
      </c>
      <c r="F277" s="211" t="s">
        <v>7</v>
      </c>
      <c r="G277" s="211" t="s">
        <v>42</v>
      </c>
      <c r="H277" s="211"/>
    </row>
    <row r="278" spans="1:8" s="212" customFormat="1">
      <c r="A278" s="210">
        <v>43181</v>
      </c>
      <c r="B278" s="232" t="s">
        <v>4</v>
      </c>
      <c r="C278" s="215">
        <v>3416</v>
      </c>
      <c r="D278" s="211" t="s">
        <v>168</v>
      </c>
      <c r="E278" s="211" t="s">
        <v>5</v>
      </c>
      <c r="F278" s="211" t="s">
        <v>6</v>
      </c>
      <c r="G278" s="211" t="s">
        <v>951</v>
      </c>
      <c r="H278" s="211"/>
    </row>
    <row r="279" spans="1:8" s="212" customFormat="1">
      <c r="A279" s="210">
        <v>43182</v>
      </c>
      <c r="B279" s="232" t="s">
        <v>4</v>
      </c>
      <c r="C279" s="215">
        <v>3253</v>
      </c>
      <c r="D279" s="211" t="s">
        <v>333</v>
      </c>
      <c r="E279" s="211" t="s">
        <v>7</v>
      </c>
      <c r="F279" s="211" t="s">
        <v>24</v>
      </c>
      <c r="G279" s="211" t="s">
        <v>388</v>
      </c>
      <c r="H279" s="211"/>
    </row>
    <row r="280" spans="1:8" s="212" customFormat="1">
      <c r="A280" s="210">
        <v>43182</v>
      </c>
      <c r="B280" s="232" t="s">
        <v>4</v>
      </c>
      <c r="C280" s="215">
        <v>1453</v>
      </c>
      <c r="D280" s="211" t="s">
        <v>205</v>
      </c>
      <c r="E280" s="211" t="s">
        <v>7</v>
      </c>
      <c r="F280" s="211" t="s">
        <v>24</v>
      </c>
      <c r="G280" s="211" t="s">
        <v>954</v>
      </c>
      <c r="H280" s="211"/>
    </row>
    <row r="281" spans="1:8" s="212" customFormat="1">
      <c r="A281" s="210">
        <v>43182</v>
      </c>
      <c r="B281" s="232" t="s">
        <v>4</v>
      </c>
      <c r="C281" s="215">
        <v>1941</v>
      </c>
      <c r="D281" s="211" t="s">
        <v>205</v>
      </c>
      <c r="E281" s="211" t="s">
        <v>4</v>
      </c>
      <c r="F281" s="211" t="s">
        <v>6</v>
      </c>
      <c r="G281" s="211" t="s">
        <v>955</v>
      </c>
      <c r="H281" s="211"/>
    </row>
    <row r="282" spans="1:8" s="212" customFormat="1">
      <c r="A282" s="210">
        <v>43183</v>
      </c>
      <c r="B282" s="232" t="s">
        <v>4</v>
      </c>
      <c r="C282" s="215">
        <v>6669</v>
      </c>
      <c r="D282" s="211" t="s">
        <v>956</v>
      </c>
      <c r="E282" s="211" t="s">
        <v>5</v>
      </c>
      <c r="F282" s="211" t="s">
        <v>127</v>
      </c>
      <c r="G282" s="211" t="s">
        <v>957</v>
      </c>
      <c r="H282" s="211"/>
    </row>
    <row r="283" spans="1:8" s="212" customFormat="1">
      <c r="A283" s="210">
        <v>43183</v>
      </c>
      <c r="B283" s="232" t="s">
        <v>4</v>
      </c>
      <c r="C283" s="215">
        <v>5418</v>
      </c>
      <c r="D283" s="211" t="s">
        <v>205</v>
      </c>
      <c r="E283" s="211" t="s">
        <v>24</v>
      </c>
      <c r="F283" s="211" t="s">
        <v>6</v>
      </c>
      <c r="G283" s="211" t="s">
        <v>957</v>
      </c>
      <c r="H283" s="211"/>
    </row>
    <row r="284" spans="1:8" s="212" customFormat="1">
      <c r="A284" s="210">
        <v>43183</v>
      </c>
      <c r="B284" s="232" t="s">
        <v>4</v>
      </c>
      <c r="C284" s="215">
        <v>9392</v>
      </c>
      <c r="D284" s="211" t="s">
        <v>960</v>
      </c>
      <c r="E284" s="211" t="s">
        <v>5</v>
      </c>
      <c r="F284" s="211" t="s">
        <v>6</v>
      </c>
      <c r="G284" s="211" t="s">
        <v>98</v>
      </c>
      <c r="H284" s="211"/>
    </row>
    <row r="285" spans="1:8" s="212" customFormat="1">
      <c r="A285" s="210">
        <v>43183</v>
      </c>
      <c r="B285" s="232" t="s">
        <v>4</v>
      </c>
      <c r="C285" s="215">
        <v>2210</v>
      </c>
      <c r="D285" s="211" t="s">
        <v>205</v>
      </c>
      <c r="E285" s="211" t="s">
        <v>364</v>
      </c>
      <c r="F285" s="211" t="s">
        <v>24</v>
      </c>
      <c r="G285" s="211" t="s">
        <v>116</v>
      </c>
      <c r="H285" s="211"/>
    </row>
    <row r="286" spans="1:8" s="212" customFormat="1">
      <c r="A286" s="210">
        <v>43183</v>
      </c>
      <c r="B286" s="232" t="s">
        <v>4</v>
      </c>
      <c r="C286" s="215">
        <v>5698</v>
      </c>
      <c r="D286" s="211" t="s">
        <v>311</v>
      </c>
      <c r="E286" s="211" t="s">
        <v>7</v>
      </c>
      <c r="F286" s="211" t="s">
        <v>7</v>
      </c>
      <c r="G286" s="211" t="s">
        <v>98</v>
      </c>
      <c r="H286" s="211"/>
    </row>
    <row r="287" spans="1:8" s="212" customFormat="1">
      <c r="A287" s="210">
        <v>43183</v>
      </c>
      <c r="B287" s="232" t="s">
        <v>4</v>
      </c>
      <c r="C287" s="215">
        <v>1309</v>
      </c>
      <c r="D287" s="211" t="s">
        <v>205</v>
      </c>
      <c r="E287" s="211" t="s">
        <v>7</v>
      </c>
      <c r="F287" s="211" t="s">
        <v>24</v>
      </c>
      <c r="G287" s="211" t="s">
        <v>961</v>
      </c>
      <c r="H287" s="211"/>
    </row>
    <row r="288" spans="1:8" s="212" customFormat="1">
      <c r="A288" s="210">
        <v>43183</v>
      </c>
      <c r="B288" s="232" t="s">
        <v>4</v>
      </c>
      <c r="C288" s="215">
        <v>4818</v>
      </c>
      <c r="D288" s="211" t="s">
        <v>296</v>
      </c>
      <c r="E288" s="211" t="s">
        <v>7</v>
      </c>
      <c r="F288" s="211" t="s">
        <v>7</v>
      </c>
      <c r="G288" s="211" t="s">
        <v>123</v>
      </c>
      <c r="H288" s="211"/>
    </row>
    <row r="289" spans="1:8" s="212" customFormat="1">
      <c r="A289" s="210">
        <v>43183</v>
      </c>
      <c r="B289" s="232" t="s">
        <v>4</v>
      </c>
      <c r="C289" s="215">
        <v>4980</v>
      </c>
      <c r="D289" s="211" t="s">
        <v>290</v>
      </c>
      <c r="E289" s="211" t="s">
        <v>25</v>
      </c>
      <c r="F289" s="211" t="s">
        <v>7</v>
      </c>
      <c r="G289" s="211" t="s">
        <v>65</v>
      </c>
      <c r="H289" s="211"/>
    </row>
    <row r="290" spans="1:8" s="212" customFormat="1">
      <c r="A290" s="210">
        <v>43183</v>
      </c>
      <c r="B290" s="232" t="s">
        <v>4</v>
      </c>
      <c r="C290" s="215">
        <v>4046</v>
      </c>
      <c r="D290" s="211" t="s">
        <v>141</v>
      </c>
      <c r="E290" s="211" t="s">
        <v>5</v>
      </c>
      <c r="F290" s="211" t="s">
        <v>7</v>
      </c>
      <c r="G290" s="211" t="s">
        <v>123</v>
      </c>
      <c r="H290" s="211"/>
    </row>
    <row r="291" spans="1:8" s="212" customFormat="1">
      <c r="A291" s="210">
        <v>43183</v>
      </c>
      <c r="B291" s="232" t="s">
        <v>4</v>
      </c>
      <c r="C291" s="215">
        <v>4499</v>
      </c>
      <c r="D291" s="211" t="s">
        <v>731</v>
      </c>
      <c r="E291" s="211" t="s">
        <v>5</v>
      </c>
      <c r="F291" s="211" t="s">
        <v>7</v>
      </c>
      <c r="G291" s="211" t="s">
        <v>123</v>
      </c>
      <c r="H291" s="211"/>
    </row>
    <row r="292" spans="1:8" s="212" customFormat="1">
      <c r="A292" s="210">
        <v>43184</v>
      </c>
      <c r="B292" s="211" t="s">
        <v>4</v>
      </c>
      <c r="C292" s="211">
        <v>4970</v>
      </c>
      <c r="D292" s="211" t="s">
        <v>974</v>
      </c>
      <c r="E292" s="211" t="s">
        <v>7</v>
      </c>
      <c r="F292" s="211" t="s">
        <v>620</v>
      </c>
      <c r="G292" s="211" t="s">
        <v>510</v>
      </c>
      <c r="H292" s="211"/>
    </row>
    <row r="293" spans="1:8" s="212" customFormat="1">
      <c r="A293" s="210">
        <v>43184</v>
      </c>
      <c r="B293" s="211" t="s">
        <v>4</v>
      </c>
      <c r="C293" s="211">
        <v>1430</v>
      </c>
      <c r="D293" s="211" t="s">
        <v>205</v>
      </c>
      <c r="E293" s="211" t="s">
        <v>24</v>
      </c>
      <c r="F293" s="211"/>
      <c r="G293" s="211" t="s">
        <v>98</v>
      </c>
      <c r="H293" s="211"/>
    </row>
    <row r="294" spans="1:8" s="212" customFormat="1">
      <c r="A294" s="210">
        <v>43184</v>
      </c>
      <c r="B294" s="211" t="s">
        <v>4</v>
      </c>
      <c r="C294" s="211">
        <v>4553</v>
      </c>
      <c r="D294" s="211" t="s">
        <v>462</v>
      </c>
      <c r="E294" s="211" t="s">
        <v>5</v>
      </c>
      <c r="F294" s="211" t="s">
        <v>978</v>
      </c>
      <c r="G294" s="211" t="s">
        <v>116</v>
      </c>
      <c r="H294" s="211"/>
    </row>
    <row r="295" spans="1:8" s="212" customFormat="1">
      <c r="A295" s="210">
        <v>43184</v>
      </c>
      <c r="B295" s="211" t="s">
        <v>4</v>
      </c>
      <c r="C295" s="211">
        <v>2665</v>
      </c>
      <c r="D295" s="211" t="s">
        <v>979</v>
      </c>
      <c r="E295" s="211" t="s">
        <v>5</v>
      </c>
      <c r="F295" s="211" t="s">
        <v>6</v>
      </c>
      <c r="G295" s="211" t="s">
        <v>980</v>
      </c>
      <c r="H295" s="211"/>
    </row>
    <row r="296" spans="1:8" s="212" customFormat="1">
      <c r="A296" s="210">
        <v>43184</v>
      </c>
      <c r="B296" s="211" t="s">
        <v>4</v>
      </c>
      <c r="C296" s="211">
        <v>2310</v>
      </c>
      <c r="D296" s="211" t="s">
        <v>981</v>
      </c>
      <c r="E296" s="211" t="s">
        <v>5</v>
      </c>
      <c r="F296" s="211" t="s">
        <v>6</v>
      </c>
      <c r="G296" s="211" t="s">
        <v>980</v>
      </c>
      <c r="H296" s="210"/>
    </row>
    <row r="297" spans="1:8" s="212" customFormat="1">
      <c r="A297" s="210">
        <v>43184</v>
      </c>
      <c r="B297" s="211" t="s">
        <v>4</v>
      </c>
      <c r="C297" s="211">
        <v>4570</v>
      </c>
      <c r="D297" s="211" t="s">
        <v>462</v>
      </c>
      <c r="E297" s="211" t="s">
        <v>5</v>
      </c>
      <c r="F297" s="211" t="s">
        <v>7</v>
      </c>
      <c r="G297" s="211" t="s">
        <v>961</v>
      </c>
      <c r="H297" s="211"/>
    </row>
    <row r="298" spans="1:8" s="212" customFormat="1">
      <c r="A298" s="210">
        <v>43184</v>
      </c>
      <c r="B298" s="211" t="s">
        <v>4</v>
      </c>
      <c r="C298" s="211">
        <v>4232</v>
      </c>
      <c r="D298" s="211" t="s">
        <v>141</v>
      </c>
      <c r="E298" s="211" t="s">
        <v>5</v>
      </c>
      <c r="F298" s="211" t="s">
        <v>6</v>
      </c>
      <c r="G298" s="211" t="s">
        <v>116</v>
      </c>
      <c r="H298" s="211"/>
    </row>
    <row r="299" spans="1:8" s="212" customFormat="1">
      <c r="A299" s="210">
        <v>43184</v>
      </c>
      <c r="B299" s="211" t="s">
        <v>4</v>
      </c>
      <c r="C299" s="211">
        <v>4342</v>
      </c>
      <c r="D299" s="211" t="s">
        <v>141</v>
      </c>
      <c r="E299" s="211" t="s">
        <v>5</v>
      </c>
      <c r="F299" s="211" t="s">
        <v>7</v>
      </c>
      <c r="G299" s="211" t="s">
        <v>982</v>
      </c>
      <c r="H299" s="211"/>
    </row>
    <row r="300" spans="1:8" s="212" customFormat="1">
      <c r="A300" s="210">
        <v>43184</v>
      </c>
      <c r="B300" s="211" t="s">
        <v>4</v>
      </c>
      <c r="C300" s="211">
        <v>2518</v>
      </c>
      <c r="D300" s="211" t="s">
        <v>983</v>
      </c>
      <c r="E300" s="211" t="s">
        <v>7</v>
      </c>
      <c r="F300" s="211" t="s">
        <v>984</v>
      </c>
      <c r="G300" s="211" t="s">
        <v>961</v>
      </c>
      <c r="H300" s="211"/>
    </row>
    <row r="301" spans="1:8" s="212" customFormat="1">
      <c r="A301" s="210">
        <v>43184</v>
      </c>
      <c r="B301" s="211" t="s">
        <v>4</v>
      </c>
      <c r="C301" s="211">
        <v>4687</v>
      </c>
      <c r="D301" s="211" t="s">
        <v>131</v>
      </c>
      <c r="E301" s="211" t="s">
        <v>25</v>
      </c>
      <c r="F301" s="211" t="s">
        <v>7</v>
      </c>
      <c r="G301" s="211" t="s">
        <v>478</v>
      </c>
      <c r="H301" s="211"/>
    </row>
    <row r="302" spans="1:8" s="212" customFormat="1">
      <c r="A302" s="210">
        <v>43184</v>
      </c>
      <c r="B302" s="211" t="s">
        <v>4</v>
      </c>
      <c r="C302" s="211">
        <v>1842</v>
      </c>
      <c r="D302" s="211" t="s">
        <v>307</v>
      </c>
      <c r="E302" s="211" t="s">
        <v>9</v>
      </c>
      <c r="F302" s="211" t="s">
        <v>35</v>
      </c>
      <c r="G302" s="211" t="s">
        <v>65</v>
      </c>
      <c r="H302" s="211"/>
    </row>
    <row r="303" spans="1:8" s="212" customFormat="1">
      <c r="A303" s="210">
        <v>43184</v>
      </c>
      <c r="B303" s="211" t="s">
        <v>4</v>
      </c>
      <c r="C303" s="211">
        <v>3550</v>
      </c>
      <c r="D303" s="211" t="s">
        <v>168</v>
      </c>
      <c r="E303" s="211" t="s">
        <v>5</v>
      </c>
      <c r="F303" s="211" t="s">
        <v>5</v>
      </c>
      <c r="G303" s="211" t="s">
        <v>548</v>
      </c>
      <c r="H303" s="211"/>
    </row>
    <row r="304" spans="1:8" s="212" customFormat="1">
      <c r="A304" s="210">
        <v>43184</v>
      </c>
      <c r="B304" s="211" t="s">
        <v>4</v>
      </c>
      <c r="C304" s="211">
        <v>4986</v>
      </c>
      <c r="D304" s="211" t="s">
        <v>158</v>
      </c>
      <c r="E304" s="211" t="s">
        <v>5</v>
      </c>
      <c r="F304" s="211" t="s">
        <v>5</v>
      </c>
      <c r="G304" s="211" t="s">
        <v>985</v>
      </c>
      <c r="H304" s="211"/>
    </row>
    <row r="305" spans="1:8" s="212" customFormat="1">
      <c r="A305" s="210">
        <v>43185</v>
      </c>
      <c r="B305" s="211" t="s">
        <v>4</v>
      </c>
      <c r="C305" s="211">
        <v>8096</v>
      </c>
      <c r="D305" s="211" t="s">
        <v>133</v>
      </c>
      <c r="E305" s="211" t="s">
        <v>12</v>
      </c>
      <c r="F305" s="211" t="s">
        <v>24</v>
      </c>
      <c r="G305" s="211" t="s">
        <v>98</v>
      </c>
      <c r="H305" s="211"/>
    </row>
    <row r="306" spans="1:8" s="212" customFormat="1">
      <c r="A306" s="210">
        <v>43186</v>
      </c>
      <c r="B306" s="211" t="s">
        <v>4</v>
      </c>
      <c r="C306" s="211">
        <v>4968</v>
      </c>
      <c r="D306" s="211" t="s">
        <v>335</v>
      </c>
      <c r="E306" s="211" t="s">
        <v>5</v>
      </c>
      <c r="F306" s="211" t="s">
        <v>7</v>
      </c>
      <c r="G306" s="211" t="s">
        <v>548</v>
      </c>
      <c r="H306" s="211"/>
    </row>
    <row r="307" spans="1:8" s="212" customFormat="1">
      <c r="A307" s="210">
        <v>43188</v>
      </c>
      <c r="B307" s="211" t="s">
        <v>4</v>
      </c>
      <c r="C307" s="211">
        <v>4103</v>
      </c>
      <c r="D307" s="211" t="s">
        <v>141</v>
      </c>
      <c r="E307" s="211" t="s">
        <v>5</v>
      </c>
      <c r="F307" s="211" t="s">
        <v>70</v>
      </c>
      <c r="G307" s="211" t="s">
        <v>492</v>
      </c>
      <c r="H307" s="211"/>
    </row>
    <row r="308" spans="1:8" s="212" customFormat="1">
      <c r="A308" s="210">
        <v>43189</v>
      </c>
      <c r="B308" s="211" t="s">
        <v>4</v>
      </c>
      <c r="C308" s="211">
        <v>5843</v>
      </c>
      <c r="D308" s="211" t="s">
        <v>205</v>
      </c>
      <c r="E308" s="211" t="s">
        <v>377</v>
      </c>
      <c r="F308" s="211" t="s">
        <v>7</v>
      </c>
      <c r="G308" s="211" t="s">
        <v>116</v>
      </c>
      <c r="H308" s="211"/>
    </row>
    <row r="309" spans="1:8" s="212" customFormat="1">
      <c r="A309" s="210">
        <v>43189</v>
      </c>
      <c r="B309" s="211" t="s">
        <v>4</v>
      </c>
      <c r="C309" s="211">
        <v>6796</v>
      </c>
      <c r="D309" s="211" t="s">
        <v>144</v>
      </c>
      <c r="E309" s="211" t="s">
        <v>5</v>
      </c>
      <c r="F309" s="211" t="s">
        <v>5</v>
      </c>
      <c r="G309" s="211" t="s">
        <v>1008</v>
      </c>
      <c r="H309" s="211"/>
    </row>
    <row r="310" spans="1:8" s="212" customFormat="1">
      <c r="A310" s="210">
        <v>43189</v>
      </c>
      <c r="B310" s="211" t="s">
        <v>4</v>
      </c>
      <c r="C310" s="211">
        <v>5415</v>
      </c>
      <c r="D310" s="211" t="s">
        <v>660</v>
      </c>
      <c r="E310" s="211" t="s">
        <v>5</v>
      </c>
      <c r="F310" s="211" t="s">
        <v>6</v>
      </c>
      <c r="G310" s="211" t="s">
        <v>891</v>
      </c>
      <c r="H310" s="211"/>
    </row>
    <row r="311" spans="1:8" s="212" customFormat="1">
      <c r="A311" s="210">
        <v>43190</v>
      </c>
      <c r="B311" s="211" t="s">
        <v>4</v>
      </c>
      <c r="C311" s="211">
        <v>4513</v>
      </c>
      <c r="D311" s="211" t="s">
        <v>131</v>
      </c>
      <c r="E311" s="211" t="s">
        <v>5</v>
      </c>
      <c r="F311" s="211" t="s">
        <v>7</v>
      </c>
      <c r="G311" s="211" t="s">
        <v>123</v>
      </c>
      <c r="H311" s="211"/>
    </row>
    <row r="312" spans="1:8" s="212" customFormat="1">
      <c r="A312" s="210">
        <v>43190</v>
      </c>
      <c r="B312" s="211" t="s">
        <v>4</v>
      </c>
      <c r="C312" s="211">
        <v>4599</v>
      </c>
      <c r="D312" s="211" t="s">
        <v>131</v>
      </c>
      <c r="E312" s="211" t="s">
        <v>5</v>
      </c>
      <c r="F312" s="211" t="s">
        <v>7</v>
      </c>
      <c r="G312" s="211" t="s">
        <v>1009</v>
      </c>
      <c r="H312" s="211"/>
    </row>
    <row r="313" spans="1:8" s="212" customFormat="1">
      <c r="A313" s="210">
        <v>43190</v>
      </c>
      <c r="B313" s="211" t="s">
        <v>4</v>
      </c>
      <c r="C313" s="211">
        <v>2577</v>
      </c>
      <c r="D313" s="211" t="s">
        <v>205</v>
      </c>
      <c r="E313" s="211" t="s">
        <v>1011</v>
      </c>
      <c r="F313" s="211" t="s">
        <v>7</v>
      </c>
      <c r="G313" s="211" t="s">
        <v>42</v>
      </c>
      <c r="H313" s="211"/>
    </row>
    <row r="314" spans="1:8" s="212" customFormat="1">
      <c r="A314" s="210">
        <v>43190</v>
      </c>
      <c r="B314" s="211" t="s">
        <v>4</v>
      </c>
      <c r="C314" s="211">
        <v>5359</v>
      </c>
      <c r="D314" s="211" t="s">
        <v>155</v>
      </c>
      <c r="E314" s="211" t="s">
        <v>4</v>
      </c>
      <c r="F314" s="211" t="s">
        <v>5</v>
      </c>
      <c r="G314" s="211" t="s">
        <v>388</v>
      </c>
      <c r="H314" s="211"/>
    </row>
    <row r="315" spans="1:8" s="212" customFormat="1">
      <c r="A315" s="210">
        <v>43190</v>
      </c>
      <c r="B315" s="211" t="s">
        <v>4</v>
      </c>
      <c r="C315" s="211">
        <v>8224</v>
      </c>
      <c r="D315" s="211" t="s">
        <v>162</v>
      </c>
      <c r="E315" s="211" t="s">
        <v>9</v>
      </c>
      <c r="F315" s="211" t="s">
        <v>7</v>
      </c>
      <c r="G315" s="211" t="s">
        <v>42</v>
      </c>
      <c r="H315" s="211"/>
    </row>
    <row r="316" spans="1:8" s="212" customFormat="1">
      <c r="A316" s="210">
        <v>43190</v>
      </c>
      <c r="B316" s="211" t="s">
        <v>4</v>
      </c>
      <c r="C316" s="211">
        <v>4408</v>
      </c>
      <c r="D316" s="211" t="s">
        <v>158</v>
      </c>
      <c r="E316" s="211" t="s">
        <v>24</v>
      </c>
      <c r="F316" s="211" t="s">
        <v>6</v>
      </c>
      <c r="G316" s="211" t="s">
        <v>37</v>
      </c>
      <c r="H316" s="211"/>
    </row>
    <row r="317" spans="1:8" s="212" customFormat="1">
      <c r="A317" s="210">
        <v>43190</v>
      </c>
      <c r="B317" s="211" t="s">
        <v>4</v>
      </c>
      <c r="C317" s="211">
        <v>6930</v>
      </c>
      <c r="D317" s="211" t="s">
        <v>801</v>
      </c>
      <c r="E317" s="211" t="s">
        <v>9</v>
      </c>
      <c r="F317" s="211" t="s">
        <v>7</v>
      </c>
      <c r="G317" s="211" t="s">
        <v>1012</v>
      </c>
      <c r="H317" s="211"/>
    </row>
    <row r="318" spans="1:8" s="212" customFormat="1">
      <c r="A318" s="210">
        <v>43190</v>
      </c>
      <c r="B318" s="211" t="s">
        <v>4</v>
      </c>
      <c r="C318" s="211">
        <v>2665</v>
      </c>
      <c r="D318" s="211" t="s">
        <v>205</v>
      </c>
      <c r="E318" s="211" t="s">
        <v>6</v>
      </c>
      <c r="F318" s="211" t="s">
        <v>28</v>
      </c>
      <c r="G318" s="211" t="s">
        <v>65</v>
      </c>
      <c r="H318" s="211"/>
    </row>
    <row r="319" spans="1:8" s="212" customFormat="1">
      <c r="A319" s="210">
        <v>43190</v>
      </c>
      <c r="B319" s="211" t="s">
        <v>4</v>
      </c>
      <c r="C319" s="211">
        <v>5692</v>
      </c>
      <c r="D319" s="211" t="s">
        <v>1013</v>
      </c>
      <c r="E319" s="211" t="s">
        <v>5</v>
      </c>
      <c r="F319" s="211" t="s">
        <v>6</v>
      </c>
      <c r="G319" s="211" t="s">
        <v>1014</v>
      </c>
      <c r="H319" s="211"/>
    </row>
    <row r="320" spans="1:8" s="212" customFormat="1">
      <c r="A320" s="210">
        <v>43190</v>
      </c>
      <c r="B320" s="211" t="s">
        <v>4</v>
      </c>
      <c r="C320" s="211">
        <v>1311</v>
      </c>
      <c r="D320" s="211" t="s">
        <v>205</v>
      </c>
      <c r="E320" s="211" t="s">
        <v>7</v>
      </c>
      <c r="F320" s="211" t="s">
        <v>613</v>
      </c>
      <c r="G320" s="211" t="s">
        <v>1015</v>
      </c>
      <c r="H320" s="211"/>
    </row>
    <row r="321" spans="1:11" s="212" customFormat="1">
      <c r="A321" s="210">
        <v>43190</v>
      </c>
      <c r="B321" s="211" t="s">
        <v>4</v>
      </c>
      <c r="C321" s="211">
        <v>4888</v>
      </c>
      <c r="D321" s="211" t="s">
        <v>317</v>
      </c>
      <c r="E321" s="211" t="s">
        <v>4</v>
      </c>
      <c r="F321" s="211" t="s">
        <v>7</v>
      </c>
      <c r="G321" s="211" t="s">
        <v>40</v>
      </c>
      <c r="H321" s="211"/>
    </row>
    <row r="322" spans="1:11" s="212" customFormat="1">
      <c r="A322" s="210">
        <v>43190</v>
      </c>
      <c r="B322" s="211" t="s">
        <v>4</v>
      </c>
      <c r="C322" s="211">
        <v>8261</v>
      </c>
      <c r="D322" s="211" t="s">
        <v>162</v>
      </c>
      <c r="E322" s="211" t="s">
        <v>24</v>
      </c>
      <c r="F322" s="211" t="s">
        <v>127</v>
      </c>
      <c r="G322" s="211" t="s">
        <v>388</v>
      </c>
      <c r="H322" s="211"/>
    </row>
    <row r="323" spans="1:11" s="212" customFormat="1">
      <c r="A323" s="210">
        <v>43190</v>
      </c>
      <c r="B323" s="211" t="s">
        <v>4</v>
      </c>
      <c r="C323" s="211">
        <v>3833</v>
      </c>
      <c r="D323" s="211" t="s">
        <v>141</v>
      </c>
      <c r="E323" s="211" t="s">
        <v>5</v>
      </c>
      <c r="F323" s="211" t="s">
        <v>7</v>
      </c>
      <c r="G323" s="211" t="s">
        <v>1016</v>
      </c>
      <c r="H323" s="211"/>
    </row>
    <row r="324" spans="1:11" s="212" customFormat="1">
      <c r="A324" s="210">
        <v>43190</v>
      </c>
      <c r="B324" s="211" t="s">
        <v>4</v>
      </c>
      <c r="C324" s="211">
        <v>6420</v>
      </c>
      <c r="D324" s="211" t="s">
        <v>157</v>
      </c>
      <c r="E324" s="211" t="s">
        <v>5</v>
      </c>
      <c r="F324" s="211" t="s">
        <v>24</v>
      </c>
      <c r="G324" s="211" t="s">
        <v>658</v>
      </c>
      <c r="H324" s="211"/>
    </row>
    <row r="325" spans="1:11" s="212" customFormat="1">
      <c r="A325" s="210">
        <v>43190</v>
      </c>
      <c r="B325" s="211" t="s">
        <v>4</v>
      </c>
      <c r="C325" s="211">
        <v>2210</v>
      </c>
      <c r="D325" s="211" t="s">
        <v>205</v>
      </c>
      <c r="E325" s="211" t="s">
        <v>7</v>
      </c>
      <c r="F325" s="211" t="s">
        <v>7</v>
      </c>
      <c r="G325" s="211" t="s">
        <v>388</v>
      </c>
      <c r="H325" s="211"/>
    </row>
    <row r="326" spans="1:11" s="212" customFormat="1">
      <c r="A326" s="210">
        <v>43180</v>
      </c>
      <c r="B326" s="232" t="s">
        <v>947</v>
      </c>
      <c r="C326" s="215">
        <v>60202</v>
      </c>
      <c r="D326" s="211" t="s">
        <v>948</v>
      </c>
      <c r="E326" s="211" t="s">
        <v>24</v>
      </c>
      <c r="F326" s="211" t="s">
        <v>911</v>
      </c>
      <c r="G326" s="211" t="s">
        <v>949</v>
      </c>
      <c r="H326" s="211"/>
    </row>
    <row r="330" spans="1:11" ht="21">
      <c r="I330" s="134" t="s">
        <v>4</v>
      </c>
      <c r="J330" s="243">
        <f>325-139</f>
        <v>186</v>
      </c>
      <c r="K330" s="144">
        <f>J330/J335</f>
        <v>0.57407407407407407</v>
      </c>
    </row>
    <row r="331" spans="1:11" ht="21">
      <c r="I331" s="134" t="s">
        <v>22</v>
      </c>
      <c r="J331" s="135">
        <v>5</v>
      </c>
      <c r="K331" s="144">
        <f>J331/J335</f>
        <v>1.5432098765432098E-2</v>
      </c>
    </row>
    <row r="332" spans="1:11" ht="21">
      <c r="I332" s="134" t="s">
        <v>6</v>
      </c>
      <c r="J332" s="135">
        <v>21</v>
      </c>
      <c r="K332" s="144">
        <f>J332/J335</f>
        <v>6.4814814814814811E-2</v>
      </c>
    </row>
    <row r="333" spans="1:11" ht="21">
      <c r="I333" s="134" t="s">
        <v>7</v>
      </c>
      <c r="J333" s="135">
        <v>110</v>
      </c>
      <c r="K333" s="144">
        <f>J333/J335</f>
        <v>0.33950617283950618</v>
      </c>
    </row>
    <row r="334" spans="1:11" ht="21">
      <c r="I334" s="134" t="s">
        <v>711</v>
      </c>
      <c r="J334" s="135">
        <v>2</v>
      </c>
      <c r="K334" s="144">
        <f>J334/J335</f>
        <v>6.1728395061728392E-3</v>
      </c>
    </row>
    <row r="335" spans="1:11" ht="21">
      <c r="I335" s="134"/>
      <c r="J335" s="135">
        <f>SUM(J330:J334)</f>
        <v>324</v>
      </c>
      <c r="K335" s="144">
        <f>SUM(K330:K334)</f>
        <v>1</v>
      </c>
    </row>
  </sheetData>
  <sortState ref="A5:H326">
    <sortCondition ref="B3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1"/>
  <dimension ref="A1:K341"/>
  <sheetViews>
    <sheetView topLeftCell="D1" zoomScale="153" zoomScaleNormal="153" zoomScalePageLayoutView="153" workbookViewId="0">
      <pane ySplit="1" topLeftCell="A2" activePane="bottomLeft" state="frozen"/>
      <selection pane="bottomLeft" activeCell="H325" sqref="H3:H325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>
      <c r="A2" s="210">
        <v>43194</v>
      </c>
      <c r="B2" s="211" t="s">
        <v>1108</v>
      </c>
      <c r="C2" s="211">
        <v>1234</v>
      </c>
      <c r="D2" s="211" t="s">
        <v>104</v>
      </c>
      <c r="E2" s="211" t="s">
        <v>6</v>
      </c>
      <c r="F2" s="211" t="s">
        <v>7</v>
      </c>
      <c r="G2" s="211" t="s">
        <v>1106</v>
      </c>
      <c r="H2" s="211"/>
      <c r="I2" s="121"/>
      <c r="J2" s="121"/>
    </row>
    <row r="3" spans="1:10">
      <c r="A3" s="210">
        <v>43191</v>
      </c>
      <c r="B3" s="211" t="s">
        <v>6</v>
      </c>
      <c r="C3" s="211">
        <v>70499</v>
      </c>
      <c r="D3" s="211" t="s">
        <v>1064</v>
      </c>
      <c r="E3" s="211" t="s">
        <v>1065</v>
      </c>
      <c r="F3" s="211" t="s">
        <v>6</v>
      </c>
      <c r="G3" s="211" t="s">
        <v>1066</v>
      </c>
      <c r="H3" s="211"/>
      <c r="I3" s="121"/>
      <c r="J3" s="121"/>
    </row>
    <row r="4" spans="1:10">
      <c r="A4" s="210">
        <v>43200</v>
      </c>
      <c r="B4" s="211" t="s">
        <v>1168</v>
      </c>
      <c r="C4" s="211">
        <v>6010</v>
      </c>
      <c r="D4" s="211" t="s">
        <v>1169</v>
      </c>
      <c r="E4" s="211" t="s">
        <v>24</v>
      </c>
      <c r="F4" s="211" t="s">
        <v>6</v>
      </c>
      <c r="G4" s="211" t="s">
        <v>1170</v>
      </c>
      <c r="H4" s="211"/>
      <c r="I4" s="121"/>
      <c r="J4" s="121"/>
    </row>
    <row r="5" spans="1:10">
      <c r="A5" s="210">
        <v>43212</v>
      </c>
      <c r="B5" s="211" t="s">
        <v>1219</v>
      </c>
      <c r="C5" s="211">
        <v>8010</v>
      </c>
      <c r="D5" s="211" t="s">
        <v>1219</v>
      </c>
      <c r="E5" s="211" t="s">
        <v>6</v>
      </c>
      <c r="F5" s="211" t="s">
        <v>1220</v>
      </c>
      <c r="G5" s="211" t="s">
        <v>891</v>
      </c>
      <c r="H5" s="211"/>
      <c r="I5" s="121"/>
      <c r="J5" s="121"/>
    </row>
    <row r="6" spans="1:10">
      <c r="A6" s="210">
        <v>43199</v>
      </c>
      <c r="B6" s="211" t="s">
        <v>22</v>
      </c>
      <c r="C6" s="211">
        <v>6700</v>
      </c>
      <c r="D6" s="211" t="s">
        <v>326</v>
      </c>
      <c r="E6" s="211" t="s">
        <v>7</v>
      </c>
      <c r="F6" s="211" t="s">
        <v>24</v>
      </c>
      <c r="G6" s="211" t="s">
        <v>42</v>
      </c>
      <c r="H6" s="211"/>
      <c r="I6" s="121"/>
      <c r="J6" s="121"/>
    </row>
    <row r="7" spans="1:10">
      <c r="A7" s="210">
        <v>43199</v>
      </c>
      <c r="B7" s="211" t="s">
        <v>22</v>
      </c>
      <c r="C7" s="211">
        <v>6790</v>
      </c>
      <c r="D7" s="211" t="s">
        <v>479</v>
      </c>
      <c r="E7" s="211" t="s">
        <v>7</v>
      </c>
      <c r="F7" s="211" t="s">
        <v>24</v>
      </c>
      <c r="G7" s="211" t="s">
        <v>1163</v>
      </c>
      <c r="H7" s="211"/>
      <c r="I7" s="121"/>
      <c r="J7" s="121"/>
    </row>
    <row r="8" spans="1:10">
      <c r="A8" s="210">
        <v>43205</v>
      </c>
      <c r="B8" s="211" t="s">
        <v>22</v>
      </c>
      <c r="C8" s="211">
        <v>7010</v>
      </c>
      <c r="D8" s="211" t="s">
        <v>1193</v>
      </c>
      <c r="E8" s="211" t="s">
        <v>376</v>
      </c>
      <c r="F8" s="211" t="s">
        <v>24</v>
      </c>
      <c r="G8" s="218" t="s">
        <v>1194</v>
      </c>
      <c r="H8" s="211"/>
      <c r="I8" s="121"/>
      <c r="J8" s="121"/>
    </row>
    <row r="9" spans="1:10">
      <c r="A9" s="210">
        <v>43206</v>
      </c>
      <c r="B9" s="211" t="s">
        <v>22</v>
      </c>
      <c r="C9" s="211">
        <v>1180</v>
      </c>
      <c r="D9" s="211" t="s">
        <v>432</v>
      </c>
      <c r="E9" s="211" t="s">
        <v>1209</v>
      </c>
      <c r="F9" s="211" t="s">
        <v>7</v>
      </c>
      <c r="G9" s="211" t="s">
        <v>1210</v>
      </c>
      <c r="H9" s="211"/>
      <c r="I9" s="121"/>
      <c r="J9" s="121"/>
    </row>
    <row r="10" spans="1:10">
      <c r="A10" s="210">
        <v>43212</v>
      </c>
      <c r="B10" s="211" t="s">
        <v>22</v>
      </c>
      <c r="C10" s="211">
        <v>4031</v>
      </c>
      <c r="D10" s="211" t="s">
        <v>1217</v>
      </c>
      <c r="E10" s="211" t="s">
        <v>7</v>
      </c>
      <c r="F10" s="211" t="s">
        <v>7</v>
      </c>
      <c r="G10" s="211" t="s">
        <v>609</v>
      </c>
      <c r="H10" s="211"/>
      <c r="I10" s="121"/>
      <c r="J10" s="121"/>
    </row>
    <row r="11" spans="1:10">
      <c r="A11" s="210">
        <v>43218</v>
      </c>
      <c r="B11" s="211" t="s">
        <v>22</v>
      </c>
      <c r="C11" s="211">
        <v>6791</v>
      </c>
      <c r="D11" s="211" t="s">
        <v>479</v>
      </c>
      <c r="E11" s="211" t="s">
        <v>638</v>
      </c>
      <c r="F11" s="211" t="s">
        <v>7</v>
      </c>
      <c r="G11" s="211" t="s">
        <v>388</v>
      </c>
      <c r="H11" s="211"/>
      <c r="I11" s="121"/>
      <c r="J11" s="121"/>
    </row>
    <row r="12" spans="1:10">
      <c r="A12" s="210">
        <v>43218</v>
      </c>
      <c r="B12" s="211" t="s">
        <v>22</v>
      </c>
      <c r="C12" s="211">
        <v>5960</v>
      </c>
      <c r="D12" s="211" t="s">
        <v>1273</v>
      </c>
      <c r="E12" s="211" t="s">
        <v>5</v>
      </c>
      <c r="F12" s="211" t="s">
        <v>7</v>
      </c>
      <c r="G12" s="211" t="s">
        <v>1274</v>
      </c>
      <c r="H12" s="211"/>
      <c r="I12" s="121"/>
      <c r="J12" s="121"/>
    </row>
    <row r="13" spans="1:10">
      <c r="A13" s="210">
        <v>43219</v>
      </c>
      <c r="B13" s="211" t="s">
        <v>22</v>
      </c>
      <c r="C13" s="211">
        <v>6760</v>
      </c>
      <c r="D13" s="211" t="s">
        <v>1306</v>
      </c>
      <c r="E13" s="211" t="s">
        <v>7</v>
      </c>
      <c r="F13" s="211" t="s">
        <v>7</v>
      </c>
      <c r="G13" s="211" t="s">
        <v>941</v>
      </c>
      <c r="H13" s="211"/>
      <c r="I13" s="121"/>
      <c r="J13" s="121"/>
    </row>
    <row r="14" spans="1:10">
      <c r="A14" s="210">
        <v>43219</v>
      </c>
      <c r="B14" s="211" t="s">
        <v>22</v>
      </c>
      <c r="C14" s="211">
        <v>6740</v>
      </c>
      <c r="D14" s="211" t="s">
        <v>601</v>
      </c>
      <c r="E14" s="211" t="s">
        <v>7</v>
      </c>
      <c r="F14" s="211" t="s">
        <v>24</v>
      </c>
      <c r="G14" s="211" t="s">
        <v>941</v>
      </c>
      <c r="H14" s="211"/>
      <c r="I14" s="121"/>
      <c r="J14" s="121"/>
    </row>
    <row r="15" spans="1:10">
      <c r="A15" s="210">
        <v>43215</v>
      </c>
      <c r="B15" s="211" t="s">
        <v>1108</v>
      </c>
      <c r="C15" s="211">
        <v>8907</v>
      </c>
      <c r="D15" s="211" t="s">
        <v>1239</v>
      </c>
      <c r="E15" s="211" t="s">
        <v>6</v>
      </c>
      <c r="F15" s="211" t="s">
        <v>6</v>
      </c>
      <c r="G15" s="211" t="s">
        <v>1240</v>
      </c>
      <c r="H15" s="211"/>
      <c r="I15" s="121"/>
      <c r="J15" s="121"/>
    </row>
    <row r="16" spans="1:10">
      <c r="A16" s="210">
        <v>43191</v>
      </c>
      <c r="B16" s="211" t="s">
        <v>6</v>
      </c>
      <c r="C16" s="211">
        <v>81477</v>
      </c>
      <c r="D16" s="211" t="s">
        <v>1067</v>
      </c>
      <c r="E16" s="211" t="s">
        <v>6</v>
      </c>
      <c r="F16" s="211" t="s">
        <v>24</v>
      </c>
      <c r="G16" s="225" t="s">
        <v>388</v>
      </c>
      <c r="H16" s="211"/>
      <c r="I16" s="121"/>
      <c r="J16" s="121"/>
    </row>
    <row r="17" spans="1:10">
      <c r="A17" s="210">
        <v>43191</v>
      </c>
      <c r="B17" s="211" t="s">
        <v>6</v>
      </c>
      <c r="C17" s="211">
        <v>87509</v>
      </c>
      <c r="D17" s="211" t="s">
        <v>1071</v>
      </c>
      <c r="E17" s="211" t="s">
        <v>18</v>
      </c>
      <c r="F17" s="211" t="s">
        <v>24</v>
      </c>
      <c r="G17" s="211" t="s">
        <v>388</v>
      </c>
      <c r="H17" s="211"/>
      <c r="I17" s="121"/>
      <c r="J17" s="121"/>
    </row>
    <row r="18" spans="1:10">
      <c r="A18" s="210">
        <v>43191</v>
      </c>
      <c r="B18" s="211" t="s">
        <v>6</v>
      </c>
      <c r="C18" s="211">
        <v>91074</v>
      </c>
      <c r="D18" s="211" t="s">
        <v>1073</v>
      </c>
      <c r="E18" s="211" t="s">
        <v>24</v>
      </c>
      <c r="F18" s="211" t="s">
        <v>1074</v>
      </c>
      <c r="G18" s="211" t="s">
        <v>1075</v>
      </c>
      <c r="H18" s="211"/>
      <c r="I18" s="121"/>
      <c r="J18" s="121"/>
    </row>
    <row r="19" spans="1:10">
      <c r="A19" s="210">
        <v>43192</v>
      </c>
      <c r="B19" s="211" t="s">
        <v>6</v>
      </c>
      <c r="C19" s="211">
        <v>66663</v>
      </c>
      <c r="D19" s="211" t="s">
        <v>650</v>
      </c>
      <c r="E19" s="211" t="s">
        <v>6</v>
      </c>
      <c r="F19" s="211" t="s">
        <v>6</v>
      </c>
      <c r="G19" s="211" t="s">
        <v>941</v>
      </c>
      <c r="H19" s="211"/>
      <c r="I19" s="121"/>
      <c r="J19" s="121"/>
    </row>
    <row r="20" spans="1:10">
      <c r="A20" s="210">
        <v>43192</v>
      </c>
      <c r="B20" s="211" t="s">
        <v>6</v>
      </c>
      <c r="C20" s="211">
        <v>66780</v>
      </c>
      <c r="D20" s="211" t="s">
        <v>545</v>
      </c>
      <c r="E20" s="211" t="s">
        <v>6</v>
      </c>
      <c r="F20" s="211" t="s">
        <v>56</v>
      </c>
      <c r="G20" s="211" t="s">
        <v>98</v>
      </c>
      <c r="H20" s="211"/>
      <c r="I20" s="121"/>
      <c r="J20" s="121"/>
    </row>
    <row r="21" spans="1:10">
      <c r="A21" s="210">
        <v>43193</v>
      </c>
      <c r="B21" s="211" t="s">
        <v>6</v>
      </c>
      <c r="C21" s="211">
        <v>64380</v>
      </c>
      <c r="D21" s="211" t="s">
        <v>426</v>
      </c>
      <c r="E21" s="211" t="s">
        <v>6</v>
      </c>
      <c r="F21" s="211" t="s">
        <v>6</v>
      </c>
      <c r="G21" s="211" t="s">
        <v>1106</v>
      </c>
      <c r="H21" s="211"/>
      <c r="I21" s="121"/>
      <c r="J21" s="121"/>
    </row>
    <row r="22" spans="1:10">
      <c r="A22" s="210">
        <v>43193</v>
      </c>
      <c r="B22" s="211" t="s">
        <v>6</v>
      </c>
      <c r="C22" s="211">
        <v>54636</v>
      </c>
      <c r="D22" s="211" t="s">
        <v>149</v>
      </c>
      <c r="E22" s="211" t="s">
        <v>6</v>
      </c>
      <c r="F22" s="211" t="s">
        <v>6</v>
      </c>
      <c r="G22" s="211" t="s">
        <v>533</v>
      </c>
      <c r="H22" s="211"/>
      <c r="I22" s="121"/>
      <c r="J22" s="121"/>
    </row>
    <row r="23" spans="1:10">
      <c r="A23" s="210">
        <v>43194</v>
      </c>
      <c r="B23" s="211" t="s">
        <v>6</v>
      </c>
      <c r="C23" s="211">
        <v>54239</v>
      </c>
      <c r="D23" s="211" t="s">
        <v>868</v>
      </c>
      <c r="E23" s="211" t="s">
        <v>6</v>
      </c>
      <c r="F23" s="211" t="s">
        <v>234</v>
      </c>
      <c r="G23" s="211" t="s">
        <v>116</v>
      </c>
      <c r="H23" s="211"/>
      <c r="I23" s="184"/>
      <c r="J23" s="184"/>
    </row>
    <row r="24" spans="1:10">
      <c r="A24" s="210">
        <v>43194</v>
      </c>
      <c r="B24" s="211" t="s">
        <v>6</v>
      </c>
      <c r="C24" s="211">
        <v>54294</v>
      </c>
      <c r="D24" s="211" t="s">
        <v>434</v>
      </c>
      <c r="E24" s="211" t="s">
        <v>6</v>
      </c>
      <c r="F24" s="211" t="s">
        <v>6</v>
      </c>
      <c r="G24" s="211" t="s">
        <v>116</v>
      </c>
      <c r="H24" s="211"/>
      <c r="I24" s="121"/>
      <c r="J24" s="121"/>
    </row>
    <row r="25" spans="1:10">
      <c r="A25" s="210">
        <v>43194</v>
      </c>
      <c r="B25" s="211" t="s">
        <v>6</v>
      </c>
      <c r="C25" s="211">
        <v>65817</v>
      </c>
      <c r="D25" s="211" t="s">
        <v>1109</v>
      </c>
      <c r="E25" s="211" t="s">
        <v>6</v>
      </c>
      <c r="F25" s="211" t="s">
        <v>24</v>
      </c>
      <c r="G25" s="211" t="s">
        <v>510</v>
      </c>
      <c r="H25" s="211"/>
      <c r="I25" s="121"/>
      <c r="J25" s="121"/>
    </row>
    <row r="26" spans="1:10">
      <c r="A26" s="210">
        <v>43195</v>
      </c>
      <c r="B26" s="211" t="s">
        <v>6</v>
      </c>
      <c r="C26" s="211">
        <v>54317</v>
      </c>
      <c r="D26" s="211" t="s">
        <v>1132</v>
      </c>
      <c r="E26" s="211" t="s">
        <v>6</v>
      </c>
      <c r="F26" s="211" t="s">
        <v>24</v>
      </c>
      <c r="G26" s="211" t="s">
        <v>1133</v>
      </c>
      <c r="H26" s="211"/>
      <c r="I26" s="121"/>
      <c r="J26" s="121"/>
    </row>
    <row r="27" spans="1:10">
      <c r="A27" s="210">
        <v>43205</v>
      </c>
      <c r="B27" s="211" t="s">
        <v>6</v>
      </c>
      <c r="C27" s="211">
        <v>66806</v>
      </c>
      <c r="D27" s="211" t="s">
        <v>1191</v>
      </c>
      <c r="E27" s="211" t="s">
        <v>6</v>
      </c>
      <c r="F27" s="211" t="s">
        <v>57</v>
      </c>
      <c r="G27" s="211" t="s">
        <v>42</v>
      </c>
      <c r="H27" s="211"/>
      <c r="I27" s="121"/>
      <c r="J27" s="121"/>
    </row>
    <row r="28" spans="1:10">
      <c r="A28" s="210">
        <v>43212</v>
      </c>
      <c r="B28" s="211" t="s">
        <v>6</v>
      </c>
      <c r="C28" s="211">
        <v>67604</v>
      </c>
      <c r="D28" s="211" t="s">
        <v>1218</v>
      </c>
      <c r="E28" s="211" t="s">
        <v>24</v>
      </c>
      <c r="F28" s="211" t="s">
        <v>6</v>
      </c>
      <c r="G28" s="211" t="s">
        <v>609</v>
      </c>
      <c r="H28" s="211"/>
      <c r="I28" s="121"/>
      <c r="J28" s="121"/>
    </row>
    <row r="29" spans="1:10">
      <c r="A29" s="210">
        <v>43215</v>
      </c>
      <c r="B29" s="211" t="s">
        <v>6</v>
      </c>
      <c r="C29" s="211">
        <v>54311</v>
      </c>
      <c r="D29" s="211" t="s">
        <v>1235</v>
      </c>
      <c r="E29" s="211" t="s">
        <v>6</v>
      </c>
      <c r="F29" s="211" t="s">
        <v>24</v>
      </c>
      <c r="G29" s="211" t="s">
        <v>609</v>
      </c>
      <c r="H29" s="211"/>
      <c r="I29" s="121"/>
      <c r="J29" s="121"/>
    </row>
    <row r="30" spans="1:10">
      <c r="A30" s="210">
        <v>43215</v>
      </c>
      <c r="B30" s="211" t="s">
        <v>6</v>
      </c>
      <c r="C30" s="211">
        <v>54318</v>
      </c>
      <c r="D30" s="211" t="s">
        <v>1236</v>
      </c>
      <c r="E30" s="211" t="s">
        <v>6</v>
      </c>
      <c r="F30" s="211" t="s">
        <v>6</v>
      </c>
      <c r="G30" s="211" t="s">
        <v>1237</v>
      </c>
      <c r="H30" s="211"/>
      <c r="I30" s="121"/>
      <c r="J30" s="121"/>
    </row>
    <row r="31" spans="1:10">
      <c r="A31" s="210">
        <v>43220</v>
      </c>
      <c r="B31" s="211" t="s">
        <v>6</v>
      </c>
      <c r="C31" s="211">
        <v>66121</v>
      </c>
      <c r="D31" s="211" t="s">
        <v>1341</v>
      </c>
      <c r="E31" s="211" t="s">
        <v>363</v>
      </c>
      <c r="F31" s="211" t="s">
        <v>24</v>
      </c>
      <c r="G31" s="211" t="s">
        <v>1342</v>
      </c>
      <c r="H31" s="211"/>
      <c r="I31" s="121"/>
      <c r="J31" s="121"/>
    </row>
    <row r="32" spans="1:10">
      <c r="A32" s="210">
        <v>43220</v>
      </c>
      <c r="B32" s="211" t="s">
        <v>6</v>
      </c>
      <c r="C32" s="211">
        <v>65185</v>
      </c>
      <c r="D32" s="211" t="s">
        <v>1350</v>
      </c>
      <c r="E32" s="211" t="s">
        <v>24</v>
      </c>
      <c r="F32" s="211" t="s">
        <v>6</v>
      </c>
      <c r="G32" s="211" t="s">
        <v>932</v>
      </c>
      <c r="H32" s="211"/>
      <c r="I32" s="121"/>
      <c r="J32" s="121"/>
    </row>
    <row r="33" spans="1:10">
      <c r="A33" s="210">
        <v>43201</v>
      </c>
      <c r="B33" s="211" t="s">
        <v>28</v>
      </c>
      <c r="C33" s="246" t="s">
        <v>1181</v>
      </c>
      <c r="D33" s="211" t="s">
        <v>1182</v>
      </c>
      <c r="E33" s="211" t="s">
        <v>78</v>
      </c>
      <c r="F33" s="211" t="s">
        <v>28</v>
      </c>
      <c r="G33" s="211" t="s">
        <v>388</v>
      </c>
      <c r="H33" s="211"/>
      <c r="I33" s="121"/>
      <c r="J33" s="121"/>
    </row>
    <row r="34" spans="1:10">
      <c r="A34" s="210">
        <v>43219</v>
      </c>
      <c r="B34" s="211" t="s">
        <v>28</v>
      </c>
      <c r="C34" s="246" t="s">
        <v>1295</v>
      </c>
      <c r="D34" s="211" t="s">
        <v>1296</v>
      </c>
      <c r="E34" s="211" t="s">
        <v>9</v>
      </c>
      <c r="F34" s="211" t="s">
        <v>1297</v>
      </c>
      <c r="G34" s="211" t="s">
        <v>941</v>
      </c>
      <c r="H34" s="211"/>
      <c r="I34" s="121"/>
      <c r="J34" s="121"/>
    </row>
    <row r="35" spans="1:10">
      <c r="A35" s="210">
        <v>43191</v>
      </c>
      <c r="B35" s="211" t="s">
        <v>7</v>
      </c>
      <c r="C35" s="211">
        <v>57330</v>
      </c>
      <c r="D35" s="211" t="s">
        <v>413</v>
      </c>
      <c r="E35" s="211" t="s">
        <v>7</v>
      </c>
      <c r="F35" s="211" t="s">
        <v>24</v>
      </c>
      <c r="G35" s="211" t="s">
        <v>1100</v>
      </c>
      <c r="H35" s="211"/>
      <c r="I35" s="121"/>
      <c r="J35" s="121"/>
    </row>
    <row r="36" spans="1:10" s="212" customFormat="1">
      <c r="A36" s="210">
        <v>43191</v>
      </c>
      <c r="B36" s="211" t="s">
        <v>7</v>
      </c>
      <c r="C36" s="211">
        <v>67190</v>
      </c>
      <c r="D36" s="211" t="s">
        <v>1072</v>
      </c>
      <c r="E36" s="211" t="s">
        <v>7</v>
      </c>
      <c r="F36" s="211" t="s">
        <v>6</v>
      </c>
      <c r="G36" s="211" t="s">
        <v>941</v>
      </c>
      <c r="H36" s="211"/>
    </row>
    <row r="37" spans="1:10" s="212" customFormat="1">
      <c r="A37" s="210">
        <v>43191</v>
      </c>
      <c r="B37" s="211" t="s">
        <v>7</v>
      </c>
      <c r="C37" s="211">
        <v>67190</v>
      </c>
      <c r="D37" s="211" t="s">
        <v>1072</v>
      </c>
      <c r="E37" s="211" t="s">
        <v>7</v>
      </c>
      <c r="F37" s="211" t="s">
        <v>6</v>
      </c>
      <c r="G37" s="211" t="s">
        <v>941</v>
      </c>
      <c r="H37" s="211"/>
    </row>
    <row r="38" spans="1:10" s="212" customFormat="1">
      <c r="A38" s="210">
        <v>43191</v>
      </c>
      <c r="B38" s="211" t="s">
        <v>7</v>
      </c>
      <c r="C38" s="211">
        <v>57330</v>
      </c>
      <c r="D38" s="211" t="s">
        <v>413</v>
      </c>
      <c r="E38" s="211" t="s">
        <v>1080</v>
      </c>
      <c r="F38" s="211" t="s">
        <v>24</v>
      </c>
      <c r="G38" s="211" t="s">
        <v>388</v>
      </c>
      <c r="H38" s="211"/>
    </row>
    <row r="39" spans="1:10" s="212" customFormat="1">
      <c r="A39" s="210">
        <v>43192</v>
      </c>
      <c r="B39" s="211" t="s">
        <v>7</v>
      </c>
      <c r="C39" s="211">
        <v>54440</v>
      </c>
      <c r="D39" s="211" t="s">
        <v>522</v>
      </c>
      <c r="E39" s="211" t="s">
        <v>7</v>
      </c>
      <c r="F39" s="211" t="s">
        <v>7</v>
      </c>
      <c r="G39" s="211" t="s">
        <v>728</v>
      </c>
      <c r="H39" s="211"/>
    </row>
    <row r="40" spans="1:10" s="212" customFormat="1">
      <c r="A40" s="210">
        <v>43194</v>
      </c>
      <c r="B40" s="211" t="s">
        <v>7</v>
      </c>
      <c r="C40" s="211">
        <v>54720</v>
      </c>
      <c r="D40" s="211" t="s">
        <v>1110</v>
      </c>
      <c r="E40" s="211" t="s">
        <v>7</v>
      </c>
      <c r="F40" s="211" t="s">
        <v>7</v>
      </c>
      <c r="G40" s="211" t="s">
        <v>123</v>
      </c>
      <c r="H40" s="211"/>
    </row>
    <row r="41" spans="1:10" s="212" customFormat="1">
      <c r="A41" s="210">
        <v>43198</v>
      </c>
      <c r="B41" s="211" t="s">
        <v>7</v>
      </c>
      <c r="C41" s="211">
        <v>54590</v>
      </c>
      <c r="D41" s="211" t="s">
        <v>849</v>
      </c>
      <c r="E41" s="211" t="s">
        <v>7</v>
      </c>
      <c r="F41" s="211" t="s">
        <v>7</v>
      </c>
      <c r="G41" s="211" t="s">
        <v>1159</v>
      </c>
      <c r="H41" s="211"/>
    </row>
    <row r="42" spans="1:10" s="212" customFormat="1">
      <c r="A42" s="210">
        <v>43200</v>
      </c>
      <c r="B42" s="211" t="s">
        <v>7</v>
      </c>
      <c r="C42" s="246" t="s">
        <v>1173</v>
      </c>
      <c r="D42" s="211" t="s">
        <v>1174</v>
      </c>
      <c r="E42" s="211" t="s">
        <v>7</v>
      </c>
      <c r="F42" s="211" t="s">
        <v>24</v>
      </c>
      <c r="G42" s="211" t="s">
        <v>1170</v>
      </c>
      <c r="H42" s="211"/>
    </row>
    <row r="43" spans="1:10" s="212" customFormat="1">
      <c r="A43" s="210">
        <v>43204</v>
      </c>
      <c r="B43" s="211" t="s">
        <v>7</v>
      </c>
      <c r="C43" s="211">
        <v>57000</v>
      </c>
      <c r="D43" s="211" t="s">
        <v>785</v>
      </c>
      <c r="E43" s="211" t="s">
        <v>7</v>
      </c>
      <c r="F43" s="211" t="s">
        <v>24</v>
      </c>
      <c r="G43" s="211" t="s">
        <v>1012</v>
      </c>
      <c r="H43" s="211"/>
    </row>
    <row r="44" spans="1:10" s="212" customFormat="1">
      <c r="A44" s="210">
        <v>43205</v>
      </c>
      <c r="B44" s="211" t="s">
        <v>7</v>
      </c>
      <c r="C44" s="211">
        <v>54740</v>
      </c>
      <c r="D44" s="211" t="s">
        <v>1187</v>
      </c>
      <c r="E44" s="211" t="s">
        <v>7</v>
      </c>
      <c r="F44" s="211" t="s">
        <v>24</v>
      </c>
      <c r="G44" s="211" t="s">
        <v>123</v>
      </c>
      <c r="H44" s="211"/>
    </row>
    <row r="45" spans="1:10" s="212" customFormat="1">
      <c r="A45" s="210">
        <v>43205</v>
      </c>
      <c r="B45" s="211" t="s">
        <v>7</v>
      </c>
      <c r="C45" s="211">
        <v>94270</v>
      </c>
      <c r="D45" s="211" t="s">
        <v>1190</v>
      </c>
      <c r="E45" s="211" t="s">
        <v>7</v>
      </c>
      <c r="F45" s="211" t="s">
        <v>24</v>
      </c>
      <c r="G45" s="211" t="s">
        <v>388</v>
      </c>
      <c r="H45" s="211"/>
    </row>
    <row r="46" spans="1:10" s="212" customFormat="1">
      <c r="A46" s="210">
        <v>43205</v>
      </c>
      <c r="B46" s="211" t="s">
        <v>7</v>
      </c>
      <c r="C46" s="211">
        <v>30230</v>
      </c>
      <c r="D46" s="211" t="s">
        <v>1198</v>
      </c>
      <c r="E46" s="211" t="s">
        <v>7</v>
      </c>
      <c r="F46" s="211" t="s">
        <v>10</v>
      </c>
      <c r="G46" s="211" t="s">
        <v>388</v>
      </c>
      <c r="H46" s="211"/>
    </row>
    <row r="47" spans="1:10" s="212" customFormat="1">
      <c r="A47" s="210">
        <v>43206</v>
      </c>
      <c r="B47" s="211" t="s">
        <v>7</v>
      </c>
      <c r="C47" s="211">
        <v>7400</v>
      </c>
      <c r="D47" s="211" t="s">
        <v>1207</v>
      </c>
      <c r="E47" s="211" t="s">
        <v>7</v>
      </c>
      <c r="F47" s="211" t="s">
        <v>24</v>
      </c>
      <c r="G47" s="211" t="s">
        <v>1208</v>
      </c>
      <c r="H47" s="211"/>
    </row>
    <row r="48" spans="1:10" s="212" customFormat="1">
      <c r="A48" s="210">
        <v>43206</v>
      </c>
      <c r="B48" s="211" t="s">
        <v>7</v>
      </c>
      <c r="C48" s="211">
        <v>57970</v>
      </c>
      <c r="D48" s="211" t="s">
        <v>739</v>
      </c>
      <c r="E48" s="211" t="s">
        <v>7</v>
      </c>
      <c r="F48" s="211" t="s">
        <v>24</v>
      </c>
      <c r="G48" s="211" t="s">
        <v>116</v>
      </c>
      <c r="H48" s="211"/>
    </row>
    <row r="49" spans="1:8" s="212" customFormat="1">
      <c r="A49" s="210">
        <v>43210</v>
      </c>
      <c r="B49" s="211" t="s">
        <v>7</v>
      </c>
      <c r="C49" s="211">
        <v>75013</v>
      </c>
      <c r="D49" s="211" t="s">
        <v>716</v>
      </c>
      <c r="E49" s="211" t="s">
        <v>12</v>
      </c>
      <c r="F49" s="211" t="s">
        <v>7</v>
      </c>
      <c r="G49" s="211" t="s">
        <v>941</v>
      </c>
      <c r="H49" s="211"/>
    </row>
    <row r="50" spans="1:8" s="212" customFormat="1">
      <c r="A50" s="210">
        <v>43214</v>
      </c>
      <c r="B50" s="211" t="s">
        <v>7</v>
      </c>
      <c r="C50" s="211">
        <v>54400</v>
      </c>
      <c r="D50" s="211" t="s">
        <v>1229</v>
      </c>
      <c r="E50" s="211" t="s">
        <v>7</v>
      </c>
      <c r="F50" s="211" t="s">
        <v>24</v>
      </c>
      <c r="G50" s="211" t="s">
        <v>1230</v>
      </c>
      <c r="H50" s="211"/>
    </row>
    <row r="51" spans="1:8" s="212" customFormat="1">
      <c r="A51" s="210">
        <v>43214</v>
      </c>
      <c r="B51" s="211" t="s">
        <v>7</v>
      </c>
      <c r="C51" s="211">
        <v>54920</v>
      </c>
      <c r="D51" s="211" t="s">
        <v>1231</v>
      </c>
      <c r="E51" s="211" t="s">
        <v>7</v>
      </c>
      <c r="F51" s="211" t="s">
        <v>620</v>
      </c>
      <c r="G51" s="211" t="s">
        <v>800</v>
      </c>
      <c r="H51" s="211"/>
    </row>
    <row r="52" spans="1:8" s="212" customFormat="1">
      <c r="A52" s="210">
        <v>43215</v>
      </c>
      <c r="B52" s="211" t="s">
        <v>7</v>
      </c>
      <c r="C52" s="211">
        <v>57570</v>
      </c>
      <c r="D52" s="211" t="s">
        <v>1238</v>
      </c>
      <c r="E52" s="211" t="s">
        <v>7</v>
      </c>
      <c r="F52" s="211" t="s">
        <v>7</v>
      </c>
      <c r="G52" s="211" t="s">
        <v>609</v>
      </c>
      <c r="H52" s="211"/>
    </row>
    <row r="53" spans="1:8" s="212" customFormat="1">
      <c r="A53" s="210">
        <v>43215</v>
      </c>
      <c r="B53" s="211" t="s">
        <v>7</v>
      </c>
      <c r="C53" s="211">
        <v>57570</v>
      </c>
      <c r="D53" s="211" t="s">
        <v>1238</v>
      </c>
      <c r="E53" s="211" t="s">
        <v>7</v>
      </c>
      <c r="F53" s="211" t="s">
        <v>7</v>
      </c>
      <c r="G53" s="211" t="s">
        <v>235</v>
      </c>
      <c r="H53" s="211"/>
    </row>
    <row r="54" spans="1:8" s="212" customFormat="1">
      <c r="A54" s="210">
        <v>43215</v>
      </c>
      <c r="B54" s="211" t="s">
        <v>7</v>
      </c>
      <c r="C54" s="211">
        <v>57970</v>
      </c>
      <c r="D54" s="211" t="s">
        <v>739</v>
      </c>
      <c r="E54" s="211" t="s">
        <v>7</v>
      </c>
      <c r="F54" s="211" t="s">
        <v>1241</v>
      </c>
      <c r="G54" s="211" t="s">
        <v>116</v>
      </c>
      <c r="H54" s="211"/>
    </row>
    <row r="55" spans="1:8" s="212" customFormat="1">
      <c r="A55" s="210">
        <v>43215</v>
      </c>
      <c r="B55" s="211" t="s">
        <v>7</v>
      </c>
      <c r="C55" s="211">
        <v>57530</v>
      </c>
      <c r="D55" s="211" t="s">
        <v>1243</v>
      </c>
      <c r="E55" s="211" t="s">
        <v>7</v>
      </c>
      <c r="F55" s="211" t="s">
        <v>7</v>
      </c>
      <c r="G55" s="211" t="s">
        <v>609</v>
      </c>
      <c r="H55" s="211"/>
    </row>
    <row r="56" spans="1:8" s="212" customFormat="1">
      <c r="A56" s="210">
        <v>43215</v>
      </c>
      <c r="B56" s="211" t="s">
        <v>7</v>
      </c>
      <c r="C56" s="211">
        <v>57970</v>
      </c>
      <c r="D56" s="211" t="s">
        <v>739</v>
      </c>
      <c r="E56" s="211" t="s">
        <v>7</v>
      </c>
      <c r="F56" s="211" t="s">
        <v>7</v>
      </c>
      <c r="G56" s="211" t="s">
        <v>548</v>
      </c>
      <c r="H56" s="211"/>
    </row>
    <row r="57" spans="1:8" s="212" customFormat="1">
      <c r="A57" s="210">
        <v>43216</v>
      </c>
      <c r="B57" s="211" t="s">
        <v>7</v>
      </c>
      <c r="C57" s="211">
        <v>8000</v>
      </c>
      <c r="D57" s="211" t="s">
        <v>1246</v>
      </c>
      <c r="E57" s="211" t="s">
        <v>7</v>
      </c>
      <c r="F57" s="211" t="s">
        <v>24</v>
      </c>
      <c r="G57" s="211" t="s">
        <v>1247</v>
      </c>
      <c r="H57" s="211"/>
    </row>
    <row r="58" spans="1:8" s="212" customFormat="1">
      <c r="A58" s="210">
        <v>43216</v>
      </c>
      <c r="B58" s="211" t="s">
        <v>7</v>
      </c>
      <c r="C58" s="211">
        <v>57280</v>
      </c>
      <c r="D58" s="211" t="s">
        <v>1248</v>
      </c>
      <c r="E58" s="211" t="s">
        <v>7</v>
      </c>
      <c r="F58" s="211" t="s">
        <v>7</v>
      </c>
      <c r="G58" s="211" t="s">
        <v>116</v>
      </c>
      <c r="H58" s="211"/>
    </row>
    <row r="59" spans="1:8" s="212" customFormat="1">
      <c r="A59" s="210">
        <v>43216</v>
      </c>
      <c r="B59" s="211" t="s">
        <v>7</v>
      </c>
      <c r="C59" s="211">
        <v>54400</v>
      </c>
      <c r="D59" s="211" t="s">
        <v>408</v>
      </c>
      <c r="E59" s="211" t="s">
        <v>7</v>
      </c>
      <c r="F59" s="211" t="s">
        <v>7</v>
      </c>
      <c r="G59" s="211" t="s">
        <v>1249</v>
      </c>
      <c r="H59" s="211"/>
    </row>
    <row r="60" spans="1:8" s="212" customFormat="1">
      <c r="A60" s="210">
        <v>43216</v>
      </c>
      <c r="B60" s="211" t="s">
        <v>7</v>
      </c>
      <c r="C60" s="211">
        <v>57190</v>
      </c>
      <c r="D60" s="211" t="s">
        <v>515</v>
      </c>
      <c r="E60" s="211" t="s">
        <v>7</v>
      </c>
      <c r="F60" s="211" t="s">
        <v>7</v>
      </c>
      <c r="G60" s="211" t="s">
        <v>1250</v>
      </c>
      <c r="H60" s="211"/>
    </row>
    <row r="61" spans="1:8" s="212" customFormat="1">
      <c r="A61" s="210">
        <v>43216</v>
      </c>
      <c r="B61" s="211" t="s">
        <v>7</v>
      </c>
      <c r="C61" s="211">
        <v>571100</v>
      </c>
      <c r="D61" s="211" t="s">
        <v>369</v>
      </c>
      <c r="E61" s="211" t="s">
        <v>7</v>
      </c>
      <c r="F61" s="211" t="s">
        <v>7</v>
      </c>
      <c r="G61" s="211" t="s">
        <v>609</v>
      </c>
      <c r="H61" s="211"/>
    </row>
    <row r="62" spans="1:8" s="212" customFormat="1">
      <c r="A62" s="210">
        <v>43216</v>
      </c>
      <c r="B62" s="211" t="s">
        <v>7</v>
      </c>
      <c r="C62" s="211">
        <v>54400</v>
      </c>
      <c r="D62" s="211" t="s">
        <v>408</v>
      </c>
      <c r="E62" s="211" t="s">
        <v>7</v>
      </c>
      <c r="F62" s="211" t="s">
        <v>28</v>
      </c>
      <c r="G62" s="211" t="s">
        <v>98</v>
      </c>
      <c r="H62" s="211"/>
    </row>
    <row r="63" spans="1:8" s="212" customFormat="1">
      <c r="A63" s="210">
        <v>43217</v>
      </c>
      <c r="B63" s="211" t="s">
        <v>7</v>
      </c>
      <c r="C63" s="211">
        <v>57330</v>
      </c>
      <c r="D63" s="211" t="s">
        <v>1267</v>
      </c>
      <c r="E63" s="211" t="s">
        <v>7</v>
      </c>
      <c r="F63" s="211" t="s">
        <v>7</v>
      </c>
      <c r="G63" s="211" t="s">
        <v>1250</v>
      </c>
      <c r="H63" s="211"/>
    </row>
    <row r="64" spans="1:8" s="212" customFormat="1">
      <c r="A64" s="210">
        <v>43217</v>
      </c>
      <c r="B64" s="211" t="s">
        <v>7</v>
      </c>
      <c r="C64" s="211">
        <v>57190</v>
      </c>
      <c r="D64" s="211" t="s">
        <v>515</v>
      </c>
      <c r="E64" s="211" t="s">
        <v>7</v>
      </c>
      <c r="F64" s="211" t="s">
        <v>7</v>
      </c>
      <c r="G64" s="211" t="s">
        <v>98</v>
      </c>
      <c r="H64" s="211"/>
    </row>
    <row r="65" spans="1:8" s="212" customFormat="1">
      <c r="A65" s="210">
        <v>43217</v>
      </c>
      <c r="B65" s="211" t="s">
        <v>7</v>
      </c>
      <c r="C65" s="211">
        <v>57810</v>
      </c>
      <c r="D65" s="211" t="s">
        <v>394</v>
      </c>
      <c r="E65" s="211" t="s">
        <v>7</v>
      </c>
      <c r="F65" s="211" t="s">
        <v>620</v>
      </c>
      <c r="G65" s="211" t="s">
        <v>98</v>
      </c>
      <c r="H65" s="211"/>
    </row>
    <row r="66" spans="1:8" s="212" customFormat="1">
      <c r="A66" s="210">
        <v>43217</v>
      </c>
      <c r="B66" s="211" t="s">
        <v>7</v>
      </c>
      <c r="C66" s="211">
        <v>54650</v>
      </c>
      <c r="D66" s="211" t="s">
        <v>393</v>
      </c>
      <c r="E66" s="211" t="s">
        <v>7</v>
      </c>
      <c r="F66" s="211" t="s">
        <v>7</v>
      </c>
      <c r="G66" s="211" t="s">
        <v>116</v>
      </c>
      <c r="H66" s="211"/>
    </row>
    <row r="67" spans="1:8" s="212" customFormat="1">
      <c r="A67" s="210">
        <v>43217</v>
      </c>
      <c r="B67" s="211" t="s">
        <v>7</v>
      </c>
      <c r="C67" s="211">
        <v>54650</v>
      </c>
      <c r="D67" s="211" t="s">
        <v>393</v>
      </c>
      <c r="E67" s="211" t="s">
        <v>7</v>
      </c>
      <c r="F67" s="211" t="s">
        <v>7</v>
      </c>
      <c r="G67" s="211" t="s">
        <v>116</v>
      </c>
      <c r="H67" s="211"/>
    </row>
    <row r="68" spans="1:8" s="212" customFormat="1">
      <c r="A68" s="210">
        <v>43217</v>
      </c>
      <c r="B68" s="211" t="s">
        <v>7</v>
      </c>
      <c r="C68" s="211">
        <v>54530</v>
      </c>
      <c r="D68" s="211" t="s">
        <v>1268</v>
      </c>
      <c r="E68" s="211" t="s">
        <v>7</v>
      </c>
      <c r="F68" s="211" t="s">
        <v>7</v>
      </c>
      <c r="G68" s="211" t="s">
        <v>1269</v>
      </c>
      <c r="H68" s="211"/>
    </row>
    <row r="69" spans="1:8" s="212" customFormat="1">
      <c r="A69" s="210">
        <v>43217</v>
      </c>
      <c r="B69" s="211" t="s">
        <v>7</v>
      </c>
      <c r="C69" s="211">
        <v>57350</v>
      </c>
      <c r="D69" s="211" t="s">
        <v>1270</v>
      </c>
      <c r="E69" s="211" t="s">
        <v>7</v>
      </c>
      <c r="F69" s="211" t="s">
        <v>6</v>
      </c>
      <c r="G69" s="211" t="s">
        <v>510</v>
      </c>
      <c r="H69" s="211"/>
    </row>
    <row r="70" spans="1:8" s="212" customFormat="1">
      <c r="A70" s="210">
        <v>43217</v>
      </c>
      <c r="B70" s="211" t="s">
        <v>7</v>
      </c>
      <c r="C70" s="211">
        <v>57450</v>
      </c>
      <c r="D70" s="211" t="s">
        <v>1271</v>
      </c>
      <c r="E70" s="211" t="s">
        <v>7</v>
      </c>
      <c r="F70" s="211" t="s">
        <v>6</v>
      </c>
      <c r="G70" s="211" t="s">
        <v>116</v>
      </c>
      <c r="H70" s="211"/>
    </row>
    <row r="71" spans="1:8" s="212" customFormat="1">
      <c r="A71" s="210">
        <v>43218</v>
      </c>
      <c r="B71" s="211" t="s">
        <v>7</v>
      </c>
      <c r="C71" s="211">
        <v>57970</v>
      </c>
      <c r="D71" s="211" t="s">
        <v>739</v>
      </c>
      <c r="E71" s="211" t="s">
        <v>7</v>
      </c>
      <c r="F71" s="211" t="s">
        <v>24</v>
      </c>
      <c r="G71" s="211" t="s">
        <v>42</v>
      </c>
      <c r="H71" s="211"/>
    </row>
    <row r="72" spans="1:8" s="212" customFormat="1">
      <c r="A72" s="210">
        <v>43218</v>
      </c>
      <c r="B72" s="211" t="s">
        <v>7</v>
      </c>
      <c r="C72" s="211">
        <v>57120</v>
      </c>
      <c r="D72" s="211" t="s">
        <v>1276</v>
      </c>
      <c r="E72" s="211" t="s">
        <v>7</v>
      </c>
      <c r="F72" s="211" t="s">
        <v>7</v>
      </c>
      <c r="G72" s="211" t="s">
        <v>1285</v>
      </c>
      <c r="H72" s="211"/>
    </row>
    <row r="73" spans="1:8" s="212" customFormat="1">
      <c r="A73" s="210">
        <v>43218</v>
      </c>
      <c r="B73" s="211" t="s">
        <v>7</v>
      </c>
      <c r="C73" s="211">
        <v>54720</v>
      </c>
      <c r="D73" s="211" t="s">
        <v>1282</v>
      </c>
      <c r="E73" s="211" t="s">
        <v>7</v>
      </c>
      <c r="F73" s="211" t="s">
        <v>24</v>
      </c>
      <c r="G73" s="211" t="s">
        <v>42</v>
      </c>
      <c r="H73" s="211"/>
    </row>
    <row r="74" spans="1:8" s="212" customFormat="1">
      <c r="A74" s="210">
        <v>43218</v>
      </c>
      <c r="B74" s="211" t="s">
        <v>7</v>
      </c>
      <c r="C74" s="211">
        <v>77240</v>
      </c>
      <c r="D74" s="211" t="s">
        <v>1283</v>
      </c>
      <c r="E74" s="211" t="s">
        <v>7</v>
      </c>
      <c r="F74" s="211" t="s">
        <v>24</v>
      </c>
      <c r="G74" s="211" t="s">
        <v>941</v>
      </c>
      <c r="H74" s="211"/>
    </row>
    <row r="75" spans="1:8" s="212" customFormat="1">
      <c r="A75" s="210">
        <v>43218</v>
      </c>
      <c r="B75" s="211" t="s">
        <v>7</v>
      </c>
      <c r="C75" s="211">
        <v>57220</v>
      </c>
      <c r="D75" s="211" t="s">
        <v>1284</v>
      </c>
      <c r="E75" s="211" t="s">
        <v>7</v>
      </c>
      <c r="F75" s="211" t="s">
        <v>24</v>
      </c>
      <c r="G75" s="211" t="s">
        <v>42</v>
      </c>
      <c r="H75" s="211"/>
    </row>
    <row r="76" spans="1:8" s="212" customFormat="1">
      <c r="A76" s="210">
        <v>43219</v>
      </c>
      <c r="B76" s="211" t="s">
        <v>7</v>
      </c>
      <c r="C76" s="211">
        <v>57150</v>
      </c>
      <c r="D76" s="211" t="s">
        <v>1292</v>
      </c>
      <c r="E76" s="211" t="s">
        <v>6</v>
      </c>
      <c r="F76" s="211" t="s">
        <v>7</v>
      </c>
      <c r="G76" s="211" t="s">
        <v>42</v>
      </c>
      <c r="H76" s="211"/>
    </row>
    <row r="77" spans="1:8" s="212" customFormat="1">
      <c r="A77" s="210">
        <v>43219</v>
      </c>
      <c r="B77" s="211" t="s">
        <v>7</v>
      </c>
      <c r="C77" s="211">
        <v>57100</v>
      </c>
      <c r="D77" s="211" t="s">
        <v>369</v>
      </c>
      <c r="E77" s="211" t="s">
        <v>24</v>
      </c>
      <c r="F77" s="211" t="s">
        <v>7</v>
      </c>
      <c r="G77" s="211" t="s">
        <v>42</v>
      </c>
      <c r="H77" s="211"/>
    </row>
    <row r="78" spans="1:8" s="212" customFormat="1">
      <c r="A78" s="210">
        <v>43219</v>
      </c>
      <c r="B78" s="211" t="s">
        <v>7</v>
      </c>
      <c r="C78" s="211">
        <v>57550</v>
      </c>
      <c r="D78" s="211" t="s">
        <v>1294</v>
      </c>
      <c r="E78" s="211" t="s">
        <v>7</v>
      </c>
      <c r="F78" s="211" t="s">
        <v>24</v>
      </c>
      <c r="G78" s="211" t="s">
        <v>42</v>
      </c>
      <c r="H78" s="211"/>
    </row>
    <row r="79" spans="1:8" s="212" customFormat="1">
      <c r="A79" s="210">
        <v>43219</v>
      </c>
      <c r="B79" s="211" t="s">
        <v>7</v>
      </c>
      <c r="C79" s="211">
        <v>57185</v>
      </c>
      <c r="D79" s="211" t="s">
        <v>549</v>
      </c>
      <c r="E79" s="211" t="s">
        <v>7</v>
      </c>
      <c r="F79" s="211" t="s">
        <v>24</v>
      </c>
      <c r="G79" s="211" t="s">
        <v>123</v>
      </c>
      <c r="H79" s="211"/>
    </row>
    <row r="80" spans="1:8" s="212" customFormat="1">
      <c r="A80" s="210">
        <v>43219</v>
      </c>
      <c r="B80" s="211" t="s">
        <v>7</v>
      </c>
      <c r="C80" s="211">
        <v>54750</v>
      </c>
      <c r="D80" s="211" t="s">
        <v>1298</v>
      </c>
      <c r="E80" s="211" t="s">
        <v>7</v>
      </c>
      <c r="F80" s="211" t="s">
        <v>24</v>
      </c>
      <c r="G80" s="211" t="s">
        <v>1133</v>
      </c>
      <c r="H80" s="211"/>
    </row>
    <row r="81" spans="1:8" s="212" customFormat="1">
      <c r="A81" s="210">
        <v>43219</v>
      </c>
      <c r="B81" s="211" t="s">
        <v>7</v>
      </c>
      <c r="C81" s="211">
        <v>54620</v>
      </c>
      <c r="D81" s="211" t="s">
        <v>1299</v>
      </c>
      <c r="E81" s="211" t="s">
        <v>7</v>
      </c>
      <c r="F81" s="211" t="s">
        <v>24</v>
      </c>
      <c r="G81" s="211" t="s">
        <v>42</v>
      </c>
      <c r="H81" s="211"/>
    </row>
    <row r="82" spans="1:8" s="212" customFormat="1">
      <c r="A82" s="210">
        <v>43219</v>
      </c>
      <c r="B82" s="211" t="s">
        <v>7</v>
      </c>
      <c r="C82" s="211">
        <v>57050</v>
      </c>
      <c r="D82" s="211" t="s">
        <v>1300</v>
      </c>
      <c r="E82" s="211" t="s">
        <v>7</v>
      </c>
      <c r="F82" s="211" t="s">
        <v>7</v>
      </c>
      <c r="G82" s="211" t="s">
        <v>388</v>
      </c>
      <c r="H82" s="211"/>
    </row>
    <row r="83" spans="1:8" s="212" customFormat="1">
      <c r="A83" s="210">
        <v>43219</v>
      </c>
      <c r="B83" s="211" t="s">
        <v>7</v>
      </c>
      <c r="C83" s="211">
        <v>54400</v>
      </c>
      <c r="D83" s="211" t="s">
        <v>815</v>
      </c>
      <c r="E83" s="211" t="s">
        <v>7</v>
      </c>
      <c r="F83" s="211" t="s">
        <v>9</v>
      </c>
      <c r="G83" s="211" t="s">
        <v>388</v>
      </c>
      <c r="H83" s="211"/>
    </row>
    <row r="84" spans="1:8" s="212" customFormat="1">
      <c r="A84" s="210">
        <v>43219</v>
      </c>
      <c r="B84" s="211" t="s">
        <v>7</v>
      </c>
      <c r="C84" s="211">
        <v>57330</v>
      </c>
      <c r="D84" s="211" t="s">
        <v>413</v>
      </c>
      <c r="E84" s="211" t="s">
        <v>7</v>
      </c>
      <c r="F84" s="211" t="s">
        <v>24</v>
      </c>
      <c r="G84" s="211" t="s">
        <v>663</v>
      </c>
      <c r="H84" s="211"/>
    </row>
    <row r="85" spans="1:8" s="212" customFormat="1">
      <c r="A85" s="210">
        <v>43219</v>
      </c>
      <c r="B85" s="211" t="s">
        <v>7</v>
      </c>
      <c r="C85" s="211">
        <v>54590</v>
      </c>
      <c r="D85" s="211" t="s">
        <v>849</v>
      </c>
      <c r="E85" s="211" t="s">
        <v>7</v>
      </c>
      <c r="F85" s="211" t="s">
        <v>6</v>
      </c>
      <c r="G85" s="211" t="s">
        <v>1014</v>
      </c>
      <c r="H85" s="211"/>
    </row>
    <row r="86" spans="1:8" s="212" customFormat="1">
      <c r="A86" s="210">
        <v>43219</v>
      </c>
      <c r="B86" s="211" t="s">
        <v>7</v>
      </c>
      <c r="C86" s="211">
        <v>57290</v>
      </c>
      <c r="D86" s="211" t="s">
        <v>356</v>
      </c>
      <c r="E86" s="211" t="s">
        <v>7</v>
      </c>
      <c r="F86" s="211" t="s">
        <v>24</v>
      </c>
      <c r="G86" s="211" t="s">
        <v>42</v>
      </c>
      <c r="H86" s="211"/>
    </row>
    <row r="87" spans="1:8" s="212" customFormat="1">
      <c r="A87" s="210">
        <v>43219</v>
      </c>
      <c r="B87" s="211" t="s">
        <v>7</v>
      </c>
      <c r="C87" s="211">
        <v>57050</v>
      </c>
      <c r="D87" s="211" t="s">
        <v>1300</v>
      </c>
      <c r="E87" s="211" t="s">
        <v>7</v>
      </c>
      <c r="F87" s="211" t="s">
        <v>24</v>
      </c>
      <c r="G87" s="211" t="s">
        <v>42</v>
      </c>
      <c r="H87" s="211"/>
    </row>
    <row r="88" spans="1:8" s="212" customFormat="1">
      <c r="A88" s="210">
        <v>43219</v>
      </c>
      <c r="B88" s="211" t="s">
        <v>7</v>
      </c>
      <c r="C88" s="211">
        <v>57298</v>
      </c>
      <c r="D88" s="211" t="s">
        <v>1307</v>
      </c>
      <c r="E88" s="211" t="s">
        <v>5</v>
      </c>
      <c r="F88" s="211" t="s">
        <v>35</v>
      </c>
      <c r="G88" s="211" t="s">
        <v>663</v>
      </c>
      <c r="H88" s="211"/>
    </row>
    <row r="89" spans="1:8" s="212" customFormat="1">
      <c r="A89" s="210">
        <v>43219</v>
      </c>
      <c r="B89" s="211" t="s">
        <v>7</v>
      </c>
      <c r="C89" s="211">
        <v>54720</v>
      </c>
      <c r="D89" s="211" t="s">
        <v>1308</v>
      </c>
      <c r="E89" s="211" t="s">
        <v>9</v>
      </c>
      <c r="F89" s="211" t="s">
        <v>7</v>
      </c>
      <c r="G89" s="211" t="s">
        <v>73</v>
      </c>
      <c r="H89" s="211"/>
    </row>
    <row r="90" spans="1:8" s="212" customFormat="1">
      <c r="A90" s="210">
        <v>43219</v>
      </c>
      <c r="B90" s="211" t="s">
        <v>7</v>
      </c>
      <c r="C90" s="211">
        <v>54400</v>
      </c>
      <c r="D90" s="211" t="s">
        <v>815</v>
      </c>
      <c r="E90" s="211" t="s">
        <v>7</v>
      </c>
      <c r="F90" s="211" t="s">
        <v>9</v>
      </c>
      <c r="G90" s="211" t="s">
        <v>42</v>
      </c>
      <c r="H90" s="211"/>
    </row>
    <row r="91" spans="1:8" s="212" customFormat="1">
      <c r="A91" s="210">
        <v>43220</v>
      </c>
      <c r="B91" s="211" t="s">
        <v>7</v>
      </c>
      <c r="C91" s="211">
        <v>57100</v>
      </c>
      <c r="D91" s="211" t="s">
        <v>369</v>
      </c>
      <c r="E91" s="211" t="s">
        <v>7</v>
      </c>
      <c r="F91" s="211" t="s">
        <v>24</v>
      </c>
      <c r="G91" s="211" t="s">
        <v>42</v>
      </c>
      <c r="H91" s="211"/>
    </row>
    <row r="92" spans="1:8" s="212" customFormat="1">
      <c r="A92" s="210">
        <v>43220</v>
      </c>
      <c r="B92" s="211" t="s">
        <v>7</v>
      </c>
      <c r="C92" s="211">
        <v>57310</v>
      </c>
      <c r="D92" s="211" t="s">
        <v>833</v>
      </c>
      <c r="E92" s="211" t="s">
        <v>7</v>
      </c>
      <c r="F92" s="211" t="s">
        <v>24</v>
      </c>
      <c r="G92" s="211" t="s">
        <v>388</v>
      </c>
      <c r="H92" s="211"/>
    </row>
    <row r="93" spans="1:8" s="212" customFormat="1">
      <c r="A93" s="210">
        <v>43220</v>
      </c>
      <c r="B93" s="211" t="s">
        <v>7</v>
      </c>
      <c r="C93" s="211">
        <v>57570</v>
      </c>
      <c r="D93" s="211" t="s">
        <v>641</v>
      </c>
      <c r="E93" s="211" t="s">
        <v>7</v>
      </c>
      <c r="F93" s="211" t="s">
        <v>35</v>
      </c>
      <c r="G93" s="211" t="s">
        <v>1340</v>
      </c>
      <c r="H93" s="211"/>
    </row>
    <row r="94" spans="1:8" s="212" customFormat="1">
      <c r="A94" s="210">
        <v>43220</v>
      </c>
      <c r="B94" s="211" t="s">
        <v>7</v>
      </c>
      <c r="C94" s="211">
        <v>54720</v>
      </c>
      <c r="D94" s="211" t="s">
        <v>538</v>
      </c>
      <c r="E94" s="211" t="s">
        <v>7</v>
      </c>
      <c r="F94" s="211" t="s">
        <v>24</v>
      </c>
      <c r="G94" s="211" t="s">
        <v>42</v>
      </c>
      <c r="H94" s="211"/>
    </row>
    <row r="95" spans="1:8" s="212" customFormat="1">
      <c r="A95" s="210">
        <v>43220</v>
      </c>
      <c r="B95" s="211" t="s">
        <v>7</v>
      </c>
      <c r="C95" s="211">
        <v>57480</v>
      </c>
      <c r="D95" s="211" t="s">
        <v>695</v>
      </c>
      <c r="E95" s="211" t="s">
        <v>7</v>
      </c>
      <c r="F95" s="211" t="s">
        <v>7</v>
      </c>
      <c r="G95" s="211" t="s">
        <v>1346</v>
      </c>
      <c r="H95" s="211"/>
    </row>
    <row r="96" spans="1:8" s="212" customFormat="1">
      <c r="A96" s="210">
        <v>43220</v>
      </c>
      <c r="B96" s="211" t="s">
        <v>7</v>
      </c>
      <c r="C96" s="246" t="s">
        <v>1347</v>
      </c>
      <c r="D96" s="211" t="s">
        <v>1348</v>
      </c>
      <c r="E96" s="211" t="s">
        <v>7</v>
      </c>
      <c r="F96" s="211" t="s">
        <v>24</v>
      </c>
      <c r="G96" s="211" t="s">
        <v>42</v>
      </c>
      <c r="H96" s="211"/>
    </row>
    <row r="97" spans="1:8" s="212" customFormat="1">
      <c r="A97" s="210">
        <v>43220</v>
      </c>
      <c r="B97" s="211" t="s">
        <v>7</v>
      </c>
      <c r="C97" s="211">
        <v>57570</v>
      </c>
      <c r="D97" s="211" t="s">
        <v>641</v>
      </c>
      <c r="E97" s="211" t="s">
        <v>7</v>
      </c>
      <c r="F97" s="211" t="s">
        <v>24</v>
      </c>
      <c r="G97" s="211" t="s">
        <v>42</v>
      </c>
      <c r="H97" s="211"/>
    </row>
    <row r="98" spans="1:8" s="212" customFormat="1">
      <c r="A98" s="210">
        <v>43220</v>
      </c>
      <c r="B98" s="211" t="s">
        <v>7</v>
      </c>
      <c r="C98" s="211">
        <v>57420</v>
      </c>
      <c r="D98" s="211" t="s">
        <v>1349</v>
      </c>
      <c r="E98" s="211" t="s">
        <v>7</v>
      </c>
      <c r="F98" s="211" t="s">
        <v>7</v>
      </c>
      <c r="G98" s="211" t="s">
        <v>1269</v>
      </c>
      <c r="H98" s="211"/>
    </row>
    <row r="99" spans="1:8" s="212" customFormat="1">
      <c r="A99" s="210">
        <v>43220</v>
      </c>
      <c r="B99" s="211" t="s">
        <v>7</v>
      </c>
      <c r="C99" s="211">
        <v>57970</v>
      </c>
      <c r="D99" s="211" t="s">
        <v>739</v>
      </c>
      <c r="E99" s="211" t="s">
        <v>7</v>
      </c>
      <c r="F99" s="211" t="s">
        <v>24</v>
      </c>
      <c r="G99" s="211" t="s">
        <v>1269</v>
      </c>
      <c r="H99" s="211"/>
    </row>
    <row r="100" spans="1:8" s="212" customFormat="1">
      <c r="A100" s="210">
        <v>43220</v>
      </c>
      <c r="B100" s="211" t="s">
        <v>7</v>
      </c>
      <c r="C100" s="211">
        <v>57190</v>
      </c>
      <c r="D100" s="211" t="s">
        <v>515</v>
      </c>
      <c r="E100" s="211" t="s">
        <v>7</v>
      </c>
      <c r="F100" s="211" t="s">
        <v>7</v>
      </c>
      <c r="G100" s="211" t="s">
        <v>520</v>
      </c>
      <c r="H100" s="211"/>
    </row>
    <row r="101" spans="1:8" s="212" customFormat="1">
      <c r="A101" s="210">
        <v>43220</v>
      </c>
      <c r="B101" s="211" t="s">
        <v>7</v>
      </c>
      <c r="C101" s="211">
        <v>67750</v>
      </c>
      <c r="D101" s="211" t="s">
        <v>1351</v>
      </c>
      <c r="E101" s="211" t="s">
        <v>7</v>
      </c>
      <c r="F101" s="211" t="s">
        <v>6</v>
      </c>
      <c r="G101" s="211" t="s">
        <v>388</v>
      </c>
      <c r="H101" s="211"/>
    </row>
    <row r="102" spans="1:8" s="212" customFormat="1">
      <c r="A102" s="210">
        <v>43220</v>
      </c>
      <c r="B102" s="211" t="s">
        <v>7</v>
      </c>
      <c r="C102" s="211">
        <v>88330</v>
      </c>
      <c r="D102" s="211" t="s">
        <v>1352</v>
      </c>
      <c r="E102" s="211" t="s">
        <v>7</v>
      </c>
      <c r="F102" s="211" t="s">
        <v>24</v>
      </c>
      <c r="G102" s="211" t="s">
        <v>388</v>
      </c>
      <c r="H102" s="211"/>
    </row>
    <row r="103" spans="1:8" s="212" customFormat="1">
      <c r="A103" s="210">
        <v>43220</v>
      </c>
      <c r="B103" s="211" t="s">
        <v>7</v>
      </c>
      <c r="C103" s="211">
        <v>51700</v>
      </c>
      <c r="D103" s="211" t="s">
        <v>1353</v>
      </c>
      <c r="E103" s="211" t="s">
        <v>7</v>
      </c>
      <c r="F103" s="211" t="s">
        <v>28</v>
      </c>
      <c r="G103" s="211" t="s">
        <v>42</v>
      </c>
      <c r="H103" s="211"/>
    </row>
    <row r="104" spans="1:8" s="212" customFormat="1">
      <c r="A104" s="210">
        <v>43220</v>
      </c>
      <c r="B104" s="211" t="s">
        <v>7</v>
      </c>
      <c r="C104" s="211">
        <v>57300</v>
      </c>
      <c r="D104" s="211" t="s">
        <v>671</v>
      </c>
      <c r="E104" s="211" t="s">
        <v>7</v>
      </c>
      <c r="F104" s="211" t="s">
        <v>24</v>
      </c>
      <c r="G104" s="211" t="s">
        <v>388</v>
      </c>
      <c r="H104" s="211"/>
    </row>
    <row r="105" spans="1:8" s="212" customFormat="1">
      <c r="A105" s="210">
        <v>43220</v>
      </c>
      <c r="B105" s="211" t="s">
        <v>7</v>
      </c>
      <c r="C105" s="211">
        <v>91330</v>
      </c>
      <c r="D105" s="211" t="s">
        <v>1354</v>
      </c>
      <c r="E105" s="211" t="s">
        <v>7</v>
      </c>
      <c r="F105" s="211" t="s">
        <v>24</v>
      </c>
      <c r="G105" s="211" t="s">
        <v>941</v>
      </c>
      <c r="H105" s="211"/>
    </row>
    <row r="106" spans="1:8" s="212" customFormat="1">
      <c r="A106" s="210">
        <v>43220</v>
      </c>
      <c r="B106" s="211" t="s">
        <v>7</v>
      </c>
      <c r="C106" s="211">
        <v>8067</v>
      </c>
      <c r="D106" s="211" t="s">
        <v>133</v>
      </c>
      <c r="E106" s="211" t="s">
        <v>7</v>
      </c>
      <c r="F106" s="211" t="s">
        <v>1355</v>
      </c>
      <c r="G106" s="211" t="s">
        <v>1356</v>
      </c>
      <c r="H106" s="211"/>
    </row>
    <row r="107" spans="1:8" s="212" customFormat="1">
      <c r="A107" s="210">
        <v>43195</v>
      </c>
      <c r="B107" s="211" t="s">
        <v>1125</v>
      </c>
      <c r="C107" s="211" t="s">
        <v>1126</v>
      </c>
      <c r="D107" s="211" t="s">
        <v>1127</v>
      </c>
      <c r="E107" s="211" t="s">
        <v>24</v>
      </c>
      <c r="F107" s="211" t="s">
        <v>24</v>
      </c>
      <c r="G107" s="211" t="s">
        <v>941</v>
      </c>
      <c r="H107" s="211"/>
    </row>
    <row r="108" spans="1:8" s="212" customFormat="1">
      <c r="A108" s="210">
        <v>43195</v>
      </c>
      <c r="B108" s="211" t="s">
        <v>1125</v>
      </c>
      <c r="C108" s="211" t="s">
        <v>1128</v>
      </c>
      <c r="D108" s="211" t="s">
        <v>1129</v>
      </c>
      <c r="E108" s="211" t="s">
        <v>24</v>
      </c>
      <c r="F108" s="211" t="s">
        <v>24</v>
      </c>
      <c r="G108" s="211" t="s">
        <v>941</v>
      </c>
      <c r="H108" s="211"/>
    </row>
    <row r="109" spans="1:8" s="212" customFormat="1">
      <c r="A109" s="210">
        <v>43208</v>
      </c>
      <c r="B109" s="211" t="s">
        <v>1125</v>
      </c>
      <c r="C109" s="211" t="s">
        <v>1211</v>
      </c>
      <c r="D109" s="211" t="s">
        <v>1212</v>
      </c>
      <c r="E109" s="211" t="s">
        <v>1213</v>
      </c>
      <c r="F109" s="211" t="s">
        <v>24</v>
      </c>
      <c r="G109" s="211" t="s">
        <v>941</v>
      </c>
      <c r="H109" s="211"/>
    </row>
    <row r="110" spans="1:8" s="212" customFormat="1">
      <c r="A110" s="210">
        <v>43220</v>
      </c>
      <c r="B110" s="211" t="s">
        <v>1344</v>
      </c>
      <c r="C110" s="211"/>
      <c r="D110" s="211" t="s">
        <v>1345</v>
      </c>
      <c r="E110" s="211" t="s">
        <v>453</v>
      </c>
      <c r="F110" s="211" t="s">
        <v>653</v>
      </c>
      <c r="G110" s="211" t="s">
        <v>941</v>
      </c>
      <c r="H110" s="211"/>
    </row>
    <row r="111" spans="1:8" s="212" customFormat="1">
      <c r="A111" s="210">
        <v>43191</v>
      </c>
      <c r="B111" s="211" t="s">
        <v>9</v>
      </c>
      <c r="C111" s="211">
        <v>21050</v>
      </c>
      <c r="D111" s="211" t="s">
        <v>1076</v>
      </c>
      <c r="E111" s="211" t="s">
        <v>9</v>
      </c>
      <c r="F111" s="211" t="s">
        <v>57</v>
      </c>
      <c r="G111" s="211" t="s">
        <v>1077</v>
      </c>
      <c r="H111" s="211"/>
    </row>
    <row r="112" spans="1:8" s="212" customFormat="1">
      <c r="A112" s="210">
        <v>43191</v>
      </c>
      <c r="B112" s="211" t="s">
        <v>9</v>
      </c>
      <c r="C112" s="211">
        <v>20151</v>
      </c>
      <c r="D112" s="211" t="s">
        <v>1083</v>
      </c>
      <c r="E112" s="211" t="s">
        <v>9</v>
      </c>
      <c r="F112" s="211" t="s">
        <v>24</v>
      </c>
      <c r="G112" s="211" t="s">
        <v>1059</v>
      </c>
      <c r="H112" s="211"/>
    </row>
    <row r="113" spans="1:8" s="212" customFormat="1">
      <c r="A113" s="210">
        <v>43192</v>
      </c>
      <c r="B113" s="211" t="s">
        <v>9</v>
      </c>
      <c r="C113" s="211">
        <v>67100</v>
      </c>
      <c r="D113" s="211" t="s">
        <v>1088</v>
      </c>
      <c r="E113" s="211" t="s">
        <v>9</v>
      </c>
      <c r="F113" s="211" t="s">
        <v>9</v>
      </c>
      <c r="G113" s="211" t="s">
        <v>116</v>
      </c>
      <c r="H113" s="211"/>
    </row>
    <row r="114" spans="1:8" s="212" customFormat="1">
      <c r="A114" s="210">
        <v>43219</v>
      </c>
      <c r="B114" s="211" t="s">
        <v>9</v>
      </c>
      <c r="C114" s="211">
        <v>61121</v>
      </c>
      <c r="D114" s="211" t="s">
        <v>1301</v>
      </c>
      <c r="E114" s="211" t="s">
        <v>9</v>
      </c>
      <c r="F114" s="211" t="s">
        <v>24</v>
      </c>
      <c r="G114" s="211" t="s">
        <v>388</v>
      </c>
      <c r="H114" s="211"/>
    </row>
    <row r="115" spans="1:8" s="212" customFormat="1">
      <c r="A115" s="210">
        <v>43220</v>
      </c>
      <c r="B115" s="211" t="s">
        <v>9</v>
      </c>
      <c r="C115" s="211">
        <v>70124</v>
      </c>
      <c r="D115" s="211" t="s">
        <v>1343</v>
      </c>
      <c r="E115" s="211" t="s">
        <v>9</v>
      </c>
      <c r="F115" s="211" t="s">
        <v>24</v>
      </c>
      <c r="G115" s="211" t="s">
        <v>388</v>
      </c>
      <c r="H115" s="211"/>
    </row>
    <row r="116" spans="1:8" s="212" customFormat="1">
      <c r="A116" s="210">
        <v>43191</v>
      </c>
      <c r="B116" s="211" t="s">
        <v>4</v>
      </c>
      <c r="C116" s="211">
        <v>1342</v>
      </c>
      <c r="D116" s="211" t="s">
        <v>205</v>
      </c>
      <c r="E116" s="211" t="s">
        <v>7</v>
      </c>
      <c r="F116" s="211" t="s">
        <v>24</v>
      </c>
      <c r="G116" s="211" t="s">
        <v>1059</v>
      </c>
      <c r="H116" s="211"/>
    </row>
    <row r="117" spans="1:8" s="212" customFormat="1">
      <c r="A117" s="210">
        <v>43191</v>
      </c>
      <c r="B117" s="211" t="s">
        <v>4</v>
      </c>
      <c r="C117" s="211">
        <v>9944</v>
      </c>
      <c r="D117" s="211" t="s">
        <v>1063</v>
      </c>
      <c r="E117" s="211" t="s">
        <v>5</v>
      </c>
      <c r="F117" s="211" t="s">
        <v>6</v>
      </c>
      <c r="G117" s="211" t="s">
        <v>388</v>
      </c>
      <c r="H117" s="211"/>
    </row>
    <row r="118" spans="1:8" s="212" customFormat="1">
      <c r="A118" s="210">
        <v>43191</v>
      </c>
      <c r="B118" s="211" t="s">
        <v>4</v>
      </c>
      <c r="C118" s="211">
        <v>6133</v>
      </c>
      <c r="D118" s="211" t="s">
        <v>142</v>
      </c>
      <c r="E118" s="211" t="s">
        <v>5</v>
      </c>
      <c r="F118" s="211" t="s">
        <v>7</v>
      </c>
      <c r="G118" s="225" t="s">
        <v>951</v>
      </c>
      <c r="H118" s="211"/>
    </row>
    <row r="119" spans="1:8" s="212" customFormat="1">
      <c r="A119" s="210">
        <v>43191</v>
      </c>
      <c r="B119" s="211" t="s">
        <v>4</v>
      </c>
      <c r="C119" s="211">
        <v>6734</v>
      </c>
      <c r="D119" s="211" t="s">
        <v>144</v>
      </c>
      <c r="E119" s="211" t="s">
        <v>12</v>
      </c>
      <c r="F119" s="211" t="s">
        <v>7</v>
      </c>
      <c r="G119" s="211" t="s">
        <v>42</v>
      </c>
      <c r="H119" s="211"/>
    </row>
    <row r="120" spans="1:8" s="212" customFormat="1">
      <c r="A120" s="210">
        <v>43191</v>
      </c>
      <c r="B120" s="211" t="s">
        <v>4</v>
      </c>
      <c r="C120" s="211">
        <v>1116</v>
      </c>
      <c r="D120" s="211" t="s">
        <v>205</v>
      </c>
      <c r="E120" s="211" t="s">
        <v>18</v>
      </c>
      <c r="F120" s="211" t="s">
        <v>24</v>
      </c>
      <c r="G120" s="211" t="s">
        <v>1070</v>
      </c>
      <c r="H120" s="211"/>
    </row>
    <row r="121" spans="1:8" s="212" customFormat="1">
      <c r="A121" s="210">
        <v>43191</v>
      </c>
      <c r="B121" s="211" t="s">
        <v>4</v>
      </c>
      <c r="C121" s="211">
        <v>3419</v>
      </c>
      <c r="D121" s="211" t="s">
        <v>168</v>
      </c>
      <c r="E121" s="211" t="s">
        <v>5</v>
      </c>
      <c r="F121" s="211" t="s">
        <v>5</v>
      </c>
      <c r="G121" s="211" t="s">
        <v>42</v>
      </c>
      <c r="H121" s="211"/>
    </row>
    <row r="122" spans="1:8" s="212" customFormat="1">
      <c r="A122" s="210">
        <v>43191</v>
      </c>
      <c r="B122" s="211" t="s">
        <v>4</v>
      </c>
      <c r="C122" s="211">
        <v>8341</v>
      </c>
      <c r="D122" s="211" t="s">
        <v>202</v>
      </c>
      <c r="E122" s="211" t="s">
        <v>18</v>
      </c>
      <c r="F122" s="211" t="s">
        <v>24</v>
      </c>
      <c r="G122" s="211" t="s">
        <v>663</v>
      </c>
      <c r="H122" s="211"/>
    </row>
    <row r="123" spans="1:8" s="212" customFormat="1">
      <c r="A123" s="210">
        <v>43191</v>
      </c>
      <c r="B123" s="211" t="s">
        <v>4</v>
      </c>
      <c r="C123" s="211">
        <v>6774</v>
      </c>
      <c r="D123" s="211" t="s">
        <v>144</v>
      </c>
      <c r="E123" s="211" t="s">
        <v>24</v>
      </c>
      <c r="F123" s="211" t="s">
        <v>6</v>
      </c>
      <c r="G123" s="211" t="s">
        <v>941</v>
      </c>
      <c r="H123" s="211"/>
    </row>
    <row r="124" spans="1:8" s="212" customFormat="1">
      <c r="A124" s="210">
        <v>43191</v>
      </c>
      <c r="B124" s="211" t="s">
        <v>4</v>
      </c>
      <c r="C124" s="211">
        <v>5424</v>
      </c>
      <c r="D124" s="211" t="s">
        <v>1081</v>
      </c>
      <c r="E124" s="211" t="s">
        <v>9</v>
      </c>
      <c r="F124" s="211" t="s">
        <v>24</v>
      </c>
      <c r="G124" s="211" t="s">
        <v>1082</v>
      </c>
      <c r="H124" s="211"/>
    </row>
    <row r="125" spans="1:8" s="212" customFormat="1">
      <c r="A125" s="210">
        <v>43191</v>
      </c>
      <c r="B125" s="211" t="s">
        <v>4</v>
      </c>
      <c r="C125" s="211">
        <v>8086</v>
      </c>
      <c r="D125" s="211" t="s">
        <v>133</v>
      </c>
      <c r="E125" s="211" t="s">
        <v>7</v>
      </c>
      <c r="F125" s="211" t="s">
        <v>24</v>
      </c>
      <c r="G125" s="211" t="s">
        <v>941</v>
      </c>
      <c r="H125" s="211"/>
    </row>
    <row r="126" spans="1:8" s="212" customFormat="1">
      <c r="A126" s="210">
        <v>43192</v>
      </c>
      <c r="B126" s="211" t="s">
        <v>4</v>
      </c>
      <c r="C126" s="211">
        <v>4783</v>
      </c>
      <c r="D126" s="211" t="s">
        <v>180</v>
      </c>
      <c r="E126" s="211" t="s">
        <v>7</v>
      </c>
      <c r="F126" s="211" t="s">
        <v>24</v>
      </c>
      <c r="G126" s="211" t="s">
        <v>470</v>
      </c>
      <c r="H126" s="211"/>
    </row>
    <row r="127" spans="1:8" s="212" customFormat="1">
      <c r="A127" s="210">
        <v>43192</v>
      </c>
      <c r="B127" s="211" t="s">
        <v>4</v>
      </c>
      <c r="C127" s="211">
        <v>3850</v>
      </c>
      <c r="D127" s="211" t="s">
        <v>304</v>
      </c>
      <c r="E127" s="211" t="s">
        <v>9</v>
      </c>
      <c r="F127" s="211" t="s">
        <v>24</v>
      </c>
      <c r="G127" s="211" t="s">
        <v>98</v>
      </c>
      <c r="H127" s="211"/>
    </row>
    <row r="128" spans="1:8" s="212" customFormat="1">
      <c r="A128" s="210">
        <v>43192</v>
      </c>
      <c r="B128" s="211" t="s">
        <v>4</v>
      </c>
      <c r="C128" s="211">
        <v>6617</v>
      </c>
      <c r="D128" s="211" t="s">
        <v>1084</v>
      </c>
      <c r="E128" s="211" t="s">
        <v>6</v>
      </c>
      <c r="F128" s="211" t="s">
        <v>7</v>
      </c>
      <c r="G128" s="211" t="s">
        <v>123</v>
      </c>
      <c r="H128" s="211"/>
    </row>
    <row r="129" spans="1:8" s="212" customFormat="1">
      <c r="A129" s="210">
        <v>43192</v>
      </c>
      <c r="B129" s="211" t="s">
        <v>4</v>
      </c>
      <c r="C129" s="211">
        <v>1947</v>
      </c>
      <c r="D129" s="211" t="s">
        <v>205</v>
      </c>
      <c r="E129" s="211" t="s">
        <v>9</v>
      </c>
      <c r="F129" s="211" t="s">
        <v>7</v>
      </c>
      <c r="G129" s="211" t="s">
        <v>1085</v>
      </c>
      <c r="H129" s="211"/>
    </row>
    <row r="130" spans="1:8" s="212" customFormat="1">
      <c r="A130" s="210">
        <v>43192</v>
      </c>
      <c r="B130" s="211" t="s">
        <v>4</v>
      </c>
      <c r="C130" s="211">
        <v>2125</v>
      </c>
      <c r="D130" s="211" t="s">
        <v>205</v>
      </c>
      <c r="E130" s="211" t="s">
        <v>1086</v>
      </c>
      <c r="F130" s="211" t="s">
        <v>52</v>
      </c>
      <c r="G130" s="211" t="s">
        <v>1101</v>
      </c>
      <c r="H130" s="211"/>
    </row>
    <row r="131" spans="1:8" s="212" customFormat="1">
      <c r="A131" s="210">
        <v>43192</v>
      </c>
      <c r="B131" s="211" t="s">
        <v>4</v>
      </c>
      <c r="C131" s="211">
        <v>3284</v>
      </c>
      <c r="D131" s="211" t="s">
        <v>333</v>
      </c>
      <c r="E131" s="211" t="s">
        <v>7</v>
      </c>
      <c r="F131" s="211" t="s">
        <v>24</v>
      </c>
      <c r="G131" s="211" t="s">
        <v>235</v>
      </c>
      <c r="H131" s="211"/>
    </row>
    <row r="132" spans="1:8" s="212" customFormat="1">
      <c r="A132" s="210">
        <v>43193</v>
      </c>
      <c r="B132" s="211" t="s">
        <v>4</v>
      </c>
      <c r="C132" s="211">
        <v>4999</v>
      </c>
      <c r="D132" s="211" t="s">
        <v>673</v>
      </c>
      <c r="E132" s="211" t="s">
        <v>5</v>
      </c>
      <c r="F132" s="211" t="s">
        <v>5</v>
      </c>
      <c r="G132" s="211" t="s">
        <v>123</v>
      </c>
      <c r="H132" s="211"/>
    </row>
    <row r="133" spans="1:8" s="212" customFormat="1">
      <c r="A133" s="210">
        <v>43193</v>
      </c>
      <c r="B133" s="211" t="s">
        <v>4</v>
      </c>
      <c r="C133" s="211">
        <v>2555</v>
      </c>
      <c r="D133" s="211" t="s">
        <v>205</v>
      </c>
      <c r="E133" s="211" t="s">
        <v>7</v>
      </c>
      <c r="F133" s="211" t="s">
        <v>5</v>
      </c>
      <c r="G133" s="211" t="s">
        <v>123</v>
      </c>
      <c r="H133" s="211"/>
    </row>
    <row r="134" spans="1:8" s="212" customFormat="1">
      <c r="A134" s="210">
        <v>43193</v>
      </c>
      <c r="B134" s="211" t="s">
        <v>4</v>
      </c>
      <c r="C134" s="211">
        <v>7416</v>
      </c>
      <c r="D134" s="211" t="s">
        <v>488</v>
      </c>
      <c r="E134" s="211" t="s">
        <v>5</v>
      </c>
      <c r="F134" s="211" t="s">
        <v>9</v>
      </c>
      <c r="G134" s="211" t="s">
        <v>1104</v>
      </c>
      <c r="H134" s="211"/>
    </row>
    <row r="135" spans="1:8" s="212" customFormat="1">
      <c r="A135" s="210">
        <v>43193</v>
      </c>
      <c r="B135" s="211" t="s">
        <v>4</v>
      </c>
      <c r="C135" s="211">
        <v>6246</v>
      </c>
      <c r="D135" s="211" t="s">
        <v>1105</v>
      </c>
      <c r="E135" s="211" t="s">
        <v>24</v>
      </c>
      <c r="F135" s="211" t="s">
        <v>7</v>
      </c>
      <c r="G135" s="211" t="s">
        <v>116</v>
      </c>
      <c r="H135" s="211"/>
    </row>
    <row r="136" spans="1:8" s="212" customFormat="1">
      <c r="A136" s="210">
        <v>43193</v>
      </c>
      <c r="B136" s="211" t="s">
        <v>4</v>
      </c>
      <c r="C136" s="211">
        <v>4579</v>
      </c>
      <c r="D136" s="211" t="s">
        <v>207</v>
      </c>
      <c r="E136" s="211" t="s">
        <v>5</v>
      </c>
      <c r="F136" s="211" t="s">
        <v>127</v>
      </c>
      <c r="G136" s="211" t="s">
        <v>533</v>
      </c>
      <c r="H136" s="211"/>
    </row>
    <row r="137" spans="1:8" s="212" customFormat="1">
      <c r="A137" s="210">
        <v>43193</v>
      </c>
      <c r="B137" s="211" t="s">
        <v>4</v>
      </c>
      <c r="C137" s="211">
        <v>7381</v>
      </c>
      <c r="D137" s="211" t="s">
        <v>1107</v>
      </c>
      <c r="E137" s="211" t="s">
        <v>5</v>
      </c>
      <c r="F137" s="211" t="s">
        <v>1108</v>
      </c>
      <c r="G137" s="211" t="s">
        <v>116</v>
      </c>
      <c r="H137" s="211"/>
    </row>
    <row r="138" spans="1:8" s="212" customFormat="1">
      <c r="A138" s="210">
        <v>43193</v>
      </c>
      <c r="B138" s="211" t="s">
        <v>4</v>
      </c>
      <c r="C138" s="211">
        <v>8415</v>
      </c>
      <c r="D138" s="211" t="s">
        <v>385</v>
      </c>
      <c r="E138" s="211" t="s">
        <v>5</v>
      </c>
      <c r="F138" s="211" t="s">
        <v>7</v>
      </c>
      <c r="G138" s="211" t="s">
        <v>243</v>
      </c>
      <c r="H138" s="211"/>
    </row>
    <row r="139" spans="1:8" s="212" customFormat="1">
      <c r="A139" s="210">
        <v>43193</v>
      </c>
      <c r="B139" s="211" t="s">
        <v>4</v>
      </c>
      <c r="C139" s="211">
        <v>3864</v>
      </c>
      <c r="D139" s="211" t="s">
        <v>304</v>
      </c>
      <c r="E139" s="211" t="s">
        <v>5</v>
      </c>
      <c r="F139" s="211" t="s">
        <v>5</v>
      </c>
      <c r="G139" s="211" t="s">
        <v>1104</v>
      </c>
      <c r="H139" s="211"/>
    </row>
    <row r="140" spans="1:8" s="212" customFormat="1">
      <c r="A140" s="210">
        <v>43193</v>
      </c>
      <c r="B140" s="211" t="s">
        <v>4</v>
      </c>
      <c r="C140" s="211">
        <v>1713</v>
      </c>
      <c r="D140" s="211" t="s">
        <v>205</v>
      </c>
      <c r="E140" s="211" t="s">
        <v>5</v>
      </c>
      <c r="F140" s="211" t="s">
        <v>5</v>
      </c>
      <c r="G140" s="211" t="s">
        <v>624</v>
      </c>
      <c r="H140" s="211"/>
    </row>
    <row r="141" spans="1:8" s="212" customFormat="1">
      <c r="A141" s="210">
        <v>43194</v>
      </c>
      <c r="B141" s="211" t="s">
        <v>4</v>
      </c>
      <c r="C141" s="211">
        <v>8067</v>
      </c>
      <c r="D141" s="211" t="s">
        <v>133</v>
      </c>
      <c r="E141" s="211" t="s">
        <v>7</v>
      </c>
      <c r="F141" s="211" t="s">
        <v>7</v>
      </c>
      <c r="G141" s="211" t="s">
        <v>65</v>
      </c>
      <c r="H141" s="211"/>
    </row>
    <row r="142" spans="1:8" s="212" customFormat="1">
      <c r="A142" s="210">
        <v>43194</v>
      </c>
      <c r="B142" s="211" t="s">
        <v>4</v>
      </c>
      <c r="C142" s="211">
        <v>4629</v>
      </c>
      <c r="D142" s="211" t="s">
        <v>131</v>
      </c>
      <c r="E142" s="211" t="s">
        <v>5</v>
      </c>
      <c r="F142" s="211" t="s">
        <v>7</v>
      </c>
      <c r="G142" s="211" t="s">
        <v>116</v>
      </c>
      <c r="H142" s="211"/>
    </row>
    <row r="143" spans="1:8" s="212" customFormat="1">
      <c r="A143" s="210">
        <v>43194</v>
      </c>
      <c r="B143" s="211" t="s">
        <v>4</v>
      </c>
      <c r="C143" s="211">
        <v>3327</v>
      </c>
      <c r="D143" s="211" t="s">
        <v>185</v>
      </c>
      <c r="E143" s="211" t="s">
        <v>7</v>
      </c>
      <c r="F143" s="211" t="s">
        <v>5</v>
      </c>
      <c r="G143" s="211" t="s">
        <v>65</v>
      </c>
      <c r="H143" s="211"/>
    </row>
    <row r="144" spans="1:8" s="212" customFormat="1">
      <c r="A144" s="210">
        <v>43194</v>
      </c>
      <c r="B144" s="211" t="s">
        <v>4</v>
      </c>
      <c r="C144" s="211">
        <v>3631</v>
      </c>
      <c r="D144" s="211" t="s">
        <v>181</v>
      </c>
      <c r="E144" s="211" t="s">
        <v>5</v>
      </c>
      <c r="F144" s="211" t="s">
        <v>127</v>
      </c>
      <c r="G144" s="211" t="s">
        <v>800</v>
      </c>
      <c r="H144" s="211"/>
    </row>
    <row r="145" spans="1:8" s="212" customFormat="1">
      <c r="A145" s="210">
        <v>43194</v>
      </c>
      <c r="B145" s="211" t="s">
        <v>4</v>
      </c>
      <c r="C145" s="211">
        <v>2514</v>
      </c>
      <c r="D145" s="211" t="s">
        <v>205</v>
      </c>
      <c r="E145" s="211" t="s">
        <v>6</v>
      </c>
      <c r="F145" s="211" t="s">
        <v>6</v>
      </c>
      <c r="G145" s="211" t="s">
        <v>744</v>
      </c>
      <c r="H145" s="211"/>
    </row>
    <row r="146" spans="1:8" s="212" customFormat="1">
      <c r="A146" s="210">
        <v>43194</v>
      </c>
      <c r="B146" s="211" t="s">
        <v>4</v>
      </c>
      <c r="C146" s="211">
        <v>4996</v>
      </c>
      <c r="D146" s="211" t="s">
        <v>335</v>
      </c>
      <c r="E146" s="211" t="s">
        <v>7</v>
      </c>
      <c r="F146" s="211" t="s">
        <v>105</v>
      </c>
      <c r="G146" s="211" t="s">
        <v>482</v>
      </c>
      <c r="H146" s="211"/>
    </row>
    <row r="147" spans="1:8" s="212" customFormat="1">
      <c r="A147" s="210">
        <v>43194</v>
      </c>
      <c r="B147" s="211" t="s">
        <v>4</v>
      </c>
      <c r="C147" s="211">
        <v>8089</v>
      </c>
      <c r="D147" s="211" t="s">
        <v>133</v>
      </c>
      <c r="E147" s="211" t="s">
        <v>5</v>
      </c>
      <c r="F147" s="211" t="s">
        <v>5</v>
      </c>
      <c r="G147" s="211" t="s">
        <v>123</v>
      </c>
      <c r="H147" s="211"/>
    </row>
    <row r="148" spans="1:8" s="212" customFormat="1">
      <c r="A148" s="210">
        <v>43194</v>
      </c>
      <c r="B148" s="211" t="s">
        <v>4</v>
      </c>
      <c r="C148" s="211">
        <v>7481</v>
      </c>
      <c r="D148" s="211" t="s">
        <v>373</v>
      </c>
      <c r="E148" s="211" t="s">
        <v>5</v>
      </c>
      <c r="F148" s="211" t="s">
        <v>5</v>
      </c>
      <c r="G148" s="211" t="s">
        <v>123</v>
      </c>
      <c r="H148" s="211"/>
    </row>
    <row r="149" spans="1:8" s="212" customFormat="1">
      <c r="A149" s="210">
        <v>43194</v>
      </c>
      <c r="B149" s="211" t="s">
        <v>4</v>
      </c>
      <c r="C149" s="211">
        <v>4645</v>
      </c>
      <c r="D149" s="211" t="s">
        <v>1111</v>
      </c>
      <c r="E149" s="211" t="s">
        <v>7</v>
      </c>
      <c r="F149" s="211" t="s">
        <v>1112</v>
      </c>
      <c r="G149" s="211" t="s">
        <v>548</v>
      </c>
      <c r="H149" s="211"/>
    </row>
    <row r="150" spans="1:8" s="212" customFormat="1">
      <c r="A150" s="210">
        <v>43194</v>
      </c>
      <c r="B150" s="211" t="s">
        <v>4</v>
      </c>
      <c r="C150" s="211">
        <v>8333</v>
      </c>
      <c r="D150" s="211" t="s">
        <v>202</v>
      </c>
      <c r="E150" s="211" t="s">
        <v>5</v>
      </c>
      <c r="F150" s="211" t="s">
        <v>5</v>
      </c>
      <c r="G150" s="211" t="s">
        <v>951</v>
      </c>
      <c r="H150" s="211"/>
    </row>
    <row r="151" spans="1:8" s="212" customFormat="1">
      <c r="A151" s="210">
        <v>43194</v>
      </c>
      <c r="B151" s="211" t="s">
        <v>4</v>
      </c>
      <c r="C151" s="211">
        <v>3721</v>
      </c>
      <c r="D151" s="211" t="s">
        <v>192</v>
      </c>
      <c r="E151" s="211" t="s">
        <v>5</v>
      </c>
      <c r="F151" s="211" t="s">
        <v>5</v>
      </c>
      <c r="G151" s="211" t="s">
        <v>65</v>
      </c>
      <c r="H151" s="211"/>
    </row>
    <row r="152" spans="1:8" s="212" customFormat="1">
      <c r="A152" s="210">
        <v>43194</v>
      </c>
      <c r="B152" s="211" t="s">
        <v>4</v>
      </c>
      <c r="C152" s="211">
        <v>8383</v>
      </c>
      <c r="D152" s="211" t="s">
        <v>305</v>
      </c>
      <c r="E152" s="211" t="s">
        <v>5</v>
      </c>
      <c r="F152" s="211" t="s">
        <v>5</v>
      </c>
      <c r="G152" s="211" t="s">
        <v>123</v>
      </c>
      <c r="H152" s="211"/>
    </row>
    <row r="153" spans="1:8" s="212" customFormat="1">
      <c r="A153" s="210">
        <v>43194</v>
      </c>
      <c r="B153" s="211" t="s">
        <v>4</v>
      </c>
      <c r="C153" s="211">
        <v>8386</v>
      </c>
      <c r="D153" s="211" t="s">
        <v>305</v>
      </c>
      <c r="E153" s="211" t="s">
        <v>5</v>
      </c>
      <c r="F153" s="211" t="s">
        <v>5</v>
      </c>
      <c r="G153" s="211" t="s">
        <v>123</v>
      </c>
      <c r="H153" s="211"/>
    </row>
    <row r="154" spans="1:8" s="212" customFormat="1">
      <c r="A154" s="210">
        <v>43195</v>
      </c>
      <c r="B154" s="211" t="s">
        <v>4</v>
      </c>
      <c r="C154" s="211">
        <v>6225</v>
      </c>
      <c r="D154" s="211" t="s">
        <v>1120</v>
      </c>
      <c r="E154" s="211" t="s">
        <v>5</v>
      </c>
      <c r="F154" s="211" t="s">
        <v>7</v>
      </c>
      <c r="G154" s="211" t="s">
        <v>37</v>
      </c>
      <c r="H154" s="211"/>
    </row>
    <row r="155" spans="1:8" s="212" customFormat="1">
      <c r="A155" s="210">
        <v>43195</v>
      </c>
      <c r="B155" s="211" t="s">
        <v>4</v>
      </c>
      <c r="C155" s="211">
        <v>2215</v>
      </c>
      <c r="D155" s="211" t="s">
        <v>205</v>
      </c>
      <c r="E155" s="211" t="s">
        <v>451</v>
      </c>
      <c r="F155" s="211" t="s">
        <v>24</v>
      </c>
      <c r="G155" s="211" t="s">
        <v>1121</v>
      </c>
      <c r="H155" s="211"/>
    </row>
    <row r="156" spans="1:8" s="212" customFormat="1">
      <c r="A156" s="210">
        <v>43195</v>
      </c>
      <c r="B156" s="211" t="s">
        <v>4</v>
      </c>
      <c r="C156" s="211">
        <v>4638</v>
      </c>
      <c r="D156" s="211" t="s">
        <v>131</v>
      </c>
      <c r="E156" s="211" t="s">
        <v>7</v>
      </c>
      <c r="F156" s="211" t="s">
        <v>7</v>
      </c>
      <c r="G156" s="211" t="s">
        <v>1122</v>
      </c>
      <c r="H156" s="211"/>
    </row>
    <row r="157" spans="1:8" s="212" customFormat="1">
      <c r="A157" s="210">
        <v>43195</v>
      </c>
      <c r="B157" s="211" t="s">
        <v>4</v>
      </c>
      <c r="C157" s="211">
        <v>2124</v>
      </c>
      <c r="D157" s="211" t="s">
        <v>205</v>
      </c>
      <c r="E157" s="211" t="s">
        <v>12</v>
      </c>
      <c r="F157" s="211" t="s">
        <v>24</v>
      </c>
      <c r="G157" s="211" t="s">
        <v>941</v>
      </c>
      <c r="H157" s="211"/>
    </row>
    <row r="158" spans="1:8" s="212" customFormat="1">
      <c r="A158" s="210">
        <v>43195</v>
      </c>
      <c r="B158" s="211" t="s">
        <v>4</v>
      </c>
      <c r="C158" s="211">
        <v>5355</v>
      </c>
      <c r="D158" s="211" t="s">
        <v>935</v>
      </c>
      <c r="E158" s="211" t="s">
        <v>5</v>
      </c>
      <c r="F158" s="211" t="s">
        <v>7</v>
      </c>
      <c r="G158" s="211" t="s">
        <v>1123</v>
      </c>
      <c r="H158" s="211"/>
    </row>
    <row r="159" spans="1:8" s="212" customFormat="1">
      <c r="A159" s="210">
        <v>43195</v>
      </c>
      <c r="B159" s="211" t="s">
        <v>4</v>
      </c>
      <c r="C159" s="211">
        <v>4460</v>
      </c>
      <c r="D159" s="211" t="s">
        <v>158</v>
      </c>
      <c r="E159" s="211" t="s">
        <v>5</v>
      </c>
      <c r="F159" s="211" t="s">
        <v>7</v>
      </c>
      <c r="G159" s="211" t="s">
        <v>1124</v>
      </c>
      <c r="H159" s="211"/>
    </row>
    <row r="160" spans="1:8" s="212" customFormat="1">
      <c r="A160" s="210">
        <v>43195</v>
      </c>
      <c r="B160" s="211" t="s">
        <v>4</v>
      </c>
      <c r="C160" s="211">
        <v>1818</v>
      </c>
      <c r="D160" s="211" t="s">
        <v>136</v>
      </c>
      <c r="E160" s="211" t="s">
        <v>12</v>
      </c>
      <c r="F160" s="211" t="s">
        <v>7</v>
      </c>
      <c r="G160" s="211" t="s">
        <v>1012</v>
      </c>
      <c r="H160" s="211"/>
    </row>
    <row r="161" spans="1:8" s="212" customFormat="1">
      <c r="A161" s="210">
        <v>43195</v>
      </c>
      <c r="B161" s="211" t="s">
        <v>4</v>
      </c>
      <c r="C161" s="211">
        <v>3324</v>
      </c>
      <c r="D161" s="211" t="s">
        <v>183</v>
      </c>
      <c r="E161" s="211" t="s">
        <v>7</v>
      </c>
      <c r="F161" s="211" t="s">
        <v>5</v>
      </c>
      <c r="G161" s="211" t="s">
        <v>123</v>
      </c>
      <c r="H161" s="211"/>
    </row>
    <row r="162" spans="1:8" s="212" customFormat="1">
      <c r="A162" s="210">
        <v>43195</v>
      </c>
      <c r="B162" s="211" t="s">
        <v>4</v>
      </c>
      <c r="C162" s="211">
        <v>8062</v>
      </c>
      <c r="D162" s="211" t="s">
        <v>133</v>
      </c>
      <c r="E162" s="211" t="s">
        <v>7</v>
      </c>
      <c r="F162" s="211" t="s">
        <v>24</v>
      </c>
      <c r="G162" s="211" t="s">
        <v>235</v>
      </c>
      <c r="H162" s="211"/>
    </row>
    <row r="163" spans="1:8" s="212" customFormat="1">
      <c r="A163" s="210">
        <v>43195</v>
      </c>
      <c r="B163" s="211" t="s">
        <v>4</v>
      </c>
      <c r="C163" s="211">
        <v>7418</v>
      </c>
      <c r="D163" s="211" t="s">
        <v>1130</v>
      </c>
      <c r="E163" s="211" t="s">
        <v>25</v>
      </c>
      <c r="F163" s="211" t="s">
        <v>24</v>
      </c>
      <c r="G163" s="211" t="s">
        <v>42</v>
      </c>
      <c r="H163" s="211"/>
    </row>
    <row r="164" spans="1:8" s="212" customFormat="1">
      <c r="A164" s="210">
        <v>43195</v>
      </c>
      <c r="B164" s="211" t="s">
        <v>4</v>
      </c>
      <c r="C164" s="211">
        <v>8310</v>
      </c>
      <c r="D164" s="211" t="s">
        <v>668</v>
      </c>
      <c r="E164" s="211" t="s">
        <v>24</v>
      </c>
      <c r="F164" s="211" t="s">
        <v>7</v>
      </c>
      <c r="G164" s="211" t="s">
        <v>388</v>
      </c>
      <c r="H164" s="211"/>
    </row>
    <row r="165" spans="1:8" s="212" customFormat="1">
      <c r="A165" s="210">
        <v>43195</v>
      </c>
      <c r="B165" s="211" t="s">
        <v>4</v>
      </c>
      <c r="C165" s="211">
        <v>4777</v>
      </c>
      <c r="D165" s="211" t="s">
        <v>180</v>
      </c>
      <c r="E165" s="211" t="s">
        <v>25</v>
      </c>
      <c r="F165" s="211" t="s">
        <v>5</v>
      </c>
      <c r="G165" s="211" t="s">
        <v>1014</v>
      </c>
      <c r="H165" s="211"/>
    </row>
    <row r="166" spans="1:8" s="212" customFormat="1">
      <c r="A166" s="210">
        <v>43195</v>
      </c>
      <c r="B166" s="211" t="s">
        <v>4</v>
      </c>
      <c r="C166" s="211">
        <v>3382</v>
      </c>
      <c r="D166" s="211" t="s">
        <v>333</v>
      </c>
      <c r="E166" s="211" t="s">
        <v>5</v>
      </c>
      <c r="F166" s="211" t="s">
        <v>6</v>
      </c>
      <c r="G166" s="211" t="s">
        <v>388</v>
      </c>
      <c r="H166" s="211"/>
    </row>
    <row r="167" spans="1:8" s="212" customFormat="1">
      <c r="A167" s="210">
        <v>43195</v>
      </c>
      <c r="B167" s="211" t="s">
        <v>4</v>
      </c>
      <c r="C167" s="211">
        <v>2444</v>
      </c>
      <c r="D167" s="211" t="s">
        <v>205</v>
      </c>
      <c r="E167" s="211" t="s">
        <v>12</v>
      </c>
      <c r="F167" s="211" t="s">
        <v>7</v>
      </c>
      <c r="G167" s="211" t="s">
        <v>1131</v>
      </c>
      <c r="H167" s="211"/>
    </row>
    <row r="168" spans="1:8" s="212" customFormat="1">
      <c r="A168" s="210">
        <v>43195</v>
      </c>
      <c r="B168" s="211" t="s">
        <v>4</v>
      </c>
      <c r="C168" s="211">
        <v>8240</v>
      </c>
      <c r="D168" s="211" t="s">
        <v>162</v>
      </c>
      <c r="E168" s="211" t="s">
        <v>1134</v>
      </c>
      <c r="F168" s="211" t="s">
        <v>24</v>
      </c>
      <c r="G168" s="211" t="s">
        <v>388</v>
      </c>
      <c r="H168" s="211"/>
    </row>
    <row r="169" spans="1:8" s="212" customFormat="1">
      <c r="A169" s="210">
        <v>43195</v>
      </c>
      <c r="B169" s="211" t="s">
        <v>4</v>
      </c>
      <c r="C169" s="211">
        <v>4996</v>
      </c>
      <c r="D169" s="211" t="s">
        <v>335</v>
      </c>
      <c r="E169" s="211" t="s">
        <v>7</v>
      </c>
      <c r="F169" s="211" t="s">
        <v>6</v>
      </c>
      <c r="G169" s="211" t="s">
        <v>123</v>
      </c>
      <c r="H169" s="211"/>
    </row>
    <row r="170" spans="1:8" s="212" customFormat="1">
      <c r="A170" s="210">
        <v>43195</v>
      </c>
      <c r="B170" s="211" t="s">
        <v>4</v>
      </c>
      <c r="C170" s="211">
        <v>8084</v>
      </c>
      <c r="D170" s="211" t="s">
        <v>133</v>
      </c>
      <c r="E170" s="211" t="s">
        <v>1135</v>
      </c>
      <c r="F170" s="211" t="s">
        <v>24</v>
      </c>
      <c r="G170" s="211" t="s">
        <v>65</v>
      </c>
      <c r="H170" s="211"/>
    </row>
    <row r="171" spans="1:8" s="212" customFormat="1">
      <c r="A171" s="210">
        <v>43195</v>
      </c>
      <c r="B171" s="211" t="s">
        <v>4</v>
      </c>
      <c r="C171" s="211">
        <v>4423</v>
      </c>
      <c r="D171" s="211" t="s">
        <v>158</v>
      </c>
      <c r="E171" s="211" t="s">
        <v>5</v>
      </c>
      <c r="F171" s="211" t="s">
        <v>7</v>
      </c>
      <c r="G171" s="211" t="s">
        <v>1136</v>
      </c>
      <c r="H171" s="211"/>
    </row>
    <row r="172" spans="1:8" s="212" customFormat="1">
      <c r="A172" s="210">
        <v>43195</v>
      </c>
      <c r="B172" s="211" t="s">
        <v>4</v>
      </c>
      <c r="C172" s="211">
        <v>8049</v>
      </c>
      <c r="D172" s="211" t="s">
        <v>135</v>
      </c>
      <c r="E172" s="211" t="s">
        <v>1137</v>
      </c>
      <c r="F172" s="211" t="s">
        <v>24</v>
      </c>
      <c r="G172" s="211" t="s">
        <v>42</v>
      </c>
      <c r="H172" s="211"/>
    </row>
    <row r="173" spans="1:8" s="212" customFormat="1">
      <c r="A173" s="210">
        <v>43195</v>
      </c>
      <c r="B173" s="211" t="s">
        <v>4</v>
      </c>
      <c r="C173" s="211">
        <v>3674</v>
      </c>
      <c r="D173" s="211" t="s">
        <v>181</v>
      </c>
      <c r="E173" s="211" t="s">
        <v>5</v>
      </c>
      <c r="F173" s="211" t="s">
        <v>7</v>
      </c>
      <c r="G173" s="211" t="s">
        <v>1138</v>
      </c>
      <c r="H173" s="211"/>
    </row>
    <row r="174" spans="1:8" s="212" customFormat="1">
      <c r="A174" s="210">
        <v>43195</v>
      </c>
      <c r="B174" s="211" t="s">
        <v>4</v>
      </c>
      <c r="C174" s="211">
        <v>5861</v>
      </c>
      <c r="D174" s="211" t="s">
        <v>184</v>
      </c>
      <c r="E174" s="211" t="s">
        <v>5</v>
      </c>
      <c r="F174" s="211" t="s">
        <v>6</v>
      </c>
      <c r="G174" s="211" t="s">
        <v>951</v>
      </c>
      <c r="H174" s="211"/>
    </row>
    <row r="175" spans="1:8" s="212" customFormat="1">
      <c r="A175" s="210">
        <v>43195</v>
      </c>
      <c r="B175" s="211" t="s">
        <v>4</v>
      </c>
      <c r="C175" s="211">
        <v>4351</v>
      </c>
      <c r="D175" s="211" t="s">
        <v>141</v>
      </c>
      <c r="E175" s="211" t="s">
        <v>7</v>
      </c>
      <c r="F175" s="211" t="s">
        <v>24</v>
      </c>
      <c r="G175" s="211" t="s">
        <v>663</v>
      </c>
      <c r="H175" s="211"/>
    </row>
    <row r="176" spans="1:8" s="212" customFormat="1">
      <c r="A176" s="210">
        <v>43195</v>
      </c>
      <c r="B176" s="211" t="s">
        <v>4</v>
      </c>
      <c r="C176" s="211">
        <v>5424</v>
      </c>
      <c r="D176" s="211" t="s">
        <v>1081</v>
      </c>
      <c r="E176" s="211" t="s">
        <v>5</v>
      </c>
      <c r="F176" s="211" t="s">
        <v>24</v>
      </c>
      <c r="G176" s="211" t="s">
        <v>41</v>
      </c>
      <c r="H176" s="211"/>
    </row>
    <row r="177" spans="1:8" s="212" customFormat="1">
      <c r="A177" s="210">
        <v>43195</v>
      </c>
      <c r="B177" s="211" t="s">
        <v>4</v>
      </c>
      <c r="C177" s="211">
        <v>7481</v>
      </c>
      <c r="D177" s="211" t="s">
        <v>373</v>
      </c>
      <c r="E177" s="211" t="s">
        <v>24</v>
      </c>
      <c r="F177" s="211" t="s">
        <v>27</v>
      </c>
      <c r="G177" s="211" t="s">
        <v>388</v>
      </c>
      <c r="H177" s="211"/>
    </row>
    <row r="178" spans="1:8" s="212" customFormat="1">
      <c r="A178" s="210">
        <v>43195</v>
      </c>
      <c r="B178" s="211" t="s">
        <v>4</v>
      </c>
      <c r="C178" s="211">
        <v>4975</v>
      </c>
      <c r="D178" s="211" t="s">
        <v>199</v>
      </c>
      <c r="E178" s="211" t="s">
        <v>25</v>
      </c>
      <c r="F178" s="211" t="s">
        <v>5</v>
      </c>
      <c r="G178" s="211" t="s">
        <v>123</v>
      </c>
      <c r="H178" s="211"/>
    </row>
    <row r="179" spans="1:8" s="212" customFormat="1">
      <c r="A179" s="210">
        <v>43195</v>
      </c>
      <c r="B179" s="211" t="s">
        <v>4</v>
      </c>
      <c r="C179" s="211">
        <v>8370</v>
      </c>
      <c r="D179" s="211" t="s">
        <v>154</v>
      </c>
      <c r="E179" s="211" t="s">
        <v>24</v>
      </c>
      <c r="F179" s="211" t="s">
        <v>228</v>
      </c>
      <c r="G179" s="211" t="s">
        <v>123</v>
      </c>
      <c r="H179" s="211"/>
    </row>
    <row r="180" spans="1:8" s="212" customFormat="1">
      <c r="A180" s="210">
        <v>43195</v>
      </c>
      <c r="B180" s="211" t="s">
        <v>4</v>
      </c>
      <c r="C180" s="211">
        <v>4276</v>
      </c>
      <c r="D180" s="211" t="s">
        <v>141</v>
      </c>
      <c r="E180" s="211" t="s">
        <v>6</v>
      </c>
      <c r="F180" s="211" t="s">
        <v>24</v>
      </c>
      <c r="G180" s="211" t="s">
        <v>388</v>
      </c>
      <c r="H180" s="211"/>
    </row>
    <row r="181" spans="1:8" s="212" customFormat="1">
      <c r="A181" s="210">
        <v>43196</v>
      </c>
      <c r="B181" s="211" t="s">
        <v>4</v>
      </c>
      <c r="C181" s="211">
        <v>5681</v>
      </c>
      <c r="D181" s="211" t="s">
        <v>193</v>
      </c>
      <c r="E181" s="211" t="s">
        <v>24</v>
      </c>
      <c r="F181" s="211" t="s">
        <v>1145</v>
      </c>
      <c r="G181" s="211" t="s">
        <v>123</v>
      </c>
      <c r="H181" s="211"/>
    </row>
    <row r="182" spans="1:8" s="212" customFormat="1">
      <c r="A182" s="210">
        <v>43196</v>
      </c>
      <c r="B182" s="211" t="s">
        <v>4</v>
      </c>
      <c r="C182" s="211">
        <v>4490</v>
      </c>
      <c r="D182" s="211" t="s">
        <v>158</v>
      </c>
      <c r="E182" s="211" t="s">
        <v>5</v>
      </c>
      <c r="F182" s="211" t="s">
        <v>7</v>
      </c>
      <c r="G182" s="211" t="s">
        <v>123</v>
      </c>
      <c r="H182" s="211"/>
    </row>
    <row r="183" spans="1:8" s="212" customFormat="1">
      <c r="A183" s="210">
        <v>43196</v>
      </c>
      <c r="B183" s="211" t="s">
        <v>4</v>
      </c>
      <c r="C183" s="211">
        <v>3324</v>
      </c>
      <c r="D183" s="211" t="s">
        <v>183</v>
      </c>
      <c r="E183" s="211" t="s">
        <v>7</v>
      </c>
      <c r="F183" s="211" t="s">
        <v>5</v>
      </c>
      <c r="G183" s="211" t="s">
        <v>123</v>
      </c>
      <c r="H183" s="211"/>
    </row>
    <row r="184" spans="1:8" s="212" customFormat="1">
      <c r="A184" s="210">
        <v>43196</v>
      </c>
      <c r="B184" s="211" t="s">
        <v>4</v>
      </c>
      <c r="C184" s="211">
        <v>6922</v>
      </c>
      <c r="D184" s="211" t="s">
        <v>137</v>
      </c>
      <c r="E184" s="211" t="s">
        <v>5</v>
      </c>
      <c r="F184" s="211" t="s">
        <v>5</v>
      </c>
      <c r="G184" s="211" t="s">
        <v>663</v>
      </c>
      <c r="H184" s="211"/>
    </row>
    <row r="185" spans="1:8" s="212" customFormat="1">
      <c r="A185" s="210">
        <v>43196</v>
      </c>
      <c r="B185" s="211" t="s">
        <v>4</v>
      </c>
      <c r="C185" s="211">
        <v>2359</v>
      </c>
      <c r="D185" s="211" t="s">
        <v>205</v>
      </c>
      <c r="E185" s="211" t="s">
        <v>79</v>
      </c>
      <c r="F185" s="211" t="s">
        <v>1148</v>
      </c>
      <c r="G185" s="211" t="s">
        <v>42</v>
      </c>
      <c r="H185" s="211"/>
    </row>
    <row r="186" spans="1:8" s="212" customFormat="1">
      <c r="A186" s="210">
        <v>43196</v>
      </c>
      <c r="B186" s="211" t="s">
        <v>4</v>
      </c>
      <c r="C186" s="211">
        <v>1520</v>
      </c>
      <c r="D186" s="211" t="s">
        <v>205</v>
      </c>
      <c r="E186" s="211" t="s">
        <v>18</v>
      </c>
      <c r="F186" s="211" t="s">
        <v>35</v>
      </c>
      <c r="G186" s="211" t="s">
        <v>42</v>
      </c>
      <c r="H186" s="211"/>
    </row>
    <row r="187" spans="1:8" s="212" customFormat="1">
      <c r="A187" s="210">
        <v>43196</v>
      </c>
      <c r="B187" s="211" t="s">
        <v>4</v>
      </c>
      <c r="C187" s="211">
        <v>5711</v>
      </c>
      <c r="D187" s="211" t="s">
        <v>341</v>
      </c>
      <c r="E187" s="211" t="s">
        <v>5</v>
      </c>
      <c r="F187" s="211" t="s">
        <v>7</v>
      </c>
      <c r="G187" s="211" t="s">
        <v>388</v>
      </c>
      <c r="H187" s="211"/>
    </row>
    <row r="188" spans="1:8" s="212" customFormat="1">
      <c r="A188" s="210">
        <v>43196</v>
      </c>
      <c r="B188" s="211" t="s">
        <v>4</v>
      </c>
      <c r="C188" s="211">
        <v>3390</v>
      </c>
      <c r="D188" s="211" t="s">
        <v>180</v>
      </c>
      <c r="E188" s="211" t="s">
        <v>25</v>
      </c>
      <c r="F188" s="211" t="s">
        <v>7</v>
      </c>
      <c r="G188" s="211" t="s">
        <v>1152</v>
      </c>
      <c r="H188" s="211"/>
    </row>
    <row r="189" spans="1:8" s="212" customFormat="1">
      <c r="A189" s="210">
        <v>43196</v>
      </c>
      <c r="B189" s="211" t="s">
        <v>4</v>
      </c>
      <c r="C189" s="211">
        <v>5713</v>
      </c>
      <c r="D189" s="211" t="s">
        <v>341</v>
      </c>
      <c r="E189" s="211" t="s">
        <v>5</v>
      </c>
      <c r="F189" s="211" t="s">
        <v>6</v>
      </c>
      <c r="G189" s="211" t="s">
        <v>388</v>
      </c>
      <c r="H189" s="211"/>
    </row>
    <row r="190" spans="1:8" s="212" customFormat="1">
      <c r="A190" s="210">
        <v>43196</v>
      </c>
      <c r="B190" s="211" t="s">
        <v>4</v>
      </c>
      <c r="C190" s="211">
        <v>3552</v>
      </c>
      <c r="D190" s="211" t="s">
        <v>168</v>
      </c>
      <c r="E190" s="211" t="s">
        <v>5</v>
      </c>
      <c r="F190" s="211" t="s">
        <v>6</v>
      </c>
      <c r="G190" s="211" t="s">
        <v>1153</v>
      </c>
      <c r="H190" s="211"/>
    </row>
    <row r="191" spans="1:8" s="212" customFormat="1">
      <c r="A191" s="210">
        <v>43196</v>
      </c>
      <c r="B191" s="211" t="s">
        <v>4</v>
      </c>
      <c r="C191" s="211">
        <v>4412</v>
      </c>
      <c r="D191" s="211" t="s">
        <v>145</v>
      </c>
      <c r="E191" s="211" t="s">
        <v>5</v>
      </c>
      <c r="F191" s="211" t="s">
        <v>6</v>
      </c>
      <c r="G191" s="211" t="s">
        <v>42</v>
      </c>
      <c r="H191" s="211"/>
    </row>
    <row r="192" spans="1:8" s="212" customFormat="1">
      <c r="A192" s="210">
        <v>43196</v>
      </c>
      <c r="B192" s="211" t="s">
        <v>4</v>
      </c>
      <c r="C192" s="211">
        <v>3429</v>
      </c>
      <c r="D192" s="211" t="s">
        <v>168</v>
      </c>
      <c r="E192" s="211" t="s">
        <v>7</v>
      </c>
      <c r="F192" s="211" t="s">
        <v>5</v>
      </c>
      <c r="G192" s="211" t="s">
        <v>388</v>
      </c>
      <c r="H192" s="211"/>
    </row>
    <row r="193" spans="1:8" s="212" customFormat="1">
      <c r="A193" s="210">
        <v>43196</v>
      </c>
      <c r="B193" s="211" t="s">
        <v>4</v>
      </c>
      <c r="C193" s="211">
        <v>8538</v>
      </c>
      <c r="D193" s="211" t="s">
        <v>1154</v>
      </c>
      <c r="E193" s="211" t="s">
        <v>5</v>
      </c>
      <c r="F193" s="211" t="s">
        <v>7</v>
      </c>
      <c r="G193" s="211" t="s">
        <v>1155</v>
      </c>
      <c r="H193" s="211"/>
    </row>
    <row r="194" spans="1:8" s="212" customFormat="1">
      <c r="A194" s="210">
        <v>43196</v>
      </c>
      <c r="B194" s="211" t="s">
        <v>4</v>
      </c>
      <c r="C194" s="211">
        <v>4514</v>
      </c>
      <c r="D194" s="211" t="s">
        <v>131</v>
      </c>
      <c r="E194" s="211" t="s">
        <v>5</v>
      </c>
      <c r="F194" s="211" t="s">
        <v>6</v>
      </c>
      <c r="G194" s="211" t="s">
        <v>1156</v>
      </c>
      <c r="H194" s="211"/>
    </row>
    <row r="195" spans="1:8" s="212" customFormat="1">
      <c r="A195" s="210">
        <v>43196</v>
      </c>
      <c r="B195" s="211" t="s">
        <v>4</v>
      </c>
      <c r="C195" s="211">
        <v>4514</v>
      </c>
      <c r="D195" s="211" t="s">
        <v>131</v>
      </c>
      <c r="E195" s="211" t="s">
        <v>5</v>
      </c>
      <c r="F195" s="211" t="s">
        <v>6</v>
      </c>
      <c r="G195" s="211" t="s">
        <v>1156</v>
      </c>
      <c r="H195" s="211"/>
    </row>
    <row r="196" spans="1:8" s="212" customFormat="1">
      <c r="A196" s="210">
        <v>43196</v>
      </c>
      <c r="B196" s="211" t="s">
        <v>4</v>
      </c>
      <c r="C196" s="211">
        <v>4514</v>
      </c>
      <c r="D196" s="211" t="s">
        <v>131</v>
      </c>
      <c r="E196" s="211" t="s">
        <v>5</v>
      </c>
      <c r="F196" s="211" t="s">
        <v>6</v>
      </c>
      <c r="G196" s="211" t="s">
        <v>1156</v>
      </c>
      <c r="H196" s="211"/>
    </row>
    <row r="197" spans="1:8" s="212" customFormat="1">
      <c r="A197" s="210">
        <v>43196</v>
      </c>
      <c r="B197" s="211" t="s">
        <v>4</v>
      </c>
      <c r="C197" s="211">
        <v>4510</v>
      </c>
      <c r="D197" s="211" t="s">
        <v>131</v>
      </c>
      <c r="E197" s="211" t="s">
        <v>25</v>
      </c>
      <c r="F197" s="211" t="s">
        <v>5</v>
      </c>
      <c r="G197" s="211" t="s">
        <v>1156</v>
      </c>
      <c r="H197" s="211"/>
    </row>
    <row r="198" spans="1:8" s="212" customFormat="1">
      <c r="A198" s="210">
        <v>43197</v>
      </c>
      <c r="B198" s="211" t="s">
        <v>4</v>
      </c>
      <c r="C198" s="211">
        <v>2628</v>
      </c>
      <c r="D198" s="211" t="s">
        <v>205</v>
      </c>
      <c r="E198" s="211" t="s">
        <v>25</v>
      </c>
      <c r="F198" s="211" t="s">
        <v>35</v>
      </c>
      <c r="G198" s="211" t="s">
        <v>1157</v>
      </c>
      <c r="H198" s="211"/>
    </row>
    <row r="199" spans="1:8" s="212" customFormat="1">
      <c r="A199" s="210">
        <v>43197</v>
      </c>
      <c r="B199" s="211" t="s">
        <v>4</v>
      </c>
      <c r="C199" s="211">
        <v>6479</v>
      </c>
      <c r="D199" s="211" t="s">
        <v>157</v>
      </c>
      <c r="E199" s="211" t="s">
        <v>7</v>
      </c>
      <c r="F199" s="211" t="s">
        <v>6</v>
      </c>
      <c r="G199" s="211" t="s">
        <v>388</v>
      </c>
      <c r="H199" s="211"/>
    </row>
    <row r="200" spans="1:8" s="212" customFormat="1">
      <c r="A200" s="210">
        <v>43197</v>
      </c>
      <c r="B200" s="211" t="s">
        <v>4</v>
      </c>
      <c r="C200" s="211">
        <v>4521</v>
      </c>
      <c r="D200" s="211" t="s">
        <v>131</v>
      </c>
      <c r="E200" s="211" t="s">
        <v>5</v>
      </c>
      <c r="F200" s="211" t="s">
        <v>363</v>
      </c>
      <c r="G200" s="211" t="s">
        <v>388</v>
      </c>
      <c r="H200" s="211"/>
    </row>
    <row r="201" spans="1:8" s="212" customFormat="1">
      <c r="A201" s="210">
        <v>43198</v>
      </c>
      <c r="B201" s="211" t="s">
        <v>4</v>
      </c>
      <c r="C201" s="211">
        <v>4651</v>
      </c>
      <c r="D201" s="211" t="s">
        <v>131</v>
      </c>
      <c r="E201" s="211" t="s">
        <v>5</v>
      </c>
      <c r="F201" s="211" t="s">
        <v>6</v>
      </c>
      <c r="G201" s="211" t="s">
        <v>663</v>
      </c>
      <c r="H201" s="211"/>
    </row>
    <row r="202" spans="1:8" s="212" customFormat="1">
      <c r="A202" s="210">
        <v>43198</v>
      </c>
      <c r="B202" s="211" t="s">
        <v>4</v>
      </c>
      <c r="C202" s="211">
        <v>8545</v>
      </c>
      <c r="D202" s="211" t="s">
        <v>1158</v>
      </c>
      <c r="E202" s="211" t="s">
        <v>7</v>
      </c>
      <c r="F202" s="211" t="s">
        <v>814</v>
      </c>
      <c r="G202" s="211" t="s">
        <v>37</v>
      </c>
      <c r="H202" s="211"/>
    </row>
    <row r="203" spans="1:8" s="212" customFormat="1">
      <c r="A203" s="210">
        <v>43198</v>
      </c>
      <c r="B203" s="211" t="s">
        <v>4</v>
      </c>
      <c r="C203" s="211">
        <v>3507</v>
      </c>
      <c r="D203" s="211" t="s">
        <v>168</v>
      </c>
      <c r="E203" s="211" t="s">
        <v>4</v>
      </c>
      <c r="F203" s="211" t="s">
        <v>228</v>
      </c>
      <c r="G203" s="211" t="s">
        <v>123</v>
      </c>
      <c r="H203" s="211"/>
    </row>
    <row r="204" spans="1:8" s="212" customFormat="1">
      <c r="A204" s="210">
        <v>43198</v>
      </c>
      <c r="B204" s="211" t="s">
        <v>4</v>
      </c>
      <c r="C204" s="211">
        <v>2228</v>
      </c>
      <c r="D204" s="211" t="s">
        <v>205</v>
      </c>
      <c r="E204" s="211" t="s">
        <v>14</v>
      </c>
      <c r="F204" s="211" t="s">
        <v>24</v>
      </c>
      <c r="G204" s="211" t="s">
        <v>388</v>
      </c>
      <c r="H204" s="211"/>
    </row>
    <row r="205" spans="1:8" s="212" customFormat="1">
      <c r="A205" s="210">
        <v>43198</v>
      </c>
      <c r="B205" s="211" t="s">
        <v>4</v>
      </c>
      <c r="C205" s="211">
        <v>3820</v>
      </c>
      <c r="D205" s="211" t="s">
        <v>304</v>
      </c>
      <c r="E205" s="211" t="s">
        <v>14</v>
      </c>
      <c r="F205" s="211" t="s">
        <v>24</v>
      </c>
      <c r="G205" s="211" t="s">
        <v>388</v>
      </c>
      <c r="H205" s="211"/>
    </row>
    <row r="206" spans="1:8" s="212" customFormat="1">
      <c r="A206" s="210">
        <v>43199</v>
      </c>
      <c r="B206" s="211" t="s">
        <v>4</v>
      </c>
      <c r="C206" s="211">
        <v>2135</v>
      </c>
      <c r="D206" s="211" t="s">
        <v>205</v>
      </c>
      <c r="E206" s="211" t="s">
        <v>5</v>
      </c>
      <c r="F206" s="211" t="s">
        <v>7</v>
      </c>
      <c r="G206" s="211" t="s">
        <v>1160</v>
      </c>
      <c r="H206" s="211"/>
    </row>
    <row r="207" spans="1:8" s="212" customFormat="1">
      <c r="A207" s="210">
        <v>43199</v>
      </c>
      <c r="B207" s="211" t="s">
        <v>4</v>
      </c>
      <c r="C207" s="211">
        <v>3918</v>
      </c>
      <c r="D207" s="211" t="s">
        <v>175</v>
      </c>
      <c r="E207" s="211" t="s">
        <v>7</v>
      </c>
      <c r="F207" s="211" t="s">
        <v>24</v>
      </c>
      <c r="G207" s="211" t="s">
        <v>123</v>
      </c>
      <c r="H207" s="211"/>
    </row>
    <row r="208" spans="1:8" s="212" customFormat="1">
      <c r="A208" s="210">
        <v>43199</v>
      </c>
      <c r="B208" s="211" t="s">
        <v>4</v>
      </c>
      <c r="C208" s="211">
        <v>7569</v>
      </c>
      <c r="D208" s="211" t="s">
        <v>468</v>
      </c>
      <c r="E208" s="211" t="s">
        <v>5</v>
      </c>
      <c r="F208" s="211" t="s">
        <v>228</v>
      </c>
      <c r="G208" s="211" t="s">
        <v>1161</v>
      </c>
      <c r="H208" s="211"/>
    </row>
    <row r="209" spans="1:8" s="212" customFormat="1">
      <c r="A209" s="210">
        <v>43199</v>
      </c>
      <c r="B209" s="211" t="s">
        <v>4</v>
      </c>
      <c r="C209" s="211">
        <v>2146</v>
      </c>
      <c r="D209" s="211" t="s">
        <v>205</v>
      </c>
      <c r="E209" s="211" t="s">
        <v>9</v>
      </c>
      <c r="F209" s="211" t="s">
        <v>7</v>
      </c>
      <c r="G209" s="211" t="s">
        <v>42</v>
      </c>
      <c r="H209" s="211"/>
    </row>
    <row r="210" spans="1:8" s="212" customFormat="1">
      <c r="A210" s="210">
        <v>43199</v>
      </c>
      <c r="B210" s="211" t="s">
        <v>4</v>
      </c>
      <c r="C210" s="211">
        <v>9175</v>
      </c>
      <c r="D210" s="211" t="s">
        <v>1162</v>
      </c>
      <c r="E210" s="211" t="s">
        <v>5</v>
      </c>
      <c r="F210" s="211" t="s">
        <v>7</v>
      </c>
      <c r="G210" s="211" t="s">
        <v>388</v>
      </c>
      <c r="H210" s="211"/>
    </row>
    <row r="211" spans="1:8" s="212" customFormat="1">
      <c r="A211" s="210">
        <v>43199</v>
      </c>
      <c r="B211" s="211" t="s">
        <v>4</v>
      </c>
      <c r="C211" s="211">
        <v>4443</v>
      </c>
      <c r="D211" s="211" t="s">
        <v>158</v>
      </c>
      <c r="E211" s="211" t="s">
        <v>5</v>
      </c>
      <c r="F211" s="211" t="s">
        <v>7</v>
      </c>
      <c r="G211" s="211" t="s">
        <v>1164</v>
      </c>
      <c r="H211" s="211"/>
    </row>
    <row r="212" spans="1:8" s="212" customFormat="1">
      <c r="A212" s="210">
        <v>43200</v>
      </c>
      <c r="B212" s="211" t="s">
        <v>4</v>
      </c>
      <c r="C212" s="211">
        <v>3616</v>
      </c>
      <c r="D212" s="211" t="s">
        <v>181</v>
      </c>
      <c r="E212" s="211" t="s">
        <v>5</v>
      </c>
      <c r="F212" s="211" t="s">
        <v>363</v>
      </c>
      <c r="G212" s="211" t="s">
        <v>1165</v>
      </c>
      <c r="H212" s="211"/>
    </row>
    <row r="213" spans="1:8" s="212" customFormat="1">
      <c r="A213" s="210">
        <v>43200</v>
      </c>
      <c r="B213" s="211" t="s">
        <v>4</v>
      </c>
      <c r="C213" s="211">
        <v>2440</v>
      </c>
      <c r="D213" s="211" t="s">
        <v>205</v>
      </c>
      <c r="E213" s="211" t="s">
        <v>5</v>
      </c>
      <c r="F213" s="211" t="s">
        <v>7</v>
      </c>
      <c r="G213" s="211" t="s">
        <v>243</v>
      </c>
      <c r="H213" s="211"/>
    </row>
    <row r="214" spans="1:8" s="212" customFormat="1">
      <c r="A214" s="210">
        <v>43200</v>
      </c>
      <c r="B214" s="211" t="s">
        <v>4</v>
      </c>
      <c r="C214" s="211">
        <v>2670</v>
      </c>
      <c r="D214" s="211" t="s">
        <v>205</v>
      </c>
      <c r="E214" s="211" t="s">
        <v>12</v>
      </c>
      <c r="F214" s="211" t="s">
        <v>35</v>
      </c>
      <c r="G214" s="211" t="s">
        <v>1166</v>
      </c>
      <c r="H214" s="211"/>
    </row>
    <row r="215" spans="1:8" s="212" customFormat="1">
      <c r="A215" s="210">
        <v>43200</v>
      </c>
      <c r="B215" s="211" t="s">
        <v>4</v>
      </c>
      <c r="C215" s="211">
        <v>5340</v>
      </c>
      <c r="D215" s="211" t="s">
        <v>314</v>
      </c>
      <c r="E215" s="211" t="s">
        <v>25</v>
      </c>
      <c r="F215" s="211" t="s">
        <v>225</v>
      </c>
      <c r="G215" s="211" t="s">
        <v>388</v>
      </c>
      <c r="H215" s="211"/>
    </row>
    <row r="216" spans="1:8" s="212" customFormat="1">
      <c r="A216" s="210">
        <v>43200</v>
      </c>
      <c r="B216" s="211" t="s">
        <v>4</v>
      </c>
      <c r="C216" s="211">
        <v>1268</v>
      </c>
      <c r="D216" s="211" t="s">
        <v>205</v>
      </c>
      <c r="E216" s="211" t="s">
        <v>9</v>
      </c>
      <c r="F216" s="211" t="s">
        <v>24</v>
      </c>
      <c r="G216" s="211" t="s">
        <v>41</v>
      </c>
      <c r="H216" s="211"/>
    </row>
    <row r="217" spans="1:8" s="212" customFormat="1">
      <c r="A217" s="210">
        <v>43200</v>
      </c>
      <c r="B217" s="211" t="s">
        <v>4</v>
      </c>
      <c r="C217" s="211">
        <v>2380</v>
      </c>
      <c r="D217" s="211" t="s">
        <v>205</v>
      </c>
      <c r="E217" s="211" t="s">
        <v>689</v>
      </c>
      <c r="F217" s="211" t="s">
        <v>24</v>
      </c>
      <c r="G217" s="211" t="s">
        <v>1167</v>
      </c>
      <c r="H217" s="211"/>
    </row>
    <row r="218" spans="1:8" s="212" customFormat="1">
      <c r="A218" s="210">
        <v>43200</v>
      </c>
      <c r="B218" s="211" t="s">
        <v>4</v>
      </c>
      <c r="C218" s="211">
        <v>8011</v>
      </c>
      <c r="D218" s="211" t="s">
        <v>133</v>
      </c>
      <c r="E218" s="211" t="s">
        <v>7</v>
      </c>
      <c r="F218" s="211" t="s">
        <v>24</v>
      </c>
      <c r="G218" s="211" t="s">
        <v>663</v>
      </c>
      <c r="H218" s="211"/>
    </row>
    <row r="219" spans="1:8" s="212" customFormat="1">
      <c r="A219" s="210">
        <v>43200</v>
      </c>
      <c r="B219" s="211" t="s">
        <v>4</v>
      </c>
      <c r="C219" s="211">
        <v>3938</v>
      </c>
      <c r="D219" s="211" t="s">
        <v>175</v>
      </c>
      <c r="E219" s="211" t="s">
        <v>5</v>
      </c>
      <c r="F219" s="211" t="s">
        <v>6</v>
      </c>
      <c r="G219" s="211" t="s">
        <v>123</v>
      </c>
      <c r="H219" s="211"/>
    </row>
    <row r="220" spans="1:8" s="212" customFormat="1">
      <c r="A220" s="210">
        <v>43200</v>
      </c>
      <c r="B220" s="211" t="s">
        <v>4</v>
      </c>
      <c r="C220" s="211">
        <v>4932</v>
      </c>
      <c r="D220" s="211" t="s">
        <v>386</v>
      </c>
      <c r="E220" s="211" t="s">
        <v>5</v>
      </c>
      <c r="F220" s="211" t="s">
        <v>7</v>
      </c>
      <c r="G220" s="211" t="s">
        <v>388</v>
      </c>
      <c r="H220" s="211"/>
    </row>
    <row r="221" spans="1:8" s="212" customFormat="1">
      <c r="A221" s="210">
        <v>43200</v>
      </c>
      <c r="B221" s="211" t="s">
        <v>4</v>
      </c>
      <c r="C221" s="211">
        <v>5341</v>
      </c>
      <c r="D221" s="211" t="s">
        <v>314</v>
      </c>
      <c r="E221" s="211" t="s">
        <v>12</v>
      </c>
      <c r="F221" s="211" t="s">
        <v>1171</v>
      </c>
      <c r="G221" s="211" t="s">
        <v>1172</v>
      </c>
      <c r="H221" s="211"/>
    </row>
    <row r="222" spans="1:8" s="212" customFormat="1">
      <c r="A222" s="210">
        <v>43200</v>
      </c>
      <c r="B222" s="211" t="s">
        <v>4</v>
      </c>
      <c r="C222" s="211">
        <v>4411</v>
      </c>
      <c r="D222" s="211" t="s">
        <v>139</v>
      </c>
      <c r="E222" s="211" t="s">
        <v>5</v>
      </c>
      <c r="F222" s="211" t="s">
        <v>7</v>
      </c>
      <c r="G222" s="211" t="s">
        <v>123</v>
      </c>
      <c r="H222" s="211"/>
    </row>
    <row r="223" spans="1:8" s="212" customFormat="1">
      <c r="A223" s="210">
        <v>43200</v>
      </c>
      <c r="B223" s="211" t="s">
        <v>4</v>
      </c>
      <c r="C223" s="211">
        <v>6473</v>
      </c>
      <c r="D223" s="211" t="s">
        <v>157</v>
      </c>
      <c r="E223" s="211" t="s">
        <v>24</v>
      </c>
      <c r="F223" s="211" t="s">
        <v>7</v>
      </c>
      <c r="G223" s="211" t="s">
        <v>388</v>
      </c>
      <c r="H223" s="211"/>
    </row>
    <row r="224" spans="1:8" s="212" customFormat="1">
      <c r="A224" s="210">
        <v>43200</v>
      </c>
      <c r="B224" s="211" t="s">
        <v>4</v>
      </c>
      <c r="C224" s="211">
        <v>5630</v>
      </c>
      <c r="D224" s="211" t="s">
        <v>196</v>
      </c>
      <c r="E224" s="211" t="s">
        <v>25</v>
      </c>
      <c r="F224" s="211" t="s">
        <v>7</v>
      </c>
      <c r="G224" s="211" t="s">
        <v>123</v>
      </c>
      <c r="H224" s="211"/>
    </row>
    <row r="225" spans="1:8" s="212" customFormat="1">
      <c r="A225" s="210">
        <v>43200</v>
      </c>
      <c r="B225" s="211" t="s">
        <v>4</v>
      </c>
      <c r="C225" s="211">
        <v>5713</v>
      </c>
      <c r="D225" s="211" t="s">
        <v>341</v>
      </c>
      <c r="E225" s="211" t="s">
        <v>5</v>
      </c>
      <c r="F225" s="211" t="s">
        <v>7</v>
      </c>
      <c r="G225" s="211" t="s">
        <v>123</v>
      </c>
      <c r="H225" s="211"/>
    </row>
    <row r="226" spans="1:8" s="212" customFormat="1">
      <c r="A226" s="210">
        <v>43200</v>
      </c>
      <c r="B226" s="211" t="s">
        <v>4</v>
      </c>
      <c r="C226" s="211">
        <v>8508</v>
      </c>
      <c r="D226" s="211" t="s">
        <v>1175</v>
      </c>
      <c r="E226" s="211" t="s">
        <v>7</v>
      </c>
      <c r="F226" s="211" t="s">
        <v>24</v>
      </c>
      <c r="G226" s="211" t="s">
        <v>1176</v>
      </c>
      <c r="H226" s="211"/>
    </row>
    <row r="227" spans="1:8" s="212" customFormat="1">
      <c r="A227" s="210">
        <v>43200</v>
      </c>
      <c r="B227" s="211" t="s">
        <v>4</v>
      </c>
      <c r="C227" s="211">
        <v>4636</v>
      </c>
      <c r="D227" s="211" t="s">
        <v>131</v>
      </c>
      <c r="E227" s="211" t="s">
        <v>5</v>
      </c>
      <c r="F227" s="211" t="s">
        <v>7</v>
      </c>
      <c r="G227" s="211" t="s">
        <v>1177</v>
      </c>
      <c r="H227" s="211"/>
    </row>
    <row r="228" spans="1:8" s="212" customFormat="1">
      <c r="A228" s="210">
        <v>43201</v>
      </c>
      <c r="B228" s="211" t="s">
        <v>4</v>
      </c>
      <c r="C228" s="211">
        <v>5310</v>
      </c>
      <c r="D228" s="211" t="s">
        <v>427</v>
      </c>
      <c r="E228" s="211" t="s">
        <v>7</v>
      </c>
      <c r="F228" s="211" t="s">
        <v>24</v>
      </c>
      <c r="G228" s="211" t="s">
        <v>1178</v>
      </c>
      <c r="H228" s="211"/>
    </row>
    <row r="229" spans="1:8" s="212" customFormat="1">
      <c r="A229" s="210">
        <v>43201</v>
      </c>
      <c r="B229" s="211" t="s">
        <v>4</v>
      </c>
      <c r="C229" s="211">
        <v>4478</v>
      </c>
      <c r="D229" s="211" t="s">
        <v>158</v>
      </c>
      <c r="E229" s="211" t="s">
        <v>675</v>
      </c>
      <c r="F229" s="211" t="s">
        <v>5</v>
      </c>
      <c r="G229" s="211" t="s">
        <v>1179</v>
      </c>
      <c r="H229" s="211"/>
    </row>
    <row r="230" spans="1:8" s="212" customFormat="1">
      <c r="A230" s="210">
        <v>43201</v>
      </c>
      <c r="B230" s="211" t="s">
        <v>4</v>
      </c>
      <c r="C230" s="211">
        <v>3543</v>
      </c>
      <c r="D230" s="211" t="s">
        <v>168</v>
      </c>
      <c r="E230" s="211" t="s">
        <v>5</v>
      </c>
      <c r="F230" s="211" t="s">
        <v>363</v>
      </c>
      <c r="G230" s="211" t="s">
        <v>663</v>
      </c>
      <c r="H230" s="211"/>
    </row>
    <row r="231" spans="1:8" s="212" customFormat="1">
      <c r="A231" s="210">
        <v>43201</v>
      </c>
      <c r="B231" s="211" t="s">
        <v>4</v>
      </c>
      <c r="C231" s="211">
        <v>4974</v>
      </c>
      <c r="D231" s="211" t="s">
        <v>340</v>
      </c>
      <c r="E231" s="211" t="s">
        <v>5</v>
      </c>
      <c r="F231" s="211" t="s">
        <v>7</v>
      </c>
      <c r="G231" s="211" t="s">
        <v>123</v>
      </c>
      <c r="H231" s="211"/>
    </row>
    <row r="232" spans="1:8" s="212" customFormat="1">
      <c r="A232" s="210">
        <v>43201</v>
      </c>
      <c r="B232" s="211" t="s">
        <v>4</v>
      </c>
      <c r="C232" s="211">
        <v>3321</v>
      </c>
      <c r="D232" s="211" t="s">
        <v>1180</v>
      </c>
      <c r="E232" s="211" t="s">
        <v>25</v>
      </c>
      <c r="F232" s="211" t="s">
        <v>5</v>
      </c>
      <c r="G232" s="211" t="s">
        <v>123</v>
      </c>
      <c r="H232" s="211"/>
    </row>
    <row r="233" spans="1:8" s="212" customFormat="1">
      <c r="A233" s="210">
        <v>43201</v>
      </c>
      <c r="B233" s="211" t="s">
        <v>4</v>
      </c>
      <c r="C233" s="211">
        <v>6780</v>
      </c>
      <c r="D233" s="211" t="s">
        <v>628</v>
      </c>
      <c r="E233" s="211" t="s">
        <v>7</v>
      </c>
      <c r="F233" s="211" t="s">
        <v>35</v>
      </c>
      <c r="G233" s="211" t="s">
        <v>388</v>
      </c>
      <c r="H233" s="211"/>
    </row>
    <row r="234" spans="1:8" s="212" customFormat="1">
      <c r="A234" s="210">
        <v>43201</v>
      </c>
      <c r="B234" s="211" t="s">
        <v>4</v>
      </c>
      <c r="C234" s="211">
        <v>8554</v>
      </c>
      <c r="D234" s="211" t="s">
        <v>505</v>
      </c>
      <c r="E234" s="211" t="s">
        <v>6</v>
      </c>
      <c r="F234" s="211" t="s">
        <v>5</v>
      </c>
      <c r="G234" s="211" t="s">
        <v>388</v>
      </c>
      <c r="H234" s="211"/>
    </row>
    <row r="235" spans="1:8" s="212" customFormat="1">
      <c r="A235" s="210">
        <v>43201</v>
      </c>
      <c r="B235" s="211" t="s">
        <v>4</v>
      </c>
      <c r="C235" s="211"/>
      <c r="D235" s="211" t="s">
        <v>205</v>
      </c>
      <c r="E235" s="211"/>
      <c r="F235" s="211"/>
      <c r="G235" s="211"/>
      <c r="H235" s="211"/>
    </row>
    <row r="236" spans="1:8" s="212" customFormat="1">
      <c r="A236" s="210">
        <v>43202</v>
      </c>
      <c r="B236" s="211" t="s">
        <v>4</v>
      </c>
      <c r="C236" s="211">
        <v>4499</v>
      </c>
      <c r="D236" s="211" t="s">
        <v>731</v>
      </c>
      <c r="E236" s="211" t="s">
        <v>4</v>
      </c>
      <c r="F236" s="211" t="s">
        <v>5</v>
      </c>
      <c r="G236" s="211" t="s">
        <v>65</v>
      </c>
      <c r="H236" s="211"/>
    </row>
    <row r="237" spans="1:8" s="212" customFormat="1">
      <c r="A237" s="210">
        <v>43202</v>
      </c>
      <c r="B237" s="211" t="s">
        <v>4</v>
      </c>
      <c r="C237" s="211">
        <v>3932</v>
      </c>
      <c r="D237" s="211" t="s">
        <v>175</v>
      </c>
      <c r="E237" s="211" t="s">
        <v>4</v>
      </c>
      <c r="F237" s="211" t="s">
        <v>127</v>
      </c>
      <c r="G237" s="211" t="s">
        <v>388</v>
      </c>
      <c r="H237" s="211"/>
    </row>
    <row r="238" spans="1:8" s="212" customFormat="1">
      <c r="A238" s="210">
        <v>43202</v>
      </c>
      <c r="B238" s="211" t="s">
        <v>4</v>
      </c>
      <c r="C238" s="211">
        <v>4514</v>
      </c>
      <c r="D238" s="211" t="s">
        <v>131</v>
      </c>
      <c r="E238" s="211" t="s">
        <v>4</v>
      </c>
      <c r="F238" s="211" t="s">
        <v>1183</v>
      </c>
      <c r="G238" s="211" t="s">
        <v>93</v>
      </c>
      <c r="H238" s="211"/>
    </row>
    <row r="239" spans="1:8" s="212" customFormat="1">
      <c r="A239" s="210">
        <v>43204</v>
      </c>
      <c r="B239" s="211" t="s">
        <v>4</v>
      </c>
      <c r="C239" s="211">
        <v>4440</v>
      </c>
      <c r="D239" s="211" t="s">
        <v>158</v>
      </c>
      <c r="E239" s="211" t="s">
        <v>7</v>
      </c>
      <c r="F239" s="211" t="s">
        <v>9</v>
      </c>
      <c r="G239" s="211" t="s">
        <v>1184</v>
      </c>
      <c r="H239" s="211"/>
    </row>
    <row r="240" spans="1:8" s="212" customFormat="1">
      <c r="A240" s="210">
        <v>43204</v>
      </c>
      <c r="B240" s="211" t="s">
        <v>4</v>
      </c>
      <c r="C240" s="211">
        <v>1934</v>
      </c>
      <c r="D240" s="211" t="s">
        <v>205</v>
      </c>
      <c r="E240" s="211" t="s">
        <v>7</v>
      </c>
      <c r="F240" s="211" t="s">
        <v>453</v>
      </c>
      <c r="G240" s="211" t="s">
        <v>1185</v>
      </c>
      <c r="H240" s="211"/>
    </row>
    <row r="241" spans="1:8" s="212" customFormat="1">
      <c r="A241" s="210">
        <v>43204</v>
      </c>
      <c r="B241" s="211" t="s">
        <v>4</v>
      </c>
      <c r="C241" s="211">
        <v>4515</v>
      </c>
      <c r="D241" s="211" t="s">
        <v>131</v>
      </c>
      <c r="E241" s="211" t="s">
        <v>914</v>
      </c>
      <c r="F241" s="211" t="s">
        <v>12</v>
      </c>
      <c r="G241" s="211" t="s">
        <v>37</v>
      </c>
      <c r="H241" s="211"/>
    </row>
    <row r="242" spans="1:8" s="212" customFormat="1">
      <c r="A242" s="210">
        <v>43204</v>
      </c>
      <c r="B242" s="211" t="s">
        <v>4</v>
      </c>
      <c r="C242" s="211">
        <v>3560</v>
      </c>
      <c r="D242" s="211" t="s">
        <v>168</v>
      </c>
      <c r="E242" s="211" t="s">
        <v>12</v>
      </c>
      <c r="F242" s="211" t="s">
        <v>24</v>
      </c>
      <c r="G242" s="211" t="s">
        <v>42</v>
      </c>
      <c r="H242" s="211"/>
    </row>
    <row r="243" spans="1:8" s="212" customFormat="1">
      <c r="A243" s="210">
        <v>43204</v>
      </c>
      <c r="B243" s="211" t="s">
        <v>4</v>
      </c>
      <c r="C243" s="211">
        <v>3910</v>
      </c>
      <c r="D243" s="211" t="s">
        <v>175</v>
      </c>
      <c r="E243" s="211" t="s">
        <v>71</v>
      </c>
      <c r="F243" s="211" t="s">
        <v>9</v>
      </c>
      <c r="G243" s="211" t="s">
        <v>663</v>
      </c>
      <c r="H243" s="211"/>
    </row>
    <row r="244" spans="1:8" s="212" customFormat="1">
      <c r="A244" s="210">
        <v>43204</v>
      </c>
      <c r="B244" s="211" t="s">
        <v>4</v>
      </c>
      <c r="C244" s="211">
        <v>4505</v>
      </c>
      <c r="D244" s="211" t="s">
        <v>131</v>
      </c>
      <c r="E244" s="211" t="s">
        <v>5</v>
      </c>
      <c r="F244" s="211" t="s">
        <v>7</v>
      </c>
      <c r="G244" s="211" t="s">
        <v>93</v>
      </c>
      <c r="H244" s="211"/>
    </row>
    <row r="245" spans="1:8" s="212" customFormat="1">
      <c r="A245" s="210">
        <v>43204</v>
      </c>
      <c r="B245" s="211" t="s">
        <v>4</v>
      </c>
      <c r="C245" s="211">
        <v>4938</v>
      </c>
      <c r="D245" s="211" t="s">
        <v>152</v>
      </c>
      <c r="E245" s="211" t="s">
        <v>5</v>
      </c>
      <c r="F245" s="211" t="s">
        <v>7</v>
      </c>
      <c r="G245" s="211" t="s">
        <v>1186</v>
      </c>
      <c r="H245" s="211"/>
    </row>
    <row r="246" spans="1:8" s="212" customFormat="1">
      <c r="A246" s="210">
        <v>43205</v>
      </c>
      <c r="B246" s="211" t="s">
        <v>4</v>
      </c>
      <c r="C246" s="211">
        <v>8052</v>
      </c>
      <c r="D246" s="211" t="s">
        <v>133</v>
      </c>
      <c r="E246" s="211" t="s">
        <v>693</v>
      </c>
      <c r="F246" s="211" t="s">
        <v>5</v>
      </c>
      <c r="G246" s="211" t="s">
        <v>123</v>
      </c>
      <c r="H246" s="211"/>
    </row>
    <row r="247" spans="1:8" s="212" customFormat="1">
      <c r="A247" s="210">
        <v>43205</v>
      </c>
      <c r="B247" s="211" t="s">
        <v>4</v>
      </c>
      <c r="C247" s="211">
        <v>7562</v>
      </c>
      <c r="D247" s="211" t="s">
        <v>468</v>
      </c>
      <c r="E247" s="211" t="s">
        <v>6</v>
      </c>
      <c r="F247" s="211" t="s">
        <v>7</v>
      </c>
      <c r="G247" s="211" t="s">
        <v>42</v>
      </c>
      <c r="H247" s="211"/>
    </row>
    <row r="248" spans="1:8" s="212" customFormat="1">
      <c r="A248" s="210">
        <v>43205</v>
      </c>
      <c r="B248" s="211" t="s">
        <v>4</v>
      </c>
      <c r="C248" s="211">
        <v>4265</v>
      </c>
      <c r="D248" s="211" t="s">
        <v>141</v>
      </c>
      <c r="E248" s="211" t="s">
        <v>5</v>
      </c>
      <c r="F248" s="211" t="s">
        <v>7</v>
      </c>
      <c r="G248" s="211" t="s">
        <v>1192</v>
      </c>
      <c r="H248" s="211"/>
    </row>
    <row r="249" spans="1:8" s="212" customFormat="1">
      <c r="A249" s="210">
        <v>43205</v>
      </c>
      <c r="B249" s="211" t="s">
        <v>4</v>
      </c>
      <c r="C249" s="211">
        <v>1845</v>
      </c>
      <c r="D249" s="211" t="s">
        <v>205</v>
      </c>
      <c r="E249" s="211" t="s">
        <v>7</v>
      </c>
      <c r="F249" s="211" t="s">
        <v>24</v>
      </c>
      <c r="G249" s="211" t="s">
        <v>663</v>
      </c>
      <c r="H249" s="211"/>
    </row>
    <row r="250" spans="1:8" s="212" customFormat="1">
      <c r="A250" s="210">
        <v>43205</v>
      </c>
      <c r="B250" s="211" t="s">
        <v>4</v>
      </c>
      <c r="C250" s="211">
        <v>8447</v>
      </c>
      <c r="D250" s="211" t="s">
        <v>385</v>
      </c>
      <c r="E250" s="211" t="s">
        <v>5</v>
      </c>
      <c r="F250" s="211" t="s">
        <v>7</v>
      </c>
      <c r="G250" s="211" t="s">
        <v>1195</v>
      </c>
      <c r="H250" s="211"/>
    </row>
    <row r="251" spans="1:8" s="212" customFormat="1">
      <c r="A251" s="210">
        <v>43205</v>
      </c>
      <c r="B251" s="211" t="s">
        <v>4</v>
      </c>
      <c r="C251" s="211">
        <v>8522</v>
      </c>
      <c r="D251" s="211" t="s">
        <v>1196</v>
      </c>
      <c r="E251" s="211" t="s">
        <v>5</v>
      </c>
      <c r="F251" s="211" t="s">
        <v>56</v>
      </c>
      <c r="G251" s="211" t="s">
        <v>1197</v>
      </c>
      <c r="H251" s="211"/>
    </row>
    <row r="252" spans="1:8" s="212" customFormat="1" ht="15.75" customHeight="1">
      <c r="A252" s="210">
        <v>43205</v>
      </c>
      <c r="B252" s="211" t="s">
        <v>4</v>
      </c>
      <c r="C252" s="211">
        <v>4660</v>
      </c>
      <c r="D252" s="211" t="s">
        <v>131</v>
      </c>
      <c r="E252" s="211" t="s">
        <v>9</v>
      </c>
      <c r="F252" s="211" t="s">
        <v>7</v>
      </c>
      <c r="G252" s="211" t="s">
        <v>93</v>
      </c>
      <c r="H252" s="211"/>
    </row>
    <row r="253" spans="1:8" s="212" customFormat="1">
      <c r="A253" s="210">
        <v>43206</v>
      </c>
      <c r="B253" s="211" t="s">
        <v>4</v>
      </c>
      <c r="C253" s="211">
        <v>8213</v>
      </c>
      <c r="D253" s="211" t="s">
        <v>162</v>
      </c>
      <c r="E253" s="211" t="s">
        <v>24</v>
      </c>
      <c r="F253" s="211" t="s">
        <v>7</v>
      </c>
      <c r="G253" s="211" t="s">
        <v>98</v>
      </c>
      <c r="H253" s="211"/>
    </row>
    <row r="254" spans="1:8" s="212" customFormat="1">
      <c r="A254" s="210">
        <v>43207</v>
      </c>
      <c r="B254" s="211" t="s">
        <v>4</v>
      </c>
      <c r="C254" s="211">
        <v>7131</v>
      </c>
      <c r="D254" s="211" t="s">
        <v>141</v>
      </c>
      <c r="E254" s="211" t="s">
        <v>5</v>
      </c>
      <c r="F254" s="211" t="s">
        <v>6</v>
      </c>
      <c r="G254" s="211" t="s">
        <v>961</v>
      </c>
      <c r="H254" s="211"/>
    </row>
    <row r="255" spans="1:8" s="212" customFormat="1">
      <c r="A255" s="210">
        <v>43208</v>
      </c>
      <c r="B255" s="211" t="s">
        <v>4</v>
      </c>
      <c r="C255" s="211">
        <v>9807</v>
      </c>
      <c r="D255" s="211" t="s">
        <v>1214</v>
      </c>
      <c r="E255" s="211" t="s">
        <v>5</v>
      </c>
      <c r="F255" s="211" t="s">
        <v>122</v>
      </c>
      <c r="G255" s="211" t="s">
        <v>510</v>
      </c>
      <c r="H255" s="211"/>
    </row>
    <row r="256" spans="1:8" s="212" customFormat="1">
      <c r="A256" s="210">
        <v>43209</v>
      </c>
      <c r="B256" s="211" t="s">
        <v>4</v>
      </c>
      <c r="C256" s="211">
        <v>7546</v>
      </c>
      <c r="D256" s="211" t="s">
        <v>1215</v>
      </c>
      <c r="E256" s="211" t="s">
        <v>25</v>
      </c>
      <c r="F256" s="211" t="s">
        <v>7</v>
      </c>
      <c r="G256" s="211" t="s">
        <v>946</v>
      </c>
      <c r="H256" s="211"/>
    </row>
    <row r="257" spans="1:8" s="212" customFormat="1">
      <c r="A257" s="210" t="s">
        <v>1216</v>
      </c>
      <c r="B257" s="211" t="s">
        <v>4</v>
      </c>
      <c r="C257" s="211">
        <v>1470</v>
      </c>
      <c r="D257" s="211" t="s">
        <v>205</v>
      </c>
      <c r="E257" s="211" t="s">
        <v>5</v>
      </c>
      <c r="F257" s="211" t="s">
        <v>24</v>
      </c>
      <c r="G257" s="211" t="s">
        <v>533</v>
      </c>
      <c r="H257" s="211"/>
    </row>
    <row r="258" spans="1:8" s="212" customFormat="1">
      <c r="A258" s="210">
        <v>43211</v>
      </c>
      <c r="B258" s="211" t="s">
        <v>4</v>
      </c>
      <c r="C258" s="211">
        <v>2356</v>
      </c>
      <c r="D258" s="211" t="s">
        <v>205</v>
      </c>
      <c r="E258" s="211" t="s">
        <v>7</v>
      </c>
      <c r="F258" s="211" t="s">
        <v>28</v>
      </c>
      <c r="G258" s="211" t="s">
        <v>116</v>
      </c>
      <c r="H258" s="211"/>
    </row>
    <row r="259" spans="1:8" s="212" customFormat="1">
      <c r="A259" s="210">
        <v>43212</v>
      </c>
      <c r="B259" s="211" t="s">
        <v>4</v>
      </c>
      <c r="C259" s="211">
        <v>1461</v>
      </c>
      <c r="D259" s="211" t="s">
        <v>1221</v>
      </c>
      <c r="E259" s="211" t="s">
        <v>5</v>
      </c>
      <c r="F259" s="211" t="s">
        <v>6</v>
      </c>
      <c r="G259" s="211" t="s">
        <v>514</v>
      </c>
      <c r="H259" s="211"/>
    </row>
    <row r="260" spans="1:8" s="212" customFormat="1">
      <c r="A260" s="210">
        <v>43212</v>
      </c>
      <c r="B260" s="211" t="s">
        <v>4</v>
      </c>
      <c r="C260" s="211">
        <v>2153</v>
      </c>
      <c r="D260" s="211" t="s">
        <v>132</v>
      </c>
      <c r="E260" s="211" t="s">
        <v>24</v>
      </c>
      <c r="F260" s="211" t="s">
        <v>5</v>
      </c>
      <c r="G260" s="211" t="s">
        <v>1222</v>
      </c>
      <c r="H260" s="211"/>
    </row>
    <row r="261" spans="1:8" s="212" customFormat="1">
      <c r="A261" s="210">
        <v>43212</v>
      </c>
      <c r="B261" s="211" t="s">
        <v>4</v>
      </c>
      <c r="C261" s="211">
        <v>5880</v>
      </c>
      <c r="D261" s="211" t="s">
        <v>307</v>
      </c>
      <c r="E261" s="211" t="s">
        <v>5</v>
      </c>
      <c r="F261" s="211" t="s">
        <v>127</v>
      </c>
      <c r="G261" s="211" t="s">
        <v>243</v>
      </c>
      <c r="H261" s="211"/>
    </row>
    <row r="262" spans="1:8" s="212" customFormat="1">
      <c r="A262" s="210">
        <v>43212</v>
      </c>
      <c r="B262" s="211" t="s">
        <v>4</v>
      </c>
      <c r="C262" s="211">
        <v>4642</v>
      </c>
      <c r="D262" s="211" t="s">
        <v>131</v>
      </c>
      <c r="E262" s="211" t="s">
        <v>5</v>
      </c>
      <c r="F262" s="211" t="s">
        <v>127</v>
      </c>
      <c r="G262" s="211" t="s">
        <v>1223</v>
      </c>
      <c r="H262" s="211"/>
    </row>
    <row r="263" spans="1:8" s="212" customFormat="1">
      <c r="A263" s="210">
        <v>43212</v>
      </c>
      <c r="B263" s="211" t="s">
        <v>4</v>
      </c>
      <c r="C263" s="211">
        <v>1311</v>
      </c>
      <c r="D263" s="211" t="s">
        <v>132</v>
      </c>
      <c r="E263" s="211" t="s">
        <v>18</v>
      </c>
      <c r="F263" s="211" t="s">
        <v>6</v>
      </c>
      <c r="G263" s="211" t="s">
        <v>1224</v>
      </c>
      <c r="H263" s="211"/>
    </row>
    <row r="264" spans="1:8" s="212" customFormat="1">
      <c r="A264" s="210">
        <v>43212</v>
      </c>
      <c r="B264" s="211" t="s">
        <v>4</v>
      </c>
      <c r="C264" s="211">
        <v>2153</v>
      </c>
      <c r="D264" s="211" t="s">
        <v>132</v>
      </c>
      <c r="E264" s="211" t="s">
        <v>5</v>
      </c>
      <c r="F264" s="211" t="s">
        <v>5</v>
      </c>
      <c r="G264" s="211" t="s">
        <v>116</v>
      </c>
      <c r="H264" s="211"/>
    </row>
    <row r="265" spans="1:8" s="212" customFormat="1">
      <c r="A265" s="210">
        <v>43213</v>
      </c>
      <c r="B265" s="211" t="s">
        <v>4</v>
      </c>
      <c r="C265" s="211">
        <v>4796</v>
      </c>
      <c r="D265" s="211" t="s">
        <v>1225</v>
      </c>
      <c r="E265" s="211" t="s">
        <v>7</v>
      </c>
      <c r="F265" s="211" t="s">
        <v>24</v>
      </c>
      <c r="G265" s="211" t="s">
        <v>123</v>
      </c>
      <c r="H265" s="211"/>
    </row>
    <row r="266" spans="1:8" s="212" customFormat="1">
      <c r="A266" s="210">
        <v>43214</v>
      </c>
      <c r="B266" s="211" t="s">
        <v>4</v>
      </c>
      <c r="C266" s="211">
        <v>2335</v>
      </c>
      <c r="D266" s="211" t="s">
        <v>132</v>
      </c>
      <c r="E266" s="211" t="s">
        <v>29</v>
      </c>
      <c r="F266" s="211" t="s">
        <v>6</v>
      </c>
      <c r="G266" s="211" t="s">
        <v>1226</v>
      </c>
      <c r="H266" s="211"/>
    </row>
    <row r="267" spans="1:8" s="212" customFormat="1">
      <c r="A267" s="210">
        <v>43214</v>
      </c>
      <c r="B267" s="211" t="s">
        <v>4</v>
      </c>
      <c r="C267" s="211">
        <v>3317</v>
      </c>
      <c r="D267" s="211" t="s">
        <v>137</v>
      </c>
      <c r="E267" s="211" t="s">
        <v>1227</v>
      </c>
      <c r="F267" s="211" t="s">
        <v>7</v>
      </c>
      <c r="G267" s="211" t="s">
        <v>1226</v>
      </c>
      <c r="H267" s="211"/>
    </row>
    <row r="268" spans="1:8" s="212" customFormat="1">
      <c r="A268" s="210">
        <v>43214</v>
      </c>
      <c r="B268" s="211" t="s">
        <v>4</v>
      </c>
      <c r="C268" s="211">
        <v>8424</v>
      </c>
      <c r="D268" s="211" t="s">
        <v>385</v>
      </c>
      <c r="E268" s="211" t="s">
        <v>1227</v>
      </c>
      <c r="F268" s="211" t="s">
        <v>7</v>
      </c>
      <c r="G268" s="211" t="s">
        <v>1226</v>
      </c>
      <c r="H268" s="211"/>
    </row>
    <row r="269" spans="1:8" s="212" customFormat="1">
      <c r="A269" s="210">
        <v>43214</v>
      </c>
      <c r="B269" s="211" t="s">
        <v>4</v>
      </c>
      <c r="C269" s="211">
        <v>5422</v>
      </c>
      <c r="D269" s="211" t="s">
        <v>1228</v>
      </c>
      <c r="E269" s="211" t="s">
        <v>1227</v>
      </c>
      <c r="F269" s="211" t="s">
        <v>7</v>
      </c>
      <c r="G269" s="211" t="s">
        <v>1226</v>
      </c>
      <c r="H269" s="211"/>
    </row>
    <row r="270" spans="1:8" s="212" customFormat="1" ht="16" customHeight="1">
      <c r="A270" s="210">
        <v>43215</v>
      </c>
      <c r="B270" s="211" t="s">
        <v>4</v>
      </c>
      <c r="C270" s="211">
        <v>4350</v>
      </c>
      <c r="D270" s="211" t="s">
        <v>141</v>
      </c>
      <c r="E270" s="211" t="s">
        <v>7</v>
      </c>
      <c r="F270" s="211" t="s">
        <v>620</v>
      </c>
      <c r="G270" s="211" t="s">
        <v>1242</v>
      </c>
      <c r="H270" s="211"/>
    </row>
    <row r="271" spans="1:8" s="212" customFormat="1">
      <c r="A271" s="210">
        <v>43216</v>
      </c>
      <c r="B271" s="211" t="s">
        <v>4</v>
      </c>
      <c r="C271" s="211">
        <v>4341</v>
      </c>
      <c r="D271" s="211" t="s">
        <v>141</v>
      </c>
      <c r="E271" s="211" t="s">
        <v>5</v>
      </c>
      <c r="F271" s="211" t="s">
        <v>7</v>
      </c>
      <c r="G271" s="211" t="s">
        <v>391</v>
      </c>
      <c r="H271" s="211"/>
    </row>
    <row r="272" spans="1:8" s="212" customFormat="1">
      <c r="A272" s="210">
        <v>43216</v>
      </c>
      <c r="B272" s="211" t="s">
        <v>4</v>
      </c>
      <c r="C272" s="211">
        <v>8379</v>
      </c>
      <c r="D272" s="211" t="s">
        <v>300</v>
      </c>
      <c r="E272" s="211" t="s">
        <v>5</v>
      </c>
      <c r="F272" s="211" t="s">
        <v>7</v>
      </c>
      <c r="G272" s="211" t="s">
        <v>548</v>
      </c>
      <c r="H272" s="211"/>
    </row>
    <row r="273" spans="1:8" s="212" customFormat="1">
      <c r="A273" s="210">
        <v>43216</v>
      </c>
      <c r="B273" s="211" t="s">
        <v>4</v>
      </c>
      <c r="C273" s="211">
        <v>57100</v>
      </c>
      <c r="D273" s="211" t="s">
        <v>369</v>
      </c>
      <c r="E273" s="211" t="s">
        <v>7</v>
      </c>
      <c r="F273" s="211" t="s">
        <v>24</v>
      </c>
      <c r="G273" s="211" t="s">
        <v>65</v>
      </c>
      <c r="H273" s="211"/>
    </row>
    <row r="274" spans="1:8" s="212" customFormat="1">
      <c r="A274" s="210">
        <v>43218</v>
      </c>
      <c r="B274" s="211" t="s">
        <v>4</v>
      </c>
      <c r="C274" s="211">
        <v>7593</v>
      </c>
      <c r="D274" s="211" t="s">
        <v>1275</v>
      </c>
      <c r="E274" s="211" t="s">
        <v>9</v>
      </c>
      <c r="F274" s="211" t="s">
        <v>7</v>
      </c>
      <c r="G274" s="211" t="s">
        <v>941</v>
      </c>
      <c r="H274" s="211"/>
    </row>
    <row r="275" spans="1:8" s="212" customFormat="1">
      <c r="A275" s="210">
        <v>43218</v>
      </c>
      <c r="B275" s="211" t="s">
        <v>4</v>
      </c>
      <c r="C275" s="211">
        <v>3321</v>
      </c>
      <c r="D275" s="211" t="s">
        <v>1180</v>
      </c>
      <c r="E275" s="211" t="s">
        <v>25</v>
      </c>
      <c r="F275" s="211" t="s">
        <v>5</v>
      </c>
      <c r="G275" s="211" t="s">
        <v>123</v>
      </c>
      <c r="H275" s="211"/>
    </row>
    <row r="276" spans="1:8" s="212" customFormat="1">
      <c r="A276" s="210">
        <v>43218</v>
      </c>
      <c r="B276" s="211" t="s">
        <v>4</v>
      </c>
      <c r="C276" s="211">
        <v>4330</v>
      </c>
      <c r="D276" s="211" t="s">
        <v>141</v>
      </c>
      <c r="E276" s="211" t="s">
        <v>5</v>
      </c>
      <c r="F276" s="211" t="s">
        <v>7</v>
      </c>
      <c r="G276" s="211" t="s">
        <v>1165</v>
      </c>
      <c r="H276" s="211"/>
    </row>
    <row r="277" spans="1:8" s="212" customFormat="1">
      <c r="A277" s="210">
        <v>43218</v>
      </c>
      <c r="B277" s="211" t="s">
        <v>4</v>
      </c>
      <c r="C277" s="211">
        <v>4570</v>
      </c>
      <c r="D277" s="211" t="s">
        <v>131</v>
      </c>
      <c r="E277" s="211" t="s">
        <v>5</v>
      </c>
      <c r="F277" s="211" t="s">
        <v>7</v>
      </c>
      <c r="G277" s="211" t="s">
        <v>42</v>
      </c>
      <c r="H277" s="211"/>
    </row>
    <row r="278" spans="1:8" s="212" customFormat="1">
      <c r="A278" s="210">
        <v>43192</v>
      </c>
      <c r="B278" s="211" t="s">
        <v>4</v>
      </c>
      <c r="C278" s="211">
        <v>1</v>
      </c>
      <c r="D278" s="211" t="s">
        <v>245</v>
      </c>
      <c r="E278" s="211" t="s">
        <v>5</v>
      </c>
      <c r="F278" s="211" t="s">
        <v>5</v>
      </c>
      <c r="G278" s="211" t="s">
        <v>470</v>
      </c>
      <c r="H278" s="211"/>
    </row>
    <row r="279" spans="1:8" s="212" customFormat="1">
      <c r="A279" s="210">
        <v>43219</v>
      </c>
      <c r="B279" s="211" t="s">
        <v>4</v>
      </c>
      <c r="C279" s="211">
        <v>1932</v>
      </c>
      <c r="D279" s="211" t="s">
        <v>132</v>
      </c>
      <c r="E279" s="211" t="s">
        <v>7</v>
      </c>
      <c r="F279" s="211" t="s">
        <v>24</v>
      </c>
      <c r="G279" s="211" t="s">
        <v>941</v>
      </c>
      <c r="H279" s="211"/>
    </row>
    <row r="280" spans="1:8" s="212" customFormat="1">
      <c r="A280" s="210">
        <v>43219</v>
      </c>
      <c r="B280" s="211" t="s">
        <v>4</v>
      </c>
      <c r="C280" s="211">
        <v>1947</v>
      </c>
      <c r="D280" s="211" t="s">
        <v>132</v>
      </c>
      <c r="E280" s="211" t="s">
        <v>984</v>
      </c>
      <c r="F280" s="211" t="s">
        <v>24</v>
      </c>
      <c r="G280" s="211" t="s">
        <v>1290</v>
      </c>
      <c r="H280" s="211"/>
    </row>
    <row r="281" spans="1:8" s="212" customFormat="1">
      <c r="A281" s="210">
        <v>43219</v>
      </c>
      <c r="B281" s="211" t="s">
        <v>4</v>
      </c>
      <c r="C281" s="211">
        <v>1430</v>
      </c>
      <c r="D281" s="211" t="s">
        <v>668</v>
      </c>
      <c r="E281" s="211" t="s">
        <v>14</v>
      </c>
      <c r="F281" s="211" t="s">
        <v>24</v>
      </c>
      <c r="G281" s="211" t="s">
        <v>1291</v>
      </c>
      <c r="H281" s="211"/>
    </row>
    <row r="282" spans="1:8" s="212" customFormat="1">
      <c r="A282" s="210">
        <v>43219</v>
      </c>
      <c r="B282" s="211" t="s">
        <v>4</v>
      </c>
      <c r="C282" s="211">
        <v>8320</v>
      </c>
      <c r="D282" s="211" t="s">
        <v>668</v>
      </c>
      <c r="E282" s="211" t="s">
        <v>639</v>
      </c>
      <c r="F282" s="211" t="s">
        <v>5</v>
      </c>
      <c r="G282" s="211" t="s">
        <v>728</v>
      </c>
      <c r="H282" s="211"/>
    </row>
    <row r="283" spans="1:8" s="212" customFormat="1">
      <c r="A283" s="210">
        <v>43219</v>
      </c>
      <c r="B283" s="211" t="s">
        <v>4</v>
      </c>
      <c r="C283" s="211">
        <v>7250</v>
      </c>
      <c r="D283" s="211" t="s">
        <v>156</v>
      </c>
      <c r="E283" s="211" t="s">
        <v>6</v>
      </c>
      <c r="F283" s="211" t="s">
        <v>24</v>
      </c>
      <c r="G283" s="211" t="s">
        <v>1293</v>
      </c>
      <c r="H283" s="211"/>
    </row>
    <row r="284" spans="1:8" s="212" customFormat="1">
      <c r="A284" s="210">
        <v>43219</v>
      </c>
      <c r="B284" s="211" t="s">
        <v>4</v>
      </c>
      <c r="C284" s="211">
        <v>7447</v>
      </c>
      <c r="D284" s="211" t="s">
        <v>474</v>
      </c>
      <c r="E284" s="211" t="s">
        <v>18</v>
      </c>
      <c r="F284" s="211" t="s">
        <v>100</v>
      </c>
      <c r="G284" s="211" t="s">
        <v>663</v>
      </c>
      <c r="H284" s="211"/>
    </row>
    <row r="285" spans="1:8" s="212" customFormat="1">
      <c r="A285" s="210">
        <v>43219</v>
      </c>
      <c r="B285" s="211" t="s">
        <v>4</v>
      </c>
      <c r="C285" s="211">
        <v>1357</v>
      </c>
      <c r="D285" s="211" t="s">
        <v>132</v>
      </c>
      <c r="E285" s="211" t="s">
        <v>12</v>
      </c>
      <c r="F285" s="211" t="s">
        <v>24</v>
      </c>
      <c r="G285" s="211" t="s">
        <v>388</v>
      </c>
      <c r="H285" s="211"/>
    </row>
    <row r="286" spans="1:8" s="212" customFormat="1">
      <c r="A286" s="210">
        <v>43219</v>
      </c>
      <c r="B286" s="211" t="s">
        <v>4</v>
      </c>
      <c r="C286" s="211">
        <v>2717</v>
      </c>
      <c r="D286" s="211" t="s">
        <v>132</v>
      </c>
      <c r="E286" s="211" t="s">
        <v>5</v>
      </c>
      <c r="F286" s="211" t="s">
        <v>363</v>
      </c>
      <c r="G286" s="211" t="s">
        <v>65</v>
      </c>
      <c r="H286" s="211"/>
    </row>
    <row r="287" spans="1:8" s="212" customFormat="1">
      <c r="A287" s="210">
        <v>43219</v>
      </c>
      <c r="B287" s="211" t="s">
        <v>4</v>
      </c>
      <c r="C287" s="211">
        <v>5254</v>
      </c>
      <c r="D287" s="211" t="s">
        <v>166</v>
      </c>
      <c r="E287" s="211" t="s">
        <v>24</v>
      </c>
      <c r="F287" s="211" t="s">
        <v>24</v>
      </c>
      <c r="G287" s="211" t="s">
        <v>42</v>
      </c>
      <c r="H287" s="211"/>
    </row>
    <row r="288" spans="1:8" s="212" customFormat="1">
      <c r="A288" s="210">
        <v>43219</v>
      </c>
      <c r="B288" s="211" t="s">
        <v>4</v>
      </c>
      <c r="C288" s="211">
        <v>6910</v>
      </c>
      <c r="D288" s="211" t="s">
        <v>286</v>
      </c>
      <c r="E288" s="211" t="s">
        <v>5</v>
      </c>
      <c r="F288" s="211" t="s">
        <v>6</v>
      </c>
      <c r="G288" s="211" t="s">
        <v>388</v>
      </c>
      <c r="H288" s="211"/>
    </row>
    <row r="289" spans="1:8" s="212" customFormat="1">
      <c r="A289" s="210">
        <v>43219</v>
      </c>
      <c r="B289" s="211" t="s">
        <v>4</v>
      </c>
      <c r="C289" s="211">
        <v>2515</v>
      </c>
      <c r="D289" s="211" t="s">
        <v>132</v>
      </c>
      <c r="E289" s="211" t="s">
        <v>6</v>
      </c>
      <c r="F289" s="211" t="s">
        <v>24</v>
      </c>
      <c r="G289" s="211" t="s">
        <v>514</v>
      </c>
      <c r="H289" s="211"/>
    </row>
    <row r="290" spans="1:8" s="212" customFormat="1">
      <c r="A290" s="210">
        <v>43219</v>
      </c>
      <c r="B290" s="211" t="s">
        <v>4</v>
      </c>
      <c r="C290" s="211">
        <v>4022</v>
      </c>
      <c r="D290" s="211" t="s">
        <v>141</v>
      </c>
      <c r="E290" s="211" t="s">
        <v>5</v>
      </c>
      <c r="F290" s="211" t="s">
        <v>6</v>
      </c>
      <c r="G290" s="211" t="s">
        <v>42</v>
      </c>
      <c r="H290" s="211"/>
    </row>
    <row r="291" spans="1:8" s="212" customFormat="1">
      <c r="A291" s="210">
        <v>43219</v>
      </c>
      <c r="B291" s="211" t="s">
        <v>4</v>
      </c>
      <c r="C291" s="211">
        <v>3864</v>
      </c>
      <c r="D291" s="211" t="s">
        <v>304</v>
      </c>
      <c r="E291" s="211" t="s">
        <v>5</v>
      </c>
      <c r="F291" s="211" t="s">
        <v>5</v>
      </c>
      <c r="G291" s="211" t="s">
        <v>946</v>
      </c>
      <c r="H291" s="211"/>
    </row>
    <row r="292" spans="1:8" s="212" customFormat="1">
      <c r="A292" s="210">
        <v>43219</v>
      </c>
      <c r="B292" s="211" t="s">
        <v>4</v>
      </c>
      <c r="C292" s="211">
        <v>4527</v>
      </c>
      <c r="D292" s="211" t="s">
        <v>207</v>
      </c>
      <c r="E292" s="211" t="s">
        <v>5</v>
      </c>
      <c r="F292" s="211" t="s">
        <v>6</v>
      </c>
      <c r="G292" s="211" t="s">
        <v>1302</v>
      </c>
      <c r="H292" s="211"/>
    </row>
    <row r="293" spans="1:8" s="212" customFormat="1">
      <c r="A293" s="210">
        <v>43219</v>
      </c>
      <c r="B293" s="211" t="s">
        <v>4</v>
      </c>
      <c r="C293" s="211">
        <v>9011</v>
      </c>
      <c r="D293" s="211" t="s">
        <v>161</v>
      </c>
      <c r="E293" s="211" t="s">
        <v>1303</v>
      </c>
      <c r="F293" s="211" t="s">
        <v>24</v>
      </c>
      <c r="G293" s="211" t="s">
        <v>42</v>
      </c>
      <c r="H293" s="211"/>
    </row>
    <row r="294" spans="1:8" s="212" customFormat="1">
      <c r="A294" s="210">
        <v>43219</v>
      </c>
      <c r="B294" s="211" t="s">
        <v>4</v>
      </c>
      <c r="C294" s="211">
        <v>7540</v>
      </c>
      <c r="D294" s="211" t="s">
        <v>1304</v>
      </c>
      <c r="E294" s="211" t="s">
        <v>18</v>
      </c>
      <c r="F294" s="211" t="s">
        <v>7</v>
      </c>
      <c r="G294" s="211" t="s">
        <v>1305</v>
      </c>
      <c r="H294" s="211"/>
    </row>
    <row r="295" spans="1:8" s="212" customFormat="1">
      <c r="A295" s="210">
        <v>43219</v>
      </c>
      <c r="B295" s="211" t="s">
        <v>4</v>
      </c>
      <c r="C295" s="211">
        <v>2723</v>
      </c>
      <c r="D295" s="211" t="s">
        <v>136</v>
      </c>
      <c r="E295" s="211" t="s">
        <v>7</v>
      </c>
      <c r="F295" s="211" t="s">
        <v>7</v>
      </c>
      <c r="G295" s="211" t="s">
        <v>388</v>
      </c>
      <c r="H295" s="211"/>
    </row>
    <row r="296" spans="1:8" s="212" customFormat="1">
      <c r="A296" s="210">
        <v>43219</v>
      </c>
      <c r="B296" s="211" t="s">
        <v>4</v>
      </c>
      <c r="C296" s="211">
        <v>7430</v>
      </c>
      <c r="D296" s="211" t="s">
        <v>467</v>
      </c>
      <c r="E296" s="211" t="s">
        <v>5</v>
      </c>
      <c r="F296" s="211" t="s">
        <v>6</v>
      </c>
      <c r="G296" s="211" t="s">
        <v>42</v>
      </c>
      <c r="H296" s="211"/>
    </row>
    <row r="297" spans="1:8" s="212" customFormat="1">
      <c r="A297" s="210">
        <v>43219</v>
      </c>
      <c r="B297" s="211" t="s">
        <v>4</v>
      </c>
      <c r="C297" s="211">
        <v>3251</v>
      </c>
      <c r="D297" s="211" t="s">
        <v>333</v>
      </c>
      <c r="E297" s="211" t="s">
        <v>25</v>
      </c>
      <c r="F297" s="211" t="s">
        <v>25</v>
      </c>
      <c r="G297" s="211" t="s">
        <v>65</v>
      </c>
      <c r="H297" s="211"/>
    </row>
    <row r="298" spans="1:8" s="212" customFormat="1">
      <c r="A298" s="210">
        <v>43219</v>
      </c>
      <c r="B298" s="211" t="s">
        <v>4</v>
      </c>
      <c r="C298" s="211">
        <v>5955</v>
      </c>
      <c r="D298" s="211" t="s">
        <v>179</v>
      </c>
      <c r="E298" s="211" t="s">
        <v>7</v>
      </c>
      <c r="F298" s="211" t="s">
        <v>24</v>
      </c>
      <c r="G298" s="211" t="s">
        <v>941</v>
      </c>
      <c r="H298" s="211"/>
    </row>
    <row r="299" spans="1:8" s="212" customFormat="1">
      <c r="A299" s="210">
        <v>43219</v>
      </c>
      <c r="B299" s="211" t="s">
        <v>4</v>
      </c>
      <c r="C299" s="211">
        <v>8041</v>
      </c>
      <c r="D299" s="211" t="s">
        <v>133</v>
      </c>
      <c r="E299" s="211" t="s">
        <v>7</v>
      </c>
      <c r="F299" s="211" t="s">
        <v>24</v>
      </c>
      <c r="G299" s="211" t="s">
        <v>42</v>
      </c>
      <c r="H299" s="211"/>
    </row>
    <row r="300" spans="1:8" s="212" customFormat="1">
      <c r="A300" s="210">
        <v>43219</v>
      </c>
      <c r="B300" s="211" t="s">
        <v>4</v>
      </c>
      <c r="C300" s="211">
        <v>3450</v>
      </c>
      <c r="D300" s="211" t="s">
        <v>168</v>
      </c>
      <c r="E300" s="211" t="s">
        <v>5</v>
      </c>
      <c r="F300" s="211" t="s">
        <v>7</v>
      </c>
      <c r="G300" s="211" t="s">
        <v>388</v>
      </c>
      <c r="H300" s="211"/>
    </row>
    <row r="301" spans="1:8" s="212" customFormat="1">
      <c r="A301" s="210">
        <v>43219</v>
      </c>
      <c r="B301" s="211" t="s">
        <v>4</v>
      </c>
      <c r="C301" s="211">
        <v>2313</v>
      </c>
      <c r="D301" s="211" t="s">
        <v>132</v>
      </c>
      <c r="E301" s="211" t="s">
        <v>7</v>
      </c>
      <c r="F301" s="211" t="s">
        <v>24</v>
      </c>
      <c r="G301" s="211" t="s">
        <v>388</v>
      </c>
      <c r="H301" s="211"/>
    </row>
    <row r="302" spans="1:8" s="212" customFormat="1">
      <c r="A302" s="210">
        <v>43219</v>
      </c>
      <c r="B302" s="211" t="s">
        <v>4</v>
      </c>
      <c r="C302" s="211">
        <v>2367</v>
      </c>
      <c r="D302" s="211" t="s">
        <v>132</v>
      </c>
      <c r="E302" s="211" t="s">
        <v>225</v>
      </c>
      <c r="F302" s="211" t="s">
        <v>24</v>
      </c>
      <c r="G302" s="211" t="s">
        <v>388</v>
      </c>
      <c r="H302" s="211"/>
    </row>
    <row r="303" spans="1:8" s="212" customFormat="1">
      <c r="A303" s="210">
        <v>43219</v>
      </c>
      <c r="B303" s="211" t="s">
        <v>4</v>
      </c>
      <c r="C303" s="211">
        <v>1450</v>
      </c>
      <c r="D303" s="211" t="s">
        <v>132</v>
      </c>
      <c r="E303" s="211" t="s">
        <v>7</v>
      </c>
      <c r="F303" s="211" t="s">
        <v>24</v>
      </c>
      <c r="G303" s="211" t="s">
        <v>1312</v>
      </c>
      <c r="H303" s="211"/>
    </row>
    <row r="304" spans="1:8" s="212" customFormat="1">
      <c r="A304" s="210">
        <v>43219</v>
      </c>
      <c r="B304" s="211" t="s">
        <v>4</v>
      </c>
      <c r="C304" s="211">
        <v>3326</v>
      </c>
      <c r="D304" s="211" t="s">
        <v>185</v>
      </c>
      <c r="E304" s="211" t="s">
        <v>5</v>
      </c>
      <c r="F304" s="211" t="s">
        <v>7</v>
      </c>
      <c r="G304" s="211" t="s">
        <v>1311</v>
      </c>
      <c r="H304" s="211"/>
    </row>
    <row r="305" spans="1:8" s="212" customFormat="1">
      <c r="A305" s="210">
        <v>43219</v>
      </c>
      <c r="B305" s="211" t="s">
        <v>4</v>
      </c>
      <c r="C305" s="211">
        <v>4056</v>
      </c>
      <c r="D305" s="211" t="s">
        <v>141</v>
      </c>
      <c r="E305" s="211" t="s">
        <v>25</v>
      </c>
      <c r="F305" s="211" t="s">
        <v>24</v>
      </c>
      <c r="G305" s="211" t="s">
        <v>388</v>
      </c>
      <c r="H305" s="211"/>
    </row>
    <row r="306" spans="1:8" s="212" customFormat="1">
      <c r="A306" s="210">
        <v>43219</v>
      </c>
      <c r="B306" s="211" t="s">
        <v>4</v>
      </c>
      <c r="C306" s="211">
        <v>1310</v>
      </c>
      <c r="D306" s="211" t="s">
        <v>132</v>
      </c>
      <c r="E306" s="211" t="s">
        <v>5</v>
      </c>
      <c r="F306" s="211" t="s">
        <v>7</v>
      </c>
      <c r="G306" s="211" t="s">
        <v>388</v>
      </c>
      <c r="H306" s="211"/>
    </row>
    <row r="307" spans="1:8" s="212" customFormat="1">
      <c r="A307" s="210">
        <v>43220</v>
      </c>
      <c r="B307" s="211" t="s">
        <v>4</v>
      </c>
      <c r="C307" s="211">
        <v>4251</v>
      </c>
      <c r="D307" s="211" t="s">
        <v>141</v>
      </c>
      <c r="E307" s="211" t="s">
        <v>7</v>
      </c>
      <c r="F307" s="211" t="s">
        <v>24</v>
      </c>
      <c r="G307" s="211" t="s">
        <v>42</v>
      </c>
      <c r="H307" s="211"/>
    </row>
    <row r="308" spans="1:8" s="212" customFormat="1">
      <c r="A308" s="210">
        <v>43220</v>
      </c>
      <c r="B308" s="211" t="s">
        <v>4</v>
      </c>
      <c r="C308" s="211">
        <v>7538</v>
      </c>
      <c r="D308" s="211" t="s">
        <v>468</v>
      </c>
      <c r="E308" s="211" t="s">
        <v>79</v>
      </c>
      <c r="F308" s="211" t="s">
        <v>35</v>
      </c>
      <c r="G308" s="211" t="s">
        <v>388</v>
      </c>
      <c r="H308" s="211"/>
    </row>
    <row r="309" spans="1:8" s="212" customFormat="1">
      <c r="A309" s="210">
        <v>43220</v>
      </c>
      <c r="B309" s="211" t="s">
        <v>4</v>
      </c>
      <c r="C309" s="211">
        <v>1531</v>
      </c>
      <c r="D309" s="211" t="s">
        <v>132</v>
      </c>
      <c r="E309" s="211" t="s">
        <v>7</v>
      </c>
      <c r="F309" s="211" t="s">
        <v>24</v>
      </c>
      <c r="G309" s="211" t="s">
        <v>388</v>
      </c>
      <c r="H309" s="211"/>
    </row>
    <row r="310" spans="1:8" s="212" customFormat="1">
      <c r="A310" s="210">
        <v>43220</v>
      </c>
      <c r="B310" s="211" t="s">
        <v>4</v>
      </c>
      <c r="C310" s="211">
        <v>1420</v>
      </c>
      <c r="D310" s="211" t="s">
        <v>132</v>
      </c>
      <c r="E310" s="211" t="s">
        <v>7</v>
      </c>
      <c r="F310" s="211" t="s">
        <v>24</v>
      </c>
      <c r="G310" s="211" t="s">
        <v>388</v>
      </c>
      <c r="H310" s="211"/>
    </row>
    <row r="311" spans="1:8" s="212" customFormat="1">
      <c r="A311" s="210">
        <v>43220</v>
      </c>
      <c r="B311" s="211" t="s">
        <v>4</v>
      </c>
      <c r="C311" s="211">
        <v>1730</v>
      </c>
      <c r="D311" s="211" t="s">
        <v>132</v>
      </c>
      <c r="E311" s="211" t="s">
        <v>7</v>
      </c>
      <c r="F311" s="211" t="s">
        <v>24</v>
      </c>
      <c r="G311" s="211" t="s">
        <v>941</v>
      </c>
      <c r="H311" s="211"/>
    </row>
    <row r="312" spans="1:8" s="212" customFormat="1">
      <c r="A312" s="210">
        <v>43220</v>
      </c>
      <c r="B312" s="211" t="s">
        <v>4</v>
      </c>
      <c r="C312" s="211">
        <v>2221</v>
      </c>
      <c r="D312" s="211" t="s">
        <v>132</v>
      </c>
      <c r="E312" s="211" t="s">
        <v>7</v>
      </c>
      <c r="F312" s="211" t="s">
        <v>24</v>
      </c>
      <c r="G312" s="211" t="s">
        <v>235</v>
      </c>
      <c r="H312" s="211"/>
    </row>
    <row r="313" spans="1:8" s="212" customFormat="1">
      <c r="A313" s="210">
        <v>43196</v>
      </c>
      <c r="B313" s="211" t="s">
        <v>1149</v>
      </c>
      <c r="C313" s="211">
        <v>1000</v>
      </c>
      <c r="D313" s="211" t="s">
        <v>1150</v>
      </c>
      <c r="E313" s="211" t="s">
        <v>1151</v>
      </c>
      <c r="F313" s="211" t="s">
        <v>24</v>
      </c>
      <c r="G313" s="211" t="s">
        <v>941</v>
      </c>
      <c r="H313" s="211"/>
    </row>
    <row r="314" spans="1:8" s="212" customFormat="1">
      <c r="A314" s="210">
        <v>43218</v>
      </c>
      <c r="B314" s="211" t="s">
        <v>1278</v>
      </c>
      <c r="C314" s="211">
        <v>50300</v>
      </c>
      <c r="D314" s="211" t="s">
        <v>1279</v>
      </c>
      <c r="E314" s="211" t="s">
        <v>24</v>
      </c>
      <c r="F314" s="211" t="s">
        <v>1280</v>
      </c>
      <c r="G314" s="211" t="s">
        <v>1281</v>
      </c>
      <c r="H314" s="211"/>
    </row>
    <row r="315" spans="1:8" s="212" customFormat="1">
      <c r="A315" s="210">
        <v>43191</v>
      </c>
      <c r="B315" s="211" t="s">
        <v>984</v>
      </c>
      <c r="C315" s="211">
        <v>1087</v>
      </c>
      <c r="D315" s="211" t="s">
        <v>1061</v>
      </c>
      <c r="E315" s="211" t="s">
        <v>984</v>
      </c>
      <c r="F315" s="211" t="s">
        <v>24</v>
      </c>
      <c r="G315" s="211" t="s">
        <v>1062</v>
      </c>
      <c r="H315" s="211"/>
    </row>
    <row r="316" spans="1:8" s="212" customFormat="1">
      <c r="A316" s="210">
        <v>43191</v>
      </c>
      <c r="B316" s="211" t="s">
        <v>984</v>
      </c>
      <c r="C316" s="211">
        <v>1181</v>
      </c>
      <c r="D316" s="211" t="s">
        <v>1069</v>
      </c>
      <c r="E316" s="211" t="s">
        <v>24</v>
      </c>
      <c r="F316" s="211" t="s">
        <v>639</v>
      </c>
      <c r="G316" s="211" t="s">
        <v>941</v>
      </c>
      <c r="H316" s="211"/>
    </row>
    <row r="317" spans="1:8" s="212" customFormat="1">
      <c r="A317" s="210">
        <v>43191</v>
      </c>
      <c r="B317" s="211" t="s">
        <v>984</v>
      </c>
      <c r="C317" s="211">
        <v>5038</v>
      </c>
      <c r="D317" s="211" t="s">
        <v>1079</v>
      </c>
      <c r="E317" s="211" t="s">
        <v>984</v>
      </c>
      <c r="F317" s="211" t="s">
        <v>24</v>
      </c>
      <c r="G317" s="211" t="s">
        <v>941</v>
      </c>
      <c r="H317" s="211"/>
    </row>
    <row r="318" spans="1:8" s="212" customFormat="1">
      <c r="A318" s="210">
        <v>43196</v>
      </c>
      <c r="B318" s="211" t="s">
        <v>984</v>
      </c>
      <c r="C318" s="211" t="s">
        <v>1146</v>
      </c>
      <c r="D318" s="211" t="s">
        <v>1147</v>
      </c>
      <c r="E318" s="211" t="s">
        <v>24</v>
      </c>
      <c r="F318" s="211" t="s">
        <v>364</v>
      </c>
      <c r="G318" s="211" t="s">
        <v>941</v>
      </c>
      <c r="H318" s="211"/>
    </row>
    <row r="319" spans="1:8" s="212" customFormat="1">
      <c r="A319" s="210">
        <v>43215</v>
      </c>
      <c r="B319" s="211" t="s">
        <v>984</v>
      </c>
      <c r="C319" s="211" t="s">
        <v>1232</v>
      </c>
      <c r="D319" s="211" t="s">
        <v>1233</v>
      </c>
      <c r="E319" s="211" t="s">
        <v>5</v>
      </c>
      <c r="F319" s="211" t="s">
        <v>5</v>
      </c>
      <c r="G319" s="211" t="s">
        <v>1234</v>
      </c>
      <c r="H319" s="211"/>
    </row>
    <row r="320" spans="1:8" s="212" customFormat="1">
      <c r="A320" s="210">
        <v>43219</v>
      </c>
      <c r="B320" s="211" t="s">
        <v>984</v>
      </c>
      <c r="C320" s="211">
        <v>6665</v>
      </c>
      <c r="D320" s="211" t="s">
        <v>1309</v>
      </c>
      <c r="E320" s="211" t="s">
        <v>984</v>
      </c>
      <c r="F320" s="211" t="s">
        <v>24</v>
      </c>
      <c r="G320" s="211" t="s">
        <v>1230</v>
      </c>
      <c r="H320" s="211"/>
    </row>
    <row r="321" spans="1:11" s="212" customFormat="1">
      <c r="A321" s="210">
        <v>43220</v>
      </c>
      <c r="B321" s="211" t="s">
        <v>1337</v>
      </c>
      <c r="C321" s="620">
        <v>2250</v>
      </c>
      <c r="D321" s="211" t="s">
        <v>1338</v>
      </c>
      <c r="E321" s="211" t="s">
        <v>1339</v>
      </c>
      <c r="F321" s="211" t="s">
        <v>6</v>
      </c>
      <c r="G321" s="211" t="s">
        <v>388</v>
      </c>
      <c r="H321" s="211"/>
    </row>
    <row r="322" spans="1:11" s="212" customFormat="1">
      <c r="A322" s="210">
        <v>43205</v>
      </c>
      <c r="B322" s="211" t="s">
        <v>104</v>
      </c>
      <c r="C322" s="211">
        <v>1700</v>
      </c>
      <c r="D322" s="211" t="s">
        <v>1188</v>
      </c>
      <c r="E322" s="211" t="s">
        <v>127</v>
      </c>
      <c r="F322" s="211" t="s">
        <v>24</v>
      </c>
      <c r="G322" s="211" t="s">
        <v>1189</v>
      </c>
      <c r="H322" s="211"/>
    </row>
    <row r="323" spans="1:11" s="212" customFormat="1">
      <c r="A323" s="210"/>
      <c r="B323" s="211"/>
      <c r="C323" s="211"/>
      <c r="D323" s="211"/>
      <c r="E323" s="211"/>
      <c r="F323" s="211"/>
      <c r="G323" s="211"/>
      <c r="H323" s="211"/>
    </row>
    <row r="324" spans="1:11" s="212" customFormat="1">
      <c r="A324" s="210"/>
      <c r="B324" s="211"/>
      <c r="C324" s="211"/>
      <c r="D324" s="211"/>
      <c r="E324" s="211"/>
      <c r="F324" s="211"/>
      <c r="G324" s="211"/>
      <c r="H324" s="211"/>
    </row>
    <row r="325" spans="1:11" s="212" customFormat="1">
      <c r="A325" s="210"/>
      <c r="B325" s="232"/>
      <c r="C325" s="215"/>
      <c r="D325" s="211"/>
      <c r="E325" s="211"/>
      <c r="F325" s="211"/>
      <c r="G325" s="211"/>
      <c r="H325" s="211"/>
    </row>
    <row r="329" spans="1:11" ht="21">
      <c r="H329" t="s">
        <v>1318</v>
      </c>
      <c r="I329" s="134" t="s">
        <v>4</v>
      </c>
      <c r="J329" s="243">
        <f>314-117</f>
        <v>197</v>
      </c>
      <c r="K329" s="144">
        <f>J329/J334</f>
        <v>0.61562499999999998</v>
      </c>
    </row>
    <row r="330" spans="1:11" ht="21">
      <c r="I330" s="134" t="s">
        <v>22</v>
      </c>
      <c r="J330" s="135">
        <v>9</v>
      </c>
      <c r="K330" s="144">
        <f>J330/J334</f>
        <v>2.8125000000000001E-2</v>
      </c>
    </row>
    <row r="331" spans="1:11" ht="21">
      <c r="I331" s="134" t="s">
        <v>6</v>
      </c>
      <c r="J331" s="135">
        <v>18</v>
      </c>
      <c r="K331" s="144">
        <f>J331/J334</f>
        <v>5.6250000000000001E-2</v>
      </c>
    </row>
    <row r="332" spans="1:11" ht="21">
      <c r="I332" s="134" t="s">
        <v>7</v>
      </c>
      <c r="J332" s="135">
        <f>108-36</f>
        <v>72</v>
      </c>
      <c r="K332" s="144">
        <f>J332/J334</f>
        <v>0.22500000000000001</v>
      </c>
    </row>
    <row r="333" spans="1:11" ht="21">
      <c r="I333" s="134" t="s">
        <v>711</v>
      </c>
      <c r="J333" s="135">
        <v>24</v>
      </c>
      <c r="K333" s="144">
        <f>J333/J334</f>
        <v>7.4999999999999997E-2</v>
      </c>
    </row>
    <row r="334" spans="1:11" ht="21">
      <c r="I334" s="134"/>
      <c r="J334" s="135">
        <f>SUM(J329:J333)</f>
        <v>320</v>
      </c>
      <c r="K334" s="144">
        <f>SUM(K329:K333)</f>
        <v>0.99999999999999989</v>
      </c>
    </row>
    <row r="336" spans="1:11" ht="21">
      <c r="I336" s="134" t="s">
        <v>4</v>
      </c>
      <c r="J336" s="243">
        <f>325-139</f>
        <v>186</v>
      </c>
      <c r="K336" s="144">
        <f>J336/J341</f>
        <v>0.57407407407407407</v>
      </c>
    </row>
    <row r="337" spans="9:11" ht="21">
      <c r="I337" s="134" t="s">
        <v>22</v>
      </c>
      <c r="J337" s="135">
        <v>5</v>
      </c>
      <c r="K337" s="144">
        <f>J337/J341</f>
        <v>1.5432098765432098E-2</v>
      </c>
    </row>
    <row r="338" spans="9:11" ht="21">
      <c r="I338" s="134" t="s">
        <v>6</v>
      </c>
      <c r="J338" s="135">
        <v>21</v>
      </c>
      <c r="K338" s="144">
        <f>J338/J341</f>
        <v>6.4814814814814811E-2</v>
      </c>
    </row>
    <row r="339" spans="9:11" ht="21">
      <c r="I339" s="134" t="s">
        <v>7</v>
      </c>
      <c r="J339" s="135">
        <v>110</v>
      </c>
      <c r="K339" s="144">
        <f>J339/J341</f>
        <v>0.33950617283950618</v>
      </c>
    </row>
    <row r="340" spans="9:11" ht="21">
      <c r="I340" s="134" t="s">
        <v>711</v>
      </c>
      <c r="J340" s="135">
        <v>2</v>
      </c>
      <c r="K340" s="144">
        <f>J340/J341</f>
        <v>6.1728395061728392E-3</v>
      </c>
    </row>
    <row r="341" spans="9:11" ht="21">
      <c r="I341" s="134"/>
      <c r="J341" s="135">
        <f>SUM(J336:J340)</f>
        <v>324</v>
      </c>
      <c r="K341" s="144">
        <f>SUM(K336:K340)</f>
        <v>1</v>
      </c>
    </row>
  </sheetData>
  <sortState ref="A4:H322">
    <sortCondition ref="B322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2"/>
  <dimension ref="A1:K462"/>
  <sheetViews>
    <sheetView topLeftCell="E1" zoomScale="153" zoomScaleNormal="153" zoomScalePageLayoutView="153" workbookViewId="0">
      <pane ySplit="1" topLeftCell="A2" activePane="bottomLeft" state="frozen"/>
      <selection pane="bottomLeft" activeCell="H421" sqref="H4:H421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1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1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1" s="121" customFormat="1" ht="21">
      <c r="A3" s="117"/>
      <c r="B3" s="219"/>
      <c r="C3" s="119"/>
      <c r="D3" s="117"/>
      <c r="E3" s="120"/>
      <c r="F3" s="120"/>
      <c r="G3" s="120"/>
      <c r="H3" s="120"/>
    </row>
    <row r="4" spans="1:11">
      <c r="A4" s="210">
        <v>43221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1410</v>
      </c>
      <c r="G4" s="211" t="s">
        <v>42</v>
      </c>
      <c r="H4" s="211"/>
      <c r="I4" s="121"/>
      <c r="J4" s="121"/>
    </row>
    <row r="5" spans="1:11">
      <c r="A5" s="210">
        <v>43221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24</v>
      </c>
      <c r="G5" s="211" t="s">
        <v>65</v>
      </c>
      <c r="H5" s="211"/>
      <c r="I5" s="121"/>
      <c r="J5" s="121"/>
    </row>
    <row r="6" spans="1:11">
      <c r="A6" s="210">
        <v>43223</v>
      </c>
      <c r="B6" s="211" t="s">
        <v>22</v>
      </c>
      <c r="C6" s="211">
        <v>1770</v>
      </c>
      <c r="D6" s="211" t="s">
        <v>1512</v>
      </c>
      <c r="E6" s="211" t="s">
        <v>984</v>
      </c>
      <c r="F6" s="211" t="s">
        <v>7</v>
      </c>
      <c r="G6" s="211" t="s">
        <v>941</v>
      </c>
      <c r="H6" s="211"/>
      <c r="I6" s="121"/>
      <c r="J6" s="121"/>
    </row>
    <row r="7" spans="1:11">
      <c r="A7" s="210">
        <v>43224</v>
      </c>
      <c r="B7" s="211" t="s">
        <v>22</v>
      </c>
      <c r="C7" s="211">
        <v>6730</v>
      </c>
      <c r="D7" s="211" t="s">
        <v>1524</v>
      </c>
      <c r="E7" s="211" t="s">
        <v>7</v>
      </c>
      <c r="F7" s="211" t="s">
        <v>24</v>
      </c>
      <c r="G7" s="211" t="s">
        <v>388</v>
      </c>
      <c r="H7" s="211"/>
      <c r="I7" s="121"/>
      <c r="J7" s="121"/>
    </row>
    <row r="8" spans="1:11">
      <c r="A8" s="210">
        <v>43230</v>
      </c>
      <c r="B8" s="211" t="s">
        <v>22</v>
      </c>
      <c r="C8" s="211">
        <v>1950</v>
      </c>
      <c r="D8" s="211" t="s">
        <v>1565</v>
      </c>
      <c r="E8" s="211" t="s">
        <v>7</v>
      </c>
      <c r="F8" s="211" t="s">
        <v>984</v>
      </c>
      <c r="G8" s="211" t="s">
        <v>388</v>
      </c>
      <c r="H8" s="211"/>
      <c r="I8" s="212"/>
      <c r="J8" s="212"/>
      <c r="K8" s="212"/>
    </row>
    <row r="9" spans="1:11">
      <c r="A9" s="210">
        <v>43230</v>
      </c>
      <c r="B9" s="211" t="s">
        <v>22</v>
      </c>
      <c r="C9" s="211">
        <v>6700</v>
      </c>
      <c r="D9" s="211" t="s">
        <v>326</v>
      </c>
      <c r="E9" s="211" t="s">
        <v>66</v>
      </c>
      <c r="F9" s="211" t="s">
        <v>24</v>
      </c>
      <c r="G9" s="211" t="s">
        <v>98</v>
      </c>
      <c r="H9" s="211"/>
      <c r="I9" s="212"/>
      <c r="J9" s="212"/>
      <c r="K9" s="212"/>
    </row>
    <row r="10" spans="1:11">
      <c r="A10" s="210">
        <v>43231</v>
      </c>
      <c r="B10" s="211" t="s">
        <v>22</v>
      </c>
      <c r="C10" s="211">
        <v>4845</v>
      </c>
      <c r="D10" s="211" t="s">
        <v>1615</v>
      </c>
      <c r="E10" s="211" t="s">
        <v>7</v>
      </c>
      <c r="F10" s="211" t="s">
        <v>7</v>
      </c>
      <c r="G10" s="211" t="s">
        <v>1612</v>
      </c>
      <c r="H10" s="211"/>
      <c r="I10" s="212"/>
      <c r="J10" s="212"/>
      <c r="K10" s="212"/>
    </row>
    <row r="11" spans="1:11">
      <c r="A11" s="210">
        <v>43221</v>
      </c>
      <c r="B11" s="211" t="s">
        <v>6</v>
      </c>
      <c r="C11" s="211">
        <v>54739</v>
      </c>
      <c r="D11" s="211" t="s">
        <v>1385</v>
      </c>
      <c r="E11" s="211" t="s">
        <v>7</v>
      </c>
      <c r="F11" s="211" t="s">
        <v>6</v>
      </c>
      <c r="G11" s="211" t="s">
        <v>1133</v>
      </c>
      <c r="H11" s="211"/>
      <c r="I11" s="121"/>
      <c r="J11" s="121"/>
    </row>
    <row r="12" spans="1:11">
      <c r="A12" s="210">
        <v>43225</v>
      </c>
      <c r="B12" s="211" t="s">
        <v>6</v>
      </c>
      <c r="C12" s="211">
        <v>52072</v>
      </c>
      <c r="D12" s="211" t="s">
        <v>1529</v>
      </c>
      <c r="E12" s="211" t="s">
        <v>6</v>
      </c>
      <c r="F12" s="211" t="s">
        <v>1530</v>
      </c>
      <c r="G12" s="211" t="s">
        <v>1531</v>
      </c>
      <c r="H12" s="211"/>
      <c r="I12" s="121"/>
      <c r="J12" s="121"/>
    </row>
    <row r="13" spans="1:11">
      <c r="A13" s="210">
        <v>43230</v>
      </c>
      <c r="B13" s="211" t="s">
        <v>6</v>
      </c>
      <c r="C13" s="211">
        <v>66557</v>
      </c>
      <c r="D13" s="211" t="s">
        <v>1573</v>
      </c>
      <c r="E13" s="211" t="s">
        <v>6</v>
      </c>
      <c r="F13" s="211" t="s">
        <v>6</v>
      </c>
      <c r="G13" s="211" t="s">
        <v>98</v>
      </c>
      <c r="H13" s="211"/>
      <c r="I13" s="212"/>
      <c r="J13" s="212"/>
      <c r="K13" s="212"/>
    </row>
    <row r="14" spans="1:11">
      <c r="A14" s="210">
        <v>43231</v>
      </c>
      <c r="B14" s="211" t="s">
        <v>6</v>
      </c>
      <c r="C14" s="211">
        <v>49479</v>
      </c>
      <c r="D14" s="211" t="s">
        <v>1611</v>
      </c>
      <c r="E14" s="211" t="s">
        <v>6</v>
      </c>
      <c r="F14" s="211" t="s">
        <v>24</v>
      </c>
      <c r="G14" s="211" t="s">
        <v>1612</v>
      </c>
      <c r="H14" s="211"/>
      <c r="I14" s="212"/>
      <c r="J14" s="212"/>
      <c r="K14" s="212"/>
    </row>
    <row r="15" spans="1:11">
      <c r="A15" s="210">
        <v>43233</v>
      </c>
      <c r="B15" s="211" t="s">
        <v>6</v>
      </c>
      <c r="C15" s="211">
        <v>54456</v>
      </c>
      <c r="D15" s="211" t="s">
        <v>1630</v>
      </c>
      <c r="E15" s="211" t="s">
        <v>489</v>
      </c>
      <c r="F15" s="211" t="s">
        <v>24</v>
      </c>
      <c r="G15" s="211" t="s">
        <v>1631</v>
      </c>
      <c r="H15" s="211"/>
      <c r="I15" s="212"/>
      <c r="J15" s="212"/>
      <c r="K15" s="212"/>
    </row>
    <row r="16" spans="1:11">
      <c r="A16" s="210">
        <v>43233</v>
      </c>
      <c r="B16" s="211" t="s">
        <v>6</v>
      </c>
      <c r="C16" s="211">
        <v>66440</v>
      </c>
      <c r="D16" s="211" t="s">
        <v>1638</v>
      </c>
      <c r="E16" s="211" t="s">
        <v>6</v>
      </c>
      <c r="F16" s="211" t="s">
        <v>24</v>
      </c>
      <c r="G16" s="211" t="s">
        <v>576</v>
      </c>
      <c r="H16" s="211"/>
      <c r="I16" s="212"/>
      <c r="J16" s="212"/>
      <c r="K16" s="212"/>
    </row>
    <row r="17" spans="1:11">
      <c r="A17" s="210">
        <v>43233</v>
      </c>
      <c r="B17" s="211" t="s">
        <v>6</v>
      </c>
      <c r="C17" s="211">
        <v>66440</v>
      </c>
      <c r="D17" s="211" t="s">
        <v>1638</v>
      </c>
      <c r="E17" s="211" t="s">
        <v>6</v>
      </c>
      <c r="F17" s="211" t="s">
        <v>24</v>
      </c>
      <c r="G17" s="211" t="s">
        <v>388</v>
      </c>
      <c r="H17" s="211"/>
      <c r="I17" s="212"/>
      <c r="J17" s="212"/>
      <c r="K17" s="212"/>
    </row>
    <row r="18" spans="1:11">
      <c r="A18" s="210">
        <v>43233</v>
      </c>
      <c r="B18" s="211" t="s">
        <v>6</v>
      </c>
      <c r="C18" s="211">
        <v>40629</v>
      </c>
      <c r="D18" s="211" t="s">
        <v>1683</v>
      </c>
      <c r="E18" s="211" t="s">
        <v>7</v>
      </c>
      <c r="F18" s="211" t="s">
        <v>6</v>
      </c>
      <c r="G18" s="211" t="s">
        <v>941</v>
      </c>
      <c r="H18" s="211"/>
      <c r="I18" s="212"/>
      <c r="J18" s="212"/>
      <c r="K18" s="212"/>
    </row>
    <row r="19" spans="1:11">
      <c r="A19" s="210">
        <v>43234</v>
      </c>
      <c r="B19" s="211" t="s">
        <v>6</v>
      </c>
      <c r="C19" s="246" t="s">
        <v>1709</v>
      </c>
      <c r="D19" s="211" t="s">
        <v>1710</v>
      </c>
      <c r="E19" s="211" t="s">
        <v>6</v>
      </c>
      <c r="F19" s="211" t="s">
        <v>24</v>
      </c>
      <c r="G19" s="211" t="s">
        <v>1711</v>
      </c>
      <c r="H19" s="211"/>
      <c r="I19" s="212"/>
      <c r="J19" s="212"/>
      <c r="K19" s="212"/>
    </row>
    <row r="20" spans="1:11">
      <c r="A20" s="210">
        <v>43240</v>
      </c>
      <c r="B20" s="211" t="s">
        <v>6</v>
      </c>
      <c r="C20" s="211">
        <v>54450</v>
      </c>
      <c r="D20" s="211" t="s">
        <v>1722</v>
      </c>
      <c r="E20" s="211" t="s">
        <v>6</v>
      </c>
      <c r="F20" s="211" t="s">
        <v>6</v>
      </c>
      <c r="G20" s="211" t="s">
        <v>1723</v>
      </c>
      <c r="H20" s="211"/>
      <c r="I20" s="212"/>
      <c r="J20" s="212"/>
      <c r="K20" s="212"/>
    </row>
    <row r="21" spans="1:11">
      <c r="A21" s="210">
        <v>43241</v>
      </c>
      <c r="B21" s="211" t="s">
        <v>6</v>
      </c>
      <c r="C21" s="211">
        <v>52525</v>
      </c>
      <c r="D21" s="211" t="s">
        <v>1762</v>
      </c>
      <c r="E21" s="211" t="s">
        <v>6</v>
      </c>
      <c r="F21" s="211" t="s">
        <v>6</v>
      </c>
      <c r="G21" s="211" t="s">
        <v>1763</v>
      </c>
      <c r="H21" s="211"/>
    </row>
    <row r="22" spans="1:11" ht="21">
      <c r="A22" s="210">
        <v>43241</v>
      </c>
      <c r="B22" s="211" t="s">
        <v>6</v>
      </c>
      <c r="C22" s="211">
        <v>40764</v>
      </c>
      <c r="D22" s="211" t="s">
        <v>1006</v>
      </c>
      <c r="E22" s="211" t="s">
        <v>6</v>
      </c>
      <c r="F22" s="211" t="s">
        <v>6</v>
      </c>
      <c r="G22" s="211" t="s">
        <v>1777</v>
      </c>
      <c r="H22" s="211"/>
      <c r="I22" s="134"/>
      <c r="J22" s="135">
        <f>SUM(J17:J21)</f>
        <v>0</v>
      </c>
      <c r="K22" s="144">
        <f>SUM(K17:K21)</f>
        <v>0</v>
      </c>
    </row>
    <row r="23" spans="1:11">
      <c r="A23" s="210">
        <v>43241</v>
      </c>
      <c r="B23" s="211" t="s">
        <v>6</v>
      </c>
      <c r="C23" s="211">
        <v>54329</v>
      </c>
      <c r="D23" s="211" t="s">
        <v>868</v>
      </c>
      <c r="E23" s="211" t="s">
        <v>7</v>
      </c>
      <c r="F23" s="211" t="s">
        <v>6</v>
      </c>
      <c r="G23" s="211" t="s">
        <v>1779</v>
      </c>
      <c r="H23" s="211"/>
      <c r="J23">
        <f>290-3</f>
        <v>287</v>
      </c>
    </row>
    <row r="24" spans="1:11">
      <c r="A24" s="210">
        <v>43242</v>
      </c>
      <c r="B24" s="211" t="s">
        <v>6</v>
      </c>
      <c r="C24" s="211">
        <v>45355</v>
      </c>
      <c r="D24" s="211" t="s">
        <v>1795</v>
      </c>
      <c r="E24" s="211" t="s">
        <v>6</v>
      </c>
      <c r="F24" s="211" t="s">
        <v>24</v>
      </c>
      <c r="G24" s="211" t="s">
        <v>1796</v>
      </c>
      <c r="H24" s="211"/>
    </row>
    <row r="25" spans="1:11">
      <c r="A25" s="210">
        <v>43243</v>
      </c>
      <c r="B25" s="211" t="s">
        <v>6</v>
      </c>
      <c r="C25" s="211">
        <v>79100</v>
      </c>
      <c r="D25" s="211" t="s">
        <v>1812</v>
      </c>
      <c r="E25" s="211" t="s">
        <v>1813</v>
      </c>
      <c r="F25" s="211" t="s">
        <v>1814</v>
      </c>
      <c r="G25" s="211" t="s">
        <v>1833</v>
      </c>
      <c r="H25" s="211"/>
    </row>
    <row r="26" spans="1:11">
      <c r="A26" s="210">
        <v>43243</v>
      </c>
      <c r="B26" s="211" t="s">
        <v>6</v>
      </c>
      <c r="C26" s="211">
        <v>66909</v>
      </c>
      <c r="D26" s="211" t="s">
        <v>1834</v>
      </c>
      <c r="E26" s="211" t="s">
        <v>24</v>
      </c>
      <c r="F26" s="211" t="s">
        <v>24</v>
      </c>
      <c r="G26" s="211" t="s">
        <v>1829</v>
      </c>
      <c r="H26" s="211"/>
    </row>
    <row r="27" spans="1:11">
      <c r="A27" s="210">
        <v>43244</v>
      </c>
      <c r="B27" s="211" t="s">
        <v>6</v>
      </c>
      <c r="C27" s="211">
        <v>84036</v>
      </c>
      <c r="D27" s="211" t="s">
        <v>1846</v>
      </c>
      <c r="E27" s="211" t="s">
        <v>6</v>
      </c>
      <c r="F27" s="211" t="s">
        <v>53</v>
      </c>
      <c r="G27" s="211" t="s">
        <v>1496</v>
      </c>
      <c r="H27" s="211"/>
    </row>
    <row r="28" spans="1:11">
      <c r="A28" s="210">
        <v>43244</v>
      </c>
      <c r="B28" s="211" t="s">
        <v>6</v>
      </c>
      <c r="C28" s="211">
        <v>42553</v>
      </c>
      <c r="D28" s="211" t="s">
        <v>1847</v>
      </c>
      <c r="E28" s="211" t="s">
        <v>6</v>
      </c>
      <c r="F28" s="211" t="s">
        <v>6</v>
      </c>
      <c r="G28" s="211" t="s">
        <v>1848</v>
      </c>
      <c r="H28" s="211"/>
    </row>
    <row r="29" spans="1:11">
      <c r="A29" s="210">
        <v>43244</v>
      </c>
      <c r="B29" s="211" t="s">
        <v>6</v>
      </c>
      <c r="C29" s="211">
        <v>42799</v>
      </c>
      <c r="D29" s="211" t="s">
        <v>1849</v>
      </c>
      <c r="E29" s="211" t="s">
        <v>6</v>
      </c>
      <c r="F29" s="211" t="s">
        <v>6</v>
      </c>
      <c r="G29" s="211" t="s">
        <v>1848</v>
      </c>
      <c r="H29" s="211"/>
    </row>
    <row r="30" spans="1:11">
      <c r="A30" s="210">
        <v>43221</v>
      </c>
      <c r="B30" s="211" t="s">
        <v>7</v>
      </c>
      <c r="C30" s="211">
        <v>57390</v>
      </c>
      <c r="D30" s="211" t="s">
        <v>350</v>
      </c>
      <c r="E30" s="211" t="s">
        <v>7</v>
      </c>
      <c r="F30" s="211" t="s">
        <v>7</v>
      </c>
      <c r="G30" s="211" t="s">
        <v>42</v>
      </c>
      <c r="H30" s="211"/>
      <c r="I30" s="121"/>
      <c r="J30" s="121"/>
    </row>
    <row r="31" spans="1:11">
      <c r="A31" s="210">
        <v>43221</v>
      </c>
      <c r="B31" s="211" t="s">
        <v>7</v>
      </c>
      <c r="C31" s="211">
        <v>57390</v>
      </c>
      <c r="D31" s="211" t="s">
        <v>350</v>
      </c>
      <c r="E31" s="211" t="s">
        <v>9</v>
      </c>
      <c r="F31" s="211" t="s">
        <v>7</v>
      </c>
      <c r="G31" s="211" t="s">
        <v>42</v>
      </c>
      <c r="H31" s="211"/>
      <c r="I31" s="121"/>
      <c r="J31" s="121"/>
    </row>
    <row r="32" spans="1:11">
      <c r="A32" s="210">
        <v>43221</v>
      </c>
      <c r="B32" s="211" t="s">
        <v>7</v>
      </c>
      <c r="C32" s="211">
        <v>57220</v>
      </c>
      <c r="D32" s="211" t="s">
        <v>1284</v>
      </c>
      <c r="E32" s="211" t="s">
        <v>7</v>
      </c>
      <c r="F32" s="211" t="s">
        <v>5</v>
      </c>
      <c r="G32" s="211" t="s">
        <v>388</v>
      </c>
      <c r="H32" s="211"/>
      <c r="I32" s="121"/>
      <c r="J32" s="121"/>
    </row>
    <row r="33" spans="1:11">
      <c r="A33" s="210">
        <v>43221</v>
      </c>
      <c r="B33" s="211" t="s">
        <v>7</v>
      </c>
      <c r="C33" s="211">
        <v>54870</v>
      </c>
      <c r="D33" s="211" t="s">
        <v>1438</v>
      </c>
      <c r="E33" s="211" t="s">
        <v>7</v>
      </c>
      <c r="F33" s="211" t="s">
        <v>24</v>
      </c>
      <c r="G33" s="211" t="s">
        <v>42</v>
      </c>
      <c r="H33" s="211"/>
      <c r="I33" s="121"/>
      <c r="J33" s="121"/>
    </row>
    <row r="34" spans="1:11">
      <c r="A34" s="210">
        <v>43221</v>
      </c>
      <c r="B34" s="211" t="s">
        <v>7</v>
      </c>
      <c r="C34" s="211">
        <v>54400</v>
      </c>
      <c r="D34" s="211" t="s">
        <v>815</v>
      </c>
      <c r="E34" s="211" t="s">
        <v>7</v>
      </c>
      <c r="F34" s="211" t="s">
        <v>24</v>
      </c>
      <c r="G34" s="211" t="s">
        <v>65</v>
      </c>
      <c r="H34" s="211"/>
      <c r="I34" s="121"/>
      <c r="J34" s="121"/>
    </row>
    <row r="35" spans="1:11">
      <c r="A35" s="210">
        <v>43221</v>
      </c>
      <c r="B35" s="211" t="s">
        <v>7</v>
      </c>
      <c r="C35" s="211">
        <v>54800</v>
      </c>
      <c r="D35" s="211" t="s">
        <v>1393</v>
      </c>
      <c r="E35" s="211" t="s">
        <v>7</v>
      </c>
      <c r="F35" s="211" t="s">
        <v>6</v>
      </c>
      <c r="G35" s="211" t="s">
        <v>1269</v>
      </c>
      <c r="H35" s="211"/>
      <c r="I35" s="121"/>
      <c r="J35" s="121"/>
    </row>
    <row r="36" spans="1:11">
      <c r="A36" s="210">
        <v>43221</v>
      </c>
      <c r="B36" s="211" t="s">
        <v>7</v>
      </c>
      <c r="C36" s="211">
        <v>57100</v>
      </c>
      <c r="D36" s="211" t="s">
        <v>349</v>
      </c>
      <c r="E36" s="211" t="s">
        <v>7</v>
      </c>
      <c r="F36" s="211" t="s">
        <v>7</v>
      </c>
      <c r="G36" s="211" t="s">
        <v>42</v>
      </c>
      <c r="H36" s="211"/>
      <c r="I36" s="121"/>
      <c r="J36" s="121"/>
    </row>
    <row r="37" spans="1:11">
      <c r="A37" s="210">
        <v>43221</v>
      </c>
      <c r="B37" s="211" t="s">
        <v>7</v>
      </c>
      <c r="C37" s="211">
        <v>57070</v>
      </c>
      <c r="D37" s="211" t="s">
        <v>785</v>
      </c>
      <c r="E37" s="211" t="s">
        <v>7</v>
      </c>
      <c r="F37" s="211" t="s">
        <v>24</v>
      </c>
      <c r="G37" s="211" t="s">
        <v>388</v>
      </c>
      <c r="H37" s="211"/>
      <c r="I37" s="121"/>
      <c r="J37" s="121"/>
    </row>
    <row r="38" spans="1:11" s="212" customFormat="1">
      <c r="A38" s="210">
        <v>43221</v>
      </c>
      <c r="B38" s="211" t="s">
        <v>7</v>
      </c>
      <c r="C38" s="211">
        <v>57700</v>
      </c>
      <c r="D38" s="211" t="s">
        <v>1425</v>
      </c>
      <c r="E38" s="211" t="s">
        <v>7</v>
      </c>
      <c r="F38" s="211" t="s">
        <v>7</v>
      </c>
      <c r="G38" s="211" t="s">
        <v>42</v>
      </c>
      <c r="H38" s="211"/>
      <c r="I38" s="121"/>
      <c r="J38" s="121"/>
      <c r="K38"/>
    </row>
    <row r="39" spans="1:11" s="212" customFormat="1">
      <c r="A39" s="210">
        <v>43221</v>
      </c>
      <c r="B39" s="211" t="s">
        <v>7</v>
      </c>
      <c r="C39" s="211">
        <v>29000</v>
      </c>
      <c r="D39" s="211" t="s">
        <v>1436</v>
      </c>
      <c r="E39" s="211" t="s">
        <v>7</v>
      </c>
      <c r="F39" s="211" t="s">
        <v>5</v>
      </c>
      <c r="G39" s="211" t="s">
        <v>217</v>
      </c>
      <c r="H39" s="211"/>
      <c r="I39" s="121"/>
      <c r="J39" s="121"/>
      <c r="K39"/>
    </row>
    <row r="40" spans="1:11" s="212" customFormat="1">
      <c r="A40" s="210">
        <v>43221</v>
      </c>
      <c r="B40" s="211" t="s">
        <v>7</v>
      </c>
      <c r="C40" s="211">
        <v>57580</v>
      </c>
      <c r="D40" s="211" t="s">
        <v>858</v>
      </c>
      <c r="E40" s="211" t="s">
        <v>7</v>
      </c>
      <c r="F40" s="211" t="s">
        <v>24</v>
      </c>
      <c r="G40" s="211" t="s">
        <v>65</v>
      </c>
      <c r="H40" s="211"/>
      <c r="I40" s="121"/>
      <c r="J40" s="121"/>
      <c r="K40"/>
    </row>
    <row r="41" spans="1:11" s="212" customFormat="1">
      <c r="A41" s="210">
        <v>43221</v>
      </c>
      <c r="B41" s="211" t="s">
        <v>7</v>
      </c>
      <c r="C41" s="211">
        <v>57290</v>
      </c>
      <c r="D41" s="211" t="s">
        <v>1472</v>
      </c>
      <c r="E41" s="211" t="s">
        <v>7</v>
      </c>
      <c r="F41" s="211" t="s">
        <v>24</v>
      </c>
      <c r="G41" s="211" t="s">
        <v>388</v>
      </c>
      <c r="H41" s="211"/>
      <c r="I41" s="121"/>
      <c r="J41" s="121"/>
      <c r="K41"/>
    </row>
    <row r="42" spans="1:11" s="212" customFormat="1">
      <c r="A42" s="210">
        <v>43221</v>
      </c>
      <c r="B42" s="211" t="s">
        <v>7</v>
      </c>
      <c r="C42" s="211">
        <v>57180</v>
      </c>
      <c r="D42" s="211" t="s">
        <v>823</v>
      </c>
      <c r="E42" s="211" t="s">
        <v>7</v>
      </c>
      <c r="F42" s="211" t="s">
        <v>24</v>
      </c>
      <c r="G42" s="211" t="s">
        <v>123</v>
      </c>
      <c r="H42" s="211"/>
      <c r="I42" s="121"/>
      <c r="J42" s="121"/>
      <c r="K42"/>
    </row>
    <row r="43" spans="1:11" s="212" customFormat="1">
      <c r="A43" s="210">
        <v>43221</v>
      </c>
      <c r="B43" s="211" t="s">
        <v>7</v>
      </c>
      <c r="C43" s="211">
        <v>57100</v>
      </c>
      <c r="D43" s="211" t="s">
        <v>369</v>
      </c>
      <c r="E43" s="211" t="s">
        <v>7</v>
      </c>
      <c r="F43" s="211" t="s">
        <v>24</v>
      </c>
      <c r="G43" s="211" t="s">
        <v>42</v>
      </c>
      <c r="H43" s="211"/>
      <c r="I43" s="121"/>
      <c r="J43" s="121"/>
      <c r="K43"/>
    </row>
    <row r="44" spans="1:11" s="212" customFormat="1">
      <c r="A44" s="210">
        <v>43221</v>
      </c>
      <c r="B44" s="211" t="s">
        <v>7</v>
      </c>
      <c r="C44" s="211">
        <v>57100</v>
      </c>
      <c r="D44" s="211" t="s">
        <v>369</v>
      </c>
      <c r="E44" s="211" t="s">
        <v>7</v>
      </c>
      <c r="F44" s="211" t="s">
        <v>24</v>
      </c>
      <c r="G44" s="211" t="s">
        <v>42</v>
      </c>
      <c r="H44" s="211"/>
      <c r="I44" s="121"/>
      <c r="J44" s="121"/>
      <c r="K44"/>
    </row>
    <row r="45" spans="1:11" s="212" customFormat="1">
      <c r="A45" s="210">
        <v>43221</v>
      </c>
      <c r="B45" s="211" t="s">
        <v>7</v>
      </c>
      <c r="C45" s="211">
        <v>54730</v>
      </c>
      <c r="D45" s="211" t="s">
        <v>1473</v>
      </c>
      <c r="E45" s="211" t="s">
        <v>984</v>
      </c>
      <c r="F45" s="211" t="s">
        <v>7</v>
      </c>
      <c r="G45" s="211" t="s">
        <v>42</v>
      </c>
      <c r="H45" s="211"/>
      <c r="I45" s="184"/>
      <c r="J45" s="184"/>
      <c r="K45"/>
    </row>
    <row r="46" spans="1:11" s="212" customFormat="1">
      <c r="A46" s="210">
        <v>43221</v>
      </c>
      <c r="B46" s="211" t="s">
        <v>7</v>
      </c>
      <c r="C46" s="211">
        <v>54730</v>
      </c>
      <c r="D46" s="211" t="s">
        <v>1473</v>
      </c>
      <c r="E46" s="211" t="s">
        <v>7</v>
      </c>
      <c r="F46" s="211" t="s">
        <v>7</v>
      </c>
      <c r="G46" s="211" t="s">
        <v>65</v>
      </c>
      <c r="H46" s="211"/>
      <c r="I46" s="121"/>
      <c r="J46" s="121"/>
      <c r="K46"/>
    </row>
    <row r="47" spans="1:11" s="212" customFormat="1">
      <c r="A47" s="210">
        <v>43221</v>
      </c>
      <c r="B47" s="211" t="s">
        <v>7</v>
      </c>
      <c r="C47" s="211">
        <v>57970</v>
      </c>
      <c r="D47" s="211" t="s">
        <v>739</v>
      </c>
      <c r="E47" s="211" t="s">
        <v>7</v>
      </c>
      <c r="F47" s="211" t="s">
        <v>24</v>
      </c>
      <c r="G47" s="211" t="s">
        <v>42</v>
      </c>
      <c r="H47" s="211"/>
      <c r="I47" s="121"/>
      <c r="J47" s="121"/>
      <c r="K47"/>
    </row>
    <row r="48" spans="1:11" s="212" customFormat="1">
      <c r="A48" s="210">
        <v>43221</v>
      </c>
      <c r="B48" s="211" t="s">
        <v>7</v>
      </c>
      <c r="C48" s="211">
        <v>57970</v>
      </c>
      <c r="D48" s="211" t="s">
        <v>739</v>
      </c>
      <c r="E48" s="211" t="s">
        <v>7</v>
      </c>
      <c r="F48" s="211" t="s">
        <v>24</v>
      </c>
      <c r="G48" s="211" t="s">
        <v>388</v>
      </c>
      <c r="H48" s="211"/>
      <c r="I48" s="121"/>
      <c r="J48" s="121"/>
      <c r="K48"/>
    </row>
    <row r="49" spans="1:11" s="212" customFormat="1">
      <c r="A49" s="210">
        <v>43221</v>
      </c>
      <c r="B49" s="211" t="s">
        <v>7</v>
      </c>
      <c r="C49" s="211">
        <v>57970</v>
      </c>
      <c r="D49" s="211" t="s">
        <v>739</v>
      </c>
      <c r="E49" s="211" t="s">
        <v>7</v>
      </c>
      <c r="F49" s="211" t="s">
        <v>7</v>
      </c>
      <c r="G49" s="211" t="s">
        <v>65</v>
      </c>
      <c r="H49" s="211"/>
      <c r="I49" s="121"/>
      <c r="J49" s="121"/>
      <c r="K49"/>
    </row>
    <row r="50" spans="1:11" s="212" customFormat="1">
      <c r="A50" s="210">
        <v>43221</v>
      </c>
      <c r="B50" s="211" t="s">
        <v>7</v>
      </c>
      <c r="C50" s="211">
        <v>57330</v>
      </c>
      <c r="D50" s="211" t="s">
        <v>1463</v>
      </c>
      <c r="E50" s="211" t="s">
        <v>5</v>
      </c>
      <c r="F50" s="211" t="s">
        <v>5</v>
      </c>
      <c r="G50" s="211" t="s">
        <v>123</v>
      </c>
      <c r="H50" s="211"/>
      <c r="I50" s="121"/>
      <c r="J50" s="121"/>
      <c r="K50"/>
    </row>
    <row r="51" spans="1:11" s="212" customFormat="1">
      <c r="A51" s="210">
        <v>43222</v>
      </c>
      <c r="B51" s="211" t="s">
        <v>7</v>
      </c>
      <c r="C51" s="211">
        <v>57380</v>
      </c>
      <c r="D51" s="211" t="s">
        <v>1476</v>
      </c>
      <c r="E51" s="211" t="s">
        <v>7</v>
      </c>
      <c r="F51" s="211" t="s">
        <v>24</v>
      </c>
      <c r="G51" s="211" t="s">
        <v>1269</v>
      </c>
      <c r="H51" s="211"/>
      <c r="I51" s="121"/>
      <c r="J51" s="121"/>
      <c r="K51"/>
    </row>
    <row r="52" spans="1:11" s="212" customFormat="1">
      <c r="A52" s="210">
        <v>43222</v>
      </c>
      <c r="B52" s="211" t="s">
        <v>7</v>
      </c>
      <c r="C52" s="211">
        <v>54300</v>
      </c>
      <c r="D52" s="211" t="s">
        <v>1478</v>
      </c>
      <c r="E52" s="211" t="s">
        <v>7</v>
      </c>
      <c r="F52" s="211" t="s">
        <v>7</v>
      </c>
      <c r="G52" s="211" t="s">
        <v>1269</v>
      </c>
      <c r="H52" s="211"/>
      <c r="I52" s="121"/>
      <c r="J52" s="121"/>
      <c r="K52"/>
    </row>
    <row r="53" spans="1:11" s="212" customFormat="1">
      <c r="A53" s="210">
        <v>43222</v>
      </c>
      <c r="B53" s="211" t="s">
        <v>7</v>
      </c>
      <c r="C53" s="211">
        <v>57390</v>
      </c>
      <c r="D53" s="211" t="s">
        <v>669</v>
      </c>
      <c r="E53" s="211" t="s">
        <v>7</v>
      </c>
      <c r="F53" s="211" t="s">
        <v>24</v>
      </c>
      <c r="G53" s="211" t="s">
        <v>42</v>
      </c>
      <c r="H53" s="211"/>
      <c r="I53" s="121"/>
      <c r="J53" s="121"/>
      <c r="K53"/>
    </row>
    <row r="54" spans="1:11" s="212" customFormat="1">
      <c r="A54" s="210">
        <v>43222</v>
      </c>
      <c r="B54" s="211" t="s">
        <v>7</v>
      </c>
      <c r="C54" s="211">
        <v>57310</v>
      </c>
      <c r="D54" s="211" t="s">
        <v>833</v>
      </c>
      <c r="E54" s="211" t="s">
        <v>7</v>
      </c>
      <c r="F54" s="211" t="s">
        <v>24</v>
      </c>
      <c r="G54" s="211" t="s">
        <v>1480</v>
      </c>
      <c r="H54" s="211"/>
      <c r="I54" s="121"/>
      <c r="J54" s="121"/>
      <c r="K54"/>
    </row>
    <row r="55" spans="1:11" s="212" customFormat="1">
      <c r="A55" s="210">
        <v>43222</v>
      </c>
      <c r="B55" s="211" t="s">
        <v>7</v>
      </c>
      <c r="C55" s="211">
        <v>54880</v>
      </c>
      <c r="D55" s="211" t="s">
        <v>1482</v>
      </c>
      <c r="E55" s="211" t="s">
        <v>7</v>
      </c>
      <c r="F55" s="211" t="s">
        <v>10</v>
      </c>
      <c r="G55" s="211" t="s">
        <v>1133</v>
      </c>
      <c r="H55" s="211"/>
      <c r="I55" s="121"/>
      <c r="J55" s="121"/>
      <c r="K55"/>
    </row>
    <row r="56" spans="1:11" s="212" customFormat="1">
      <c r="A56" s="210">
        <v>43222</v>
      </c>
      <c r="B56" s="211" t="s">
        <v>7</v>
      </c>
      <c r="C56" s="211">
        <v>57700</v>
      </c>
      <c r="D56" s="211" t="s">
        <v>1485</v>
      </c>
      <c r="E56" s="211" t="s">
        <v>7</v>
      </c>
      <c r="F56" s="211" t="s">
        <v>7</v>
      </c>
      <c r="G56" s="211" t="s">
        <v>388</v>
      </c>
      <c r="H56" s="211"/>
      <c r="I56" s="121"/>
      <c r="J56" s="121"/>
      <c r="K56"/>
    </row>
    <row r="57" spans="1:11" s="212" customFormat="1">
      <c r="A57" s="210">
        <v>43223</v>
      </c>
      <c r="B57" s="211" t="s">
        <v>7</v>
      </c>
      <c r="C57" s="211">
        <v>54440</v>
      </c>
      <c r="D57" s="211" t="s">
        <v>522</v>
      </c>
      <c r="E57" s="211" t="s">
        <v>28</v>
      </c>
      <c r="F57" s="211" t="s">
        <v>7</v>
      </c>
      <c r="G57" s="211" t="s">
        <v>42</v>
      </c>
      <c r="H57" s="211"/>
      <c r="I57" s="121"/>
      <c r="J57" s="121"/>
      <c r="K57"/>
    </row>
    <row r="58" spans="1:11" s="212" customFormat="1">
      <c r="A58" s="210">
        <v>43223</v>
      </c>
      <c r="B58" s="211" t="s">
        <v>7</v>
      </c>
      <c r="C58" s="211">
        <v>54720</v>
      </c>
      <c r="D58" s="211" t="s">
        <v>538</v>
      </c>
      <c r="E58" s="211" t="s">
        <v>7</v>
      </c>
      <c r="F58" s="211" t="s">
        <v>9</v>
      </c>
      <c r="G58" s="211" t="s">
        <v>388</v>
      </c>
      <c r="H58" s="211"/>
    </row>
    <row r="59" spans="1:11" s="212" customFormat="1">
      <c r="A59" s="210">
        <v>43223</v>
      </c>
      <c r="B59" s="211" t="s">
        <v>7</v>
      </c>
      <c r="C59" s="211">
        <v>57150</v>
      </c>
      <c r="D59" s="211" t="s">
        <v>1498</v>
      </c>
      <c r="E59" s="211" t="s">
        <v>7</v>
      </c>
      <c r="F59" s="211" t="s">
        <v>6</v>
      </c>
      <c r="G59" s="211" t="s">
        <v>1024</v>
      </c>
      <c r="H59" s="211"/>
    </row>
    <row r="60" spans="1:11" s="212" customFormat="1">
      <c r="A60" s="210">
        <v>43223</v>
      </c>
      <c r="B60" s="211" t="s">
        <v>7</v>
      </c>
      <c r="C60" s="211">
        <v>54135</v>
      </c>
      <c r="D60" s="211" t="s">
        <v>738</v>
      </c>
      <c r="E60" s="211" t="s">
        <v>7</v>
      </c>
      <c r="F60" s="211" t="s">
        <v>7</v>
      </c>
      <c r="G60" s="211" t="s">
        <v>941</v>
      </c>
      <c r="H60" s="211"/>
    </row>
    <row r="61" spans="1:11" s="212" customFormat="1">
      <c r="A61" s="210">
        <v>43223</v>
      </c>
      <c r="B61" s="211" t="s">
        <v>7</v>
      </c>
      <c r="C61" s="211">
        <v>57330</v>
      </c>
      <c r="D61" s="211" t="s">
        <v>413</v>
      </c>
      <c r="E61" s="211" t="s">
        <v>7</v>
      </c>
      <c r="F61" s="211" t="s">
        <v>24</v>
      </c>
      <c r="G61" s="211" t="s">
        <v>1501</v>
      </c>
      <c r="H61" s="211"/>
    </row>
    <row r="62" spans="1:11" s="212" customFormat="1">
      <c r="A62" s="210">
        <v>43223</v>
      </c>
      <c r="B62" s="211" t="s">
        <v>7</v>
      </c>
      <c r="C62" s="211">
        <v>57100</v>
      </c>
      <c r="D62" s="211" t="s">
        <v>369</v>
      </c>
      <c r="E62" s="211" t="s">
        <v>28</v>
      </c>
      <c r="F62" s="211" t="s">
        <v>7</v>
      </c>
      <c r="G62" s="211" t="s">
        <v>388</v>
      </c>
      <c r="H62" s="211"/>
    </row>
    <row r="63" spans="1:11" s="212" customFormat="1">
      <c r="A63" s="210">
        <v>43223</v>
      </c>
      <c r="B63" s="211" t="s">
        <v>7</v>
      </c>
      <c r="C63" s="211">
        <v>54620</v>
      </c>
      <c r="D63" s="211" t="s">
        <v>845</v>
      </c>
      <c r="E63" s="211" t="s">
        <v>7</v>
      </c>
      <c r="F63" s="211" t="s">
        <v>7</v>
      </c>
      <c r="G63" s="211" t="s">
        <v>65</v>
      </c>
      <c r="H63" s="211"/>
    </row>
    <row r="64" spans="1:11" s="212" customFormat="1">
      <c r="A64" s="210">
        <v>43223</v>
      </c>
      <c r="B64" s="211" t="s">
        <v>7</v>
      </c>
      <c r="C64" s="211">
        <v>57000</v>
      </c>
      <c r="D64" s="211" t="s">
        <v>785</v>
      </c>
      <c r="E64" s="211" t="s">
        <v>7</v>
      </c>
      <c r="F64" s="211" t="s">
        <v>24</v>
      </c>
      <c r="G64" s="211" t="s">
        <v>388</v>
      </c>
      <c r="H64" s="211"/>
    </row>
    <row r="65" spans="1:8" s="212" customFormat="1">
      <c r="A65" s="210">
        <v>43223</v>
      </c>
      <c r="B65" s="211" t="s">
        <v>7</v>
      </c>
      <c r="C65" s="211">
        <v>54590</v>
      </c>
      <c r="D65" s="211" t="s">
        <v>849</v>
      </c>
      <c r="E65" s="211" t="s">
        <v>7</v>
      </c>
      <c r="F65" s="211" t="s">
        <v>5</v>
      </c>
      <c r="G65" s="211" t="s">
        <v>388</v>
      </c>
      <c r="H65" s="211"/>
    </row>
    <row r="66" spans="1:8" s="212" customFormat="1">
      <c r="A66" s="210">
        <v>43223</v>
      </c>
      <c r="B66" s="211" t="s">
        <v>7</v>
      </c>
      <c r="C66" s="211">
        <v>57330</v>
      </c>
      <c r="D66" s="211" t="s">
        <v>413</v>
      </c>
      <c r="E66" s="211" t="s">
        <v>7</v>
      </c>
      <c r="F66" s="211" t="s">
        <v>7</v>
      </c>
      <c r="G66" s="211" t="s">
        <v>1024</v>
      </c>
      <c r="H66" s="211"/>
    </row>
    <row r="67" spans="1:8" s="212" customFormat="1">
      <c r="A67" s="210">
        <v>43223</v>
      </c>
      <c r="B67" s="211" t="s">
        <v>7</v>
      </c>
      <c r="C67" s="211">
        <v>57330</v>
      </c>
      <c r="D67" s="211" t="s">
        <v>413</v>
      </c>
      <c r="E67" s="211" t="s">
        <v>7</v>
      </c>
      <c r="F67" s="211" t="s">
        <v>24</v>
      </c>
      <c r="G67" s="211" t="s">
        <v>1504</v>
      </c>
      <c r="H67" s="211"/>
    </row>
    <row r="68" spans="1:8" s="212" customFormat="1">
      <c r="A68" s="210">
        <v>43223</v>
      </c>
      <c r="B68" s="211" t="s">
        <v>7</v>
      </c>
      <c r="C68" s="211">
        <v>54560</v>
      </c>
      <c r="D68" s="211" t="s">
        <v>1506</v>
      </c>
      <c r="E68" s="211" t="s">
        <v>7</v>
      </c>
      <c r="F68" s="211" t="s">
        <v>24</v>
      </c>
      <c r="G68" s="211" t="s">
        <v>42</v>
      </c>
      <c r="H68" s="211"/>
    </row>
    <row r="69" spans="1:8" s="212" customFormat="1">
      <c r="A69" s="210">
        <v>43223</v>
      </c>
      <c r="B69" s="211" t="s">
        <v>7</v>
      </c>
      <c r="C69" s="211">
        <v>57655</v>
      </c>
      <c r="D69" s="211" t="s">
        <v>1508</v>
      </c>
      <c r="E69" s="211" t="s">
        <v>7</v>
      </c>
      <c r="F69" s="211" t="s">
        <v>7</v>
      </c>
      <c r="G69" s="211" t="s">
        <v>877</v>
      </c>
      <c r="H69" s="211"/>
    </row>
    <row r="70" spans="1:8" s="212" customFormat="1">
      <c r="A70" s="210">
        <v>43223</v>
      </c>
      <c r="B70" s="211" t="s">
        <v>7</v>
      </c>
      <c r="C70" s="211">
        <v>67100</v>
      </c>
      <c r="D70" s="211" t="s">
        <v>472</v>
      </c>
      <c r="E70" s="211" t="s">
        <v>24</v>
      </c>
      <c r="F70" s="211" t="s">
        <v>984</v>
      </c>
      <c r="G70" s="211" t="s">
        <v>1230</v>
      </c>
      <c r="H70" s="211"/>
    </row>
    <row r="71" spans="1:8" s="212" customFormat="1">
      <c r="A71" s="210">
        <v>43223</v>
      </c>
      <c r="B71" s="211" t="s">
        <v>7</v>
      </c>
      <c r="C71" s="211">
        <v>54770</v>
      </c>
      <c r="D71" s="211" t="s">
        <v>1510</v>
      </c>
      <c r="E71" s="211" t="s">
        <v>7</v>
      </c>
      <c r="F71" s="211" t="s">
        <v>24</v>
      </c>
      <c r="G71" s="211" t="s">
        <v>42</v>
      </c>
      <c r="H71" s="211"/>
    </row>
    <row r="72" spans="1:8" s="212" customFormat="1">
      <c r="A72" s="210">
        <v>43224</v>
      </c>
      <c r="B72" s="211" t="s">
        <v>7</v>
      </c>
      <c r="C72" s="211">
        <v>57390</v>
      </c>
      <c r="D72" s="211" t="s">
        <v>669</v>
      </c>
      <c r="E72" s="211" t="s">
        <v>7</v>
      </c>
      <c r="F72" s="211" t="s">
        <v>24</v>
      </c>
      <c r="G72" s="211" t="s">
        <v>388</v>
      </c>
      <c r="H72" s="211"/>
    </row>
    <row r="73" spans="1:8" s="212" customFormat="1">
      <c r="A73" s="210">
        <v>43224</v>
      </c>
      <c r="B73" s="211" t="s">
        <v>7</v>
      </c>
      <c r="C73" s="211">
        <v>57310</v>
      </c>
      <c r="D73" s="211" t="s">
        <v>833</v>
      </c>
      <c r="E73" s="211" t="s">
        <v>7</v>
      </c>
      <c r="F73" s="211" t="s">
        <v>7</v>
      </c>
      <c r="G73" s="211" t="s">
        <v>42</v>
      </c>
      <c r="H73" s="211"/>
    </row>
    <row r="74" spans="1:8" s="212" customFormat="1">
      <c r="A74" s="210">
        <v>43224</v>
      </c>
      <c r="B74" s="211" t="s">
        <v>7</v>
      </c>
      <c r="C74" s="211">
        <v>57935</v>
      </c>
      <c r="D74" s="211" t="s">
        <v>1517</v>
      </c>
      <c r="E74" s="211" t="s">
        <v>7</v>
      </c>
      <c r="F74" s="211" t="s">
        <v>24</v>
      </c>
      <c r="G74" s="211" t="s">
        <v>388</v>
      </c>
      <c r="H74" s="211"/>
    </row>
    <row r="75" spans="1:8" s="212" customFormat="1">
      <c r="A75" s="210">
        <v>43224</v>
      </c>
      <c r="B75" s="211" t="s">
        <v>7</v>
      </c>
      <c r="C75" s="211">
        <v>57170</v>
      </c>
      <c r="D75" s="211" t="s">
        <v>1521</v>
      </c>
      <c r="E75" s="211" t="s">
        <v>7</v>
      </c>
      <c r="F75" s="211" t="s">
        <v>24</v>
      </c>
      <c r="G75" s="211" t="s">
        <v>562</v>
      </c>
      <c r="H75" s="211"/>
    </row>
    <row r="76" spans="1:8" s="212" customFormat="1">
      <c r="A76" s="210">
        <v>43224</v>
      </c>
      <c r="B76" s="211" t="s">
        <v>7</v>
      </c>
      <c r="C76" s="211">
        <v>57100</v>
      </c>
      <c r="D76" s="211" t="s">
        <v>369</v>
      </c>
      <c r="E76" s="211" t="s">
        <v>7</v>
      </c>
      <c r="F76" s="211" t="s">
        <v>1523</v>
      </c>
      <c r="G76" s="211" t="s">
        <v>663</v>
      </c>
      <c r="H76" s="211"/>
    </row>
    <row r="77" spans="1:8" s="212" customFormat="1">
      <c r="A77" s="210">
        <v>43224</v>
      </c>
      <c r="B77" s="211" t="s">
        <v>7</v>
      </c>
      <c r="C77" s="211">
        <v>54920</v>
      </c>
      <c r="D77" s="211" t="s">
        <v>742</v>
      </c>
      <c r="E77" s="211" t="s">
        <v>7</v>
      </c>
      <c r="F77" s="211" t="s">
        <v>7</v>
      </c>
      <c r="G77" s="211" t="s">
        <v>1269</v>
      </c>
      <c r="H77" s="211"/>
    </row>
    <row r="78" spans="1:8" s="212" customFormat="1">
      <c r="A78" s="210">
        <v>43224</v>
      </c>
      <c r="B78" s="211" t="s">
        <v>7</v>
      </c>
      <c r="C78" s="211">
        <v>57710</v>
      </c>
      <c r="D78" s="211" t="s">
        <v>1525</v>
      </c>
      <c r="E78" s="211" t="s">
        <v>7</v>
      </c>
      <c r="F78" s="211" t="s">
        <v>10</v>
      </c>
      <c r="G78" s="211" t="s">
        <v>42</v>
      </c>
      <c r="H78" s="211"/>
    </row>
    <row r="79" spans="1:8" s="212" customFormat="1">
      <c r="A79" s="210">
        <v>43225</v>
      </c>
      <c r="B79" s="211" t="s">
        <v>7</v>
      </c>
      <c r="C79" s="211">
        <v>57570</v>
      </c>
      <c r="D79" s="211" t="s">
        <v>1535</v>
      </c>
      <c r="E79" s="211" t="s">
        <v>7</v>
      </c>
      <c r="F79" s="211" t="s">
        <v>7</v>
      </c>
      <c r="G79" s="211" t="s">
        <v>98</v>
      </c>
      <c r="H79" s="211"/>
    </row>
    <row r="80" spans="1:8" s="212" customFormat="1">
      <c r="A80" s="210">
        <v>43226</v>
      </c>
      <c r="B80" s="211" t="s">
        <v>7</v>
      </c>
      <c r="C80" s="211">
        <v>54200</v>
      </c>
      <c r="D80" s="211" t="s">
        <v>1544</v>
      </c>
      <c r="E80" s="211" t="s">
        <v>7</v>
      </c>
      <c r="F80" s="211" t="s">
        <v>6</v>
      </c>
      <c r="G80" s="211" t="s">
        <v>1545</v>
      </c>
      <c r="H80" s="211"/>
    </row>
    <row r="81" spans="1:10" s="212" customFormat="1">
      <c r="A81" s="210">
        <v>43226</v>
      </c>
      <c r="B81" s="211" t="s">
        <v>7</v>
      </c>
      <c r="C81" s="211">
        <v>54500</v>
      </c>
      <c r="D81" s="211" t="s">
        <v>1546</v>
      </c>
      <c r="E81" s="211" t="s">
        <v>7</v>
      </c>
      <c r="F81" s="211" t="s">
        <v>7</v>
      </c>
      <c r="G81" s="211" t="s">
        <v>1547</v>
      </c>
      <c r="H81" s="211"/>
    </row>
    <row r="82" spans="1:10" s="212" customFormat="1">
      <c r="A82" s="210">
        <v>43228</v>
      </c>
      <c r="B82" s="211" t="s">
        <v>7</v>
      </c>
      <c r="C82" s="211">
        <v>57700</v>
      </c>
      <c r="D82" s="211" t="s">
        <v>1485</v>
      </c>
      <c r="E82" s="211" t="s">
        <v>7</v>
      </c>
      <c r="F82" s="211" t="s">
        <v>7</v>
      </c>
      <c r="G82" s="211" t="s">
        <v>388</v>
      </c>
      <c r="H82" s="211"/>
      <c r="J82" s="212">
        <f>184-3</f>
        <v>181</v>
      </c>
    </row>
    <row r="83" spans="1:10" s="212" customFormat="1">
      <c r="A83" s="210">
        <v>43228</v>
      </c>
      <c r="B83" s="211" t="s">
        <v>7</v>
      </c>
      <c r="C83" s="211">
        <v>57320</v>
      </c>
      <c r="D83" s="211" t="s">
        <v>1558</v>
      </c>
      <c r="E83" s="211" t="s">
        <v>7</v>
      </c>
      <c r="F83" s="211" t="s">
        <v>7</v>
      </c>
      <c r="G83" s="211" t="s">
        <v>98</v>
      </c>
      <c r="H83" s="211"/>
    </row>
    <row r="84" spans="1:10" s="212" customFormat="1">
      <c r="A84" s="210">
        <v>43229</v>
      </c>
      <c r="B84" s="211" t="s">
        <v>7</v>
      </c>
      <c r="C84" s="211">
        <v>57645</v>
      </c>
      <c r="D84" s="211" t="s">
        <v>1560</v>
      </c>
      <c r="E84" s="211" t="s">
        <v>7</v>
      </c>
      <c r="F84" s="211" t="s">
        <v>24</v>
      </c>
      <c r="G84" s="211" t="s">
        <v>98</v>
      </c>
      <c r="H84" s="211"/>
    </row>
    <row r="85" spans="1:10" s="212" customFormat="1">
      <c r="A85" s="210">
        <v>43229</v>
      </c>
      <c r="B85" s="211" t="s">
        <v>7</v>
      </c>
      <c r="C85" s="211">
        <v>88260</v>
      </c>
      <c r="D85" s="211" t="s">
        <v>1561</v>
      </c>
      <c r="E85" s="211" t="s">
        <v>7</v>
      </c>
      <c r="F85" s="211" t="s">
        <v>7</v>
      </c>
      <c r="G85" s="211" t="s">
        <v>98</v>
      </c>
      <c r="H85" s="211"/>
    </row>
    <row r="86" spans="1:10" s="212" customFormat="1">
      <c r="A86" s="210">
        <v>43230</v>
      </c>
      <c r="B86" s="211" t="s">
        <v>7</v>
      </c>
      <c r="C86" s="211">
        <v>54100</v>
      </c>
      <c r="D86" s="211" t="s">
        <v>750</v>
      </c>
      <c r="E86" s="211" t="s">
        <v>7</v>
      </c>
      <c r="F86" s="211" t="s">
        <v>6</v>
      </c>
      <c r="G86" s="211" t="s">
        <v>98</v>
      </c>
      <c r="H86" s="211"/>
    </row>
    <row r="87" spans="1:10" s="212" customFormat="1">
      <c r="A87" s="210">
        <v>43230</v>
      </c>
      <c r="B87" s="211" t="s">
        <v>7</v>
      </c>
      <c r="C87" s="211">
        <v>57330</v>
      </c>
      <c r="D87" s="211" t="s">
        <v>413</v>
      </c>
      <c r="E87" s="211" t="s">
        <v>1605</v>
      </c>
      <c r="F87" s="211" t="s">
        <v>7</v>
      </c>
      <c r="G87" s="211" t="s">
        <v>98</v>
      </c>
      <c r="H87" s="218"/>
    </row>
    <row r="88" spans="1:10" s="212" customFormat="1">
      <c r="A88" s="210">
        <v>43230</v>
      </c>
      <c r="B88" s="211" t="s">
        <v>7</v>
      </c>
      <c r="C88" s="211">
        <v>57590</v>
      </c>
      <c r="D88" s="211" t="s">
        <v>1575</v>
      </c>
      <c r="E88" s="211" t="s">
        <v>7</v>
      </c>
      <c r="F88" s="211" t="s">
        <v>24</v>
      </c>
      <c r="G88" s="211" t="s">
        <v>65</v>
      </c>
      <c r="H88" s="211"/>
    </row>
    <row r="89" spans="1:10" s="212" customFormat="1">
      <c r="A89" s="210">
        <v>43230</v>
      </c>
      <c r="B89" s="211" t="s">
        <v>7</v>
      </c>
      <c r="C89" s="211">
        <v>57100</v>
      </c>
      <c r="D89" s="211" t="s">
        <v>369</v>
      </c>
      <c r="E89" s="211" t="s">
        <v>7</v>
      </c>
      <c r="F89" s="211" t="s">
        <v>7</v>
      </c>
      <c r="G89" s="211" t="s">
        <v>98</v>
      </c>
      <c r="H89" s="211"/>
    </row>
    <row r="90" spans="1:10" s="212" customFormat="1">
      <c r="A90" s="210">
        <v>43230</v>
      </c>
      <c r="B90" s="211" t="s">
        <v>7</v>
      </c>
      <c r="C90" s="211">
        <v>54100</v>
      </c>
      <c r="D90" s="211" t="s">
        <v>750</v>
      </c>
      <c r="E90" s="211" t="s">
        <v>1579</v>
      </c>
      <c r="F90" s="211" t="s">
        <v>24</v>
      </c>
      <c r="G90" s="211" t="s">
        <v>98</v>
      </c>
      <c r="H90" s="211"/>
    </row>
    <row r="91" spans="1:10" s="212" customFormat="1">
      <c r="A91" s="210">
        <v>43230</v>
      </c>
      <c r="B91" s="211" t="s">
        <v>7</v>
      </c>
      <c r="C91" s="211">
        <v>57525</v>
      </c>
      <c r="D91" s="211" t="s">
        <v>1586</v>
      </c>
      <c r="E91" s="211" t="s">
        <v>7</v>
      </c>
      <c r="F91" s="211" t="s">
        <v>7</v>
      </c>
      <c r="G91" s="211" t="s">
        <v>98</v>
      </c>
      <c r="H91" s="211"/>
    </row>
    <row r="92" spans="1:10" s="212" customFormat="1">
      <c r="A92" s="210">
        <v>43230</v>
      </c>
      <c r="B92" s="211" t="s">
        <v>7</v>
      </c>
      <c r="C92" s="211">
        <v>57655</v>
      </c>
      <c r="D92" s="211" t="s">
        <v>1508</v>
      </c>
      <c r="E92" s="211" t="s">
        <v>7</v>
      </c>
      <c r="F92" s="211" t="s">
        <v>7</v>
      </c>
      <c r="G92" s="211" t="s">
        <v>98</v>
      </c>
      <c r="H92" s="211"/>
    </row>
    <row r="93" spans="1:10" s="212" customFormat="1">
      <c r="A93" s="210">
        <v>43230</v>
      </c>
      <c r="B93" s="211" t="s">
        <v>7</v>
      </c>
      <c r="C93" s="211">
        <v>57420</v>
      </c>
      <c r="D93" s="211" t="s">
        <v>1589</v>
      </c>
      <c r="E93" s="211" t="s">
        <v>7</v>
      </c>
      <c r="F93" s="211" t="s">
        <v>24</v>
      </c>
      <c r="G93" s="211" t="s">
        <v>98</v>
      </c>
      <c r="H93" s="211"/>
    </row>
    <row r="94" spans="1:10" s="212" customFormat="1">
      <c r="A94" s="210">
        <v>43230</v>
      </c>
      <c r="B94" s="211" t="s">
        <v>7</v>
      </c>
      <c r="C94" s="211">
        <v>57480</v>
      </c>
      <c r="D94" s="211" t="s">
        <v>512</v>
      </c>
      <c r="E94" s="211" t="s">
        <v>7</v>
      </c>
      <c r="F94" s="211" t="s">
        <v>7</v>
      </c>
      <c r="G94" s="211" t="s">
        <v>98</v>
      </c>
      <c r="H94" s="211"/>
    </row>
    <row r="95" spans="1:10" s="212" customFormat="1">
      <c r="A95" s="210">
        <v>43230</v>
      </c>
      <c r="B95" s="211" t="s">
        <v>7</v>
      </c>
      <c r="C95" s="211">
        <v>571950</v>
      </c>
      <c r="D95" s="211" t="s">
        <v>837</v>
      </c>
      <c r="E95" s="211" t="s">
        <v>7</v>
      </c>
      <c r="F95" s="211" t="s">
        <v>7</v>
      </c>
      <c r="G95" s="211" t="s">
        <v>98</v>
      </c>
      <c r="H95" s="211"/>
    </row>
    <row r="96" spans="1:10" s="212" customFormat="1">
      <c r="A96" s="210">
        <v>43231</v>
      </c>
      <c r="B96" s="211" t="s">
        <v>7</v>
      </c>
      <c r="C96" s="211">
        <v>57950</v>
      </c>
      <c r="D96" s="211" t="s">
        <v>1608</v>
      </c>
      <c r="E96" s="211" t="s">
        <v>7</v>
      </c>
      <c r="F96" s="211" t="s">
        <v>1609</v>
      </c>
      <c r="G96" s="211" t="s">
        <v>891</v>
      </c>
      <c r="H96" s="211"/>
    </row>
    <row r="97" spans="1:8" s="212" customFormat="1">
      <c r="A97" s="210">
        <v>43232</v>
      </c>
      <c r="B97" s="211" t="s">
        <v>7</v>
      </c>
      <c r="C97" s="211">
        <v>69007</v>
      </c>
      <c r="D97" s="211" t="s">
        <v>360</v>
      </c>
      <c r="E97" s="211" t="s">
        <v>7</v>
      </c>
      <c r="F97" s="211" t="s">
        <v>24</v>
      </c>
      <c r="G97" s="211" t="s">
        <v>941</v>
      </c>
      <c r="H97" s="211"/>
    </row>
    <row r="98" spans="1:8" s="212" customFormat="1">
      <c r="A98" s="210">
        <v>43233</v>
      </c>
      <c r="B98" s="211" t="s">
        <v>7</v>
      </c>
      <c r="C98" s="211">
        <v>57700</v>
      </c>
      <c r="D98" s="211" t="s">
        <v>412</v>
      </c>
      <c r="E98" s="211" t="s">
        <v>7</v>
      </c>
      <c r="F98" s="211" t="s">
        <v>1627</v>
      </c>
      <c r="G98" s="211" t="s">
        <v>1685</v>
      </c>
      <c r="H98" s="211"/>
    </row>
    <row r="99" spans="1:8" s="212" customFormat="1">
      <c r="A99" s="210">
        <v>43233</v>
      </c>
      <c r="B99" s="211" t="s">
        <v>7</v>
      </c>
      <c r="C99" s="211">
        <v>57390</v>
      </c>
      <c r="D99" s="211" t="s">
        <v>669</v>
      </c>
      <c r="E99" s="211" t="s">
        <v>7</v>
      </c>
      <c r="F99" s="211" t="s">
        <v>5</v>
      </c>
      <c r="G99" s="211" t="s">
        <v>42</v>
      </c>
      <c r="H99" s="211"/>
    </row>
    <row r="100" spans="1:8" s="212" customFormat="1">
      <c r="A100" s="210">
        <v>43233</v>
      </c>
      <c r="B100" s="211" t="s">
        <v>7</v>
      </c>
      <c r="C100" s="211">
        <v>57100</v>
      </c>
      <c r="D100" s="211" t="s">
        <v>369</v>
      </c>
      <c r="E100" s="211" t="s">
        <v>7</v>
      </c>
      <c r="F100" s="211" t="s">
        <v>24</v>
      </c>
      <c r="G100" s="211" t="s">
        <v>42</v>
      </c>
      <c r="H100" s="211"/>
    </row>
    <row r="101" spans="1:8" s="212" customFormat="1">
      <c r="A101" s="210">
        <v>43233</v>
      </c>
      <c r="B101" s="211" t="s">
        <v>7</v>
      </c>
      <c r="C101" s="211">
        <v>54400</v>
      </c>
      <c r="D101" s="211" t="s">
        <v>815</v>
      </c>
      <c r="E101" s="211" t="s">
        <v>7</v>
      </c>
      <c r="F101" s="211" t="s">
        <v>24</v>
      </c>
      <c r="G101" s="211" t="s">
        <v>42</v>
      </c>
      <c r="H101" s="211"/>
    </row>
    <row r="102" spans="1:8" s="212" customFormat="1">
      <c r="A102" s="210">
        <v>43233</v>
      </c>
      <c r="B102" s="211" t="s">
        <v>7</v>
      </c>
      <c r="C102" s="211">
        <v>54430</v>
      </c>
      <c r="D102" s="211" t="s">
        <v>842</v>
      </c>
      <c r="E102" s="211" t="s">
        <v>7</v>
      </c>
      <c r="F102" s="211" t="s">
        <v>24</v>
      </c>
      <c r="G102" s="211" t="s">
        <v>388</v>
      </c>
      <c r="H102" s="211"/>
    </row>
    <row r="103" spans="1:8" s="212" customFormat="1">
      <c r="A103" s="210">
        <v>43233</v>
      </c>
      <c r="B103" s="211" t="s">
        <v>7</v>
      </c>
      <c r="C103" s="211">
        <v>57330</v>
      </c>
      <c r="D103" s="211" t="s">
        <v>413</v>
      </c>
      <c r="E103" s="211" t="s">
        <v>7</v>
      </c>
      <c r="F103" s="211" t="s">
        <v>24</v>
      </c>
      <c r="G103" s="211" t="s">
        <v>941</v>
      </c>
      <c r="H103" s="211"/>
    </row>
    <row r="104" spans="1:8" s="212" customFormat="1">
      <c r="A104" s="210">
        <v>43233</v>
      </c>
      <c r="B104" s="211" t="s">
        <v>7</v>
      </c>
      <c r="C104" s="211">
        <v>54720</v>
      </c>
      <c r="D104" s="211" t="s">
        <v>1663</v>
      </c>
      <c r="E104" s="211" t="s">
        <v>7</v>
      </c>
      <c r="F104" s="211" t="s">
        <v>24</v>
      </c>
      <c r="G104" s="211" t="s">
        <v>1230</v>
      </c>
      <c r="H104" s="211"/>
    </row>
    <row r="105" spans="1:8" s="212" customFormat="1">
      <c r="A105" s="210">
        <v>43233</v>
      </c>
      <c r="B105" s="211" t="s">
        <v>7</v>
      </c>
      <c r="C105" s="211">
        <v>57290</v>
      </c>
      <c r="D105" s="211" t="s">
        <v>356</v>
      </c>
      <c r="E105" s="211" t="s">
        <v>7</v>
      </c>
      <c r="F105" s="211" t="s">
        <v>24</v>
      </c>
      <c r="G105" s="211" t="s">
        <v>65</v>
      </c>
      <c r="H105" s="211"/>
    </row>
    <row r="106" spans="1:8" s="212" customFormat="1">
      <c r="A106" s="210">
        <v>43239</v>
      </c>
      <c r="B106" s="211" t="s">
        <v>7</v>
      </c>
      <c r="C106" s="211">
        <v>57300</v>
      </c>
      <c r="D106" s="211" t="s">
        <v>671</v>
      </c>
      <c r="E106" s="211" t="s">
        <v>7</v>
      </c>
      <c r="F106" s="211" t="s">
        <v>7</v>
      </c>
      <c r="G106" s="211" t="s">
        <v>98</v>
      </c>
      <c r="H106" s="211"/>
    </row>
    <row r="107" spans="1:8" s="212" customFormat="1">
      <c r="A107" s="210">
        <v>43240</v>
      </c>
      <c r="B107" s="211" t="s">
        <v>7</v>
      </c>
      <c r="C107" s="211">
        <v>57100</v>
      </c>
      <c r="D107" s="211" t="s">
        <v>369</v>
      </c>
      <c r="E107" s="211" t="s">
        <v>7</v>
      </c>
      <c r="F107" s="211" t="s">
        <v>52</v>
      </c>
      <c r="G107" s="211" t="s">
        <v>98</v>
      </c>
      <c r="H107" s="211"/>
    </row>
    <row r="108" spans="1:8" s="212" customFormat="1">
      <c r="A108" s="210">
        <v>43240</v>
      </c>
      <c r="B108" s="211" t="s">
        <v>7</v>
      </c>
      <c r="C108" s="211">
        <v>54190</v>
      </c>
      <c r="D108" s="211" t="s">
        <v>1725</v>
      </c>
      <c r="E108" s="211" t="s">
        <v>7</v>
      </c>
      <c r="F108" s="211" t="s">
        <v>7</v>
      </c>
      <c r="G108" s="211" t="s">
        <v>98</v>
      </c>
      <c r="H108" s="218"/>
    </row>
    <row r="109" spans="1:8" s="212" customFormat="1">
      <c r="A109" s="210">
        <v>43240</v>
      </c>
      <c r="B109" s="211" t="s">
        <v>7</v>
      </c>
      <c r="C109" s="211">
        <v>54560</v>
      </c>
      <c r="D109" s="211" t="s">
        <v>871</v>
      </c>
      <c r="E109" s="211" t="s">
        <v>7</v>
      </c>
      <c r="F109" s="211" t="s">
        <v>24</v>
      </c>
      <c r="G109" s="211" t="s">
        <v>514</v>
      </c>
      <c r="H109" s="211"/>
    </row>
    <row r="110" spans="1:8" s="212" customFormat="1">
      <c r="A110" s="210">
        <v>43240</v>
      </c>
      <c r="B110" s="211" t="s">
        <v>7</v>
      </c>
      <c r="C110" s="211">
        <v>57330</v>
      </c>
      <c r="D110" s="211" t="s">
        <v>1267</v>
      </c>
      <c r="E110" s="211" t="s">
        <v>984</v>
      </c>
      <c r="F110" s="211" t="s">
        <v>7</v>
      </c>
      <c r="G110" s="211" t="s">
        <v>116</v>
      </c>
      <c r="H110" s="211"/>
    </row>
    <row r="111" spans="1:8" s="212" customFormat="1">
      <c r="A111" s="210">
        <v>43240</v>
      </c>
      <c r="B111" s="211" t="s">
        <v>7</v>
      </c>
      <c r="C111" s="211">
        <v>57970</v>
      </c>
      <c r="D111" s="211" t="s">
        <v>739</v>
      </c>
      <c r="E111" s="211" t="s">
        <v>7</v>
      </c>
      <c r="F111" s="211" t="s">
        <v>24</v>
      </c>
      <c r="G111" s="211" t="s">
        <v>116</v>
      </c>
      <c r="H111" s="211"/>
    </row>
    <row r="112" spans="1:8" s="212" customFormat="1">
      <c r="A112" s="210">
        <v>43240</v>
      </c>
      <c r="B112" s="211" t="s">
        <v>7</v>
      </c>
      <c r="C112" s="211">
        <v>67840</v>
      </c>
      <c r="D112" s="211" t="s">
        <v>1738</v>
      </c>
      <c r="E112" s="211" t="s">
        <v>7</v>
      </c>
      <c r="F112" s="211" t="s">
        <v>7</v>
      </c>
      <c r="G112" s="211"/>
      <c r="H112" s="211"/>
    </row>
    <row r="113" spans="1:11" s="212" customFormat="1">
      <c r="A113" s="210">
        <v>43240</v>
      </c>
      <c r="B113" s="211" t="s">
        <v>7</v>
      </c>
      <c r="C113" s="211">
        <v>57970</v>
      </c>
      <c r="D113" s="211" t="s">
        <v>1752</v>
      </c>
      <c r="E113" s="211" t="s">
        <v>7</v>
      </c>
      <c r="F113" s="211" t="s">
        <v>7</v>
      </c>
      <c r="G113" s="211" t="s">
        <v>1740</v>
      </c>
      <c r="H113" s="211"/>
    </row>
    <row r="114" spans="1:11" s="212" customFormat="1">
      <c r="A114" s="210">
        <v>43240</v>
      </c>
      <c r="B114" s="211" t="s">
        <v>7</v>
      </c>
      <c r="C114" s="211">
        <v>37210</v>
      </c>
      <c r="D114" s="211" t="s">
        <v>1745</v>
      </c>
      <c r="E114" s="211" t="s">
        <v>7</v>
      </c>
      <c r="F114" s="211" t="s">
        <v>24</v>
      </c>
      <c r="G114" s="211" t="s">
        <v>116</v>
      </c>
      <c r="H114" s="211"/>
    </row>
    <row r="115" spans="1:11" s="212" customFormat="1">
      <c r="A115" s="210">
        <v>43241</v>
      </c>
      <c r="B115" s="211" t="s">
        <v>7</v>
      </c>
      <c r="C115" s="211">
        <v>571000</v>
      </c>
      <c r="D115" s="211" t="s">
        <v>785</v>
      </c>
      <c r="E115" s="211" t="s">
        <v>7</v>
      </c>
      <c r="F115" s="211" t="s">
        <v>7</v>
      </c>
      <c r="G115" s="211" t="s">
        <v>1758</v>
      </c>
      <c r="H115" s="211"/>
    </row>
    <row r="116" spans="1:11" s="212" customFormat="1">
      <c r="A116" s="210">
        <v>43241</v>
      </c>
      <c r="B116" s="211" t="s">
        <v>7</v>
      </c>
      <c r="C116" s="211">
        <v>51000</v>
      </c>
      <c r="D116" s="211" t="s">
        <v>1765</v>
      </c>
      <c r="E116" s="211" t="s">
        <v>7</v>
      </c>
      <c r="F116" s="211" t="s">
        <v>24</v>
      </c>
      <c r="G116" s="211" t="s">
        <v>1176</v>
      </c>
      <c r="H116" s="211"/>
      <c r="I116"/>
      <c r="J116"/>
      <c r="K116"/>
    </row>
    <row r="117" spans="1:11" s="212" customFormat="1" ht="21">
      <c r="A117" s="210">
        <v>43241</v>
      </c>
      <c r="B117" s="211" t="s">
        <v>7</v>
      </c>
      <c r="C117" s="211">
        <v>57970</v>
      </c>
      <c r="D117" s="211" t="s">
        <v>739</v>
      </c>
      <c r="E117" s="211" t="s">
        <v>7</v>
      </c>
      <c r="F117" s="211" t="s">
        <v>7</v>
      </c>
      <c r="G117" s="211" t="s">
        <v>1770</v>
      </c>
      <c r="H117" s="211"/>
      <c r="I117" s="134" t="s">
        <v>6</v>
      </c>
      <c r="J117" s="135">
        <v>8</v>
      </c>
      <c r="K117" s="144" t="e">
        <f>J117/J120</f>
        <v>#DIV/0!</v>
      </c>
    </row>
    <row r="118" spans="1:11" s="212" customFormat="1">
      <c r="A118" s="210">
        <v>43242</v>
      </c>
      <c r="B118" s="211" t="s">
        <v>7</v>
      </c>
      <c r="C118" s="211">
        <v>57390</v>
      </c>
      <c r="D118" s="211" t="s">
        <v>350</v>
      </c>
      <c r="E118" s="211" t="s">
        <v>7</v>
      </c>
      <c r="F118" s="211" t="s">
        <v>7</v>
      </c>
      <c r="G118" s="211" t="s">
        <v>514</v>
      </c>
      <c r="H118" s="211"/>
      <c r="I118"/>
      <c r="J118"/>
      <c r="K118"/>
    </row>
    <row r="119" spans="1:11" s="212" customFormat="1">
      <c r="A119" s="210">
        <v>43242</v>
      </c>
      <c r="B119" s="211" t="s">
        <v>7</v>
      </c>
      <c r="C119" s="211">
        <v>54408</v>
      </c>
      <c r="D119" s="211" t="s">
        <v>408</v>
      </c>
      <c r="E119" s="211" t="s">
        <v>7</v>
      </c>
      <c r="F119" s="211" t="s">
        <v>7</v>
      </c>
      <c r="G119" s="211" t="s">
        <v>514</v>
      </c>
      <c r="H119" s="211"/>
      <c r="I119"/>
      <c r="J119"/>
      <c r="K119"/>
    </row>
    <row r="120" spans="1:11" s="212" customFormat="1">
      <c r="A120" s="210">
        <v>43221</v>
      </c>
      <c r="B120" s="211" t="s">
        <v>4</v>
      </c>
      <c r="C120" s="211">
        <v>6225</v>
      </c>
      <c r="D120" s="211" t="s">
        <v>1120</v>
      </c>
      <c r="E120" s="211" t="s">
        <v>5</v>
      </c>
      <c r="F120" s="211" t="s">
        <v>5</v>
      </c>
      <c r="G120" s="211" t="s">
        <v>42</v>
      </c>
      <c r="H120" s="211"/>
    </row>
    <row r="121" spans="1:11" s="212" customFormat="1">
      <c r="A121" s="210">
        <v>43221</v>
      </c>
      <c r="B121" s="211" t="s">
        <v>4</v>
      </c>
      <c r="C121" s="211">
        <v>5819</v>
      </c>
      <c r="D121" s="211" t="s">
        <v>1365</v>
      </c>
      <c r="E121" s="211" t="s">
        <v>1366</v>
      </c>
      <c r="F121" s="211" t="s">
        <v>24</v>
      </c>
      <c r="G121" s="211" t="s">
        <v>388</v>
      </c>
      <c r="H121" s="211"/>
    </row>
    <row r="122" spans="1:11" s="212" customFormat="1">
      <c r="A122" s="210">
        <v>43221</v>
      </c>
      <c r="B122" s="211" t="s">
        <v>4</v>
      </c>
      <c r="C122" s="211">
        <v>5892</v>
      </c>
      <c r="D122" s="211" t="s">
        <v>1365</v>
      </c>
      <c r="E122" s="211" t="s">
        <v>24</v>
      </c>
      <c r="F122" s="211" t="s">
        <v>7</v>
      </c>
      <c r="G122" s="211" t="s">
        <v>388</v>
      </c>
      <c r="H122" s="211"/>
    </row>
    <row r="123" spans="1:11" s="212" customFormat="1">
      <c r="A123" s="210">
        <v>43221</v>
      </c>
      <c r="B123" s="211" t="s">
        <v>4</v>
      </c>
      <c r="C123" s="211">
        <v>4367</v>
      </c>
      <c r="D123" s="211" t="s">
        <v>145</v>
      </c>
      <c r="E123" s="211" t="s">
        <v>14</v>
      </c>
      <c r="F123" s="211" t="s">
        <v>24</v>
      </c>
      <c r="G123" s="211" t="s">
        <v>42</v>
      </c>
      <c r="H123" s="211"/>
    </row>
    <row r="124" spans="1:11" s="212" customFormat="1">
      <c r="A124" s="210">
        <v>43221</v>
      </c>
      <c r="B124" s="211" t="s">
        <v>4</v>
      </c>
      <c r="C124" s="211">
        <v>4367</v>
      </c>
      <c r="D124" s="211" t="s">
        <v>145</v>
      </c>
      <c r="E124" s="211" t="s">
        <v>6</v>
      </c>
      <c r="F124" s="211" t="s">
        <v>24</v>
      </c>
      <c r="G124" s="211" t="s">
        <v>939</v>
      </c>
      <c r="H124" s="211"/>
    </row>
    <row r="125" spans="1:11" s="212" customFormat="1">
      <c r="A125" s="210">
        <v>43221</v>
      </c>
      <c r="B125" s="211" t="s">
        <v>4</v>
      </c>
      <c r="C125" s="211">
        <v>7241</v>
      </c>
      <c r="D125" s="211" t="s">
        <v>153</v>
      </c>
      <c r="E125" s="211" t="s">
        <v>6</v>
      </c>
      <c r="F125" s="211" t="s">
        <v>7</v>
      </c>
      <c r="G125" s="211" t="s">
        <v>388</v>
      </c>
      <c r="H125" s="211"/>
    </row>
    <row r="126" spans="1:11" s="212" customFormat="1">
      <c r="A126" s="210">
        <v>43221</v>
      </c>
      <c r="B126" s="211" t="s">
        <v>4</v>
      </c>
      <c r="C126" s="211">
        <v>7260</v>
      </c>
      <c r="D126" s="211" t="s">
        <v>153</v>
      </c>
      <c r="E126" s="211" t="s">
        <v>914</v>
      </c>
      <c r="F126" s="211" t="s">
        <v>24</v>
      </c>
      <c r="G126" s="211" t="s">
        <v>42</v>
      </c>
      <c r="H126" s="211"/>
    </row>
    <row r="127" spans="1:11" s="212" customFormat="1">
      <c r="A127" s="210">
        <v>43221</v>
      </c>
      <c r="B127" s="211" t="s">
        <v>4</v>
      </c>
      <c r="C127" s="211">
        <v>8053</v>
      </c>
      <c r="D127" s="211" t="s">
        <v>133</v>
      </c>
      <c r="E127" s="211" t="s">
        <v>7</v>
      </c>
      <c r="F127" s="211" t="s">
        <v>24</v>
      </c>
      <c r="G127" s="211" t="s">
        <v>388</v>
      </c>
      <c r="H127" s="211"/>
    </row>
    <row r="128" spans="1:11" s="212" customFormat="1">
      <c r="A128" s="210">
        <v>43221</v>
      </c>
      <c r="B128" s="211" t="s">
        <v>4</v>
      </c>
      <c r="C128" s="211">
        <v>8080</v>
      </c>
      <c r="D128" s="211" t="s">
        <v>133</v>
      </c>
      <c r="E128" s="211" t="s">
        <v>453</v>
      </c>
      <c r="F128" s="211" t="s">
        <v>24</v>
      </c>
      <c r="G128" s="211" t="s">
        <v>42</v>
      </c>
      <c r="H128" s="211"/>
    </row>
    <row r="129" spans="1:8" s="212" customFormat="1">
      <c r="A129" s="210">
        <v>43221</v>
      </c>
      <c r="B129" s="211" t="s">
        <v>4</v>
      </c>
      <c r="C129" s="211">
        <v>8095</v>
      </c>
      <c r="D129" s="211" t="s">
        <v>133</v>
      </c>
      <c r="E129" s="211" t="s">
        <v>5</v>
      </c>
      <c r="F129" s="211" t="s">
        <v>7</v>
      </c>
      <c r="G129" s="211" t="s">
        <v>65</v>
      </c>
      <c r="H129" s="211"/>
    </row>
    <row r="130" spans="1:8" s="212" customFormat="1">
      <c r="A130" s="210">
        <v>43221</v>
      </c>
      <c r="B130" s="211" t="s">
        <v>4</v>
      </c>
      <c r="C130" s="211">
        <v>8082</v>
      </c>
      <c r="D130" s="211" t="s">
        <v>133</v>
      </c>
      <c r="E130" s="211" t="s">
        <v>5</v>
      </c>
      <c r="F130" s="211" t="s">
        <v>5</v>
      </c>
      <c r="G130" s="211" t="s">
        <v>243</v>
      </c>
      <c r="H130" s="211"/>
    </row>
    <row r="131" spans="1:8" s="212" customFormat="1">
      <c r="A131" s="210">
        <v>43221</v>
      </c>
      <c r="B131" s="211" t="s">
        <v>4</v>
      </c>
      <c r="C131" s="211">
        <v>8082</v>
      </c>
      <c r="D131" s="211" t="s">
        <v>133</v>
      </c>
      <c r="E131" s="211" t="s">
        <v>5</v>
      </c>
      <c r="F131" s="211" t="s">
        <v>7</v>
      </c>
      <c r="G131" s="211" t="s">
        <v>231</v>
      </c>
      <c r="H131" s="211"/>
    </row>
    <row r="132" spans="1:8" s="212" customFormat="1">
      <c r="A132" s="210">
        <v>43221</v>
      </c>
      <c r="B132" s="211" t="s">
        <v>4</v>
      </c>
      <c r="C132" s="211">
        <v>8055</v>
      </c>
      <c r="D132" s="211" t="s">
        <v>133</v>
      </c>
      <c r="E132" s="211" t="s">
        <v>7</v>
      </c>
      <c r="F132" s="211" t="s">
        <v>7</v>
      </c>
      <c r="G132" s="211" t="s">
        <v>42</v>
      </c>
      <c r="H132" s="211"/>
    </row>
    <row r="133" spans="1:8" s="212" customFormat="1">
      <c r="A133" s="210">
        <v>43221</v>
      </c>
      <c r="B133" s="211" t="s">
        <v>4</v>
      </c>
      <c r="C133" s="211">
        <v>3229</v>
      </c>
      <c r="D133" s="211" t="s">
        <v>333</v>
      </c>
      <c r="E133" s="211" t="s">
        <v>7</v>
      </c>
      <c r="F133" s="211" t="s">
        <v>6</v>
      </c>
      <c r="G133" s="211" t="s">
        <v>42</v>
      </c>
      <c r="H133" s="211"/>
    </row>
    <row r="134" spans="1:8" s="212" customFormat="1">
      <c r="A134" s="210">
        <v>43221</v>
      </c>
      <c r="B134" s="211" t="s">
        <v>4</v>
      </c>
      <c r="C134" s="211">
        <v>8711</v>
      </c>
      <c r="D134" s="211" t="s">
        <v>1405</v>
      </c>
      <c r="E134" s="211" t="s">
        <v>9</v>
      </c>
      <c r="F134" s="211" t="s">
        <v>28</v>
      </c>
      <c r="G134" s="211" t="s">
        <v>1133</v>
      </c>
      <c r="H134" s="211"/>
    </row>
    <row r="135" spans="1:8" s="212" customFormat="1">
      <c r="A135" s="210">
        <v>43221</v>
      </c>
      <c r="B135" s="211" t="s">
        <v>4</v>
      </c>
      <c r="C135" s="211">
        <v>5407</v>
      </c>
      <c r="D135" s="211" t="s">
        <v>165</v>
      </c>
      <c r="E135" s="211" t="s">
        <v>5</v>
      </c>
      <c r="F135" s="211" t="s">
        <v>25</v>
      </c>
      <c r="G135" s="211" t="s">
        <v>65</v>
      </c>
      <c r="H135" s="211"/>
    </row>
    <row r="136" spans="1:8" s="212" customFormat="1">
      <c r="A136" s="210">
        <v>43221</v>
      </c>
      <c r="B136" s="211" t="s">
        <v>4</v>
      </c>
      <c r="C136" s="211">
        <v>8140</v>
      </c>
      <c r="D136" s="211" t="s">
        <v>148</v>
      </c>
      <c r="E136" s="211" t="s">
        <v>5</v>
      </c>
      <c r="F136" s="211" t="s">
        <v>24</v>
      </c>
      <c r="G136" s="211" t="s">
        <v>42</v>
      </c>
      <c r="H136" s="211"/>
    </row>
    <row r="137" spans="1:8" s="212" customFormat="1">
      <c r="A137" s="210">
        <v>43221</v>
      </c>
      <c r="B137" s="211" t="s">
        <v>4</v>
      </c>
      <c r="C137" s="211">
        <v>4973</v>
      </c>
      <c r="D137" s="211" t="s">
        <v>340</v>
      </c>
      <c r="E137" s="211" t="s">
        <v>25</v>
      </c>
      <c r="F137" s="211" t="s">
        <v>5</v>
      </c>
      <c r="G137" s="211" t="s">
        <v>466</v>
      </c>
      <c r="H137" s="211"/>
    </row>
    <row r="138" spans="1:8" s="212" customFormat="1">
      <c r="A138" s="210">
        <v>43221</v>
      </c>
      <c r="B138" s="211" t="s">
        <v>4</v>
      </c>
      <c r="C138" s="211">
        <v>3569</v>
      </c>
      <c r="D138" s="211" t="s">
        <v>168</v>
      </c>
      <c r="E138" s="211" t="s">
        <v>7</v>
      </c>
      <c r="F138" s="211" t="s">
        <v>82</v>
      </c>
      <c r="G138" s="211" t="s">
        <v>65</v>
      </c>
      <c r="H138" s="211"/>
    </row>
    <row r="139" spans="1:8" s="212" customFormat="1">
      <c r="A139" s="210">
        <v>43221</v>
      </c>
      <c r="B139" s="211" t="s">
        <v>4</v>
      </c>
      <c r="C139" s="211">
        <v>3440</v>
      </c>
      <c r="D139" s="211" t="s">
        <v>168</v>
      </c>
      <c r="E139" s="211" t="s">
        <v>12</v>
      </c>
      <c r="F139" s="211" t="s">
        <v>7</v>
      </c>
      <c r="G139" s="211" t="s">
        <v>42</v>
      </c>
      <c r="H139" s="211"/>
    </row>
    <row r="140" spans="1:8" s="212" customFormat="1">
      <c r="A140" s="210">
        <v>43221</v>
      </c>
      <c r="B140" s="211" t="s">
        <v>4</v>
      </c>
      <c r="C140" s="211">
        <v>3595</v>
      </c>
      <c r="D140" s="211" t="s">
        <v>168</v>
      </c>
      <c r="E140" s="211" t="s">
        <v>79</v>
      </c>
      <c r="F140" s="211" t="s">
        <v>7</v>
      </c>
      <c r="G140" s="211" t="s">
        <v>42</v>
      </c>
      <c r="H140" s="211"/>
    </row>
    <row r="141" spans="1:8" s="212" customFormat="1">
      <c r="A141" s="210">
        <v>43221</v>
      </c>
      <c r="B141" s="211" t="s">
        <v>4</v>
      </c>
      <c r="C141" s="211">
        <v>4108</v>
      </c>
      <c r="D141" s="211" t="s">
        <v>141</v>
      </c>
      <c r="E141" s="211" t="s">
        <v>79</v>
      </c>
      <c r="F141" s="211" t="s">
        <v>24</v>
      </c>
      <c r="G141" s="211" t="s">
        <v>42</v>
      </c>
      <c r="H141" s="211"/>
    </row>
    <row r="142" spans="1:8" s="212" customFormat="1">
      <c r="A142" s="210">
        <v>43221</v>
      </c>
      <c r="B142" s="211" t="s">
        <v>4</v>
      </c>
      <c r="C142" s="211">
        <v>4340</v>
      </c>
      <c r="D142" s="211" t="s">
        <v>141</v>
      </c>
      <c r="E142" s="211" t="s">
        <v>5</v>
      </c>
      <c r="F142" s="211" t="s">
        <v>6</v>
      </c>
      <c r="G142" s="211" t="s">
        <v>42</v>
      </c>
      <c r="H142" s="211"/>
    </row>
    <row r="143" spans="1:8" s="212" customFormat="1">
      <c r="A143" s="210">
        <v>43221</v>
      </c>
      <c r="B143" s="211" t="s">
        <v>4</v>
      </c>
      <c r="C143" s="211">
        <v>4344</v>
      </c>
      <c r="D143" s="211" t="s">
        <v>141</v>
      </c>
      <c r="E143" s="211" t="s">
        <v>25</v>
      </c>
      <c r="F143" s="211" t="s">
        <v>1454</v>
      </c>
      <c r="G143" s="211" t="s">
        <v>42</v>
      </c>
      <c r="H143" s="211"/>
    </row>
    <row r="144" spans="1:8" s="212" customFormat="1">
      <c r="A144" s="210">
        <v>43221</v>
      </c>
      <c r="B144" s="211" t="s">
        <v>4</v>
      </c>
      <c r="C144" s="211">
        <v>9053</v>
      </c>
      <c r="D144" s="211" t="s">
        <v>161</v>
      </c>
      <c r="E144" s="211" t="s">
        <v>79</v>
      </c>
      <c r="F144" s="211" t="s">
        <v>24</v>
      </c>
      <c r="G144" s="211" t="s">
        <v>65</v>
      </c>
      <c r="H144" s="211"/>
    </row>
    <row r="145" spans="1:8" s="212" customFormat="1">
      <c r="A145" s="210">
        <v>43221</v>
      </c>
      <c r="B145" s="211" t="s">
        <v>4</v>
      </c>
      <c r="C145" s="211">
        <v>9043</v>
      </c>
      <c r="D145" s="211" t="s">
        <v>161</v>
      </c>
      <c r="E145" s="211" t="s">
        <v>9</v>
      </c>
      <c r="F145" s="211" t="s">
        <v>7</v>
      </c>
      <c r="G145" s="211" t="s">
        <v>42</v>
      </c>
      <c r="H145" s="211"/>
    </row>
    <row r="146" spans="1:8" s="212" customFormat="1">
      <c r="A146" s="210">
        <v>43221</v>
      </c>
      <c r="B146" s="211" t="s">
        <v>4</v>
      </c>
      <c r="C146" s="211">
        <v>9043</v>
      </c>
      <c r="D146" s="211" t="s">
        <v>161</v>
      </c>
      <c r="E146" s="211" t="s">
        <v>9</v>
      </c>
      <c r="F146" s="211" t="s">
        <v>7</v>
      </c>
      <c r="G146" s="211" t="s">
        <v>42</v>
      </c>
      <c r="H146" s="211"/>
    </row>
    <row r="147" spans="1:8" s="212" customFormat="1">
      <c r="A147" s="210">
        <v>43221</v>
      </c>
      <c r="B147" s="211" t="s">
        <v>4</v>
      </c>
      <c r="C147" s="211">
        <v>5751</v>
      </c>
      <c r="D147" s="211" t="s">
        <v>329</v>
      </c>
      <c r="E147" s="211" t="s">
        <v>10</v>
      </c>
      <c r="F147" s="211" t="s">
        <v>24</v>
      </c>
      <c r="G147" s="211" t="s">
        <v>42</v>
      </c>
      <c r="H147" s="211"/>
    </row>
    <row r="148" spans="1:8" s="212" customFormat="1">
      <c r="A148" s="210">
        <v>43221</v>
      </c>
      <c r="B148" s="211" t="s">
        <v>4</v>
      </c>
      <c r="C148" s="211">
        <v>5755</v>
      </c>
      <c r="D148" s="211" t="s">
        <v>329</v>
      </c>
      <c r="E148" s="211" t="s">
        <v>5</v>
      </c>
      <c r="F148" s="211" t="s">
        <v>6</v>
      </c>
      <c r="G148" s="211" t="s">
        <v>656</v>
      </c>
      <c r="H148" s="211"/>
    </row>
    <row r="149" spans="1:8" s="212" customFormat="1">
      <c r="A149" s="210">
        <v>43221</v>
      </c>
      <c r="B149" s="211" t="s">
        <v>4</v>
      </c>
      <c r="C149" s="211">
        <v>8360</v>
      </c>
      <c r="D149" s="211" t="s">
        <v>172</v>
      </c>
      <c r="E149" s="211" t="s">
        <v>14</v>
      </c>
      <c r="F149" s="211" t="s">
        <v>24</v>
      </c>
      <c r="G149" s="211" t="s">
        <v>42</v>
      </c>
      <c r="H149" s="211"/>
    </row>
    <row r="150" spans="1:8" s="212" customFormat="1">
      <c r="A150" s="210">
        <v>43221</v>
      </c>
      <c r="B150" s="211" t="s">
        <v>4</v>
      </c>
      <c r="C150" s="211">
        <v>8362</v>
      </c>
      <c r="D150" s="211" t="s">
        <v>1461</v>
      </c>
      <c r="E150" s="211" t="s">
        <v>7</v>
      </c>
      <c r="F150" s="211" t="s">
        <v>7</v>
      </c>
      <c r="G150" s="211" t="s">
        <v>42</v>
      </c>
      <c r="H150" s="211"/>
    </row>
    <row r="151" spans="1:8" s="212" customFormat="1">
      <c r="A151" s="210">
        <v>43221</v>
      </c>
      <c r="B151" s="211" t="s">
        <v>4</v>
      </c>
      <c r="C151" s="211">
        <v>7351</v>
      </c>
      <c r="D151" s="211" t="s">
        <v>655</v>
      </c>
      <c r="E151" s="211" t="s">
        <v>79</v>
      </c>
      <c r="F151" s="211" t="s">
        <v>24</v>
      </c>
      <c r="G151" s="211" t="s">
        <v>65</v>
      </c>
      <c r="H151" s="211"/>
    </row>
    <row r="152" spans="1:8" s="212" customFormat="1">
      <c r="A152" s="210">
        <v>43221</v>
      </c>
      <c r="B152" s="211" t="s">
        <v>4</v>
      </c>
      <c r="C152" s="211">
        <v>5812</v>
      </c>
      <c r="D152" s="211" t="s">
        <v>307</v>
      </c>
      <c r="E152" s="211" t="s">
        <v>28</v>
      </c>
      <c r="F152" s="211" t="s">
        <v>27</v>
      </c>
      <c r="G152" s="211" t="s">
        <v>1368</v>
      </c>
      <c r="H152" s="211"/>
    </row>
    <row r="153" spans="1:8" s="212" customFormat="1">
      <c r="A153" s="210">
        <v>43221</v>
      </c>
      <c r="B153" s="211" t="s">
        <v>4</v>
      </c>
      <c r="C153" s="211">
        <v>5884</v>
      </c>
      <c r="D153" s="211" t="s">
        <v>307</v>
      </c>
      <c r="E153" s="211" t="s">
        <v>453</v>
      </c>
      <c r="F153" s="211" t="s">
        <v>24</v>
      </c>
      <c r="G153" s="211" t="s">
        <v>42</v>
      </c>
      <c r="H153" s="211"/>
    </row>
    <row r="154" spans="1:8" s="212" customFormat="1">
      <c r="A154" s="210">
        <v>43221</v>
      </c>
      <c r="B154" s="211" t="s">
        <v>4</v>
      </c>
      <c r="C154" s="211">
        <v>1842</v>
      </c>
      <c r="D154" s="211" t="s">
        <v>136</v>
      </c>
      <c r="E154" s="211" t="s">
        <v>7</v>
      </c>
      <c r="F154" s="211" t="s">
        <v>24</v>
      </c>
      <c r="G154" s="211" t="s">
        <v>123</v>
      </c>
      <c r="H154" s="211"/>
    </row>
    <row r="155" spans="1:8" s="212" customFormat="1">
      <c r="A155" s="210">
        <v>43221</v>
      </c>
      <c r="B155" s="211" t="s">
        <v>4</v>
      </c>
      <c r="C155" s="211">
        <v>2112</v>
      </c>
      <c r="D155" s="211" t="s">
        <v>136</v>
      </c>
      <c r="E155" s="211" t="s">
        <v>7</v>
      </c>
      <c r="F155" s="211" t="s">
        <v>24</v>
      </c>
      <c r="G155" s="211" t="s">
        <v>65</v>
      </c>
      <c r="H155" s="211"/>
    </row>
    <row r="156" spans="1:8" s="212" customFormat="1">
      <c r="A156" s="210">
        <v>43221</v>
      </c>
      <c r="B156" s="211" t="s">
        <v>4</v>
      </c>
      <c r="C156" s="211">
        <v>5964</v>
      </c>
      <c r="D156" s="211" t="s">
        <v>179</v>
      </c>
      <c r="E156" s="211" t="s">
        <v>24</v>
      </c>
      <c r="F156" s="211" t="s">
        <v>7</v>
      </c>
      <c r="G156" s="211" t="s">
        <v>42</v>
      </c>
      <c r="H156" s="211"/>
    </row>
    <row r="157" spans="1:8" s="212" customFormat="1">
      <c r="A157" s="210">
        <v>43221</v>
      </c>
      <c r="B157" s="211" t="s">
        <v>4</v>
      </c>
      <c r="C157" s="211">
        <v>4947</v>
      </c>
      <c r="D157" s="211" t="s">
        <v>1471</v>
      </c>
      <c r="E157" s="211" t="s">
        <v>28</v>
      </c>
      <c r="F157" s="211" t="s">
        <v>808</v>
      </c>
      <c r="G157" s="211" t="s">
        <v>1430</v>
      </c>
      <c r="H157" s="211"/>
    </row>
    <row r="158" spans="1:8" s="212" customFormat="1">
      <c r="A158" s="210">
        <v>43221</v>
      </c>
      <c r="B158" s="211" t="s">
        <v>4</v>
      </c>
      <c r="C158" s="211">
        <v>4955</v>
      </c>
      <c r="D158" s="211" t="s">
        <v>1471</v>
      </c>
      <c r="E158" s="211" t="s">
        <v>5</v>
      </c>
      <c r="F158" s="211" t="s">
        <v>5</v>
      </c>
      <c r="G158" s="211" t="s">
        <v>231</v>
      </c>
      <c r="H158" s="211"/>
    </row>
    <row r="159" spans="1:8" s="212" customFormat="1">
      <c r="A159" s="210">
        <v>43221</v>
      </c>
      <c r="B159" s="211" t="s">
        <v>4</v>
      </c>
      <c r="C159" s="211">
        <v>4916</v>
      </c>
      <c r="D159" s="211" t="s">
        <v>1471</v>
      </c>
      <c r="E159" s="211" t="s">
        <v>5</v>
      </c>
      <c r="F159" s="211" t="s">
        <v>24</v>
      </c>
      <c r="G159" s="211" t="s">
        <v>235</v>
      </c>
      <c r="H159" s="211"/>
    </row>
    <row r="160" spans="1:8" s="212" customFormat="1">
      <c r="A160" s="210">
        <v>43221</v>
      </c>
      <c r="B160" s="211" t="s">
        <v>4</v>
      </c>
      <c r="C160" s="211">
        <v>8379</v>
      </c>
      <c r="D160" s="211" t="s">
        <v>300</v>
      </c>
      <c r="E160" s="211" t="s">
        <v>79</v>
      </c>
      <c r="F160" s="211" t="s">
        <v>5</v>
      </c>
      <c r="G160" s="211" t="s">
        <v>663</v>
      </c>
      <c r="H160" s="218"/>
    </row>
    <row r="161" spans="1:8" s="212" customFormat="1">
      <c r="A161" s="210">
        <v>43221</v>
      </c>
      <c r="B161" s="211" t="s">
        <v>4</v>
      </c>
      <c r="C161" s="211">
        <v>8378</v>
      </c>
      <c r="D161" s="211" t="s">
        <v>300</v>
      </c>
      <c r="E161" s="211" t="s">
        <v>7</v>
      </c>
      <c r="F161" s="211" t="s">
        <v>24</v>
      </c>
      <c r="G161" s="211" t="s">
        <v>42</v>
      </c>
      <c r="H161" s="211"/>
    </row>
    <row r="162" spans="1:8" s="212" customFormat="1">
      <c r="A162" s="210">
        <v>43221</v>
      </c>
      <c r="B162" s="211" t="s">
        <v>4</v>
      </c>
      <c r="C162" s="211">
        <v>8383</v>
      </c>
      <c r="D162" s="211" t="s">
        <v>305</v>
      </c>
      <c r="E162" s="211" t="s">
        <v>639</v>
      </c>
      <c r="F162" s="211" t="s">
        <v>24</v>
      </c>
      <c r="G162" s="211" t="s">
        <v>1381</v>
      </c>
      <c r="H162" s="211"/>
    </row>
    <row r="163" spans="1:8" s="212" customFormat="1">
      <c r="A163" s="210">
        <v>43221</v>
      </c>
      <c r="B163" s="211" t="s">
        <v>4</v>
      </c>
      <c r="C163" s="211">
        <v>8387</v>
      </c>
      <c r="D163" s="211" t="s">
        <v>305</v>
      </c>
      <c r="E163" s="211" t="s">
        <v>7</v>
      </c>
      <c r="F163" s="211" t="s">
        <v>7</v>
      </c>
      <c r="G163" s="211" t="s">
        <v>42</v>
      </c>
      <c r="H163" s="211"/>
    </row>
    <row r="164" spans="1:8" s="212" customFormat="1">
      <c r="A164" s="210">
        <v>43221</v>
      </c>
      <c r="B164" s="211" t="s">
        <v>4</v>
      </c>
      <c r="C164" s="211">
        <v>54400</v>
      </c>
      <c r="D164" s="211" t="s">
        <v>408</v>
      </c>
      <c r="E164" s="211" t="s">
        <v>7</v>
      </c>
      <c r="F164" s="211" t="s">
        <v>7</v>
      </c>
      <c r="G164" s="211" t="s">
        <v>466</v>
      </c>
      <c r="H164" s="211"/>
    </row>
    <row r="165" spans="1:8" s="212" customFormat="1">
      <c r="A165" s="210">
        <v>43221</v>
      </c>
      <c r="B165" s="211" t="s">
        <v>4</v>
      </c>
      <c r="C165" s="211">
        <v>2128</v>
      </c>
      <c r="D165" s="211" t="s">
        <v>132</v>
      </c>
      <c r="E165" s="211" t="s">
        <v>7</v>
      </c>
      <c r="F165" s="211" t="s">
        <v>6</v>
      </c>
      <c r="G165" s="211" t="s">
        <v>65</v>
      </c>
      <c r="H165" s="211"/>
    </row>
    <row r="166" spans="1:8" s="212" customFormat="1">
      <c r="A166" s="210">
        <v>43221</v>
      </c>
      <c r="B166" s="211" t="s">
        <v>4</v>
      </c>
      <c r="C166" s="211">
        <v>2124</v>
      </c>
      <c r="D166" s="211" t="s">
        <v>132</v>
      </c>
      <c r="E166" s="211" t="s">
        <v>12</v>
      </c>
      <c r="F166" s="211" t="s">
        <v>24</v>
      </c>
      <c r="G166" s="211" t="s">
        <v>663</v>
      </c>
      <c r="H166" s="211"/>
    </row>
    <row r="167" spans="1:8" s="212" customFormat="1">
      <c r="A167" s="210">
        <v>43221</v>
      </c>
      <c r="B167" s="211" t="s">
        <v>4</v>
      </c>
      <c r="C167" s="211">
        <v>1372</v>
      </c>
      <c r="D167" s="211" t="s">
        <v>132</v>
      </c>
      <c r="E167" s="211" t="s">
        <v>14</v>
      </c>
      <c r="F167" s="211" t="s">
        <v>5</v>
      </c>
      <c r="G167" s="211" t="s">
        <v>42</v>
      </c>
      <c r="H167" s="211"/>
    </row>
    <row r="168" spans="1:8" s="212" customFormat="1">
      <c r="A168" s="210">
        <v>43221</v>
      </c>
      <c r="B168" s="211" t="s">
        <v>4</v>
      </c>
      <c r="C168" s="211">
        <v>1858</v>
      </c>
      <c r="D168" s="211" t="s">
        <v>132</v>
      </c>
      <c r="E168" s="211" t="s">
        <v>113</v>
      </c>
      <c r="F168" s="211" t="s">
        <v>24</v>
      </c>
      <c r="G168" s="211" t="s">
        <v>42</v>
      </c>
      <c r="H168" s="211"/>
    </row>
    <row r="169" spans="1:8" s="212" customFormat="1">
      <c r="A169" s="210">
        <v>43221</v>
      </c>
      <c r="B169" s="211" t="s">
        <v>4</v>
      </c>
      <c r="C169" s="211">
        <v>1228</v>
      </c>
      <c r="D169" s="211" t="s">
        <v>132</v>
      </c>
      <c r="E169" s="211" t="s">
        <v>14</v>
      </c>
      <c r="F169" s="211" t="s">
        <v>24</v>
      </c>
      <c r="G169" s="211" t="s">
        <v>123</v>
      </c>
      <c r="H169" s="211"/>
    </row>
    <row r="170" spans="1:8" s="212" customFormat="1">
      <c r="A170" s="210">
        <v>43221</v>
      </c>
      <c r="B170" s="211" t="s">
        <v>4</v>
      </c>
      <c r="C170" s="211">
        <v>1520</v>
      </c>
      <c r="D170" s="211" t="s">
        <v>132</v>
      </c>
      <c r="E170" s="211" t="s">
        <v>7</v>
      </c>
      <c r="F170" s="211" t="s">
        <v>7</v>
      </c>
      <c r="G170" s="211" t="s">
        <v>663</v>
      </c>
      <c r="H170" s="211"/>
    </row>
    <row r="171" spans="1:8" s="212" customFormat="1">
      <c r="A171" s="210">
        <v>43221</v>
      </c>
      <c r="B171" s="211" t="s">
        <v>4</v>
      </c>
      <c r="C171" s="211">
        <v>2263</v>
      </c>
      <c r="D171" s="211" t="s">
        <v>132</v>
      </c>
      <c r="E171" s="211" t="s">
        <v>18</v>
      </c>
      <c r="F171" s="211" t="s">
        <v>24</v>
      </c>
      <c r="G171" s="211" t="s">
        <v>42</v>
      </c>
      <c r="H171" s="211"/>
    </row>
    <row r="172" spans="1:8" s="212" customFormat="1">
      <c r="A172" s="210">
        <v>43221</v>
      </c>
      <c r="B172" s="211" t="s">
        <v>4</v>
      </c>
      <c r="C172" s="211">
        <v>2265</v>
      </c>
      <c r="D172" s="211" t="s">
        <v>132</v>
      </c>
      <c r="E172" s="211" t="s">
        <v>18</v>
      </c>
      <c r="F172" s="211" t="s">
        <v>24</v>
      </c>
      <c r="G172" s="211" t="s">
        <v>1133</v>
      </c>
      <c r="H172" s="211"/>
    </row>
    <row r="173" spans="1:8" s="212" customFormat="1">
      <c r="A173" s="210">
        <v>43221</v>
      </c>
      <c r="B173" s="211" t="s">
        <v>4</v>
      </c>
      <c r="C173" s="211">
        <v>2520</v>
      </c>
      <c r="D173" s="211" t="s">
        <v>132</v>
      </c>
      <c r="E173" s="211" t="s">
        <v>28</v>
      </c>
      <c r="F173" s="211" t="s">
        <v>28</v>
      </c>
      <c r="G173" s="211" t="s">
        <v>388</v>
      </c>
      <c r="H173" s="211"/>
    </row>
    <row r="174" spans="1:8" s="212" customFormat="1">
      <c r="A174" s="210">
        <v>43221</v>
      </c>
      <c r="B174" s="211" t="s">
        <v>4</v>
      </c>
      <c r="C174" s="211">
        <v>2168</v>
      </c>
      <c r="D174" s="211" t="s">
        <v>132</v>
      </c>
      <c r="E174" s="211" t="s">
        <v>28</v>
      </c>
      <c r="F174" s="211" t="s">
        <v>78</v>
      </c>
      <c r="G174" s="211" t="s">
        <v>123</v>
      </c>
      <c r="H174" s="211"/>
    </row>
    <row r="175" spans="1:8" s="212" customFormat="1">
      <c r="A175" s="210">
        <v>43221</v>
      </c>
      <c r="B175" s="211" t="s">
        <v>4</v>
      </c>
      <c r="C175" s="211">
        <v>2215</v>
      </c>
      <c r="D175" s="211" t="s">
        <v>132</v>
      </c>
      <c r="E175" s="211" t="s">
        <v>14</v>
      </c>
      <c r="F175" s="211" t="s">
        <v>24</v>
      </c>
      <c r="G175" s="211" t="s">
        <v>42</v>
      </c>
      <c r="H175" s="211"/>
    </row>
    <row r="176" spans="1:8" s="212" customFormat="1">
      <c r="A176" s="210">
        <v>43221</v>
      </c>
      <c r="B176" s="211" t="s">
        <v>4</v>
      </c>
      <c r="C176" s="211">
        <v>2160</v>
      </c>
      <c r="D176" s="211" t="s">
        <v>132</v>
      </c>
      <c r="E176" s="211" t="s">
        <v>29</v>
      </c>
      <c r="F176" s="211" t="s">
        <v>24</v>
      </c>
      <c r="G176" s="211" t="s">
        <v>42</v>
      </c>
      <c r="H176" s="211"/>
    </row>
    <row r="177" spans="1:8" s="212" customFormat="1">
      <c r="A177" s="210">
        <v>43221</v>
      </c>
      <c r="B177" s="211" t="s">
        <v>4</v>
      </c>
      <c r="C177" s="211">
        <v>2266</v>
      </c>
      <c r="D177" s="211" t="s">
        <v>132</v>
      </c>
      <c r="E177" s="211" t="s">
        <v>6</v>
      </c>
      <c r="F177" s="211" t="s">
        <v>4</v>
      </c>
      <c r="G177" s="211" t="s">
        <v>1161</v>
      </c>
      <c r="H177" s="211"/>
    </row>
    <row r="178" spans="1:8" s="212" customFormat="1">
      <c r="A178" s="210">
        <v>43221</v>
      </c>
      <c r="B178" s="211" t="s">
        <v>4</v>
      </c>
      <c r="C178" s="211">
        <v>1860</v>
      </c>
      <c r="D178" s="211" t="s">
        <v>132</v>
      </c>
      <c r="E178" s="211" t="s">
        <v>9</v>
      </c>
      <c r="F178" s="211" t="s">
        <v>24</v>
      </c>
      <c r="G178" s="211" t="s">
        <v>42</v>
      </c>
      <c r="H178" s="211"/>
    </row>
    <row r="179" spans="1:8" s="212" customFormat="1">
      <c r="A179" s="210">
        <v>43221</v>
      </c>
      <c r="B179" s="211" t="s">
        <v>4</v>
      </c>
      <c r="C179" s="211">
        <v>1853</v>
      </c>
      <c r="D179" s="211" t="s">
        <v>132</v>
      </c>
      <c r="E179" s="211" t="s">
        <v>7</v>
      </c>
      <c r="F179" s="211" t="s">
        <v>24</v>
      </c>
      <c r="G179" s="211" t="s">
        <v>42</v>
      </c>
      <c r="H179" s="211"/>
    </row>
    <row r="180" spans="1:8" s="212" customFormat="1">
      <c r="A180" s="210">
        <v>43221</v>
      </c>
      <c r="B180" s="211" t="s">
        <v>4</v>
      </c>
      <c r="C180" s="211">
        <v>1254</v>
      </c>
      <c r="D180" s="211" t="s">
        <v>132</v>
      </c>
      <c r="E180" s="211" t="s">
        <v>7</v>
      </c>
      <c r="F180" s="211" t="s">
        <v>28</v>
      </c>
      <c r="G180" s="211" t="s">
        <v>388</v>
      </c>
      <c r="H180" s="211"/>
    </row>
    <row r="181" spans="1:8" s="212" customFormat="1">
      <c r="A181" s="210">
        <v>43221</v>
      </c>
      <c r="B181" s="211" t="s">
        <v>4</v>
      </c>
      <c r="C181" s="211">
        <v>1267</v>
      </c>
      <c r="D181" s="211" t="s">
        <v>132</v>
      </c>
      <c r="E181" s="211" t="s">
        <v>14</v>
      </c>
      <c r="F181" s="211" t="s">
        <v>24</v>
      </c>
      <c r="G181" s="211" t="s">
        <v>1421</v>
      </c>
      <c r="H181" s="211"/>
    </row>
    <row r="182" spans="1:8" s="212" customFormat="1">
      <c r="A182" s="210">
        <v>43221</v>
      </c>
      <c r="B182" s="211" t="s">
        <v>4</v>
      </c>
      <c r="C182" s="211">
        <v>2380</v>
      </c>
      <c r="D182" s="211" t="s">
        <v>132</v>
      </c>
      <c r="E182" s="211" t="s">
        <v>689</v>
      </c>
      <c r="F182" s="211" t="s">
        <v>24</v>
      </c>
      <c r="G182" s="211" t="s">
        <v>65</v>
      </c>
      <c r="H182" s="211"/>
    </row>
    <row r="183" spans="1:8" s="212" customFormat="1">
      <c r="A183" s="210">
        <v>43221</v>
      </c>
      <c r="B183" s="211" t="s">
        <v>4</v>
      </c>
      <c r="C183" s="211">
        <v>1513</v>
      </c>
      <c r="D183" s="211" t="s">
        <v>132</v>
      </c>
      <c r="E183" s="211" t="s">
        <v>24</v>
      </c>
      <c r="F183" s="211" t="s">
        <v>1134</v>
      </c>
      <c r="G183" s="211" t="s">
        <v>65</v>
      </c>
      <c r="H183" s="211"/>
    </row>
    <row r="184" spans="1:8" s="212" customFormat="1">
      <c r="A184" s="210">
        <v>43221</v>
      </c>
      <c r="B184" s="211" t="s">
        <v>4</v>
      </c>
      <c r="C184" s="211">
        <v>1254</v>
      </c>
      <c r="D184" s="211" t="s">
        <v>132</v>
      </c>
      <c r="E184" s="211" t="s">
        <v>24</v>
      </c>
      <c r="F184" s="211" t="s">
        <v>24</v>
      </c>
      <c r="G184" s="211" t="s">
        <v>42</v>
      </c>
      <c r="H184" s="211"/>
    </row>
    <row r="185" spans="1:8" s="212" customFormat="1">
      <c r="A185" s="210">
        <v>43221</v>
      </c>
      <c r="B185" s="211" t="s">
        <v>4</v>
      </c>
      <c r="C185" s="211">
        <v>1319</v>
      </c>
      <c r="D185" s="211" t="s">
        <v>132</v>
      </c>
      <c r="E185" s="211" t="s">
        <v>5</v>
      </c>
      <c r="F185" s="211" t="s">
        <v>5</v>
      </c>
      <c r="G185" s="211"/>
      <c r="H185" s="211"/>
    </row>
    <row r="186" spans="1:8" s="212" customFormat="1">
      <c r="A186" s="210">
        <v>43221</v>
      </c>
      <c r="B186" s="211" t="s">
        <v>4</v>
      </c>
      <c r="C186" s="211">
        <v>1870</v>
      </c>
      <c r="D186" s="211" t="s">
        <v>132</v>
      </c>
      <c r="E186" s="211" t="s">
        <v>7</v>
      </c>
      <c r="F186" s="211" t="s">
        <v>5</v>
      </c>
      <c r="G186" s="211" t="s">
        <v>42</v>
      </c>
      <c r="H186" s="211"/>
    </row>
    <row r="187" spans="1:8" s="212" customFormat="1">
      <c r="A187" s="210">
        <v>43221</v>
      </c>
      <c r="B187" s="211" t="s">
        <v>4</v>
      </c>
      <c r="C187" s="211">
        <v>1941</v>
      </c>
      <c r="D187" s="211" t="s">
        <v>132</v>
      </c>
      <c r="E187" s="211" t="s">
        <v>79</v>
      </c>
      <c r="F187" s="211" t="s">
        <v>9</v>
      </c>
      <c r="G187" s="211" t="s">
        <v>42</v>
      </c>
      <c r="H187" s="211"/>
    </row>
    <row r="188" spans="1:8" s="212" customFormat="1">
      <c r="A188" s="210">
        <v>43221</v>
      </c>
      <c r="B188" s="211" t="s">
        <v>4</v>
      </c>
      <c r="C188" s="211">
        <v>2539</v>
      </c>
      <c r="D188" s="211" t="s">
        <v>132</v>
      </c>
      <c r="E188" s="211" t="s">
        <v>25</v>
      </c>
      <c r="F188" s="211" t="s">
        <v>24</v>
      </c>
      <c r="G188" s="211" t="s">
        <v>42</v>
      </c>
      <c r="H188" s="211"/>
    </row>
    <row r="189" spans="1:8" s="212" customFormat="1">
      <c r="A189" s="210">
        <v>43221</v>
      </c>
      <c r="B189" s="211" t="s">
        <v>4</v>
      </c>
      <c r="C189" s="211">
        <v>2149</v>
      </c>
      <c r="D189" s="211" t="s">
        <v>132</v>
      </c>
      <c r="E189" s="211" t="s">
        <v>24</v>
      </c>
      <c r="F189" s="211" t="s">
        <v>7</v>
      </c>
      <c r="G189" s="211" t="s">
        <v>42</v>
      </c>
      <c r="H189" s="211"/>
    </row>
    <row r="190" spans="1:8" s="212" customFormat="1">
      <c r="A190" s="210">
        <v>43221</v>
      </c>
      <c r="B190" s="211" t="s">
        <v>4</v>
      </c>
      <c r="C190" s="211">
        <v>1267</v>
      </c>
      <c r="D190" s="211" t="s">
        <v>132</v>
      </c>
      <c r="E190" s="211" t="s">
        <v>14</v>
      </c>
      <c r="F190" s="211" t="s">
        <v>24</v>
      </c>
      <c r="G190" s="211" t="s">
        <v>42</v>
      </c>
      <c r="H190" s="211"/>
    </row>
    <row r="191" spans="1:8" s="212" customFormat="1">
      <c r="A191" s="210">
        <v>43221</v>
      </c>
      <c r="B191" s="211" t="s">
        <v>4</v>
      </c>
      <c r="C191" s="211">
        <v>1628</v>
      </c>
      <c r="D191" s="211" t="s">
        <v>132</v>
      </c>
      <c r="E191" s="211" t="s">
        <v>9</v>
      </c>
      <c r="F191" s="211" t="s">
        <v>7</v>
      </c>
      <c r="G191" s="211" t="s">
        <v>42</v>
      </c>
      <c r="H191" s="211"/>
    </row>
    <row r="192" spans="1:8" s="212" customFormat="1">
      <c r="A192" s="210">
        <v>43221</v>
      </c>
      <c r="B192" s="211" t="s">
        <v>4</v>
      </c>
      <c r="C192" s="211">
        <v>1948</v>
      </c>
      <c r="D192" s="211" t="s">
        <v>132</v>
      </c>
      <c r="E192" s="211" t="s">
        <v>9</v>
      </c>
      <c r="F192" s="211" t="s">
        <v>7</v>
      </c>
      <c r="G192" s="211" t="s">
        <v>42</v>
      </c>
      <c r="H192" s="211"/>
    </row>
    <row r="193" spans="1:8" s="212" customFormat="1">
      <c r="A193" s="210">
        <v>43221</v>
      </c>
      <c r="B193" s="211" t="s">
        <v>4</v>
      </c>
      <c r="C193" s="211">
        <v>1251</v>
      </c>
      <c r="D193" s="211" t="s">
        <v>132</v>
      </c>
      <c r="E193" s="211" t="s">
        <v>5</v>
      </c>
      <c r="F193" s="211" t="s">
        <v>5</v>
      </c>
      <c r="G193" s="211" t="s">
        <v>65</v>
      </c>
      <c r="H193" s="211"/>
    </row>
    <row r="194" spans="1:8" s="212" customFormat="1">
      <c r="A194" s="210">
        <v>43221</v>
      </c>
      <c r="B194" s="211" t="s">
        <v>4</v>
      </c>
      <c r="C194" s="211">
        <v>1221</v>
      </c>
      <c r="D194" s="211" t="s">
        <v>132</v>
      </c>
      <c r="E194" s="211" t="s">
        <v>1470</v>
      </c>
      <c r="F194" s="211" t="s">
        <v>24</v>
      </c>
      <c r="G194" s="211" t="s">
        <v>42</v>
      </c>
      <c r="H194" s="211"/>
    </row>
    <row r="195" spans="1:8" s="212" customFormat="1">
      <c r="A195" s="210">
        <v>43221</v>
      </c>
      <c r="B195" s="211" t="s">
        <v>4</v>
      </c>
      <c r="C195" s="211">
        <v>1279</v>
      </c>
      <c r="D195" s="211" t="s">
        <v>132</v>
      </c>
      <c r="E195" s="211" t="s">
        <v>12</v>
      </c>
      <c r="F195" s="211" t="s">
        <v>24</v>
      </c>
      <c r="G195" s="211" t="s">
        <v>41</v>
      </c>
      <c r="H195" s="211"/>
    </row>
    <row r="196" spans="1:8" s="212" customFormat="1">
      <c r="A196" s="210">
        <v>43221</v>
      </c>
      <c r="B196" s="211" t="s">
        <v>4</v>
      </c>
      <c r="C196" s="211">
        <v>8269</v>
      </c>
      <c r="D196" s="211" t="s">
        <v>162</v>
      </c>
      <c r="E196" s="211" t="s">
        <v>1011</v>
      </c>
      <c r="F196" s="211" t="s">
        <v>1011</v>
      </c>
      <c r="G196" s="211" t="s">
        <v>388</v>
      </c>
      <c r="H196" s="211"/>
    </row>
    <row r="197" spans="1:8" s="212" customFormat="1">
      <c r="A197" s="210">
        <v>43221</v>
      </c>
      <c r="B197" s="211" t="s">
        <v>4</v>
      </c>
      <c r="C197" s="211">
        <v>8253</v>
      </c>
      <c r="D197" s="211" t="s">
        <v>162</v>
      </c>
      <c r="E197" s="211" t="s">
        <v>7</v>
      </c>
      <c r="F197" s="211" t="s">
        <v>24</v>
      </c>
      <c r="G197" s="211" t="s">
        <v>388</v>
      </c>
      <c r="H197" s="211"/>
    </row>
    <row r="198" spans="1:8" s="212" customFormat="1">
      <c r="A198" s="210">
        <v>43221</v>
      </c>
      <c r="B198" s="211" t="s">
        <v>4</v>
      </c>
      <c r="C198" s="211">
        <v>8232</v>
      </c>
      <c r="D198" s="211" t="s">
        <v>162</v>
      </c>
      <c r="E198" s="211" t="s">
        <v>7</v>
      </c>
      <c r="F198" s="211" t="s">
        <v>5</v>
      </c>
      <c r="G198" s="211" t="s">
        <v>388</v>
      </c>
      <c r="H198" s="211"/>
    </row>
    <row r="199" spans="1:8" s="212" customFormat="1">
      <c r="A199" s="210">
        <v>43221</v>
      </c>
      <c r="B199" s="211" t="s">
        <v>4</v>
      </c>
      <c r="C199" s="211">
        <v>6930</v>
      </c>
      <c r="D199" s="211" t="s">
        <v>801</v>
      </c>
      <c r="E199" s="211" t="s">
        <v>28</v>
      </c>
      <c r="F199" s="211" t="s">
        <v>100</v>
      </c>
      <c r="G199" s="211" t="s">
        <v>42</v>
      </c>
      <c r="H199" s="211"/>
    </row>
    <row r="200" spans="1:8" s="212" customFormat="1">
      <c r="A200" s="210">
        <v>43221</v>
      </c>
      <c r="B200" s="211" t="s">
        <v>4</v>
      </c>
      <c r="C200" s="211">
        <v>7540</v>
      </c>
      <c r="D200" s="211" t="s">
        <v>468</v>
      </c>
      <c r="E200" s="211" t="s">
        <v>24</v>
      </c>
      <c r="F200" s="211" t="s">
        <v>10</v>
      </c>
      <c r="G200" s="211" t="s">
        <v>42</v>
      </c>
      <c r="H200" s="211"/>
    </row>
    <row r="201" spans="1:8" s="212" customFormat="1">
      <c r="A201" s="210">
        <v>43221</v>
      </c>
      <c r="B201" s="211" t="s">
        <v>4</v>
      </c>
      <c r="C201" s="211">
        <v>7521</v>
      </c>
      <c r="D201" s="211" t="s">
        <v>468</v>
      </c>
      <c r="E201" s="211" t="s">
        <v>5</v>
      </c>
      <c r="F201" s="211" t="s">
        <v>6</v>
      </c>
      <c r="G201" s="211" t="s">
        <v>42</v>
      </c>
      <c r="H201" s="211"/>
    </row>
    <row r="202" spans="1:8" s="212" customFormat="1">
      <c r="A202" s="210">
        <v>43221</v>
      </c>
      <c r="B202" s="211" t="s">
        <v>4</v>
      </c>
      <c r="C202" s="211">
        <v>5374</v>
      </c>
      <c r="D202" s="211" t="s">
        <v>343</v>
      </c>
      <c r="E202" s="211" t="s">
        <v>5</v>
      </c>
      <c r="F202" s="211" t="s">
        <v>6</v>
      </c>
      <c r="G202" s="211" t="s">
        <v>248</v>
      </c>
      <c r="H202" s="211"/>
    </row>
    <row r="203" spans="1:8" s="212" customFormat="1">
      <c r="A203" s="210">
        <v>43221</v>
      </c>
      <c r="B203" s="211" t="s">
        <v>4</v>
      </c>
      <c r="C203" s="211">
        <v>5290</v>
      </c>
      <c r="D203" s="211" t="s">
        <v>1383</v>
      </c>
      <c r="E203" s="211" t="s">
        <v>25</v>
      </c>
      <c r="F203" s="211" t="s">
        <v>24</v>
      </c>
      <c r="G203" s="211" t="s">
        <v>42</v>
      </c>
      <c r="H203" s="211"/>
    </row>
    <row r="204" spans="1:8" s="212" customFormat="1">
      <c r="A204" s="210">
        <v>43221</v>
      </c>
      <c r="B204" s="211" t="s">
        <v>4</v>
      </c>
      <c r="C204" s="211">
        <v>4671</v>
      </c>
      <c r="D204" s="211" t="s">
        <v>1313</v>
      </c>
      <c r="E204" s="211" t="s">
        <v>24</v>
      </c>
      <c r="F204" s="211" t="s">
        <v>5</v>
      </c>
      <c r="G204" s="211" t="s">
        <v>1373</v>
      </c>
      <c r="H204" s="211"/>
    </row>
    <row r="205" spans="1:8" s="212" customFormat="1">
      <c r="A205" s="210">
        <v>43221</v>
      </c>
      <c r="B205" s="211" t="s">
        <v>4</v>
      </c>
      <c r="C205" s="211">
        <v>3390</v>
      </c>
      <c r="D205" s="211" t="s">
        <v>159</v>
      </c>
      <c r="E205" s="211" t="s">
        <v>5</v>
      </c>
      <c r="F205" s="211" t="s">
        <v>6</v>
      </c>
      <c r="G205" s="211" t="s">
        <v>42</v>
      </c>
      <c r="H205" s="211"/>
    </row>
    <row r="206" spans="1:8" s="212" customFormat="1">
      <c r="A206" s="210">
        <v>43221</v>
      </c>
      <c r="B206" s="211" t="s">
        <v>4</v>
      </c>
      <c r="C206" s="211">
        <v>4713</v>
      </c>
      <c r="D206" s="211" t="s">
        <v>180</v>
      </c>
      <c r="E206" s="211" t="s">
        <v>5</v>
      </c>
      <c r="F206" s="211" t="s">
        <v>1399</v>
      </c>
      <c r="G206" s="211" t="s">
        <v>1400</v>
      </c>
      <c r="H206" s="211"/>
    </row>
    <row r="207" spans="1:8" s="212" customFormat="1">
      <c r="A207" s="210">
        <v>43221</v>
      </c>
      <c r="B207" s="211" t="s">
        <v>4</v>
      </c>
      <c r="C207" s="211">
        <v>4761</v>
      </c>
      <c r="D207" s="211" t="s">
        <v>180</v>
      </c>
      <c r="E207" s="211" t="s">
        <v>7</v>
      </c>
      <c r="F207" s="211" t="s">
        <v>7</v>
      </c>
      <c r="G207" s="211"/>
      <c r="H207" s="211"/>
    </row>
    <row r="208" spans="1:8" s="212" customFormat="1">
      <c r="A208" s="210">
        <v>43221</v>
      </c>
      <c r="B208" s="211" t="s">
        <v>4</v>
      </c>
      <c r="C208" s="211">
        <v>3396</v>
      </c>
      <c r="D208" s="211" t="s">
        <v>446</v>
      </c>
      <c r="E208" s="211" t="s">
        <v>9</v>
      </c>
      <c r="F208" s="211" t="s">
        <v>7</v>
      </c>
      <c r="G208" s="211" t="s">
        <v>65</v>
      </c>
      <c r="H208" s="211"/>
    </row>
    <row r="209" spans="1:8" s="212" customFormat="1">
      <c r="A209" s="210">
        <v>43221</v>
      </c>
      <c r="B209" s="211" t="s">
        <v>4</v>
      </c>
      <c r="C209" s="211">
        <v>3997</v>
      </c>
      <c r="D209" s="211" t="s">
        <v>446</v>
      </c>
      <c r="E209" s="211" t="s">
        <v>7</v>
      </c>
      <c r="F209" s="211" t="s">
        <v>5</v>
      </c>
      <c r="G209" s="211" t="s">
        <v>42</v>
      </c>
      <c r="H209" s="211"/>
    </row>
    <row r="210" spans="1:8" s="212" customFormat="1">
      <c r="A210" s="210">
        <v>43221</v>
      </c>
      <c r="B210" s="211" t="s">
        <v>4</v>
      </c>
      <c r="C210" s="211">
        <v>4408</v>
      </c>
      <c r="D210" s="211" t="s">
        <v>158</v>
      </c>
      <c r="E210" s="211" t="s">
        <v>803</v>
      </c>
      <c r="F210" s="211" t="s">
        <v>7</v>
      </c>
      <c r="G210" s="211" t="s">
        <v>42</v>
      </c>
      <c r="H210" s="211"/>
    </row>
    <row r="211" spans="1:8" s="212" customFormat="1">
      <c r="A211" s="210">
        <v>43221</v>
      </c>
      <c r="B211" s="211" t="s">
        <v>4</v>
      </c>
      <c r="C211" s="211">
        <v>3879</v>
      </c>
      <c r="D211" s="211" t="s">
        <v>304</v>
      </c>
      <c r="E211" s="211" t="s">
        <v>25</v>
      </c>
      <c r="F211" s="211" t="s">
        <v>7</v>
      </c>
      <c r="G211" s="211" t="s">
        <v>42</v>
      </c>
      <c r="H211" s="211"/>
    </row>
    <row r="212" spans="1:8" s="212" customFormat="1">
      <c r="A212" s="210">
        <v>43221</v>
      </c>
      <c r="B212" s="211" t="s">
        <v>4</v>
      </c>
      <c r="C212" s="211">
        <v>3813</v>
      </c>
      <c r="D212" s="211" t="s">
        <v>304</v>
      </c>
      <c r="E212" s="211" t="s">
        <v>9</v>
      </c>
      <c r="F212" s="211" t="s">
        <v>7</v>
      </c>
      <c r="G212" s="211" t="s">
        <v>463</v>
      </c>
      <c r="H212" s="211"/>
    </row>
    <row r="213" spans="1:8" s="212" customFormat="1">
      <c r="A213" s="210">
        <v>43221</v>
      </c>
      <c r="B213" s="211" t="s">
        <v>4</v>
      </c>
      <c r="C213" s="211">
        <v>3840</v>
      </c>
      <c r="D213" s="211" t="s">
        <v>304</v>
      </c>
      <c r="E213" s="211" t="s">
        <v>79</v>
      </c>
      <c r="F213" s="211" t="s">
        <v>5</v>
      </c>
      <c r="G213" s="211" t="s">
        <v>42</v>
      </c>
      <c r="H213" s="211"/>
    </row>
    <row r="214" spans="1:8" s="212" customFormat="1">
      <c r="A214" s="210">
        <v>43221</v>
      </c>
      <c r="B214" s="211" t="s">
        <v>4</v>
      </c>
      <c r="C214" s="211">
        <v>5370</v>
      </c>
      <c r="D214" s="211" t="s">
        <v>155</v>
      </c>
      <c r="E214" s="211" t="s">
        <v>79</v>
      </c>
      <c r="F214" s="211" t="s">
        <v>71</v>
      </c>
      <c r="G214" s="211" t="s">
        <v>388</v>
      </c>
      <c r="H214" s="211"/>
    </row>
    <row r="215" spans="1:8" s="212" customFormat="1">
      <c r="A215" s="210">
        <v>43221</v>
      </c>
      <c r="B215" s="211" t="s">
        <v>4</v>
      </c>
      <c r="C215" s="211">
        <v>1670</v>
      </c>
      <c r="D215" s="211" t="s">
        <v>648</v>
      </c>
      <c r="E215" s="211" t="s">
        <v>18</v>
      </c>
      <c r="F215" s="211" t="s">
        <v>7</v>
      </c>
      <c r="G215" s="211" t="s">
        <v>388</v>
      </c>
      <c r="H215" s="211"/>
    </row>
    <row r="216" spans="1:8" s="212" customFormat="1">
      <c r="A216" s="210">
        <v>43221</v>
      </c>
      <c r="B216" s="211" t="s">
        <v>4</v>
      </c>
      <c r="C216" s="211">
        <v>8364</v>
      </c>
      <c r="D216" s="211" t="s">
        <v>385</v>
      </c>
      <c r="E216" s="211" t="s">
        <v>7</v>
      </c>
      <c r="F216" s="211" t="s">
        <v>24</v>
      </c>
      <c r="G216" s="211" t="s">
        <v>1363</v>
      </c>
      <c r="H216" s="211"/>
    </row>
    <row r="217" spans="1:8" s="212" customFormat="1">
      <c r="A217" s="210">
        <v>43221</v>
      </c>
      <c r="B217" s="211" t="s">
        <v>4</v>
      </c>
      <c r="C217" s="211">
        <v>8451</v>
      </c>
      <c r="D217" s="211" t="s">
        <v>385</v>
      </c>
      <c r="E217" s="211" t="s">
        <v>12</v>
      </c>
      <c r="F217" s="211" t="s">
        <v>7</v>
      </c>
      <c r="G217" s="211" t="s">
        <v>663</v>
      </c>
      <c r="H217" s="211"/>
    </row>
    <row r="218" spans="1:8" s="212" customFormat="1">
      <c r="A218" s="210">
        <v>43221</v>
      </c>
      <c r="B218" s="211" t="s">
        <v>4</v>
      </c>
      <c r="C218" s="211">
        <v>8415</v>
      </c>
      <c r="D218" s="211" t="s">
        <v>385</v>
      </c>
      <c r="E218" s="211" t="s">
        <v>5</v>
      </c>
      <c r="F218" s="211" t="s">
        <v>24</v>
      </c>
      <c r="G218" s="211" t="s">
        <v>42</v>
      </c>
      <c r="H218" s="211"/>
    </row>
    <row r="219" spans="1:8" s="212" customFormat="1">
      <c r="A219" s="210">
        <v>43221</v>
      </c>
      <c r="B219" s="211" t="s">
        <v>4</v>
      </c>
      <c r="C219" s="211">
        <v>7339</v>
      </c>
      <c r="D219" s="211" t="s">
        <v>130</v>
      </c>
      <c r="E219" s="211" t="s">
        <v>79</v>
      </c>
      <c r="F219" s="211" t="s">
        <v>7</v>
      </c>
      <c r="G219" s="211" t="s">
        <v>1302</v>
      </c>
      <c r="H219" s="211"/>
    </row>
    <row r="220" spans="1:8" s="212" customFormat="1">
      <c r="A220" s="210">
        <v>43221</v>
      </c>
      <c r="B220" s="211" t="s">
        <v>4</v>
      </c>
      <c r="C220" s="211">
        <v>8012</v>
      </c>
      <c r="D220" s="211" t="s">
        <v>135</v>
      </c>
      <c r="E220" s="211" t="s">
        <v>9</v>
      </c>
      <c r="F220" s="211" t="s">
        <v>5</v>
      </c>
      <c r="G220" s="211" t="s">
        <v>1421</v>
      </c>
      <c r="H220" s="211"/>
    </row>
    <row r="221" spans="1:8" s="212" customFormat="1">
      <c r="A221" s="210">
        <v>43221</v>
      </c>
      <c r="B221" s="211" t="s">
        <v>4</v>
      </c>
      <c r="C221" s="211">
        <v>8056</v>
      </c>
      <c r="D221" s="211" t="s">
        <v>135</v>
      </c>
      <c r="E221" s="211" t="s">
        <v>9</v>
      </c>
      <c r="F221" s="211" t="s">
        <v>24</v>
      </c>
      <c r="G221" s="211" t="s">
        <v>42</v>
      </c>
      <c r="H221" s="211"/>
    </row>
    <row r="222" spans="1:8" s="212" customFormat="1">
      <c r="A222" s="210">
        <v>43221</v>
      </c>
      <c r="B222" s="211" t="s">
        <v>4</v>
      </c>
      <c r="C222" s="211">
        <v>8838</v>
      </c>
      <c r="D222" s="211" t="s">
        <v>1407</v>
      </c>
      <c r="E222" s="211" t="s">
        <v>10</v>
      </c>
      <c r="F222" s="211" t="s">
        <v>24</v>
      </c>
      <c r="G222" s="211" t="s">
        <v>910</v>
      </c>
      <c r="H222" s="211"/>
    </row>
    <row r="223" spans="1:8" s="212" customFormat="1">
      <c r="A223" s="210">
        <v>43221</v>
      </c>
      <c r="B223" s="211" t="s">
        <v>4</v>
      </c>
      <c r="C223" s="211">
        <v>6637</v>
      </c>
      <c r="D223" s="211" t="s">
        <v>1084</v>
      </c>
      <c r="E223" s="211" t="s">
        <v>453</v>
      </c>
      <c r="F223" s="211" t="s">
        <v>100</v>
      </c>
      <c r="G223" s="211" t="s">
        <v>42</v>
      </c>
      <c r="H223" s="211"/>
    </row>
    <row r="224" spans="1:8" s="212" customFormat="1">
      <c r="A224" s="210">
        <v>43221</v>
      </c>
      <c r="B224" s="211" t="s">
        <v>4</v>
      </c>
      <c r="C224" s="211">
        <v>6637</v>
      </c>
      <c r="D224" s="211" t="s">
        <v>1084</v>
      </c>
      <c r="E224" s="211" t="s">
        <v>5</v>
      </c>
      <c r="F224" s="211" t="s">
        <v>1401</v>
      </c>
      <c r="G224" s="211" t="s">
        <v>42</v>
      </c>
      <c r="H224" s="211"/>
    </row>
    <row r="225" spans="1:11" s="212" customFormat="1">
      <c r="A225" s="210">
        <v>43222</v>
      </c>
      <c r="B225" s="211" t="s">
        <v>4</v>
      </c>
      <c r="C225" s="211">
        <v>1281</v>
      </c>
      <c r="D225" s="211" t="s">
        <v>132</v>
      </c>
      <c r="E225" s="211" t="s">
        <v>18</v>
      </c>
      <c r="F225" s="211" t="s">
        <v>24</v>
      </c>
      <c r="G225" s="211" t="s">
        <v>1483</v>
      </c>
      <c r="H225" s="211"/>
    </row>
    <row r="226" spans="1:11" s="212" customFormat="1">
      <c r="A226" s="210">
        <v>43222</v>
      </c>
      <c r="B226" s="211" t="s">
        <v>4</v>
      </c>
      <c r="C226" s="211">
        <v>3743</v>
      </c>
      <c r="D226" s="211" t="s">
        <v>192</v>
      </c>
      <c r="E226" s="211" t="s">
        <v>5</v>
      </c>
      <c r="F226" s="211" t="s">
        <v>7</v>
      </c>
      <c r="G226" s="211" t="s">
        <v>51</v>
      </c>
      <c r="H226" s="211"/>
    </row>
    <row r="227" spans="1:11" s="212" customFormat="1">
      <c r="A227" s="210">
        <v>43223</v>
      </c>
      <c r="B227" s="211" t="s">
        <v>4</v>
      </c>
      <c r="C227" s="211">
        <v>5811</v>
      </c>
      <c r="D227" s="211" t="s">
        <v>184</v>
      </c>
      <c r="E227" s="211" t="s">
        <v>7</v>
      </c>
      <c r="F227" s="211" t="s">
        <v>24</v>
      </c>
      <c r="G227" s="211" t="s">
        <v>1496</v>
      </c>
      <c r="H227" s="211"/>
    </row>
    <row r="228" spans="1:11" s="212" customFormat="1">
      <c r="A228" s="210">
        <v>43223</v>
      </c>
      <c r="B228" s="211" t="s">
        <v>4</v>
      </c>
      <c r="C228" s="211">
        <v>1924</v>
      </c>
      <c r="D228" s="211" t="s">
        <v>132</v>
      </c>
      <c r="E228" s="211" t="s">
        <v>984</v>
      </c>
      <c r="F228" s="211" t="s">
        <v>7</v>
      </c>
      <c r="G228" s="211"/>
      <c r="H228" s="211"/>
    </row>
    <row r="229" spans="1:11" s="212" customFormat="1">
      <c r="A229" s="210">
        <v>43224</v>
      </c>
      <c r="B229" s="211" t="s">
        <v>4</v>
      </c>
      <c r="C229" s="211">
        <v>1331</v>
      </c>
      <c r="D229" s="211" t="s">
        <v>132</v>
      </c>
      <c r="E229" s="211" t="s">
        <v>7</v>
      </c>
      <c r="F229" s="211" t="s">
        <v>24</v>
      </c>
      <c r="G229" s="211" t="s">
        <v>388</v>
      </c>
      <c r="H229" s="211"/>
    </row>
    <row r="230" spans="1:11" s="212" customFormat="1">
      <c r="A230" s="210">
        <v>43225</v>
      </c>
      <c r="B230" s="211" t="s">
        <v>4</v>
      </c>
      <c r="C230" s="211">
        <v>8021</v>
      </c>
      <c r="D230" s="211" t="s">
        <v>135</v>
      </c>
      <c r="E230" s="211" t="s">
        <v>638</v>
      </c>
      <c r="F230" s="211" t="s">
        <v>4</v>
      </c>
      <c r="G230" s="211" t="s">
        <v>1527</v>
      </c>
      <c r="H230" s="211"/>
    </row>
    <row r="231" spans="1:11" s="212" customFormat="1">
      <c r="A231" s="210">
        <v>43225</v>
      </c>
      <c r="B231" s="211" t="s">
        <v>4</v>
      </c>
      <c r="C231" s="211">
        <v>1461</v>
      </c>
      <c r="D231" s="211" t="s">
        <v>205</v>
      </c>
      <c r="E231" s="211" t="s">
        <v>7</v>
      </c>
      <c r="F231" s="211" t="s">
        <v>793</v>
      </c>
      <c r="G231" s="211" t="s">
        <v>1189</v>
      </c>
      <c r="H231" s="211"/>
    </row>
    <row r="232" spans="1:11" s="212" customFormat="1">
      <c r="A232" s="210">
        <v>43225</v>
      </c>
      <c r="B232" s="211" t="s">
        <v>4</v>
      </c>
      <c r="C232" s="211">
        <v>6722</v>
      </c>
      <c r="D232" s="211" t="s">
        <v>144</v>
      </c>
      <c r="E232" s="211" t="s">
        <v>5</v>
      </c>
      <c r="F232" s="211" t="s">
        <v>7</v>
      </c>
      <c r="G232" s="211" t="s">
        <v>388</v>
      </c>
      <c r="H232" s="211"/>
    </row>
    <row r="233" spans="1:11" s="212" customFormat="1">
      <c r="A233" s="210">
        <v>43225</v>
      </c>
      <c r="B233" s="211" t="s">
        <v>4</v>
      </c>
      <c r="C233" s="211">
        <v>8557</v>
      </c>
      <c r="D233" s="211" t="s">
        <v>1534</v>
      </c>
      <c r="E233" s="211" t="s">
        <v>5</v>
      </c>
      <c r="F233" s="211" t="s">
        <v>4</v>
      </c>
      <c r="G233" s="211" t="s">
        <v>98</v>
      </c>
      <c r="H233" s="211"/>
    </row>
    <row r="234" spans="1:11" s="212" customFormat="1">
      <c r="A234" s="210">
        <v>43226</v>
      </c>
      <c r="B234" s="211" t="s">
        <v>4</v>
      </c>
      <c r="C234" s="211">
        <v>7304</v>
      </c>
      <c r="D234" s="211" t="s">
        <v>1540</v>
      </c>
      <c r="E234" s="211" t="s">
        <v>5</v>
      </c>
      <c r="F234" s="211" t="s">
        <v>1541</v>
      </c>
      <c r="G234" s="211" t="s">
        <v>1542</v>
      </c>
      <c r="H234" s="211"/>
    </row>
    <row r="235" spans="1:11" s="212" customFormat="1">
      <c r="A235" s="210">
        <v>43226</v>
      </c>
      <c r="B235" s="211" t="s">
        <v>4</v>
      </c>
      <c r="C235" s="211">
        <v>57440</v>
      </c>
      <c r="D235" s="211" t="s">
        <v>420</v>
      </c>
      <c r="E235" s="211" t="s">
        <v>7</v>
      </c>
      <c r="F235" s="211" t="s">
        <v>7</v>
      </c>
      <c r="G235" s="211" t="s">
        <v>1113</v>
      </c>
      <c r="H235" s="211"/>
    </row>
    <row r="236" spans="1:11" s="212" customFormat="1" ht="21">
      <c r="A236" s="210">
        <v>43226</v>
      </c>
      <c r="B236" s="211" t="s">
        <v>4</v>
      </c>
      <c r="C236" s="211">
        <v>2133</v>
      </c>
      <c r="D236" s="211" t="s">
        <v>205</v>
      </c>
      <c r="E236" s="211" t="s">
        <v>5</v>
      </c>
      <c r="F236" s="211" t="s">
        <v>5</v>
      </c>
      <c r="G236" s="211" t="s">
        <v>1113</v>
      </c>
      <c r="H236" s="211"/>
      <c r="I236" s="134" t="s">
        <v>4</v>
      </c>
      <c r="J236" s="190">
        <f>180-61</f>
        <v>119</v>
      </c>
      <c r="K236" s="144" t="e">
        <f>J236/$J$184</f>
        <v>#DIV/0!</v>
      </c>
    </row>
    <row r="237" spans="1:11" s="212" customFormat="1" ht="21">
      <c r="A237" s="210">
        <v>43226</v>
      </c>
      <c r="B237" s="211" t="s">
        <v>4</v>
      </c>
      <c r="C237" s="211">
        <v>1537</v>
      </c>
      <c r="D237" s="211" t="s">
        <v>205</v>
      </c>
      <c r="E237" s="211" t="s">
        <v>25</v>
      </c>
      <c r="F237" s="211" t="s">
        <v>7</v>
      </c>
      <c r="G237" s="211" t="s">
        <v>123</v>
      </c>
      <c r="H237" s="211"/>
      <c r="I237" s="134" t="s">
        <v>22</v>
      </c>
      <c r="J237" s="628">
        <v>4</v>
      </c>
      <c r="K237" s="144" t="e">
        <f>J237/$J$184</f>
        <v>#DIV/0!</v>
      </c>
    </row>
    <row r="238" spans="1:11" s="212" customFormat="1" ht="21">
      <c r="A238" s="210">
        <v>43226</v>
      </c>
      <c r="B238" s="211" t="s">
        <v>4</v>
      </c>
      <c r="C238" s="211">
        <v>2713</v>
      </c>
      <c r="D238" s="211" t="s">
        <v>205</v>
      </c>
      <c r="E238" s="211" t="s">
        <v>7</v>
      </c>
      <c r="F238" s="211" t="s">
        <v>1552</v>
      </c>
      <c r="G238" s="211" t="s">
        <v>1553</v>
      </c>
      <c r="H238" s="211"/>
      <c r="I238" s="134" t="s">
        <v>6</v>
      </c>
      <c r="J238" s="628">
        <v>2</v>
      </c>
      <c r="K238" s="144" t="e">
        <f>J238/$J$184</f>
        <v>#DIV/0!</v>
      </c>
    </row>
    <row r="239" spans="1:11" s="212" customFormat="1">
      <c r="A239" s="210">
        <v>43230</v>
      </c>
      <c r="B239" s="211" t="s">
        <v>4</v>
      </c>
      <c r="C239" s="211">
        <v>5410</v>
      </c>
      <c r="D239" s="211" t="s">
        <v>1562</v>
      </c>
      <c r="E239" s="211" t="s">
        <v>5</v>
      </c>
      <c r="F239" s="211" t="s">
        <v>6</v>
      </c>
      <c r="G239" s="211" t="s">
        <v>123</v>
      </c>
      <c r="H239" s="211"/>
    </row>
    <row r="240" spans="1:11" s="212" customFormat="1">
      <c r="A240" s="210">
        <v>43230</v>
      </c>
      <c r="B240" s="211" t="s">
        <v>4</v>
      </c>
      <c r="C240" s="211">
        <v>8009</v>
      </c>
      <c r="D240" s="211" t="s">
        <v>135</v>
      </c>
      <c r="E240" s="211" t="s">
        <v>25</v>
      </c>
      <c r="F240" s="211" t="s">
        <v>5</v>
      </c>
      <c r="G240" s="211" t="s">
        <v>266</v>
      </c>
      <c r="H240" s="211"/>
    </row>
    <row r="241" spans="1:8" s="212" customFormat="1">
      <c r="A241" s="210">
        <v>43230</v>
      </c>
      <c r="B241" s="211" t="s">
        <v>4</v>
      </c>
      <c r="C241" s="211">
        <v>1331</v>
      </c>
      <c r="D241" s="211" t="s">
        <v>132</v>
      </c>
      <c r="E241" s="211" t="s">
        <v>112</v>
      </c>
      <c r="F241" s="211" t="s">
        <v>66</v>
      </c>
      <c r="G241" s="211" t="s">
        <v>98</v>
      </c>
      <c r="H241" s="211"/>
    </row>
    <row r="242" spans="1:8" s="212" customFormat="1">
      <c r="A242" s="210">
        <v>43230</v>
      </c>
      <c r="B242" s="211" t="s">
        <v>4</v>
      </c>
      <c r="C242" s="211">
        <v>4929</v>
      </c>
      <c r="D242" s="211" t="s">
        <v>1570</v>
      </c>
      <c r="E242" s="211" t="s">
        <v>6</v>
      </c>
      <c r="F242" s="211" t="s">
        <v>24</v>
      </c>
      <c r="G242" s="211" t="s">
        <v>1100</v>
      </c>
      <c r="H242" s="211"/>
    </row>
    <row r="243" spans="1:8" s="212" customFormat="1">
      <c r="A243" s="210">
        <v>43230</v>
      </c>
      <c r="B243" s="211" t="s">
        <v>4</v>
      </c>
      <c r="C243" s="211">
        <v>2555</v>
      </c>
      <c r="D243" s="211" t="s">
        <v>619</v>
      </c>
      <c r="E243" s="211" t="s">
        <v>984</v>
      </c>
      <c r="F243" s="211" t="s">
        <v>6</v>
      </c>
      <c r="G243" s="211" t="s">
        <v>1113</v>
      </c>
      <c r="H243" s="211"/>
    </row>
    <row r="244" spans="1:8" s="212" customFormat="1">
      <c r="A244" s="210">
        <v>43230</v>
      </c>
      <c r="B244" s="211" t="s">
        <v>4</v>
      </c>
      <c r="C244" s="211">
        <v>7721</v>
      </c>
      <c r="D244" s="211" t="s">
        <v>138</v>
      </c>
      <c r="E244" s="211" t="s">
        <v>79</v>
      </c>
      <c r="F244" s="211" t="s">
        <v>7</v>
      </c>
      <c r="G244" s="211" t="s">
        <v>98</v>
      </c>
      <c r="H244" s="211"/>
    </row>
    <row r="245" spans="1:8" s="212" customFormat="1">
      <c r="A245" s="210">
        <v>43230</v>
      </c>
      <c r="B245" s="211" t="s">
        <v>4</v>
      </c>
      <c r="C245" s="211">
        <v>8557</v>
      </c>
      <c r="D245" s="211" t="s">
        <v>1583</v>
      </c>
      <c r="E245" s="211" t="s">
        <v>7</v>
      </c>
      <c r="F245" s="211" t="s">
        <v>7</v>
      </c>
      <c r="G245" s="211" t="s">
        <v>65</v>
      </c>
      <c r="H245" s="211"/>
    </row>
    <row r="246" spans="1:8" s="212" customFormat="1">
      <c r="A246" s="210">
        <v>43230</v>
      </c>
      <c r="B246" s="211" t="s">
        <v>4</v>
      </c>
      <c r="C246" s="211">
        <v>2550</v>
      </c>
      <c r="D246" s="211" t="s">
        <v>205</v>
      </c>
      <c r="E246" s="211" t="s">
        <v>5</v>
      </c>
      <c r="F246" s="211" t="s">
        <v>4</v>
      </c>
      <c r="G246" s="211"/>
      <c r="H246" s="211"/>
    </row>
    <row r="247" spans="1:8" s="212" customFormat="1">
      <c r="A247" s="210">
        <v>43230</v>
      </c>
      <c r="B247" s="211" t="s">
        <v>4</v>
      </c>
      <c r="C247" s="211">
        <v>2220</v>
      </c>
      <c r="D247" s="211" t="s">
        <v>205</v>
      </c>
      <c r="E247" s="211" t="s">
        <v>5</v>
      </c>
      <c r="F247" s="211" t="s">
        <v>1585</v>
      </c>
      <c r="G247" s="211" t="s">
        <v>388</v>
      </c>
      <c r="H247" s="211"/>
    </row>
    <row r="248" spans="1:8" s="212" customFormat="1">
      <c r="A248" s="210">
        <v>43230</v>
      </c>
      <c r="B248" s="211" t="s">
        <v>4</v>
      </c>
      <c r="C248" s="211">
        <v>8323</v>
      </c>
      <c r="D248" s="211" t="s">
        <v>202</v>
      </c>
      <c r="E248" s="211" t="s">
        <v>5</v>
      </c>
      <c r="F248" s="211" t="s">
        <v>5</v>
      </c>
      <c r="G248" s="211" t="s">
        <v>123</v>
      </c>
      <c r="H248" s="211"/>
    </row>
    <row r="249" spans="1:8" s="212" customFormat="1">
      <c r="A249" s="210">
        <v>43230</v>
      </c>
      <c r="B249" s="211" t="s">
        <v>4</v>
      </c>
      <c r="C249" s="211">
        <v>8838</v>
      </c>
      <c r="D249" s="211" t="s">
        <v>1407</v>
      </c>
      <c r="E249" s="211" t="s">
        <v>1592</v>
      </c>
      <c r="F249" s="211" t="s">
        <v>5</v>
      </c>
      <c r="G249" s="211" t="s">
        <v>123</v>
      </c>
      <c r="H249" s="211"/>
    </row>
    <row r="250" spans="1:8" s="212" customFormat="1">
      <c r="A250" s="210">
        <v>43230</v>
      </c>
      <c r="B250" s="211" t="s">
        <v>4</v>
      </c>
      <c r="C250" s="211">
        <v>7547</v>
      </c>
      <c r="D250" s="211" t="s">
        <v>468</v>
      </c>
      <c r="E250" s="211" t="s">
        <v>66</v>
      </c>
      <c r="F250" s="211" t="s">
        <v>24</v>
      </c>
      <c r="G250" s="211" t="s">
        <v>98</v>
      </c>
      <c r="H250" s="211"/>
    </row>
    <row r="251" spans="1:8" s="212" customFormat="1">
      <c r="A251" s="210">
        <v>43230</v>
      </c>
      <c r="B251" s="211" t="s">
        <v>4</v>
      </c>
      <c r="C251" s="211">
        <v>8049</v>
      </c>
      <c r="D251" s="211" t="s">
        <v>135</v>
      </c>
      <c r="E251" s="211" t="s">
        <v>66</v>
      </c>
      <c r="F251" s="211" t="s">
        <v>24</v>
      </c>
      <c r="G251" s="211" t="s">
        <v>98</v>
      </c>
      <c r="H251" s="211"/>
    </row>
    <row r="252" spans="1:8" s="212" customFormat="1">
      <c r="A252" s="210">
        <v>43230</v>
      </c>
      <c r="B252" s="211" t="s">
        <v>4</v>
      </c>
      <c r="C252" s="211">
        <v>8030</v>
      </c>
      <c r="D252" s="211" t="s">
        <v>135</v>
      </c>
      <c r="E252" s="211" t="s">
        <v>24</v>
      </c>
      <c r="F252" s="211" t="s">
        <v>7</v>
      </c>
      <c r="G252" s="211" t="s">
        <v>65</v>
      </c>
      <c r="H252" s="211"/>
    </row>
    <row r="253" spans="1:8" s="212" customFormat="1">
      <c r="A253" s="210">
        <v>43230</v>
      </c>
      <c r="B253" s="211" t="s">
        <v>4</v>
      </c>
      <c r="C253" s="211">
        <v>4910</v>
      </c>
      <c r="D253" s="211" t="s">
        <v>1570</v>
      </c>
      <c r="E253" s="211" t="s">
        <v>9</v>
      </c>
      <c r="F253" s="211" t="s">
        <v>9</v>
      </c>
      <c r="G253" s="211" t="s">
        <v>98</v>
      </c>
      <c r="H253" s="211"/>
    </row>
    <row r="254" spans="1:8" s="212" customFormat="1" ht="15.75" customHeight="1">
      <c r="A254" s="210">
        <v>43230</v>
      </c>
      <c r="B254" s="211" t="s">
        <v>4</v>
      </c>
      <c r="C254" s="211">
        <v>3474</v>
      </c>
      <c r="D254" s="211" t="s">
        <v>168</v>
      </c>
      <c r="E254" s="211" t="s">
        <v>1598</v>
      </c>
      <c r="F254" s="211" t="s">
        <v>1568</v>
      </c>
      <c r="G254" s="211" t="s">
        <v>1553</v>
      </c>
      <c r="H254" s="211"/>
    </row>
    <row r="255" spans="1:8" s="212" customFormat="1">
      <c r="A255" s="210">
        <v>43230</v>
      </c>
      <c r="B255" s="211" t="s">
        <v>4</v>
      </c>
      <c r="C255" s="211">
        <v>8217</v>
      </c>
      <c r="D255" s="211" t="s">
        <v>162</v>
      </c>
      <c r="E255" s="211" t="s">
        <v>4</v>
      </c>
      <c r="F255" s="211" t="s">
        <v>4</v>
      </c>
      <c r="G255" s="211" t="s">
        <v>388</v>
      </c>
      <c r="H255" s="211"/>
    </row>
    <row r="256" spans="1:8" s="212" customFormat="1">
      <c r="A256" s="210">
        <v>43230</v>
      </c>
      <c r="B256" s="211" t="s">
        <v>4</v>
      </c>
      <c r="C256" s="211">
        <v>8805</v>
      </c>
      <c r="D256" s="211" t="s">
        <v>1600</v>
      </c>
      <c r="E256" s="211" t="s">
        <v>4</v>
      </c>
      <c r="F256" s="211" t="s">
        <v>122</v>
      </c>
      <c r="G256" s="211" t="s">
        <v>388</v>
      </c>
      <c r="H256" s="211"/>
    </row>
    <row r="257" spans="1:8" s="212" customFormat="1">
      <c r="A257" s="210">
        <v>43230</v>
      </c>
      <c r="B257" s="211" t="s">
        <v>4</v>
      </c>
      <c r="C257" s="211">
        <v>4552</v>
      </c>
      <c r="D257" s="211" t="s">
        <v>131</v>
      </c>
      <c r="E257" s="211" t="s">
        <v>4</v>
      </c>
      <c r="F257" s="211" t="s">
        <v>9</v>
      </c>
      <c r="G257" s="211" t="s">
        <v>388</v>
      </c>
      <c r="H257" s="211"/>
    </row>
    <row r="258" spans="1:8" s="212" customFormat="1">
      <c r="A258" s="210">
        <v>43230</v>
      </c>
      <c r="B258" s="211" t="s">
        <v>4</v>
      </c>
      <c r="C258" s="211">
        <v>4998</v>
      </c>
      <c r="D258" s="211" t="s">
        <v>673</v>
      </c>
      <c r="E258" s="211" t="s">
        <v>4</v>
      </c>
      <c r="F258" s="211" t="s">
        <v>1601</v>
      </c>
      <c r="G258" s="211" t="s">
        <v>123</v>
      </c>
      <c r="H258" s="211"/>
    </row>
    <row r="259" spans="1:8" s="212" customFormat="1">
      <c r="A259" s="210">
        <v>43230</v>
      </c>
      <c r="B259" s="211" t="s">
        <v>4</v>
      </c>
      <c r="C259" s="211">
        <v>3396</v>
      </c>
      <c r="D259" s="211" t="s">
        <v>446</v>
      </c>
      <c r="E259" s="211" t="s">
        <v>4</v>
      </c>
      <c r="F259" s="211" t="s">
        <v>1603</v>
      </c>
      <c r="G259" s="211" t="s">
        <v>98</v>
      </c>
      <c r="H259" s="211"/>
    </row>
    <row r="260" spans="1:8" s="212" customFormat="1">
      <c r="A260" s="210">
        <v>43231</v>
      </c>
      <c r="B260" s="211" t="s">
        <v>4</v>
      </c>
      <c r="C260" s="211">
        <v>7325</v>
      </c>
      <c r="D260" s="211" t="s">
        <v>163</v>
      </c>
      <c r="E260" s="211" t="s">
        <v>28</v>
      </c>
      <c r="F260" s="211" t="s">
        <v>1606</v>
      </c>
      <c r="G260" s="211" t="s">
        <v>1114</v>
      </c>
      <c r="H260" s="211"/>
    </row>
    <row r="261" spans="1:8" s="212" customFormat="1">
      <c r="A261" s="210">
        <v>43231</v>
      </c>
      <c r="B261" s="211" t="s">
        <v>4</v>
      </c>
      <c r="C261" s="211">
        <v>2651</v>
      </c>
      <c r="D261" s="211" t="s">
        <v>205</v>
      </c>
      <c r="E261" s="211" t="s">
        <v>638</v>
      </c>
      <c r="F261" s="211" t="s">
        <v>1541</v>
      </c>
      <c r="G261" s="211" t="s">
        <v>1612</v>
      </c>
      <c r="H261" s="211"/>
    </row>
    <row r="262" spans="1:8" s="212" customFormat="1">
      <c r="A262" s="210">
        <v>43231</v>
      </c>
      <c r="B262" s="211" t="s">
        <v>4</v>
      </c>
      <c r="C262" s="211">
        <v>4412</v>
      </c>
      <c r="D262" s="211" t="s">
        <v>145</v>
      </c>
      <c r="E262" s="211" t="s">
        <v>7</v>
      </c>
      <c r="F262" s="211" t="s">
        <v>24</v>
      </c>
      <c r="G262" s="211" t="s">
        <v>123</v>
      </c>
      <c r="H262" s="211"/>
    </row>
    <row r="263" spans="1:8" s="212" customFormat="1">
      <c r="A263" s="210">
        <v>43231</v>
      </c>
      <c r="B263" s="211" t="s">
        <v>4</v>
      </c>
      <c r="C263" s="211">
        <v>4514</v>
      </c>
      <c r="D263" s="211" t="s">
        <v>131</v>
      </c>
      <c r="E263" s="211" t="s">
        <v>7</v>
      </c>
      <c r="F263" s="211" t="s">
        <v>24</v>
      </c>
      <c r="G263" s="211" t="s">
        <v>260</v>
      </c>
      <c r="H263" s="211"/>
    </row>
    <row r="264" spans="1:8" s="212" customFormat="1">
      <c r="A264" s="210">
        <v>43232</v>
      </c>
      <c r="B264" s="211" t="s">
        <v>4</v>
      </c>
      <c r="C264" s="211">
        <v>9155</v>
      </c>
      <c r="D264" s="211" t="s">
        <v>487</v>
      </c>
      <c r="E264" s="211" t="s">
        <v>5</v>
      </c>
      <c r="F264" s="211" t="s">
        <v>1618</v>
      </c>
      <c r="G264" s="211" t="s">
        <v>388</v>
      </c>
      <c r="H264" s="211"/>
    </row>
    <row r="265" spans="1:8" s="212" customFormat="1">
      <c r="A265" s="210">
        <v>43232</v>
      </c>
      <c r="B265" s="211" t="s">
        <v>4</v>
      </c>
      <c r="C265" s="211">
        <v>75020</v>
      </c>
      <c r="D265" s="211" t="s">
        <v>716</v>
      </c>
      <c r="E265" s="211" t="s">
        <v>7</v>
      </c>
      <c r="F265" s="211" t="s">
        <v>24</v>
      </c>
      <c r="G265" s="211" t="s">
        <v>1620</v>
      </c>
      <c r="H265" s="211"/>
    </row>
    <row r="266" spans="1:8" s="212" customFormat="1">
      <c r="A266" s="210">
        <v>43232</v>
      </c>
      <c r="B266" s="211" t="s">
        <v>4</v>
      </c>
      <c r="C266" s="211">
        <v>8063</v>
      </c>
      <c r="D266" s="211" t="s">
        <v>133</v>
      </c>
      <c r="E266" s="211" t="s">
        <v>5</v>
      </c>
      <c r="F266" s="211" t="s">
        <v>24</v>
      </c>
      <c r="G266" s="211" t="s">
        <v>1622</v>
      </c>
      <c r="H266" s="211"/>
    </row>
    <row r="267" spans="1:8" s="212" customFormat="1">
      <c r="A267" s="210">
        <v>43232</v>
      </c>
      <c r="B267" s="211" t="s">
        <v>4</v>
      </c>
      <c r="C267" s="211">
        <v>3286</v>
      </c>
      <c r="D267" s="211" t="s">
        <v>333</v>
      </c>
      <c r="E267" s="211" t="s">
        <v>639</v>
      </c>
      <c r="F267" s="211" t="s">
        <v>24</v>
      </c>
      <c r="G267" s="211" t="s">
        <v>1624</v>
      </c>
      <c r="H267" s="211"/>
    </row>
    <row r="268" spans="1:8" s="212" customFormat="1">
      <c r="A268" s="210">
        <v>43232</v>
      </c>
      <c r="B268" s="211" t="s">
        <v>4</v>
      </c>
      <c r="C268" s="211">
        <v>69210</v>
      </c>
      <c r="D268" s="211" t="s">
        <v>360</v>
      </c>
      <c r="E268" s="211" t="s">
        <v>7</v>
      </c>
      <c r="F268" s="211" t="s">
        <v>24</v>
      </c>
      <c r="G268" s="211" t="s">
        <v>388</v>
      </c>
      <c r="H268" s="211"/>
    </row>
    <row r="269" spans="1:8" s="212" customFormat="1">
      <c r="A269" s="210">
        <v>43232</v>
      </c>
      <c r="B269" s="211" t="s">
        <v>4</v>
      </c>
      <c r="C269" s="211">
        <v>3641</v>
      </c>
      <c r="D269" s="211" t="s">
        <v>181</v>
      </c>
      <c r="E269" s="211" t="s">
        <v>5</v>
      </c>
      <c r="F269" s="211" t="s">
        <v>6</v>
      </c>
      <c r="G269" s="211" t="s">
        <v>1684</v>
      </c>
      <c r="H269" s="211"/>
    </row>
    <row r="270" spans="1:8" s="212" customFormat="1">
      <c r="A270" s="210">
        <v>43233</v>
      </c>
      <c r="B270" s="211" t="s">
        <v>4</v>
      </c>
      <c r="C270" s="211">
        <v>8282</v>
      </c>
      <c r="D270" s="211" t="s">
        <v>916</v>
      </c>
      <c r="E270" s="211" t="s">
        <v>9</v>
      </c>
      <c r="F270" s="211" t="s">
        <v>56</v>
      </c>
      <c r="G270" s="211" t="s">
        <v>1628</v>
      </c>
      <c r="H270" s="211"/>
    </row>
    <row r="271" spans="1:8" s="212" customFormat="1">
      <c r="A271" s="210">
        <v>43233</v>
      </c>
      <c r="B271" s="211" t="s">
        <v>4</v>
      </c>
      <c r="C271" s="211">
        <v>2311</v>
      </c>
      <c r="D271" s="211" t="s">
        <v>205</v>
      </c>
      <c r="E271" s="211" t="s">
        <v>79</v>
      </c>
      <c r="F271" s="211" t="s">
        <v>24</v>
      </c>
      <c r="G271" s="211" t="s">
        <v>1633</v>
      </c>
      <c r="H271" s="211"/>
    </row>
    <row r="272" spans="1:8" s="212" customFormat="1" ht="16" customHeight="1">
      <c r="A272" s="210">
        <v>43233</v>
      </c>
      <c r="B272" s="211" t="s">
        <v>4</v>
      </c>
      <c r="C272" s="211">
        <v>3428</v>
      </c>
      <c r="D272" s="211" t="s">
        <v>168</v>
      </c>
      <c r="E272" s="211" t="s">
        <v>7</v>
      </c>
      <c r="F272" s="211" t="s">
        <v>24</v>
      </c>
      <c r="G272" s="211" t="s">
        <v>1636</v>
      </c>
      <c r="H272" s="211"/>
    </row>
    <row r="273" spans="1:8" s="212" customFormat="1">
      <c r="A273" s="210">
        <v>43233</v>
      </c>
      <c r="B273" s="211" t="s">
        <v>4</v>
      </c>
      <c r="C273" s="211">
        <v>1265</v>
      </c>
      <c r="D273" s="211" t="s">
        <v>205</v>
      </c>
      <c r="E273" s="211" t="s">
        <v>18</v>
      </c>
      <c r="F273" s="211" t="s">
        <v>24</v>
      </c>
      <c r="G273" s="211" t="s">
        <v>1639</v>
      </c>
      <c r="H273" s="211"/>
    </row>
    <row r="274" spans="1:8" s="212" customFormat="1">
      <c r="A274" s="210">
        <v>43233</v>
      </c>
      <c r="B274" s="211" t="s">
        <v>4</v>
      </c>
      <c r="C274" s="211">
        <v>5425</v>
      </c>
      <c r="D274" s="211" t="s">
        <v>1081</v>
      </c>
      <c r="E274" s="211" t="s">
        <v>1641</v>
      </c>
      <c r="F274" s="211" t="s">
        <v>24</v>
      </c>
      <c r="G274" s="211" t="s">
        <v>42</v>
      </c>
      <c r="H274" s="211"/>
    </row>
    <row r="275" spans="1:8" s="212" customFormat="1">
      <c r="A275" s="210">
        <v>43233</v>
      </c>
      <c r="B275" s="211" t="s">
        <v>4</v>
      </c>
      <c r="C275" s="211">
        <v>9168</v>
      </c>
      <c r="D275" s="211" t="s">
        <v>650</v>
      </c>
      <c r="E275" s="211" t="s">
        <v>5</v>
      </c>
      <c r="F275" s="211" t="s">
        <v>6</v>
      </c>
      <c r="G275" s="211" t="s">
        <v>1025</v>
      </c>
      <c r="H275" s="211"/>
    </row>
    <row r="276" spans="1:8" s="212" customFormat="1">
      <c r="A276" s="210">
        <v>43233</v>
      </c>
      <c r="B276" s="211" t="s">
        <v>4</v>
      </c>
      <c r="C276" s="211">
        <v>4940</v>
      </c>
      <c r="D276" s="211" t="s">
        <v>1644</v>
      </c>
      <c r="E276" s="211" t="s">
        <v>914</v>
      </c>
      <c r="F276" s="211" t="s">
        <v>24</v>
      </c>
      <c r="G276" s="211" t="s">
        <v>65</v>
      </c>
      <c r="H276" s="211"/>
    </row>
    <row r="277" spans="1:8" s="212" customFormat="1">
      <c r="A277" s="210">
        <v>43233</v>
      </c>
      <c r="B277" s="211" t="s">
        <v>4</v>
      </c>
      <c r="C277" s="211">
        <v>2549</v>
      </c>
      <c r="D277" s="211" t="s">
        <v>205</v>
      </c>
      <c r="E277" s="211" t="s">
        <v>32</v>
      </c>
      <c r="F277" s="211" t="s">
        <v>24</v>
      </c>
      <c r="G277" s="211" t="s">
        <v>42</v>
      </c>
      <c r="H277" s="211"/>
    </row>
    <row r="278" spans="1:8" s="212" customFormat="1">
      <c r="A278" s="210">
        <v>43233</v>
      </c>
      <c r="B278" s="211" t="s">
        <v>4</v>
      </c>
      <c r="C278" s="211">
        <v>1534</v>
      </c>
      <c r="D278" s="211" t="s">
        <v>205</v>
      </c>
      <c r="E278" s="211" t="s">
        <v>32</v>
      </c>
      <c r="F278" s="211" t="s">
        <v>24</v>
      </c>
      <c r="G278" s="211" t="s">
        <v>1133</v>
      </c>
      <c r="H278" s="211"/>
    </row>
    <row r="279" spans="1:8" s="212" customFormat="1">
      <c r="A279" s="210">
        <v>43233</v>
      </c>
      <c r="B279" s="211" t="s">
        <v>4</v>
      </c>
      <c r="C279" s="211">
        <v>2680</v>
      </c>
      <c r="D279" s="211" t="s">
        <v>205</v>
      </c>
      <c r="E279" s="211" t="s">
        <v>7</v>
      </c>
      <c r="F279" s="211" t="s">
        <v>24</v>
      </c>
      <c r="G279" s="211" t="s">
        <v>42</v>
      </c>
      <c r="H279" s="211"/>
    </row>
    <row r="280" spans="1:8" s="212" customFormat="1">
      <c r="A280" s="210">
        <v>43233</v>
      </c>
      <c r="B280" s="211" t="s">
        <v>4</v>
      </c>
      <c r="C280" s="211">
        <v>5809</v>
      </c>
      <c r="D280" s="211" t="s">
        <v>307</v>
      </c>
      <c r="E280" s="211" t="s">
        <v>7</v>
      </c>
      <c r="F280" s="211" t="s">
        <v>24</v>
      </c>
      <c r="G280" s="211" t="s">
        <v>807</v>
      </c>
      <c r="H280" s="211"/>
    </row>
    <row r="281" spans="1:8" s="212" customFormat="1">
      <c r="A281" s="210">
        <v>43233</v>
      </c>
      <c r="B281" s="211" t="s">
        <v>4</v>
      </c>
      <c r="C281" s="211">
        <v>6944</v>
      </c>
      <c r="D281" s="211" t="s">
        <v>177</v>
      </c>
      <c r="E281" s="211" t="s">
        <v>1649</v>
      </c>
      <c r="F281" s="211" t="s">
        <v>24</v>
      </c>
      <c r="G281" s="211" t="s">
        <v>1650</v>
      </c>
      <c r="H281" s="211"/>
    </row>
    <row r="282" spans="1:8" s="212" customFormat="1">
      <c r="A282" s="210">
        <v>43233</v>
      </c>
      <c r="B282" s="211" t="s">
        <v>4</v>
      </c>
      <c r="C282" s="211">
        <v>5750</v>
      </c>
      <c r="D282" s="211" t="s">
        <v>329</v>
      </c>
      <c r="E282" s="211" t="s">
        <v>803</v>
      </c>
      <c r="F282" s="211" t="s">
        <v>803</v>
      </c>
      <c r="G282" s="211" t="s">
        <v>42</v>
      </c>
      <c r="H282" s="211"/>
    </row>
    <row r="283" spans="1:8" s="212" customFormat="1">
      <c r="A283" s="210">
        <v>43233</v>
      </c>
      <c r="B283" s="211" t="s">
        <v>4</v>
      </c>
      <c r="C283" s="211">
        <v>4810</v>
      </c>
      <c r="D283" s="211" t="s">
        <v>296</v>
      </c>
      <c r="E283" s="211" t="s">
        <v>5</v>
      </c>
      <c r="F283" s="211" t="s">
        <v>6</v>
      </c>
      <c r="G283" s="211" t="s">
        <v>939</v>
      </c>
      <c r="H283" s="211"/>
    </row>
    <row r="284" spans="1:8" s="212" customFormat="1">
      <c r="A284" s="210">
        <v>43233</v>
      </c>
      <c r="B284" s="211" t="s">
        <v>4</v>
      </c>
      <c r="C284" s="211">
        <v>1354</v>
      </c>
      <c r="D284" s="211" t="s">
        <v>205</v>
      </c>
      <c r="E284" s="211" t="s">
        <v>7</v>
      </c>
      <c r="F284" s="211" t="s">
        <v>5</v>
      </c>
      <c r="G284" s="211" t="s">
        <v>65</v>
      </c>
      <c r="H284" s="211"/>
    </row>
    <row r="285" spans="1:8" s="212" customFormat="1">
      <c r="A285" s="210">
        <v>43233</v>
      </c>
      <c r="B285" s="211" t="s">
        <v>4</v>
      </c>
      <c r="C285" s="211">
        <v>2325</v>
      </c>
      <c r="D285" s="211" t="s">
        <v>205</v>
      </c>
      <c r="E285" s="211" t="s">
        <v>14</v>
      </c>
      <c r="F285" s="211" t="s">
        <v>24</v>
      </c>
      <c r="G285" s="211" t="s">
        <v>42</v>
      </c>
      <c r="H285" s="211"/>
    </row>
    <row r="286" spans="1:8" s="212" customFormat="1">
      <c r="A286" s="210">
        <v>43233</v>
      </c>
      <c r="B286" s="211" t="s">
        <v>4</v>
      </c>
      <c r="C286" s="211">
        <v>8478</v>
      </c>
      <c r="D286" s="211" t="s">
        <v>1655</v>
      </c>
      <c r="E286" s="211" t="s">
        <v>7</v>
      </c>
      <c r="F286" s="211" t="s">
        <v>984</v>
      </c>
      <c r="G286" s="211" t="s">
        <v>42</v>
      </c>
      <c r="H286" s="211"/>
    </row>
    <row r="287" spans="1:8" s="212" customFormat="1">
      <c r="A287" s="210">
        <v>43233</v>
      </c>
      <c r="B287" s="211" t="s">
        <v>4</v>
      </c>
      <c r="C287" s="211">
        <v>4930</v>
      </c>
      <c r="D287" s="211" t="s">
        <v>1657</v>
      </c>
      <c r="E287" s="211" t="s">
        <v>5</v>
      </c>
      <c r="F287" s="211" t="s">
        <v>24</v>
      </c>
      <c r="G287" s="211" t="s">
        <v>634</v>
      </c>
      <c r="H287" s="211"/>
    </row>
    <row r="288" spans="1:8" s="212" customFormat="1">
      <c r="A288" s="210">
        <v>43233</v>
      </c>
      <c r="B288" s="211" t="s">
        <v>4</v>
      </c>
      <c r="C288" s="211">
        <v>1409</v>
      </c>
      <c r="D288" s="211" t="s">
        <v>205</v>
      </c>
      <c r="E288" s="211" t="s">
        <v>7</v>
      </c>
      <c r="F288" s="211" t="s">
        <v>24</v>
      </c>
      <c r="G288" s="211" t="s">
        <v>388</v>
      </c>
      <c r="H288" s="211"/>
    </row>
    <row r="289" spans="1:8" s="212" customFormat="1">
      <c r="A289" s="210">
        <v>43233</v>
      </c>
      <c r="B289" s="211" t="s">
        <v>4</v>
      </c>
      <c r="C289" s="211">
        <v>2658</v>
      </c>
      <c r="D289" s="211" t="s">
        <v>205</v>
      </c>
      <c r="E289" s="211" t="s">
        <v>451</v>
      </c>
      <c r="F289" s="211" t="s">
        <v>1552</v>
      </c>
      <c r="G289" s="211" t="s">
        <v>388</v>
      </c>
      <c r="H289" s="211"/>
    </row>
    <row r="290" spans="1:8" s="212" customFormat="1">
      <c r="A290" s="210">
        <v>43233</v>
      </c>
      <c r="B290" s="211" t="s">
        <v>4</v>
      </c>
      <c r="C290" s="211">
        <v>5971</v>
      </c>
      <c r="D290" s="211" t="s">
        <v>179</v>
      </c>
      <c r="E290" s="211" t="s">
        <v>451</v>
      </c>
      <c r="F290" s="211" t="s">
        <v>1552</v>
      </c>
      <c r="G290" s="211" t="s">
        <v>1686</v>
      </c>
      <c r="H290" s="211"/>
    </row>
    <row r="291" spans="1:8" s="212" customFormat="1">
      <c r="A291" s="210">
        <v>43233</v>
      </c>
      <c r="B291" s="211" t="s">
        <v>4</v>
      </c>
      <c r="C291" s="211">
        <v>4550</v>
      </c>
      <c r="D291" s="211" t="s">
        <v>207</v>
      </c>
      <c r="E291" s="211" t="s">
        <v>5</v>
      </c>
      <c r="F291" s="211" t="s">
        <v>7</v>
      </c>
      <c r="G291" s="211" t="s">
        <v>1666</v>
      </c>
      <c r="H291" s="211"/>
    </row>
    <row r="292" spans="1:8" s="212" customFormat="1">
      <c r="A292" s="210">
        <v>43233</v>
      </c>
      <c r="B292" s="211" t="s">
        <v>4</v>
      </c>
      <c r="C292" s="211">
        <v>4348</v>
      </c>
      <c r="D292" s="211" t="s">
        <v>141</v>
      </c>
      <c r="E292" s="211" t="s">
        <v>5</v>
      </c>
      <c r="F292" s="211" t="s">
        <v>1668</v>
      </c>
      <c r="G292" s="211" t="s">
        <v>388</v>
      </c>
      <c r="H292" s="211"/>
    </row>
    <row r="293" spans="1:8" s="212" customFormat="1">
      <c r="A293" s="210">
        <v>43233</v>
      </c>
      <c r="B293" s="211" t="s">
        <v>4</v>
      </c>
      <c r="C293" s="211">
        <v>3855</v>
      </c>
      <c r="D293" s="211" t="s">
        <v>304</v>
      </c>
      <c r="E293" s="211" t="s">
        <v>6</v>
      </c>
      <c r="F293" s="211" t="s">
        <v>24</v>
      </c>
      <c r="G293" s="211" t="s">
        <v>1687</v>
      </c>
      <c r="H293" s="211"/>
    </row>
    <row r="294" spans="1:8" s="212" customFormat="1">
      <c r="A294" s="210">
        <v>43233</v>
      </c>
      <c r="B294" s="211" t="s">
        <v>4</v>
      </c>
      <c r="C294" s="211">
        <v>3273</v>
      </c>
      <c r="D294" s="211" t="s">
        <v>333</v>
      </c>
      <c r="E294" s="211" t="s">
        <v>5</v>
      </c>
      <c r="F294" s="211" t="s">
        <v>5</v>
      </c>
      <c r="G294" s="211" t="s">
        <v>1688</v>
      </c>
      <c r="H294" s="211"/>
    </row>
    <row r="295" spans="1:8" s="212" customFormat="1">
      <c r="A295" s="210">
        <v>43233</v>
      </c>
      <c r="B295" s="211" t="s">
        <v>4</v>
      </c>
      <c r="C295" s="211">
        <v>4706</v>
      </c>
      <c r="D295" s="211" t="s">
        <v>317</v>
      </c>
      <c r="E295" s="211" t="s">
        <v>5</v>
      </c>
      <c r="F295" s="211" t="s">
        <v>1671</v>
      </c>
      <c r="G295" s="211" t="s">
        <v>1475</v>
      </c>
      <c r="H295" s="211"/>
    </row>
    <row r="296" spans="1:8" s="212" customFormat="1">
      <c r="A296" s="210">
        <v>43233</v>
      </c>
      <c r="B296" s="211" t="s">
        <v>4</v>
      </c>
      <c r="C296" s="211">
        <v>8352</v>
      </c>
      <c r="D296" s="211" t="s">
        <v>149</v>
      </c>
      <c r="E296" s="211" t="s">
        <v>5</v>
      </c>
      <c r="F296" s="211" t="s">
        <v>6</v>
      </c>
      <c r="G296" s="211" t="s">
        <v>123</v>
      </c>
      <c r="H296" s="211"/>
    </row>
    <row r="297" spans="1:8" s="212" customFormat="1">
      <c r="A297" s="210">
        <v>43233</v>
      </c>
      <c r="B297" s="211" t="s">
        <v>4</v>
      </c>
      <c r="C297" s="211">
        <v>7210</v>
      </c>
      <c r="D297" s="211" t="s">
        <v>156</v>
      </c>
      <c r="E297" s="211" t="s">
        <v>24</v>
      </c>
      <c r="F297" s="211" t="s">
        <v>7</v>
      </c>
      <c r="G297" s="211" t="s">
        <v>65</v>
      </c>
      <c r="H297" s="211"/>
    </row>
    <row r="298" spans="1:8" s="212" customFormat="1">
      <c r="A298" s="210">
        <v>43233</v>
      </c>
      <c r="B298" s="211" t="s">
        <v>4</v>
      </c>
      <c r="C298" s="211">
        <v>5819</v>
      </c>
      <c r="D298" s="211" t="s">
        <v>1365</v>
      </c>
      <c r="E298" s="211" t="s">
        <v>1674</v>
      </c>
      <c r="F298" s="211" t="s">
        <v>56</v>
      </c>
      <c r="G298" s="211" t="s">
        <v>42</v>
      </c>
      <c r="H298" s="211"/>
    </row>
    <row r="299" spans="1:8" s="212" customFormat="1">
      <c r="A299" s="210">
        <v>43233</v>
      </c>
      <c r="B299" s="211" t="s">
        <v>4</v>
      </c>
      <c r="C299" s="211">
        <v>5813</v>
      </c>
      <c r="D299" s="211" t="s">
        <v>184</v>
      </c>
      <c r="E299" s="211" t="s">
        <v>7</v>
      </c>
      <c r="F299" s="211" t="s">
        <v>24</v>
      </c>
      <c r="G299" s="211" t="s">
        <v>388</v>
      </c>
      <c r="H299" s="211"/>
    </row>
    <row r="300" spans="1:8" s="212" customFormat="1">
      <c r="A300" s="210">
        <v>43233</v>
      </c>
      <c r="B300" s="211" t="s">
        <v>4</v>
      </c>
      <c r="C300" s="211">
        <v>8551</v>
      </c>
      <c r="D300" s="211" t="s">
        <v>162</v>
      </c>
      <c r="E300" s="211" t="s">
        <v>5</v>
      </c>
      <c r="F300" s="211" t="s">
        <v>1677</v>
      </c>
      <c r="G300" s="211" t="s">
        <v>1021</v>
      </c>
      <c r="H300" s="211"/>
    </row>
    <row r="301" spans="1:8" s="212" customFormat="1">
      <c r="A301" s="210">
        <v>43233</v>
      </c>
      <c r="B301" s="211" t="s">
        <v>4</v>
      </c>
      <c r="C301" s="211">
        <v>3221</v>
      </c>
      <c r="D301" s="211" t="s">
        <v>333</v>
      </c>
      <c r="E301" s="211" t="s">
        <v>5</v>
      </c>
      <c r="F301" s="211" t="s">
        <v>9</v>
      </c>
      <c r="G301" s="211" t="s">
        <v>388</v>
      </c>
      <c r="H301" s="211"/>
    </row>
    <row r="302" spans="1:8" s="212" customFormat="1">
      <c r="A302" s="210">
        <v>43233</v>
      </c>
      <c r="B302" s="211" t="s">
        <v>4</v>
      </c>
      <c r="C302" s="211">
        <v>4522</v>
      </c>
      <c r="D302" s="211" t="s">
        <v>207</v>
      </c>
      <c r="E302" s="211" t="s">
        <v>5</v>
      </c>
      <c r="F302" s="211" t="s">
        <v>7</v>
      </c>
      <c r="G302" s="211" t="s">
        <v>123</v>
      </c>
      <c r="H302" s="211"/>
    </row>
    <row r="303" spans="1:8" s="212" customFormat="1">
      <c r="A303" s="210">
        <v>43233</v>
      </c>
      <c r="B303" s="211" t="s">
        <v>4</v>
      </c>
      <c r="C303" s="211">
        <v>8077</v>
      </c>
      <c r="D303" s="211" t="s">
        <v>133</v>
      </c>
      <c r="E303" s="211" t="s">
        <v>234</v>
      </c>
      <c r="F303" s="211" t="s">
        <v>7</v>
      </c>
      <c r="G303" s="211" t="s">
        <v>388</v>
      </c>
      <c r="H303" s="211"/>
    </row>
    <row r="304" spans="1:8" s="212" customFormat="1">
      <c r="A304" s="210">
        <v>43233</v>
      </c>
      <c r="B304" s="211" t="s">
        <v>4</v>
      </c>
      <c r="C304" s="211">
        <v>8077</v>
      </c>
      <c r="D304" s="211" t="s">
        <v>133</v>
      </c>
      <c r="E304" s="211" t="s">
        <v>1679</v>
      </c>
      <c r="F304" s="211" t="s">
        <v>24</v>
      </c>
      <c r="G304" s="211" t="s">
        <v>42</v>
      </c>
      <c r="H304" s="211"/>
    </row>
    <row r="305" spans="1:8" s="212" customFormat="1">
      <c r="A305" s="210">
        <v>43233</v>
      </c>
      <c r="B305" s="211" t="s">
        <v>4</v>
      </c>
      <c r="C305" s="211">
        <v>1123</v>
      </c>
      <c r="D305" s="211" t="s">
        <v>132</v>
      </c>
      <c r="E305" s="211" t="s">
        <v>1134</v>
      </c>
      <c r="F305" s="211" t="s">
        <v>24</v>
      </c>
      <c r="G305" s="211" t="s">
        <v>1680</v>
      </c>
      <c r="H305" s="211"/>
    </row>
    <row r="306" spans="1:8" s="212" customFormat="1">
      <c r="A306" s="210">
        <v>43233</v>
      </c>
      <c r="B306" s="211" t="s">
        <v>4</v>
      </c>
      <c r="C306" s="211">
        <v>5813</v>
      </c>
      <c r="D306" s="211" t="s">
        <v>184</v>
      </c>
      <c r="E306" s="211" t="s">
        <v>6</v>
      </c>
      <c r="F306" s="211" t="s">
        <v>24</v>
      </c>
      <c r="G306" s="211" t="s">
        <v>391</v>
      </c>
      <c r="H306" s="211"/>
    </row>
    <row r="307" spans="1:8" s="212" customFormat="1">
      <c r="A307" s="210">
        <v>43233</v>
      </c>
      <c r="B307" s="211" t="s">
        <v>4</v>
      </c>
      <c r="C307" s="211">
        <v>7210</v>
      </c>
      <c r="D307" s="211" t="s">
        <v>156</v>
      </c>
      <c r="E307" s="211" t="s">
        <v>24</v>
      </c>
      <c r="F307" s="211" t="s">
        <v>7</v>
      </c>
      <c r="G307" s="211" t="s">
        <v>388</v>
      </c>
      <c r="H307" s="211"/>
    </row>
    <row r="308" spans="1:8" s="212" customFormat="1">
      <c r="A308" s="210">
        <v>43233</v>
      </c>
      <c r="B308" s="211" t="s">
        <v>4</v>
      </c>
      <c r="C308" s="211">
        <v>1859</v>
      </c>
      <c r="D308" s="211" t="s">
        <v>132</v>
      </c>
      <c r="E308" s="211" t="s">
        <v>25</v>
      </c>
      <c r="F308" s="211" t="s">
        <v>7</v>
      </c>
      <c r="G308" s="211" t="s">
        <v>388</v>
      </c>
      <c r="H308" s="211"/>
    </row>
    <row r="309" spans="1:8" s="212" customFormat="1">
      <c r="A309" s="210">
        <v>43233</v>
      </c>
      <c r="B309" s="211" t="s">
        <v>4</v>
      </c>
      <c r="C309" s="211">
        <v>1232</v>
      </c>
      <c r="D309" s="211" t="s">
        <v>132</v>
      </c>
      <c r="E309" s="211" t="s">
        <v>6</v>
      </c>
      <c r="F309" s="211" t="s">
        <v>28</v>
      </c>
      <c r="G309" s="211" t="s">
        <v>42</v>
      </c>
      <c r="H309" s="211"/>
    </row>
    <row r="310" spans="1:8" s="212" customFormat="1">
      <c r="A310" s="210">
        <v>43235</v>
      </c>
      <c r="B310" s="211" t="s">
        <v>4</v>
      </c>
      <c r="C310" s="211">
        <v>4024</v>
      </c>
      <c r="D310" s="211" t="s">
        <v>141</v>
      </c>
      <c r="E310" s="211" t="s">
        <v>5</v>
      </c>
      <c r="F310" s="211" t="s">
        <v>7</v>
      </c>
      <c r="G310" s="211" t="s">
        <v>1712</v>
      </c>
      <c r="H310" s="211"/>
    </row>
    <row r="311" spans="1:8" s="212" customFormat="1">
      <c r="A311" s="210">
        <v>43239</v>
      </c>
      <c r="B311" s="211" t="s">
        <v>4</v>
      </c>
      <c r="C311" s="211">
        <v>8096</v>
      </c>
      <c r="D311" s="211" t="s">
        <v>133</v>
      </c>
      <c r="E311" s="211" t="s">
        <v>14</v>
      </c>
      <c r="F311" s="211" t="s">
        <v>24</v>
      </c>
      <c r="G311" s="211" t="s">
        <v>98</v>
      </c>
      <c r="H311" s="211"/>
    </row>
    <row r="312" spans="1:8" s="212" customFormat="1">
      <c r="A312" s="210">
        <v>43239</v>
      </c>
      <c r="B312" s="211" t="s">
        <v>4</v>
      </c>
      <c r="C312" s="211">
        <v>8077</v>
      </c>
      <c r="D312" s="211" t="s">
        <v>133</v>
      </c>
      <c r="E312" s="211" t="s">
        <v>24</v>
      </c>
      <c r="F312" s="211" t="s">
        <v>7</v>
      </c>
      <c r="G312" s="211" t="s">
        <v>1714</v>
      </c>
      <c r="H312" s="211"/>
    </row>
    <row r="313" spans="1:8" s="212" customFormat="1">
      <c r="A313" s="210">
        <v>43239</v>
      </c>
      <c r="B313" s="211" t="s">
        <v>4</v>
      </c>
      <c r="C313" s="211">
        <v>4918</v>
      </c>
      <c r="D313" s="211" t="s">
        <v>152</v>
      </c>
      <c r="E313" s="211" t="s">
        <v>14</v>
      </c>
      <c r="F313" s="211" t="s">
        <v>7</v>
      </c>
      <c r="G313" s="211" t="s">
        <v>98</v>
      </c>
      <c r="H313" s="211"/>
    </row>
    <row r="314" spans="1:8" s="212" customFormat="1">
      <c r="A314" s="210">
        <v>43239</v>
      </c>
      <c r="B314" s="211" t="s">
        <v>4</v>
      </c>
      <c r="C314" s="211">
        <v>2514</v>
      </c>
      <c r="D314" s="211" t="s">
        <v>205</v>
      </c>
      <c r="E314" s="211" t="s">
        <v>7</v>
      </c>
      <c r="F314" s="211" t="s">
        <v>18</v>
      </c>
      <c r="G314" s="211" t="s">
        <v>98</v>
      </c>
      <c r="H314" s="211"/>
    </row>
    <row r="315" spans="1:8" s="212" customFormat="1">
      <c r="A315" s="210">
        <v>43239</v>
      </c>
      <c r="B315" s="211" t="s">
        <v>4</v>
      </c>
      <c r="C315" s="211">
        <v>1343</v>
      </c>
      <c r="D315" s="211" t="s">
        <v>205</v>
      </c>
      <c r="E315" s="211" t="s">
        <v>24</v>
      </c>
      <c r="F315" s="211" t="s">
        <v>5</v>
      </c>
      <c r="G315" s="211" t="s">
        <v>982</v>
      </c>
      <c r="H315" s="211"/>
    </row>
    <row r="316" spans="1:8" s="212" customFormat="1">
      <c r="A316" s="210">
        <v>43239</v>
      </c>
      <c r="B316" s="211" t="s">
        <v>4</v>
      </c>
      <c r="C316" s="211">
        <v>4975</v>
      </c>
      <c r="D316" s="211" t="s">
        <v>199</v>
      </c>
      <c r="E316" s="211" t="s">
        <v>5</v>
      </c>
      <c r="F316" s="211" t="s">
        <v>5</v>
      </c>
      <c r="G316" s="211" t="s">
        <v>1717</v>
      </c>
      <c r="H316" s="211"/>
    </row>
    <row r="317" spans="1:8" s="212" customFormat="1">
      <c r="A317" s="210">
        <v>43239</v>
      </c>
      <c r="B317" s="211" t="s">
        <v>4</v>
      </c>
      <c r="C317" s="211">
        <v>4970</v>
      </c>
      <c r="D317" s="211" t="s">
        <v>199</v>
      </c>
      <c r="E317" s="211" t="s">
        <v>9</v>
      </c>
      <c r="F317" s="211" t="s">
        <v>7</v>
      </c>
      <c r="G317" s="211" t="s">
        <v>478</v>
      </c>
      <c r="H317" s="211"/>
    </row>
    <row r="318" spans="1:8" s="212" customFormat="1">
      <c r="A318" s="210">
        <v>43240</v>
      </c>
      <c r="B318" s="211" t="s">
        <v>4</v>
      </c>
      <c r="C318" s="211">
        <v>1430</v>
      </c>
      <c r="D318" s="211" t="s">
        <v>205</v>
      </c>
      <c r="E318" s="211" t="s">
        <v>14</v>
      </c>
      <c r="F318" s="211" t="s">
        <v>87</v>
      </c>
      <c r="G318" s="211" t="s">
        <v>98</v>
      </c>
      <c r="H318" s="211"/>
    </row>
    <row r="319" spans="1:8" s="212" customFormat="1">
      <c r="A319" s="210">
        <v>43240</v>
      </c>
      <c r="B319" s="211" t="s">
        <v>4</v>
      </c>
      <c r="C319" s="211">
        <v>8258</v>
      </c>
      <c r="D319" s="211" t="s">
        <v>162</v>
      </c>
      <c r="E319" s="211" t="s">
        <v>24</v>
      </c>
      <c r="F319" s="211" t="s">
        <v>24</v>
      </c>
      <c r="G319" s="211" t="s">
        <v>98</v>
      </c>
      <c r="H319" s="211"/>
    </row>
    <row r="320" spans="1:8" s="212" customFormat="1">
      <c r="A320" s="210">
        <v>43240</v>
      </c>
      <c r="B320" s="211" t="s">
        <v>4</v>
      </c>
      <c r="C320" s="211">
        <v>8034</v>
      </c>
      <c r="D320" s="211" t="s">
        <v>135</v>
      </c>
      <c r="E320" s="211" t="s">
        <v>7</v>
      </c>
      <c r="F320" s="211" t="s">
        <v>24</v>
      </c>
      <c r="G320" s="211" t="s">
        <v>478</v>
      </c>
      <c r="H320" s="211"/>
    </row>
    <row r="321" spans="1:11" s="212" customFormat="1">
      <c r="A321" s="210">
        <v>43240</v>
      </c>
      <c r="B321" s="211" t="s">
        <v>4</v>
      </c>
      <c r="C321" s="211">
        <v>6917</v>
      </c>
      <c r="D321" s="211" t="s">
        <v>286</v>
      </c>
      <c r="E321" s="211" t="s">
        <v>7</v>
      </c>
      <c r="F321" s="211" t="s">
        <v>24</v>
      </c>
      <c r="G321" s="211" t="s">
        <v>116</v>
      </c>
      <c r="H321" s="211"/>
    </row>
    <row r="322" spans="1:11" s="212" customFormat="1">
      <c r="A322" s="210">
        <v>43240</v>
      </c>
      <c r="B322" s="211" t="s">
        <v>4</v>
      </c>
      <c r="C322" s="211">
        <v>1550</v>
      </c>
      <c r="D322" s="211" t="s">
        <v>205</v>
      </c>
      <c r="E322" s="211" t="s">
        <v>24</v>
      </c>
      <c r="F322" s="211" t="s">
        <v>7</v>
      </c>
      <c r="G322" s="211" t="s">
        <v>514</v>
      </c>
      <c r="H322" s="211"/>
    </row>
    <row r="323" spans="1:11" s="212" customFormat="1">
      <c r="A323" s="210">
        <v>43240</v>
      </c>
      <c r="B323" s="211" t="s">
        <v>4</v>
      </c>
      <c r="C323" s="211">
        <v>3258</v>
      </c>
      <c r="D323" s="211" t="s">
        <v>333</v>
      </c>
      <c r="E323" s="211" t="s">
        <v>347</v>
      </c>
      <c r="F323" s="211" t="s">
        <v>6</v>
      </c>
      <c r="G323" s="211" t="s">
        <v>514</v>
      </c>
      <c r="H323" s="211"/>
    </row>
    <row r="324" spans="1:11" s="212" customFormat="1">
      <c r="A324" s="210">
        <v>43240</v>
      </c>
      <c r="B324" s="211" t="s">
        <v>4</v>
      </c>
      <c r="C324" s="211">
        <v>1550</v>
      </c>
      <c r="D324" s="211" t="s">
        <v>205</v>
      </c>
      <c r="E324" s="211" t="s">
        <v>24</v>
      </c>
      <c r="F324" s="211" t="s">
        <v>7</v>
      </c>
      <c r="G324" s="211" t="s">
        <v>116</v>
      </c>
      <c r="H324" s="211"/>
    </row>
    <row r="325" spans="1:11" s="212" customFormat="1">
      <c r="A325" s="210">
        <v>43240</v>
      </c>
      <c r="B325" s="211" t="s">
        <v>4</v>
      </c>
      <c r="C325" s="211">
        <v>4599</v>
      </c>
      <c r="D325" s="211" t="s">
        <v>131</v>
      </c>
      <c r="E325" s="211" t="s">
        <v>25</v>
      </c>
      <c r="F325" s="211" t="s">
        <v>1733</v>
      </c>
      <c r="G325" s="211" t="s">
        <v>260</v>
      </c>
      <c r="H325" s="211"/>
    </row>
    <row r="326" spans="1:11" s="212" customFormat="1">
      <c r="A326" s="210">
        <v>43240</v>
      </c>
      <c r="B326" s="211" t="s">
        <v>4</v>
      </c>
      <c r="C326" s="211">
        <v>3584</v>
      </c>
      <c r="D326" s="211" t="s">
        <v>168</v>
      </c>
      <c r="E326" s="211" t="s">
        <v>5</v>
      </c>
      <c r="F326" s="211" t="s">
        <v>5</v>
      </c>
      <c r="G326" s="211" t="s">
        <v>123</v>
      </c>
      <c r="H326" s="211"/>
    </row>
    <row r="327" spans="1:11" s="212" customFormat="1">
      <c r="A327" s="210">
        <v>43240</v>
      </c>
      <c r="B327" s="211" t="s">
        <v>4</v>
      </c>
      <c r="C327" s="211">
        <v>6617</v>
      </c>
      <c r="D327" s="211" t="s">
        <v>1084</v>
      </c>
      <c r="E327" s="211" t="s">
        <v>5</v>
      </c>
      <c r="F327" s="211" t="s">
        <v>7</v>
      </c>
      <c r="G327" s="211" t="s">
        <v>1736</v>
      </c>
      <c r="H327" s="211"/>
    </row>
    <row r="328" spans="1:11">
      <c r="A328" s="210">
        <v>43240</v>
      </c>
      <c r="B328" s="211" t="s">
        <v>4</v>
      </c>
      <c r="C328" s="211">
        <v>4955</v>
      </c>
      <c r="D328" s="211" t="s">
        <v>152</v>
      </c>
      <c r="E328" s="211" t="s">
        <v>5</v>
      </c>
      <c r="F328" s="211" t="s">
        <v>25</v>
      </c>
      <c r="G328" s="211" t="s">
        <v>514</v>
      </c>
      <c r="H328" s="211"/>
      <c r="I328" s="212"/>
      <c r="J328" s="212"/>
      <c r="K328" s="212"/>
    </row>
    <row r="329" spans="1:11">
      <c r="A329" s="210">
        <v>43240</v>
      </c>
      <c r="B329" s="211" t="s">
        <v>4</v>
      </c>
      <c r="C329" s="211">
        <v>1440</v>
      </c>
      <c r="D329" s="211" t="s">
        <v>205</v>
      </c>
      <c r="E329" s="211" t="s">
        <v>66</v>
      </c>
      <c r="F329" s="211" t="s">
        <v>24</v>
      </c>
      <c r="G329" s="211" t="s">
        <v>98</v>
      </c>
      <c r="H329" s="211"/>
      <c r="I329" s="212"/>
      <c r="J329" s="212"/>
      <c r="K329" s="212"/>
    </row>
    <row r="330" spans="1:11">
      <c r="A330" s="210">
        <v>43240</v>
      </c>
      <c r="B330" s="211" t="s">
        <v>4</v>
      </c>
      <c r="C330" s="211">
        <v>8041</v>
      </c>
      <c r="D330" s="211" t="s">
        <v>135</v>
      </c>
      <c r="E330" s="211" t="s">
        <v>7</v>
      </c>
      <c r="F330" s="211" t="s">
        <v>1552</v>
      </c>
      <c r="G330" s="554" t="s">
        <v>1742</v>
      </c>
      <c r="H330" s="211"/>
      <c r="I330" s="212"/>
      <c r="J330" s="212"/>
      <c r="K330" s="212"/>
    </row>
    <row r="331" spans="1:11">
      <c r="A331" s="210">
        <v>43240</v>
      </c>
      <c r="B331" s="211" t="s">
        <v>4</v>
      </c>
      <c r="C331" s="211">
        <v>4368</v>
      </c>
      <c r="D331" s="211" t="s">
        <v>145</v>
      </c>
      <c r="E331" s="211" t="s">
        <v>7</v>
      </c>
      <c r="F331" s="211" t="s">
        <v>24</v>
      </c>
      <c r="G331" s="211" t="s">
        <v>123</v>
      </c>
      <c r="H331" s="211"/>
      <c r="I331" s="212"/>
      <c r="J331" s="212"/>
      <c r="K331" s="212"/>
    </row>
    <row r="332" spans="1:11">
      <c r="A332" s="210">
        <v>43240</v>
      </c>
      <c r="B332" s="211" t="s">
        <v>4</v>
      </c>
      <c r="C332" s="211">
        <v>1430</v>
      </c>
      <c r="D332" s="211" t="s">
        <v>205</v>
      </c>
      <c r="E332" s="211" t="s">
        <v>7</v>
      </c>
      <c r="F332" s="211" t="s">
        <v>25</v>
      </c>
      <c r="G332" s="211" t="s">
        <v>514</v>
      </c>
      <c r="H332" s="211"/>
      <c r="I332" s="212"/>
      <c r="J332" s="212"/>
      <c r="K332" s="212"/>
    </row>
    <row r="333" spans="1:11">
      <c r="A333" s="210">
        <v>43241</v>
      </c>
      <c r="B333" s="211" t="s">
        <v>4</v>
      </c>
      <c r="C333" s="211">
        <v>4513</v>
      </c>
      <c r="D333" s="211" t="s">
        <v>206</v>
      </c>
      <c r="E333" s="211" t="s">
        <v>5</v>
      </c>
      <c r="F333" s="211" t="s">
        <v>25</v>
      </c>
      <c r="G333" s="211" t="s">
        <v>1759</v>
      </c>
      <c r="H333" s="211"/>
      <c r="I333" s="212"/>
      <c r="J333" s="212"/>
      <c r="K333" s="212"/>
    </row>
    <row r="334" spans="1:11">
      <c r="A334" s="210">
        <v>43241</v>
      </c>
      <c r="B334" s="211" t="s">
        <v>4</v>
      </c>
      <c r="C334" s="211">
        <v>4574</v>
      </c>
      <c r="D334" s="211" t="s">
        <v>131</v>
      </c>
      <c r="E334" s="211" t="s">
        <v>7</v>
      </c>
      <c r="F334" s="211" t="s">
        <v>7</v>
      </c>
      <c r="G334" s="211" t="s">
        <v>260</v>
      </c>
      <c r="H334" s="211"/>
      <c r="I334" s="212"/>
      <c r="J334" s="212"/>
      <c r="K334" s="212"/>
    </row>
    <row r="335" spans="1:11">
      <c r="A335" s="210">
        <v>43241</v>
      </c>
      <c r="B335" s="211" t="s">
        <v>4</v>
      </c>
      <c r="C335" s="211">
        <v>7540</v>
      </c>
      <c r="D335" s="211" t="s">
        <v>468</v>
      </c>
      <c r="E335" s="211" t="s">
        <v>5</v>
      </c>
      <c r="F335" s="211" t="s">
        <v>5</v>
      </c>
      <c r="G335" s="211" t="s">
        <v>514</v>
      </c>
      <c r="H335" s="211"/>
      <c r="I335" s="212"/>
      <c r="J335" s="212"/>
      <c r="K335" s="212"/>
    </row>
    <row r="336" spans="1:11">
      <c r="A336" s="210">
        <v>43241</v>
      </c>
      <c r="B336" s="211" t="s">
        <v>4</v>
      </c>
      <c r="C336" s="211">
        <v>6962</v>
      </c>
      <c r="D336" s="211" t="s">
        <v>648</v>
      </c>
      <c r="E336" s="211" t="s">
        <v>5</v>
      </c>
      <c r="F336" s="211" t="s">
        <v>6</v>
      </c>
      <c r="G336" s="211" t="s">
        <v>123</v>
      </c>
      <c r="H336" s="211"/>
      <c r="I336" s="121"/>
      <c r="J336" s="121"/>
      <c r="K336" s="121"/>
    </row>
    <row r="337" spans="1:11" ht="21">
      <c r="A337" s="210">
        <v>43241</v>
      </c>
      <c r="B337" s="211" t="s">
        <v>4</v>
      </c>
      <c r="C337" s="211">
        <v>2546</v>
      </c>
      <c r="D337" s="211" t="s">
        <v>205</v>
      </c>
      <c r="E337" s="211" t="s">
        <v>451</v>
      </c>
      <c r="F337" s="211" t="s">
        <v>7</v>
      </c>
      <c r="G337" s="211" t="s">
        <v>1224</v>
      </c>
      <c r="H337" s="211"/>
      <c r="I337" s="629"/>
      <c r="J337" s="190"/>
      <c r="K337" s="636"/>
    </row>
    <row r="338" spans="1:11" ht="21">
      <c r="A338" s="210">
        <v>43241</v>
      </c>
      <c r="B338" s="211" t="s">
        <v>4</v>
      </c>
      <c r="C338" s="211">
        <v>1232</v>
      </c>
      <c r="D338" s="211" t="s">
        <v>205</v>
      </c>
      <c r="E338" s="211" t="s">
        <v>24</v>
      </c>
      <c r="F338" s="211" t="s">
        <v>53</v>
      </c>
      <c r="G338" s="211" t="s">
        <v>1768</v>
      </c>
      <c r="H338" s="211"/>
      <c r="I338" s="629"/>
      <c r="J338" s="628"/>
      <c r="K338" s="636"/>
    </row>
    <row r="339" spans="1:11" ht="21">
      <c r="A339" s="210">
        <v>43241</v>
      </c>
      <c r="B339" s="211" t="s">
        <v>4</v>
      </c>
      <c r="C339" s="211">
        <v>4437</v>
      </c>
      <c r="D339" s="211" t="s">
        <v>139</v>
      </c>
      <c r="E339" s="211" t="s">
        <v>4</v>
      </c>
      <c r="F339" s="211" t="s">
        <v>1771</v>
      </c>
      <c r="G339" s="211" t="s">
        <v>1772</v>
      </c>
      <c r="H339" s="211"/>
      <c r="I339" s="629"/>
      <c r="J339" s="628"/>
      <c r="K339" s="636"/>
    </row>
    <row r="340" spans="1:11" ht="21">
      <c r="A340" s="210">
        <v>43241</v>
      </c>
      <c r="B340" s="211" t="s">
        <v>4</v>
      </c>
      <c r="C340" s="211">
        <v>9100</v>
      </c>
      <c r="D340" s="211" t="s">
        <v>1774</v>
      </c>
      <c r="E340" s="211" t="s">
        <v>25</v>
      </c>
      <c r="F340" s="211" t="s">
        <v>25</v>
      </c>
      <c r="G340" s="211" t="s">
        <v>1775</v>
      </c>
      <c r="H340" s="211"/>
      <c r="I340" s="629"/>
      <c r="J340" s="628"/>
      <c r="K340" s="636"/>
    </row>
    <row r="341" spans="1:11" ht="21">
      <c r="A341" s="210">
        <v>43241</v>
      </c>
      <c r="B341" s="211" t="s">
        <v>4</v>
      </c>
      <c r="C341" s="211">
        <v>1455</v>
      </c>
      <c r="D341" s="211" t="s">
        <v>132</v>
      </c>
      <c r="E341" s="211" t="s">
        <v>14</v>
      </c>
      <c r="F341" s="211" t="s">
        <v>24</v>
      </c>
      <c r="G341" s="211" t="s">
        <v>548</v>
      </c>
      <c r="H341" s="211"/>
      <c r="I341" s="629"/>
      <c r="J341" s="190"/>
      <c r="K341" s="636"/>
    </row>
    <row r="342" spans="1:11" ht="21">
      <c r="A342" s="210">
        <v>43241</v>
      </c>
      <c r="B342" s="211" t="s">
        <v>4</v>
      </c>
      <c r="C342" s="211">
        <v>5842</v>
      </c>
      <c r="D342" s="211" t="s">
        <v>1781</v>
      </c>
      <c r="E342" s="211" t="s">
        <v>1782</v>
      </c>
      <c r="F342" s="211" t="s">
        <v>4</v>
      </c>
      <c r="G342" s="211" t="s">
        <v>98</v>
      </c>
      <c r="H342" s="211"/>
      <c r="I342" s="629"/>
      <c r="J342" s="628"/>
      <c r="K342" s="636"/>
    </row>
    <row r="343" spans="1:11" ht="21">
      <c r="A343" s="210">
        <v>43241</v>
      </c>
      <c r="B343" s="211" t="s">
        <v>4</v>
      </c>
      <c r="C343" s="211">
        <v>1947</v>
      </c>
      <c r="D343" s="211" t="s">
        <v>205</v>
      </c>
      <c r="E343" s="211" t="s">
        <v>7</v>
      </c>
      <c r="F343" s="211" t="s">
        <v>4</v>
      </c>
      <c r="G343" s="211" t="s">
        <v>1784</v>
      </c>
      <c r="H343" s="211"/>
      <c r="I343" s="629"/>
      <c r="J343" s="628"/>
      <c r="K343" s="636"/>
    </row>
    <row r="344" spans="1:11" ht="21">
      <c r="A344" s="210">
        <v>43241</v>
      </c>
      <c r="B344" s="211" t="s">
        <v>4</v>
      </c>
      <c r="C344" s="211">
        <v>3588</v>
      </c>
      <c r="D344" s="211" t="s">
        <v>168</v>
      </c>
      <c r="E344" s="211" t="s">
        <v>5</v>
      </c>
      <c r="F344" s="211" t="s">
        <v>127</v>
      </c>
      <c r="G344" s="211" t="s">
        <v>1786</v>
      </c>
      <c r="H344" s="211"/>
      <c r="I344" s="629"/>
      <c r="J344" s="628"/>
      <c r="K344" s="636"/>
    </row>
    <row r="345" spans="1:11" ht="21">
      <c r="A345" s="210">
        <v>43241</v>
      </c>
      <c r="B345" s="211" t="s">
        <v>4</v>
      </c>
      <c r="C345" s="211">
        <v>8394</v>
      </c>
      <c r="D345" s="211" t="s">
        <v>202</v>
      </c>
      <c r="E345" s="211" t="s">
        <v>9</v>
      </c>
      <c r="F345" s="211" t="s">
        <v>1788</v>
      </c>
      <c r="G345" s="211" t="s">
        <v>98</v>
      </c>
      <c r="H345" s="211"/>
      <c r="I345" s="629"/>
      <c r="J345" s="628"/>
      <c r="K345" s="636"/>
    </row>
    <row r="346" spans="1:11" ht="21">
      <c r="A346" s="210">
        <v>43241</v>
      </c>
      <c r="B346" s="211" t="s">
        <v>4</v>
      </c>
      <c r="C346" s="211">
        <v>4815</v>
      </c>
      <c r="D346" s="211" t="s">
        <v>296</v>
      </c>
      <c r="E346" s="211" t="s">
        <v>7</v>
      </c>
      <c r="F346" s="211" t="s">
        <v>25</v>
      </c>
      <c r="G346" s="211" t="s">
        <v>123</v>
      </c>
      <c r="H346" s="211"/>
      <c r="I346" s="629"/>
      <c r="J346" s="628"/>
      <c r="K346" s="636"/>
    </row>
    <row r="347" spans="1:11">
      <c r="A347" s="210">
        <v>43242</v>
      </c>
      <c r="B347" s="211" t="s">
        <v>4</v>
      </c>
      <c r="C347" s="211">
        <v>9238</v>
      </c>
      <c r="D347" s="211" t="s">
        <v>200</v>
      </c>
      <c r="E347" s="211" t="s">
        <v>5</v>
      </c>
      <c r="F347" s="211" t="s">
        <v>5</v>
      </c>
      <c r="G347" s="211" t="s">
        <v>548</v>
      </c>
      <c r="H347" s="211"/>
      <c r="I347" s="121"/>
      <c r="J347" s="121"/>
      <c r="K347" s="121"/>
    </row>
    <row r="348" spans="1:11">
      <c r="A348" s="210">
        <v>43242</v>
      </c>
      <c r="B348" s="211" t="s">
        <v>4</v>
      </c>
      <c r="C348" s="211">
        <v>3583</v>
      </c>
      <c r="D348" s="211" t="s">
        <v>168</v>
      </c>
      <c r="E348" s="211" t="s">
        <v>5</v>
      </c>
      <c r="F348" s="211" t="s">
        <v>5</v>
      </c>
      <c r="G348" s="211" t="s">
        <v>514</v>
      </c>
      <c r="H348" s="211"/>
      <c r="I348" s="121"/>
      <c r="J348" s="121"/>
      <c r="K348" s="121"/>
    </row>
    <row r="349" spans="1:11">
      <c r="A349" s="210">
        <v>43242</v>
      </c>
      <c r="B349" s="211" t="s">
        <v>4</v>
      </c>
      <c r="C349" s="211">
        <v>4662</v>
      </c>
      <c r="D349" s="211" t="s">
        <v>131</v>
      </c>
      <c r="E349" s="211" t="s">
        <v>5</v>
      </c>
      <c r="F349" s="211" t="s">
        <v>24</v>
      </c>
      <c r="G349" s="211" t="s">
        <v>548</v>
      </c>
      <c r="H349" s="211"/>
      <c r="I349" s="121"/>
      <c r="J349" s="121"/>
      <c r="K349" s="121"/>
    </row>
    <row r="350" spans="1:11">
      <c r="A350" s="210">
        <v>43242</v>
      </c>
      <c r="B350" s="211" t="s">
        <v>4</v>
      </c>
      <c r="C350" s="211">
        <v>1467</v>
      </c>
      <c r="D350" s="211" t="s">
        <v>136</v>
      </c>
      <c r="E350" s="211" t="s">
        <v>6</v>
      </c>
      <c r="F350" s="211" t="s">
        <v>56</v>
      </c>
      <c r="G350" s="211" t="s">
        <v>389</v>
      </c>
      <c r="H350" s="211"/>
    </row>
    <row r="351" spans="1:11">
      <c r="A351" s="210">
        <v>43242</v>
      </c>
      <c r="B351" s="211" t="s">
        <v>4</v>
      </c>
      <c r="C351" s="211">
        <v>8350</v>
      </c>
      <c r="D351" s="211" t="s">
        <v>1798</v>
      </c>
      <c r="E351" s="211" t="s">
        <v>25</v>
      </c>
      <c r="F351" s="211" t="s">
        <v>5</v>
      </c>
      <c r="G351" s="211" t="s">
        <v>1113</v>
      </c>
      <c r="H351" s="211"/>
    </row>
    <row r="352" spans="1:11">
      <c r="A352" s="210">
        <v>43242</v>
      </c>
      <c r="B352" s="211" t="s">
        <v>4</v>
      </c>
      <c r="C352" s="211">
        <v>7359</v>
      </c>
      <c r="D352" s="211" t="s">
        <v>631</v>
      </c>
      <c r="E352" s="211" t="s">
        <v>5</v>
      </c>
      <c r="F352" s="211" t="s">
        <v>5</v>
      </c>
      <c r="G352" s="211" t="s">
        <v>1800</v>
      </c>
      <c r="H352" s="211"/>
    </row>
    <row r="353" spans="1:8">
      <c r="A353" s="210">
        <v>43242</v>
      </c>
      <c r="B353" s="211" t="s">
        <v>4</v>
      </c>
      <c r="C353" s="211">
        <v>4039</v>
      </c>
      <c r="D353" s="211" t="s">
        <v>141</v>
      </c>
      <c r="E353" s="211" t="s">
        <v>7</v>
      </c>
      <c r="F353" s="211" t="s">
        <v>5</v>
      </c>
      <c r="G353" s="211" t="s">
        <v>123</v>
      </c>
      <c r="H353" s="211"/>
    </row>
    <row r="354" spans="1:8">
      <c r="A354" s="210">
        <v>43242</v>
      </c>
      <c r="B354" s="211" t="s">
        <v>4</v>
      </c>
      <c r="C354" s="211">
        <v>3611</v>
      </c>
      <c r="D354" s="211" t="s">
        <v>181</v>
      </c>
      <c r="E354" s="211" t="s">
        <v>5</v>
      </c>
      <c r="F354" s="211" t="s">
        <v>8</v>
      </c>
      <c r="G354" s="211" t="s">
        <v>1113</v>
      </c>
      <c r="H354" s="211"/>
    </row>
    <row r="355" spans="1:8">
      <c r="A355" s="210">
        <v>43243</v>
      </c>
      <c r="B355" s="211" t="s">
        <v>4</v>
      </c>
      <c r="C355" s="211">
        <v>1262</v>
      </c>
      <c r="D355" s="211" t="s">
        <v>132</v>
      </c>
      <c r="E355" s="211" t="s">
        <v>79</v>
      </c>
      <c r="F355" s="211" t="s">
        <v>1541</v>
      </c>
      <c r="G355" s="211" t="s">
        <v>1809</v>
      </c>
      <c r="H355" s="211"/>
    </row>
    <row r="356" spans="1:8">
      <c r="A356" s="210">
        <v>43243</v>
      </c>
      <c r="B356" s="211" t="s">
        <v>4</v>
      </c>
      <c r="C356" s="211">
        <v>3540</v>
      </c>
      <c r="D356" s="211" t="s">
        <v>168</v>
      </c>
      <c r="E356" s="211" t="s">
        <v>5</v>
      </c>
      <c r="F356" s="211" t="s">
        <v>5</v>
      </c>
      <c r="G356" s="211" t="s">
        <v>514</v>
      </c>
      <c r="H356" s="211"/>
    </row>
    <row r="357" spans="1:8">
      <c r="A357" s="210">
        <v>43243</v>
      </c>
      <c r="B357" s="211" t="s">
        <v>4</v>
      </c>
      <c r="C357" s="211">
        <v>4513</v>
      </c>
      <c r="D357" s="211" t="s">
        <v>1831</v>
      </c>
      <c r="E357" s="211" t="s">
        <v>273</v>
      </c>
      <c r="F357" s="211" t="s">
        <v>5</v>
      </c>
      <c r="G357" s="211" t="s">
        <v>65</v>
      </c>
      <c r="H357" s="211"/>
    </row>
    <row r="358" spans="1:8">
      <c r="A358" s="210">
        <v>43243</v>
      </c>
      <c r="B358" s="211" t="s">
        <v>4</v>
      </c>
      <c r="C358" s="211">
        <v>1146</v>
      </c>
      <c r="D358" s="211" t="s">
        <v>205</v>
      </c>
      <c r="E358" s="211" t="s">
        <v>29</v>
      </c>
      <c r="F358" s="211" t="s">
        <v>24</v>
      </c>
      <c r="G358" s="211" t="s">
        <v>41</v>
      </c>
      <c r="H358" s="211"/>
    </row>
    <row r="359" spans="1:8">
      <c r="A359" s="210">
        <v>43243</v>
      </c>
      <c r="B359" s="211" t="s">
        <v>4</v>
      </c>
      <c r="C359" s="211">
        <v>7432</v>
      </c>
      <c r="D359" s="211" t="s">
        <v>1817</v>
      </c>
      <c r="E359" s="211" t="s">
        <v>5</v>
      </c>
      <c r="F359" s="211" t="s">
        <v>5</v>
      </c>
      <c r="G359" s="211" t="s">
        <v>514</v>
      </c>
      <c r="H359" s="211"/>
    </row>
    <row r="360" spans="1:8">
      <c r="A360" s="210">
        <v>43243</v>
      </c>
      <c r="B360" s="211" t="s">
        <v>4</v>
      </c>
      <c r="C360" s="211">
        <v>2227</v>
      </c>
      <c r="D360" s="211" t="s">
        <v>205</v>
      </c>
      <c r="E360" s="211" t="s">
        <v>24</v>
      </c>
      <c r="F360" s="211" t="s">
        <v>7</v>
      </c>
      <c r="G360" s="211" t="s">
        <v>514</v>
      </c>
      <c r="H360" s="211"/>
    </row>
    <row r="361" spans="1:8">
      <c r="A361" s="210">
        <v>43243</v>
      </c>
      <c r="B361" s="211" t="s">
        <v>4</v>
      </c>
      <c r="C361" s="211">
        <v>9512</v>
      </c>
      <c r="D361" s="211" t="s">
        <v>147</v>
      </c>
      <c r="E361" s="211" t="s">
        <v>24</v>
      </c>
      <c r="F361" s="211" t="s">
        <v>7</v>
      </c>
      <c r="G361" s="211" t="s">
        <v>514</v>
      </c>
      <c r="H361" s="211"/>
    </row>
    <row r="362" spans="1:8">
      <c r="A362" s="210">
        <v>43243</v>
      </c>
      <c r="B362" s="211" t="s">
        <v>4</v>
      </c>
      <c r="C362" s="211">
        <v>1465</v>
      </c>
      <c r="D362" s="211" t="s">
        <v>205</v>
      </c>
      <c r="E362" s="211" t="s">
        <v>5</v>
      </c>
      <c r="F362" s="211" t="s">
        <v>6</v>
      </c>
      <c r="G362" s="211" t="s">
        <v>123</v>
      </c>
      <c r="H362" s="211"/>
    </row>
    <row r="363" spans="1:8">
      <c r="A363" s="210">
        <v>43243</v>
      </c>
      <c r="B363" s="211" t="s">
        <v>4</v>
      </c>
      <c r="C363" s="211">
        <v>5310</v>
      </c>
      <c r="D363" s="211" t="s">
        <v>1820</v>
      </c>
      <c r="E363" s="211" t="s">
        <v>5</v>
      </c>
      <c r="F363" s="211" t="s">
        <v>5</v>
      </c>
      <c r="G363" s="211" t="s">
        <v>116</v>
      </c>
      <c r="H363" s="211"/>
    </row>
    <row r="364" spans="1:8">
      <c r="A364" s="210">
        <v>43243</v>
      </c>
      <c r="B364" s="211" t="s">
        <v>4</v>
      </c>
      <c r="C364" s="211">
        <v>4990</v>
      </c>
      <c r="D364" s="211" t="s">
        <v>158</v>
      </c>
      <c r="E364" s="211" t="s">
        <v>5</v>
      </c>
      <c r="F364" s="211" t="s">
        <v>5</v>
      </c>
      <c r="G364" s="211" t="s">
        <v>514</v>
      </c>
      <c r="H364" s="211"/>
    </row>
    <row r="365" spans="1:8">
      <c r="A365" s="210">
        <v>43243</v>
      </c>
      <c r="B365" s="211" t="s">
        <v>4</v>
      </c>
      <c r="C365" s="211">
        <v>2221</v>
      </c>
      <c r="D365" s="211" t="s">
        <v>205</v>
      </c>
      <c r="E365" s="211" t="s">
        <v>24</v>
      </c>
      <c r="F365" s="211" t="s">
        <v>7</v>
      </c>
      <c r="G365" s="211" t="s">
        <v>107</v>
      </c>
      <c r="H365" s="211"/>
    </row>
    <row r="366" spans="1:8">
      <c r="A366" s="210">
        <v>43243</v>
      </c>
      <c r="B366" s="211" t="s">
        <v>4</v>
      </c>
      <c r="C366" s="211">
        <v>6925</v>
      </c>
      <c r="D366" s="211" t="s">
        <v>1824</v>
      </c>
      <c r="E366" s="211" t="s">
        <v>5</v>
      </c>
      <c r="F366" s="211" t="s">
        <v>5</v>
      </c>
      <c r="G366" s="211" t="s">
        <v>1666</v>
      </c>
      <c r="H366" s="211"/>
    </row>
    <row r="367" spans="1:8">
      <c r="A367" s="210">
        <v>43243</v>
      </c>
      <c r="B367" s="211" t="s">
        <v>4</v>
      </c>
      <c r="C367" s="211">
        <v>1456</v>
      </c>
      <c r="D367" s="211" t="s">
        <v>132</v>
      </c>
      <c r="E367" s="211" t="s">
        <v>5</v>
      </c>
      <c r="F367" s="211" t="s">
        <v>1826</v>
      </c>
      <c r="G367" s="211" t="s">
        <v>1832</v>
      </c>
      <c r="H367" s="211"/>
    </row>
    <row r="368" spans="1:8">
      <c r="A368" s="210">
        <v>43244</v>
      </c>
      <c r="B368" s="211" t="s">
        <v>4</v>
      </c>
      <c r="C368" s="211">
        <v>4033</v>
      </c>
      <c r="D368" s="211" t="s">
        <v>141</v>
      </c>
      <c r="E368" s="211" t="s">
        <v>25</v>
      </c>
      <c r="F368" s="211" t="s">
        <v>25</v>
      </c>
      <c r="G368" s="211" t="s">
        <v>1014</v>
      </c>
      <c r="H368" s="211"/>
    </row>
    <row r="369" spans="1:8">
      <c r="A369" s="210">
        <v>43244</v>
      </c>
      <c r="B369" s="211" t="s">
        <v>4</v>
      </c>
      <c r="C369" s="211">
        <v>4990</v>
      </c>
      <c r="D369" s="211" t="s">
        <v>158</v>
      </c>
      <c r="E369" s="211" t="s">
        <v>25</v>
      </c>
      <c r="F369" s="211" t="s">
        <v>5</v>
      </c>
      <c r="G369" s="211" t="s">
        <v>123</v>
      </c>
      <c r="H369" s="211"/>
    </row>
    <row r="370" spans="1:8">
      <c r="A370" s="210">
        <v>43244</v>
      </c>
      <c r="B370" s="211" t="s">
        <v>4</v>
      </c>
      <c r="C370" s="211">
        <v>7410</v>
      </c>
      <c r="D370" s="211" t="s">
        <v>1850</v>
      </c>
      <c r="E370" s="211" t="s">
        <v>4</v>
      </c>
      <c r="F370" s="211" t="s">
        <v>4</v>
      </c>
      <c r="G370" s="211" t="s">
        <v>492</v>
      </c>
      <c r="H370" s="211"/>
    </row>
    <row r="371" spans="1:8">
      <c r="A371" s="210">
        <v>43244</v>
      </c>
      <c r="B371" s="211" t="s">
        <v>4</v>
      </c>
      <c r="C371" s="211">
        <v>1220</v>
      </c>
      <c r="D371" s="211" t="s">
        <v>132</v>
      </c>
      <c r="E371" s="211" t="s">
        <v>7</v>
      </c>
      <c r="F371" s="211" t="s">
        <v>1852</v>
      </c>
      <c r="G371" s="211" t="s">
        <v>98</v>
      </c>
      <c r="H371" s="211"/>
    </row>
    <row r="372" spans="1:8">
      <c r="A372" s="210">
        <v>43244</v>
      </c>
      <c r="B372" s="211" t="s">
        <v>4</v>
      </c>
      <c r="C372" s="211">
        <v>2624</v>
      </c>
      <c r="D372" s="211" t="s">
        <v>205</v>
      </c>
      <c r="E372" s="211" t="s">
        <v>7</v>
      </c>
      <c r="F372" s="211" t="s">
        <v>4</v>
      </c>
      <c r="G372" s="211" t="s">
        <v>123</v>
      </c>
      <c r="H372" s="211"/>
    </row>
    <row r="373" spans="1:8">
      <c r="A373" s="210">
        <v>43244</v>
      </c>
      <c r="B373" s="211" t="s">
        <v>4</v>
      </c>
      <c r="C373" s="211">
        <v>8053</v>
      </c>
      <c r="D373" s="211" t="s">
        <v>133</v>
      </c>
      <c r="E373" s="211" t="s">
        <v>7</v>
      </c>
      <c r="F373" s="211" t="s">
        <v>7</v>
      </c>
      <c r="G373" s="211"/>
      <c r="H373" s="211"/>
    </row>
    <row r="374" spans="1:8">
      <c r="A374" s="210">
        <v>43244</v>
      </c>
      <c r="B374" s="211" t="s">
        <v>4</v>
      </c>
      <c r="C374" s="211">
        <v>1617</v>
      </c>
      <c r="D374" s="211" t="s">
        <v>132</v>
      </c>
      <c r="E374" s="211" t="s">
        <v>7</v>
      </c>
      <c r="F374" s="211" t="s">
        <v>7</v>
      </c>
      <c r="G374" s="211" t="s">
        <v>116</v>
      </c>
      <c r="H374" s="211"/>
    </row>
    <row r="375" spans="1:8">
      <c r="A375" s="210">
        <v>43244</v>
      </c>
      <c r="B375" s="211" t="s">
        <v>4</v>
      </c>
      <c r="C375" s="211">
        <v>5531</v>
      </c>
      <c r="D375" s="211" t="s">
        <v>1858</v>
      </c>
      <c r="E375" s="211" t="s">
        <v>7</v>
      </c>
      <c r="F375" s="211" t="s">
        <v>10</v>
      </c>
      <c r="G375" s="211" t="s">
        <v>123</v>
      </c>
      <c r="H375" s="211"/>
    </row>
    <row r="376" spans="1:8">
      <c r="A376" s="210">
        <v>43244</v>
      </c>
      <c r="B376" s="211" t="s">
        <v>4</v>
      </c>
      <c r="C376" s="211">
        <v>4677</v>
      </c>
      <c r="D376" s="211" t="s">
        <v>131</v>
      </c>
      <c r="E376" s="211" t="s">
        <v>5</v>
      </c>
      <c r="F376" s="211" t="s">
        <v>7</v>
      </c>
      <c r="G376" s="211" t="s">
        <v>260</v>
      </c>
      <c r="H376" s="211"/>
    </row>
    <row r="377" spans="1:8">
      <c r="A377" s="210">
        <v>43244</v>
      </c>
      <c r="B377" s="211" t="s">
        <v>4</v>
      </c>
      <c r="C377" s="211">
        <v>1321</v>
      </c>
      <c r="D377" s="211" t="s">
        <v>205</v>
      </c>
      <c r="E377" s="211" t="s">
        <v>7</v>
      </c>
      <c r="F377" s="211" t="s">
        <v>7</v>
      </c>
      <c r="G377" s="211" t="s">
        <v>98</v>
      </c>
      <c r="H377" s="211"/>
    </row>
    <row r="378" spans="1:8">
      <c r="A378" s="210">
        <v>43244</v>
      </c>
      <c r="B378" s="211" t="s">
        <v>4</v>
      </c>
      <c r="C378" s="211">
        <v>4978</v>
      </c>
      <c r="D378" s="211" t="s">
        <v>1861</v>
      </c>
      <c r="E378" s="211" t="s">
        <v>5</v>
      </c>
      <c r="F378" s="211" t="s">
        <v>5</v>
      </c>
      <c r="G378" s="211" t="s">
        <v>123</v>
      </c>
      <c r="H378" s="211"/>
    </row>
    <row r="379" spans="1:8">
      <c r="A379" s="210">
        <v>43244</v>
      </c>
      <c r="B379" s="211" t="s">
        <v>4</v>
      </c>
      <c r="C379" s="211">
        <v>3364</v>
      </c>
      <c r="D379" s="211" t="s">
        <v>151</v>
      </c>
      <c r="E379" s="211" t="s">
        <v>5</v>
      </c>
      <c r="F379" s="211" t="s">
        <v>5</v>
      </c>
      <c r="G379" s="211" t="s">
        <v>98</v>
      </c>
      <c r="H379" s="211"/>
    </row>
    <row r="380" spans="1:8">
      <c r="A380" s="210">
        <v>43244</v>
      </c>
      <c r="B380" s="211" t="s">
        <v>4</v>
      </c>
      <c r="C380" s="211">
        <v>2166</v>
      </c>
      <c r="D380" s="211" t="s">
        <v>205</v>
      </c>
      <c r="E380" s="211" t="s">
        <v>5</v>
      </c>
      <c r="F380" s="211" t="s">
        <v>7</v>
      </c>
      <c r="G380" s="211" t="s">
        <v>466</v>
      </c>
      <c r="H380" s="211"/>
    </row>
    <row r="381" spans="1:8">
      <c r="A381" s="210">
        <v>43245</v>
      </c>
      <c r="B381" s="211" t="s">
        <v>4</v>
      </c>
      <c r="C381" s="211">
        <v>8258</v>
      </c>
      <c r="D381" s="211" t="s">
        <v>162</v>
      </c>
      <c r="E381" s="211" t="s">
        <v>489</v>
      </c>
      <c r="F381" s="211" t="s">
        <v>24</v>
      </c>
      <c r="G381" s="211" t="s">
        <v>514</v>
      </c>
      <c r="H381" s="211"/>
    </row>
    <row r="382" spans="1:8">
      <c r="A382" s="210">
        <v>43245</v>
      </c>
      <c r="B382" s="211" t="s">
        <v>4</v>
      </c>
      <c r="C382" s="211">
        <v>7511</v>
      </c>
      <c r="D382" s="211" t="s">
        <v>468</v>
      </c>
      <c r="E382" s="211" t="s">
        <v>6</v>
      </c>
      <c r="F382" s="211" t="s">
        <v>5</v>
      </c>
      <c r="G382" s="211" t="s">
        <v>235</v>
      </c>
      <c r="H382" s="211"/>
    </row>
    <row r="383" spans="1:8">
      <c r="A383" s="210">
        <v>43245</v>
      </c>
      <c r="B383" s="211" t="s">
        <v>4</v>
      </c>
      <c r="C383" s="211">
        <v>7513</v>
      </c>
      <c r="D383" s="211" t="s">
        <v>468</v>
      </c>
      <c r="E383" s="211" t="s">
        <v>5</v>
      </c>
      <c r="F383" s="211" t="s">
        <v>5</v>
      </c>
      <c r="G383" s="211" t="s">
        <v>248</v>
      </c>
      <c r="H383" s="211"/>
    </row>
    <row r="384" spans="1:8">
      <c r="A384" s="210">
        <v>43245</v>
      </c>
      <c r="B384" s="211" t="s">
        <v>4</v>
      </c>
      <c r="C384" s="211">
        <v>5316</v>
      </c>
      <c r="D384" s="211" t="s">
        <v>1820</v>
      </c>
      <c r="E384" s="211" t="s">
        <v>5</v>
      </c>
      <c r="F384" s="211" t="s">
        <v>6</v>
      </c>
      <c r="G384" s="211" t="s">
        <v>123</v>
      </c>
      <c r="H384" s="211"/>
    </row>
    <row r="385" spans="1:11">
      <c r="A385" s="210">
        <v>43245</v>
      </c>
      <c r="B385" s="211" t="s">
        <v>4</v>
      </c>
      <c r="C385" s="211">
        <v>1456</v>
      </c>
      <c r="D385" s="211" t="s">
        <v>205</v>
      </c>
      <c r="E385" s="211" t="s">
        <v>25</v>
      </c>
      <c r="F385" s="211" t="s">
        <v>7</v>
      </c>
      <c r="G385" s="211" t="s">
        <v>609</v>
      </c>
      <c r="H385" s="211"/>
    </row>
    <row r="386" spans="1:11">
      <c r="A386" s="210">
        <v>43245</v>
      </c>
      <c r="B386" s="211" t="s">
        <v>4</v>
      </c>
      <c r="C386" s="211">
        <v>2326</v>
      </c>
      <c r="D386" s="211" t="s">
        <v>205</v>
      </c>
      <c r="E386" s="211" t="s">
        <v>24</v>
      </c>
      <c r="F386" s="211" t="s">
        <v>7</v>
      </c>
      <c r="G386" s="211" t="s">
        <v>1113</v>
      </c>
      <c r="H386" s="211"/>
    </row>
    <row r="387" spans="1:11">
      <c r="A387" s="210">
        <v>43245</v>
      </c>
      <c r="B387" s="211" t="s">
        <v>4</v>
      </c>
      <c r="C387" s="211">
        <v>1439</v>
      </c>
      <c r="D387" s="211" t="s">
        <v>205</v>
      </c>
      <c r="E387" s="211" t="s">
        <v>24</v>
      </c>
      <c r="F387" s="211" t="s">
        <v>24</v>
      </c>
      <c r="G387" s="211" t="s">
        <v>123</v>
      </c>
      <c r="H387" s="211"/>
    </row>
    <row r="388" spans="1:11">
      <c r="A388" s="210">
        <v>43245</v>
      </c>
      <c r="B388" s="211" t="s">
        <v>4</v>
      </c>
      <c r="C388" s="211">
        <v>4530</v>
      </c>
      <c r="D388" s="211" t="s">
        <v>1831</v>
      </c>
      <c r="E388" s="211" t="s">
        <v>25</v>
      </c>
      <c r="F388" s="211" t="s">
        <v>24</v>
      </c>
      <c r="G388" s="211" t="s">
        <v>939</v>
      </c>
      <c r="H388" s="211"/>
    </row>
    <row r="389" spans="1:11">
      <c r="A389" s="210">
        <v>43245</v>
      </c>
      <c r="B389" s="211" t="s">
        <v>4</v>
      </c>
      <c r="C389" s="211">
        <v>1262</v>
      </c>
      <c r="D389" s="211" t="s">
        <v>205</v>
      </c>
      <c r="E389" s="211" t="s">
        <v>489</v>
      </c>
      <c r="F389" s="211" t="s">
        <v>7</v>
      </c>
      <c r="G389" s="211" t="s">
        <v>1686</v>
      </c>
      <c r="H389" s="211"/>
    </row>
    <row r="390" spans="1:11">
      <c r="A390" s="210">
        <v>43245</v>
      </c>
      <c r="B390" s="211" t="s">
        <v>4</v>
      </c>
      <c r="C390" s="211">
        <v>2440</v>
      </c>
      <c r="D390" s="211" t="s">
        <v>205</v>
      </c>
      <c r="E390" s="211" t="s">
        <v>18</v>
      </c>
      <c r="F390" s="211" t="s">
        <v>1841</v>
      </c>
      <c r="G390" s="211" t="s">
        <v>98</v>
      </c>
      <c r="H390" s="211"/>
    </row>
    <row r="391" spans="1:11">
      <c r="A391" s="210">
        <v>43245</v>
      </c>
      <c r="B391" s="211" t="s">
        <v>4</v>
      </c>
      <c r="C391" s="211">
        <v>4470</v>
      </c>
      <c r="D391" s="211" t="s">
        <v>139</v>
      </c>
      <c r="E391" s="211" t="s">
        <v>5</v>
      </c>
      <c r="F391" s="211" t="s">
        <v>5</v>
      </c>
      <c r="G391" s="211" t="s">
        <v>231</v>
      </c>
      <c r="H391" s="211"/>
    </row>
    <row r="392" spans="1:11">
      <c r="A392" s="210">
        <v>43245</v>
      </c>
      <c r="B392" s="211" t="s">
        <v>4</v>
      </c>
      <c r="C392" s="211">
        <v>4039</v>
      </c>
      <c r="D392" s="211" t="s">
        <v>141</v>
      </c>
      <c r="E392" s="211" t="s">
        <v>1841</v>
      </c>
      <c r="F392" s="211" t="s">
        <v>1841</v>
      </c>
      <c r="G392" s="211" t="s">
        <v>435</v>
      </c>
      <c r="H392" s="211"/>
    </row>
    <row r="393" spans="1:11">
      <c r="A393" s="210">
        <v>43245</v>
      </c>
      <c r="B393" s="211" t="s">
        <v>4</v>
      </c>
      <c r="C393" s="211">
        <v>3422</v>
      </c>
      <c r="D393" s="211" t="s">
        <v>168</v>
      </c>
      <c r="E393" s="211" t="s">
        <v>5</v>
      </c>
      <c r="F393" s="211" t="s">
        <v>5</v>
      </c>
      <c r="G393" s="211" t="s">
        <v>389</v>
      </c>
      <c r="H393" s="211"/>
    </row>
    <row r="394" spans="1:11">
      <c r="A394" s="210">
        <v>43245</v>
      </c>
      <c r="B394" s="211" t="s">
        <v>4</v>
      </c>
      <c r="C394" s="211">
        <v>4660</v>
      </c>
      <c r="D394" s="211" t="s">
        <v>131</v>
      </c>
      <c r="E394" s="211" t="s">
        <v>5</v>
      </c>
      <c r="F394" s="211" t="s">
        <v>5</v>
      </c>
      <c r="G394" s="211" t="s">
        <v>939</v>
      </c>
      <c r="H394" s="211"/>
    </row>
    <row r="395" spans="1:11">
      <c r="A395" s="210">
        <v>43230</v>
      </c>
      <c r="B395" s="211" t="s">
        <v>1568</v>
      </c>
      <c r="C395" s="211">
        <v>7260</v>
      </c>
      <c r="D395" s="211" t="s">
        <v>153</v>
      </c>
      <c r="E395" s="211" t="s">
        <v>7</v>
      </c>
      <c r="F395" s="211" t="s">
        <v>28</v>
      </c>
      <c r="G395" s="211" t="s">
        <v>1604</v>
      </c>
      <c r="H395" s="211"/>
      <c r="I395" s="212"/>
      <c r="J395" s="212"/>
      <c r="K395" s="212"/>
    </row>
    <row r="396" spans="1:11">
      <c r="A396" s="210">
        <v>43230</v>
      </c>
      <c r="B396" s="211" t="s">
        <v>1568</v>
      </c>
      <c r="C396" s="211">
        <v>8079</v>
      </c>
      <c r="D396" s="211" t="s">
        <v>133</v>
      </c>
      <c r="E396" s="211" t="s">
        <v>5</v>
      </c>
      <c r="F396" s="211" t="s">
        <v>1576</v>
      </c>
      <c r="G396" s="211" t="s">
        <v>388</v>
      </c>
      <c r="H396" s="211"/>
      <c r="I396" s="148"/>
      <c r="J396" s="148"/>
      <c r="K396" s="148"/>
    </row>
    <row r="397" spans="1:11" ht="21">
      <c r="A397" s="210">
        <v>43221</v>
      </c>
      <c r="B397" s="211" t="s">
        <v>984</v>
      </c>
      <c r="C397" s="211">
        <v>9403</v>
      </c>
      <c r="D397" s="211" t="s">
        <v>1386</v>
      </c>
      <c r="E397" s="211" t="s">
        <v>984</v>
      </c>
      <c r="F397" s="211" t="s">
        <v>6</v>
      </c>
      <c r="G397" s="211" t="s">
        <v>941</v>
      </c>
      <c r="H397" s="211"/>
      <c r="I397" s="629"/>
      <c r="J397" s="628"/>
      <c r="K397" s="636"/>
    </row>
    <row r="398" spans="1:11" ht="21">
      <c r="A398" s="210">
        <v>43224</v>
      </c>
      <c r="B398" s="211" t="s">
        <v>984</v>
      </c>
      <c r="C398" s="211">
        <v>1741</v>
      </c>
      <c r="D398" s="211" t="s">
        <v>1513</v>
      </c>
      <c r="E398" s="211" t="s">
        <v>984</v>
      </c>
      <c r="F398" s="211" t="s">
        <v>7</v>
      </c>
      <c r="G398" s="211" t="s">
        <v>941</v>
      </c>
      <c r="H398" s="211"/>
      <c r="I398" s="629"/>
      <c r="J398" s="628"/>
      <c r="K398" s="636"/>
    </row>
    <row r="399" spans="1:11" ht="21">
      <c r="A399" s="210">
        <v>43224</v>
      </c>
      <c r="B399" s="211" t="s">
        <v>984</v>
      </c>
      <c r="C399" s="211" t="s">
        <v>1519</v>
      </c>
      <c r="D399" s="211" t="s">
        <v>1520</v>
      </c>
      <c r="E399" s="211" t="s">
        <v>984</v>
      </c>
      <c r="F399" s="211" t="s">
        <v>24</v>
      </c>
      <c r="G399" s="211" t="s">
        <v>941</v>
      </c>
      <c r="H399" s="211"/>
      <c r="I399" s="629"/>
      <c r="J399" s="628"/>
      <c r="K399" s="636"/>
    </row>
    <row r="400" spans="1:11" ht="21">
      <c r="A400" s="210">
        <v>43226</v>
      </c>
      <c r="B400" s="211" t="s">
        <v>984</v>
      </c>
      <c r="C400" s="211">
        <v>1333</v>
      </c>
      <c r="D400" s="211" t="s">
        <v>1557</v>
      </c>
      <c r="E400" s="211" t="s">
        <v>24</v>
      </c>
      <c r="F400" s="211" t="s">
        <v>24</v>
      </c>
      <c r="G400" s="211" t="s">
        <v>1548</v>
      </c>
      <c r="H400" s="211"/>
      <c r="I400" s="629"/>
      <c r="J400" s="628"/>
      <c r="K400" s="636"/>
    </row>
    <row r="401" spans="1:11">
      <c r="A401" s="210">
        <v>43246</v>
      </c>
      <c r="B401" s="211" t="s">
        <v>4</v>
      </c>
      <c r="C401" s="211">
        <v>4650</v>
      </c>
      <c r="D401" s="211" t="s">
        <v>1879</v>
      </c>
      <c r="E401" s="211" t="s">
        <v>6</v>
      </c>
      <c r="F401" s="211" t="s">
        <v>7</v>
      </c>
      <c r="G401" s="211" t="s">
        <v>657</v>
      </c>
      <c r="H401" s="211"/>
      <c r="I401" s="121"/>
      <c r="J401" s="121"/>
      <c r="K401" s="121"/>
    </row>
    <row r="402" spans="1:11">
      <c r="A402" s="210">
        <v>43246</v>
      </c>
      <c r="B402" s="211" t="s">
        <v>4</v>
      </c>
      <c r="C402" s="211">
        <v>4096</v>
      </c>
      <c r="D402" s="211" t="s">
        <v>180</v>
      </c>
      <c r="E402" s="211" t="s">
        <v>14</v>
      </c>
      <c r="F402" s="211" t="s">
        <v>24</v>
      </c>
      <c r="G402" s="211" t="s">
        <v>388</v>
      </c>
      <c r="H402" s="211"/>
    </row>
    <row r="403" spans="1:11">
      <c r="A403" s="210">
        <v>43246</v>
      </c>
      <c r="B403" s="211" t="s">
        <v>4</v>
      </c>
      <c r="C403" s="211">
        <v>1324</v>
      </c>
      <c r="D403" s="211" t="s">
        <v>205</v>
      </c>
      <c r="E403" s="211" t="s">
        <v>1882</v>
      </c>
      <c r="F403" s="211" t="s">
        <v>5</v>
      </c>
      <c r="G403" s="211" t="s">
        <v>45</v>
      </c>
      <c r="H403" s="211"/>
    </row>
    <row r="404" spans="1:11">
      <c r="A404" s="210">
        <v>43246</v>
      </c>
      <c r="B404" s="211" t="s">
        <v>4</v>
      </c>
      <c r="C404" s="211">
        <v>4651</v>
      </c>
      <c r="D404" s="211" t="s">
        <v>131</v>
      </c>
      <c r="E404" s="211" t="s">
        <v>1883</v>
      </c>
      <c r="F404" s="211" t="s">
        <v>24</v>
      </c>
      <c r="G404" s="211" t="s">
        <v>1904</v>
      </c>
      <c r="H404" s="211"/>
    </row>
    <row r="405" spans="1:11">
      <c r="A405" s="210">
        <v>43246</v>
      </c>
      <c r="B405" s="211" t="s">
        <v>4</v>
      </c>
      <c r="C405" s="211">
        <v>3360</v>
      </c>
      <c r="D405" s="211" t="s">
        <v>151</v>
      </c>
      <c r="E405" s="211" t="s">
        <v>5</v>
      </c>
      <c r="F405" s="211" t="s">
        <v>7</v>
      </c>
      <c r="G405" s="211" t="s">
        <v>388</v>
      </c>
      <c r="H405" s="211"/>
    </row>
    <row r="406" spans="1:11">
      <c r="A406" s="210">
        <v>43246</v>
      </c>
      <c r="B406" s="211" t="s">
        <v>4</v>
      </c>
      <c r="C406" s="211">
        <v>3833</v>
      </c>
      <c r="D406" s="211" t="s">
        <v>304</v>
      </c>
      <c r="E406" s="211" t="s">
        <v>7</v>
      </c>
      <c r="F406" s="211" t="s">
        <v>24</v>
      </c>
      <c r="G406" s="211" t="s">
        <v>510</v>
      </c>
      <c r="H406" s="211"/>
    </row>
    <row r="407" spans="1:11">
      <c r="A407" s="210">
        <v>43246</v>
      </c>
      <c r="B407" s="211" t="s">
        <v>7</v>
      </c>
      <c r="C407" s="211">
        <v>57130</v>
      </c>
      <c r="D407" s="211" t="s">
        <v>1886</v>
      </c>
      <c r="E407" s="211" t="s">
        <v>7</v>
      </c>
      <c r="F407" s="211" t="s">
        <v>24</v>
      </c>
      <c r="G407" s="211" t="s">
        <v>1906</v>
      </c>
      <c r="H407" s="211"/>
    </row>
    <row r="408" spans="1:11">
      <c r="A408" s="210">
        <v>43247</v>
      </c>
      <c r="B408" s="211" t="s">
        <v>4</v>
      </c>
      <c r="C408" s="211">
        <v>3321</v>
      </c>
      <c r="D408" s="211" t="s">
        <v>1180</v>
      </c>
      <c r="E408" s="211" t="s">
        <v>225</v>
      </c>
      <c r="F408" s="211" t="s">
        <v>1171</v>
      </c>
      <c r="G408" s="211" t="s">
        <v>388</v>
      </c>
      <c r="H408" s="211"/>
    </row>
    <row r="409" spans="1:11">
      <c r="A409" s="210">
        <v>43247</v>
      </c>
      <c r="B409" s="211" t="s">
        <v>4</v>
      </c>
      <c r="C409" s="211">
        <v>8111</v>
      </c>
      <c r="D409" s="211" t="s">
        <v>135</v>
      </c>
      <c r="E409" s="211" t="s">
        <v>1888</v>
      </c>
      <c r="F409" s="211" t="s">
        <v>24</v>
      </c>
      <c r="G409" s="211" t="s">
        <v>123</v>
      </c>
      <c r="H409" s="211"/>
    </row>
    <row r="410" spans="1:11">
      <c r="A410" s="210">
        <v>43247</v>
      </c>
      <c r="B410" s="211" t="s">
        <v>4</v>
      </c>
      <c r="C410" s="211">
        <v>3324</v>
      </c>
      <c r="D410" s="211" t="s">
        <v>183</v>
      </c>
      <c r="E410" s="211" t="s">
        <v>5</v>
      </c>
      <c r="F410" s="211" t="s">
        <v>7</v>
      </c>
      <c r="G410" s="211" t="s">
        <v>1890</v>
      </c>
      <c r="H410" s="211"/>
    </row>
    <row r="411" spans="1:11" ht="15" customHeight="1">
      <c r="A411" s="210">
        <v>43247</v>
      </c>
      <c r="B411" s="211" t="s">
        <v>4</v>
      </c>
      <c r="C411" s="211">
        <v>3468</v>
      </c>
      <c r="D411" s="211" t="s">
        <v>168</v>
      </c>
      <c r="E411" s="211" t="s">
        <v>5</v>
      </c>
      <c r="F411" s="211" t="s">
        <v>7</v>
      </c>
      <c r="G411" s="213" t="s">
        <v>1892</v>
      </c>
      <c r="H411" s="211"/>
    </row>
    <row r="412" spans="1:11">
      <c r="A412" s="210">
        <v>43248</v>
      </c>
      <c r="B412" s="211" t="s">
        <v>4</v>
      </c>
      <c r="C412" s="211">
        <v>4642</v>
      </c>
      <c r="D412" s="211" t="s">
        <v>131</v>
      </c>
      <c r="E412" s="211" t="s">
        <v>24</v>
      </c>
      <c r="F412" s="211" t="s">
        <v>6</v>
      </c>
      <c r="G412" s="211" t="s">
        <v>389</v>
      </c>
      <c r="H412" s="211"/>
    </row>
    <row r="413" spans="1:11">
      <c r="A413" s="210">
        <v>43249</v>
      </c>
      <c r="B413" s="211" t="s">
        <v>4</v>
      </c>
      <c r="C413" s="211">
        <v>4419</v>
      </c>
      <c r="D413" s="211" t="s">
        <v>158</v>
      </c>
      <c r="E413" s="211" t="s">
        <v>5</v>
      </c>
      <c r="F413" s="211" t="s">
        <v>7</v>
      </c>
      <c r="G413" s="211" t="s">
        <v>48</v>
      </c>
      <c r="H413" s="211"/>
    </row>
    <row r="414" spans="1:11">
      <c r="A414" s="210">
        <v>43249</v>
      </c>
      <c r="B414" s="211" t="s">
        <v>1125</v>
      </c>
      <c r="C414" s="211" t="s">
        <v>1895</v>
      </c>
      <c r="D414" s="211" t="s">
        <v>1896</v>
      </c>
      <c r="E414" s="211" t="s">
        <v>24</v>
      </c>
      <c r="F414" s="211" t="s">
        <v>12</v>
      </c>
      <c r="G414" s="211" t="s">
        <v>514</v>
      </c>
      <c r="H414" s="211"/>
    </row>
    <row r="415" spans="1:11">
      <c r="A415" s="210">
        <v>43249</v>
      </c>
      <c r="B415" s="211" t="s">
        <v>1125</v>
      </c>
      <c r="C415" s="211" t="s">
        <v>1897</v>
      </c>
      <c r="D415" s="211" t="s">
        <v>1896</v>
      </c>
      <c r="E415" s="211" t="s">
        <v>24</v>
      </c>
      <c r="F415" s="211" t="s">
        <v>24</v>
      </c>
      <c r="G415" s="211" t="s">
        <v>1898</v>
      </c>
      <c r="H415" s="211"/>
    </row>
    <row r="416" spans="1:11">
      <c r="A416" s="210">
        <v>43249</v>
      </c>
      <c r="B416" s="211" t="s">
        <v>4</v>
      </c>
      <c r="C416" s="211">
        <v>7253</v>
      </c>
      <c r="D416" s="211" t="s">
        <v>311</v>
      </c>
      <c r="E416" s="211" t="s">
        <v>984</v>
      </c>
      <c r="F416" s="211" t="s">
        <v>1899</v>
      </c>
      <c r="G416" s="211" t="s">
        <v>98</v>
      </c>
      <c r="H416" s="211"/>
    </row>
    <row r="417" spans="1:8">
      <c r="A417" s="210">
        <v>43249</v>
      </c>
      <c r="B417" s="211" t="s">
        <v>4</v>
      </c>
      <c r="C417" s="211">
        <v>5176</v>
      </c>
      <c r="D417" s="211" t="s">
        <v>341</v>
      </c>
      <c r="E417" s="211" t="s">
        <v>24</v>
      </c>
      <c r="F417" s="211" t="s">
        <v>24</v>
      </c>
      <c r="G417" s="211" t="s">
        <v>98</v>
      </c>
      <c r="H417" s="211"/>
    </row>
    <row r="418" spans="1:8">
      <c r="A418" s="210">
        <v>43250</v>
      </c>
      <c r="B418" s="211" t="s">
        <v>4</v>
      </c>
      <c r="C418" s="211">
        <v>4303</v>
      </c>
      <c r="D418" s="211" t="s">
        <v>141</v>
      </c>
      <c r="E418" s="211" t="s">
        <v>5</v>
      </c>
      <c r="F418" s="211" t="s">
        <v>1677</v>
      </c>
      <c r="G418" s="211" t="s">
        <v>514</v>
      </c>
      <c r="H418" s="211"/>
    </row>
    <row r="419" spans="1:8">
      <c r="A419" s="210">
        <v>43251</v>
      </c>
      <c r="B419" s="211" t="s">
        <v>4</v>
      </c>
      <c r="C419" s="211">
        <v>8283</v>
      </c>
      <c r="D419" s="211" t="s">
        <v>916</v>
      </c>
      <c r="E419" s="211" t="s">
        <v>24</v>
      </c>
      <c r="F419" s="211" t="s">
        <v>5</v>
      </c>
      <c r="G419" s="211" t="s">
        <v>388</v>
      </c>
      <c r="H419" s="211"/>
    </row>
    <row r="420" spans="1:8">
      <c r="A420" s="210">
        <v>43251</v>
      </c>
      <c r="B420" s="211" t="s">
        <v>4</v>
      </c>
      <c r="C420" s="211">
        <v>6961</v>
      </c>
      <c r="D420" s="211" t="s">
        <v>198</v>
      </c>
      <c r="E420" s="211" t="s">
        <v>25</v>
      </c>
      <c r="F420" s="211" t="s">
        <v>242</v>
      </c>
      <c r="G420" s="211" t="s">
        <v>42</v>
      </c>
      <c r="H420" s="211"/>
    </row>
    <row r="421" spans="1:8">
      <c r="A421" s="210">
        <v>43251</v>
      </c>
      <c r="B421" s="211" t="s">
        <v>4</v>
      </c>
      <c r="C421" s="211">
        <v>4676</v>
      </c>
      <c r="D421" s="211" t="s">
        <v>206</v>
      </c>
      <c r="E421" s="211" t="s">
        <v>9</v>
      </c>
      <c r="F421" s="211" t="s">
        <v>7</v>
      </c>
      <c r="G421" s="211" t="s">
        <v>388</v>
      </c>
      <c r="H421" s="211"/>
    </row>
    <row r="452" spans="9:11">
      <c r="I452" t="s">
        <v>1689</v>
      </c>
    </row>
    <row r="453" spans="9:11" ht="21">
      <c r="I453" s="134"/>
      <c r="J453" s="243"/>
      <c r="K453" s="144"/>
    </row>
    <row r="454" spans="9:11" ht="21">
      <c r="I454" s="134"/>
      <c r="J454" s="135"/>
      <c r="K454" s="144"/>
    </row>
    <row r="455" spans="9:11" ht="21">
      <c r="I455" s="134"/>
      <c r="J455" s="135"/>
      <c r="K455" s="144"/>
    </row>
    <row r="456" spans="9:11" ht="21">
      <c r="I456" s="134"/>
      <c r="J456" s="135"/>
      <c r="K456" s="144"/>
    </row>
    <row r="457" spans="9:11" ht="21">
      <c r="I457" s="134" t="s">
        <v>4</v>
      </c>
      <c r="J457" s="190">
        <f>396-119</f>
        <v>277</v>
      </c>
      <c r="K457" s="144">
        <f>J457/J462</f>
        <v>0.69773299748110829</v>
      </c>
    </row>
    <row r="458" spans="9:11" ht="21">
      <c r="I458" s="134" t="s">
        <v>22</v>
      </c>
      <c r="J458" s="628">
        <v>7</v>
      </c>
      <c r="K458" s="144">
        <f>J458/J462</f>
        <v>1.7632241813602016E-2</v>
      </c>
    </row>
    <row r="459" spans="9:11" ht="21">
      <c r="I459" s="134" t="s">
        <v>6</v>
      </c>
      <c r="J459" s="628">
        <v>19</v>
      </c>
      <c r="K459" s="144">
        <f>J459/J462</f>
        <v>4.7858942065491183E-2</v>
      </c>
    </row>
    <row r="460" spans="9:11" ht="21">
      <c r="I460" s="134" t="s">
        <v>7</v>
      </c>
      <c r="J460" s="628">
        <f>119-29</f>
        <v>90</v>
      </c>
      <c r="K460" s="144">
        <f>J460/J462</f>
        <v>0.22670025188916876</v>
      </c>
    </row>
    <row r="461" spans="9:11" ht="21">
      <c r="I461" s="134" t="s">
        <v>984</v>
      </c>
      <c r="J461" s="628">
        <v>4</v>
      </c>
      <c r="K461" s="144">
        <f>J461/J462</f>
        <v>1.0075566750629723E-2</v>
      </c>
    </row>
    <row r="462" spans="9:11" ht="21">
      <c r="I462" s="134"/>
      <c r="J462" s="135">
        <f>SUM(J457:J461)</f>
        <v>397</v>
      </c>
      <c r="K462" s="144">
        <f>SUM(K457:K461)</f>
        <v>0.99999999999999989</v>
      </c>
    </row>
  </sheetData>
  <sortState ref="A4:K400">
    <sortCondition ref="B4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/>
  <dimension ref="A1:K105"/>
  <sheetViews>
    <sheetView topLeftCell="D64" workbookViewId="0">
      <selection activeCell="H85" sqref="H2:H85"/>
    </sheetView>
  </sheetViews>
  <sheetFormatPr baseColWidth="10" defaultRowHeight="15"/>
  <cols>
    <col min="6" max="6" width="17.6640625" customWidth="1"/>
    <col min="7" max="7" width="51.33203125" customWidth="1"/>
    <col min="8" max="8" width="37" customWidth="1"/>
  </cols>
  <sheetData>
    <row r="1" spans="1:8" s="212" customFormat="1">
      <c r="A1" s="210">
        <v>43252</v>
      </c>
      <c r="B1" s="211" t="s">
        <v>250</v>
      </c>
      <c r="C1" s="211" t="s">
        <v>1907</v>
      </c>
      <c r="D1" s="211" t="s">
        <v>1908</v>
      </c>
      <c r="E1" s="211" t="s">
        <v>24</v>
      </c>
      <c r="F1" s="211" t="s">
        <v>7</v>
      </c>
      <c r="G1" s="211" t="s">
        <v>1230</v>
      </c>
      <c r="H1" s="211"/>
    </row>
    <row r="2" spans="1:8" s="212" customFormat="1">
      <c r="A2" s="210">
        <v>43252</v>
      </c>
      <c r="B2" s="211" t="s">
        <v>250</v>
      </c>
      <c r="C2" s="211" t="s">
        <v>1907</v>
      </c>
      <c r="D2" s="211" t="s">
        <v>1908</v>
      </c>
      <c r="E2" s="211" t="s">
        <v>24</v>
      </c>
      <c r="F2" s="211" t="s">
        <v>24</v>
      </c>
      <c r="G2" s="211" t="s">
        <v>388</v>
      </c>
      <c r="H2" s="211"/>
    </row>
    <row r="3" spans="1:8" s="212" customFormat="1">
      <c r="A3" s="210">
        <v>43267</v>
      </c>
      <c r="B3" s="211" t="s">
        <v>22</v>
      </c>
      <c r="C3" s="211">
        <v>6800</v>
      </c>
      <c r="D3" s="211" t="s">
        <v>1963</v>
      </c>
      <c r="E3" s="211" t="s">
        <v>7</v>
      </c>
      <c r="F3" s="211" t="s">
        <v>24</v>
      </c>
      <c r="G3" s="211" t="s">
        <v>42</v>
      </c>
      <c r="H3" s="211"/>
    </row>
    <row r="4" spans="1:8" s="212" customFormat="1">
      <c r="A4" s="210">
        <v>43275</v>
      </c>
      <c r="B4" s="211" t="s">
        <v>22</v>
      </c>
      <c r="C4" s="211">
        <v>6769</v>
      </c>
      <c r="D4" s="211" t="s">
        <v>1985</v>
      </c>
      <c r="E4" s="211" t="s">
        <v>7</v>
      </c>
      <c r="F4" s="211" t="s">
        <v>7</v>
      </c>
      <c r="G4" s="211" t="s">
        <v>1986</v>
      </c>
      <c r="H4" s="211"/>
    </row>
    <row r="5" spans="1:8" s="212" customFormat="1">
      <c r="A5" s="210">
        <v>43281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984</v>
      </c>
      <c r="G5" s="211" t="s">
        <v>510</v>
      </c>
      <c r="H5" s="211"/>
    </row>
    <row r="6" spans="1:8" s="212" customFormat="1">
      <c r="A6" s="210">
        <v>43258</v>
      </c>
      <c r="B6" s="211" t="s">
        <v>1934</v>
      </c>
      <c r="C6" s="211" t="s">
        <v>1935</v>
      </c>
      <c r="D6" s="211" t="s">
        <v>1934</v>
      </c>
      <c r="E6" s="211" t="s">
        <v>24</v>
      </c>
      <c r="F6" s="211" t="s">
        <v>1936</v>
      </c>
      <c r="G6" s="211" t="s">
        <v>1937</v>
      </c>
      <c r="H6" s="211"/>
    </row>
    <row r="7" spans="1:8" s="212" customFormat="1">
      <c r="A7" s="210">
        <v>43252</v>
      </c>
      <c r="B7" s="211" t="s">
        <v>6</v>
      </c>
      <c r="C7" s="211">
        <v>73342</v>
      </c>
      <c r="D7" s="211" t="s">
        <v>1064</v>
      </c>
      <c r="E7" s="211" t="s">
        <v>6</v>
      </c>
      <c r="F7" s="211" t="s">
        <v>24</v>
      </c>
      <c r="G7" s="211" t="s">
        <v>1230</v>
      </c>
      <c r="H7" s="211"/>
    </row>
    <row r="8" spans="1:8" s="212" customFormat="1">
      <c r="A8" s="210">
        <v>43252</v>
      </c>
      <c r="B8" s="211" t="s">
        <v>6</v>
      </c>
      <c r="C8" s="246" t="s">
        <v>1909</v>
      </c>
      <c r="D8" s="211" t="s">
        <v>1910</v>
      </c>
      <c r="E8" s="211" t="s">
        <v>24</v>
      </c>
      <c r="F8" s="211" t="s">
        <v>9</v>
      </c>
      <c r="G8" s="211" t="s">
        <v>672</v>
      </c>
      <c r="H8" s="211"/>
    </row>
    <row r="9" spans="1:8" s="212" customFormat="1">
      <c r="A9" s="210">
        <v>43253</v>
      </c>
      <c r="B9" s="211" t="s">
        <v>6</v>
      </c>
      <c r="C9" s="211">
        <v>543636</v>
      </c>
      <c r="D9" s="211" t="s">
        <v>1912</v>
      </c>
      <c r="E9" s="211" t="s">
        <v>6</v>
      </c>
      <c r="F9" s="211" t="s">
        <v>1826</v>
      </c>
      <c r="G9" s="211" t="s">
        <v>514</v>
      </c>
      <c r="H9" s="211"/>
    </row>
    <row r="10" spans="1:8" s="212" customFormat="1">
      <c r="A10" s="210">
        <v>43261</v>
      </c>
      <c r="B10" s="211" t="s">
        <v>6</v>
      </c>
      <c r="C10" s="211">
        <v>47839</v>
      </c>
      <c r="D10" s="211" t="s">
        <v>1954</v>
      </c>
      <c r="E10" s="211" t="s">
        <v>6</v>
      </c>
      <c r="F10" s="211" t="s">
        <v>24</v>
      </c>
      <c r="G10" s="211" t="s">
        <v>941</v>
      </c>
      <c r="H10" s="211"/>
    </row>
    <row r="11" spans="1:8" s="212" customFormat="1">
      <c r="A11" s="210">
        <v>43275</v>
      </c>
      <c r="B11" s="211" t="s">
        <v>6</v>
      </c>
      <c r="C11" s="211">
        <v>54457</v>
      </c>
      <c r="D11" s="211" t="s">
        <v>473</v>
      </c>
      <c r="E11" s="211" t="s">
        <v>28</v>
      </c>
      <c r="F11" s="211" t="s">
        <v>6</v>
      </c>
      <c r="G11" s="211" t="s">
        <v>389</v>
      </c>
      <c r="H11" s="211"/>
    </row>
    <row r="12" spans="1:8" s="212" customFormat="1">
      <c r="A12" s="210">
        <v>43253</v>
      </c>
      <c r="B12" s="211" t="s">
        <v>7</v>
      </c>
      <c r="C12" s="211">
        <v>57710</v>
      </c>
      <c r="D12" s="211" t="s">
        <v>1918</v>
      </c>
      <c r="E12" s="211" t="s">
        <v>7</v>
      </c>
      <c r="F12" s="211" t="s">
        <v>24</v>
      </c>
      <c r="G12" s="211" t="s">
        <v>1763</v>
      </c>
      <c r="H12" s="211"/>
    </row>
    <row r="13" spans="1:8" s="212" customFormat="1">
      <c r="A13" s="210">
        <v>43253</v>
      </c>
      <c r="B13" s="211" t="s">
        <v>7</v>
      </c>
      <c r="C13" s="211">
        <v>57100</v>
      </c>
      <c r="D13" s="211" t="s">
        <v>369</v>
      </c>
      <c r="E13" s="211" t="s">
        <v>7</v>
      </c>
      <c r="F13" s="211" t="s">
        <v>24</v>
      </c>
      <c r="G13" s="211" t="s">
        <v>116</v>
      </c>
      <c r="H13" s="211"/>
    </row>
    <row r="14" spans="1:8" s="212" customFormat="1">
      <c r="A14" s="210">
        <v>43253</v>
      </c>
      <c r="B14" s="211" t="s">
        <v>7</v>
      </c>
      <c r="C14" s="211">
        <v>57180</v>
      </c>
      <c r="D14" s="211" t="s">
        <v>823</v>
      </c>
      <c r="E14" s="211" t="s">
        <v>7</v>
      </c>
      <c r="F14" s="211" t="s">
        <v>6</v>
      </c>
      <c r="G14" s="211" t="s">
        <v>98</v>
      </c>
      <c r="H14" s="211"/>
    </row>
    <row r="15" spans="1:8" s="212" customFormat="1">
      <c r="A15" s="210">
        <v>43253</v>
      </c>
      <c r="B15" s="211" t="s">
        <v>7</v>
      </c>
      <c r="C15" s="211">
        <v>54190</v>
      </c>
      <c r="D15" s="211" t="s">
        <v>1725</v>
      </c>
      <c r="E15" s="211" t="s">
        <v>7</v>
      </c>
      <c r="F15" s="211" t="s">
        <v>6</v>
      </c>
      <c r="G15" s="211" t="s">
        <v>123</v>
      </c>
      <c r="H15" s="211"/>
    </row>
    <row r="16" spans="1:8" s="212" customFormat="1">
      <c r="A16" s="210">
        <v>43253</v>
      </c>
      <c r="B16" s="211" t="s">
        <v>7</v>
      </c>
      <c r="C16" s="211">
        <v>54190</v>
      </c>
      <c r="D16" s="211" t="s">
        <v>1725</v>
      </c>
      <c r="E16" s="211" t="s">
        <v>10</v>
      </c>
      <c r="F16" s="211" t="s">
        <v>1618</v>
      </c>
      <c r="G16" s="211" t="s">
        <v>514</v>
      </c>
      <c r="H16" s="211"/>
    </row>
    <row r="17" spans="1:8" s="212" customFormat="1">
      <c r="A17" s="210">
        <v>43253</v>
      </c>
      <c r="B17" s="211" t="s">
        <v>7</v>
      </c>
      <c r="C17" s="211">
        <v>571100</v>
      </c>
      <c r="D17" s="211" t="s">
        <v>369</v>
      </c>
      <c r="E17" s="211" t="s">
        <v>7</v>
      </c>
      <c r="F17" s="211" t="s">
        <v>7</v>
      </c>
      <c r="G17" s="211" t="s">
        <v>1925</v>
      </c>
      <c r="H17" s="211"/>
    </row>
    <row r="18" spans="1:8" s="212" customFormat="1">
      <c r="A18" s="210">
        <v>43253</v>
      </c>
      <c r="B18" s="211" t="s">
        <v>7</v>
      </c>
      <c r="C18" s="211">
        <v>55000</v>
      </c>
      <c r="D18" s="211" t="s">
        <v>1927</v>
      </c>
      <c r="E18" s="211" t="s">
        <v>7</v>
      </c>
      <c r="F18" s="211" t="s">
        <v>7</v>
      </c>
      <c r="G18" s="211" t="s">
        <v>116</v>
      </c>
      <c r="H18" s="211"/>
    </row>
    <row r="19" spans="1:8" s="212" customFormat="1">
      <c r="A19" s="210">
        <v>43254</v>
      </c>
      <c r="B19" s="211" t="s">
        <v>7</v>
      </c>
      <c r="C19" s="211">
        <v>54590</v>
      </c>
      <c r="D19" s="211" t="s">
        <v>849</v>
      </c>
      <c r="E19" s="211" t="s">
        <v>7</v>
      </c>
      <c r="F19" s="211" t="s">
        <v>1931</v>
      </c>
      <c r="G19" s="211" t="s">
        <v>98</v>
      </c>
      <c r="H19" s="211"/>
    </row>
    <row r="20" spans="1:8" s="212" customFormat="1">
      <c r="A20" s="210">
        <v>43257</v>
      </c>
      <c r="B20" s="211" t="s">
        <v>7</v>
      </c>
      <c r="C20" s="211">
        <v>57655</v>
      </c>
      <c r="D20" s="211" t="s">
        <v>1508</v>
      </c>
      <c r="E20" s="211" t="s">
        <v>7</v>
      </c>
      <c r="F20" s="211" t="s">
        <v>6</v>
      </c>
      <c r="G20" s="211" t="s">
        <v>548</v>
      </c>
      <c r="H20" s="211"/>
    </row>
    <row r="21" spans="1:8" s="212" customFormat="1">
      <c r="A21" s="210">
        <v>43259</v>
      </c>
      <c r="B21" s="211" t="s">
        <v>7</v>
      </c>
      <c r="C21" s="211">
        <v>75016</v>
      </c>
      <c r="D21" s="211" t="s">
        <v>716</v>
      </c>
      <c r="E21" s="211" t="s">
        <v>1936</v>
      </c>
      <c r="F21" s="211" t="s">
        <v>7</v>
      </c>
      <c r="G21" s="211" t="s">
        <v>1612</v>
      </c>
      <c r="H21" s="211"/>
    </row>
    <row r="22" spans="1:8" s="212" customFormat="1">
      <c r="A22" s="210">
        <v>43260</v>
      </c>
      <c r="B22" s="211" t="s">
        <v>7</v>
      </c>
      <c r="C22" s="211">
        <v>54400</v>
      </c>
      <c r="D22" s="211" t="s">
        <v>815</v>
      </c>
      <c r="E22" s="211" t="s">
        <v>7</v>
      </c>
      <c r="F22" s="211" t="s">
        <v>24</v>
      </c>
      <c r="G22" s="211" t="s">
        <v>1944</v>
      </c>
      <c r="H22" s="211"/>
    </row>
    <row r="23" spans="1:8" s="212" customFormat="1">
      <c r="A23" s="210">
        <v>43260</v>
      </c>
      <c r="B23" s="211" t="s">
        <v>7</v>
      </c>
      <c r="C23" s="211">
        <v>54135</v>
      </c>
      <c r="D23" s="211" t="s">
        <v>738</v>
      </c>
      <c r="E23" s="211" t="s">
        <v>7</v>
      </c>
      <c r="F23" s="211" t="s">
        <v>6</v>
      </c>
      <c r="G23" s="211" t="s">
        <v>388</v>
      </c>
      <c r="H23" s="211"/>
    </row>
    <row r="24" spans="1:8" s="212" customFormat="1">
      <c r="A24" s="210">
        <v>43260</v>
      </c>
      <c r="B24" s="211" t="s">
        <v>7</v>
      </c>
      <c r="C24" s="211">
        <v>57370</v>
      </c>
      <c r="D24" s="211" t="s">
        <v>1949</v>
      </c>
      <c r="E24" s="211" t="s">
        <v>7</v>
      </c>
      <c r="F24" s="211" t="s">
        <v>5</v>
      </c>
      <c r="G24" s="211" t="s">
        <v>388</v>
      </c>
      <c r="H24" s="211"/>
    </row>
    <row r="25" spans="1:8" s="212" customFormat="1">
      <c r="A25" s="210">
        <v>43261</v>
      </c>
      <c r="B25" s="211" t="s">
        <v>7</v>
      </c>
      <c r="C25" s="211">
        <v>57290</v>
      </c>
      <c r="D25" s="211" t="s">
        <v>356</v>
      </c>
      <c r="E25" s="211" t="s">
        <v>7</v>
      </c>
      <c r="F25" s="211" t="s">
        <v>7</v>
      </c>
      <c r="G25" s="211" t="s">
        <v>42</v>
      </c>
      <c r="H25" s="211"/>
    </row>
    <row r="26" spans="1:8" s="212" customFormat="1">
      <c r="A26" s="210">
        <v>43261</v>
      </c>
      <c r="B26" s="211" t="s">
        <v>7</v>
      </c>
      <c r="C26" s="211">
        <v>51100</v>
      </c>
      <c r="D26" s="211" t="s">
        <v>419</v>
      </c>
      <c r="E26" s="211" t="s">
        <v>7</v>
      </c>
      <c r="F26" s="211" t="s">
        <v>9</v>
      </c>
      <c r="G26" s="211" t="s">
        <v>42</v>
      </c>
      <c r="H26" s="211"/>
    </row>
    <row r="27" spans="1:8" s="212" customFormat="1">
      <c r="A27" s="210">
        <v>43261</v>
      </c>
      <c r="B27" s="211" t="s">
        <v>7</v>
      </c>
      <c r="C27" s="211">
        <v>51100</v>
      </c>
      <c r="D27" s="211" t="s">
        <v>419</v>
      </c>
      <c r="E27" s="211" t="s">
        <v>7</v>
      </c>
      <c r="F27" s="211" t="s">
        <v>24</v>
      </c>
      <c r="G27" s="211" t="s">
        <v>42</v>
      </c>
      <c r="H27" s="211"/>
    </row>
    <row r="28" spans="1:8" s="212" customFormat="1">
      <c r="A28" s="210">
        <v>43261</v>
      </c>
      <c r="B28" s="211" t="s">
        <v>7</v>
      </c>
      <c r="C28" s="211">
        <v>5970</v>
      </c>
      <c r="D28" s="211" t="s">
        <v>179</v>
      </c>
      <c r="E28" s="211" t="s">
        <v>7</v>
      </c>
      <c r="F28" s="211" t="s">
        <v>24</v>
      </c>
      <c r="G28" s="211" t="s">
        <v>1230</v>
      </c>
      <c r="H28" s="211"/>
    </row>
    <row r="29" spans="1:8" s="212" customFormat="1">
      <c r="A29" s="210">
        <v>43267</v>
      </c>
      <c r="B29" s="211" t="s">
        <v>7</v>
      </c>
      <c r="C29" s="211">
        <v>57710</v>
      </c>
      <c r="D29" s="211" t="s">
        <v>1525</v>
      </c>
      <c r="E29" s="211" t="s">
        <v>7</v>
      </c>
      <c r="F29" s="211" t="s">
        <v>24</v>
      </c>
      <c r="G29" s="211" t="s">
        <v>1966</v>
      </c>
      <c r="H29" s="211"/>
    </row>
    <row r="30" spans="1:8" s="212" customFormat="1">
      <c r="A30" s="210">
        <v>43268</v>
      </c>
      <c r="B30" s="211" t="s">
        <v>7</v>
      </c>
      <c r="C30" s="211">
        <v>83160</v>
      </c>
      <c r="D30" s="211" t="s">
        <v>1970</v>
      </c>
      <c r="E30" s="211" t="s">
        <v>7</v>
      </c>
      <c r="F30" s="211" t="s">
        <v>24</v>
      </c>
      <c r="G30" s="211" t="s">
        <v>388</v>
      </c>
      <c r="H30" s="211"/>
    </row>
    <row r="31" spans="1:8" s="212" customFormat="1">
      <c r="A31" s="210">
        <v>43273</v>
      </c>
      <c r="B31" s="211" t="s">
        <v>7</v>
      </c>
      <c r="C31" s="211">
        <v>54400</v>
      </c>
      <c r="D31" s="211" t="s">
        <v>408</v>
      </c>
      <c r="E31" s="211" t="s">
        <v>24</v>
      </c>
      <c r="F31" s="211" t="s">
        <v>79</v>
      </c>
      <c r="G31" s="211"/>
      <c r="H31" s="211"/>
    </row>
    <row r="32" spans="1:8" s="212" customFormat="1">
      <c r="A32" s="210">
        <v>43275</v>
      </c>
      <c r="B32" s="211" t="s">
        <v>7</v>
      </c>
      <c r="C32" s="644">
        <v>430</v>
      </c>
      <c r="D32" s="211" t="s">
        <v>1982</v>
      </c>
      <c r="E32" s="211" t="s">
        <v>7</v>
      </c>
      <c r="F32" s="211" t="s">
        <v>7</v>
      </c>
      <c r="G32" s="211" t="s">
        <v>891</v>
      </c>
      <c r="H32" s="211"/>
    </row>
    <row r="33" spans="1:8" s="212" customFormat="1">
      <c r="A33" s="210">
        <v>43275</v>
      </c>
      <c r="B33" s="211" t="s">
        <v>7</v>
      </c>
      <c r="C33" s="211">
        <v>57330</v>
      </c>
      <c r="D33" s="211" t="s">
        <v>413</v>
      </c>
      <c r="E33" s="211" t="s">
        <v>7</v>
      </c>
      <c r="F33" s="211" t="s">
        <v>7</v>
      </c>
      <c r="G33" s="211" t="s">
        <v>388</v>
      </c>
      <c r="H33" s="211"/>
    </row>
    <row r="34" spans="1:8" s="212" customFormat="1">
      <c r="A34" s="210">
        <v>43278</v>
      </c>
      <c r="B34" s="211" t="s">
        <v>7</v>
      </c>
      <c r="C34" s="211">
        <v>54710</v>
      </c>
      <c r="D34" s="211" t="s">
        <v>750</v>
      </c>
      <c r="E34" s="211" t="s">
        <v>7</v>
      </c>
      <c r="F34" s="211" t="s">
        <v>6</v>
      </c>
      <c r="G34" s="211" t="s">
        <v>514</v>
      </c>
      <c r="H34" s="211"/>
    </row>
    <row r="35" spans="1:8" s="212" customFormat="1">
      <c r="A35" s="210">
        <v>43258</v>
      </c>
      <c r="B35" s="211" t="s">
        <v>1938</v>
      </c>
      <c r="C35" s="211">
        <v>800</v>
      </c>
      <c r="D35" s="211" t="s">
        <v>1939</v>
      </c>
      <c r="E35" s="211" t="s">
        <v>24</v>
      </c>
      <c r="F35" s="211" t="s">
        <v>24</v>
      </c>
      <c r="G35" s="211" t="s">
        <v>1937</v>
      </c>
      <c r="H35" s="211"/>
    </row>
    <row r="36" spans="1:8" s="212" customFormat="1">
      <c r="A36" s="210">
        <v>43252</v>
      </c>
      <c r="B36" s="211" t="s">
        <v>4</v>
      </c>
      <c r="C36" s="211">
        <v>8345</v>
      </c>
      <c r="D36" s="211" t="s">
        <v>668</v>
      </c>
      <c r="E36" s="211" t="s">
        <v>79</v>
      </c>
      <c r="F36" s="211" t="s">
        <v>79</v>
      </c>
      <c r="G36" s="211" t="s">
        <v>388</v>
      </c>
      <c r="H36" s="211"/>
    </row>
    <row r="37" spans="1:8" s="212" customFormat="1">
      <c r="A37" s="210">
        <v>43253</v>
      </c>
      <c r="B37" s="211" t="s">
        <v>4</v>
      </c>
      <c r="C37" s="211">
        <v>6114</v>
      </c>
      <c r="D37" s="211" t="s">
        <v>142</v>
      </c>
      <c r="E37" s="211" t="s">
        <v>7</v>
      </c>
      <c r="F37" s="211" t="s">
        <v>6</v>
      </c>
      <c r="G37" s="211" t="s">
        <v>1833</v>
      </c>
      <c r="H37" s="211"/>
    </row>
    <row r="38" spans="1:8" s="212" customFormat="1">
      <c r="A38" s="210">
        <v>43253</v>
      </c>
      <c r="B38" s="211" t="s">
        <v>4</v>
      </c>
      <c r="C38" s="211">
        <v>1134</v>
      </c>
      <c r="D38" s="211" t="s">
        <v>205</v>
      </c>
      <c r="E38" s="211" t="s">
        <v>646</v>
      </c>
      <c r="F38" s="211" t="s">
        <v>7</v>
      </c>
      <c r="G38" s="211" t="s">
        <v>603</v>
      </c>
      <c r="H38" s="211"/>
    </row>
    <row r="39" spans="1:8" s="212" customFormat="1">
      <c r="A39" s="210">
        <v>43253</v>
      </c>
      <c r="B39" s="211" t="s">
        <v>4</v>
      </c>
      <c r="C39" s="211">
        <v>3734</v>
      </c>
      <c r="D39" s="211" t="s">
        <v>192</v>
      </c>
      <c r="E39" s="211" t="s">
        <v>5</v>
      </c>
      <c r="F39" s="211" t="s">
        <v>7</v>
      </c>
      <c r="G39" s="211" t="s">
        <v>391</v>
      </c>
      <c r="H39" s="211"/>
    </row>
    <row r="40" spans="1:8" s="212" customFormat="1">
      <c r="A40" s="210">
        <v>43253</v>
      </c>
      <c r="B40" s="211" t="s">
        <v>4</v>
      </c>
      <c r="C40" s="211">
        <v>7343</v>
      </c>
      <c r="D40" s="211" t="s">
        <v>130</v>
      </c>
      <c r="E40" s="211" t="s">
        <v>25</v>
      </c>
      <c r="F40" s="211" t="s">
        <v>24</v>
      </c>
      <c r="G40" s="211" t="s">
        <v>98</v>
      </c>
      <c r="H40" s="211"/>
    </row>
    <row r="41" spans="1:8" s="212" customFormat="1">
      <c r="A41" s="210">
        <v>43253</v>
      </c>
      <c r="B41" s="211" t="s">
        <v>4</v>
      </c>
      <c r="C41" s="211">
        <v>4577</v>
      </c>
      <c r="D41" s="211" t="s">
        <v>131</v>
      </c>
      <c r="E41" s="211" t="s">
        <v>7</v>
      </c>
      <c r="F41" s="211" t="s">
        <v>7</v>
      </c>
      <c r="G41" s="211" t="s">
        <v>939</v>
      </c>
      <c r="H41" s="211"/>
    </row>
    <row r="42" spans="1:8" s="212" customFormat="1">
      <c r="A42" s="210">
        <v>43254</v>
      </c>
      <c r="B42" s="211" t="s">
        <v>4</v>
      </c>
      <c r="C42" s="211">
        <v>8052</v>
      </c>
      <c r="D42" s="211" t="s">
        <v>133</v>
      </c>
      <c r="E42" s="211" t="s">
        <v>6</v>
      </c>
      <c r="F42" s="211" t="s">
        <v>12</v>
      </c>
      <c r="G42" s="211" t="s">
        <v>939</v>
      </c>
      <c r="H42" s="211"/>
    </row>
    <row r="43" spans="1:8" s="212" customFormat="1">
      <c r="A43" s="210">
        <v>43254</v>
      </c>
      <c r="B43" s="211" t="s">
        <v>4</v>
      </c>
      <c r="C43" s="211">
        <v>4481</v>
      </c>
      <c r="D43" s="211" t="s">
        <v>145</v>
      </c>
      <c r="E43" s="211" t="s">
        <v>5</v>
      </c>
      <c r="F43" s="211" t="s">
        <v>122</v>
      </c>
      <c r="G43" s="211" t="s">
        <v>123</v>
      </c>
      <c r="H43" s="211"/>
    </row>
    <row r="44" spans="1:8" s="212" customFormat="1">
      <c r="A44" s="210">
        <v>43254</v>
      </c>
      <c r="B44" s="211" t="s">
        <v>4</v>
      </c>
      <c r="C44" s="211">
        <v>3360</v>
      </c>
      <c r="D44" s="211" t="s">
        <v>151</v>
      </c>
      <c r="E44" s="211" t="s">
        <v>5</v>
      </c>
      <c r="F44" s="211" t="s">
        <v>7</v>
      </c>
      <c r="G44" s="211" t="s">
        <v>548</v>
      </c>
      <c r="H44" s="211"/>
    </row>
    <row r="45" spans="1:8" s="212" customFormat="1">
      <c r="A45" s="210">
        <v>43258</v>
      </c>
      <c r="B45" s="211" t="s">
        <v>4</v>
      </c>
      <c r="C45" s="211">
        <v>5880</v>
      </c>
      <c r="D45" s="211" t="s">
        <v>307</v>
      </c>
      <c r="E45" s="211" t="s">
        <v>7</v>
      </c>
      <c r="F45" s="211" t="s">
        <v>7</v>
      </c>
      <c r="G45" s="211" t="s">
        <v>98</v>
      </c>
      <c r="H45" s="211"/>
    </row>
    <row r="46" spans="1:8" s="212" customFormat="1">
      <c r="A46" s="210">
        <v>43260</v>
      </c>
      <c r="B46" s="211" t="s">
        <v>4</v>
      </c>
      <c r="C46" s="211">
        <v>8265</v>
      </c>
      <c r="D46" s="211" t="s">
        <v>162</v>
      </c>
      <c r="E46" s="211" t="s">
        <v>7</v>
      </c>
      <c r="F46" s="211" t="s">
        <v>24</v>
      </c>
      <c r="G46" s="211" t="s">
        <v>248</v>
      </c>
      <c r="H46" s="211"/>
    </row>
    <row r="47" spans="1:8" s="212" customFormat="1">
      <c r="A47" s="210">
        <v>43260</v>
      </c>
      <c r="B47" s="211" t="s">
        <v>4</v>
      </c>
      <c r="C47" s="211">
        <v>3961</v>
      </c>
      <c r="D47" s="211" t="s">
        <v>1942</v>
      </c>
      <c r="E47" s="211" t="s">
        <v>5</v>
      </c>
      <c r="F47" s="211" t="s">
        <v>7</v>
      </c>
      <c r="G47" s="211" t="s">
        <v>1943</v>
      </c>
      <c r="H47" s="211"/>
    </row>
    <row r="48" spans="1:8" s="212" customFormat="1">
      <c r="A48" s="210">
        <v>43260</v>
      </c>
      <c r="B48" s="211" t="s">
        <v>4</v>
      </c>
      <c r="C48" s="211">
        <v>5741</v>
      </c>
      <c r="D48" s="211" t="s">
        <v>1947</v>
      </c>
      <c r="E48" s="211" t="s">
        <v>5</v>
      </c>
      <c r="F48" s="211" t="s">
        <v>7</v>
      </c>
      <c r="G48" s="211" t="s">
        <v>388</v>
      </c>
      <c r="H48" s="211"/>
    </row>
    <row r="49" spans="1:8" s="212" customFormat="1">
      <c r="A49" s="210">
        <v>43260</v>
      </c>
      <c r="B49" s="211" t="s">
        <v>4</v>
      </c>
      <c r="C49" s="211">
        <v>3851</v>
      </c>
      <c r="D49" s="211" t="s">
        <v>304</v>
      </c>
      <c r="E49" s="211" t="s">
        <v>7</v>
      </c>
      <c r="F49" s="211" t="s">
        <v>28</v>
      </c>
      <c r="G49" s="211" t="s">
        <v>388</v>
      </c>
      <c r="H49" s="211"/>
    </row>
    <row r="50" spans="1:8" s="212" customFormat="1">
      <c r="A50" s="210">
        <v>43260</v>
      </c>
      <c r="B50" s="211" t="s">
        <v>4</v>
      </c>
      <c r="C50" s="211">
        <v>1836</v>
      </c>
      <c r="D50" s="211" t="s">
        <v>205</v>
      </c>
      <c r="E50" s="211" t="s">
        <v>7</v>
      </c>
      <c r="F50" s="211" t="s">
        <v>24</v>
      </c>
      <c r="G50" s="211" t="s">
        <v>1133</v>
      </c>
      <c r="H50" s="211"/>
    </row>
    <row r="51" spans="1:8" s="212" customFormat="1">
      <c r="A51" s="210">
        <v>43261</v>
      </c>
      <c r="B51" s="211" t="s">
        <v>4</v>
      </c>
      <c r="C51" s="211">
        <v>1137</v>
      </c>
      <c r="D51" s="211" t="s">
        <v>136</v>
      </c>
      <c r="E51" s="211" t="s">
        <v>7</v>
      </c>
      <c r="F51" s="211" t="s">
        <v>24</v>
      </c>
      <c r="G51" s="211" t="s">
        <v>37</v>
      </c>
      <c r="H51" s="211"/>
    </row>
    <row r="52" spans="1:8" s="212" customFormat="1">
      <c r="A52" s="210">
        <v>43261</v>
      </c>
      <c r="B52" s="211" t="s">
        <v>4</v>
      </c>
      <c r="C52" s="211">
        <v>1354</v>
      </c>
      <c r="D52" s="211" t="s">
        <v>132</v>
      </c>
      <c r="E52" s="211" t="s">
        <v>1065</v>
      </c>
      <c r="F52" s="211" t="s">
        <v>24</v>
      </c>
      <c r="G52" s="211" t="s">
        <v>941</v>
      </c>
      <c r="H52" s="211"/>
    </row>
    <row r="53" spans="1:8" s="212" customFormat="1">
      <c r="A53" s="210">
        <v>43261</v>
      </c>
      <c r="B53" s="211" t="s">
        <v>4</v>
      </c>
      <c r="C53" s="211">
        <v>5842</v>
      </c>
      <c r="D53" s="211" t="s">
        <v>307</v>
      </c>
      <c r="E53" s="211" t="s">
        <v>453</v>
      </c>
      <c r="F53" s="211" t="s">
        <v>1171</v>
      </c>
      <c r="G53" s="211" t="s">
        <v>1230</v>
      </c>
      <c r="H53" s="211"/>
    </row>
    <row r="54" spans="1:8" s="212" customFormat="1">
      <c r="A54" s="210">
        <v>43261</v>
      </c>
      <c r="B54" s="211" t="s">
        <v>4</v>
      </c>
      <c r="C54" s="211">
        <v>7556</v>
      </c>
      <c r="D54" s="211" t="s">
        <v>468</v>
      </c>
      <c r="E54" s="211" t="s">
        <v>1956</v>
      </c>
      <c r="F54" s="211" t="s">
        <v>7</v>
      </c>
      <c r="G54" s="211" t="s">
        <v>1133</v>
      </c>
      <c r="H54" s="211"/>
    </row>
    <row r="55" spans="1:8" s="212" customFormat="1">
      <c r="A55" s="210">
        <v>43261</v>
      </c>
      <c r="B55" s="211" t="s">
        <v>4</v>
      </c>
      <c r="C55" s="211">
        <v>4818</v>
      </c>
      <c r="D55" s="211" t="s">
        <v>296</v>
      </c>
      <c r="E55" s="211" t="s">
        <v>5</v>
      </c>
      <c r="F55" s="211" t="s">
        <v>9</v>
      </c>
      <c r="G55" s="211" t="s">
        <v>388</v>
      </c>
      <c r="H55" s="211"/>
    </row>
    <row r="56" spans="1:8" s="212" customFormat="1">
      <c r="A56" s="210">
        <v>43261</v>
      </c>
      <c r="B56" s="211" t="s">
        <v>4</v>
      </c>
      <c r="C56" s="211">
        <v>3762</v>
      </c>
      <c r="D56" s="211" t="s">
        <v>189</v>
      </c>
      <c r="E56" s="211" t="s">
        <v>7</v>
      </c>
      <c r="F56" s="211" t="s">
        <v>24</v>
      </c>
      <c r="G56" s="211" t="s">
        <v>65</v>
      </c>
      <c r="H56" s="211"/>
    </row>
    <row r="57" spans="1:8" s="212" customFormat="1">
      <c r="A57" s="210">
        <v>43261</v>
      </c>
      <c r="B57" s="211" t="s">
        <v>4</v>
      </c>
      <c r="C57" s="211">
        <v>7229</v>
      </c>
      <c r="D57" s="211" t="s">
        <v>156</v>
      </c>
      <c r="E57" s="211" t="s">
        <v>5</v>
      </c>
      <c r="F57" s="211" t="s">
        <v>6</v>
      </c>
      <c r="G57" s="211" t="s">
        <v>65</v>
      </c>
      <c r="H57" s="211"/>
    </row>
    <row r="58" spans="1:8" s="212" customFormat="1">
      <c r="A58" s="210">
        <v>43264</v>
      </c>
      <c r="B58" s="211" t="s">
        <v>4</v>
      </c>
      <c r="C58" s="211">
        <v>4251</v>
      </c>
      <c r="D58" s="211" t="s">
        <v>141</v>
      </c>
      <c r="E58" s="211" t="s">
        <v>7</v>
      </c>
      <c r="F58" s="211" t="s">
        <v>7</v>
      </c>
      <c r="G58" s="211" t="s">
        <v>65</v>
      </c>
      <c r="H58" s="211"/>
    </row>
    <row r="59" spans="1:8" s="212" customFormat="1">
      <c r="A59" s="210">
        <v>43264</v>
      </c>
      <c r="B59" s="211" t="s">
        <v>4</v>
      </c>
      <c r="C59" s="211">
        <v>54650</v>
      </c>
      <c r="D59" s="211" t="s">
        <v>393</v>
      </c>
      <c r="E59" s="211" t="s">
        <v>7</v>
      </c>
      <c r="F59" s="211" t="s">
        <v>7</v>
      </c>
      <c r="G59" s="211" t="s">
        <v>939</v>
      </c>
      <c r="H59" s="211"/>
    </row>
    <row r="60" spans="1:8" s="212" customFormat="1">
      <c r="A60" s="210">
        <v>43267</v>
      </c>
      <c r="B60" s="211" t="s">
        <v>4</v>
      </c>
      <c r="C60" s="211">
        <v>9169</v>
      </c>
      <c r="D60" s="211" t="s">
        <v>650</v>
      </c>
      <c r="E60" s="211" t="s">
        <v>5</v>
      </c>
      <c r="F60" s="211" t="s">
        <v>7</v>
      </c>
      <c r="G60" s="211" t="s">
        <v>388</v>
      </c>
      <c r="H60" s="211"/>
    </row>
    <row r="61" spans="1:8" s="212" customFormat="1">
      <c r="A61" s="210">
        <v>43267</v>
      </c>
      <c r="B61" s="211" t="s">
        <v>4</v>
      </c>
      <c r="C61" s="211">
        <v>4208</v>
      </c>
      <c r="D61" s="211" t="s">
        <v>141</v>
      </c>
      <c r="E61" s="211" t="s">
        <v>5</v>
      </c>
      <c r="F61" s="211" t="s">
        <v>35</v>
      </c>
      <c r="G61" s="211" t="s">
        <v>1961</v>
      </c>
      <c r="H61" s="211"/>
    </row>
    <row r="62" spans="1:8" s="212" customFormat="1">
      <c r="A62" s="210">
        <v>43267</v>
      </c>
      <c r="B62" s="211" t="s">
        <v>4</v>
      </c>
      <c r="C62" s="211">
        <v>4231</v>
      </c>
      <c r="D62" s="211" t="s">
        <v>141</v>
      </c>
      <c r="E62" s="211" t="s">
        <v>5</v>
      </c>
      <c r="F62" s="211" t="s">
        <v>228</v>
      </c>
      <c r="G62" s="211" t="s">
        <v>388</v>
      </c>
      <c r="H62" s="211"/>
    </row>
    <row r="63" spans="1:8" s="212" customFormat="1">
      <c r="A63" s="210">
        <v>43267</v>
      </c>
      <c r="B63" s="211" t="s">
        <v>4</v>
      </c>
      <c r="C63" s="211">
        <v>2221</v>
      </c>
      <c r="D63" s="211" t="s">
        <v>205</v>
      </c>
      <c r="E63" s="211" t="s">
        <v>7</v>
      </c>
      <c r="F63" s="211" t="s">
        <v>24</v>
      </c>
      <c r="G63" s="211" t="s">
        <v>941</v>
      </c>
      <c r="H63" s="211"/>
    </row>
    <row r="64" spans="1:8" s="212" customFormat="1">
      <c r="A64" s="210">
        <v>43267</v>
      </c>
      <c r="B64" s="211" t="s">
        <v>4</v>
      </c>
      <c r="C64" s="211">
        <v>4553</v>
      </c>
      <c r="D64" s="211" t="s">
        <v>131</v>
      </c>
      <c r="E64" s="211" t="s">
        <v>1965</v>
      </c>
      <c r="F64" s="211" t="s">
        <v>7</v>
      </c>
      <c r="G64" s="211" t="s">
        <v>388</v>
      </c>
      <c r="H64" s="211"/>
    </row>
    <row r="65" spans="1:8" s="212" customFormat="1">
      <c r="A65" s="210">
        <v>43267</v>
      </c>
      <c r="B65" s="211" t="s">
        <v>4</v>
      </c>
      <c r="C65" s="211">
        <v>4924</v>
      </c>
      <c r="D65" s="211" t="s">
        <v>1657</v>
      </c>
      <c r="E65" s="211" t="s">
        <v>5</v>
      </c>
      <c r="F65" s="211" t="s">
        <v>24</v>
      </c>
      <c r="G65" s="211" t="s">
        <v>388</v>
      </c>
      <c r="H65" s="211"/>
    </row>
    <row r="66" spans="1:8" s="212" customFormat="1">
      <c r="A66" s="210">
        <v>43268</v>
      </c>
      <c r="B66" s="211" t="s">
        <v>4</v>
      </c>
      <c r="C66" s="211">
        <v>9353</v>
      </c>
      <c r="D66" s="211" t="s">
        <v>464</v>
      </c>
      <c r="E66" s="211" t="s">
        <v>24</v>
      </c>
      <c r="F66" s="211" t="s">
        <v>6</v>
      </c>
      <c r="G66" s="211" t="s">
        <v>663</v>
      </c>
      <c r="H66" s="211"/>
    </row>
    <row r="67" spans="1:8" s="212" customFormat="1">
      <c r="A67" s="210">
        <v>43268</v>
      </c>
      <c r="B67" s="211" t="s">
        <v>4</v>
      </c>
      <c r="C67" s="211">
        <v>4877</v>
      </c>
      <c r="D67" s="211" t="s">
        <v>317</v>
      </c>
      <c r="E67" s="211" t="s">
        <v>5</v>
      </c>
      <c r="F67" s="211" t="s">
        <v>7</v>
      </c>
      <c r="G67" s="211" t="s">
        <v>391</v>
      </c>
      <c r="H67" s="211"/>
    </row>
    <row r="68" spans="1:8" s="212" customFormat="1">
      <c r="A68" s="210">
        <v>43268</v>
      </c>
      <c r="B68" s="211" t="s">
        <v>4</v>
      </c>
      <c r="C68" s="211">
        <v>3543</v>
      </c>
      <c r="D68" s="211" t="s">
        <v>168</v>
      </c>
      <c r="E68" s="211" t="s">
        <v>5</v>
      </c>
      <c r="F68" s="211" t="s">
        <v>6</v>
      </c>
      <c r="G68" s="211" t="s">
        <v>1639</v>
      </c>
      <c r="H68" s="211"/>
    </row>
    <row r="69" spans="1:8" s="212" customFormat="1">
      <c r="A69" s="641">
        <v>43268</v>
      </c>
      <c r="B69" s="642" t="s">
        <v>4</v>
      </c>
      <c r="C69" s="642">
        <v>1134</v>
      </c>
      <c r="D69" s="642" t="s">
        <v>205</v>
      </c>
      <c r="E69" s="642" t="s">
        <v>1882</v>
      </c>
      <c r="F69" s="642" t="s">
        <v>7</v>
      </c>
      <c r="G69" s="642" t="s">
        <v>65</v>
      </c>
      <c r="H69" s="643"/>
    </row>
    <row r="70" spans="1:8" s="212" customFormat="1">
      <c r="A70" s="210">
        <v>43268</v>
      </c>
      <c r="B70" s="211" t="s">
        <v>4</v>
      </c>
      <c r="C70" s="211">
        <v>2353</v>
      </c>
      <c r="D70" s="211" t="s">
        <v>935</v>
      </c>
      <c r="E70" s="211" t="s">
        <v>9</v>
      </c>
      <c r="F70" s="211" t="s">
        <v>7</v>
      </c>
      <c r="G70" s="211" t="s">
        <v>388</v>
      </c>
      <c r="H70" s="211"/>
    </row>
    <row r="71" spans="1:8" s="212" customFormat="1">
      <c r="A71" s="210">
        <v>43268</v>
      </c>
      <c r="B71" s="211" t="s">
        <v>4</v>
      </c>
      <c r="C71" s="211">
        <v>8381</v>
      </c>
      <c r="D71" s="211" t="s">
        <v>385</v>
      </c>
      <c r="E71" s="211" t="s">
        <v>1956</v>
      </c>
      <c r="F71" s="211" t="s">
        <v>7</v>
      </c>
      <c r="G71" s="211" t="s">
        <v>123</v>
      </c>
      <c r="H71" s="211"/>
    </row>
    <row r="72" spans="1:8" s="212" customFormat="1">
      <c r="A72" s="210">
        <v>43268</v>
      </c>
      <c r="B72" s="211" t="s">
        <v>4</v>
      </c>
      <c r="C72" s="211">
        <v>5977</v>
      </c>
      <c r="D72" s="211" t="s">
        <v>179</v>
      </c>
      <c r="E72" s="211" t="s">
        <v>6</v>
      </c>
      <c r="F72" s="211" t="s">
        <v>7</v>
      </c>
      <c r="G72" s="211" t="s">
        <v>388</v>
      </c>
      <c r="H72" s="211"/>
    </row>
    <row r="73" spans="1:8" s="212" customFormat="1">
      <c r="A73" s="210">
        <v>43271</v>
      </c>
      <c r="B73" s="211" t="s">
        <v>4</v>
      </c>
      <c r="C73" s="211">
        <v>5405</v>
      </c>
      <c r="D73" s="211" t="s">
        <v>194</v>
      </c>
      <c r="E73" s="211" t="s">
        <v>24</v>
      </c>
      <c r="F73" s="211" t="s">
        <v>24</v>
      </c>
      <c r="G73" s="211" t="s">
        <v>42</v>
      </c>
      <c r="H73" s="211"/>
    </row>
    <row r="74" spans="1:8" s="212" customFormat="1">
      <c r="A74" s="210">
        <v>43271</v>
      </c>
      <c r="B74" s="211" t="s">
        <v>4</v>
      </c>
      <c r="C74" s="211">
        <v>1466</v>
      </c>
      <c r="D74" s="211" t="s">
        <v>205</v>
      </c>
      <c r="E74" s="211" t="s">
        <v>18</v>
      </c>
      <c r="F74" s="211" t="s">
        <v>7</v>
      </c>
      <c r="G74" s="211" t="s">
        <v>388</v>
      </c>
      <c r="H74" s="211"/>
    </row>
    <row r="75" spans="1:8" s="212" customFormat="1">
      <c r="A75" s="210">
        <v>43274</v>
      </c>
      <c r="B75" s="211" t="s">
        <v>4</v>
      </c>
      <c r="C75" s="211">
        <v>4776</v>
      </c>
      <c r="D75" s="211" t="s">
        <v>180</v>
      </c>
      <c r="E75" s="211" t="s">
        <v>5</v>
      </c>
      <c r="F75" s="211" t="s">
        <v>7</v>
      </c>
      <c r="G75" s="211" t="s">
        <v>1977</v>
      </c>
      <c r="H75" s="211"/>
    </row>
    <row r="76" spans="1:8" s="212" customFormat="1">
      <c r="A76" s="210">
        <v>43274</v>
      </c>
      <c r="B76" s="211" t="s">
        <v>4</v>
      </c>
      <c r="C76" s="211">
        <v>4390</v>
      </c>
      <c r="D76" s="211" t="s">
        <v>145</v>
      </c>
      <c r="E76" s="211" t="s">
        <v>5</v>
      </c>
      <c r="F76" s="211" t="s">
        <v>28</v>
      </c>
      <c r="G76" s="211" t="s">
        <v>548</v>
      </c>
      <c r="H76" s="211"/>
    </row>
    <row r="77" spans="1:8" s="212" customFormat="1">
      <c r="A77" s="210">
        <v>43274</v>
      </c>
      <c r="B77" s="211" t="s">
        <v>4</v>
      </c>
      <c r="C77" s="211">
        <v>8293</v>
      </c>
      <c r="D77" s="211" t="s">
        <v>1979</v>
      </c>
      <c r="E77" s="211" t="s">
        <v>5</v>
      </c>
      <c r="F77" s="211" t="s">
        <v>5</v>
      </c>
      <c r="G77" s="211" t="s">
        <v>1980</v>
      </c>
      <c r="H77" s="211"/>
    </row>
    <row r="78" spans="1:8" s="212" customFormat="1">
      <c r="A78" s="210">
        <v>43275</v>
      </c>
      <c r="B78" s="211" t="s">
        <v>4</v>
      </c>
      <c r="C78" s="211">
        <v>3390</v>
      </c>
      <c r="D78" s="211" t="s">
        <v>159</v>
      </c>
      <c r="E78" s="211" t="s">
        <v>6</v>
      </c>
      <c r="F78" s="211" t="s">
        <v>24</v>
      </c>
      <c r="G78" s="211" t="s">
        <v>116</v>
      </c>
      <c r="H78" s="211"/>
    </row>
    <row r="79" spans="1:8" s="212" customFormat="1">
      <c r="A79" s="210">
        <v>43275</v>
      </c>
      <c r="B79" s="211" t="s">
        <v>4</v>
      </c>
      <c r="C79" s="211">
        <v>3941</v>
      </c>
      <c r="D79" s="211" t="s">
        <v>175</v>
      </c>
      <c r="E79" s="211" t="s">
        <v>5</v>
      </c>
      <c r="F79" s="211" t="s">
        <v>7</v>
      </c>
      <c r="G79" s="211" t="s">
        <v>123</v>
      </c>
      <c r="H79" s="211"/>
    </row>
    <row r="80" spans="1:8" s="212" customFormat="1">
      <c r="A80" s="210">
        <v>43275</v>
      </c>
      <c r="B80" s="211" t="s">
        <v>4</v>
      </c>
      <c r="C80" s="211">
        <v>4423</v>
      </c>
      <c r="D80" s="211" t="s">
        <v>139</v>
      </c>
      <c r="E80" s="211" t="s">
        <v>5</v>
      </c>
      <c r="F80" s="211" t="s">
        <v>5</v>
      </c>
      <c r="G80" s="211" t="s">
        <v>389</v>
      </c>
      <c r="H80" s="211"/>
    </row>
    <row r="81" spans="1:11" s="212" customFormat="1">
      <c r="A81" s="210">
        <v>43279</v>
      </c>
      <c r="B81" s="211" t="s">
        <v>4</v>
      </c>
      <c r="C81" s="211">
        <v>4346</v>
      </c>
      <c r="D81" s="211" t="s">
        <v>141</v>
      </c>
      <c r="E81" s="211" t="s">
        <v>7</v>
      </c>
      <c r="F81" s="211" t="s">
        <v>7</v>
      </c>
      <c r="G81" s="211" t="s">
        <v>388</v>
      </c>
      <c r="H81" s="211"/>
    </row>
    <row r="82" spans="1:11" s="212" customFormat="1">
      <c r="A82" s="210">
        <v>43281</v>
      </c>
      <c r="B82" s="211" t="s">
        <v>4</v>
      </c>
      <c r="C82" s="211">
        <v>4629</v>
      </c>
      <c r="D82" s="211" t="s">
        <v>131</v>
      </c>
      <c r="E82" s="211" t="s">
        <v>5</v>
      </c>
      <c r="F82" s="211" t="s">
        <v>5</v>
      </c>
      <c r="G82" s="211" t="s">
        <v>240</v>
      </c>
      <c r="H82" s="211"/>
    </row>
    <row r="83" spans="1:11" s="212" customFormat="1">
      <c r="A83" s="210">
        <v>43281</v>
      </c>
      <c r="B83" s="211" t="s">
        <v>4</v>
      </c>
      <c r="C83" s="211">
        <v>4058</v>
      </c>
      <c r="D83" s="211" t="s">
        <v>141</v>
      </c>
      <c r="E83" s="211" t="s">
        <v>12</v>
      </c>
      <c r="F83" s="211" t="s">
        <v>7</v>
      </c>
      <c r="G83" s="211" t="s">
        <v>98</v>
      </c>
      <c r="H83" s="211"/>
    </row>
    <row r="84" spans="1:11" s="212" customFormat="1">
      <c r="A84" s="210">
        <v>43276</v>
      </c>
      <c r="B84" s="211" t="s">
        <v>984</v>
      </c>
      <c r="C84" s="211" t="s">
        <v>1987</v>
      </c>
      <c r="D84" s="211" t="s">
        <v>1988</v>
      </c>
      <c r="E84" s="211" t="s">
        <v>984</v>
      </c>
      <c r="F84" s="211" t="s">
        <v>24</v>
      </c>
      <c r="G84" s="211" t="s">
        <v>1989</v>
      </c>
      <c r="H84" s="211"/>
    </row>
    <row r="85" spans="1:11" s="212" customFormat="1">
      <c r="A85" s="210">
        <v>43253</v>
      </c>
      <c r="B85" s="211" t="s">
        <v>250</v>
      </c>
      <c r="C85" s="211" t="s">
        <v>1915</v>
      </c>
      <c r="D85" s="211" t="s">
        <v>1916</v>
      </c>
      <c r="E85" s="211" t="s">
        <v>24</v>
      </c>
      <c r="F85" s="211" t="s">
        <v>24</v>
      </c>
      <c r="G85" s="211" t="s">
        <v>1833</v>
      </c>
      <c r="H85" s="211"/>
    </row>
    <row r="87" spans="1:11">
      <c r="I87" t="s">
        <v>22</v>
      </c>
      <c r="J87">
        <v>3</v>
      </c>
      <c r="K87" s="150">
        <f>J87/$J$105</f>
        <v>3.5714285714285712E-2</v>
      </c>
    </row>
    <row r="88" spans="1:11">
      <c r="I88" t="s">
        <v>6</v>
      </c>
      <c r="J88">
        <v>5</v>
      </c>
      <c r="K88" s="150">
        <f t="shared" ref="K88:K104" si="0">J88/$J$105</f>
        <v>5.9523809523809521E-2</v>
      </c>
    </row>
    <row r="89" spans="1:11">
      <c r="I89" t="s">
        <v>7</v>
      </c>
      <c r="J89">
        <f>34-11</f>
        <v>23</v>
      </c>
      <c r="K89" s="150">
        <f t="shared" si="0"/>
        <v>0.27380952380952384</v>
      </c>
    </row>
    <row r="90" spans="1:11">
      <c r="I90" t="s">
        <v>4</v>
      </c>
      <c r="J90">
        <f>83-35</f>
        <v>48</v>
      </c>
      <c r="K90" s="150">
        <f t="shared" si="0"/>
        <v>0.5714285714285714</v>
      </c>
    </row>
    <row r="91" spans="1:11">
      <c r="I91" t="s">
        <v>984</v>
      </c>
      <c r="J91">
        <v>1</v>
      </c>
      <c r="K91" s="150">
        <f t="shared" si="0"/>
        <v>1.1904761904761904E-2</v>
      </c>
    </row>
    <row r="92" spans="1:11">
      <c r="I92" t="s">
        <v>3086</v>
      </c>
      <c r="K92" s="150">
        <f t="shared" si="0"/>
        <v>0</v>
      </c>
    </row>
    <row r="93" spans="1:11">
      <c r="I93" t="s">
        <v>604</v>
      </c>
      <c r="K93" s="150">
        <f t="shared" si="0"/>
        <v>0</v>
      </c>
    </row>
    <row r="94" spans="1:11">
      <c r="I94" t="s">
        <v>250</v>
      </c>
      <c r="J94">
        <v>3</v>
      </c>
      <c r="K94" s="150">
        <f t="shared" si="0"/>
        <v>3.5714285714285712E-2</v>
      </c>
    </row>
    <row r="95" spans="1:11">
      <c r="I95" t="s">
        <v>1108</v>
      </c>
      <c r="K95" s="150">
        <f t="shared" si="0"/>
        <v>0</v>
      </c>
    </row>
    <row r="96" spans="1:11">
      <c r="I96" t="s">
        <v>3087</v>
      </c>
      <c r="K96" s="150">
        <f t="shared" si="0"/>
        <v>0</v>
      </c>
    </row>
    <row r="97" spans="9:11">
      <c r="I97" t="s">
        <v>25</v>
      </c>
      <c r="K97" s="150">
        <f t="shared" si="0"/>
        <v>0</v>
      </c>
    </row>
    <row r="98" spans="9:11">
      <c r="I98" t="s">
        <v>3122</v>
      </c>
      <c r="K98" s="150">
        <f t="shared" si="0"/>
        <v>0</v>
      </c>
    </row>
    <row r="99" spans="9:11">
      <c r="I99" t="s">
        <v>28</v>
      </c>
      <c r="K99" s="150">
        <f t="shared" si="0"/>
        <v>0</v>
      </c>
    </row>
    <row r="100" spans="9:11">
      <c r="I100" t="s">
        <v>3123</v>
      </c>
      <c r="K100" s="150">
        <f t="shared" si="0"/>
        <v>0</v>
      </c>
    </row>
    <row r="101" spans="9:11">
      <c r="I101" t="s">
        <v>3124</v>
      </c>
      <c r="K101" s="150">
        <f t="shared" si="0"/>
        <v>0</v>
      </c>
    </row>
    <row r="102" spans="9:11">
      <c r="I102" t="s">
        <v>2047</v>
      </c>
      <c r="K102" s="150">
        <f t="shared" si="0"/>
        <v>0</v>
      </c>
    </row>
    <row r="103" spans="9:11">
      <c r="I103" t="s">
        <v>3125</v>
      </c>
      <c r="J103">
        <v>1</v>
      </c>
      <c r="K103" s="150">
        <f t="shared" si="0"/>
        <v>1.1904761904761904E-2</v>
      </c>
    </row>
    <row r="104" spans="9:11">
      <c r="I104" t="s">
        <v>3126</v>
      </c>
      <c r="J104">
        <v>1</v>
      </c>
      <c r="K104" s="150">
        <f t="shared" si="0"/>
        <v>1.1904761904761904E-2</v>
      </c>
    </row>
    <row r="105" spans="9:11">
      <c r="J105">
        <f>SUM(J87:J103)</f>
        <v>84</v>
      </c>
    </row>
  </sheetData>
  <sortState ref="A3:H85">
    <sortCondition ref="B85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4"/>
  <dimension ref="A1:K191"/>
  <sheetViews>
    <sheetView topLeftCell="A151" workbookViewId="0">
      <selection activeCell="H172" sqref="H2:H172"/>
    </sheetView>
  </sheetViews>
  <sheetFormatPr baseColWidth="10" defaultRowHeight="15"/>
  <cols>
    <col min="7" max="7" width="40.6640625" customWidth="1"/>
    <col min="8" max="8" width="37.1640625" customWidth="1"/>
  </cols>
  <sheetData>
    <row r="1" spans="1:8" s="212" customFormat="1" ht="16" customHeight="1">
      <c r="A1" s="210">
        <v>43282</v>
      </c>
      <c r="B1" s="211" t="s">
        <v>4</v>
      </c>
      <c r="C1" s="211">
        <v>1116</v>
      </c>
      <c r="D1" s="211" t="s">
        <v>205</v>
      </c>
      <c r="E1" s="211" t="s">
        <v>5</v>
      </c>
      <c r="F1" s="211" t="s">
        <v>5</v>
      </c>
      <c r="G1" s="211" t="s">
        <v>1990</v>
      </c>
      <c r="H1" s="211"/>
    </row>
    <row r="2" spans="1:8" s="212" customFormat="1" ht="16" customHeight="1">
      <c r="A2" s="210">
        <v>43282</v>
      </c>
      <c r="B2" s="211" t="s">
        <v>4</v>
      </c>
      <c r="C2" s="211">
        <v>2121</v>
      </c>
      <c r="D2" s="211" t="s">
        <v>205</v>
      </c>
      <c r="E2" s="211" t="s">
        <v>18</v>
      </c>
      <c r="F2" s="211" t="s">
        <v>7</v>
      </c>
      <c r="G2" s="211" t="s">
        <v>548</v>
      </c>
      <c r="H2" s="211"/>
    </row>
    <row r="3" spans="1:8" s="212" customFormat="1" ht="16" customHeight="1">
      <c r="A3" s="210">
        <v>43310</v>
      </c>
      <c r="B3" s="211" t="s">
        <v>3119</v>
      </c>
      <c r="C3" s="211">
        <v>9143</v>
      </c>
      <c r="D3" s="211" t="s">
        <v>1219</v>
      </c>
      <c r="E3" s="211" t="s">
        <v>489</v>
      </c>
      <c r="F3" s="211" t="s">
        <v>6</v>
      </c>
      <c r="G3" s="211" t="s">
        <v>2141</v>
      </c>
      <c r="H3" s="211"/>
    </row>
    <row r="4" spans="1:8" s="212" customFormat="1" ht="16" customHeight="1">
      <c r="A4" s="210">
        <v>43284</v>
      </c>
      <c r="B4" s="211" t="s">
        <v>22</v>
      </c>
      <c r="C4" s="211">
        <v>6780</v>
      </c>
      <c r="D4" s="211" t="s">
        <v>730</v>
      </c>
      <c r="E4" s="211" t="s">
        <v>7</v>
      </c>
      <c r="F4" s="211" t="s">
        <v>7</v>
      </c>
      <c r="G4" s="211" t="s">
        <v>98</v>
      </c>
      <c r="H4" s="211"/>
    </row>
    <row r="5" spans="1:8" s="212" customFormat="1" ht="16" customHeight="1">
      <c r="A5" s="210">
        <v>87</v>
      </c>
      <c r="B5" s="211" t="s">
        <v>22</v>
      </c>
      <c r="C5" s="211">
        <v>6769</v>
      </c>
      <c r="D5" s="211" t="s">
        <v>2014</v>
      </c>
      <c r="E5" s="211" t="s">
        <v>7</v>
      </c>
      <c r="F5" s="211" t="s">
        <v>7</v>
      </c>
      <c r="G5" s="211" t="s">
        <v>123</v>
      </c>
      <c r="H5" s="211"/>
    </row>
    <row r="6" spans="1:8" s="212" customFormat="1" ht="16" customHeight="1">
      <c r="A6" s="210">
        <v>43286</v>
      </c>
      <c r="B6" s="211" t="s">
        <v>22</v>
      </c>
      <c r="C6" s="211">
        <v>6700</v>
      </c>
      <c r="D6" s="211" t="s">
        <v>326</v>
      </c>
      <c r="E6" s="211" t="s">
        <v>24</v>
      </c>
      <c r="F6" s="211" t="s">
        <v>7</v>
      </c>
      <c r="G6" s="211" t="s">
        <v>1833</v>
      </c>
      <c r="H6" s="211"/>
    </row>
    <row r="7" spans="1:8" s="212" customFormat="1" ht="16" customHeight="1">
      <c r="A7" s="210">
        <v>43292</v>
      </c>
      <c r="B7" s="211" t="s">
        <v>22</v>
      </c>
      <c r="C7" s="211">
        <v>6860</v>
      </c>
      <c r="D7" s="211" t="s">
        <v>550</v>
      </c>
      <c r="E7" s="211" t="s">
        <v>7</v>
      </c>
      <c r="F7" s="211" t="s">
        <v>24</v>
      </c>
      <c r="G7" s="211" t="s">
        <v>388</v>
      </c>
      <c r="H7" s="211"/>
    </row>
    <row r="8" spans="1:8" s="212" customFormat="1" ht="16" customHeight="1">
      <c r="A8" s="210">
        <v>43296</v>
      </c>
      <c r="B8" s="211" t="s">
        <v>22</v>
      </c>
      <c r="C8" s="211">
        <v>6791</v>
      </c>
      <c r="D8" s="211" t="s">
        <v>348</v>
      </c>
      <c r="E8" s="211" t="s">
        <v>638</v>
      </c>
      <c r="F8" s="211" t="s">
        <v>7</v>
      </c>
      <c r="G8" s="211" t="s">
        <v>389</v>
      </c>
      <c r="H8" s="211"/>
    </row>
    <row r="9" spans="1:8" s="212" customFormat="1" ht="16" customHeight="1">
      <c r="A9" s="210">
        <v>43297</v>
      </c>
      <c r="B9" s="211" t="s">
        <v>22</v>
      </c>
      <c r="C9" s="211">
        <v>6780</v>
      </c>
      <c r="D9" s="211" t="s">
        <v>628</v>
      </c>
      <c r="E9" s="211" t="s">
        <v>7</v>
      </c>
      <c r="F9" s="211" t="s">
        <v>7</v>
      </c>
      <c r="G9" s="211" t="s">
        <v>391</v>
      </c>
      <c r="H9" s="211"/>
    </row>
    <row r="10" spans="1:8" s="212" customFormat="1" ht="16" customHeight="1">
      <c r="A10" s="210">
        <v>43301</v>
      </c>
      <c r="B10" s="211" t="s">
        <v>22</v>
      </c>
      <c r="C10" s="211">
        <v>6800</v>
      </c>
      <c r="D10" s="211" t="s">
        <v>1963</v>
      </c>
      <c r="E10" s="211" t="s">
        <v>7</v>
      </c>
      <c r="F10" s="211" t="s">
        <v>24</v>
      </c>
      <c r="G10" s="211" t="s">
        <v>891</v>
      </c>
      <c r="H10" s="211"/>
    </row>
    <row r="11" spans="1:8" s="212" customFormat="1" ht="16" customHeight="1">
      <c r="A11" s="210">
        <v>43302</v>
      </c>
      <c r="B11" s="211" t="s">
        <v>22</v>
      </c>
      <c r="C11" s="211">
        <v>6840</v>
      </c>
      <c r="D11" s="211" t="s">
        <v>652</v>
      </c>
      <c r="E11" s="211" t="s">
        <v>7</v>
      </c>
      <c r="F11" s="211" t="s">
        <v>5</v>
      </c>
      <c r="G11" s="211" t="s">
        <v>2083</v>
      </c>
      <c r="H11" s="211"/>
    </row>
    <row r="12" spans="1:8" s="212" customFormat="1" ht="16" customHeight="1">
      <c r="A12" s="210">
        <v>43302</v>
      </c>
      <c r="B12" s="211" t="s">
        <v>22</v>
      </c>
      <c r="C12" s="211">
        <v>32107</v>
      </c>
      <c r="D12" s="211" t="s">
        <v>2084</v>
      </c>
      <c r="E12" s="211" t="s">
        <v>6</v>
      </c>
      <c r="F12" s="211" t="s">
        <v>24</v>
      </c>
      <c r="G12" s="211" t="s">
        <v>1133</v>
      </c>
      <c r="H12" s="211"/>
    </row>
    <row r="13" spans="1:8" s="212" customFormat="1" ht="16" customHeight="1">
      <c r="A13" s="210">
        <v>43304</v>
      </c>
      <c r="B13" s="211" t="s">
        <v>22</v>
      </c>
      <c r="C13" s="211">
        <v>6800</v>
      </c>
      <c r="D13" s="211" t="s">
        <v>1963</v>
      </c>
      <c r="E13" s="211" t="s">
        <v>7</v>
      </c>
      <c r="F13" s="211" t="s">
        <v>24</v>
      </c>
      <c r="G13" s="211" t="s">
        <v>2098</v>
      </c>
      <c r="H13" s="211"/>
    </row>
    <row r="14" spans="1:8" s="212" customFormat="1" ht="16" customHeight="1">
      <c r="A14" s="210">
        <v>43304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24</v>
      </c>
      <c r="G14" s="211" t="s">
        <v>1133</v>
      </c>
      <c r="H14" s="211"/>
    </row>
    <row r="15" spans="1:8" s="212" customFormat="1" ht="16" customHeight="1">
      <c r="A15" s="210">
        <v>43306</v>
      </c>
      <c r="B15" s="211" t="s">
        <v>22</v>
      </c>
      <c r="C15" s="211">
        <v>4845</v>
      </c>
      <c r="D15" s="211" t="s">
        <v>296</v>
      </c>
      <c r="E15" s="211" t="s">
        <v>7</v>
      </c>
      <c r="F15" s="211" t="s">
        <v>24</v>
      </c>
      <c r="G15" s="211" t="s">
        <v>2113</v>
      </c>
      <c r="H15" s="211"/>
    </row>
    <row r="16" spans="1:8" s="212" customFormat="1" ht="16" customHeight="1">
      <c r="A16" s="210">
        <v>43312</v>
      </c>
      <c r="B16" s="211" t="s">
        <v>22</v>
      </c>
      <c r="C16" s="211">
        <v>6750</v>
      </c>
      <c r="D16" s="211" t="s">
        <v>2150</v>
      </c>
      <c r="E16" s="211" t="s">
        <v>7</v>
      </c>
      <c r="F16" s="211" t="s">
        <v>24</v>
      </c>
      <c r="G16" s="211" t="s">
        <v>2151</v>
      </c>
      <c r="H16" s="211"/>
    </row>
    <row r="17" spans="1:8" s="212" customFormat="1" ht="16" customHeight="1">
      <c r="A17" s="210">
        <v>43284</v>
      </c>
      <c r="B17" s="211" t="s">
        <v>1934</v>
      </c>
      <c r="C17" s="211">
        <v>80730</v>
      </c>
      <c r="D17" s="211" t="s">
        <v>1998</v>
      </c>
      <c r="E17" s="211" t="s">
        <v>923</v>
      </c>
      <c r="F17" s="211" t="s">
        <v>7</v>
      </c>
      <c r="G17" s="211" t="s">
        <v>1937</v>
      </c>
      <c r="H17" s="211"/>
    </row>
    <row r="18" spans="1:8" s="212" customFormat="1" ht="16" customHeight="1">
      <c r="A18" s="210">
        <v>43282</v>
      </c>
      <c r="B18" s="211" t="s">
        <v>1992</v>
      </c>
      <c r="C18" s="211" t="s">
        <v>1993</v>
      </c>
      <c r="D18" s="211" t="s">
        <v>1994</v>
      </c>
      <c r="E18" s="211" t="s">
        <v>24</v>
      </c>
      <c r="F18" s="211" t="s">
        <v>24</v>
      </c>
      <c r="G18" s="211" t="s">
        <v>116</v>
      </c>
      <c r="H18" s="211"/>
    </row>
    <row r="19" spans="1:8" s="212" customFormat="1" ht="16" customHeight="1">
      <c r="A19" s="210">
        <v>43285</v>
      </c>
      <c r="B19" s="211" t="s">
        <v>6</v>
      </c>
      <c r="C19" s="246" t="s">
        <v>2007</v>
      </c>
      <c r="D19" s="211" t="s">
        <v>2008</v>
      </c>
      <c r="E19" s="211" t="s">
        <v>6</v>
      </c>
      <c r="F19" s="211" t="s">
        <v>24</v>
      </c>
      <c r="G19" s="211" t="s">
        <v>994</v>
      </c>
      <c r="H19" s="211"/>
    </row>
    <row r="20" spans="1:8" s="212" customFormat="1" ht="16" customHeight="1">
      <c r="A20" s="210">
        <v>43287</v>
      </c>
      <c r="B20" s="211" t="s">
        <v>6</v>
      </c>
      <c r="C20" s="211">
        <v>52076</v>
      </c>
      <c r="D20" s="211" t="s">
        <v>1529</v>
      </c>
      <c r="E20" s="211" t="s">
        <v>6</v>
      </c>
      <c r="F20" s="211" t="s">
        <v>6</v>
      </c>
      <c r="G20" s="211" t="s">
        <v>514</v>
      </c>
      <c r="H20" s="211"/>
    </row>
    <row r="21" spans="1:8" s="212" customFormat="1" ht="16" customHeight="1">
      <c r="A21" s="210">
        <v>43290</v>
      </c>
      <c r="B21" s="211" t="s">
        <v>6</v>
      </c>
      <c r="C21" s="211">
        <v>66706</v>
      </c>
      <c r="D21" s="211" t="s">
        <v>219</v>
      </c>
      <c r="E21" s="211" t="s">
        <v>6</v>
      </c>
      <c r="F21" s="211" t="s">
        <v>24</v>
      </c>
      <c r="G21" s="211" t="s">
        <v>388</v>
      </c>
      <c r="H21" s="211"/>
    </row>
    <row r="22" spans="1:8" s="212" customFormat="1" ht="16" customHeight="1">
      <c r="A22" s="210">
        <v>43291</v>
      </c>
      <c r="B22" s="211" t="s">
        <v>6</v>
      </c>
      <c r="C22" s="211">
        <v>54457</v>
      </c>
      <c r="D22" s="211" t="s">
        <v>473</v>
      </c>
      <c r="E22" s="211" t="s">
        <v>18</v>
      </c>
      <c r="F22" s="211" t="s">
        <v>6</v>
      </c>
      <c r="G22" s="211" t="s">
        <v>64</v>
      </c>
      <c r="H22" s="211"/>
    </row>
    <row r="23" spans="1:8" s="212" customFormat="1" ht="16" customHeight="1">
      <c r="A23" s="210">
        <v>43291</v>
      </c>
      <c r="B23" s="211" t="s">
        <v>6</v>
      </c>
      <c r="C23" s="246" t="s">
        <v>2033</v>
      </c>
      <c r="D23" s="211" t="s">
        <v>2034</v>
      </c>
      <c r="E23" s="211" t="s">
        <v>6</v>
      </c>
      <c r="F23" s="211" t="s">
        <v>2035</v>
      </c>
      <c r="G23" s="211" t="s">
        <v>1240</v>
      </c>
      <c r="H23" s="211"/>
    </row>
    <row r="24" spans="1:8" s="212" customFormat="1" ht="16" customHeight="1">
      <c r="A24" s="210">
        <v>43291</v>
      </c>
      <c r="B24" s="211" t="s">
        <v>6</v>
      </c>
      <c r="C24" s="211">
        <v>54295</v>
      </c>
      <c r="D24" s="211" t="s">
        <v>434</v>
      </c>
      <c r="E24" s="211" t="s">
        <v>6</v>
      </c>
      <c r="F24" s="211" t="s">
        <v>7</v>
      </c>
      <c r="G24" s="211" t="s">
        <v>2036</v>
      </c>
      <c r="H24" s="211"/>
    </row>
    <row r="25" spans="1:8" s="212" customFormat="1" ht="16" customHeight="1">
      <c r="A25" s="210">
        <v>43293</v>
      </c>
      <c r="B25" s="211" t="s">
        <v>6</v>
      </c>
      <c r="C25" s="211">
        <v>39319</v>
      </c>
      <c r="D25" s="211" t="s">
        <v>2040</v>
      </c>
      <c r="E25" s="211" t="s">
        <v>6</v>
      </c>
      <c r="F25" s="211" t="s">
        <v>6</v>
      </c>
      <c r="G25" s="211" t="s">
        <v>388</v>
      </c>
      <c r="H25" s="211"/>
    </row>
    <row r="26" spans="1:8" s="212" customFormat="1" ht="16" customHeight="1">
      <c r="A26" s="210">
        <v>43293</v>
      </c>
      <c r="B26" s="211" t="s">
        <v>6</v>
      </c>
      <c r="C26" s="211">
        <v>66540</v>
      </c>
      <c r="D26" s="211" t="s">
        <v>2044</v>
      </c>
      <c r="E26" s="211" t="s">
        <v>6</v>
      </c>
      <c r="F26" s="211" t="s">
        <v>24</v>
      </c>
      <c r="G26" s="211" t="s">
        <v>2045</v>
      </c>
      <c r="H26" s="211"/>
    </row>
    <row r="27" spans="1:8" s="212" customFormat="1" ht="16" customHeight="1">
      <c r="A27" s="210">
        <v>43296</v>
      </c>
      <c r="B27" s="211" t="s">
        <v>6</v>
      </c>
      <c r="C27" s="211">
        <v>54338</v>
      </c>
      <c r="D27" s="211" t="s">
        <v>400</v>
      </c>
      <c r="E27" s="211" t="s">
        <v>6</v>
      </c>
      <c r="F27" s="211" t="s">
        <v>1826</v>
      </c>
      <c r="G27" s="211" t="s">
        <v>65</v>
      </c>
      <c r="H27" s="211"/>
    </row>
    <row r="28" spans="1:8" s="212" customFormat="1" ht="16" customHeight="1">
      <c r="A28" s="210">
        <v>43300</v>
      </c>
      <c r="B28" s="211" t="s">
        <v>6</v>
      </c>
      <c r="C28" s="211">
        <v>66663</v>
      </c>
      <c r="D28" s="211" t="s">
        <v>650</v>
      </c>
      <c r="E28" s="211" t="s">
        <v>6</v>
      </c>
      <c r="F28" s="211" t="s">
        <v>12</v>
      </c>
      <c r="G28" s="211" t="s">
        <v>514</v>
      </c>
      <c r="H28" s="211"/>
    </row>
    <row r="29" spans="1:8" s="212" customFormat="1" ht="16" customHeight="1">
      <c r="A29" s="210">
        <v>43300</v>
      </c>
      <c r="B29" s="211" t="s">
        <v>6</v>
      </c>
      <c r="C29" s="211">
        <v>7745</v>
      </c>
      <c r="D29" s="211" t="s">
        <v>2071</v>
      </c>
      <c r="E29" s="211" t="s">
        <v>6</v>
      </c>
      <c r="F29" s="211" t="s">
        <v>24</v>
      </c>
      <c r="G29" s="211" t="s">
        <v>2072</v>
      </c>
      <c r="H29" s="211"/>
    </row>
    <row r="30" spans="1:8" s="212" customFormat="1" ht="16" customHeight="1">
      <c r="A30" s="210">
        <v>43305</v>
      </c>
      <c r="B30" s="211" t="s">
        <v>6</v>
      </c>
      <c r="C30" s="211">
        <v>15230</v>
      </c>
      <c r="D30" s="211" t="s">
        <v>426</v>
      </c>
      <c r="E30" s="211" t="s">
        <v>6</v>
      </c>
      <c r="F30" s="211" t="s">
        <v>24</v>
      </c>
      <c r="G30" s="211" t="s">
        <v>1833</v>
      </c>
      <c r="H30" s="211"/>
    </row>
    <row r="31" spans="1:8" s="212" customFormat="1" ht="16" customHeight="1">
      <c r="A31" s="210">
        <v>43305</v>
      </c>
      <c r="B31" s="211" t="s">
        <v>6</v>
      </c>
      <c r="C31" s="211">
        <v>54296</v>
      </c>
      <c r="D31" s="211" t="s">
        <v>434</v>
      </c>
      <c r="E31" s="211" t="s">
        <v>6</v>
      </c>
      <c r="F31" s="211" t="s">
        <v>24</v>
      </c>
      <c r="G31" s="211" t="s">
        <v>1133</v>
      </c>
      <c r="H31" s="211"/>
    </row>
    <row r="32" spans="1:8" s="212" customFormat="1" ht="16" customHeight="1">
      <c r="A32" s="210">
        <v>43308</v>
      </c>
      <c r="B32" s="211" t="s">
        <v>6</v>
      </c>
      <c r="C32" s="211">
        <v>25474</v>
      </c>
      <c r="D32" s="211" t="s">
        <v>2132</v>
      </c>
      <c r="E32" s="211" t="s">
        <v>6</v>
      </c>
      <c r="F32" s="211" t="s">
        <v>24</v>
      </c>
      <c r="G32" s="211" t="s">
        <v>2133</v>
      </c>
      <c r="H32" s="211"/>
    </row>
    <row r="33" spans="1:8" s="212" customFormat="1" ht="16" customHeight="1">
      <c r="A33" s="210">
        <v>43308</v>
      </c>
      <c r="B33" s="211" t="s">
        <v>6</v>
      </c>
      <c r="C33" s="211">
        <v>54529</v>
      </c>
      <c r="D33" s="211" t="s">
        <v>2134</v>
      </c>
      <c r="E33" s="211" t="s">
        <v>24</v>
      </c>
      <c r="F33" s="211" t="s">
        <v>376</v>
      </c>
      <c r="G33" s="211" t="s">
        <v>2135</v>
      </c>
      <c r="H33" s="211"/>
    </row>
    <row r="34" spans="1:8" s="212" customFormat="1" ht="16" customHeight="1">
      <c r="A34" s="210">
        <v>43309</v>
      </c>
      <c r="B34" s="211" t="s">
        <v>6</v>
      </c>
      <c r="C34" s="211">
        <v>10318</v>
      </c>
      <c r="D34" s="211" t="s">
        <v>433</v>
      </c>
      <c r="E34" s="211" t="s">
        <v>6</v>
      </c>
      <c r="F34" s="211" t="s">
        <v>6</v>
      </c>
      <c r="G34" s="211" t="s">
        <v>994</v>
      </c>
      <c r="H34" s="211"/>
    </row>
    <row r="35" spans="1:8" s="212" customFormat="1" ht="16" customHeight="1">
      <c r="A35" s="210">
        <v>43295</v>
      </c>
      <c r="B35" s="211" t="s">
        <v>2047</v>
      </c>
      <c r="C35" s="211"/>
      <c r="D35" s="211" t="s">
        <v>2048</v>
      </c>
      <c r="E35" s="211" t="s">
        <v>24</v>
      </c>
      <c r="F35" s="211" t="s">
        <v>25</v>
      </c>
      <c r="G35" s="211" t="s">
        <v>1937</v>
      </c>
      <c r="H35" s="211"/>
    </row>
    <row r="36" spans="1:8" s="212" customFormat="1" ht="16" customHeight="1">
      <c r="A36" s="210">
        <v>43286</v>
      </c>
      <c r="B36" s="211" t="s">
        <v>28</v>
      </c>
      <c r="C36" s="211">
        <v>28031</v>
      </c>
      <c r="D36" s="211" t="s">
        <v>2016</v>
      </c>
      <c r="E36" s="211" t="s">
        <v>28</v>
      </c>
      <c r="F36" s="211" t="s">
        <v>7</v>
      </c>
      <c r="G36" s="211" t="s">
        <v>1937</v>
      </c>
      <c r="H36" s="211"/>
    </row>
    <row r="37" spans="1:8" s="212" customFormat="1" ht="16" customHeight="1">
      <c r="A37" s="210">
        <v>43304</v>
      </c>
      <c r="B37" s="211" t="s">
        <v>28</v>
      </c>
      <c r="C37" s="211">
        <v>28035</v>
      </c>
      <c r="D37" s="211" t="s">
        <v>2016</v>
      </c>
      <c r="E37" s="211" t="s">
        <v>28</v>
      </c>
      <c r="F37" s="211" t="s">
        <v>24</v>
      </c>
      <c r="G37" s="211" t="s">
        <v>2089</v>
      </c>
      <c r="H37" s="211"/>
    </row>
    <row r="38" spans="1:8" s="212" customFormat="1" ht="16" customHeight="1">
      <c r="A38" s="210">
        <v>43306</v>
      </c>
      <c r="B38" s="211" t="s">
        <v>28</v>
      </c>
      <c r="C38" s="211">
        <v>43206</v>
      </c>
      <c r="D38" s="211" t="s">
        <v>2111</v>
      </c>
      <c r="E38" s="211" t="s">
        <v>78</v>
      </c>
      <c r="F38" s="211" t="s">
        <v>28</v>
      </c>
      <c r="G38" s="211" t="s">
        <v>1833</v>
      </c>
      <c r="H38" s="211"/>
    </row>
    <row r="39" spans="1:8" s="212" customFormat="1" ht="16" customHeight="1">
      <c r="A39" s="210">
        <v>43285</v>
      </c>
      <c r="B39" s="211" t="s">
        <v>7</v>
      </c>
      <c r="C39" s="211">
        <v>54590</v>
      </c>
      <c r="D39" s="211" t="s">
        <v>849</v>
      </c>
      <c r="E39" s="211" t="s">
        <v>7</v>
      </c>
      <c r="F39" s="211" t="s">
        <v>7</v>
      </c>
      <c r="G39" s="211" t="s">
        <v>2004</v>
      </c>
      <c r="H39" s="211"/>
    </row>
    <row r="40" spans="1:8" s="212" customFormat="1" ht="16" customHeight="1">
      <c r="A40" s="210">
        <v>43285</v>
      </c>
      <c r="B40" s="211" t="s">
        <v>7</v>
      </c>
      <c r="C40" s="211">
        <v>54880</v>
      </c>
      <c r="D40" s="211" t="s">
        <v>1482</v>
      </c>
      <c r="E40" s="211" t="s">
        <v>7</v>
      </c>
      <c r="F40" s="211" t="s">
        <v>7</v>
      </c>
      <c r="G40" s="211" t="s">
        <v>939</v>
      </c>
      <c r="H40" s="211"/>
    </row>
    <row r="41" spans="1:8" s="212" customFormat="1" ht="16" customHeight="1">
      <c r="A41" s="210">
        <v>43285</v>
      </c>
      <c r="B41" s="211" t="s">
        <v>7</v>
      </c>
      <c r="C41" s="211">
        <v>57920</v>
      </c>
      <c r="D41" s="211" t="s">
        <v>740</v>
      </c>
      <c r="E41" s="211" t="s">
        <v>7</v>
      </c>
      <c r="F41" s="211" t="s">
        <v>24</v>
      </c>
      <c r="G41" s="211" t="s">
        <v>2006</v>
      </c>
      <c r="H41" s="211"/>
    </row>
    <row r="42" spans="1:8" s="212" customFormat="1" ht="16" customHeight="1">
      <c r="A42" s="210">
        <v>43285</v>
      </c>
      <c r="B42" s="218" t="s">
        <v>7</v>
      </c>
      <c r="C42" s="211">
        <v>57390</v>
      </c>
      <c r="D42" s="211" t="s">
        <v>350</v>
      </c>
      <c r="E42" s="211" t="s">
        <v>7</v>
      </c>
      <c r="F42" s="211" t="s">
        <v>7</v>
      </c>
      <c r="G42" s="211" t="s">
        <v>65</v>
      </c>
      <c r="H42" s="211"/>
    </row>
    <row r="43" spans="1:8" s="212" customFormat="1" ht="16" customHeight="1">
      <c r="A43" s="210">
        <v>43285</v>
      </c>
      <c r="B43" s="211" t="s">
        <v>7</v>
      </c>
      <c r="C43" s="211">
        <v>57390</v>
      </c>
      <c r="D43" s="211" t="s">
        <v>350</v>
      </c>
      <c r="E43" s="211" t="s">
        <v>7</v>
      </c>
      <c r="F43" s="211" t="s">
        <v>7</v>
      </c>
      <c r="G43" s="211" t="s">
        <v>2009</v>
      </c>
      <c r="H43" s="211"/>
    </row>
    <row r="44" spans="1:8" s="212" customFormat="1" ht="16" customHeight="1">
      <c r="A44" s="210">
        <v>43285</v>
      </c>
      <c r="B44" s="211" t="s">
        <v>7</v>
      </c>
      <c r="C44" s="211">
        <v>54680</v>
      </c>
      <c r="D44" s="211" t="s">
        <v>2011</v>
      </c>
      <c r="E44" s="211" t="s">
        <v>7</v>
      </c>
      <c r="F44" s="211" t="s">
        <v>9</v>
      </c>
      <c r="G44" s="211" t="s">
        <v>2012</v>
      </c>
      <c r="H44" s="211"/>
    </row>
    <row r="45" spans="1:8" s="212" customFormat="1" ht="16" customHeight="1">
      <c r="A45" s="210">
        <v>43288</v>
      </c>
      <c r="B45" s="211" t="s">
        <v>7</v>
      </c>
      <c r="C45" s="211">
        <v>57730</v>
      </c>
      <c r="D45" s="211" t="s">
        <v>2025</v>
      </c>
      <c r="E45" s="211" t="s">
        <v>7</v>
      </c>
      <c r="F45" s="211" t="s">
        <v>7</v>
      </c>
      <c r="G45" s="211" t="s">
        <v>634</v>
      </c>
      <c r="H45" s="211"/>
    </row>
    <row r="46" spans="1:8" s="212" customFormat="1" ht="16" customHeight="1">
      <c r="A46" s="210">
        <v>43288</v>
      </c>
      <c r="B46" s="211" t="s">
        <v>7</v>
      </c>
      <c r="C46" s="211">
        <v>57570</v>
      </c>
      <c r="D46" s="211" t="s">
        <v>641</v>
      </c>
      <c r="E46" s="211" t="s">
        <v>7</v>
      </c>
      <c r="F46" s="211" t="s">
        <v>24</v>
      </c>
      <c r="G46" s="211" t="s">
        <v>2030</v>
      </c>
      <c r="H46" s="213"/>
    </row>
    <row r="47" spans="1:8" s="212" customFormat="1" ht="16" customHeight="1">
      <c r="A47" s="210">
        <v>43288</v>
      </c>
      <c r="B47" s="211" t="s">
        <v>7</v>
      </c>
      <c r="C47" s="211">
        <v>54500</v>
      </c>
      <c r="D47" s="211" t="s">
        <v>750</v>
      </c>
      <c r="E47" s="211" t="s">
        <v>10</v>
      </c>
      <c r="F47" s="211" t="s">
        <v>35</v>
      </c>
      <c r="G47" s="211" t="s">
        <v>1833</v>
      </c>
      <c r="H47" s="211"/>
    </row>
    <row r="48" spans="1:8" s="212" customFormat="1">
      <c r="A48" s="210">
        <v>43289</v>
      </c>
      <c r="B48" s="211" t="s">
        <v>7</v>
      </c>
      <c r="C48" s="211">
        <v>57050</v>
      </c>
      <c r="D48" s="211" t="s">
        <v>1300</v>
      </c>
      <c r="E48" s="211" t="s">
        <v>7</v>
      </c>
      <c r="F48" s="211" t="s">
        <v>7</v>
      </c>
      <c r="G48" s="211" t="s">
        <v>42</v>
      </c>
      <c r="H48" s="211"/>
    </row>
    <row r="49" spans="1:8" s="212" customFormat="1">
      <c r="A49" s="210">
        <v>43289</v>
      </c>
      <c r="B49" s="211" t="s">
        <v>7</v>
      </c>
      <c r="C49" s="211">
        <v>57050</v>
      </c>
      <c r="D49" s="211" t="s">
        <v>1300</v>
      </c>
      <c r="E49" s="211" t="s">
        <v>7</v>
      </c>
      <c r="F49" s="211" t="s">
        <v>24</v>
      </c>
      <c r="G49" s="211" t="s">
        <v>388</v>
      </c>
      <c r="H49" s="211"/>
    </row>
    <row r="50" spans="1:8" s="212" customFormat="1">
      <c r="A50" s="210">
        <v>43291</v>
      </c>
      <c r="B50" s="211" t="s">
        <v>7</v>
      </c>
      <c r="C50" s="211">
        <v>57155</v>
      </c>
      <c r="D50" s="211" t="s">
        <v>841</v>
      </c>
      <c r="E50" s="211" t="s">
        <v>6</v>
      </c>
      <c r="F50" s="211" t="s">
        <v>7</v>
      </c>
      <c r="G50" s="211" t="s">
        <v>243</v>
      </c>
      <c r="H50" s="211"/>
    </row>
    <row r="51" spans="1:8" s="212" customFormat="1">
      <c r="A51" s="210">
        <v>43293</v>
      </c>
      <c r="B51" s="211" t="s">
        <v>7</v>
      </c>
      <c r="C51" s="211">
        <v>57640</v>
      </c>
      <c r="D51" s="211" t="s">
        <v>869</v>
      </c>
      <c r="E51" s="211" t="s">
        <v>7</v>
      </c>
      <c r="F51" s="211" t="s">
        <v>7</v>
      </c>
      <c r="G51" s="211" t="s">
        <v>388</v>
      </c>
      <c r="H51" s="211"/>
    </row>
    <row r="52" spans="1:8" s="212" customFormat="1">
      <c r="A52" s="210">
        <v>43293</v>
      </c>
      <c r="B52" s="211" t="s">
        <v>7</v>
      </c>
      <c r="C52" s="211">
        <v>57700</v>
      </c>
      <c r="D52" s="211" t="s">
        <v>412</v>
      </c>
      <c r="E52" s="211" t="s">
        <v>7</v>
      </c>
      <c r="F52" s="211" t="s">
        <v>7</v>
      </c>
      <c r="G52" s="211" t="s">
        <v>2042</v>
      </c>
      <c r="H52" s="211"/>
    </row>
    <row r="53" spans="1:8" s="212" customFormat="1">
      <c r="A53" s="210">
        <v>43295</v>
      </c>
      <c r="B53" s="211" t="s">
        <v>7</v>
      </c>
      <c r="C53" s="211">
        <v>97740</v>
      </c>
      <c r="D53" s="211" t="s">
        <v>2049</v>
      </c>
      <c r="E53" s="211" t="s">
        <v>7</v>
      </c>
      <c r="F53" s="211" t="s">
        <v>24</v>
      </c>
      <c r="G53" s="211" t="s">
        <v>1937</v>
      </c>
      <c r="H53" s="211"/>
    </row>
    <row r="54" spans="1:8" s="212" customFormat="1">
      <c r="A54" s="210">
        <v>43295</v>
      </c>
      <c r="B54" s="211" t="s">
        <v>7</v>
      </c>
      <c r="C54" s="211">
        <v>54560</v>
      </c>
      <c r="D54" s="211" t="s">
        <v>871</v>
      </c>
      <c r="E54" s="211" t="s">
        <v>7</v>
      </c>
      <c r="F54" s="211" t="s">
        <v>7</v>
      </c>
      <c r="G54" s="211" t="s">
        <v>389</v>
      </c>
      <c r="H54" s="211"/>
    </row>
    <row r="55" spans="1:8" s="212" customFormat="1">
      <c r="A55" s="210">
        <v>43297</v>
      </c>
      <c r="B55" s="211" t="s">
        <v>7</v>
      </c>
      <c r="C55" s="211">
        <v>83440</v>
      </c>
      <c r="D55" s="211" t="s">
        <v>2057</v>
      </c>
      <c r="E55" s="211" t="s">
        <v>7</v>
      </c>
      <c r="F55" s="211" t="s">
        <v>25</v>
      </c>
      <c r="G55" s="211" t="s">
        <v>1833</v>
      </c>
      <c r="H55" s="211"/>
    </row>
    <row r="56" spans="1:8" s="212" customFormat="1">
      <c r="A56" s="210">
        <v>43297</v>
      </c>
      <c r="B56" s="211" t="s">
        <v>7</v>
      </c>
      <c r="C56" s="211">
        <v>14123</v>
      </c>
      <c r="D56" s="211" t="s">
        <v>2058</v>
      </c>
      <c r="E56" s="211" t="s">
        <v>7</v>
      </c>
      <c r="F56" s="211" t="s">
        <v>7</v>
      </c>
      <c r="G56" s="211" t="s">
        <v>1833</v>
      </c>
      <c r="H56" s="211"/>
    </row>
    <row r="57" spans="1:8" s="212" customFormat="1">
      <c r="A57" s="210">
        <v>43297</v>
      </c>
      <c r="B57" s="211" t="s">
        <v>7</v>
      </c>
      <c r="C57" s="211">
        <v>52300</v>
      </c>
      <c r="D57" s="211" t="s">
        <v>2059</v>
      </c>
      <c r="E57" s="211" t="s">
        <v>7</v>
      </c>
      <c r="F57" s="211" t="s">
        <v>7</v>
      </c>
      <c r="G57" s="211" t="s">
        <v>65</v>
      </c>
      <c r="H57" s="211"/>
    </row>
    <row r="58" spans="1:8" s="212" customFormat="1">
      <c r="A58" s="210">
        <v>43297</v>
      </c>
      <c r="B58" s="211" t="s">
        <v>7</v>
      </c>
      <c r="C58" s="211">
        <v>57310</v>
      </c>
      <c r="D58" s="211" t="s">
        <v>2060</v>
      </c>
      <c r="E58" s="211" t="s">
        <v>7</v>
      </c>
      <c r="F58" s="211" t="s">
        <v>7</v>
      </c>
      <c r="G58" s="211" t="s">
        <v>116</v>
      </c>
      <c r="H58" s="211"/>
    </row>
    <row r="59" spans="1:8" s="212" customFormat="1">
      <c r="A59" s="210">
        <v>43299</v>
      </c>
      <c r="B59" s="211" t="s">
        <v>7</v>
      </c>
      <c r="C59" s="211">
        <v>57570</v>
      </c>
      <c r="D59" s="211" t="s">
        <v>737</v>
      </c>
      <c r="E59" s="211" t="s">
        <v>79</v>
      </c>
      <c r="F59" s="211" t="s">
        <v>7</v>
      </c>
      <c r="G59" s="211" t="s">
        <v>389</v>
      </c>
      <c r="H59" s="211"/>
    </row>
    <row r="60" spans="1:8" s="212" customFormat="1">
      <c r="A60" s="210">
        <v>43299</v>
      </c>
      <c r="B60" s="211" t="s">
        <v>7</v>
      </c>
      <c r="C60" s="211">
        <v>57700</v>
      </c>
      <c r="D60" s="211" t="s">
        <v>349</v>
      </c>
      <c r="E60" s="211" t="s">
        <v>7</v>
      </c>
      <c r="F60" s="211" t="s">
        <v>7</v>
      </c>
      <c r="G60" s="211" t="s">
        <v>470</v>
      </c>
      <c r="H60" s="211"/>
    </row>
    <row r="61" spans="1:8" s="212" customFormat="1">
      <c r="A61" s="210">
        <v>43300</v>
      </c>
      <c r="B61" s="211" t="s">
        <v>7</v>
      </c>
      <c r="C61" s="211">
        <v>57480</v>
      </c>
      <c r="D61" s="211" t="s">
        <v>2067</v>
      </c>
      <c r="E61" s="211" t="s">
        <v>7</v>
      </c>
      <c r="F61" s="211" t="s">
        <v>1552</v>
      </c>
      <c r="G61" s="211" t="s">
        <v>514</v>
      </c>
      <c r="H61" s="211"/>
    </row>
    <row r="62" spans="1:8" s="212" customFormat="1">
      <c r="A62" s="210">
        <v>43300</v>
      </c>
      <c r="B62" s="211" t="s">
        <v>7</v>
      </c>
      <c r="C62" s="211">
        <v>57840</v>
      </c>
      <c r="D62" s="211" t="s">
        <v>2073</v>
      </c>
      <c r="E62" s="211" t="s">
        <v>7</v>
      </c>
      <c r="F62" s="211" t="s">
        <v>7</v>
      </c>
      <c r="G62" s="211" t="s">
        <v>116</v>
      </c>
      <c r="H62" s="211"/>
    </row>
    <row r="63" spans="1:8" s="212" customFormat="1">
      <c r="A63" s="210">
        <v>43300</v>
      </c>
      <c r="B63" s="211" t="s">
        <v>7</v>
      </c>
      <c r="C63" s="211">
        <v>57390</v>
      </c>
      <c r="D63" s="211" t="s">
        <v>669</v>
      </c>
      <c r="E63" s="211" t="s">
        <v>7</v>
      </c>
      <c r="F63" s="211" t="s">
        <v>7</v>
      </c>
      <c r="G63" s="211" t="s">
        <v>2074</v>
      </c>
      <c r="H63" s="211"/>
    </row>
    <row r="64" spans="1:8" s="212" customFormat="1">
      <c r="A64" s="210">
        <v>43300</v>
      </c>
      <c r="B64" s="211" t="s">
        <v>7</v>
      </c>
      <c r="C64" s="211">
        <v>37320</v>
      </c>
      <c r="D64" s="211" t="s">
        <v>2076</v>
      </c>
      <c r="E64" s="211" t="s">
        <v>7</v>
      </c>
      <c r="F64" s="211" t="s">
        <v>24</v>
      </c>
      <c r="G64" s="211" t="s">
        <v>116</v>
      </c>
      <c r="H64" s="211"/>
    </row>
    <row r="65" spans="1:8" s="212" customFormat="1">
      <c r="A65" s="210">
        <v>43301</v>
      </c>
      <c r="B65" s="211" t="s">
        <v>7</v>
      </c>
      <c r="C65" s="211">
        <v>54650</v>
      </c>
      <c r="D65" s="211" t="s">
        <v>393</v>
      </c>
      <c r="E65" s="211" t="s">
        <v>7</v>
      </c>
      <c r="F65" s="211" t="s">
        <v>24</v>
      </c>
      <c r="G65" s="211" t="s">
        <v>663</v>
      </c>
      <c r="H65" s="211"/>
    </row>
    <row r="66" spans="1:8" s="212" customFormat="1">
      <c r="A66" s="210">
        <v>43302</v>
      </c>
      <c r="B66" s="211" t="s">
        <v>7</v>
      </c>
      <c r="C66" s="211">
        <v>38220</v>
      </c>
      <c r="D66" s="211" t="s">
        <v>2082</v>
      </c>
      <c r="E66" s="211" t="s">
        <v>7</v>
      </c>
      <c r="F66" s="211" t="s">
        <v>937</v>
      </c>
      <c r="G66" s="211" t="s">
        <v>1833</v>
      </c>
      <c r="H66" s="211"/>
    </row>
    <row r="67" spans="1:8" s="212" customFormat="1">
      <c r="A67" s="210">
        <v>43302</v>
      </c>
      <c r="B67" s="211" t="s">
        <v>7</v>
      </c>
      <c r="C67" s="211">
        <v>75003</v>
      </c>
      <c r="D67" s="211" t="s">
        <v>716</v>
      </c>
      <c r="E67" s="211" t="s">
        <v>18</v>
      </c>
      <c r="F67" s="211" t="s">
        <v>14</v>
      </c>
      <c r="G67" s="211" t="s">
        <v>65</v>
      </c>
      <c r="H67" s="211"/>
    </row>
    <row r="68" spans="1:8" s="212" customFormat="1">
      <c r="A68" s="210">
        <v>43302</v>
      </c>
      <c r="B68" s="211" t="s">
        <v>7</v>
      </c>
      <c r="C68" s="211">
        <v>54620</v>
      </c>
      <c r="D68" s="211" t="s">
        <v>845</v>
      </c>
      <c r="E68" s="211" t="s">
        <v>7</v>
      </c>
      <c r="F68" s="211" t="s">
        <v>620</v>
      </c>
      <c r="G68" s="211" t="s">
        <v>388</v>
      </c>
      <c r="H68" s="211"/>
    </row>
    <row r="69" spans="1:8" s="212" customFormat="1">
      <c r="A69" s="210">
        <v>43303</v>
      </c>
      <c r="B69" s="211" t="s">
        <v>7</v>
      </c>
      <c r="C69" s="211">
        <v>60200</v>
      </c>
      <c r="D69" s="211" t="s">
        <v>2088</v>
      </c>
      <c r="E69" s="211" t="s">
        <v>7</v>
      </c>
      <c r="F69" s="211" t="s">
        <v>24</v>
      </c>
      <c r="G69" s="211" t="s">
        <v>2089</v>
      </c>
      <c r="H69" s="211"/>
    </row>
    <row r="70" spans="1:8" s="212" customFormat="1">
      <c r="A70" s="210">
        <v>43304</v>
      </c>
      <c r="B70" s="211" t="s">
        <v>7</v>
      </c>
      <c r="C70" s="211">
        <v>57120</v>
      </c>
      <c r="D70" s="211" t="s">
        <v>1288</v>
      </c>
      <c r="E70" s="211" t="s">
        <v>7</v>
      </c>
      <c r="F70" s="211" t="s">
        <v>24</v>
      </c>
      <c r="G70" s="211" t="s">
        <v>42</v>
      </c>
      <c r="H70" s="211"/>
    </row>
    <row r="71" spans="1:8" s="212" customFormat="1">
      <c r="A71" s="210">
        <v>43304</v>
      </c>
      <c r="B71" s="211" t="s">
        <v>7</v>
      </c>
      <c r="C71" s="211">
        <v>57250</v>
      </c>
      <c r="D71" s="211" t="s">
        <v>2096</v>
      </c>
      <c r="E71" s="211" t="s">
        <v>7</v>
      </c>
      <c r="F71" s="211" t="s">
        <v>9</v>
      </c>
      <c r="G71" s="211" t="s">
        <v>388</v>
      </c>
      <c r="H71" s="211"/>
    </row>
    <row r="72" spans="1:8" s="212" customFormat="1">
      <c r="A72" s="210">
        <v>43305</v>
      </c>
      <c r="B72" s="211" t="s">
        <v>7</v>
      </c>
      <c r="C72" s="211">
        <v>51200</v>
      </c>
      <c r="D72" s="211" t="s">
        <v>2105</v>
      </c>
      <c r="E72" s="211" t="s">
        <v>7</v>
      </c>
      <c r="F72" s="211" t="s">
        <v>7</v>
      </c>
      <c r="G72" s="211" t="s">
        <v>388</v>
      </c>
      <c r="H72" s="211"/>
    </row>
    <row r="73" spans="1:8" s="212" customFormat="1">
      <c r="A73" s="210">
        <v>43305</v>
      </c>
      <c r="B73" s="211" t="s">
        <v>7</v>
      </c>
      <c r="C73" s="211">
        <v>28700</v>
      </c>
      <c r="D73" s="211" t="s">
        <v>2106</v>
      </c>
      <c r="E73" s="211" t="s">
        <v>7</v>
      </c>
      <c r="F73" s="211" t="s">
        <v>7</v>
      </c>
      <c r="G73" s="211" t="s">
        <v>388</v>
      </c>
      <c r="H73" s="211"/>
    </row>
    <row r="74" spans="1:8" s="212" customFormat="1">
      <c r="A74" s="210">
        <v>43305</v>
      </c>
      <c r="B74" s="211" t="s">
        <v>7</v>
      </c>
      <c r="C74" s="211">
        <v>57700</v>
      </c>
      <c r="D74" s="211" t="s">
        <v>1485</v>
      </c>
      <c r="E74" s="211" t="s">
        <v>7</v>
      </c>
      <c r="F74" s="211" t="s">
        <v>24</v>
      </c>
      <c r="G74" s="211" t="s">
        <v>42</v>
      </c>
      <c r="H74" s="211"/>
    </row>
    <row r="75" spans="1:8" s="212" customFormat="1">
      <c r="A75" s="210">
        <v>43306</v>
      </c>
      <c r="B75" s="211" t="s">
        <v>7</v>
      </c>
      <c r="C75" s="211">
        <v>75003</v>
      </c>
      <c r="D75" s="211" t="s">
        <v>716</v>
      </c>
      <c r="E75" s="211" t="s">
        <v>7</v>
      </c>
      <c r="F75" s="211" t="s">
        <v>24</v>
      </c>
      <c r="G75" s="211" t="s">
        <v>1833</v>
      </c>
      <c r="H75" s="211"/>
    </row>
    <row r="76" spans="1:8" s="212" customFormat="1">
      <c r="A76" s="210">
        <v>43306</v>
      </c>
      <c r="B76" s="211" t="s">
        <v>7</v>
      </c>
      <c r="C76" s="211">
        <v>88110</v>
      </c>
      <c r="D76" s="211" t="s">
        <v>2115</v>
      </c>
      <c r="E76" s="211" t="s">
        <v>7</v>
      </c>
      <c r="F76" s="211" t="s">
        <v>9</v>
      </c>
      <c r="G76" s="211" t="s">
        <v>388</v>
      </c>
      <c r="H76" s="211"/>
    </row>
    <row r="77" spans="1:8" s="212" customFormat="1">
      <c r="A77" s="210">
        <v>43307</v>
      </c>
      <c r="B77" s="211" t="s">
        <v>7</v>
      </c>
      <c r="C77" s="211">
        <v>78340</v>
      </c>
      <c r="D77" s="211" t="s">
        <v>2120</v>
      </c>
      <c r="E77" s="211" t="s">
        <v>7</v>
      </c>
      <c r="F77" s="211" t="s">
        <v>24</v>
      </c>
      <c r="G77" s="211" t="s">
        <v>1833</v>
      </c>
      <c r="H77" s="211"/>
    </row>
    <row r="78" spans="1:8" s="212" customFormat="1">
      <c r="A78" s="210">
        <v>43307</v>
      </c>
      <c r="B78" s="211" t="s">
        <v>7</v>
      </c>
      <c r="C78" s="211">
        <v>57645</v>
      </c>
      <c r="D78" s="211" t="s">
        <v>2127</v>
      </c>
      <c r="E78" s="211" t="s">
        <v>7</v>
      </c>
      <c r="F78" s="211" t="s">
        <v>24</v>
      </c>
      <c r="G78" s="211" t="s">
        <v>2128</v>
      </c>
      <c r="H78" s="211"/>
    </row>
    <row r="79" spans="1:8" s="212" customFormat="1">
      <c r="A79" s="210">
        <v>43308</v>
      </c>
      <c r="B79" s="211" t="s">
        <v>7</v>
      </c>
      <c r="C79" s="211">
        <v>40100</v>
      </c>
      <c r="D79" s="211" t="s">
        <v>2136</v>
      </c>
      <c r="E79" s="211" t="s">
        <v>7</v>
      </c>
      <c r="F79" s="211" t="s">
        <v>24</v>
      </c>
      <c r="G79" s="211" t="s">
        <v>1833</v>
      </c>
      <c r="H79" s="211"/>
    </row>
    <row r="80" spans="1:8" s="212" customFormat="1">
      <c r="A80" s="210">
        <v>43310</v>
      </c>
      <c r="B80" s="211" t="s">
        <v>7</v>
      </c>
      <c r="C80" s="211">
        <v>57480</v>
      </c>
      <c r="D80" s="211" t="s">
        <v>2140</v>
      </c>
      <c r="E80" s="211" t="s">
        <v>5</v>
      </c>
      <c r="F80" s="211" t="s">
        <v>7</v>
      </c>
      <c r="G80" s="211" t="s">
        <v>1250</v>
      </c>
      <c r="H80" s="211"/>
    </row>
    <row r="81" spans="1:8" s="212" customFormat="1">
      <c r="A81" s="210">
        <v>43310</v>
      </c>
      <c r="B81" s="211" t="s">
        <v>7</v>
      </c>
      <c r="C81" s="211">
        <v>57310</v>
      </c>
      <c r="D81" s="211" t="s">
        <v>598</v>
      </c>
      <c r="E81" s="211" t="s">
        <v>7</v>
      </c>
      <c r="F81" s="211" t="s">
        <v>7</v>
      </c>
      <c r="G81" s="211" t="s">
        <v>42</v>
      </c>
      <c r="H81" s="211"/>
    </row>
    <row r="82" spans="1:8" s="212" customFormat="1">
      <c r="A82" s="210">
        <v>43312</v>
      </c>
      <c r="B82" s="211" t="s">
        <v>7</v>
      </c>
      <c r="C82" s="211">
        <v>57940</v>
      </c>
      <c r="D82" s="211" t="s">
        <v>2153</v>
      </c>
      <c r="E82" s="211" t="s">
        <v>7</v>
      </c>
      <c r="F82" s="211" t="s">
        <v>7</v>
      </c>
      <c r="G82" s="211" t="s">
        <v>548</v>
      </c>
      <c r="H82" s="211"/>
    </row>
    <row r="83" spans="1:8" s="212" customFormat="1">
      <c r="A83" s="210">
        <v>43301</v>
      </c>
      <c r="B83" s="211" t="s">
        <v>250</v>
      </c>
      <c r="C83" s="211" t="s">
        <v>2080</v>
      </c>
      <c r="D83" s="211" t="s">
        <v>2081</v>
      </c>
      <c r="E83" s="211" t="s">
        <v>24</v>
      </c>
      <c r="F83" s="211" t="s">
        <v>24</v>
      </c>
      <c r="G83" s="211" t="s">
        <v>388</v>
      </c>
      <c r="H83" s="211"/>
    </row>
    <row r="84" spans="1:8" s="212" customFormat="1">
      <c r="A84" s="210">
        <v>43288</v>
      </c>
      <c r="B84" s="211" t="s">
        <v>2029</v>
      </c>
      <c r="C84" s="211"/>
      <c r="D84" s="211" t="s">
        <v>2029</v>
      </c>
      <c r="E84" s="211" t="s">
        <v>66</v>
      </c>
      <c r="F84" s="211" t="s">
        <v>24</v>
      </c>
      <c r="G84" s="211" t="s">
        <v>388</v>
      </c>
      <c r="H84" s="211"/>
    </row>
    <row r="85" spans="1:8" s="212" customFormat="1">
      <c r="A85" s="210">
        <v>43299</v>
      </c>
      <c r="B85" s="211" t="s">
        <v>9</v>
      </c>
      <c r="C85" s="211">
        <v>7041</v>
      </c>
      <c r="D85" s="211" t="s">
        <v>2065</v>
      </c>
      <c r="E85" s="211" t="s">
        <v>9</v>
      </c>
      <c r="F85" s="211" t="s">
        <v>9</v>
      </c>
      <c r="G85" s="211" t="s">
        <v>2066</v>
      </c>
      <c r="H85" s="211"/>
    </row>
    <row r="86" spans="1:8" s="212" customFormat="1">
      <c r="A86" s="210">
        <v>43282</v>
      </c>
      <c r="B86" s="211" t="s">
        <v>4</v>
      </c>
      <c r="C86" s="211">
        <v>8230</v>
      </c>
      <c r="D86" s="211" t="s">
        <v>162</v>
      </c>
      <c r="E86" s="211" t="s">
        <v>24</v>
      </c>
      <c r="F86" s="211" t="s">
        <v>7</v>
      </c>
      <c r="G86" s="211" t="s">
        <v>1991</v>
      </c>
      <c r="H86" s="211"/>
    </row>
    <row r="87" spans="1:8" s="212" customFormat="1">
      <c r="A87" s="210">
        <v>43282</v>
      </c>
      <c r="B87" s="211" t="s">
        <v>4</v>
      </c>
      <c r="C87" s="211">
        <v>2439</v>
      </c>
      <c r="D87" s="211" t="s">
        <v>205</v>
      </c>
      <c r="E87" s="211" t="s">
        <v>984</v>
      </c>
      <c r="F87" s="211" t="s">
        <v>24</v>
      </c>
      <c r="G87" s="211" t="s">
        <v>98</v>
      </c>
      <c r="H87" s="211"/>
    </row>
    <row r="88" spans="1:8" s="212" customFormat="1">
      <c r="A88" s="210">
        <v>43282</v>
      </c>
      <c r="B88" s="211" t="s">
        <v>4</v>
      </c>
      <c r="C88" s="211">
        <v>5359</v>
      </c>
      <c r="D88" s="211" t="s">
        <v>155</v>
      </c>
      <c r="E88" s="211" t="s">
        <v>5</v>
      </c>
      <c r="F88" s="211" t="s">
        <v>5</v>
      </c>
      <c r="G88" s="211" t="s">
        <v>1996</v>
      </c>
      <c r="H88" s="211"/>
    </row>
    <row r="89" spans="1:8" s="212" customFormat="1">
      <c r="A89" s="210">
        <v>43284</v>
      </c>
      <c r="B89" s="211" t="s">
        <v>4</v>
      </c>
      <c r="C89" s="211">
        <v>4575</v>
      </c>
      <c r="D89" s="211" t="s">
        <v>131</v>
      </c>
      <c r="E89" s="211" t="s">
        <v>5</v>
      </c>
      <c r="F89" s="211" t="s">
        <v>7</v>
      </c>
      <c r="G89" s="211" t="s">
        <v>116</v>
      </c>
      <c r="H89" s="211"/>
    </row>
    <row r="90" spans="1:8" s="212" customFormat="1">
      <c r="A90" s="210">
        <v>43284</v>
      </c>
      <c r="B90" s="211" t="s">
        <v>4</v>
      </c>
      <c r="C90" s="211">
        <v>1940</v>
      </c>
      <c r="D90" s="211" t="s">
        <v>205</v>
      </c>
      <c r="E90" s="211" t="s">
        <v>18</v>
      </c>
      <c r="F90" s="211" t="s">
        <v>7</v>
      </c>
      <c r="G90" s="211" t="s">
        <v>510</v>
      </c>
      <c r="H90" s="211"/>
    </row>
    <row r="91" spans="1:8" s="212" customFormat="1">
      <c r="A91" s="210">
        <v>43286</v>
      </c>
      <c r="B91" s="211" t="s">
        <v>4</v>
      </c>
      <c r="C91" s="211">
        <v>8224</v>
      </c>
      <c r="D91" s="211" t="s">
        <v>162</v>
      </c>
      <c r="E91" s="211" t="s">
        <v>489</v>
      </c>
      <c r="F91" s="211" t="s">
        <v>56</v>
      </c>
      <c r="G91" s="211" t="s">
        <v>2017</v>
      </c>
      <c r="H91" s="211"/>
    </row>
    <row r="92" spans="1:8" s="212" customFormat="1">
      <c r="A92" s="210">
        <v>43286</v>
      </c>
      <c r="B92" s="211" t="s">
        <v>4</v>
      </c>
      <c r="C92" s="211">
        <v>1813</v>
      </c>
      <c r="D92" s="211" t="s">
        <v>2019</v>
      </c>
      <c r="E92" s="211" t="s">
        <v>6</v>
      </c>
      <c r="F92" s="211" t="s">
        <v>7</v>
      </c>
      <c r="G92" s="211" t="s">
        <v>123</v>
      </c>
      <c r="H92" s="211"/>
    </row>
    <row r="93" spans="1:8" s="212" customFormat="1">
      <c r="A93" s="210">
        <v>43286</v>
      </c>
      <c r="B93" s="211" t="s">
        <v>4</v>
      </c>
      <c r="C93" s="211">
        <v>9633</v>
      </c>
      <c r="D93" s="211" t="s">
        <v>332</v>
      </c>
      <c r="E93" s="211" t="s">
        <v>5</v>
      </c>
      <c r="F93" s="211" t="s">
        <v>6</v>
      </c>
      <c r="G93" s="211" t="s">
        <v>116</v>
      </c>
      <c r="H93" s="211"/>
    </row>
    <row r="94" spans="1:8" s="212" customFormat="1">
      <c r="A94" s="210">
        <v>43286</v>
      </c>
      <c r="B94" s="211" t="s">
        <v>4</v>
      </c>
      <c r="C94" s="211">
        <v>5838</v>
      </c>
      <c r="D94" s="211" t="s">
        <v>184</v>
      </c>
      <c r="E94" s="211" t="s">
        <v>7</v>
      </c>
      <c r="F94" s="211" t="s">
        <v>24</v>
      </c>
      <c r="G94" s="211" t="s">
        <v>728</v>
      </c>
      <c r="H94" s="211"/>
    </row>
    <row r="95" spans="1:8" s="212" customFormat="1">
      <c r="A95" s="210">
        <v>43286</v>
      </c>
      <c r="B95" s="211" t="s">
        <v>4</v>
      </c>
      <c r="C95" s="211">
        <v>8378</v>
      </c>
      <c r="D95" s="211" t="s">
        <v>300</v>
      </c>
      <c r="E95" s="211" t="s">
        <v>7</v>
      </c>
      <c r="F95" s="211" t="s">
        <v>5</v>
      </c>
      <c r="G95" s="211" t="s">
        <v>548</v>
      </c>
      <c r="H95" s="211"/>
    </row>
    <row r="96" spans="1:8" s="212" customFormat="1">
      <c r="A96" s="210">
        <v>43288</v>
      </c>
      <c r="B96" s="211" t="s">
        <v>4</v>
      </c>
      <c r="C96" s="211">
        <v>9753</v>
      </c>
      <c r="D96" s="211" t="s">
        <v>2027</v>
      </c>
      <c r="E96" s="211" t="s">
        <v>5</v>
      </c>
      <c r="F96" s="211" t="s">
        <v>7</v>
      </c>
      <c r="G96" s="211" t="s">
        <v>42</v>
      </c>
      <c r="H96" s="211"/>
    </row>
    <row r="97" spans="1:8" s="212" customFormat="1">
      <c r="A97" s="210">
        <v>43289</v>
      </c>
      <c r="B97" s="211" t="s">
        <v>4</v>
      </c>
      <c r="C97" s="211">
        <v>1727</v>
      </c>
      <c r="D97" s="211" t="s">
        <v>205</v>
      </c>
      <c r="E97" s="211" t="s">
        <v>5</v>
      </c>
      <c r="F97" s="211" t="s">
        <v>7</v>
      </c>
      <c r="G97" s="211" t="s">
        <v>42</v>
      </c>
      <c r="H97" s="211"/>
    </row>
    <row r="98" spans="1:8" s="212" customFormat="1">
      <c r="A98" s="210">
        <v>43289</v>
      </c>
      <c r="B98" s="211" t="s">
        <v>4</v>
      </c>
      <c r="C98" s="211">
        <v>7232</v>
      </c>
      <c r="D98" s="211" t="s">
        <v>153</v>
      </c>
      <c r="E98" s="211" t="s">
        <v>489</v>
      </c>
      <c r="F98" s="211" t="s">
        <v>24</v>
      </c>
      <c r="G98" s="211" t="s">
        <v>1373</v>
      </c>
      <c r="H98" s="211"/>
    </row>
    <row r="99" spans="1:8" s="212" customFormat="1">
      <c r="A99" s="210">
        <v>43289</v>
      </c>
      <c r="B99" s="211" t="s">
        <v>4</v>
      </c>
      <c r="C99" s="211">
        <v>4973</v>
      </c>
      <c r="D99" s="211" t="s">
        <v>340</v>
      </c>
      <c r="E99" s="211" t="s">
        <v>5</v>
      </c>
      <c r="F99" s="211" t="s">
        <v>7</v>
      </c>
      <c r="G99" s="211" t="s">
        <v>388</v>
      </c>
      <c r="H99" s="211"/>
    </row>
    <row r="100" spans="1:8" s="212" customFormat="1">
      <c r="A100" s="210">
        <v>43291</v>
      </c>
      <c r="B100" s="211" t="s">
        <v>4</v>
      </c>
      <c r="C100" s="211">
        <v>1255</v>
      </c>
      <c r="D100" s="211" t="s">
        <v>205</v>
      </c>
      <c r="E100" s="211" t="s">
        <v>615</v>
      </c>
      <c r="F100" s="211" t="s">
        <v>24</v>
      </c>
      <c r="G100" s="211" t="s">
        <v>388</v>
      </c>
      <c r="H100" s="211"/>
    </row>
    <row r="101" spans="1:8" s="212" customFormat="1">
      <c r="A101" s="210">
        <v>43291</v>
      </c>
      <c r="B101" s="211" t="s">
        <v>4</v>
      </c>
      <c r="C101" s="211">
        <v>8009</v>
      </c>
      <c r="D101" s="211" t="s">
        <v>135</v>
      </c>
      <c r="E101" s="211" t="s">
        <v>615</v>
      </c>
      <c r="F101" s="211" t="s">
        <v>24</v>
      </c>
      <c r="G101" s="211" t="s">
        <v>663</v>
      </c>
      <c r="H101" s="211"/>
    </row>
    <row r="102" spans="1:8" s="212" customFormat="1">
      <c r="A102" s="210">
        <v>43292</v>
      </c>
      <c r="B102" s="211" t="s">
        <v>4</v>
      </c>
      <c r="C102" s="211">
        <v>1655</v>
      </c>
      <c r="D102" s="211" t="s">
        <v>205</v>
      </c>
      <c r="E102" s="211" t="s">
        <v>25</v>
      </c>
      <c r="F102" s="211" t="s">
        <v>848</v>
      </c>
      <c r="G102" s="211" t="s">
        <v>663</v>
      </c>
      <c r="H102" s="211"/>
    </row>
    <row r="103" spans="1:8" s="212" customFormat="1">
      <c r="A103" s="210">
        <v>43293</v>
      </c>
      <c r="B103" s="211" t="s">
        <v>4</v>
      </c>
      <c r="C103" s="211">
        <v>4438</v>
      </c>
      <c r="D103" s="211" t="s">
        <v>139</v>
      </c>
      <c r="E103" s="211" t="s">
        <v>25</v>
      </c>
      <c r="F103" s="211" t="s">
        <v>5</v>
      </c>
      <c r="G103" s="211" t="s">
        <v>388</v>
      </c>
      <c r="H103" s="211"/>
    </row>
    <row r="104" spans="1:8" s="212" customFormat="1">
      <c r="A104" s="210">
        <v>43295</v>
      </c>
      <c r="B104" s="211" t="s">
        <v>4</v>
      </c>
      <c r="C104" s="211">
        <v>1370</v>
      </c>
      <c r="D104" s="211" t="s">
        <v>205</v>
      </c>
      <c r="E104" s="211" t="s">
        <v>7</v>
      </c>
      <c r="F104" s="211" t="s">
        <v>7</v>
      </c>
      <c r="G104" s="211" t="s">
        <v>2050</v>
      </c>
      <c r="H104" s="211"/>
    </row>
    <row r="105" spans="1:8" s="212" customFormat="1">
      <c r="A105" s="210">
        <v>43295</v>
      </c>
      <c r="B105" s="211" t="s">
        <v>4</v>
      </c>
      <c r="C105" s="211">
        <v>4523</v>
      </c>
      <c r="D105" s="211" t="s">
        <v>141</v>
      </c>
      <c r="E105" s="211" t="s">
        <v>7</v>
      </c>
      <c r="F105" s="211" t="s">
        <v>9</v>
      </c>
      <c r="G105" s="211" t="s">
        <v>2051</v>
      </c>
      <c r="H105" s="211"/>
    </row>
    <row r="106" spans="1:8" s="212" customFormat="1">
      <c r="A106" s="210">
        <v>43296</v>
      </c>
      <c r="B106" s="211" t="s">
        <v>4</v>
      </c>
      <c r="C106" s="211">
        <v>2168</v>
      </c>
      <c r="D106" s="211" t="s">
        <v>205</v>
      </c>
      <c r="E106" s="211" t="s">
        <v>28</v>
      </c>
      <c r="F106" s="211" t="s">
        <v>24</v>
      </c>
      <c r="G106" s="211" t="s">
        <v>1833</v>
      </c>
      <c r="H106" s="211"/>
    </row>
    <row r="107" spans="1:8" s="212" customFormat="1">
      <c r="A107" s="210">
        <v>43296</v>
      </c>
      <c r="B107" s="211" t="s">
        <v>4</v>
      </c>
      <c r="C107" s="211">
        <v>8710</v>
      </c>
      <c r="D107" s="211" t="s">
        <v>1405</v>
      </c>
      <c r="E107" s="211" t="s">
        <v>7</v>
      </c>
      <c r="F107" s="211" t="s">
        <v>7</v>
      </c>
      <c r="G107" s="211" t="s">
        <v>123</v>
      </c>
      <c r="H107" s="211"/>
    </row>
    <row r="108" spans="1:8" s="212" customFormat="1">
      <c r="A108" s="210">
        <v>43296</v>
      </c>
      <c r="B108" s="211" t="s">
        <v>4</v>
      </c>
      <c r="C108" s="211">
        <v>4451</v>
      </c>
      <c r="D108" s="211" t="s">
        <v>145</v>
      </c>
      <c r="E108" s="211" t="s">
        <v>5</v>
      </c>
      <c r="F108" s="211" t="s">
        <v>5</v>
      </c>
      <c r="G108" s="211" t="s">
        <v>794</v>
      </c>
      <c r="H108" s="211"/>
    </row>
    <row r="109" spans="1:8" s="212" customFormat="1">
      <c r="A109" s="210">
        <v>43296</v>
      </c>
      <c r="B109" s="211" t="s">
        <v>4</v>
      </c>
      <c r="C109" s="211">
        <v>1137</v>
      </c>
      <c r="D109" s="211" t="s">
        <v>205</v>
      </c>
      <c r="E109" s="211" t="s">
        <v>79</v>
      </c>
      <c r="F109" s="211" t="s">
        <v>1541</v>
      </c>
      <c r="G109" s="211" t="s">
        <v>609</v>
      </c>
      <c r="H109" s="211"/>
    </row>
    <row r="110" spans="1:8" s="212" customFormat="1">
      <c r="A110" s="210">
        <v>43298</v>
      </c>
      <c r="B110" s="211" t="s">
        <v>4</v>
      </c>
      <c r="C110" s="211">
        <v>8715</v>
      </c>
      <c r="D110" s="211" t="s">
        <v>2061</v>
      </c>
      <c r="E110" s="211" t="s">
        <v>5</v>
      </c>
      <c r="F110" s="211" t="s">
        <v>6</v>
      </c>
      <c r="G110" s="211" t="s">
        <v>2062</v>
      </c>
      <c r="H110" s="211"/>
    </row>
    <row r="111" spans="1:8" s="212" customFormat="1">
      <c r="A111" s="210">
        <v>43298</v>
      </c>
      <c r="B111" s="211" t="s">
        <v>4</v>
      </c>
      <c r="C111" s="211">
        <v>8365</v>
      </c>
      <c r="D111" s="211" t="s">
        <v>133</v>
      </c>
      <c r="E111" s="211" t="s">
        <v>24</v>
      </c>
      <c r="F111" s="211" t="s">
        <v>7</v>
      </c>
      <c r="G111" s="211" t="s">
        <v>64</v>
      </c>
      <c r="H111" s="211"/>
    </row>
    <row r="112" spans="1:8" s="212" customFormat="1">
      <c r="A112" s="210">
        <v>43298</v>
      </c>
      <c r="B112" s="211" t="s">
        <v>4</v>
      </c>
      <c r="C112" s="211">
        <v>4650</v>
      </c>
      <c r="D112" s="211" t="s">
        <v>131</v>
      </c>
      <c r="E112" s="211" t="s">
        <v>5</v>
      </c>
      <c r="F112" s="211" t="s">
        <v>7</v>
      </c>
      <c r="G112" s="211" t="s">
        <v>260</v>
      </c>
      <c r="H112" s="211"/>
    </row>
    <row r="113" spans="1:8" s="212" customFormat="1">
      <c r="A113" s="210">
        <v>43300</v>
      </c>
      <c r="B113" s="211" t="s">
        <v>4</v>
      </c>
      <c r="C113" s="211">
        <v>8111</v>
      </c>
      <c r="D113" s="211" t="s">
        <v>135</v>
      </c>
      <c r="E113" s="211" t="s">
        <v>24</v>
      </c>
      <c r="F113" s="211" t="s">
        <v>7</v>
      </c>
      <c r="G113" s="211" t="s">
        <v>1763</v>
      </c>
      <c r="H113" s="211"/>
    </row>
    <row r="114" spans="1:8" s="212" customFormat="1">
      <c r="A114" s="210">
        <v>43301</v>
      </c>
      <c r="B114" s="211" t="s">
        <v>4</v>
      </c>
      <c r="C114" s="211">
        <v>4925</v>
      </c>
      <c r="D114" s="211" t="s">
        <v>152</v>
      </c>
      <c r="E114" s="211" t="s">
        <v>5</v>
      </c>
      <c r="F114" s="211" t="s">
        <v>6</v>
      </c>
      <c r="G114" s="211" t="s">
        <v>123</v>
      </c>
      <c r="H114" s="211"/>
    </row>
    <row r="115" spans="1:8" s="212" customFormat="1">
      <c r="A115" s="210">
        <v>43301</v>
      </c>
      <c r="B115" s="211" t="s">
        <v>4</v>
      </c>
      <c r="C115" s="211">
        <v>4981</v>
      </c>
      <c r="D115" s="211" t="s">
        <v>2079</v>
      </c>
      <c r="E115" s="211" t="s">
        <v>5</v>
      </c>
      <c r="F115" s="211" t="s">
        <v>5</v>
      </c>
      <c r="G115" s="211" t="s">
        <v>1763</v>
      </c>
      <c r="H115" s="211"/>
    </row>
    <row r="116" spans="1:8" s="212" customFormat="1">
      <c r="A116" s="210">
        <v>43301</v>
      </c>
      <c r="B116" s="211" t="s">
        <v>4</v>
      </c>
      <c r="C116" s="211">
        <v>4560</v>
      </c>
      <c r="D116" s="211" t="s">
        <v>131</v>
      </c>
      <c r="E116" s="211" t="s">
        <v>5</v>
      </c>
      <c r="F116" s="211" t="s">
        <v>7</v>
      </c>
      <c r="G116" s="211" t="s">
        <v>388</v>
      </c>
      <c r="H116" s="211"/>
    </row>
    <row r="117" spans="1:8" s="212" customFormat="1">
      <c r="A117" s="210">
        <v>43302</v>
      </c>
      <c r="B117" s="211" t="s">
        <v>4</v>
      </c>
      <c r="C117" s="211">
        <v>1617</v>
      </c>
      <c r="D117" s="211" t="s">
        <v>205</v>
      </c>
      <c r="E117" s="211" t="s">
        <v>7</v>
      </c>
      <c r="F117" s="211" t="s">
        <v>5</v>
      </c>
      <c r="G117" s="211" t="s">
        <v>663</v>
      </c>
      <c r="H117" s="211"/>
    </row>
    <row r="118" spans="1:8" s="212" customFormat="1">
      <c r="A118" s="210">
        <v>43302</v>
      </c>
      <c r="B118" s="211" t="s">
        <v>4</v>
      </c>
      <c r="C118" s="211">
        <v>1243</v>
      </c>
      <c r="D118" s="211" t="s">
        <v>205</v>
      </c>
      <c r="E118" s="211" t="s">
        <v>7</v>
      </c>
      <c r="F118" s="211" t="s">
        <v>24</v>
      </c>
      <c r="G118" s="211" t="s">
        <v>42</v>
      </c>
      <c r="H118" s="211"/>
    </row>
    <row r="119" spans="1:8" s="212" customFormat="1">
      <c r="A119" s="210">
        <v>43302</v>
      </c>
      <c r="B119" s="211" t="s">
        <v>4</v>
      </c>
      <c r="C119" s="211">
        <v>7430</v>
      </c>
      <c r="D119" s="211" t="s">
        <v>467</v>
      </c>
      <c r="E119" s="211" t="s">
        <v>7</v>
      </c>
      <c r="F119" s="211" t="s">
        <v>7</v>
      </c>
      <c r="G119" s="211" t="s">
        <v>1224</v>
      </c>
      <c r="H119" s="211"/>
    </row>
    <row r="120" spans="1:8" s="212" customFormat="1">
      <c r="A120" s="210">
        <v>43303</v>
      </c>
      <c r="B120" s="211" t="s">
        <v>4</v>
      </c>
      <c r="C120" s="211">
        <v>8016</v>
      </c>
      <c r="D120" s="211" t="s">
        <v>135</v>
      </c>
      <c r="E120" s="211" t="s">
        <v>5</v>
      </c>
      <c r="F120" s="211" t="s">
        <v>24</v>
      </c>
      <c r="G120" s="211" t="s">
        <v>663</v>
      </c>
      <c r="H120" s="211"/>
    </row>
    <row r="121" spans="1:8" s="212" customFormat="1">
      <c r="A121" s="210">
        <v>43303</v>
      </c>
      <c r="B121" s="211" t="s">
        <v>4</v>
      </c>
      <c r="C121" s="211">
        <v>1520</v>
      </c>
      <c r="D121" s="211" t="s">
        <v>205</v>
      </c>
      <c r="E121" s="211" t="s">
        <v>79</v>
      </c>
      <c r="F121" s="211" t="s">
        <v>24</v>
      </c>
      <c r="G121" s="211" t="s">
        <v>388</v>
      </c>
      <c r="H121" s="211"/>
    </row>
    <row r="122" spans="1:8" s="212" customFormat="1">
      <c r="A122" s="210">
        <v>43303</v>
      </c>
      <c r="B122" s="211" t="s">
        <v>4</v>
      </c>
      <c r="C122" s="211">
        <v>2167</v>
      </c>
      <c r="D122" s="211" t="s">
        <v>205</v>
      </c>
      <c r="E122" s="211" t="s">
        <v>7</v>
      </c>
      <c r="F122" s="211" t="s">
        <v>24</v>
      </c>
      <c r="G122" s="211" t="s">
        <v>2090</v>
      </c>
      <c r="H122" s="211"/>
    </row>
    <row r="123" spans="1:8" s="212" customFormat="1">
      <c r="A123" s="210">
        <v>43303</v>
      </c>
      <c r="B123" s="211" t="s">
        <v>4</v>
      </c>
      <c r="C123" s="211">
        <v>8551</v>
      </c>
      <c r="D123" s="211" t="s">
        <v>505</v>
      </c>
      <c r="E123" s="211" t="s">
        <v>7</v>
      </c>
      <c r="F123" s="211" t="s">
        <v>7</v>
      </c>
      <c r="G123" s="211" t="s">
        <v>388</v>
      </c>
      <c r="H123" s="211"/>
    </row>
    <row r="124" spans="1:8" s="212" customFormat="1">
      <c r="A124" s="210">
        <v>43303</v>
      </c>
      <c r="B124" s="211" t="s">
        <v>4</v>
      </c>
      <c r="C124" s="211">
        <v>3932</v>
      </c>
      <c r="D124" s="211" t="s">
        <v>175</v>
      </c>
      <c r="E124" s="211" t="s">
        <v>7</v>
      </c>
      <c r="F124" s="211" t="s">
        <v>28</v>
      </c>
      <c r="G124" s="211" t="s">
        <v>388</v>
      </c>
      <c r="H124" s="211"/>
    </row>
    <row r="125" spans="1:8" s="212" customFormat="1">
      <c r="A125" s="210">
        <v>43303</v>
      </c>
      <c r="B125" s="211" t="s">
        <v>4</v>
      </c>
      <c r="C125" s="211">
        <v>8076</v>
      </c>
      <c r="D125" s="211" t="s">
        <v>133</v>
      </c>
      <c r="E125" s="211" t="s">
        <v>7</v>
      </c>
      <c r="F125" s="211" t="s">
        <v>5</v>
      </c>
      <c r="G125" s="211" t="s">
        <v>2093</v>
      </c>
      <c r="H125" s="211"/>
    </row>
    <row r="126" spans="1:8" s="212" customFormat="1">
      <c r="A126" s="210">
        <v>43304</v>
      </c>
      <c r="B126" s="211" t="s">
        <v>4</v>
      </c>
      <c r="C126" s="211">
        <v>4620</v>
      </c>
      <c r="D126" s="211" t="s">
        <v>131</v>
      </c>
      <c r="E126" s="211" t="s">
        <v>7</v>
      </c>
      <c r="F126" s="211" t="s">
        <v>24</v>
      </c>
      <c r="G126" s="211" t="s">
        <v>2101</v>
      </c>
      <c r="H126" s="211"/>
    </row>
    <row r="127" spans="1:8" s="212" customFormat="1">
      <c r="A127" s="210">
        <v>43304</v>
      </c>
      <c r="B127" s="211" t="s">
        <v>4</v>
      </c>
      <c r="C127" s="211">
        <v>7221</v>
      </c>
      <c r="D127" s="211" t="s">
        <v>153</v>
      </c>
      <c r="E127" s="211" t="s">
        <v>5</v>
      </c>
      <c r="F127" s="211" t="s">
        <v>6</v>
      </c>
      <c r="G127" s="211" t="s">
        <v>2103</v>
      </c>
      <c r="H127" s="211"/>
    </row>
    <row r="128" spans="1:8" s="212" customFormat="1">
      <c r="A128" s="210">
        <v>43304</v>
      </c>
      <c r="B128" s="211" t="s">
        <v>4</v>
      </c>
      <c r="C128" s="211">
        <v>4382</v>
      </c>
      <c r="D128" s="211" t="s">
        <v>158</v>
      </c>
      <c r="E128" s="211" t="s">
        <v>5</v>
      </c>
      <c r="F128" s="211" t="s">
        <v>7</v>
      </c>
      <c r="G128" s="211" t="s">
        <v>123</v>
      </c>
      <c r="H128" s="211"/>
    </row>
    <row r="129" spans="1:8" s="212" customFormat="1">
      <c r="A129" s="210">
        <v>43304</v>
      </c>
      <c r="B129" s="211" t="s">
        <v>4</v>
      </c>
      <c r="C129" s="211">
        <v>8063</v>
      </c>
      <c r="D129" s="211" t="s">
        <v>133</v>
      </c>
      <c r="E129" s="211" t="s">
        <v>5</v>
      </c>
      <c r="F129" s="211" t="s">
        <v>7</v>
      </c>
      <c r="G129" s="211" t="s">
        <v>388</v>
      </c>
      <c r="H129" s="211"/>
    </row>
    <row r="130" spans="1:8" s="212" customFormat="1">
      <c r="A130" s="210">
        <v>43304</v>
      </c>
      <c r="B130" s="211" t="s">
        <v>4</v>
      </c>
      <c r="C130" s="211">
        <v>1471</v>
      </c>
      <c r="D130" s="211" t="s">
        <v>205</v>
      </c>
      <c r="E130" s="211" t="s">
        <v>9</v>
      </c>
      <c r="F130" s="211" t="s">
        <v>7</v>
      </c>
      <c r="G130" s="211" t="s">
        <v>2104</v>
      </c>
      <c r="H130" s="211"/>
    </row>
    <row r="131" spans="1:8" s="212" customFormat="1">
      <c r="A131" s="210">
        <v>43305</v>
      </c>
      <c r="B131" s="211" t="s">
        <v>4</v>
      </c>
      <c r="C131" s="211">
        <v>7260</v>
      </c>
      <c r="D131" s="211" t="s">
        <v>153</v>
      </c>
      <c r="E131" s="211" t="s">
        <v>7</v>
      </c>
      <c r="F131" s="211" t="s">
        <v>24</v>
      </c>
      <c r="G131" s="211" t="s">
        <v>388</v>
      </c>
      <c r="H131" s="211"/>
    </row>
    <row r="132" spans="1:8" s="212" customFormat="1">
      <c r="A132" s="210">
        <v>43305</v>
      </c>
      <c r="B132" s="211" t="s">
        <v>4</v>
      </c>
      <c r="C132" s="211">
        <v>7463</v>
      </c>
      <c r="D132" s="211" t="s">
        <v>736</v>
      </c>
      <c r="E132" s="211" t="s">
        <v>5</v>
      </c>
      <c r="F132" s="211" t="s">
        <v>6</v>
      </c>
      <c r="G132" s="211" t="s">
        <v>918</v>
      </c>
      <c r="H132" s="211"/>
    </row>
    <row r="133" spans="1:8" s="212" customFormat="1">
      <c r="A133" s="210">
        <v>43305</v>
      </c>
      <c r="B133" s="211" t="s">
        <v>4</v>
      </c>
      <c r="C133" s="211">
        <v>7540</v>
      </c>
      <c r="D133" s="211" t="s">
        <v>1215</v>
      </c>
      <c r="E133" s="211" t="s">
        <v>25</v>
      </c>
      <c r="F133" s="211" t="s">
        <v>35</v>
      </c>
      <c r="G133" s="211" t="s">
        <v>48</v>
      </c>
      <c r="H133" s="211"/>
    </row>
    <row r="134" spans="1:8" s="212" customFormat="1">
      <c r="A134" s="210">
        <v>43306</v>
      </c>
      <c r="B134" s="211" t="s">
        <v>4</v>
      </c>
      <c r="C134" s="211">
        <v>8805</v>
      </c>
      <c r="D134" s="211" t="s">
        <v>1600</v>
      </c>
      <c r="E134" s="211" t="s">
        <v>5</v>
      </c>
      <c r="F134" s="211" t="s">
        <v>7</v>
      </c>
      <c r="G134" s="211" t="s">
        <v>1833</v>
      </c>
      <c r="H134" s="211"/>
    </row>
    <row r="135" spans="1:8" s="212" customFormat="1">
      <c r="A135" s="210">
        <v>43306</v>
      </c>
      <c r="B135" s="211" t="s">
        <v>4</v>
      </c>
      <c r="C135" s="211">
        <v>7761</v>
      </c>
      <c r="D135" s="211" t="s">
        <v>140</v>
      </c>
      <c r="E135" s="211" t="s">
        <v>25</v>
      </c>
      <c r="F135" s="211" t="s">
        <v>7</v>
      </c>
      <c r="G135" s="211" t="s">
        <v>2112</v>
      </c>
      <c r="H135" s="211"/>
    </row>
    <row r="136" spans="1:8" s="212" customFormat="1">
      <c r="A136" s="210">
        <v>43306</v>
      </c>
      <c r="B136" s="211" t="s">
        <v>4</v>
      </c>
      <c r="C136" s="211">
        <v>8077</v>
      </c>
      <c r="D136" s="211" t="s">
        <v>133</v>
      </c>
      <c r="E136" s="211" t="s">
        <v>7</v>
      </c>
      <c r="F136" s="211" t="s">
        <v>24</v>
      </c>
      <c r="G136" s="211" t="s">
        <v>1833</v>
      </c>
      <c r="H136" s="211"/>
    </row>
    <row r="137" spans="1:8" s="212" customFormat="1">
      <c r="A137" s="210">
        <v>43306</v>
      </c>
      <c r="B137" s="211" t="s">
        <v>4</v>
      </c>
      <c r="C137" s="211">
        <v>4555</v>
      </c>
      <c r="D137" s="211" t="s">
        <v>131</v>
      </c>
      <c r="E137" s="211" t="s">
        <v>7</v>
      </c>
      <c r="F137" s="211" t="s">
        <v>10</v>
      </c>
      <c r="G137" s="211" t="s">
        <v>2116</v>
      </c>
      <c r="H137" s="211"/>
    </row>
    <row r="138" spans="1:8" s="212" customFormat="1">
      <c r="A138" s="210">
        <v>43307</v>
      </c>
      <c r="B138" s="211" t="s">
        <v>4</v>
      </c>
      <c r="C138" s="211">
        <v>4058</v>
      </c>
      <c r="D138" s="211" t="s">
        <v>141</v>
      </c>
      <c r="E138" s="211" t="s">
        <v>2124</v>
      </c>
      <c r="F138" s="211" t="s">
        <v>24</v>
      </c>
      <c r="G138" s="211" t="s">
        <v>1373</v>
      </c>
      <c r="H138" s="211"/>
    </row>
    <row r="139" spans="1:8" s="212" customFormat="1">
      <c r="A139" s="210">
        <v>43307</v>
      </c>
      <c r="B139" s="211" t="s">
        <v>4</v>
      </c>
      <c r="C139" s="211">
        <v>8261</v>
      </c>
      <c r="D139" s="211" t="s">
        <v>162</v>
      </c>
      <c r="E139" s="211" t="s">
        <v>1605</v>
      </c>
      <c r="F139" s="211" t="s">
        <v>24</v>
      </c>
      <c r="G139" s="211" t="s">
        <v>42</v>
      </c>
      <c r="H139" s="211"/>
    </row>
    <row r="140" spans="1:8" s="212" customFormat="1">
      <c r="A140" s="210">
        <v>43307</v>
      </c>
      <c r="B140" s="211" t="s">
        <v>4</v>
      </c>
      <c r="C140" s="211">
        <v>5875</v>
      </c>
      <c r="D140" s="211" t="s">
        <v>1365</v>
      </c>
      <c r="E140" s="211" t="s">
        <v>5</v>
      </c>
      <c r="F140" s="211" t="s">
        <v>6</v>
      </c>
      <c r="G140" s="211" t="s">
        <v>65</v>
      </c>
      <c r="H140" s="211"/>
    </row>
    <row r="141" spans="1:8" s="212" customFormat="1">
      <c r="A141" s="210">
        <v>43307</v>
      </c>
      <c r="B141" s="211" t="s">
        <v>4</v>
      </c>
      <c r="C141" s="211">
        <v>6435</v>
      </c>
      <c r="D141" s="211" t="s">
        <v>168</v>
      </c>
      <c r="E141" s="211" t="s">
        <v>5</v>
      </c>
      <c r="F141" s="211" t="s">
        <v>6</v>
      </c>
      <c r="G141" s="211" t="s">
        <v>388</v>
      </c>
      <c r="H141" s="211"/>
    </row>
    <row r="142" spans="1:8" s="212" customFormat="1">
      <c r="A142" s="210">
        <v>43307</v>
      </c>
      <c r="B142" s="211" t="s">
        <v>4</v>
      </c>
      <c r="C142" s="211">
        <v>4490</v>
      </c>
      <c r="D142" s="211" t="s">
        <v>145</v>
      </c>
      <c r="E142" s="211" t="s">
        <v>7</v>
      </c>
      <c r="F142" s="211" t="s">
        <v>7</v>
      </c>
      <c r="G142" s="211" t="s">
        <v>663</v>
      </c>
      <c r="H142" s="211"/>
    </row>
    <row r="143" spans="1:8" s="212" customFormat="1">
      <c r="A143" s="210">
        <v>43307</v>
      </c>
      <c r="B143" s="211" t="s">
        <v>4</v>
      </c>
      <c r="C143" s="211">
        <v>4545</v>
      </c>
      <c r="D143" s="211" t="s">
        <v>131</v>
      </c>
      <c r="E143" s="211" t="s">
        <v>25</v>
      </c>
      <c r="F143" s="211" t="s">
        <v>7</v>
      </c>
      <c r="G143" s="211" t="s">
        <v>2130</v>
      </c>
      <c r="H143" s="211"/>
    </row>
    <row r="144" spans="1:8" s="212" customFormat="1">
      <c r="A144" s="210">
        <v>43309</v>
      </c>
      <c r="B144" s="211" t="s">
        <v>4</v>
      </c>
      <c r="C144" s="211">
        <v>1862</v>
      </c>
      <c r="D144" s="211" t="s">
        <v>205</v>
      </c>
      <c r="E144" s="211" t="s">
        <v>5</v>
      </c>
      <c r="F144" s="211" t="s">
        <v>6</v>
      </c>
      <c r="G144" s="211" t="s">
        <v>123</v>
      </c>
      <c r="H144" s="211"/>
    </row>
    <row r="145" spans="1:8" s="212" customFormat="1">
      <c r="A145" s="210">
        <v>43309</v>
      </c>
      <c r="B145" s="211" t="s">
        <v>4</v>
      </c>
      <c r="C145" s="211">
        <v>2356</v>
      </c>
      <c r="D145" s="211" t="s">
        <v>205</v>
      </c>
      <c r="E145" s="211" t="s">
        <v>7</v>
      </c>
      <c r="F145" s="211" t="s">
        <v>792</v>
      </c>
      <c r="G145" s="211" t="s">
        <v>2137</v>
      </c>
      <c r="H145" s="211"/>
    </row>
    <row r="146" spans="1:8" s="212" customFormat="1">
      <c r="A146" s="210">
        <v>43309</v>
      </c>
      <c r="B146" s="211" t="s">
        <v>4</v>
      </c>
      <c r="C146" s="211">
        <v>4577</v>
      </c>
      <c r="D146" s="211" t="s">
        <v>131</v>
      </c>
      <c r="E146" s="211" t="s">
        <v>5</v>
      </c>
      <c r="F146" s="211" t="s">
        <v>5</v>
      </c>
      <c r="G146" s="211" t="s">
        <v>123</v>
      </c>
      <c r="H146" s="211"/>
    </row>
    <row r="147" spans="1:8" s="212" customFormat="1">
      <c r="A147" s="210">
        <v>43309</v>
      </c>
      <c r="B147" s="211" t="s">
        <v>4</v>
      </c>
      <c r="C147" s="211">
        <v>8081</v>
      </c>
      <c r="D147" s="211" t="s">
        <v>133</v>
      </c>
      <c r="E147" s="211" t="s">
        <v>24</v>
      </c>
      <c r="F147" s="211" t="s">
        <v>7</v>
      </c>
      <c r="G147" s="211" t="s">
        <v>116</v>
      </c>
      <c r="H147" s="211"/>
    </row>
    <row r="148" spans="1:8" s="212" customFormat="1">
      <c r="A148" s="210">
        <v>43309</v>
      </c>
      <c r="B148" s="211" t="s">
        <v>4</v>
      </c>
      <c r="C148" s="211">
        <v>2273</v>
      </c>
      <c r="D148" s="211" t="s">
        <v>205</v>
      </c>
      <c r="E148" s="211" t="s">
        <v>5</v>
      </c>
      <c r="F148" s="211" t="s">
        <v>5</v>
      </c>
      <c r="G148" s="211" t="s">
        <v>514</v>
      </c>
      <c r="H148" s="211"/>
    </row>
    <row r="149" spans="1:8" s="212" customFormat="1">
      <c r="A149" s="210">
        <v>43309</v>
      </c>
      <c r="B149" s="211" t="s">
        <v>4</v>
      </c>
      <c r="C149" s="211">
        <v>1840</v>
      </c>
      <c r="D149" s="211" t="s">
        <v>205</v>
      </c>
      <c r="E149" s="211" t="s">
        <v>7</v>
      </c>
      <c r="F149" s="211" t="s">
        <v>24</v>
      </c>
      <c r="G149" s="211" t="s">
        <v>123</v>
      </c>
      <c r="H149" s="211"/>
    </row>
    <row r="150" spans="1:8" s="212" customFormat="1">
      <c r="A150" s="210">
        <v>43309</v>
      </c>
      <c r="B150" s="211" t="s">
        <v>4</v>
      </c>
      <c r="C150" s="211">
        <v>4243</v>
      </c>
      <c r="D150" s="211" t="s">
        <v>141</v>
      </c>
      <c r="E150" s="211" t="s">
        <v>25</v>
      </c>
      <c r="F150" s="211" t="s">
        <v>7</v>
      </c>
      <c r="G150" s="211" t="s">
        <v>123</v>
      </c>
      <c r="H150" s="211"/>
    </row>
    <row r="151" spans="1:8" s="212" customFormat="1">
      <c r="A151" s="210">
        <v>43310</v>
      </c>
      <c r="B151" s="211" t="s">
        <v>4</v>
      </c>
      <c r="C151" s="211">
        <v>8020</v>
      </c>
      <c r="D151" s="211" t="s">
        <v>135</v>
      </c>
      <c r="E151" s="211" t="s">
        <v>7</v>
      </c>
      <c r="F151" s="211" t="s">
        <v>7</v>
      </c>
      <c r="G151" s="211" t="s">
        <v>389</v>
      </c>
      <c r="H151" s="211"/>
    </row>
    <row r="152" spans="1:8" s="212" customFormat="1">
      <c r="A152" s="210">
        <v>43310</v>
      </c>
      <c r="B152" s="211" t="s">
        <v>4</v>
      </c>
      <c r="C152" s="211">
        <v>4981</v>
      </c>
      <c r="D152" s="211" t="s">
        <v>2079</v>
      </c>
      <c r="E152" s="211" t="s">
        <v>5</v>
      </c>
      <c r="F152" s="211" t="s">
        <v>5</v>
      </c>
      <c r="G152" s="211" t="s">
        <v>389</v>
      </c>
      <c r="H152" s="211"/>
    </row>
    <row r="153" spans="1:8" s="212" customFormat="1">
      <c r="A153" s="210">
        <v>43310</v>
      </c>
      <c r="B153" s="211" t="s">
        <v>4</v>
      </c>
      <c r="C153" s="211">
        <v>4476</v>
      </c>
      <c r="D153" s="211" t="s">
        <v>2142</v>
      </c>
      <c r="E153" s="211" t="s">
        <v>5</v>
      </c>
      <c r="F153" s="211" t="s">
        <v>7</v>
      </c>
      <c r="G153" s="211" t="s">
        <v>548</v>
      </c>
      <c r="H153" s="211"/>
    </row>
    <row r="154" spans="1:8" s="212" customFormat="1">
      <c r="A154" s="210">
        <v>43310</v>
      </c>
      <c r="B154" s="211" t="s">
        <v>4</v>
      </c>
      <c r="C154" s="211">
        <v>9029</v>
      </c>
      <c r="D154" s="211" t="s">
        <v>2143</v>
      </c>
      <c r="E154" s="211" t="s">
        <v>5</v>
      </c>
      <c r="F154" s="211" t="s">
        <v>5</v>
      </c>
      <c r="G154" s="211" t="s">
        <v>609</v>
      </c>
      <c r="H154" s="211"/>
    </row>
    <row r="155" spans="1:8" s="212" customFormat="1">
      <c r="A155" s="210">
        <v>43310</v>
      </c>
      <c r="B155" s="211" t="s">
        <v>4</v>
      </c>
      <c r="C155" s="211">
        <v>4980</v>
      </c>
      <c r="D155" s="211" t="s">
        <v>2079</v>
      </c>
      <c r="E155" s="211" t="s">
        <v>5</v>
      </c>
      <c r="F155" s="211" t="s">
        <v>5</v>
      </c>
      <c r="G155" s="211" t="s">
        <v>123</v>
      </c>
      <c r="H155" s="211"/>
    </row>
    <row r="156" spans="1:8" s="212" customFormat="1">
      <c r="A156" s="210">
        <v>43310</v>
      </c>
      <c r="B156" s="211" t="s">
        <v>4</v>
      </c>
      <c r="C156" s="211">
        <v>4670</v>
      </c>
      <c r="D156" s="211" t="s">
        <v>131</v>
      </c>
      <c r="E156" s="211" t="s">
        <v>5</v>
      </c>
      <c r="F156" s="211" t="s">
        <v>5</v>
      </c>
      <c r="G156" s="211" t="s">
        <v>116</v>
      </c>
      <c r="H156" s="211"/>
    </row>
    <row r="157" spans="1:8" s="212" customFormat="1">
      <c r="A157" s="210">
        <v>43311</v>
      </c>
      <c r="B157" s="211" t="s">
        <v>4</v>
      </c>
      <c r="C157" s="211">
        <v>4470</v>
      </c>
      <c r="D157" s="211" t="s">
        <v>139</v>
      </c>
      <c r="E157" s="211" t="s">
        <v>5</v>
      </c>
      <c r="F157" s="211" t="s">
        <v>5</v>
      </c>
      <c r="G157" s="211" t="s">
        <v>123</v>
      </c>
      <c r="H157" s="211"/>
    </row>
    <row r="158" spans="1:8" s="212" customFormat="1">
      <c r="A158" s="210">
        <v>43311</v>
      </c>
      <c r="B158" s="211" t="s">
        <v>4</v>
      </c>
      <c r="C158" s="211">
        <v>8355</v>
      </c>
      <c r="D158" s="211" t="s">
        <v>295</v>
      </c>
      <c r="E158" s="211" t="s">
        <v>5</v>
      </c>
      <c r="F158" s="211" t="s">
        <v>5</v>
      </c>
      <c r="G158" s="211" t="s">
        <v>116</v>
      </c>
      <c r="H158" s="211"/>
    </row>
    <row r="159" spans="1:8" s="212" customFormat="1">
      <c r="A159" s="210">
        <v>43311</v>
      </c>
      <c r="B159" s="211" t="s">
        <v>4</v>
      </c>
      <c r="C159" s="211">
        <v>8356</v>
      </c>
      <c r="D159" s="211" t="s">
        <v>295</v>
      </c>
      <c r="E159" s="211" t="s">
        <v>5</v>
      </c>
      <c r="F159" s="211" t="s">
        <v>5</v>
      </c>
      <c r="G159" s="211" t="s">
        <v>116</v>
      </c>
      <c r="H159" s="211"/>
    </row>
    <row r="160" spans="1:8" s="212" customFormat="1">
      <c r="A160" s="210">
        <v>43311</v>
      </c>
      <c r="B160" s="211" t="s">
        <v>4</v>
      </c>
      <c r="C160" s="211">
        <v>4976</v>
      </c>
      <c r="D160" s="211" t="s">
        <v>340</v>
      </c>
      <c r="E160" s="211" t="s">
        <v>7</v>
      </c>
      <c r="F160" s="211" t="s">
        <v>7</v>
      </c>
      <c r="G160" s="211" t="s">
        <v>1208</v>
      </c>
      <c r="H160" s="211"/>
    </row>
    <row r="161" spans="1:11" s="212" customFormat="1">
      <c r="A161" s="210">
        <v>43311</v>
      </c>
      <c r="B161" s="211" t="s">
        <v>4</v>
      </c>
      <c r="C161" s="211">
        <v>6165</v>
      </c>
      <c r="D161" s="211" t="s">
        <v>177</v>
      </c>
      <c r="E161" s="211" t="s">
        <v>5</v>
      </c>
      <c r="F161" s="211" t="s">
        <v>5</v>
      </c>
      <c r="G161" s="211" t="s">
        <v>389</v>
      </c>
      <c r="H161" s="211"/>
    </row>
    <row r="162" spans="1:11" s="212" customFormat="1">
      <c r="A162" s="210">
        <v>43312</v>
      </c>
      <c r="B162" s="211" t="s">
        <v>4</v>
      </c>
      <c r="C162" s="211">
        <v>4599</v>
      </c>
      <c r="D162" s="211" t="s">
        <v>131</v>
      </c>
      <c r="E162" s="211" t="s">
        <v>5</v>
      </c>
      <c r="F162" s="211" t="s">
        <v>5</v>
      </c>
      <c r="G162" s="211" t="s">
        <v>470</v>
      </c>
      <c r="H162" s="211"/>
    </row>
    <row r="163" spans="1:11" s="212" customFormat="1">
      <c r="A163" s="210">
        <v>43312</v>
      </c>
      <c r="B163" s="211" t="s">
        <v>4</v>
      </c>
      <c r="C163" s="211">
        <v>2319</v>
      </c>
      <c r="D163" s="211" t="s">
        <v>136</v>
      </c>
      <c r="E163" s="211" t="s">
        <v>6</v>
      </c>
      <c r="F163" s="211" t="s">
        <v>5</v>
      </c>
      <c r="G163" s="211" t="s">
        <v>260</v>
      </c>
      <c r="H163" s="211"/>
    </row>
    <row r="164" spans="1:11" s="212" customFormat="1">
      <c r="A164" s="210">
        <v>43312</v>
      </c>
      <c r="B164" s="211" t="s">
        <v>4</v>
      </c>
      <c r="C164" s="211">
        <v>57970</v>
      </c>
      <c r="D164" s="211" t="s">
        <v>739</v>
      </c>
      <c r="E164" s="211" t="s">
        <v>7</v>
      </c>
      <c r="F164" s="211" t="s">
        <v>7</v>
      </c>
      <c r="G164" s="211" t="s">
        <v>116</v>
      </c>
      <c r="H164" s="211"/>
    </row>
    <row r="165" spans="1:11" s="212" customFormat="1">
      <c r="A165" s="210">
        <v>43312</v>
      </c>
      <c r="B165" s="211" t="s">
        <v>4</v>
      </c>
      <c r="C165" s="211">
        <v>3332</v>
      </c>
      <c r="D165" s="211" t="s">
        <v>303</v>
      </c>
      <c r="E165" s="211" t="s">
        <v>25</v>
      </c>
      <c r="F165" s="211" t="s">
        <v>7</v>
      </c>
      <c r="G165" s="211" t="s">
        <v>98</v>
      </c>
      <c r="H165" s="211"/>
    </row>
    <row r="166" spans="1:11" s="212" customFormat="1">
      <c r="A166" s="210">
        <v>43306</v>
      </c>
      <c r="B166" s="211" t="s">
        <v>984</v>
      </c>
      <c r="C166" s="211">
        <v>1754</v>
      </c>
      <c r="D166" s="211" t="s">
        <v>2118</v>
      </c>
      <c r="E166" s="211" t="s">
        <v>273</v>
      </c>
      <c r="F166" s="211" t="s">
        <v>24</v>
      </c>
      <c r="G166" s="211" t="s">
        <v>1833</v>
      </c>
      <c r="H166" s="211"/>
    </row>
    <row r="167" spans="1:11" s="212" customFormat="1">
      <c r="A167" s="210">
        <v>43307</v>
      </c>
      <c r="B167" s="211" t="s">
        <v>984</v>
      </c>
      <c r="C167" s="211">
        <v>4826</v>
      </c>
      <c r="D167" s="211" t="s">
        <v>2119</v>
      </c>
      <c r="E167" s="211" t="s">
        <v>273</v>
      </c>
      <c r="F167" s="211" t="s">
        <v>24</v>
      </c>
      <c r="G167" s="211" t="s">
        <v>1833</v>
      </c>
      <c r="H167" s="211"/>
    </row>
    <row r="168" spans="1:11" s="212" customFormat="1">
      <c r="A168" s="210">
        <v>43307</v>
      </c>
      <c r="B168" s="211" t="s">
        <v>984</v>
      </c>
      <c r="C168" s="211" t="s">
        <v>2121</v>
      </c>
      <c r="D168" s="211" t="s">
        <v>2122</v>
      </c>
      <c r="E168" s="211" t="s">
        <v>273</v>
      </c>
      <c r="F168" s="211" t="s">
        <v>24</v>
      </c>
      <c r="G168" s="211" t="s">
        <v>2123</v>
      </c>
      <c r="H168" s="211"/>
    </row>
    <row r="169" spans="1:11" s="212" customFormat="1">
      <c r="A169" s="210">
        <v>43307</v>
      </c>
      <c r="B169" s="211" t="s">
        <v>984</v>
      </c>
      <c r="C169" s="211" t="s">
        <v>2125</v>
      </c>
      <c r="D169" s="211" t="s">
        <v>2126</v>
      </c>
      <c r="E169" s="211" t="s">
        <v>273</v>
      </c>
      <c r="F169" s="211" t="s">
        <v>24</v>
      </c>
      <c r="G169" s="211" t="s">
        <v>1133</v>
      </c>
      <c r="H169" s="211"/>
    </row>
    <row r="170" spans="1:11" s="212" customFormat="1">
      <c r="A170" s="210">
        <v>43311</v>
      </c>
      <c r="B170" s="211" t="s">
        <v>984</v>
      </c>
      <c r="C170" s="211">
        <v>6515</v>
      </c>
      <c r="D170" s="211" t="s">
        <v>2147</v>
      </c>
      <c r="E170" s="211" t="s">
        <v>984</v>
      </c>
      <c r="F170" s="211" t="s">
        <v>2148</v>
      </c>
      <c r="G170" s="211" t="s">
        <v>2149</v>
      </c>
      <c r="H170" s="211"/>
    </row>
    <row r="171" spans="1:11" s="212" customFormat="1">
      <c r="A171" s="210">
        <v>43292</v>
      </c>
      <c r="B171" s="211" t="s">
        <v>25</v>
      </c>
      <c r="C171" s="211">
        <v>2970</v>
      </c>
      <c r="D171" s="211" t="s">
        <v>2038</v>
      </c>
      <c r="E171" s="211" t="s">
        <v>25</v>
      </c>
      <c r="F171" s="211" t="s">
        <v>24</v>
      </c>
      <c r="G171" s="211" t="s">
        <v>1240</v>
      </c>
      <c r="H171" s="211"/>
    </row>
    <row r="172" spans="1:11" s="212" customFormat="1">
      <c r="A172" s="210">
        <v>43284</v>
      </c>
      <c r="B172" s="211" t="s">
        <v>2000</v>
      </c>
      <c r="C172" s="211">
        <v>61600</v>
      </c>
      <c r="D172" s="211" t="s">
        <v>2001</v>
      </c>
      <c r="E172" s="211" t="s">
        <v>24</v>
      </c>
      <c r="F172" s="211" t="s">
        <v>24</v>
      </c>
      <c r="G172" s="211" t="s">
        <v>1937</v>
      </c>
      <c r="H172" s="211"/>
    </row>
    <row r="174" spans="1:11">
      <c r="I174" t="s">
        <v>22</v>
      </c>
      <c r="J174">
        <f>16-3</f>
        <v>13</v>
      </c>
      <c r="K174" s="686">
        <f>J174/$J$191</f>
        <v>7.5581395348837205E-2</v>
      </c>
    </row>
    <row r="175" spans="1:11">
      <c r="I175" t="s">
        <v>6</v>
      </c>
      <c r="J175">
        <f>34-18</f>
        <v>16</v>
      </c>
      <c r="K175" s="686">
        <f t="shared" ref="K175:K190" si="0">J175/$J$191</f>
        <v>9.3023255813953487E-2</v>
      </c>
    </row>
    <row r="176" spans="1:11">
      <c r="I176" t="s">
        <v>7</v>
      </c>
      <c r="J176">
        <f>82-38</f>
        <v>44</v>
      </c>
      <c r="K176" s="686">
        <f t="shared" si="0"/>
        <v>0.2558139534883721</v>
      </c>
    </row>
    <row r="177" spans="9:11">
      <c r="I177" t="s">
        <v>4</v>
      </c>
      <c r="J177">
        <f>165-85+2</f>
        <v>82</v>
      </c>
      <c r="K177" s="686">
        <f t="shared" si="0"/>
        <v>0.47674418604651164</v>
      </c>
    </row>
    <row r="178" spans="9:11">
      <c r="I178" t="s">
        <v>984</v>
      </c>
      <c r="J178">
        <v>5</v>
      </c>
      <c r="K178" s="686">
        <f t="shared" si="0"/>
        <v>2.9069767441860465E-2</v>
      </c>
    </row>
    <row r="179" spans="9:11">
      <c r="I179" t="s">
        <v>3086</v>
      </c>
      <c r="K179" s="686">
        <f t="shared" si="0"/>
        <v>0</v>
      </c>
    </row>
    <row r="180" spans="9:11">
      <c r="I180" t="s">
        <v>604</v>
      </c>
      <c r="K180" s="686">
        <f t="shared" si="0"/>
        <v>0</v>
      </c>
    </row>
    <row r="181" spans="9:11">
      <c r="I181" t="s">
        <v>250</v>
      </c>
      <c r="J181">
        <v>2</v>
      </c>
      <c r="K181" s="686">
        <f t="shared" si="0"/>
        <v>1.1627906976744186E-2</v>
      </c>
    </row>
    <row r="182" spans="9:11">
      <c r="I182" t="s">
        <v>1108</v>
      </c>
      <c r="K182" s="686">
        <f t="shared" si="0"/>
        <v>0</v>
      </c>
    </row>
    <row r="183" spans="9:11">
      <c r="I183" t="s">
        <v>3087</v>
      </c>
      <c r="J183">
        <v>1</v>
      </c>
      <c r="K183" s="686">
        <f t="shared" si="0"/>
        <v>5.8139534883720929E-3</v>
      </c>
    </row>
    <row r="184" spans="9:11">
      <c r="I184" t="s">
        <v>25</v>
      </c>
      <c r="J184">
        <v>1</v>
      </c>
      <c r="K184" s="686">
        <f t="shared" si="0"/>
        <v>5.8139534883720929E-3</v>
      </c>
    </row>
    <row r="185" spans="9:11">
      <c r="I185" t="s">
        <v>3122</v>
      </c>
      <c r="J185">
        <v>1</v>
      </c>
      <c r="K185" s="686">
        <f t="shared" si="0"/>
        <v>5.8139534883720929E-3</v>
      </c>
    </row>
    <row r="186" spans="9:11">
      <c r="I186" t="s">
        <v>28</v>
      </c>
      <c r="J186">
        <v>3</v>
      </c>
      <c r="K186" s="686">
        <f t="shared" si="0"/>
        <v>1.7441860465116279E-2</v>
      </c>
    </row>
    <row r="187" spans="9:11">
      <c r="I187" t="s">
        <v>3123</v>
      </c>
      <c r="J187">
        <v>1</v>
      </c>
      <c r="K187" s="686">
        <f t="shared" si="0"/>
        <v>5.8139534883720929E-3</v>
      </c>
    </row>
    <row r="188" spans="9:11">
      <c r="I188" t="s">
        <v>3124</v>
      </c>
      <c r="J188">
        <v>1</v>
      </c>
      <c r="K188" s="686">
        <f t="shared" si="0"/>
        <v>5.8139534883720929E-3</v>
      </c>
    </row>
    <row r="189" spans="9:11">
      <c r="I189" t="s">
        <v>2047</v>
      </c>
      <c r="J189">
        <v>1</v>
      </c>
      <c r="K189" s="686">
        <f t="shared" si="0"/>
        <v>5.8139534883720929E-3</v>
      </c>
    </row>
    <row r="190" spans="9:11">
      <c r="I190" t="s">
        <v>3125</v>
      </c>
      <c r="J190">
        <v>1</v>
      </c>
      <c r="K190" s="686">
        <f t="shared" si="0"/>
        <v>5.8139534883720929E-3</v>
      </c>
    </row>
    <row r="191" spans="9:11">
      <c r="J191">
        <f>SUM(J174:J190)</f>
        <v>172</v>
      </c>
      <c r="K191" s="147">
        <f>SUM(K174:K190)</f>
        <v>1.0000000000000002</v>
      </c>
    </row>
  </sheetData>
  <sortState ref="A3:H172">
    <sortCondition ref="B1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5"/>
  <dimension ref="A1:K380"/>
  <sheetViews>
    <sheetView topLeftCell="B342" workbookViewId="0">
      <selection activeCell="H363" sqref="H2:H363"/>
    </sheetView>
  </sheetViews>
  <sheetFormatPr baseColWidth="10" defaultRowHeight="15"/>
  <cols>
    <col min="4" max="4" width="21.33203125" customWidth="1"/>
    <col min="7" max="7" width="37.83203125" customWidth="1"/>
    <col min="8" max="8" width="32.6640625" customWidth="1"/>
  </cols>
  <sheetData>
    <row r="1" spans="1:8" s="212" customFormat="1">
      <c r="A1" s="210">
        <v>43320</v>
      </c>
      <c r="B1" s="211" t="s">
        <v>3119</v>
      </c>
      <c r="C1" s="211">
        <v>3491</v>
      </c>
      <c r="D1" s="211" t="s">
        <v>2277</v>
      </c>
      <c r="E1" s="211" t="s">
        <v>5</v>
      </c>
      <c r="F1" s="211" t="s">
        <v>5</v>
      </c>
      <c r="G1" s="211" t="s">
        <v>1763</v>
      </c>
      <c r="H1" s="211"/>
    </row>
    <row r="2" spans="1:8" s="212" customFormat="1">
      <c r="A2" s="210">
        <v>43316</v>
      </c>
      <c r="B2" s="211" t="s">
        <v>22</v>
      </c>
      <c r="C2" s="211">
        <v>4250</v>
      </c>
      <c r="D2" s="211" t="s">
        <v>2221</v>
      </c>
      <c r="E2" s="211" t="s">
        <v>7</v>
      </c>
      <c r="F2" s="211" t="s">
        <v>984</v>
      </c>
      <c r="G2" s="211" t="s">
        <v>116</v>
      </c>
      <c r="H2" s="211"/>
    </row>
    <row r="3" spans="1:8" s="212" customFormat="1">
      <c r="A3" s="210">
        <v>43319</v>
      </c>
      <c r="B3" s="211" t="s">
        <v>22</v>
      </c>
      <c r="C3" s="211">
        <v>6780</v>
      </c>
      <c r="D3" s="211" t="s">
        <v>628</v>
      </c>
      <c r="E3" s="211" t="s">
        <v>7</v>
      </c>
      <c r="F3" s="211" t="s">
        <v>9</v>
      </c>
      <c r="G3" s="211" t="s">
        <v>1208</v>
      </c>
      <c r="H3" s="211"/>
    </row>
    <row r="4" spans="1:8" s="212" customFormat="1">
      <c r="A4" s="210">
        <v>43321</v>
      </c>
      <c r="B4" s="211" t="s">
        <v>22</v>
      </c>
      <c r="C4" s="211">
        <v>6810</v>
      </c>
      <c r="D4" s="211" t="s">
        <v>2293</v>
      </c>
      <c r="E4" s="211" t="s">
        <v>7</v>
      </c>
      <c r="F4" s="211" t="s">
        <v>56</v>
      </c>
      <c r="G4" s="211" t="s">
        <v>65</v>
      </c>
      <c r="H4" s="211"/>
    </row>
    <row r="5" spans="1:8" s="212" customFormat="1">
      <c r="A5" s="210">
        <v>43321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59</v>
      </c>
      <c r="G5" s="211" t="s">
        <v>548</v>
      </c>
      <c r="H5" s="211"/>
    </row>
    <row r="6" spans="1:8" s="212" customFormat="1">
      <c r="A6" s="210">
        <v>43323</v>
      </c>
      <c r="B6" s="211" t="s">
        <v>22</v>
      </c>
      <c r="C6" s="211">
        <v>6890</v>
      </c>
      <c r="D6" s="211" t="s">
        <v>2316</v>
      </c>
      <c r="E6" s="211" t="s">
        <v>7</v>
      </c>
      <c r="F6" s="211" t="s">
        <v>7</v>
      </c>
      <c r="G6" s="211" t="s">
        <v>514</v>
      </c>
      <c r="H6" s="211"/>
    </row>
    <row r="7" spans="1:8" s="212" customFormat="1">
      <c r="A7" s="210">
        <v>43323</v>
      </c>
      <c r="B7" s="211" t="s">
        <v>22</v>
      </c>
      <c r="C7" s="211">
        <v>6760</v>
      </c>
      <c r="D7" s="211" t="s">
        <v>1306</v>
      </c>
      <c r="E7" s="211" t="s">
        <v>7</v>
      </c>
      <c r="F7" s="211" t="s">
        <v>7</v>
      </c>
      <c r="G7" s="211" t="s">
        <v>2006</v>
      </c>
      <c r="H7" s="211"/>
    </row>
    <row r="8" spans="1:8" s="212" customFormat="1">
      <c r="A8" s="210">
        <v>43324</v>
      </c>
      <c r="B8" s="211" t="s">
        <v>22</v>
      </c>
      <c r="C8" s="211">
        <v>9300</v>
      </c>
      <c r="D8" s="211" t="s">
        <v>2320</v>
      </c>
      <c r="E8" s="211" t="s">
        <v>984</v>
      </c>
      <c r="F8" s="211" t="s">
        <v>7</v>
      </c>
      <c r="G8" s="211" t="s">
        <v>2151</v>
      </c>
      <c r="H8" s="211"/>
    </row>
    <row r="9" spans="1:8" s="212" customFormat="1">
      <c r="A9" s="210">
        <v>43324</v>
      </c>
      <c r="B9" s="211" t="s">
        <v>22</v>
      </c>
      <c r="C9" s="211">
        <v>2470</v>
      </c>
      <c r="D9" s="211" t="s">
        <v>2322</v>
      </c>
      <c r="E9" s="211" t="s">
        <v>984</v>
      </c>
      <c r="F9" s="211" t="s">
        <v>984</v>
      </c>
      <c r="G9" s="211" t="s">
        <v>1848</v>
      </c>
      <c r="H9" s="211"/>
    </row>
    <row r="10" spans="1:8" s="212" customFormat="1">
      <c r="A10" s="210">
        <v>43324</v>
      </c>
      <c r="B10" s="211" t="s">
        <v>22</v>
      </c>
      <c r="C10" s="211">
        <v>6700</v>
      </c>
      <c r="D10" s="211" t="s">
        <v>326</v>
      </c>
      <c r="E10" s="211" t="s">
        <v>28</v>
      </c>
      <c r="F10" s="211" t="s">
        <v>7</v>
      </c>
      <c r="G10" s="211" t="s">
        <v>116</v>
      </c>
      <c r="H10" s="211"/>
    </row>
    <row r="11" spans="1:8" s="212" customFormat="1">
      <c r="A11" s="210">
        <v>43324</v>
      </c>
      <c r="B11" s="211" t="s">
        <v>22</v>
      </c>
      <c r="C11" s="211">
        <v>6769</v>
      </c>
      <c r="D11" s="211" t="s">
        <v>1985</v>
      </c>
      <c r="E11" s="211" t="s">
        <v>7</v>
      </c>
      <c r="F11" s="211" t="s">
        <v>7</v>
      </c>
      <c r="G11" s="211" t="s">
        <v>123</v>
      </c>
      <c r="H11" s="211"/>
    </row>
    <row r="12" spans="1:8" s="212" customFormat="1">
      <c r="A12" s="210">
        <v>43324</v>
      </c>
      <c r="B12" s="211" t="s">
        <v>22</v>
      </c>
      <c r="C12" s="211">
        <v>6790</v>
      </c>
      <c r="D12" s="211" t="s">
        <v>479</v>
      </c>
      <c r="E12" s="211" t="s">
        <v>7</v>
      </c>
      <c r="F12" s="211" t="s">
        <v>7</v>
      </c>
      <c r="G12" s="211" t="s">
        <v>1224</v>
      </c>
      <c r="H12" s="211"/>
    </row>
    <row r="13" spans="1:8" s="212" customFormat="1">
      <c r="A13" s="210">
        <v>43325</v>
      </c>
      <c r="B13" s="211" t="s">
        <v>22</v>
      </c>
      <c r="C13" s="211">
        <v>9190</v>
      </c>
      <c r="D13" s="211" t="s">
        <v>2355</v>
      </c>
      <c r="E13" s="211" t="s">
        <v>984</v>
      </c>
      <c r="F13" s="211" t="s">
        <v>984</v>
      </c>
      <c r="G13" s="211" t="s">
        <v>1612</v>
      </c>
      <c r="H13" s="211"/>
    </row>
    <row r="14" spans="1:8" s="212" customFormat="1">
      <c r="A14" s="210">
        <v>43326</v>
      </c>
      <c r="B14" s="211" t="s">
        <v>22</v>
      </c>
      <c r="C14" s="211">
        <v>6730</v>
      </c>
      <c r="D14" s="211" t="s">
        <v>1524</v>
      </c>
      <c r="E14" s="211" t="s">
        <v>7</v>
      </c>
      <c r="F14" s="211" t="s">
        <v>7</v>
      </c>
      <c r="G14" s="211" t="s">
        <v>514</v>
      </c>
      <c r="H14" s="211"/>
    </row>
    <row r="15" spans="1:8" s="212" customFormat="1">
      <c r="A15" s="210">
        <v>43328</v>
      </c>
      <c r="B15" s="211" t="s">
        <v>22</v>
      </c>
      <c r="C15" s="211">
        <v>6700</v>
      </c>
      <c r="D15" s="211" t="s">
        <v>326</v>
      </c>
      <c r="E15" s="211" t="s">
        <v>7</v>
      </c>
      <c r="F15" s="211" t="s">
        <v>24</v>
      </c>
      <c r="G15" s="211" t="s">
        <v>388</v>
      </c>
      <c r="H15" s="211"/>
    </row>
    <row r="16" spans="1:8" s="212" customFormat="1">
      <c r="A16" s="210">
        <v>43329</v>
      </c>
      <c r="B16" s="211" t="s">
        <v>22</v>
      </c>
      <c r="C16" s="211">
        <v>6791</v>
      </c>
      <c r="D16" s="211" t="s">
        <v>348</v>
      </c>
      <c r="E16" s="211" t="s">
        <v>7</v>
      </c>
      <c r="F16" s="211" t="s">
        <v>7</v>
      </c>
      <c r="G16" s="211" t="s">
        <v>2408</v>
      </c>
      <c r="H16" s="211"/>
    </row>
    <row r="17" spans="1:8" s="212" customFormat="1">
      <c r="A17" s="210">
        <v>43331</v>
      </c>
      <c r="B17" s="211" t="s">
        <v>22</v>
      </c>
      <c r="C17" s="211">
        <v>4790</v>
      </c>
      <c r="D17" s="211" t="s">
        <v>2426</v>
      </c>
      <c r="E17" s="211" t="s">
        <v>6</v>
      </c>
      <c r="F17" s="211" t="s">
        <v>7</v>
      </c>
      <c r="G17" s="211" t="s">
        <v>1133</v>
      </c>
      <c r="H17" s="211"/>
    </row>
    <row r="18" spans="1:8" s="212" customFormat="1">
      <c r="A18" s="210">
        <v>43332</v>
      </c>
      <c r="B18" s="211" t="s">
        <v>22</v>
      </c>
      <c r="C18" s="211">
        <v>6800</v>
      </c>
      <c r="D18" s="211" t="s">
        <v>1963</v>
      </c>
      <c r="E18" s="211" t="s">
        <v>7</v>
      </c>
      <c r="F18" s="211" t="s">
        <v>24</v>
      </c>
      <c r="G18" s="211" t="s">
        <v>941</v>
      </c>
      <c r="H18" s="211"/>
    </row>
    <row r="19" spans="1:8" s="212" customFormat="1">
      <c r="A19" s="210">
        <v>43332</v>
      </c>
      <c r="B19" s="211" t="s">
        <v>22</v>
      </c>
      <c r="C19" s="211">
        <v>1640</v>
      </c>
      <c r="D19" s="211" t="s">
        <v>205</v>
      </c>
      <c r="E19" s="211" t="s">
        <v>7</v>
      </c>
      <c r="F19" s="211" t="s">
        <v>24</v>
      </c>
      <c r="G19" s="211" t="s">
        <v>941</v>
      </c>
      <c r="H19" s="211"/>
    </row>
    <row r="20" spans="1:8" s="212" customFormat="1">
      <c r="A20" s="210">
        <v>43332</v>
      </c>
      <c r="B20" s="211" t="s">
        <v>22</v>
      </c>
      <c r="C20" s="211">
        <v>6780</v>
      </c>
      <c r="D20" s="211" t="s">
        <v>628</v>
      </c>
      <c r="E20" s="211" t="s">
        <v>7</v>
      </c>
      <c r="F20" s="211" t="s">
        <v>24</v>
      </c>
      <c r="G20" s="211" t="s">
        <v>1133</v>
      </c>
      <c r="H20" s="211"/>
    </row>
    <row r="21" spans="1:8" s="212" customFormat="1">
      <c r="A21" s="210">
        <v>43336</v>
      </c>
      <c r="B21" s="211" t="s">
        <v>22</v>
      </c>
      <c r="C21" s="211">
        <v>6780</v>
      </c>
      <c r="D21" s="211" t="s">
        <v>628</v>
      </c>
      <c r="E21" s="211" t="s">
        <v>24</v>
      </c>
      <c r="F21" s="211" t="s">
        <v>7</v>
      </c>
      <c r="G21" s="211" t="s">
        <v>123</v>
      </c>
      <c r="H21" s="211"/>
    </row>
    <row r="22" spans="1:8" s="212" customFormat="1">
      <c r="A22" s="210">
        <v>43336</v>
      </c>
      <c r="B22" s="211" t="s">
        <v>22</v>
      </c>
      <c r="C22" s="211">
        <v>1440</v>
      </c>
      <c r="D22" s="211" t="s">
        <v>432</v>
      </c>
      <c r="E22" s="211" t="s">
        <v>7</v>
      </c>
      <c r="F22" s="211" t="s">
        <v>24</v>
      </c>
      <c r="G22" s="211" t="s">
        <v>388</v>
      </c>
      <c r="H22" s="211"/>
    </row>
    <row r="23" spans="1:8" s="212" customFormat="1">
      <c r="A23" s="210">
        <v>43337</v>
      </c>
      <c r="B23" s="211" t="s">
        <v>22</v>
      </c>
      <c r="C23" s="211">
        <v>6769</v>
      </c>
      <c r="D23" s="211" t="s">
        <v>2497</v>
      </c>
      <c r="E23" s="211" t="s">
        <v>7</v>
      </c>
      <c r="F23" s="211" t="s">
        <v>24</v>
      </c>
      <c r="G23" s="211" t="s">
        <v>388</v>
      </c>
      <c r="H23" s="211"/>
    </row>
    <row r="24" spans="1:8" s="212" customFormat="1">
      <c r="A24" s="210">
        <v>43337</v>
      </c>
      <c r="B24" s="211" t="s">
        <v>22</v>
      </c>
      <c r="C24" s="211">
        <v>6860</v>
      </c>
      <c r="D24" s="211" t="s">
        <v>550</v>
      </c>
      <c r="E24" s="211" t="s">
        <v>7</v>
      </c>
      <c r="F24" s="211" t="s">
        <v>24</v>
      </c>
      <c r="G24" s="211" t="s">
        <v>388</v>
      </c>
      <c r="H24" s="211"/>
    </row>
    <row r="25" spans="1:8" s="212" customFormat="1">
      <c r="A25" s="210">
        <v>43337</v>
      </c>
      <c r="B25" s="211" t="s">
        <v>22</v>
      </c>
      <c r="C25" s="211">
        <v>6730</v>
      </c>
      <c r="D25" s="211" t="s">
        <v>1524</v>
      </c>
      <c r="E25" s="211" t="s">
        <v>7</v>
      </c>
      <c r="F25" s="211" t="s">
        <v>24</v>
      </c>
      <c r="G25" s="211" t="s">
        <v>65</v>
      </c>
      <c r="H25" s="211"/>
    </row>
    <row r="26" spans="1:8" s="212" customFormat="1">
      <c r="A26" s="210">
        <v>43337</v>
      </c>
      <c r="B26" s="211" t="s">
        <v>22</v>
      </c>
      <c r="C26" s="211">
        <v>6700</v>
      </c>
      <c r="D26" s="211" t="s">
        <v>326</v>
      </c>
      <c r="E26" s="211" t="s">
        <v>24</v>
      </c>
      <c r="F26" s="211" t="s">
        <v>24</v>
      </c>
      <c r="G26" s="211" t="s">
        <v>2507</v>
      </c>
      <c r="H26" s="211"/>
    </row>
    <row r="27" spans="1:8" s="212" customFormat="1">
      <c r="A27" s="210">
        <v>43339</v>
      </c>
      <c r="B27" s="211" t="s">
        <v>22</v>
      </c>
      <c r="C27" s="211">
        <v>1300</v>
      </c>
      <c r="D27" s="211" t="s">
        <v>2520</v>
      </c>
      <c r="E27" s="211" t="s">
        <v>5</v>
      </c>
      <c r="F27" s="211" t="s">
        <v>7</v>
      </c>
      <c r="G27" s="211" t="s">
        <v>663</v>
      </c>
      <c r="H27" s="211"/>
    </row>
    <row r="28" spans="1:8" s="212" customFormat="1">
      <c r="A28" s="210">
        <v>43339</v>
      </c>
      <c r="B28" s="211" t="s">
        <v>22</v>
      </c>
      <c r="C28" s="211">
        <v>6760</v>
      </c>
      <c r="D28" s="211" t="s">
        <v>1306</v>
      </c>
      <c r="E28" s="211" t="s">
        <v>7</v>
      </c>
      <c r="F28" s="211" t="s">
        <v>24</v>
      </c>
      <c r="G28" s="211" t="s">
        <v>663</v>
      </c>
      <c r="H28" s="211"/>
    </row>
    <row r="29" spans="1:8" s="212" customFormat="1">
      <c r="A29" s="210">
        <v>43342</v>
      </c>
      <c r="B29" s="211" t="s">
        <v>22</v>
      </c>
      <c r="C29" s="211">
        <v>1348</v>
      </c>
      <c r="D29" s="211" t="s">
        <v>2569</v>
      </c>
      <c r="E29" s="211" t="s">
        <v>7</v>
      </c>
      <c r="F29" s="211" t="s">
        <v>2570</v>
      </c>
      <c r="G29" s="211" t="s">
        <v>65</v>
      </c>
      <c r="H29" s="211"/>
    </row>
    <row r="30" spans="1:8" s="212" customFormat="1">
      <c r="A30" s="210">
        <v>43335</v>
      </c>
      <c r="B30" s="211" t="s">
        <v>6</v>
      </c>
      <c r="C30" s="211">
        <v>66119</v>
      </c>
      <c r="D30" s="211" t="s">
        <v>2473</v>
      </c>
      <c r="E30" s="211" t="s">
        <v>6</v>
      </c>
      <c r="F30" s="211" t="s">
        <v>7</v>
      </c>
      <c r="G30" s="211" t="s">
        <v>2474</v>
      </c>
      <c r="H30" s="211"/>
    </row>
    <row r="31" spans="1:8" s="212" customFormat="1">
      <c r="A31" s="210">
        <v>43340</v>
      </c>
      <c r="B31" s="211" t="s">
        <v>6</v>
      </c>
      <c r="C31" s="211">
        <v>81737</v>
      </c>
      <c r="D31" s="211" t="s">
        <v>2558</v>
      </c>
      <c r="E31" s="211" t="s">
        <v>5</v>
      </c>
      <c r="F31" s="211" t="s">
        <v>2476</v>
      </c>
      <c r="G31" s="211" t="s">
        <v>548</v>
      </c>
      <c r="H31" s="211"/>
    </row>
    <row r="32" spans="1:8" s="212" customFormat="1">
      <c r="A32" s="210">
        <v>43313</v>
      </c>
      <c r="B32" s="211" t="s">
        <v>6</v>
      </c>
      <c r="C32" s="211">
        <v>25746</v>
      </c>
      <c r="D32" s="211" t="s">
        <v>2158</v>
      </c>
      <c r="E32" s="211" t="s">
        <v>6</v>
      </c>
      <c r="F32" s="211" t="s">
        <v>6</v>
      </c>
      <c r="G32" s="211" t="s">
        <v>2159</v>
      </c>
      <c r="H32" s="211"/>
    </row>
    <row r="33" spans="1:8" s="212" customFormat="1">
      <c r="A33" s="210">
        <v>43313</v>
      </c>
      <c r="B33" s="211" t="s">
        <v>6</v>
      </c>
      <c r="C33" s="211">
        <v>54329</v>
      </c>
      <c r="D33" s="211" t="s">
        <v>868</v>
      </c>
      <c r="E33" s="211" t="s">
        <v>6</v>
      </c>
      <c r="F33" s="211" t="s">
        <v>24</v>
      </c>
      <c r="G33" s="211" t="s">
        <v>2163</v>
      </c>
      <c r="H33" s="211"/>
    </row>
    <row r="34" spans="1:8" s="212" customFormat="1">
      <c r="A34" s="210">
        <v>43315</v>
      </c>
      <c r="B34" s="211" t="s">
        <v>6</v>
      </c>
      <c r="C34" s="211">
        <v>546310</v>
      </c>
      <c r="D34" s="211" t="s">
        <v>2194</v>
      </c>
      <c r="E34" s="211" t="s">
        <v>24</v>
      </c>
      <c r="F34" s="211" t="s">
        <v>24</v>
      </c>
      <c r="G34" s="211" t="s">
        <v>123</v>
      </c>
      <c r="H34" s="211"/>
    </row>
    <row r="35" spans="1:8" s="212" customFormat="1">
      <c r="A35" s="210">
        <v>43319</v>
      </c>
      <c r="B35" s="211" t="s">
        <v>6</v>
      </c>
      <c r="C35" s="211">
        <v>63785</v>
      </c>
      <c r="D35" s="211" t="s">
        <v>426</v>
      </c>
      <c r="E35" s="211" t="s">
        <v>6</v>
      </c>
      <c r="F35" s="211" t="s">
        <v>6</v>
      </c>
      <c r="G35" s="211" t="s">
        <v>2151</v>
      </c>
      <c r="H35" s="211"/>
    </row>
    <row r="36" spans="1:8" s="212" customFormat="1">
      <c r="A36" s="210">
        <v>43323</v>
      </c>
      <c r="B36" s="211" t="s">
        <v>6</v>
      </c>
      <c r="C36" s="211">
        <v>66763</v>
      </c>
      <c r="D36" s="211" t="s">
        <v>2311</v>
      </c>
      <c r="E36" s="211" t="s">
        <v>6</v>
      </c>
      <c r="F36" s="211" t="s">
        <v>24</v>
      </c>
      <c r="G36" s="211" t="s">
        <v>2312</v>
      </c>
      <c r="H36" s="211"/>
    </row>
    <row r="37" spans="1:8" s="212" customFormat="1">
      <c r="A37" s="210">
        <v>43330</v>
      </c>
      <c r="B37" s="211" t="s">
        <v>6</v>
      </c>
      <c r="C37" s="211">
        <v>89077</v>
      </c>
      <c r="D37" s="211" t="s">
        <v>2416</v>
      </c>
      <c r="E37" s="211" t="s">
        <v>6</v>
      </c>
      <c r="F37" s="211" t="s">
        <v>24</v>
      </c>
      <c r="G37" s="211" t="s">
        <v>1833</v>
      </c>
      <c r="H37" s="211"/>
    </row>
    <row r="38" spans="1:8" s="212" customFormat="1">
      <c r="A38" s="210">
        <v>43330</v>
      </c>
      <c r="B38" s="211" t="s">
        <v>6</v>
      </c>
      <c r="C38" s="211">
        <v>44225</v>
      </c>
      <c r="D38" s="211" t="s">
        <v>2417</v>
      </c>
      <c r="E38" s="211" t="s">
        <v>6</v>
      </c>
      <c r="F38" s="211" t="s">
        <v>24</v>
      </c>
      <c r="G38" s="211" t="s">
        <v>1833</v>
      </c>
      <c r="H38" s="211"/>
    </row>
    <row r="39" spans="1:8" s="212" customFormat="1">
      <c r="A39" s="210">
        <v>43332</v>
      </c>
      <c r="B39" s="211" t="s">
        <v>6</v>
      </c>
      <c r="C39" s="211">
        <v>54457</v>
      </c>
      <c r="D39" s="211" t="s">
        <v>473</v>
      </c>
      <c r="E39" s="211" t="s">
        <v>30</v>
      </c>
      <c r="F39" s="211" t="s">
        <v>7</v>
      </c>
      <c r="G39" s="211" t="s">
        <v>123</v>
      </c>
      <c r="H39" s="211"/>
    </row>
    <row r="40" spans="1:8" s="212" customFormat="1">
      <c r="A40" s="210">
        <v>43336</v>
      </c>
      <c r="B40" s="211" t="s">
        <v>6</v>
      </c>
      <c r="C40" s="211">
        <v>74081</v>
      </c>
      <c r="D40" s="211" t="s">
        <v>2484</v>
      </c>
      <c r="E40" s="211" t="s">
        <v>6</v>
      </c>
      <c r="F40" s="211" t="s">
        <v>24</v>
      </c>
      <c r="G40" s="211" t="s">
        <v>1833</v>
      </c>
      <c r="H40" s="211"/>
    </row>
    <row r="41" spans="1:8" s="212" customFormat="1">
      <c r="A41" s="210">
        <v>43337</v>
      </c>
      <c r="B41" s="211" t="s">
        <v>6</v>
      </c>
      <c r="C41" s="211">
        <v>67661</v>
      </c>
      <c r="D41" s="211" t="s">
        <v>425</v>
      </c>
      <c r="E41" s="211" t="s">
        <v>6</v>
      </c>
      <c r="F41" s="211" t="s">
        <v>24</v>
      </c>
      <c r="G41" s="211" t="s">
        <v>514</v>
      </c>
      <c r="H41" s="211"/>
    </row>
    <row r="42" spans="1:8" s="212" customFormat="1">
      <c r="A42" s="210">
        <v>43339</v>
      </c>
      <c r="B42" s="211" t="s">
        <v>6</v>
      </c>
      <c r="C42" s="211">
        <v>87547</v>
      </c>
      <c r="D42" s="211" t="s">
        <v>2544</v>
      </c>
      <c r="E42" s="211" t="s">
        <v>6</v>
      </c>
      <c r="F42" s="211" t="s">
        <v>25</v>
      </c>
      <c r="G42" s="211" t="s">
        <v>2545</v>
      </c>
      <c r="H42" s="211"/>
    </row>
    <row r="43" spans="1:8" s="212" customFormat="1">
      <c r="A43" s="210">
        <v>43313</v>
      </c>
      <c r="B43" s="211" t="s">
        <v>7</v>
      </c>
      <c r="C43" s="211">
        <v>54770</v>
      </c>
      <c r="D43" s="211" t="s">
        <v>750</v>
      </c>
      <c r="E43" s="211" t="s">
        <v>7</v>
      </c>
      <c r="F43" s="211" t="s">
        <v>7</v>
      </c>
      <c r="G43" s="211" t="s">
        <v>98</v>
      </c>
      <c r="H43" s="211"/>
    </row>
    <row r="44" spans="1:8" s="212" customFormat="1">
      <c r="A44" s="210">
        <v>43313</v>
      </c>
      <c r="B44" s="211" t="s">
        <v>7</v>
      </c>
      <c r="C44" s="211">
        <v>37550</v>
      </c>
      <c r="D44" s="211" t="s">
        <v>571</v>
      </c>
      <c r="E44" s="211" t="s">
        <v>7</v>
      </c>
      <c r="F44" s="211" t="s">
        <v>7</v>
      </c>
      <c r="G44" s="211" t="s">
        <v>116</v>
      </c>
      <c r="H44" s="211"/>
    </row>
    <row r="45" spans="1:8" s="212" customFormat="1">
      <c r="A45" s="210">
        <v>43313</v>
      </c>
      <c r="B45" s="211" t="s">
        <v>7</v>
      </c>
      <c r="C45" s="211">
        <v>571100</v>
      </c>
      <c r="D45" s="211" t="s">
        <v>369</v>
      </c>
      <c r="E45" s="211" t="s">
        <v>7</v>
      </c>
      <c r="F45" s="211" t="s">
        <v>7</v>
      </c>
      <c r="G45" s="211" t="s">
        <v>2173</v>
      </c>
      <c r="H45" s="211"/>
    </row>
    <row r="46" spans="1:8" s="212" customFormat="1">
      <c r="A46" s="210">
        <v>43313</v>
      </c>
      <c r="B46" s="211" t="s">
        <v>7</v>
      </c>
      <c r="C46" s="211">
        <v>31400</v>
      </c>
      <c r="D46" s="211" t="s">
        <v>2178</v>
      </c>
      <c r="E46" s="211" t="s">
        <v>7</v>
      </c>
      <c r="F46" s="211" t="s">
        <v>7</v>
      </c>
      <c r="G46" s="211" t="s">
        <v>2179</v>
      </c>
      <c r="H46" s="211"/>
    </row>
    <row r="47" spans="1:8" s="212" customFormat="1">
      <c r="A47" s="210">
        <v>43314</v>
      </c>
      <c r="B47" s="211" t="s">
        <v>7</v>
      </c>
      <c r="C47" s="211">
        <v>57365</v>
      </c>
      <c r="D47" s="211" t="s">
        <v>2182</v>
      </c>
      <c r="E47" s="211" t="s">
        <v>7</v>
      </c>
      <c r="F47" s="211" t="s">
        <v>24</v>
      </c>
      <c r="G47" s="211" t="s">
        <v>2183</v>
      </c>
      <c r="H47" s="211"/>
    </row>
    <row r="48" spans="1:8" s="212" customFormat="1">
      <c r="A48" s="210">
        <v>43314</v>
      </c>
      <c r="B48" s="211" t="s">
        <v>7</v>
      </c>
      <c r="C48" s="211">
        <v>57480</v>
      </c>
      <c r="D48" s="211" t="s">
        <v>2186</v>
      </c>
      <c r="E48" s="211" t="s">
        <v>7</v>
      </c>
      <c r="F48" s="211" t="s">
        <v>24</v>
      </c>
      <c r="G48" s="211" t="s">
        <v>2187</v>
      </c>
      <c r="H48" s="211"/>
    </row>
    <row r="49" spans="1:8" s="212" customFormat="1">
      <c r="A49" s="210">
        <v>43314</v>
      </c>
      <c r="B49" s="211" t="s">
        <v>7</v>
      </c>
      <c r="C49" s="211">
        <v>57100</v>
      </c>
      <c r="D49" s="211" t="s">
        <v>369</v>
      </c>
      <c r="E49" s="211" t="s">
        <v>7</v>
      </c>
      <c r="F49" s="211" t="s">
        <v>24</v>
      </c>
      <c r="G49" s="211" t="s">
        <v>2187</v>
      </c>
      <c r="H49" s="211"/>
    </row>
    <row r="50" spans="1:8" s="212" customFormat="1">
      <c r="A50" s="210">
        <v>43315</v>
      </c>
      <c r="B50" s="211" t="s">
        <v>7</v>
      </c>
      <c r="C50" s="211">
        <v>54720</v>
      </c>
      <c r="D50" s="211" t="s">
        <v>538</v>
      </c>
      <c r="E50" s="211" t="s">
        <v>7</v>
      </c>
      <c r="F50" s="211" t="s">
        <v>24</v>
      </c>
      <c r="G50" s="211" t="s">
        <v>548</v>
      </c>
      <c r="H50" s="211"/>
    </row>
    <row r="51" spans="1:8" s="212" customFormat="1">
      <c r="A51" s="210">
        <v>43316</v>
      </c>
      <c r="B51" s="211" t="s">
        <v>7</v>
      </c>
      <c r="C51" s="211">
        <v>57330</v>
      </c>
      <c r="D51" s="211" t="s">
        <v>413</v>
      </c>
      <c r="E51" s="211" t="s">
        <v>18</v>
      </c>
      <c r="F51" s="211" t="s">
        <v>2205</v>
      </c>
      <c r="G51" s="211" t="s">
        <v>2066</v>
      </c>
      <c r="H51" s="211"/>
    </row>
    <row r="52" spans="1:8" s="212" customFormat="1">
      <c r="A52" s="210">
        <v>43316</v>
      </c>
      <c r="B52" s="211" t="s">
        <v>7</v>
      </c>
      <c r="C52" s="211">
        <v>39570</v>
      </c>
      <c r="D52" s="211" t="s">
        <v>2211</v>
      </c>
      <c r="E52" s="211" t="s">
        <v>7</v>
      </c>
      <c r="F52" s="211" t="s">
        <v>9</v>
      </c>
      <c r="G52" s="211" t="s">
        <v>609</v>
      </c>
      <c r="H52" s="211"/>
    </row>
    <row r="53" spans="1:8" s="212" customFormat="1">
      <c r="A53" s="210">
        <v>43316</v>
      </c>
      <c r="B53" s="211" t="s">
        <v>7</v>
      </c>
      <c r="C53" s="211">
        <v>57390</v>
      </c>
      <c r="D53" s="211" t="s">
        <v>350</v>
      </c>
      <c r="E53" s="211" t="s">
        <v>7</v>
      </c>
      <c r="F53" s="211" t="s">
        <v>24</v>
      </c>
      <c r="G53" s="211" t="s">
        <v>609</v>
      </c>
      <c r="H53" s="211"/>
    </row>
    <row r="54" spans="1:8" s="212" customFormat="1">
      <c r="A54" s="210">
        <v>43316</v>
      </c>
      <c r="B54" s="211" t="s">
        <v>7</v>
      </c>
      <c r="C54" s="211">
        <v>57330</v>
      </c>
      <c r="D54" s="211" t="s">
        <v>413</v>
      </c>
      <c r="E54" s="211" t="s">
        <v>7</v>
      </c>
      <c r="F54" s="211" t="s">
        <v>7</v>
      </c>
      <c r="G54" s="211" t="s">
        <v>116</v>
      </c>
      <c r="H54" s="211"/>
    </row>
    <row r="55" spans="1:8" s="212" customFormat="1">
      <c r="A55" s="210">
        <v>43316</v>
      </c>
      <c r="B55" s="211" t="s">
        <v>7</v>
      </c>
      <c r="C55" s="211">
        <v>57190</v>
      </c>
      <c r="D55" s="211" t="s">
        <v>515</v>
      </c>
      <c r="E55" s="211" t="s">
        <v>2217</v>
      </c>
      <c r="F55" s="211" t="s">
        <v>7</v>
      </c>
      <c r="G55" s="211" t="s">
        <v>98</v>
      </c>
      <c r="H55" s="211"/>
    </row>
    <row r="56" spans="1:8" s="212" customFormat="1">
      <c r="A56" s="210">
        <v>43317</v>
      </c>
      <c r="B56" s="211" t="s">
        <v>7</v>
      </c>
      <c r="C56" s="211">
        <v>54800</v>
      </c>
      <c r="D56" s="211" t="s">
        <v>2227</v>
      </c>
      <c r="E56" s="211" t="s">
        <v>7</v>
      </c>
      <c r="F56" s="211" t="s">
        <v>24</v>
      </c>
      <c r="G56" s="211" t="s">
        <v>1763</v>
      </c>
      <c r="H56" s="211"/>
    </row>
    <row r="57" spans="1:8" s="212" customFormat="1">
      <c r="A57" s="210">
        <v>43318</v>
      </c>
      <c r="B57" s="211" t="s">
        <v>7</v>
      </c>
      <c r="C57" s="211">
        <v>63000</v>
      </c>
      <c r="D57" s="211" t="s">
        <v>2235</v>
      </c>
      <c r="E57" s="211" t="s">
        <v>7</v>
      </c>
      <c r="F57" s="211" t="s">
        <v>7</v>
      </c>
      <c r="G57" s="211" t="s">
        <v>2236</v>
      </c>
      <c r="H57" s="211"/>
    </row>
    <row r="58" spans="1:8" s="212" customFormat="1">
      <c r="A58" s="210">
        <v>43318</v>
      </c>
      <c r="B58" s="211" t="s">
        <v>7</v>
      </c>
      <c r="C58" s="211">
        <v>57970</v>
      </c>
      <c r="D58" s="211" t="s">
        <v>739</v>
      </c>
      <c r="E58" s="211" t="s">
        <v>7</v>
      </c>
      <c r="F58" s="211" t="s">
        <v>6</v>
      </c>
      <c r="G58" s="211" t="s">
        <v>2240</v>
      </c>
      <c r="H58" s="211"/>
    </row>
    <row r="59" spans="1:8" s="212" customFormat="1">
      <c r="A59" s="210">
        <v>43318</v>
      </c>
      <c r="B59" s="211" t="s">
        <v>7</v>
      </c>
      <c r="C59" s="211">
        <v>54150</v>
      </c>
      <c r="D59" s="211" t="s">
        <v>2243</v>
      </c>
      <c r="E59" s="211" t="s">
        <v>7</v>
      </c>
      <c r="F59" s="211" t="s">
        <v>7</v>
      </c>
      <c r="G59" s="211" t="s">
        <v>2244</v>
      </c>
      <c r="H59" s="211"/>
    </row>
    <row r="60" spans="1:8" s="212" customFormat="1">
      <c r="A60" s="210">
        <v>43318</v>
      </c>
      <c r="B60" s="211" t="s">
        <v>7</v>
      </c>
      <c r="C60" s="211">
        <v>57970</v>
      </c>
      <c r="D60" s="211" t="s">
        <v>739</v>
      </c>
      <c r="E60" s="211" t="s">
        <v>7</v>
      </c>
      <c r="F60" s="211" t="s">
        <v>7</v>
      </c>
      <c r="G60" s="211" t="s">
        <v>116</v>
      </c>
      <c r="H60" s="211"/>
    </row>
    <row r="61" spans="1:8" s="212" customFormat="1">
      <c r="A61" s="210">
        <v>43319</v>
      </c>
      <c r="B61" s="211" t="s">
        <v>7</v>
      </c>
      <c r="C61" s="211">
        <v>57300</v>
      </c>
      <c r="D61" s="211" t="s">
        <v>2251</v>
      </c>
      <c r="E61" s="211" t="s">
        <v>7</v>
      </c>
      <c r="F61" s="211" t="s">
        <v>24</v>
      </c>
      <c r="G61" s="211" t="s">
        <v>2252</v>
      </c>
      <c r="H61" s="211"/>
    </row>
    <row r="62" spans="1:8" s="212" customFormat="1">
      <c r="A62" s="210">
        <v>43319</v>
      </c>
      <c r="B62" s="211" t="s">
        <v>7</v>
      </c>
      <c r="C62" s="211">
        <v>57330</v>
      </c>
      <c r="D62" s="211" t="s">
        <v>602</v>
      </c>
      <c r="E62" s="211" t="s">
        <v>7</v>
      </c>
      <c r="F62" s="211" t="s">
        <v>122</v>
      </c>
      <c r="G62" s="211"/>
      <c r="H62" s="211"/>
    </row>
    <row r="63" spans="1:8" s="212" customFormat="1">
      <c r="A63" s="210">
        <v>43320</v>
      </c>
      <c r="B63" s="211" t="s">
        <v>7</v>
      </c>
      <c r="C63" s="211">
        <v>57970</v>
      </c>
      <c r="D63" s="211" t="s">
        <v>739</v>
      </c>
      <c r="E63" s="211" t="s">
        <v>7</v>
      </c>
      <c r="F63" s="211" t="s">
        <v>7</v>
      </c>
      <c r="G63" s="211" t="s">
        <v>2273</v>
      </c>
      <c r="H63" s="211"/>
    </row>
    <row r="64" spans="1:8" s="212" customFormat="1">
      <c r="A64" s="210">
        <v>43320</v>
      </c>
      <c r="B64" s="211" t="s">
        <v>7</v>
      </c>
      <c r="C64" s="211">
        <v>13480</v>
      </c>
      <c r="D64" s="211" t="s">
        <v>2278</v>
      </c>
      <c r="E64" s="211" t="s">
        <v>7</v>
      </c>
      <c r="F64" s="211" t="s">
        <v>7</v>
      </c>
      <c r="G64" s="211" t="s">
        <v>1240</v>
      </c>
      <c r="H64" s="211"/>
    </row>
    <row r="65" spans="1:8" s="212" customFormat="1">
      <c r="A65" s="210">
        <v>43321</v>
      </c>
      <c r="B65" s="211" t="s">
        <v>7</v>
      </c>
      <c r="C65" s="211">
        <v>57330</v>
      </c>
      <c r="D65" s="211" t="s">
        <v>2281</v>
      </c>
      <c r="E65" s="211" t="s">
        <v>7</v>
      </c>
      <c r="F65" s="211" t="s">
        <v>2282</v>
      </c>
      <c r="G65" s="211" t="s">
        <v>548</v>
      </c>
      <c r="H65" s="211"/>
    </row>
    <row r="66" spans="1:8" s="212" customFormat="1">
      <c r="A66" s="210">
        <v>43321</v>
      </c>
      <c r="B66" s="211" t="s">
        <v>7</v>
      </c>
      <c r="C66" s="211">
        <v>17250</v>
      </c>
      <c r="D66" s="211" t="s">
        <v>2284</v>
      </c>
      <c r="E66" s="211" t="s">
        <v>7</v>
      </c>
      <c r="F66" s="211" t="s">
        <v>7</v>
      </c>
      <c r="G66" s="211" t="s">
        <v>548</v>
      </c>
      <c r="H66" s="211"/>
    </row>
    <row r="67" spans="1:8" s="212" customFormat="1">
      <c r="A67" s="210">
        <v>43321</v>
      </c>
      <c r="B67" s="211" t="s">
        <v>7</v>
      </c>
      <c r="C67" s="211">
        <v>54790</v>
      </c>
      <c r="D67" s="211" t="s">
        <v>2296</v>
      </c>
      <c r="E67" s="211" t="s">
        <v>7</v>
      </c>
      <c r="F67" s="211" t="s">
        <v>7</v>
      </c>
      <c r="G67" s="211" t="s">
        <v>65</v>
      </c>
      <c r="H67" s="211"/>
    </row>
    <row r="68" spans="1:8" s="212" customFormat="1">
      <c r="A68" s="210">
        <v>43321</v>
      </c>
      <c r="B68" s="211" t="s">
        <v>7</v>
      </c>
      <c r="C68" s="211">
        <v>54730</v>
      </c>
      <c r="D68" s="211" t="s">
        <v>2302</v>
      </c>
      <c r="E68" s="211" t="s">
        <v>7</v>
      </c>
      <c r="F68" s="211" t="s">
        <v>24</v>
      </c>
      <c r="G68" s="211" t="s">
        <v>65</v>
      </c>
      <c r="H68" s="211"/>
    </row>
    <row r="69" spans="1:8" s="212" customFormat="1">
      <c r="A69" s="210">
        <v>43321</v>
      </c>
      <c r="B69" s="211" t="s">
        <v>7</v>
      </c>
      <c r="C69" s="211">
        <v>54730</v>
      </c>
      <c r="D69" s="211" t="s">
        <v>2302</v>
      </c>
      <c r="E69" s="211" t="s">
        <v>7</v>
      </c>
      <c r="F69" s="211" t="s">
        <v>7</v>
      </c>
      <c r="G69" s="211" t="s">
        <v>2304</v>
      </c>
      <c r="H69" s="211"/>
    </row>
    <row r="70" spans="1:8" s="212" customFormat="1">
      <c r="A70" s="210">
        <v>43324</v>
      </c>
      <c r="B70" s="211" t="s">
        <v>7</v>
      </c>
      <c r="C70" s="211">
        <v>25210</v>
      </c>
      <c r="D70" s="211" t="s">
        <v>2326</v>
      </c>
      <c r="E70" s="211" t="s">
        <v>7</v>
      </c>
      <c r="F70" s="211" t="s">
        <v>7</v>
      </c>
      <c r="G70" s="211" t="s">
        <v>65</v>
      </c>
      <c r="H70" s="211"/>
    </row>
    <row r="71" spans="1:8" s="212" customFormat="1">
      <c r="A71" s="210">
        <v>43324</v>
      </c>
      <c r="B71" s="211" t="s">
        <v>7</v>
      </c>
      <c r="C71" s="211">
        <v>57330</v>
      </c>
      <c r="D71" s="211" t="s">
        <v>2281</v>
      </c>
      <c r="E71" s="211" t="s">
        <v>7</v>
      </c>
      <c r="F71" s="211" t="s">
        <v>5</v>
      </c>
      <c r="G71" s="211" t="s">
        <v>98</v>
      </c>
      <c r="H71" s="211"/>
    </row>
    <row r="72" spans="1:8" s="212" customFormat="1">
      <c r="A72" s="210">
        <v>43325</v>
      </c>
      <c r="B72" s="211" t="s">
        <v>7</v>
      </c>
      <c r="C72" s="211">
        <v>54580</v>
      </c>
      <c r="D72" s="211" t="s">
        <v>2339</v>
      </c>
      <c r="E72" s="211" t="s">
        <v>7</v>
      </c>
      <c r="F72" s="211" t="s">
        <v>7</v>
      </c>
      <c r="G72" s="211" t="s">
        <v>548</v>
      </c>
      <c r="H72" s="211"/>
    </row>
    <row r="73" spans="1:8" s="212" customFormat="1">
      <c r="A73" s="210">
        <v>43325</v>
      </c>
      <c r="B73" s="211" t="s">
        <v>7</v>
      </c>
      <c r="C73" s="211">
        <v>54580</v>
      </c>
      <c r="D73" s="211" t="s">
        <v>2339</v>
      </c>
      <c r="E73" s="211" t="s">
        <v>7</v>
      </c>
      <c r="F73" s="211" t="s">
        <v>7</v>
      </c>
      <c r="G73" s="211" t="s">
        <v>548</v>
      </c>
      <c r="H73" s="211"/>
    </row>
    <row r="74" spans="1:8" s="212" customFormat="1">
      <c r="A74" s="210">
        <v>43325</v>
      </c>
      <c r="B74" s="211" t="s">
        <v>7</v>
      </c>
      <c r="C74" s="211">
        <v>57940</v>
      </c>
      <c r="D74" s="211" t="s">
        <v>847</v>
      </c>
      <c r="E74" s="211" t="s">
        <v>7</v>
      </c>
      <c r="F74" s="211" t="s">
        <v>7</v>
      </c>
      <c r="G74" s="211" t="s">
        <v>98</v>
      </c>
      <c r="H74" s="211"/>
    </row>
    <row r="75" spans="1:8" s="212" customFormat="1">
      <c r="A75" s="210">
        <v>43326</v>
      </c>
      <c r="B75" s="211" t="s">
        <v>7</v>
      </c>
      <c r="C75" s="211">
        <v>71290</v>
      </c>
      <c r="D75" s="211" t="s">
        <v>2368</v>
      </c>
      <c r="E75" s="211" t="s">
        <v>7</v>
      </c>
      <c r="F75" s="211" t="s">
        <v>7</v>
      </c>
      <c r="G75" s="211" t="s">
        <v>514</v>
      </c>
      <c r="H75" s="211"/>
    </row>
    <row r="76" spans="1:8" s="212" customFormat="1">
      <c r="A76" s="210">
        <v>43326</v>
      </c>
      <c r="B76" s="211" t="s">
        <v>7</v>
      </c>
      <c r="C76" s="211">
        <v>57100</v>
      </c>
      <c r="D76" s="211" t="s">
        <v>369</v>
      </c>
      <c r="E76" s="211" t="s">
        <v>7</v>
      </c>
      <c r="F76" s="211" t="s">
        <v>9</v>
      </c>
      <c r="G76" s="211" t="s">
        <v>520</v>
      </c>
      <c r="H76" s="211"/>
    </row>
    <row r="77" spans="1:8" s="212" customFormat="1">
      <c r="A77" s="210">
        <v>43326</v>
      </c>
      <c r="B77" s="211" t="s">
        <v>7</v>
      </c>
      <c r="C77" s="211">
        <v>57970</v>
      </c>
      <c r="D77" s="211" t="s">
        <v>739</v>
      </c>
      <c r="E77" s="211" t="s">
        <v>7</v>
      </c>
      <c r="F77" s="211" t="s">
        <v>7</v>
      </c>
      <c r="G77" s="211" t="s">
        <v>243</v>
      </c>
      <c r="H77" s="211"/>
    </row>
    <row r="78" spans="1:8" s="212" customFormat="1">
      <c r="A78" s="210">
        <v>43327</v>
      </c>
      <c r="B78" s="211" t="s">
        <v>7</v>
      </c>
      <c r="C78" s="211">
        <v>44110</v>
      </c>
      <c r="D78" s="211" t="s">
        <v>2377</v>
      </c>
      <c r="E78" s="211" t="s">
        <v>7</v>
      </c>
      <c r="F78" s="211" t="s">
        <v>24</v>
      </c>
      <c r="G78" s="211" t="s">
        <v>1833</v>
      </c>
      <c r="H78" s="211"/>
    </row>
    <row r="79" spans="1:8" s="212" customFormat="1">
      <c r="A79" s="210">
        <v>43327</v>
      </c>
      <c r="B79" s="211" t="s">
        <v>7</v>
      </c>
      <c r="C79" s="211">
        <v>54260</v>
      </c>
      <c r="D79" s="211" t="s">
        <v>2384</v>
      </c>
      <c r="E79" s="211" t="s">
        <v>7</v>
      </c>
      <c r="F79" s="211" t="s">
        <v>24</v>
      </c>
      <c r="G79" s="211" t="s">
        <v>2385</v>
      </c>
      <c r="H79" s="211"/>
    </row>
    <row r="80" spans="1:8" s="212" customFormat="1">
      <c r="A80" s="210">
        <v>43327</v>
      </c>
      <c r="B80" s="211" t="s">
        <v>7</v>
      </c>
      <c r="C80" s="211">
        <v>54350</v>
      </c>
      <c r="D80" s="211" t="s">
        <v>2388</v>
      </c>
      <c r="E80" s="211" t="s">
        <v>7</v>
      </c>
      <c r="F80" s="211" t="s">
        <v>28</v>
      </c>
      <c r="G80" s="211" t="s">
        <v>2389</v>
      </c>
      <c r="H80" s="211"/>
    </row>
    <row r="81" spans="1:8" s="212" customFormat="1">
      <c r="A81" s="210">
        <v>43327</v>
      </c>
      <c r="B81" s="211" t="s">
        <v>7</v>
      </c>
      <c r="C81" s="211">
        <v>57310</v>
      </c>
      <c r="D81" s="211" t="s">
        <v>833</v>
      </c>
      <c r="E81" s="211" t="s">
        <v>7</v>
      </c>
      <c r="F81" s="211" t="s">
        <v>24</v>
      </c>
      <c r="G81" s="211" t="s">
        <v>2391</v>
      </c>
      <c r="H81" s="211"/>
    </row>
    <row r="82" spans="1:8" s="212" customFormat="1">
      <c r="A82" s="210">
        <v>43328</v>
      </c>
      <c r="B82" s="211" t="s">
        <v>7</v>
      </c>
      <c r="C82" s="211">
        <v>57580</v>
      </c>
      <c r="D82" s="211" t="s">
        <v>858</v>
      </c>
      <c r="E82" s="211" t="s">
        <v>7</v>
      </c>
      <c r="F82" s="211" t="s">
        <v>638</v>
      </c>
      <c r="G82" s="211" t="s">
        <v>123</v>
      </c>
      <c r="H82" s="211"/>
    </row>
    <row r="83" spans="1:8" s="212" customFormat="1">
      <c r="A83" s="210">
        <v>43328</v>
      </c>
      <c r="B83" s="211" t="s">
        <v>7</v>
      </c>
      <c r="C83" s="211">
        <v>57970</v>
      </c>
      <c r="D83" s="211" t="s">
        <v>739</v>
      </c>
      <c r="E83" s="211" t="s">
        <v>7</v>
      </c>
      <c r="F83" s="211" t="s">
        <v>24</v>
      </c>
      <c r="G83" s="211" t="s">
        <v>520</v>
      </c>
      <c r="H83" s="211"/>
    </row>
    <row r="84" spans="1:8" s="212" customFormat="1">
      <c r="A84" s="210">
        <v>43328</v>
      </c>
      <c r="B84" s="211" t="s">
        <v>7</v>
      </c>
      <c r="C84" s="211">
        <v>69380</v>
      </c>
      <c r="D84" s="211" t="s">
        <v>2396</v>
      </c>
      <c r="E84" s="211" t="s">
        <v>7</v>
      </c>
      <c r="F84" s="211" t="s">
        <v>7</v>
      </c>
      <c r="G84" s="211" t="s">
        <v>65</v>
      </c>
      <c r="H84" s="211"/>
    </row>
    <row r="85" spans="1:8" s="212" customFormat="1">
      <c r="A85" s="210">
        <v>43328</v>
      </c>
      <c r="B85" s="211" t="s">
        <v>7</v>
      </c>
      <c r="C85" s="211">
        <v>57570</v>
      </c>
      <c r="D85" s="211" t="s">
        <v>641</v>
      </c>
      <c r="E85" s="211" t="s">
        <v>7</v>
      </c>
      <c r="F85" s="211" t="s">
        <v>24</v>
      </c>
      <c r="G85" s="211" t="s">
        <v>1833</v>
      </c>
      <c r="H85" s="211"/>
    </row>
    <row r="86" spans="1:8" s="212" customFormat="1">
      <c r="A86" s="210">
        <v>43328</v>
      </c>
      <c r="B86" s="211" t="s">
        <v>7</v>
      </c>
      <c r="C86" s="211">
        <v>57330</v>
      </c>
      <c r="D86" s="211" t="s">
        <v>413</v>
      </c>
      <c r="E86" s="211" t="s">
        <v>7</v>
      </c>
      <c r="F86" s="211" t="s">
        <v>1171</v>
      </c>
      <c r="G86" s="211" t="s">
        <v>388</v>
      </c>
      <c r="H86" s="211"/>
    </row>
    <row r="87" spans="1:8" s="212" customFormat="1">
      <c r="A87" s="210">
        <v>43329</v>
      </c>
      <c r="B87" s="211" t="s">
        <v>7</v>
      </c>
      <c r="C87" s="211">
        <v>57970</v>
      </c>
      <c r="D87" s="211" t="s">
        <v>739</v>
      </c>
      <c r="E87" s="211" t="s">
        <v>7</v>
      </c>
      <c r="F87" s="211" t="s">
        <v>7</v>
      </c>
      <c r="G87" s="211" t="s">
        <v>520</v>
      </c>
      <c r="H87" s="211"/>
    </row>
    <row r="88" spans="1:8" s="212" customFormat="1">
      <c r="A88" s="210">
        <v>43329</v>
      </c>
      <c r="B88" s="211" t="s">
        <v>7</v>
      </c>
      <c r="C88" s="211">
        <v>8110</v>
      </c>
      <c r="D88" s="211" t="s">
        <v>2409</v>
      </c>
      <c r="E88" s="211" t="s">
        <v>7</v>
      </c>
      <c r="F88" s="211" t="s">
        <v>7</v>
      </c>
      <c r="G88" s="211" t="s">
        <v>510</v>
      </c>
      <c r="H88" s="211"/>
    </row>
    <row r="89" spans="1:8" s="212" customFormat="1">
      <c r="A89" s="210">
        <v>43330</v>
      </c>
      <c r="B89" s="211" t="s">
        <v>7</v>
      </c>
      <c r="C89" s="211">
        <v>57240</v>
      </c>
      <c r="D89" s="211" t="s">
        <v>352</v>
      </c>
      <c r="E89" s="211" t="s">
        <v>7</v>
      </c>
      <c r="F89" s="211" t="s">
        <v>24</v>
      </c>
      <c r="G89" s="211" t="s">
        <v>42</v>
      </c>
      <c r="H89" s="211"/>
    </row>
    <row r="90" spans="1:8" s="212" customFormat="1">
      <c r="A90" s="210">
        <v>43331</v>
      </c>
      <c r="B90" s="211" t="s">
        <v>7</v>
      </c>
      <c r="C90" s="211">
        <v>57330</v>
      </c>
      <c r="D90" s="211" t="s">
        <v>413</v>
      </c>
      <c r="E90" s="211" t="s">
        <v>7</v>
      </c>
      <c r="F90" s="211" t="s">
        <v>24</v>
      </c>
      <c r="G90" s="211" t="s">
        <v>520</v>
      </c>
      <c r="H90" s="211"/>
    </row>
    <row r="91" spans="1:8" s="212" customFormat="1">
      <c r="A91" s="210">
        <v>43332</v>
      </c>
      <c r="B91" s="211" t="s">
        <v>7</v>
      </c>
      <c r="C91" s="211">
        <v>54620</v>
      </c>
      <c r="D91" s="211" t="s">
        <v>845</v>
      </c>
      <c r="E91" s="211" t="s">
        <v>7</v>
      </c>
      <c r="F91" s="211" t="s">
        <v>7</v>
      </c>
      <c r="G91" s="211" t="s">
        <v>2432</v>
      </c>
      <c r="H91" s="211"/>
    </row>
    <row r="92" spans="1:8" s="212" customFormat="1">
      <c r="A92" s="210">
        <v>43332</v>
      </c>
      <c r="B92" s="211" t="s">
        <v>7</v>
      </c>
      <c r="C92" s="211">
        <v>54650</v>
      </c>
      <c r="D92" s="211" t="s">
        <v>393</v>
      </c>
      <c r="E92" s="211" t="s">
        <v>225</v>
      </c>
      <c r="F92" s="211" t="s">
        <v>848</v>
      </c>
      <c r="G92" s="211" t="s">
        <v>123</v>
      </c>
      <c r="H92" s="211"/>
    </row>
    <row r="93" spans="1:8" s="212" customFormat="1">
      <c r="A93" s="210">
        <v>43333</v>
      </c>
      <c r="B93" s="211" t="s">
        <v>7</v>
      </c>
      <c r="C93" s="211">
        <v>57000</v>
      </c>
      <c r="D93" s="211" t="s">
        <v>785</v>
      </c>
      <c r="E93" s="211" t="s">
        <v>7</v>
      </c>
      <c r="F93" s="211" t="s">
        <v>113</v>
      </c>
      <c r="G93" s="211" t="s">
        <v>1133</v>
      </c>
      <c r="H93" s="211"/>
    </row>
    <row r="94" spans="1:8" s="212" customFormat="1">
      <c r="A94" s="210">
        <v>43333</v>
      </c>
      <c r="B94" s="211" t="s">
        <v>7</v>
      </c>
      <c r="C94" s="211">
        <v>6700</v>
      </c>
      <c r="D94" s="211" t="s">
        <v>2444</v>
      </c>
      <c r="E94" s="211" t="s">
        <v>7</v>
      </c>
      <c r="F94" s="211" t="s">
        <v>28</v>
      </c>
      <c r="G94" s="211" t="s">
        <v>388</v>
      </c>
      <c r="H94" s="211"/>
    </row>
    <row r="95" spans="1:8" s="212" customFormat="1">
      <c r="A95" s="210">
        <v>43333</v>
      </c>
      <c r="B95" s="211" t="s">
        <v>7</v>
      </c>
      <c r="C95" s="211">
        <v>54720</v>
      </c>
      <c r="D95" s="211" t="s">
        <v>538</v>
      </c>
      <c r="E95" s="211" t="s">
        <v>7</v>
      </c>
      <c r="F95" s="211" t="s">
        <v>24</v>
      </c>
      <c r="G95" s="211" t="s">
        <v>388</v>
      </c>
      <c r="H95" s="211"/>
    </row>
    <row r="96" spans="1:8" s="212" customFormat="1">
      <c r="A96" s="210">
        <v>43333</v>
      </c>
      <c r="B96" s="211" t="s">
        <v>7</v>
      </c>
      <c r="C96" s="211">
        <v>57300</v>
      </c>
      <c r="D96" s="211" t="s">
        <v>671</v>
      </c>
      <c r="E96" s="211" t="s">
        <v>7</v>
      </c>
      <c r="F96" s="211" t="s">
        <v>6</v>
      </c>
      <c r="G96" s="211" t="s">
        <v>1133</v>
      </c>
      <c r="H96" s="211"/>
    </row>
    <row r="97" spans="1:8" s="212" customFormat="1">
      <c r="A97" s="210">
        <v>43333</v>
      </c>
      <c r="B97" s="211" t="s">
        <v>7</v>
      </c>
      <c r="C97" s="211">
        <v>57140</v>
      </c>
      <c r="D97" s="211" t="s">
        <v>2454</v>
      </c>
      <c r="E97" s="211" t="s">
        <v>7</v>
      </c>
      <c r="F97" s="211" t="s">
        <v>24</v>
      </c>
      <c r="G97" s="211" t="s">
        <v>617</v>
      </c>
      <c r="H97" s="211"/>
    </row>
    <row r="98" spans="1:8" s="212" customFormat="1">
      <c r="A98" s="210">
        <v>43334</v>
      </c>
      <c r="B98" s="211" t="s">
        <v>7</v>
      </c>
      <c r="C98" s="211">
        <v>57330</v>
      </c>
      <c r="D98" s="211" t="s">
        <v>2459</v>
      </c>
      <c r="E98" s="211" t="s">
        <v>7</v>
      </c>
      <c r="F98" s="211" t="s">
        <v>24</v>
      </c>
      <c r="G98" s="211" t="s">
        <v>548</v>
      </c>
      <c r="H98" s="211"/>
    </row>
    <row r="99" spans="1:8" s="212" customFormat="1">
      <c r="A99" s="210">
        <v>43334</v>
      </c>
      <c r="B99" s="211" t="s">
        <v>7</v>
      </c>
      <c r="C99" s="211">
        <v>71400</v>
      </c>
      <c r="D99" s="211" t="s">
        <v>2462</v>
      </c>
      <c r="E99" s="211" t="s">
        <v>7</v>
      </c>
      <c r="F99" s="211" t="s">
        <v>2463</v>
      </c>
      <c r="G99" s="211" t="s">
        <v>548</v>
      </c>
      <c r="H99" s="211"/>
    </row>
    <row r="100" spans="1:8" s="212" customFormat="1">
      <c r="A100" s="210">
        <v>43335</v>
      </c>
      <c r="B100" s="211" t="s">
        <v>7</v>
      </c>
      <c r="C100" s="211">
        <v>51200</v>
      </c>
      <c r="D100" s="211" t="s">
        <v>2478</v>
      </c>
      <c r="E100" s="211" t="s">
        <v>7</v>
      </c>
      <c r="F100" s="211" t="s">
        <v>24</v>
      </c>
      <c r="G100" s="211" t="s">
        <v>65</v>
      </c>
      <c r="H100" s="211"/>
    </row>
    <row r="101" spans="1:8" s="212" customFormat="1">
      <c r="A101" s="210">
        <v>43336</v>
      </c>
      <c r="B101" s="211" t="s">
        <v>7</v>
      </c>
      <c r="C101" s="211">
        <v>14350</v>
      </c>
      <c r="D101" s="211" t="s">
        <v>2485</v>
      </c>
      <c r="E101" s="211" t="s">
        <v>7</v>
      </c>
      <c r="F101" s="211" t="s">
        <v>7</v>
      </c>
      <c r="G101" s="211" t="s">
        <v>1833</v>
      </c>
      <c r="H101" s="211"/>
    </row>
    <row r="102" spans="1:8" s="212" customFormat="1">
      <c r="A102" s="210">
        <v>43336</v>
      </c>
      <c r="B102" s="211" t="s">
        <v>7</v>
      </c>
      <c r="C102" s="211">
        <v>57000</v>
      </c>
      <c r="D102" s="211" t="s">
        <v>785</v>
      </c>
      <c r="E102" s="211" t="s">
        <v>7</v>
      </c>
      <c r="F102" s="211" t="s">
        <v>848</v>
      </c>
      <c r="G102" s="211" t="s">
        <v>42</v>
      </c>
      <c r="H102" s="211"/>
    </row>
    <row r="103" spans="1:8" s="212" customFormat="1">
      <c r="A103" s="210">
        <v>43336</v>
      </c>
      <c r="B103" s="211" t="s">
        <v>7</v>
      </c>
      <c r="C103" s="211">
        <v>28000</v>
      </c>
      <c r="D103" s="211" t="s">
        <v>2487</v>
      </c>
      <c r="E103" s="211" t="s">
        <v>7</v>
      </c>
      <c r="F103" s="211" t="s">
        <v>24</v>
      </c>
      <c r="G103" s="211" t="s">
        <v>388</v>
      </c>
      <c r="H103" s="211"/>
    </row>
    <row r="104" spans="1:8" s="212" customFormat="1">
      <c r="A104" s="210">
        <v>43336</v>
      </c>
      <c r="B104" s="211" t="s">
        <v>7</v>
      </c>
      <c r="C104" s="211">
        <v>57290</v>
      </c>
      <c r="D104" s="211" t="s">
        <v>356</v>
      </c>
      <c r="E104" s="211" t="s">
        <v>14</v>
      </c>
      <c r="F104" s="211" t="s">
        <v>7</v>
      </c>
      <c r="G104" s="211" t="s">
        <v>123</v>
      </c>
      <c r="H104" s="211"/>
    </row>
    <row r="105" spans="1:8" s="212" customFormat="1">
      <c r="A105" s="210">
        <v>43336</v>
      </c>
      <c r="B105" s="211" t="s">
        <v>7</v>
      </c>
      <c r="C105" s="211">
        <v>57120</v>
      </c>
      <c r="D105" s="211" t="s">
        <v>1288</v>
      </c>
      <c r="E105" s="211" t="s">
        <v>7</v>
      </c>
      <c r="F105" s="211" t="s">
        <v>7</v>
      </c>
      <c r="G105" s="211" t="s">
        <v>2489</v>
      </c>
      <c r="H105" s="211"/>
    </row>
    <row r="106" spans="1:8" s="212" customFormat="1">
      <c r="A106" s="210">
        <v>43336</v>
      </c>
      <c r="B106" s="211" t="s">
        <v>7</v>
      </c>
      <c r="C106" s="211">
        <v>54730</v>
      </c>
      <c r="D106" s="211" t="s">
        <v>2491</v>
      </c>
      <c r="E106" s="211" t="s">
        <v>25</v>
      </c>
      <c r="F106" s="211" t="s">
        <v>35</v>
      </c>
      <c r="G106" s="211" t="s">
        <v>2492</v>
      </c>
      <c r="H106" s="211"/>
    </row>
    <row r="107" spans="1:8" s="212" customFormat="1">
      <c r="A107" s="210">
        <v>43338</v>
      </c>
      <c r="B107" s="211" t="s">
        <v>7</v>
      </c>
      <c r="C107" s="211">
        <v>57330</v>
      </c>
      <c r="D107" s="211" t="s">
        <v>413</v>
      </c>
      <c r="E107" s="211" t="s">
        <v>18</v>
      </c>
      <c r="F107" s="211" t="s">
        <v>7</v>
      </c>
      <c r="G107" s="211" t="s">
        <v>663</v>
      </c>
      <c r="H107" s="211"/>
    </row>
    <row r="108" spans="1:8" s="212" customFormat="1">
      <c r="A108" s="210">
        <v>43339</v>
      </c>
      <c r="B108" s="211" t="s">
        <v>7</v>
      </c>
      <c r="C108" s="211">
        <v>57920</v>
      </c>
      <c r="D108" s="211" t="s">
        <v>2521</v>
      </c>
      <c r="E108" s="211" t="s">
        <v>24</v>
      </c>
      <c r="F108" s="211" t="s">
        <v>7</v>
      </c>
      <c r="G108" s="211" t="s">
        <v>388</v>
      </c>
      <c r="H108" s="211"/>
    </row>
    <row r="109" spans="1:8" s="212" customFormat="1">
      <c r="A109" s="210">
        <v>43339</v>
      </c>
      <c r="B109" s="211" t="s">
        <v>7</v>
      </c>
      <c r="C109" s="211">
        <v>87170</v>
      </c>
      <c r="D109" s="211" t="s">
        <v>2528</v>
      </c>
      <c r="E109" s="211" t="s">
        <v>7</v>
      </c>
      <c r="F109" s="211" t="s">
        <v>24</v>
      </c>
      <c r="G109" s="211" t="s">
        <v>2529</v>
      </c>
      <c r="H109" s="211"/>
    </row>
    <row r="110" spans="1:8" s="212" customFormat="1">
      <c r="A110" s="210">
        <v>43339</v>
      </c>
      <c r="B110" s="211" t="s">
        <v>7</v>
      </c>
      <c r="C110" s="211">
        <v>67110</v>
      </c>
      <c r="D110" s="211" t="s">
        <v>2532</v>
      </c>
      <c r="E110" s="211" t="s">
        <v>2476</v>
      </c>
      <c r="F110" s="211" t="s">
        <v>2476</v>
      </c>
      <c r="G110" s="211" t="s">
        <v>2533</v>
      </c>
      <c r="H110" s="211"/>
    </row>
    <row r="111" spans="1:8" s="212" customFormat="1">
      <c r="A111" s="210">
        <v>43339</v>
      </c>
      <c r="B111" s="211" t="s">
        <v>7</v>
      </c>
      <c r="C111" s="211">
        <v>57390</v>
      </c>
      <c r="D111" s="211" t="s">
        <v>669</v>
      </c>
      <c r="E111" s="211" t="s">
        <v>2536</v>
      </c>
      <c r="F111" s="211" t="s">
        <v>24</v>
      </c>
      <c r="G111" s="211" t="s">
        <v>388</v>
      </c>
      <c r="H111" s="211"/>
    </row>
    <row r="112" spans="1:8" s="212" customFormat="1">
      <c r="A112" s="210">
        <v>43339</v>
      </c>
      <c r="B112" s="211" t="s">
        <v>7</v>
      </c>
      <c r="C112" s="211">
        <v>54190</v>
      </c>
      <c r="D112" s="211" t="s">
        <v>791</v>
      </c>
      <c r="E112" s="211" t="s">
        <v>7</v>
      </c>
      <c r="F112" s="211" t="s">
        <v>24</v>
      </c>
      <c r="G112" s="211" t="s">
        <v>2541</v>
      </c>
      <c r="H112" s="211"/>
    </row>
    <row r="113" spans="1:8" s="212" customFormat="1">
      <c r="A113" s="210">
        <v>43340</v>
      </c>
      <c r="B113" s="211" t="s">
        <v>7</v>
      </c>
      <c r="C113" s="211">
        <v>67490</v>
      </c>
      <c r="D113" s="211" t="s">
        <v>2551</v>
      </c>
      <c r="E113" s="211" t="s">
        <v>7</v>
      </c>
      <c r="F113" s="211" t="s">
        <v>620</v>
      </c>
      <c r="G113" s="211" t="s">
        <v>548</v>
      </c>
      <c r="H113" s="211"/>
    </row>
    <row r="114" spans="1:8" s="212" customFormat="1">
      <c r="A114" s="210">
        <v>43340</v>
      </c>
      <c r="B114" s="211" t="s">
        <v>7</v>
      </c>
      <c r="C114" s="211">
        <v>54190</v>
      </c>
      <c r="D114" s="211" t="s">
        <v>1725</v>
      </c>
      <c r="E114" s="211" t="s">
        <v>7</v>
      </c>
      <c r="F114" s="211" t="s">
        <v>24</v>
      </c>
      <c r="G114" s="211" t="s">
        <v>65</v>
      </c>
      <c r="H114" s="211"/>
    </row>
    <row r="115" spans="1:8" s="212" customFormat="1">
      <c r="A115" s="210">
        <v>43340</v>
      </c>
      <c r="B115" s="211" t="s">
        <v>7</v>
      </c>
      <c r="C115" s="211">
        <v>57100</v>
      </c>
      <c r="D115" s="211" t="s">
        <v>369</v>
      </c>
      <c r="E115" s="211" t="s">
        <v>7</v>
      </c>
      <c r="F115" s="211" t="s">
        <v>2560</v>
      </c>
      <c r="G115" s="211" t="s">
        <v>548</v>
      </c>
      <c r="H115" s="211"/>
    </row>
    <row r="116" spans="1:8" s="212" customFormat="1">
      <c r="A116" s="210">
        <v>43340</v>
      </c>
      <c r="B116" s="211" t="s">
        <v>7</v>
      </c>
      <c r="C116" s="211">
        <v>57980</v>
      </c>
      <c r="D116" s="211" t="s">
        <v>2565</v>
      </c>
      <c r="E116" s="211" t="s">
        <v>7</v>
      </c>
      <c r="F116" s="211" t="s">
        <v>620</v>
      </c>
      <c r="G116" s="211" t="s">
        <v>98</v>
      </c>
      <c r="H116" s="211"/>
    </row>
    <row r="117" spans="1:8" s="212" customFormat="1">
      <c r="A117" s="210">
        <v>43342</v>
      </c>
      <c r="B117" s="211" t="s">
        <v>7</v>
      </c>
      <c r="C117" s="211">
        <v>57535</v>
      </c>
      <c r="D117" s="211" t="s">
        <v>2567</v>
      </c>
      <c r="E117" s="211" t="s">
        <v>7</v>
      </c>
      <c r="F117" s="211" t="s">
        <v>24</v>
      </c>
      <c r="G117" s="211" t="s">
        <v>98</v>
      </c>
      <c r="H117" s="211"/>
    </row>
    <row r="118" spans="1:8" s="212" customFormat="1">
      <c r="A118" s="210">
        <v>43342</v>
      </c>
      <c r="B118" s="211" t="s">
        <v>7</v>
      </c>
      <c r="C118" s="211">
        <v>57180</v>
      </c>
      <c r="D118" s="211" t="s">
        <v>823</v>
      </c>
      <c r="E118" s="211" t="s">
        <v>7</v>
      </c>
      <c r="F118" s="211" t="s">
        <v>2466</v>
      </c>
      <c r="G118" s="211" t="s">
        <v>2457</v>
      </c>
      <c r="H118" s="211"/>
    </row>
    <row r="119" spans="1:8" s="212" customFormat="1">
      <c r="A119" s="210">
        <v>43342</v>
      </c>
      <c r="B119" s="211" t="s">
        <v>7</v>
      </c>
      <c r="C119" s="211">
        <v>54430</v>
      </c>
      <c r="D119" s="211" t="s">
        <v>842</v>
      </c>
      <c r="E119" s="211" t="s">
        <v>7</v>
      </c>
      <c r="F119" s="211" t="s">
        <v>7</v>
      </c>
      <c r="G119" s="211" t="s">
        <v>243</v>
      </c>
      <c r="H119" s="211"/>
    </row>
    <row r="120" spans="1:8" s="212" customFormat="1">
      <c r="A120" s="210">
        <v>43342</v>
      </c>
      <c r="B120" s="211" t="s">
        <v>7</v>
      </c>
      <c r="C120" s="211">
        <v>54400</v>
      </c>
      <c r="D120" s="211" t="s">
        <v>408</v>
      </c>
      <c r="E120" s="211" t="s">
        <v>7</v>
      </c>
      <c r="F120" s="211" t="s">
        <v>7</v>
      </c>
      <c r="G120" s="211" t="s">
        <v>65</v>
      </c>
      <c r="H120" s="211"/>
    </row>
    <row r="121" spans="1:8" s="212" customFormat="1">
      <c r="A121" s="210">
        <v>43342</v>
      </c>
      <c r="B121" s="211" t="s">
        <v>7</v>
      </c>
      <c r="C121" s="211">
        <v>49240</v>
      </c>
      <c r="D121" s="211" t="s">
        <v>2580</v>
      </c>
      <c r="E121" s="211" t="s">
        <v>7</v>
      </c>
      <c r="F121" s="211" t="s">
        <v>2581</v>
      </c>
      <c r="G121" s="211" t="s">
        <v>548</v>
      </c>
      <c r="H121" s="211"/>
    </row>
    <row r="122" spans="1:8" s="212" customFormat="1">
      <c r="A122" s="210">
        <v>43342</v>
      </c>
      <c r="B122" s="211" t="s">
        <v>7</v>
      </c>
      <c r="C122" s="211">
        <v>67230</v>
      </c>
      <c r="D122" s="211" t="s">
        <v>2582</v>
      </c>
      <c r="E122" s="211" t="s">
        <v>7</v>
      </c>
      <c r="F122" s="211" t="s">
        <v>2466</v>
      </c>
      <c r="G122" s="211" t="s">
        <v>548</v>
      </c>
      <c r="H122" s="211"/>
    </row>
    <row r="123" spans="1:8" s="212" customFormat="1">
      <c r="A123" s="210">
        <v>43343</v>
      </c>
      <c r="B123" s="211" t="s">
        <v>7</v>
      </c>
      <c r="C123" s="211">
        <v>54400</v>
      </c>
      <c r="D123" s="211" t="s">
        <v>408</v>
      </c>
      <c r="E123" s="211" t="s">
        <v>7</v>
      </c>
      <c r="F123" s="211" t="s">
        <v>9</v>
      </c>
      <c r="G123" s="211" t="s">
        <v>388</v>
      </c>
      <c r="H123" s="211"/>
    </row>
    <row r="124" spans="1:8" s="212" customFormat="1">
      <c r="A124" s="210">
        <v>43313</v>
      </c>
      <c r="B124" s="211" t="s">
        <v>4</v>
      </c>
      <c r="C124" s="211">
        <v>3925</v>
      </c>
      <c r="D124" s="211" t="s">
        <v>175</v>
      </c>
      <c r="E124" s="211" t="s">
        <v>5</v>
      </c>
      <c r="F124" s="211" t="s">
        <v>7</v>
      </c>
      <c r="G124" s="211" t="s">
        <v>2156</v>
      </c>
      <c r="H124" s="211"/>
    </row>
    <row r="125" spans="1:8" s="212" customFormat="1">
      <c r="A125" s="210">
        <v>43313</v>
      </c>
      <c r="B125" s="211" t="s">
        <v>4</v>
      </c>
      <c r="C125" s="211">
        <v>8042</v>
      </c>
      <c r="D125" s="211" t="s">
        <v>135</v>
      </c>
      <c r="E125" s="211" t="s">
        <v>25</v>
      </c>
      <c r="F125" s="211" t="s">
        <v>7</v>
      </c>
      <c r="G125" s="211" t="s">
        <v>389</v>
      </c>
      <c r="H125" s="211"/>
    </row>
    <row r="126" spans="1:8" s="212" customFormat="1">
      <c r="A126" s="210">
        <v>43313</v>
      </c>
      <c r="B126" s="211" t="s">
        <v>4</v>
      </c>
      <c r="C126" s="211">
        <v>1344</v>
      </c>
      <c r="D126" s="211" t="s">
        <v>205</v>
      </c>
      <c r="E126" s="211" t="s">
        <v>7</v>
      </c>
      <c r="F126" s="211" t="s">
        <v>5</v>
      </c>
      <c r="G126" s="211" t="s">
        <v>2160</v>
      </c>
      <c r="H126" s="211"/>
    </row>
    <row r="127" spans="1:8" s="212" customFormat="1">
      <c r="A127" s="210">
        <v>43313</v>
      </c>
      <c r="B127" s="211" t="s">
        <v>4</v>
      </c>
      <c r="C127" s="211">
        <v>3542</v>
      </c>
      <c r="D127" s="211" t="s">
        <v>168</v>
      </c>
      <c r="E127" s="211" t="s">
        <v>5</v>
      </c>
      <c r="F127" s="211" t="s">
        <v>5</v>
      </c>
      <c r="G127" s="211" t="s">
        <v>123</v>
      </c>
      <c r="H127" s="211"/>
    </row>
    <row r="128" spans="1:8" s="212" customFormat="1">
      <c r="A128" s="210">
        <v>43313</v>
      </c>
      <c r="B128" s="211" t="s">
        <v>4</v>
      </c>
      <c r="C128" s="211">
        <v>9132</v>
      </c>
      <c r="D128" s="211" t="s">
        <v>313</v>
      </c>
      <c r="E128" s="211" t="s">
        <v>5</v>
      </c>
      <c r="F128" s="211" t="s">
        <v>5</v>
      </c>
      <c r="G128" s="211" t="s">
        <v>389</v>
      </c>
      <c r="H128" s="211"/>
    </row>
    <row r="129" spans="1:8" s="212" customFormat="1">
      <c r="A129" s="210">
        <v>43313</v>
      </c>
      <c r="B129" s="211" t="s">
        <v>4</v>
      </c>
      <c r="C129" s="211">
        <v>4524</v>
      </c>
      <c r="D129" s="211" t="s">
        <v>131</v>
      </c>
      <c r="E129" s="211" t="s">
        <v>24</v>
      </c>
      <c r="F129" s="211" t="s">
        <v>24</v>
      </c>
      <c r="G129" s="211" t="s">
        <v>2165</v>
      </c>
      <c r="H129" s="211"/>
    </row>
    <row r="130" spans="1:8" s="212" customFormat="1">
      <c r="A130" s="210">
        <v>43313</v>
      </c>
      <c r="B130" s="211" t="s">
        <v>4</v>
      </c>
      <c r="C130" s="211">
        <v>4613</v>
      </c>
      <c r="D130" s="211" t="s">
        <v>207</v>
      </c>
      <c r="E130" s="211" t="s">
        <v>24</v>
      </c>
      <c r="F130" s="211" t="s">
        <v>7</v>
      </c>
      <c r="G130" s="211" t="s">
        <v>1763</v>
      </c>
      <c r="H130" s="211"/>
    </row>
    <row r="131" spans="1:8" s="212" customFormat="1">
      <c r="A131" s="210">
        <v>43313</v>
      </c>
      <c r="B131" s="211" t="s">
        <v>4</v>
      </c>
      <c r="C131" s="211">
        <v>2630</v>
      </c>
      <c r="D131" s="211" t="s">
        <v>205</v>
      </c>
      <c r="E131" s="211" t="s">
        <v>5</v>
      </c>
      <c r="F131" s="211" t="s">
        <v>2167</v>
      </c>
      <c r="G131" s="211" t="s">
        <v>2168</v>
      </c>
      <c r="H131" s="211"/>
    </row>
    <row r="132" spans="1:8" s="212" customFormat="1">
      <c r="A132" s="210">
        <v>43313</v>
      </c>
      <c r="B132" s="211" t="s">
        <v>4</v>
      </c>
      <c r="C132" s="211">
        <v>8076</v>
      </c>
      <c r="D132" s="211" t="s">
        <v>133</v>
      </c>
      <c r="E132" s="211" t="s">
        <v>5</v>
      </c>
      <c r="F132" s="211" t="s">
        <v>2170</v>
      </c>
      <c r="G132" s="211" t="s">
        <v>478</v>
      </c>
      <c r="H132" s="211"/>
    </row>
    <row r="133" spans="1:8" s="212" customFormat="1">
      <c r="A133" s="210">
        <v>43313</v>
      </c>
      <c r="B133" s="211" t="s">
        <v>4</v>
      </c>
      <c r="C133" s="211">
        <v>4610</v>
      </c>
      <c r="D133" s="211" t="s">
        <v>206</v>
      </c>
      <c r="E133" s="211" t="s">
        <v>7</v>
      </c>
      <c r="F133" s="211" t="s">
        <v>5</v>
      </c>
      <c r="G133" s="211" t="s">
        <v>389</v>
      </c>
      <c r="H133" s="211"/>
    </row>
    <row r="134" spans="1:8" s="212" customFormat="1">
      <c r="A134" s="210">
        <v>43313</v>
      </c>
      <c r="B134" s="211" t="s">
        <v>4</v>
      </c>
      <c r="C134" s="211">
        <v>4174</v>
      </c>
      <c r="D134" s="211" t="s">
        <v>141</v>
      </c>
      <c r="E134" s="211" t="s">
        <v>5</v>
      </c>
      <c r="F134" s="211" t="s">
        <v>5</v>
      </c>
      <c r="G134" s="211" t="s">
        <v>2172</v>
      </c>
      <c r="H134" s="211"/>
    </row>
    <row r="135" spans="1:8" s="212" customFormat="1">
      <c r="A135" s="210">
        <v>43313</v>
      </c>
      <c r="B135" s="211" t="s">
        <v>4</v>
      </c>
      <c r="C135" s="211">
        <v>3280</v>
      </c>
      <c r="D135" s="211" t="s">
        <v>333</v>
      </c>
      <c r="E135" s="211" t="s">
        <v>5</v>
      </c>
      <c r="F135" s="211" t="s">
        <v>87</v>
      </c>
      <c r="G135" s="211" t="s">
        <v>807</v>
      </c>
      <c r="H135" s="211"/>
    </row>
    <row r="136" spans="1:8" s="212" customFormat="1">
      <c r="A136" s="210">
        <v>43313</v>
      </c>
      <c r="B136" s="211" t="s">
        <v>4</v>
      </c>
      <c r="C136" s="211">
        <v>4916</v>
      </c>
      <c r="D136" s="211" t="s">
        <v>152</v>
      </c>
      <c r="E136" s="211" t="s">
        <v>7</v>
      </c>
      <c r="F136" s="211" t="s">
        <v>6</v>
      </c>
      <c r="G136" s="211" t="s">
        <v>116</v>
      </c>
      <c r="H136" s="211"/>
    </row>
    <row r="137" spans="1:8" s="212" customFormat="1">
      <c r="A137" s="210">
        <v>43313</v>
      </c>
      <c r="B137" s="211" t="s">
        <v>4</v>
      </c>
      <c r="C137" s="211">
        <v>4343</v>
      </c>
      <c r="D137" s="211" t="s">
        <v>131</v>
      </c>
      <c r="E137" s="211" t="s">
        <v>25</v>
      </c>
      <c r="F137" s="211" t="s">
        <v>7</v>
      </c>
      <c r="G137" s="211" t="s">
        <v>470</v>
      </c>
      <c r="H137" s="211"/>
    </row>
    <row r="138" spans="1:8" s="212" customFormat="1">
      <c r="A138" s="210">
        <v>43313</v>
      </c>
      <c r="B138" s="211" t="s">
        <v>4</v>
      </c>
      <c r="C138" s="211">
        <v>4534</v>
      </c>
      <c r="D138" s="211" t="s">
        <v>131</v>
      </c>
      <c r="E138" s="211" t="s">
        <v>6</v>
      </c>
      <c r="F138" s="211" t="s">
        <v>5</v>
      </c>
      <c r="G138" s="211" t="s">
        <v>2176</v>
      </c>
      <c r="H138" s="211"/>
    </row>
    <row r="139" spans="1:8" s="212" customFormat="1">
      <c r="A139" s="210">
        <v>43313</v>
      </c>
      <c r="B139" s="211" t="s">
        <v>4</v>
      </c>
      <c r="C139" s="211">
        <v>2665</v>
      </c>
      <c r="D139" s="211" t="s">
        <v>205</v>
      </c>
      <c r="E139" s="211" t="s">
        <v>24</v>
      </c>
      <c r="F139" s="211" t="s">
        <v>7</v>
      </c>
      <c r="G139" s="211" t="s">
        <v>514</v>
      </c>
      <c r="H139" s="211"/>
    </row>
    <row r="140" spans="1:8" s="212" customFormat="1">
      <c r="A140" s="210">
        <v>43314</v>
      </c>
      <c r="B140" s="211" t="s">
        <v>4</v>
      </c>
      <c r="C140" s="211">
        <v>2714</v>
      </c>
      <c r="D140" s="211" t="s">
        <v>205</v>
      </c>
      <c r="E140" s="211" t="s">
        <v>25</v>
      </c>
      <c r="F140" s="211" t="s">
        <v>7</v>
      </c>
      <c r="G140" s="211" t="s">
        <v>2180</v>
      </c>
      <c r="H140" s="211"/>
    </row>
    <row r="141" spans="1:8" s="212" customFormat="1">
      <c r="A141" s="210">
        <v>43314</v>
      </c>
      <c r="B141" s="211" t="s">
        <v>4</v>
      </c>
      <c r="C141" s="211">
        <v>8035</v>
      </c>
      <c r="D141" s="211" t="s">
        <v>135</v>
      </c>
      <c r="E141" s="211" t="s">
        <v>25</v>
      </c>
      <c r="F141" s="211" t="s">
        <v>24</v>
      </c>
      <c r="G141" s="211" t="s">
        <v>548</v>
      </c>
      <c r="H141" s="211"/>
    </row>
    <row r="142" spans="1:8" s="212" customFormat="1">
      <c r="A142" s="210">
        <v>43314</v>
      </c>
      <c r="B142" s="211" t="s">
        <v>4</v>
      </c>
      <c r="C142" s="211">
        <v>8379</v>
      </c>
      <c r="D142" s="211" t="s">
        <v>300</v>
      </c>
      <c r="E142" s="211" t="s">
        <v>7</v>
      </c>
      <c r="F142" s="211" t="s">
        <v>24</v>
      </c>
      <c r="G142" s="211" t="s">
        <v>659</v>
      </c>
      <c r="H142" s="211"/>
    </row>
    <row r="143" spans="1:8" s="212" customFormat="1">
      <c r="A143" s="210">
        <v>43314</v>
      </c>
      <c r="B143" s="211" t="s">
        <v>4</v>
      </c>
      <c r="C143" s="211">
        <v>7260</v>
      </c>
      <c r="D143" s="211" t="s">
        <v>153</v>
      </c>
      <c r="E143" s="211" t="s">
        <v>7</v>
      </c>
      <c r="F143" s="211" t="s">
        <v>7</v>
      </c>
      <c r="G143" s="211" t="s">
        <v>42</v>
      </c>
      <c r="H143" s="211"/>
    </row>
    <row r="144" spans="1:8" s="212" customFormat="1">
      <c r="A144" s="210">
        <v>43314</v>
      </c>
      <c r="B144" s="211" t="s">
        <v>4</v>
      </c>
      <c r="C144" s="211">
        <v>4434</v>
      </c>
      <c r="D144" s="211" t="s">
        <v>139</v>
      </c>
      <c r="E144" s="211" t="s">
        <v>25</v>
      </c>
      <c r="F144" s="211" t="s">
        <v>4</v>
      </c>
      <c r="G144" s="211" t="s">
        <v>123</v>
      </c>
      <c r="H144" s="211"/>
    </row>
    <row r="145" spans="1:8" s="212" customFormat="1">
      <c r="A145" s="210">
        <v>43315</v>
      </c>
      <c r="B145" s="211" t="s">
        <v>4</v>
      </c>
      <c r="C145" s="211">
        <v>8021</v>
      </c>
      <c r="D145" s="211" t="s">
        <v>135</v>
      </c>
      <c r="E145" s="211" t="s">
        <v>7</v>
      </c>
      <c r="F145" s="211" t="s">
        <v>7</v>
      </c>
      <c r="G145" s="211" t="s">
        <v>123</v>
      </c>
      <c r="H145" s="211"/>
    </row>
    <row r="146" spans="1:8" s="212" customFormat="1">
      <c r="A146" s="210">
        <v>43316</v>
      </c>
      <c r="B146" s="211" t="s">
        <v>4</v>
      </c>
      <c r="C146" s="211">
        <v>4052</v>
      </c>
      <c r="D146" s="211" t="s">
        <v>141</v>
      </c>
      <c r="E146" s="211" t="s">
        <v>24</v>
      </c>
      <c r="F146" s="211" t="s">
        <v>1826</v>
      </c>
      <c r="G146" s="211" t="s">
        <v>389</v>
      </c>
      <c r="H146" s="211"/>
    </row>
    <row r="147" spans="1:8" s="212" customFormat="1">
      <c r="A147" s="210">
        <v>43316</v>
      </c>
      <c r="B147" s="211" t="s">
        <v>4</v>
      </c>
      <c r="C147" s="211">
        <v>6831</v>
      </c>
      <c r="D147" s="211" t="s">
        <v>308</v>
      </c>
      <c r="E147" s="211" t="s">
        <v>5</v>
      </c>
      <c r="F147" s="211" t="s">
        <v>6</v>
      </c>
      <c r="G147" s="211" t="s">
        <v>2199</v>
      </c>
      <c r="H147" s="211"/>
    </row>
    <row r="148" spans="1:8" s="212" customFormat="1">
      <c r="A148" s="210">
        <v>43316</v>
      </c>
      <c r="B148" s="211" t="s">
        <v>4</v>
      </c>
      <c r="C148" s="211">
        <v>1134</v>
      </c>
      <c r="D148" s="211" t="s">
        <v>205</v>
      </c>
      <c r="E148" s="211" t="s">
        <v>5</v>
      </c>
      <c r="F148" s="211" t="s">
        <v>5</v>
      </c>
      <c r="G148" s="211" t="s">
        <v>2062</v>
      </c>
      <c r="H148" s="211"/>
    </row>
    <row r="149" spans="1:8" s="212" customFormat="1">
      <c r="A149" s="210">
        <v>43316</v>
      </c>
      <c r="B149" s="210" t="s">
        <v>4</v>
      </c>
      <c r="C149" s="211">
        <v>7570</v>
      </c>
      <c r="D149" s="211" t="s">
        <v>468</v>
      </c>
      <c r="E149" s="211" t="s">
        <v>6</v>
      </c>
      <c r="F149" s="211" t="s">
        <v>6</v>
      </c>
      <c r="G149" s="211" t="s">
        <v>116</v>
      </c>
      <c r="H149" s="211"/>
    </row>
    <row r="150" spans="1:8" s="212" customFormat="1">
      <c r="A150" s="210">
        <v>43316</v>
      </c>
      <c r="B150" s="211" t="s">
        <v>4</v>
      </c>
      <c r="C150" s="211">
        <v>4217</v>
      </c>
      <c r="D150" s="211" t="s">
        <v>141</v>
      </c>
      <c r="E150" s="211" t="s">
        <v>25</v>
      </c>
      <c r="F150" s="211" t="s">
        <v>7</v>
      </c>
      <c r="G150" s="211" t="s">
        <v>235</v>
      </c>
      <c r="H150" s="211"/>
    </row>
    <row r="151" spans="1:8" s="212" customFormat="1">
      <c r="A151" s="210">
        <v>43316</v>
      </c>
      <c r="B151" s="211" t="s">
        <v>4</v>
      </c>
      <c r="C151" s="211">
        <v>4217</v>
      </c>
      <c r="D151" s="211" t="s">
        <v>141</v>
      </c>
      <c r="E151" s="211" t="s">
        <v>7</v>
      </c>
      <c r="F151" s="211" t="s">
        <v>2208</v>
      </c>
      <c r="G151" s="211" t="s">
        <v>2209</v>
      </c>
      <c r="H151" s="211"/>
    </row>
    <row r="152" spans="1:8" s="212" customFormat="1">
      <c r="A152" s="210">
        <v>43316</v>
      </c>
      <c r="B152" s="211" t="s">
        <v>4</v>
      </c>
      <c r="C152" s="211">
        <v>7620</v>
      </c>
      <c r="D152" s="211" t="s">
        <v>153</v>
      </c>
      <c r="E152" s="211" t="s">
        <v>24</v>
      </c>
      <c r="F152" s="211" t="s">
        <v>24</v>
      </c>
      <c r="G152" s="211" t="s">
        <v>123</v>
      </c>
      <c r="H152" s="211"/>
    </row>
    <row r="153" spans="1:8" s="212" customFormat="1">
      <c r="A153" s="210">
        <v>43316</v>
      </c>
      <c r="B153" s="211" t="s">
        <v>4</v>
      </c>
      <c r="C153" s="211">
        <v>5884</v>
      </c>
      <c r="D153" s="211" t="s">
        <v>136</v>
      </c>
      <c r="E153" s="211" t="s">
        <v>7</v>
      </c>
      <c r="F153" s="211" t="s">
        <v>7</v>
      </c>
      <c r="G153" s="211" t="s">
        <v>388</v>
      </c>
      <c r="H153" s="211"/>
    </row>
    <row r="154" spans="1:8" s="212" customFormat="1">
      <c r="A154" s="210">
        <v>43316</v>
      </c>
      <c r="B154" s="211" t="s">
        <v>4</v>
      </c>
      <c r="C154" s="211">
        <v>7260</v>
      </c>
      <c r="D154" s="211" t="s">
        <v>2219</v>
      </c>
      <c r="E154" s="211" t="s">
        <v>7</v>
      </c>
      <c r="F154" s="211" t="s">
        <v>5</v>
      </c>
      <c r="G154" s="211" t="s">
        <v>492</v>
      </c>
      <c r="H154" s="211"/>
    </row>
    <row r="155" spans="1:8" s="212" customFormat="1">
      <c r="A155" s="210">
        <v>43317</v>
      </c>
      <c r="B155" s="211" t="s">
        <v>4</v>
      </c>
      <c r="C155" s="211">
        <v>3273</v>
      </c>
      <c r="D155" s="211" t="s">
        <v>333</v>
      </c>
      <c r="E155" s="211" t="s">
        <v>5</v>
      </c>
      <c r="F155" s="211" t="s">
        <v>5</v>
      </c>
      <c r="G155" s="211" t="s">
        <v>123</v>
      </c>
      <c r="H155" s="211"/>
    </row>
    <row r="156" spans="1:8" s="212" customFormat="1">
      <c r="A156" s="210">
        <v>43317</v>
      </c>
      <c r="B156" s="211" t="s">
        <v>4</v>
      </c>
      <c r="C156" s="211">
        <v>4351</v>
      </c>
      <c r="D156" s="211" t="s">
        <v>141</v>
      </c>
      <c r="E156" s="211" t="s">
        <v>5</v>
      </c>
      <c r="F156" s="211" t="s">
        <v>5</v>
      </c>
      <c r="G156" s="211" t="s">
        <v>116</v>
      </c>
      <c r="H156" s="211"/>
    </row>
    <row r="157" spans="1:8" s="212" customFormat="1">
      <c r="A157" s="210">
        <v>43317</v>
      </c>
      <c r="B157" s="211" t="s">
        <v>4</v>
      </c>
      <c r="C157" s="211">
        <v>3394</v>
      </c>
      <c r="D157" s="211" t="s">
        <v>446</v>
      </c>
      <c r="E157" s="211" t="s">
        <v>5</v>
      </c>
      <c r="F157" s="211" t="s">
        <v>7</v>
      </c>
      <c r="G157" s="211" t="s">
        <v>951</v>
      </c>
      <c r="H157" s="211"/>
    </row>
    <row r="158" spans="1:8" s="212" customFormat="1">
      <c r="A158" s="210">
        <v>43317</v>
      </c>
      <c r="B158" s="211" t="s">
        <v>4</v>
      </c>
      <c r="C158" s="211">
        <v>4419</v>
      </c>
      <c r="D158" s="211" t="s">
        <v>145</v>
      </c>
      <c r="E158" s="211" t="s">
        <v>9</v>
      </c>
      <c r="F158" s="211" t="s">
        <v>5</v>
      </c>
      <c r="G158" s="211" t="s">
        <v>548</v>
      </c>
      <c r="H158" s="211"/>
    </row>
    <row r="159" spans="1:8" s="212" customFormat="1">
      <c r="A159" s="210">
        <v>43317</v>
      </c>
      <c r="B159" s="211" t="s">
        <v>4</v>
      </c>
      <c r="C159" s="211">
        <v>1451</v>
      </c>
      <c r="D159" s="211" t="s">
        <v>205</v>
      </c>
      <c r="E159" s="211" t="s">
        <v>18</v>
      </c>
      <c r="F159" s="211" t="s">
        <v>7</v>
      </c>
      <c r="G159" s="211" t="s">
        <v>794</v>
      </c>
      <c r="H159" s="211"/>
    </row>
    <row r="160" spans="1:8" s="212" customFormat="1">
      <c r="A160" s="210">
        <v>43317</v>
      </c>
      <c r="B160" s="211" t="s">
        <v>4</v>
      </c>
      <c r="C160" s="211">
        <v>3583</v>
      </c>
      <c r="D160" s="211" t="s">
        <v>168</v>
      </c>
      <c r="E160" s="211" t="s">
        <v>5</v>
      </c>
      <c r="F160" s="211" t="s">
        <v>25</v>
      </c>
      <c r="G160" s="211" t="s">
        <v>1848</v>
      </c>
      <c r="H160" s="211"/>
    </row>
    <row r="161" spans="1:8" s="212" customFormat="1">
      <c r="A161" s="210">
        <v>43317</v>
      </c>
      <c r="B161" s="211" t="s">
        <v>4</v>
      </c>
      <c r="C161" s="211">
        <v>1550</v>
      </c>
      <c r="D161" s="211" t="s">
        <v>205</v>
      </c>
      <c r="E161" s="211" t="s">
        <v>5</v>
      </c>
      <c r="F161" s="211" t="s">
        <v>5</v>
      </c>
      <c r="G161" s="211" t="s">
        <v>2230</v>
      </c>
      <c r="H161" s="211"/>
    </row>
    <row r="162" spans="1:8" s="212" customFormat="1">
      <c r="A162" s="210">
        <v>43317</v>
      </c>
      <c r="B162" s="211" t="s">
        <v>4</v>
      </c>
      <c r="C162" s="211">
        <v>8021</v>
      </c>
      <c r="D162" s="211" t="s">
        <v>135</v>
      </c>
      <c r="E162" s="211" t="s">
        <v>489</v>
      </c>
      <c r="F162" s="211" t="s">
        <v>7</v>
      </c>
      <c r="G162" s="211" t="s">
        <v>116</v>
      </c>
      <c r="H162" s="211"/>
    </row>
    <row r="163" spans="1:8" s="212" customFormat="1">
      <c r="A163" s="210">
        <v>43317</v>
      </c>
      <c r="B163" s="211" t="s">
        <v>4</v>
      </c>
      <c r="C163" s="211">
        <v>4716</v>
      </c>
      <c r="D163" s="211" t="s">
        <v>180</v>
      </c>
      <c r="E163" s="211" t="s">
        <v>25</v>
      </c>
      <c r="F163" s="211" t="s">
        <v>71</v>
      </c>
      <c r="G163" s="211" t="s">
        <v>123</v>
      </c>
      <c r="H163" s="211"/>
    </row>
    <row r="164" spans="1:8" s="212" customFormat="1">
      <c r="A164" s="210">
        <v>43317</v>
      </c>
      <c r="B164" s="211" t="s">
        <v>4</v>
      </c>
      <c r="C164" s="211">
        <v>2342</v>
      </c>
      <c r="D164" s="211" t="s">
        <v>205</v>
      </c>
      <c r="E164" s="211" t="s">
        <v>6</v>
      </c>
      <c r="F164" s="211" t="s">
        <v>5</v>
      </c>
      <c r="G164" s="211" t="s">
        <v>2232</v>
      </c>
      <c r="H164" s="211"/>
    </row>
    <row r="165" spans="1:8" s="212" customFormat="1">
      <c r="A165" s="210">
        <v>43317</v>
      </c>
      <c r="B165" s="211" t="s">
        <v>4</v>
      </c>
      <c r="C165" s="211">
        <v>3429</v>
      </c>
      <c r="D165" s="211" t="s">
        <v>168</v>
      </c>
      <c r="E165" s="211" t="s">
        <v>7</v>
      </c>
      <c r="F165" s="211" t="s">
        <v>7</v>
      </c>
      <c r="G165" s="211" t="s">
        <v>116</v>
      </c>
      <c r="H165" s="211"/>
    </row>
    <row r="166" spans="1:8" s="212" customFormat="1">
      <c r="A166" s="210">
        <v>43318</v>
      </c>
      <c r="B166" s="211" t="s">
        <v>4</v>
      </c>
      <c r="C166" s="211">
        <v>3922</v>
      </c>
      <c r="D166" s="211" t="s">
        <v>175</v>
      </c>
      <c r="E166" s="211" t="s">
        <v>25</v>
      </c>
      <c r="F166" s="211" t="s">
        <v>7</v>
      </c>
      <c r="G166" s="211" t="s">
        <v>123</v>
      </c>
      <c r="H166" s="211"/>
    </row>
    <row r="167" spans="1:8" s="212" customFormat="1">
      <c r="A167" s="210">
        <v>43318</v>
      </c>
      <c r="B167" s="211" t="s">
        <v>4</v>
      </c>
      <c r="C167" s="211">
        <v>1865</v>
      </c>
      <c r="D167" s="211" t="s">
        <v>205</v>
      </c>
      <c r="E167" s="211" t="s">
        <v>28</v>
      </c>
      <c r="F167" s="211" t="s">
        <v>7</v>
      </c>
      <c r="G167" s="211" t="s">
        <v>609</v>
      </c>
      <c r="H167" s="211"/>
    </row>
    <row r="168" spans="1:8" s="212" customFormat="1">
      <c r="A168" s="210">
        <v>43318</v>
      </c>
      <c r="B168" s="211" t="s">
        <v>4</v>
      </c>
      <c r="C168" s="211">
        <v>1355</v>
      </c>
      <c r="D168" s="211" t="s">
        <v>205</v>
      </c>
      <c r="E168" s="211" t="s">
        <v>5</v>
      </c>
      <c r="F168" s="211" t="s">
        <v>5</v>
      </c>
      <c r="G168" s="211" t="s">
        <v>123</v>
      </c>
      <c r="H168" s="211"/>
    </row>
    <row r="169" spans="1:8" s="212" customFormat="1">
      <c r="A169" s="210">
        <v>43318</v>
      </c>
      <c r="B169" s="211" t="s">
        <v>4</v>
      </c>
      <c r="C169" s="211">
        <v>8245</v>
      </c>
      <c r="D169" s="211" t="s">
        <v>162</v>
      </c>
      <c r="E169" s="211" t="s">
        <v>5</v>
      </c>
      <c r="F169" s="211" t="s">
        <v>5</v>
      </c>
      <c r="G169" s="211" t="s">
        <v>123</v>
      </c>
      <c r="H169" s="211"/>
    </row>
    <row r="170" spans="1:8" s="212" customFormat="1">
      <c r="A170" s="210">
        <v>43318</v>
      </c>
      <c r="B170" s="211" t="s">
        <v>4</v>
      </c>
      <c r="C170" s="211">
        <v>9834</v>
      </c>
      <c r="D170" s="211" t="s">
        <v>2247</v>
      </c>
      <c r="E170" s="211" t="s">
        <v>5</v>
      </c>
      <c r="F170" s="211" t="s">
        <v>5</v>
      </c>
      <c r="G170" s="211" t="s">
        <v>98</v>
      </c>
      <c r="H170" s="211"/>
    </row>
    <row r="171" spans="1:8" s="212" customFormat="1">
      <c r="A171" s="210">
        <v>43319</v>
      </c>
      <c r="B171" s="211" t="s">
        <v>4</v>
      </c>
      <c r="C171" s="211">
        <v>6139</v>
      </c>
      <c r="D171" s="211" t="s">
        <v>142</v>
      </c>
      <c r="E171" s="211" t="s">
        <v>5</v>
      </c>
      <c r="F171" s="211" t="s">
        <v>6</v>
      </c>
      <c r="G171" s="211" t="s">
        <v>123</v>
      </c>
      <c r="H171" s="211"/>
    </row>
    <row r="172" spans="1:8" s="212" customFormat="1">
      <c r="A172" s="210">
        <v>43319</v>
      </c>
      <c r="B172" s="211" t="s">
        <v>4</v>
      </c>
      <c r="C172" s="211">
        <v>1550</v>
      </c>
      <c r="D172" s="211" t="s">
        <v>205</v>
      </c>
      <c r="E172" s="211" t="s">
        <v>5</v>
      </c>
      <c r="F172" s="211" t="s">
        <v>5</v>
      </c>
      <c r="G172" s="211" t="s">
        <v>116</v>
      </c>
      <c r="H172" s="211"/>
    </row>
    <row r="173" spans="1:8" s="212" customFormat="1">
      <c r="A173" s="210">
        <v>43319</v>
      </c>
      <c r="B173" s="211" t="s">
        <v>4</v>
      </c>
      <c r="C173" s="211">
        <v>4925</v>
      </c>
      <c r="D173" s="211" t="s">
        <v>152</v>
      </c>
      <c r="E173" s="211" t="s">
        <v>25</v>
      </c>
      <c r="F173" s="211" t="s">
        <v>5</v>
      </c>
      <c r="G173" s="211" t="s">
        <v>123</v>
      </c>
      <c r="H173" s="211"/>
    </row>
    <row r="174" spans="1:8" s="212" customFormat="1">
      <c r="A174" s="210">
        <v>43319</v>
      </c>
      <c r="B174" s="211" t="s">
        <v>4</v>
      </c>
      <c r="C174" s="211">
        <v>4988</v>
      </c>
      <c r="D174" s="211" t="s">
        <v>158</v>
      </c>
      <c r="E174" s="211" t="s">
        <v>25</v>
      </c>
      <c r="F174" s="211" t="s">
        <v>7</v>
      </c>
      <c r="G174" s="211" t="s">
        <v>1208</v>
      </c>
      <c r="H174" s="211"/>
    </row>
    <row r="175" spans="1:8" s="212" customFormat="1">
      <c r="A175" s="210">
        <v>43319</v>
      </c>
      <c r="B175" s="211" t="s">
        <v>4</v>
      </c>
      <c r="C175" s="211">
        <v>3843</v>
      </c>
      <c r="D175" s="211" t="s">
        <v>304</v>
      </c>
      <c r="E175" s="211" t="s">
        <v>24</v>
      </c>
      <c r="F175" s="211" t="s">
        <v>24</v>
      </c>
      <c r="G175" s="211" t="s">
        <v>891</v>
      </c>
      <c r="H175" s="211"/>
    </row>
    <row r="176" spans="1:8" s="212" customFormat="1">
      <c r="A176" s="210">
        <v>43320</v>
      </c>
      <c r="B176" s="211" t="s">
        <v>4</v>
      </c>
      <c r="C176" s="211">
        <v>3945</v>
      </c>
      <c r="D176" s="211" t="s">
        <v>175</v>
      </c>
      <c r="E176" s="211" t="s">
        <v>5</v>
      </c>
      <c r="F176" s="211" t="s">
        <v>127</v>
      </c>
      <c r="G176" s="211" t="s">
        <v>2258</v>
      </c>
      <c r="H176" s="211"/>
    </row>
    <row r="177" spans="1:8" s="212" customFormat="1">
      <c r="A177" s="210">
        <v>43320</v>
      </c>
      <c r="B177" s="211" t="s">
        <v>4</v>
      </c>
      <c r="C177" s="211">
        <v>8379</v>
      </c>
      <c r="D177" s="211" t="s">
        <v>300</v>
      </c>
      <c r="E177" s="211" t="s">
        <v>7</v>
      </c>
      <c r="F177" s="211" t="s">
        <v>5</v>
      </c>
      <c r="G177" s="211" t="s">
        <v>794</v>
      </c>
      <c r="H177" s="211"/>
    </row>
    <row r="178" spans="1:8" s="212" customFormat="1">
      <c r="A178" s="210">
        <v>43320</v>
      </c>
      <c r="B178" s="211" t="s">
        <v>4</v>
      </c>
      <c r="C178" s="211">
        <v>4540</v>
      </c>
      <c r="D178" s="211" t="s">
        <v>131</v>
      </c>
      <c r="E178" s="211" t="s">
        <v>25</v>
      </c>
      <c r="F178" s="211" t="s">
        <v>5</v>
      </c>
      <c r="G178" s="211" t="s">
        <v>260</v>
      </c>
      <c r="H178" s="211"/>
    </row>
    <row r="179" spans="1:8" s="212" customFormat="1">
      <c r="A179" s="210">
        <v>43320</v>
      </c>
      <c r="B179" s="211" t="s">
        <v>4</v>
      </c>
      <c r="C179" s="211">
        <v>4961</v>
      </c>
      <c r="D179" s="211" t="s">
        <v>2262</v>
      </c>
      <c r="E179" s="211" t="s">
        <v>7</v>
      </c>
      <c r="F179" s="211" t="s">
        <v>5</v>
      </c>
      <c r="G179" s="211" t="s">
        <v>123</v>
      </c>
      <c r="H179" s="211"/>
    </row>
    <row r="180" spans="1:8" s="212" customFormat="1">
      <c r="A180" s="211" t="s">
        <v>2264</v>
      </c>
      <c r="B180" s="211" t="s">
        <v>4</v>
      </c>
      <c r="C180" s="211">
        <v>5670</v>
      </c>
      <c r="D180" s="211" t="s">
        <v>291</v>
      </c>
      <c r="E180" s="211" t="s">
        <v>5</v>
      </c>
      <c r="F180" s="211" t="s">
        <v>5</v>
      </c>
      <c r="G180" s="211" t="s">
        <v>391</v>
      </c>
      <c r="H180" s="211"/>
    </row>
    <row r="181" spans="1:8" s="212" customFormat="1">
      <c r="A181" s="210">
        <v>43320</v>
      </c>
      <c r="B181" s="211" t="s">
        <v>4</v>
      </c>
      <c r="C181" s="211">
        <v>4662</v>
      </c>
      <c r="D181" s="211" t="s">
        <v>131</v>
      </c>
      <c r="E181" s="211" t="s">
        <v>5</v>
      </c>
      <c r="F181" s="211" t="s">
        <v>5</v>
      </c>
      <c r="G181" s="211" t="s">
        <v>2062</v>
      </c>
      <c r="H181" s="211"/>
    </row>
    <row r="182" spans="1:8" s="212" customFormat="1">
      <c r="A182" s="210">
        <v>43320</v>
      </c>
      <c r="B182" s="211" t="s">
        <v>4</v>
      </c>
      <c r="C182" s="211">
        <v>4341</v>
      </c>
      <c r="D182" s="211" t="s">
        <v>141</v>
      </c>
      <c r="E182" s="211" t="s">
        <v>7</v>
      </c>
      <c r="F182" s="211" t="s">
        <v>7</v>
      </c>
      <c r="G182" s="211" t="s">
        <v>470</v>
      </c>
      <c r="H182" s="211"/>
    </row>
    <row r="183" spans="1:8" s="212" customFormat="1">
      <c r="A183" s="210">
        <v>43320</v>
      </c>
      <c r="B183" s="211" t="s">
        <v>4</v>
      </c>
      <c r="C183" s="211">
        <v>1220</v>
      </c>
      <c r="D183" s="211" t="s">
        <v>205</v>
      </c>
      <c r="E183" s="211" t="s">
        <v>18</v>
      </c>
      <c r="F183" s="211" t="s">
        <v>1826</v>
      </c>
      <c r="G183" s="211" t="s">
        <v>794</v>
      </c>
      <c r="H183" s="211"/>
    </row>
    <row r="184" spans="1:8" s="212" customFormat="1">
      <c r="A184" s="210">
        <v>43320</v>
      </c>
      <c r="B184" s="211" t="s">
        <v>4</v>
      </c>
      <c r="C184" s="211">
        <v>5837</v>
      </c>
      <c r="D184" s="211" t="s">
        <v>184</v>
      </c>
      <c r="E184" s="211" t="s">
        <v>7</v>
      </c>
      <c r="F184" s="211" t="s">
        <v>82</v>
      </c>
      <c r="G184" s="211" t="s">
        <v>2269</v>
      </c>
      <c r="H184" s="211"/>
    </row>
    <row r="185" spans="1:8" s="212" customFormat="1">
      <c r="A185" s="210">
        <v>43320</v>
      </c>
      <c r="B185" s="211" t="s">
        <v>4</v>
      </c>
      <c r="C185" s="211">
        <v>4545</v>
      </c>
      <c r="D185" s="211" t="s">
        <v>131</v>
      </c>
      <c r="E185" s="211" t="s">
        <v>5</v>
      </c>
      <c r="F185" s="211" t="s">
        <v>5</v>
      </c>
      <c r="G185" s="211" t="s">
        <v>260</v>
      </c>
      <c r="H185" s="211"/>
    </row>
    <row r="186" spans="1:8" s="212" customFormat="1">
      <c r="A186" s="210">
        <v>43320</v>
      </c>
      <c r="B186" s="211" t="s">
        <v>4</v>
      </c>
      <c r="C186" s="211">
        <v>9459</v>
      </c>
      <c r="D186" s="211" t="s">
        <v>2272</v>
      </c>
      <c r="E186" s="211" t="s">
        <v>5</v>
      </c>
      <c r="F186" s="211" t="s">
        <v>5</v>
      </c>
      <c r="G186" s="211" t="s">
        <v>116</v>
      </c>
      <c r="H186" s="211"/>
    </row>
    <row r="187" spans="1:8" s="212" customFormat="1">
      <c r="A187" s="210">
        <v>43320</v>
      </c>
      <c r="B187" s="211" t="s">
        <v>4</v>
      </c>
      <c r="C187" s="211">
        <v>4882</v>
      </c>
      <c r="D187" s="211" t="s">
        <v>317</v>
      </c>
      <c r="E187" s="211" t="s">
        <v>7</v>
      </c>
      <c r="F187" s="211" t="s">
        <v>7</v>
      </c>
      <c r="G187" s="211" t="s">
        <v>470</v>
      </c>
      <c r="H187" s="211"/>
    </row>
    <row r="188" spans="1:8" s="212" customFormat="1">
      <c r="A188" s="210">
        <v>43320</v>
      </c>
      <c r="B188" s="211" t="s">
        <v>4</v>
      </c>
      <c r="C188" s="211">
        <v>1837</v>
      </c>
      <c r="D188" s="211" t="s">
        <v>205</v>
      </c>
      <c r="E188" s="211" t="s">
        <v>7</v>
      </c>
      <c r="F188" s="211" t="s">
        <v>7</v>
      </c>
      <c r="G188" s="211" t="s">
        <v>2275</v>
      </c>
      <c r="H188" s="211"/>
    </row>
    <row r="189" spans="1:8" s="212" customFormat="1">
      <c r="A189" s="210">
        <v>43321</v>
      </c>
      <c r="B189" s="211" t="s">
        <v>4</v>
      </c>
      <c r="C189" s="211">
        <v>5808</v>
      </c>
      <c r="D189" s="211" t="s">
        <v>184</v>
      </c>
      <c r="E189" s="211" t="s">
        <v>5</v>
      </c>
      <c r="F189" s="211" t="s">
        <v>6</v>
      </c>
      <c r="G189" s="211" t="s">
        <v>123</v>
      </c>
      <c r="H189" s="211"/>
    </row>
    <row r="190" spans="1:8" s="212" customFormat="1">
      <c r="A190" s="210">
        <v>43321</v>
      </c>
      <c r="B190" s="211" t="s">
        <v>4</v>
      </c>
      <c r="C190" s="211">
        <v>5808</v>
      </c>
      <c r="D190" s="211" t="s">
        <v>184</v>
      </c>
      <c r="E190" s="211" t="s">
        <v>5</v>
      </c>
      <c r="F190" s="211" t="s">
        <v>6</v>
      </c>
      <c r="G190" s="211" t="s">
        <v>548</v>
      </c>
      <c r="H190" s="211"/>
    </row>
    <row r="191" spans="1:8" s="212" customFormat="1">
      <c r="A191" s="210">
        <v>43321</v>
      </c>
      <c r="B191" s="211" t="s">
        <v>4</v>
      </c>
      <c r="C191" s="211">
        <v>8478</v>
      </c>
      <c r="D191" s="211" t="s">
        <v>1655</v>
      </c>
      <c r="E191" s="211" t="s">
        <v>24</v>
      </c>
      <c r="F191" s="211" t="s">
        <v>230</v>
      </c>
      <c r="G191" s="211" t="s">
        <v>116</v>
      </c>
      <c r="H191" s="211"/>
    </row>
    <row r="192" spans="1:8" s="212" customFormat="1">
      <c r="A192" s="210">
        <v>43321</v>
      </c>
      <c r="B192" s="211" t="s">
        <v>4</v>
      </c>
      <c r="C192" s="211">
        <v>3326</v>
      </c>
      <c r="D192" s="211" t="s">
        <v>185</v>
      </c>
      <c r="E192" s="211" t="s">
        <v>5</v>
      </c>
      <c r="F192" s="211" t="s">
        <v>2298</v>
      </c>
      <c r="G192" s="211" t="s">
        <v>2299</v>
      </c>
      <c r="H192" s="211"/>
    </row>
    <row r="193" spans="1:8" s="212" customFormat="1">
      <c r="A193" s="210">
        <v>43321</v>
      </c>
      <c r="B193" s="211" t="s">
        <v>4</v>
      </c>
      <c r="C193" s="211">
        <v>2429</v>
      </c>
      <c r="D193" s="211" t="s">
        <v>619</v>
      </c>
      <c r="E193" s="211" t="s">
        <v>5</v>
      </c>
      <c r="F193" s="211" t="s">
        <v>2300</v>
      </c>
      <c r="G193" s="211" t="s">
        <v>391</v>
      </c>
      <c r="H193" s="211"/>
    </row>
    <row r="194" spans="1:8" s="212" customFormat="1">
      <c r="A194" s="210">
        <v>43321</v>
      </c>
      <c r="B194" s="211" t="s">
        <v>4</v>
      </c>
      <c r="C194" s="211">
        <v>8448</v>
      </c>
      <c r="D194" s="211" t="s">
        <v>385</v>
      </c>
      <c r="E194" s="211" t="s">
        <v>5</v>
      </c>
      <c r="F194" s="211" t="s">
        <v>2301</v>
      </c>
      <c r="G194" s="211" t="s">
        <v>65</v>
      </c>
      <c r="H194" s="211"/>
    </row>
    <row r="195" spans="1:8" s="212" customFormat="1">
      <c r="A195" s="210">
        <v>43323</v>
      </c>
      <c r="B195" s="211" t="s">
        <v>4</v>
      </c>
      <c r="C195" s="211">
        <v>3419</v>
      </c>
      <c r="D195" s="211" t="s">
        <v>168</v>
      </c>
      <c r="E195" s="211" t="s">
        <v>5</v>
      </c>
      <c r="F195" s="211" t="s">
        <v>5</v>
      </c>
      <c r="G195" s="211" t="s">
        <v>389</v>
      </c>
      <c r="H195" s="211"/>
    </row>
    <row r="196" spans="1:8" s="212" customFormat="1">
      <c r="A196" s="210">
        <v>43323</v>
      </c>
      <c r="B196" s="211" t="s">
        <v>4</v>
      </c>
      <c r="C196" s="211">
        <v>2626</v>
      </c>
      <c r="D196" s="211" t="s">
        <v>205</v>
      </c>
      <c r="E196" s="211" t="s">
        <v>347</v>
      </c>
      <c r="F196" s="211" t="s">
        <v>7</v>
      </c>
      <c r="G196" s="211" t="s">
        <v>2314</v>
      </c>
      <c r="H196" s="211"/>
    </row>
    <row r="197" spans="1:8" s="212" customFormat="1">
      <c r="A197" s="210">
        <v>43323</v>
      </c>
      <c r="B197" s="211" t="s">
        <v>4</v>
      </c>
      <c r="C197" s="211">
        <v>1845</v>
      </c>
      <c r="D197" s="211" t="s">
        <v>205</v>
      </c>
      <c r="E197" s="211" t="s">
        <v>7</v>
      </c>
      <c r="F197" s="211" t="s">
        <v>7</v>
      </c>
      <c r="G197" s="211" t="s">
        <v>2315</v>
      </c>
      <c r="H197" s="211"/>
    </row>
    <row r="198" spans="1:8" s="212" customFormat="1">
      <c r="A198" s="210">
        <v>43323</v>
      </c>
      <c r="B198" s="211" t="s">
        <v>4</v>
      </c>
      <c r="C198" s="211">
        <v>1448</v>
      </c>
      <c r="D198" s="211" t="s">
        <v>205</v>
      </c>
      <c r="E198" s="211" t="s">
        <v>7</v>
      </c>
      <c r="F198" s="211" t="s">
        <v>7</v>
      </c>
      <c r="G198" s="211" t="s">
        <v>548</v>
      </c>
      <c r="H198" s="211"/>
    </row>
    <row r="199" spans="1:8" s="212" customFormat="1">
      <c r="A199" s="210">
        <v>43323</v>
      </c>
      <c r="B199" s="211" t="s">
        <v>4</v>
      </c>
      <c r="C199" s="211">
        <v>1482</v>
      </c>
      <c r="D199" s="211" t="s">
        <v>205</v>
      </c>
      <c r="E199" s="211" t="s">
        <v>7</v>
      </c>
      <c r="F199" s="211" t="s">
        <v>24</v>
      </c>
      <c r="G199" s="211" t="s">
        <v>243</v>
      </c>
      <c r="H199" s="211"/>
    </row>
    <row r="200" spans="1:8" s="212" customFormat="1">
      <c r="A200" s="210">
        <v>43324</v>
      </c>
      <c r="B200" s="211" t="s">
        <v>4</v>
      </c>
      <c r="C200" s="211">
        <v>4580</v>
      </c>
      <c r="D200" s="211" t="s">
        <v>131</v>
      </c>
      <c r="E200" s="211" t="s">
        <v>5</v>
      </c>
      <c r="F200" s="211" t="s">
        <v>7</v>
      </c>
      <c r="G200" s="211" t="s">
        <v>260</v>
      </c>
      <c r="H200" s="211"/>
    </row>
    <row r="201" spans="1:8" s="212" customFormat="1">
      <c r="A201" s="210">
        <v>43324</v>
      </c>
      <c r="B201" s="211" t="s">
        <v>4</v>
      </c>
      <c r="C201" s="211">
        <v>9956</v>
      </c>
      <c r="D201" s="211" t="s">
        <v>2323</v>
      </c>
      <c r="E201" s="211" t="s">
        <v>5</v>
      </c>
      <c r="F201" s="211" t="s">
        <v>5</v>
      </c>
      <c r="G201" s="211" t="s">
        <v>2062</v>
      </c>
      <c r="H201" s="211"/>
    </row>
    <row r="202" spans="1:8" s="212" customFormat="1">
      <c r="A202" s="210">
        <v>43324</v>
      </c>
      <c r="B202" s="211" t="s">
        <v>4</v>
      </c>
      <c r="C202" s="211">
        <v>4916</v>
      </c>
      <c r="D202" s="211" t="s">
        <v>152</v>
      </c>
      <c r="E202" s="211" t="s">
        <v>7</v>
      </c>
      <c r="F202" s="211" t="s">
        <v>24</v>
      </c>
      <c r="G202" s="211" t="s">
        <v>65</v>
      </c>
      <c r="H202" s="211"/>
    </row>
    <row r="203" spans="1:8" s="212" customFormat="1">
      <c r="A203" s="210">
        <v>43324</v>
      </c>
      <c r="B203" s="211" t="s">
        <v>4</v>
      </c>
      <c r="C203" s="211">
        <v>4411</v>
      </c>
      <c r="D203" s="211" t="s">
        <v>139</v>
      </c>
      <c r="E203" s="211" t="s">
        <v>5</v>
      </c>
      <c r="F203" s="211" t="s">
        <v>5</v>
      </c>
      <c r="G203" s="211" t="s">
        <v>2066</v>
      </c>
      <c r="H203" s="211"/>
    </row>
    <row r="204" spans="1:8" s="212" customFormat="1">
      <c r="A204" s="210">
        <v>43324</v>
      </c>
      <c r="B204" s="211" t="s">
        <v>4</v>
      </c>
      <c r="C204" s="211">
        <v>4490</v>
      </c>
      <c r="D204" s="211" t="s">
        <v>145</v>
      </c>
      <c r="E204" s="211" t="s">
        <v>7</v>
      </c>
      <c r="F204" s="211" t="s">
        <v>7</v>
      </c>
      <c r="G204" s="211" t="s">
        <v>123</v>
      </c>
      <c r="H204" s="211"/>
    </row>
    <row r="205" spans="1:8" s="212" customFormat="1">
      <c r="A205" s="210">
        <v>43324</v>
      </c>
      <c r="B205" s="211" t="s">
        <v>4</v>
      </c>
      <c r="C205" s="211">
        <v>3330</v>
      </c>
      <c r="D205" s="211" t="s">
        <v>185</v>
      </c>
      <c r="E205" s="211" t="s">
        <v>5</v>
      </c>
      <c r="F205" s="211" t="s">
        <v>5</v>
      </c>
      <c r="G205" s="211" t="s">
        <v>389</v>
      </c>
      <c r="H205" s="211"/>
    </row>
    <row r="206" spans="1:8" s="212" customFormat="1">
      <c r="A206" s="210">
        <v>43324</v>
      </c>
      <c r="B206" s="211" t="s">
        <v>4</v>
      </c>
      <c r="C206" s="211">
        <v>4490</v>
      </c>
      <c r="D206" s="211" t="s">
        <v>145</v>
      </c>
      <c r="E206" s="211" t="s">
        <v>5</v>
      </c>
      <c r="F206" s="211" t="s">
        <v>5</v>
      </c>
      <c r="G206" s="211" t="s">
        <v>800</v>
      </c>
      <c r="H206" s="211"/>
    </row>
    <row r="207" spans="1:8" s="212" customFormat="1">
      <c r="A207" s="210">
        <v>43325</v>
      </c>
      <c r="B207" s="211" t="s">
        <v>4</v>
      </c>
      <c r="C207" s="211">
        <v>4569</v>
      </c>
      <c r="D207" s="211" t="s">
        <v>207</v>
      </c>
      <c r="E207" s="211" t="s">
        <v>5</v>
      </c>
      <c r="F207" s="211" t="s">
        <v>5</v>
      </c>
      <c r="G207" s="211" t="s">
        <v>470</v>
      </c>
      <c r="H207" s="211"/>
    </row>
    <row r="208" spans="1:8" s="212" customFormat="1">
      <c r="A208" s="210">
        <v>43325</v>
      </c>
      <c r="B208" s="211" t="s">
        <v>4</v>
      </c>
      <c r="C208" s="211">
        <v>8086</v>
      </c>
      <c r="D208" s="211" t="s">
        <v>133</v>
      </c>
      <c r="E208" s="211" t="s">
        <v>5</v>
      </c>
      <c r="F208" s="211" t="s">
        <v>5</v>
      </c>
      <c r="G208" s="211" t="s">
        <v>482</v>
      </c>
      <c r="H208" s="211"/>
    </row>
    <row r="209" spans="1:8" s="212" customFormat="1">
      <c r="A209" s="210">
        <v>43325</v>
      </c>
      <c r="B209" s="211" t="s">
        <v>4</v>
      </c>
      <c r="C209" s="211">
        <v>8234</v>
      </c>
      <c r="D209" s="211" t="s">
        <v>162</v>
      </c>
      <c r="E209" s="211" t="s">
        <v>2334</v>
      </c>
      <c r="F209" s="211" t="s">
        <v>7</v>
      </c>
      <c r="G209" s="211" t="s">
        <v>116</v>
      </c>
      <c r="H209" s="211"/>
    </row>
    <row r="210" spans="1:8" s="212" customFormat="1">
      <c r="A210" s="645">
        <v>43325</v>
      </c>
      <c r="B210" s="211" t="s">
        <v>4</v>
      </c>
      <c r="C210" s="211">
        <v>4970</v>
      </c>
      <c r="D210" s="211" t="s">
        <v>133</v>
      </c>
      <c r="E210" s="211" t="s">
        <v>5</v>
      </c>
      <c r="F210" s="211" t="s">
        <v>5</v>
      </c>
      <c r="G210" s="211" t="s">
        <v>2336</v>
      </c>
      <c r="H210" s="211"/>
    </row>
    <row r="211" spans="1:8" s="212" customFormat="1">
      <c r="A211" s="210">
        <v>43325</v>
      </c>
      <c r="B211" s="211" t="s">
        <v>4</v>
      </c>
      <c r="C211" s="211">
        <v>8258</v>
      </c>
      <c r="D211" s="211" t="s">
        <v>162</v>
      </c>
      <c r="E211" s="211" t="s">
        <v>24</v>
      </c>
      <c r="F211" s="211" t="s">
        <v>7</v>
      </c>
      <c r="G211" s="211" t="s">
        <v>2337</v>
      </c>
      <c r="H211" s="211"/>
    </row>
    <row r="212" spans="1:8" s="212" customFormat="1">
      <c r="A212" s="210">
        <v>43325</v>
      </c>
      <c r="B212" s="211" t="s">
        <v>4</v>
      </c>
      <c r="C212" s="211">
        <v>4670</v>
      </c>
      <c r="D212" s="211" t="s">
        <v>139</v>
      </c>
      <c r="E212" s="211" t="s">
        <v>5</v>
      </c>
      <c r="F212" s="211" t="s">
        <v>7</v>
      </c>
      <c r="G212" s="211" t="s">
        <v>116</v>
      </c>
      <c r="H212" s="211"/>
    </row>
    <row r="213" spans="1:8" s="212" customFormat="1">
      <c r="A213" s="210">
        <v>43325</v>
      </c>
      <c r="B213" s="211" t="s">
        <v>4</v>
      </c>
      <c r="C213" s="211">
        <v>1263</v>
      </c>
      <c r="D213" s="211" t="s">
        <v>205</v>
      </c>
      <c r="E213" s="211" t="s">
        <v>451</v>
      </c>
      <c r="F213" s="211" t="s">
        <v>7</v>
      </c>
      <c r="G213" s="211" t="s">
        <v>1779</v>
      </c>
      <c r="H213" s="211"/>
    </row>
    <row r="214" spans="1:8" s="212" customFormat="1">
      <c r="A214" s="210">
        <v>43325</v>
      </c>
      <c r="B214" s="211" t="s">
        <v>4</v>
      </c>
      <c r="C214" s="211">
        <v>3322</v>
      </c>
      <c r="D214" s="211" t="s">
        <v>183</v>
      </c>
      <c r="E214" s="211" t="s">
        <v>5</v>
      </c>
      <c r="F214" s="211" t="s">
        <v>5</v>
      </c>
      <c r="G214" s="211" t="s">
        <v>794</v>
      </c>
      <c r="H214" s="211"/>
    </row>
    <row r="215" spans="1:8" s="212" customFormat="1">
      <c r="A215" s="210">
        <v>43325</v>
      </c>
      <c r="B215" s="211" t="s">
        <v>4</v>
      </c>
      <c r="C215" s="211">
        <v>8455</v>
      </c>
      <c r="D215" s="211" t="s">
        <v>2345</v>
      </c>
      <c r="E215" s="211" t="s">
        <v>24</v>
      </c>
      <c r="F215" s="211" t="s">
        <v>7</v>
      </c>
      <c r="G215" s="211" t="s">
        <v>98</v>
      </c>
      <c r="H215" s="211"/>
    </row>
    <row r="216" spans="1:8" s="212" customFormat="1">
      <c r="A216" s="210">
        <v>43325</v>
      </c>
      <c r="B216" s="211" t="s">
        <v>4</v>
      </c>
      <c r="C216" s="211">
        <v>2518</v>
      </c>
      <c r="D216" s="211" t="s">
        <v>205</v>
      </c>
      <c r="E216" s="211" t="s">
        <v>7</v>
      </c>
      <c r="F216" s="211" t="s">
        <v>7</v>
      </c>
      <c r="G216" s="211" t="s">
        <v>98</v>
      </c>
      <c r="H216" s="211"/>
    </row>
    <row r="217" spans="1:8" s="212" customFormat="1">
      <c r="A217" s="210">
        <v>43325</v>
      </c>
      <c r="B217" s="211" t="s">
        <v>4</v>
      </c>
      <c r="C217" s="211">
        <v>8385</v>
      </c>
      <c r="D217" s="211" t="s">
        <v>305</v>
      </c>
      <c r="E217" s="211" t="s">
        <v>24</v>
      </c>
      <c r="F217" s="211" t="s">
        <v>24</v>
      </c>
      <c r="G217" s="211" t="s">
        <v>548</v>
      </c>
      <c r="H217" s="211"/>
    </row>
    <row r="218" spans="1:8" s="212" customFormat="1">
      <c r="A218" s="210">
        <v>43325</v>
      </c>
      <c r="B218" s="211" t="s">
        <v>4</v>
      </c>
      <c r="C218" s="211">
        <v>8242</v>
      </c>
      <c r="D218" s="211" t="s">
        <v>162</v>
      </c>
      <c r="E218" s="211" t="s">
        <v>5</v>
      </c>
      <c r="F218" s="211" t="s">
        <v>5</v>
      </c>
      <c r="G218" s="211" t="s">
        <v>243</v>
      </c>
      <c r="H218" s="211"/>
    </row>
    <row r="219" spans="1:8" s="212" customFormat="1">
      <c r="A219" s="210">
        <v>43325</v>
      </c>
      <c r="B219" s="211" t="s">
        <v>4</v>
      </c>
      <c r="C219" s="211">
        <v>7270</v>
      </c>
      <c r="D219" s="211" t="s">
        <v>156</v>
      </c>
      <c r="E219" s="211" t="s">
        <v>5</v>
      </c>
      <c r="F219" s="211" t="s">
        <v>5</v>
      </c>
      <c r="G219" s="211" t="s">
        <v>514</v>
      </c>
      <c r="H219" s="211"/>
    </row>
    <row r="220" spans="1:8" s="212" customFormat="1">
      <c r="A220" s="210">
        <v>43325</v>
      </c>
      <c r="B220" s="211" t="s">
        <v>4</v>
      </c>
      <c r="C220" s="211">
        <v>7232</v>
      </c>
      <c r="D220" s="211" t="s">
        <v>153</v>
      </c>
      <c r="E220" s="211" t="s">
        <v>5</v>
      </c>
      <c r="F220" s="211" t="s">
        <v>5</v>
      </c>
      <c r="G220" s="211" t="s">
        <v>123</v>
      </c>
      <c r="H220" s="211"/>
    </row>
    <row r="221" spans="1:8" s="212" customFormat="1">
      <c r="A221" s="210">
        <v>43325</v>
      </c>
      <c r="B221" s="211" t="s">
        <v>4</v>
      </c>
      <c r="C221" s="211">
        <v>8277</v>
      </c>
      <c r="D221" s="211" t="s">
        <v>2358</v>
      </c>
      <c r="E221" s="211" t="s">
        <v>7</v>
      </c>
      <c r="F221" s="211" t="s">
        <v>24</v>
      </c>
      <c r="G221" s="211" t="s">
        <v>548</v>
      </c>
      <c r="H221" s="211"/>
    </row>
    <row r="222" spans="1:8" s="212" customFormat="1">
      <c r="A222" s="210">
        <v>43325</v>
      </c>
      <c r="B222" s="211" t="s">
        <v>4</v>
      </c>
      <c r="C222" s="211">
        <v>1651</v>
      </c>
      <c r="D222" s="211" t="s">
        <v>205</v>
      </c>
      <c r="E222" s="211" t="s">
        <v>5</v>
      </c>
      <c r="F222" s="211" t="s">
        <v>7</v>
      </c>
      <c r="G222" s="211" t="s">
        <v>243</v>
      </c>
      <c r="H222" s="211"/>
    </row>
    <row r="223" spans="1:8" s="212" customFormat="1">
      <c r="A223" s="210">
        <v>43325</v>
      </c>
      <c r="B223" s="211" t="s">
        <v>4</v>
      </c>
      <c r="C223" s="211">
        <v>3216</v>
      </c>
      <c r="D223" s="211" t="s">
        <v>333</v>
      </c>
      <c r="E223" s="211" t="s">
        <v>5</v>
      </c>
      <c r="F223" s="211" t="s">
        <v>5</v>
      </c>
      <c r="G223" s="211" t="s">
        <v>2244</v>
      </c>
      <c r="H223" s="211"/>
    </row>
    <row r="224" spans="1:8" s="212" customFormat="1">
      <c r="A224" s="210">
        <v>43326</v>
      </c>
      <c r="B224" s="211" t="s">
        <v>4</v>
      </c>
      <c r="C224" s="211">
        <v>3314</v>
      </c>
      <c r="D224" s="211" t="s">
        <v>333</v>
      </c>
      <c r="E224" s="211" t="s">
        <v>7</v>
      </c>
      <c r="F224" s="211" t="s">
        <v>7</v>
      </c>
      <c r="G224" s="211" t="s">
        <v>391</v>
      </c>
      <c r="H224" s="211"/>
    </row>
    <row r="225" spans="1:8" s="212" customFormat="1">
      <c r="A225" s="210">
        <v>43326</v>
      </c>
      <c r="B225" s="211" t="s">
        <v>4</v>
      </c>
      <c r="C225" s="211">
        <v>8242</v>
      </c>
      <c r="D225" s="211" t="s">
        <v>162</v>
      </c>
      <c r="E225" s="211" t="s">
        <v>7</v>
      </c>
      <c r="F225" s="211" t="s">
        <v>5</v>
      </c>
      <c r="G225" s="211" t="s">
        <v>2366</v>
      </c>
      <c r="H225" s="211"/>
    </row>
    <row r="226" spans="1:8" s="212" customFormat="1">
      <c r="A226" s="210">
        <v>43326</v>
      </c>
      <c r="B226" s="211" t="s">
        <v>4</v>
      </c>
      <c r="C226" s="211">
        <v>8415</v>
      </c>
      <c r="D226" s="211" t="s">
        <v>385</v>
      </c>
      <c r="E226" s="211" t="s">
        <v>5</v>
      </c>
      <c r="F226" s="211" t="s">
        <v>5</v>
      </c>
      <c r="G226" s="211" t="s">
        <v>123</v>
      </c>
      <c r="H226" s="211"/>
    </row>
    <row r="227" spans="1:8" s="212" customFormat="1">
      <c r="A227" s="211" t="s">
        <v>2371</v>
      </c>
      <c r="B227" s="211" t="s">
        <v>4</v>
      </c>
      <c r="C227" s="211">
        <v>2271</v>
      </c>
      <c r="D227" s="211" t="s">
        <v>205</v>
      </c>
      <c r="E227" s="211" t="s">
        <v>79</v>
      </c>
      <c r="F227" s="211" t="s">
        <v>7</v>
      </c>
      <c r="G227" s="211" t="s">
        <v>123</v>
      </c>
      <c r="H227" s="211"/>
    </row>
    <row r="228" spans="1:8" s="212" customFormat="1">
      <c r="A228" s="210">
        <v>43326</v>
      </c>
      <c r="B228" s="211" t="s">
        <v>4</v>
      </c>
      <c r="C228" s="211">
        <v>5328</v>
      </c>
      <c r="D228" s="211" t="s">
        <v>1820</v>
      </c>
      <c r="E228" s="211" t="s">
        <v>5</v>
      </c>
      <c r="F228" s="211" t="s">
        <v>7</v>
      </c>
      <c r="G228" s="211" t="s">
        <v>123</v>
      </c>
      <c r="H228" s="211"/>
    </row>
    <row r="229" spans="1:8" s="212" customFormat="1">
      <c r="A229" s="210">
        <v>43326</v>
      </c>
      <c r="B229" s="211" t="s">
        <v>4</v>
      </c>
      <c r="C229" s="211">
        <v>8041</v>
      </c>
      <c r="D229" s="211" t="s">
        <v>135</v>
      </c>
      <c r="E229" s="211" t="s">
        <v>5</v>
      </c>
      <c r="F229" s="211" t="s">
        <v>7</v>
      </c>
      <c r="G229" s="211" t="s">
        <v>514</v>
      </c>
      <c r="H229" s="211"/>
    </row>
    <row r="230" spans="1:8" s="212" customFormat="1">
      <c r="A230" s="210">
        <v>43326</v>
      </c>
      <c r="B230" s="211" t="s">
        <v>4</v>
      </c>
      <c r="C230" s="211">
        <v>5812</v>
      </c>
      <c r="D230" s="211" t="s">
        <v>307</v>
      </c>
      <c r="E230" s="211" t="s">
        <v>5</v>
      </c>
      <c r="F230" s="211" t="s">
        <v>79</v>
      </c>
      <c r="G230" s="211" t="s">
        <v>1208</v>
      </c>
      <c r="H230" s="211"/>
    </row>
    <row r="231" spans="1:8" s="212" customFormat="1">
      <c r="A231" s="210">
        <v>43327</v>
      </c>
      <c r="B231" s="211" t="s">
        <v>4</v>
      </c>
      <c r="C231" s="211">
        <v>4545</v>
      </c>
      <c r="D231" s="211" t="s">
        <v>131</v>
      </c>
      <c r="E231" s="211" t="s">
        <v>5</v>
      </c>
      <c r="F231" s="211" t="s">
        <v>7</v>
      </c>
      <c r="G231" s="211" t="s">
        <v>42</v>
      </c>
      <c r="H231" s="211"/>
    </row>
    <row r="232" spans="1:8" s="212" customFormat="1">
      <c r="A232" s="210">
        <v>43327</v>
      </c>
      <c r="B232" s="211" t="s">
        <v>4</v>
      </c>
      <c r="C232" s="211">
        <v>4540</v>
      </c>
      <c r="D232" s="211" t="s">
        <v>131</v>
      </c>
      <c r="E232" s="211" t="s">
        <v>5</v>
      </c>
      <c r="F232" s="211" t="s">
        <v>7</v>
      </c>
      <c r="G232" s="211" t="s">
        <v>260</v>
      </c>
      <c r="H232" s="211"/>
    </row>
    <row r="233" spans="1:8" s="212" customFormat="1">
      <c r="A233" s="210">
        <v>43327</v>
      </c>
      <c r="B233" s="211" t="s">
        <v>4</v>
      </c>
      <c r="C233" s="211">
        <v>5328</v>
      </c>
      <c r="D233" s="211" t="s">
        <v>1820</v>
      </c>
      <c r="E233" s="211" t="s">
        <v>14</v>
      </c>
      <c r="F233" s="211" t="s">
        <v>984</v>
      </c>
      <c r="G233" s="211" t="s">
        <v>388</v>
      </c>
      <c r="H233" s="211"/>
    </row>
    <row r="234" spans="1:8" s="212" customFormat="1">
      <c r="A234" s="210">
        <v>43327</v>
      </c>
      <c r="B234" s="211" t="s">
        <v>4</v>
      </c>
      <c r="C234" s="211">
        <v>3461</v>
      </c>
      <c r="D234" s="211" t="s">
        <v>168</v>
      </c>
      <c r="E234" s="211" t="s">
        <v>25</v>
      </c>
      <c r="F234" s="211" t="s">
        <v>7</v>
      </c>
      <c r="G234" s="211" t="s">
        <v>42</v>
      </c>
      <c r="H234" s="211"/>
    </row>
    <row r="235" spans="1:8" s="212" customFormat="1">
      <c r="A235" s="210">
        <v>43327</v>
      </c>
      <c r="B235" s="211" t="s">
        <v>4</v>
      </c>
      <c r="C235" s="211">
        <v>4810</v>
      </c>
      <c r="D235" s="211" t="s">
        <v>296</v>
      </c>
      <c r="E235" s="211" t="s">
        <v>25</v>
      </c>
      <c r="F235" s="211" t="s">
        <v>7</v>
      </c>
      <c r="G235" s="211" t="s">
        <v>42</v>
      </c>
      <c r="H235" s="211"/>
    </row>
    <row r="236" spans="1:8" s="212" customFormat="1">
      <c r="A236" s="210">
        <v>43327</v>
      </c>
      <c r="B236" s="211" t="s">
        <v>4</v>
      </c>
      <c r="C236" s="211">
        <v>4989</v>
      </c>
      <c r="D236" s="211" t="s">
        <v>158</v>
      </c>
      <c r="E236" s="211" t="s">
        <v>5</v>
      </c>
      <c r="F236" s="211" t="s">
        <v>6</v>
      </c>
      <c r="G236" s="211" t="s">
        <v>388</v>
      </c>
      <c r="H236" s="211"/>
    </row>
    <row r="237" spans="1:8" s="212" customFormat="1">
      <c r="A237" s="210">
        <v>43327</v>
      </c>
      <c r="B237" s="211" t="s">
        <v>4</v>
      </c>
      <c r="C237" s="211">
        <v>7240</v>
      </c>
      <c r="D237" s="211" t="s">
        <v>153</v>
      </c>
      <c r="E237" s="211" t="s">
        <v>24</v>
      </c>
      <c r="F237" s="211" t="s">
        <v>5</v>
      </c>
      <c r="G237" s="211" t="s">
        <v>42</v>
      </c>
      <c r="H237" s="211"/>
    </row>
    <row r="238" spans="1:8" s="212" customFormat="1">
      <c r="A238" s="210">
        <v>43327</v>
      </c>
      <c r="B238" s="211" t="s">
        <v>4</v>
      </c>
      <c r="C238" s="211">
        <v>1270</v>
      </c>
      <c r="D238" s="211" t="s">
        <v>205</v>
      </c>
      <c r="E238" s="211" t="s">
        <v>32</v>
      </c>
      <c r="F238" s="211" t="s">
        <v>24</v>
      </c>
      <c r="G238" s="211" t="s">
        <v>388</v>
      </c>
      <c r="H238" s="211"/>
    </row>
    <row r="239" spans="1:8" s="212" customFormat="1">
      <c r="A239" s="210">
        <v>43328</v>
      </c>
      <c r="B239" s="211" t="s">
        <v>4</v>
      </c>
      <c r="C239" s="211">
        <v>3820</v>
      </c>
      <c r="D239" s="211" t="s">
        <v>304</v>
      </c>
      <c r="E239" s="211" t="s">
        <v>5</v>
      </c>
      <c r="F239" s="211" t="s">
        <v>6</v>
      </c>
      <c r="G239" s="211" t="s">
        <v>2393</v>
      </c>
      <c r="H239" s="211"/>
    </row>
    <row r="240" spans="1:8" s="212" customFormat="1">
      <c r="A240" s="210">
        <v>43328</v>
      </c>
      <c r="B240" s="211" t="s">
        <v>4</v>
      </c>
      <c r="C240" s="211">
        <v>4810</v>
      </c>
      <c r="D240" s="211" t="s">
        <v>296</v>
      </c>
      <c r="E240" s="211" t="s">
        <v>5</v>
      </c>
      <c r="F240" s="211" t="s">
        <v>9</v>
      </c>
      <c r="G240" s="211" t="s">
        <v>123</v>
      </c>
      <c r="H240" s="211"/>
    </row>
    <row r="241" spans="1:8" s="212" customFormat="1">
      <c r="A241" s="210">
        <v>43328</v>
      </c>
      <c r="B241" s="211" t="s">
        <v>4</v>
      </c>
      <c r="C241" s="211">
        <v>8084</v>
      </c>
      <c r="D241" s="211" t="s">
        <v>133</v>
      </c>
      <c r="E241" s="211" t="s">
        <v>24</v>
      </c>
      <c r="F241" s="211" t="s">
        <v>6</v>
      </c>
      <c r="G241" s="211" t="s">
        <v>2404</v>
      </c>
      <c r="H241" s="211"/>
    </row>
    <row r="242" spans="1:8" s="212" customFormat="1">
      <c r="A242" s="210">
        <v>43329</v>
      </c>
      <c r="B242" s="211" t="s">
        <v>4</v>
      </c>
      <c r="C242" s="211">
        <v>6161</v>
      </c>
      <c r="D242" s="211" t="s">
        <v>452</v>
      </c>
      <c r="E242" s="211" t="s">
        <v>5</v>
      </c>
      <c r="F242" s="211" t="s">
        <v>6</v>
      </c>
      <c r="G242" s="211" t="s">
        <v>2406</v>
      </c>
      <c r="H242" s="211"/>
    </row>
    <row r="243" spans="1:8" s="212" customFormat="1">
      <c r="A243" s="210">
        <v>43329</v>
      </c>
      <c r="B243" s="211" t="s">
        <v>4</v>
      </c>
      <c r="C243" s="211">
        <v>5340</v>
      </c>
      <c r="D243" s="211" t="s">
        <v>314</v>
      </c>
      <c r="E243" s="211" t="s">
        <v>5</v>
      </c>
      <c r="F243" s="211" t="s">
        <v>6</v>
      </c>
      <c r="G243" s="211" t="s">
        <v>2410</v>
      </c>
      <c r="H243" s="211"/>
    </row>
    <row r="244" spans="1:8" s="212" customFormat="1">
      <c r="A244" s="210">
        <v>43329</v>
      </c>
      <c r="B244" s="211" t="s">
        <v>4</v>
      </c>
      <c r="C244" s="211">
        <v>5335</v>
      </c>
      <c r="D244" s="211" t="s">
        <v>314</v>
      </c>
      <c r="E244" s="211" t="s">
        <v>5</v>
      </c>
      <c r="F244" s="211" t="s">
        <v>24</v>
      </c>
      <c r="G244" s="211" t="s">
        <v>2411</v>
      </c>
      <c r="H244" s="211"/>
    </row>
    <row r="245" spans="1:8" s="212" customFormat="1">
      <c r="A245" s="210">
        <v>43329</v>
      </c>
      <c r="B245" s="211" t="s">
        <v>4</v>
      </c>
      <c r="C245" s="211">
        <v>1354</v>
      </c>
      <c r="D245" s="211" t="s">
        <v>205</v>
      </c>
      <c r="E245" s="211" t="s">
        <v>28</v>
      </c>
      <c r="F245" s="211" t="s">
        <v>2412</v>
      </c>
      <c r="G245" s="211" t="s">
        <v>42</v>
      </c>
      <c r="H245" s="211"/>
    </row>
    <row r="246" spans="1:8" s="212" customFormat="1">
      <c r="A246" s="210">
        <v>43329</v>
      </c>
      <c r="B246" s="211" t="s">
        <v>4</v>
      </c>
      <c r="C246" s="211">
        <v>1545</v>
      </c>
      <c r="D246" s="211" t="s">
        <v>205</v>
      </c>
      <c r="E246" s="211" t="s">
        <v>25</v>
      </c>
      <c r="F246" s="211" t="s">
        <v>7</v>
      </c>
      <c r="G246" s="211" t="s">
        <v>2414</v>
      </c>
      <c r="H246" s="211"/>
    </row>
    <row r="247" spans="1:8" s="212" customFormat="1">
      <c r="A247" s="210">
        <v>43329</v>
      </c>
      <c r="B247" s="211" t="s">
        <v>4</v>
      </c>
      <c r="C247" s="211">
        <v>8089</v>
      </c>
      <c r="D247" s="211" t="s">
        <v>133</v>
      </c>
      <c r="E247" s="211" t="s">
        <v>5</v>
      </c>
      <c r="F247" s="211" t="s">
        <v>7</v>
      </c>
      <c r="G247" s="211" t="s">
        <v>2415</v>
      </c>
      <c r="H247" s="211"/>
    </row>
    <row r="248" spans="1:8" s="212" customFormat="1">
      <c r="A248" s="210">
        <v>43330</v>
      </c>
      <c r="B248" s="211" t="s">
        <v>4</v>
      </c>
      <c r="C248" s="211">
        <v>9184</v>
      </c>
      <c r="D248" s="211" t="s">
        <v>313</v>
      </c>
      <c r="E248" s="211" t="s">
        <v>5</v>
      </c>
      <c r="F248" s="211" t="s">
        <v>7</v>
      </c>
      <c r="G248" s="211" t="s">
        <v>388</v>
      </c>
      <c r="H248" s="211"/>
    </row>
    <row r="249" spans="1:8" s="212" customFormat="1">
      <c r="A249" s="210">
        <v>43330</v>
      </c>
      <c r="B249" s="211" t="s">
        <v>4</v>
      </c>
      <c r="C249" s="211">
        <v>5762</v>
      </c>
      <c r="D249" s="211" t="s">
        <v>338</v>
      </c>
      <c r="E249" s="211" t="s">
        <v>5</v>
      </c>
      <c r="F249" s="211" t="s">
        <v>6</v>
      </c>
      <c r="G249" s="211" t="s">
        <v>466</v>
      </c>
      <c r="H249" s="211"/>
    </row>
    <row r="250" spans="1:8" s="212" customFormat="1">
      <c r="A250" s="210">
        <v>43330</v>
      </c>
      <c r="B250" s="211" t="s">
        <v>4</v>
      </c>
      <c r="C250" s="211">
        <v>1228</v>
      </c>
      <c r="D250" s="211" t="s">
        <v>205</v>
      </c>
      <c r="E250" s="211" t="s">
        <v>28</v>
      </c>
      <c r="F250" s="211" t="s">
        <v>24</v>
      </c>
      <c r="G250" s="211" t="s">
        <v>1633</v>
      </c>
      <c r="H250" s="211"/>
    </row>
    <row r="251" spans="1:8" s="212" customFormat="1">
      <c r="A251" s="210">
        <v>43330</v>
      </c>
      <c r="B251" s="211" t="s">
        <v>4</v>
      </c>
      <c r="C251" s="211">
        <v>1452</v>
      </c>
      <c r="D251" s="211" t="s">
        <v>205</v>
      </c>
      <c r="E251" s="211" t="s">
        <v>7</v>
      </c>
      <c r="F251" s="211" t="s">
        <v>24</v>
      </c>
      <c r="G251" s="211" t="s">
        <v>388</v>
      </c>
      <c r="H251" s="211"/>
    </row>
    <row r="252" spans="1:8" s="212" customFormat="1">
      <c r="A252" s="210">
        <v>43331</v>
      </c>
      <c r="B252" s="211" t="s">
        <v>4</v>
      </c>
      <c r="C252" s="211">
        <v>1713</v>
      </c>
      <c r="D252" s="211" t="s">
        <v>205</v>
      </c>
      <c r="E252" s="211" t="s">
        <v>24</v>
      </c>
      <c r="F252" s="211" t="s">
        <v>2424</v>
      </c>
      <c r="G252" s="211" t="s">
        <v>1833</v>
      </c>
      <c r="H252" s="211"/>
    </row>
    <row r="253" spans="1:8" s="212" customFormat="1">
      <c r="A253" s="210">
        <v>43331</v>
      </c>
      <c r="B253" s="211" t="s">
        <v>4</v>
      </c>
      <c r="C253" s="211">
        <v>8035</v>
      </c>
      <c r="D253" s="211" t="s">
        <v>135</v>
      </c>
      <c r="E253" s="211" t="s">
        <v>25</v>
      </c>
      <c r="F253" s="211" t="s">
        <v>7</v>
      </c>
      <c r="G253" s="211" t="s">
        <v>42</v>
      </c>
      <c r="H253" s="211"/>
    </row>
    <row r="254" spans="1:8" s="212" customFormat="1">
      <c r="A254" s="210">
        <v>43331</v>
      </c>
      <c r="B254" s="211" t="s">
        <v>4</v>
      </c>
      <c r="C254" s="211">
        <v>1727</v>
      </c>
      <c r="D254" s="211" t="s">
        <v>205</v>
      </c>
      <c r="E254" s="211" t="s">
        <v>212</v>
      </c>
      <c r="F254" s="211" t="s">
        <v>24</v>
      </c>
      <c r="G254" s="211" t="s">
        <v>2430</v>
      </c>
      <c r="H254" s="211"/>
    </row>
    <row r="255" spans="1:8" s="212" customFormat="1">
      <c r="A255" s="210">
        <v>43331</v>
      </c>
      <c r="B255" s="211" t="s">
        <v>4</v>
      </c>
      <c r="C255" s="211">
        <v>6315</v>
      </c>
      <c r="D255" s="211" t="s">
        <v>469</v>
      </c>
      <c r="E255" s="211" t="s">
        <v>5</v>
      </c>
      <c r="F255" s="211" t="s">
        <v>7</v>
      </c>
      <c r="G255" s="211" t="s">
        <v>72</v>
      </c>
      <c r="H255" s="211"/>
    </row>
    <row r="256" spans="1:8" s="212" customFormat="1">
      <c r="A256" s="210">
        <v>43331</v>
      </c>
      <c r="B256" s="211" t="s">
        <v>4</v>
      </c>
      <c r="C256" s="211">
        <v>4670</v>
      </c>
      <c r="D256" s="211" t="s">
        <v>131</v>
      </c>
      <c r="E256" s="211" t="s">
        <v>5</v>
      </c>
      <c r="F256" s="211" t="s">
        <v>7</v>
      </c>
      <c r="G256" s="211" t="s">
        <v>2431</v>
      </c>
      <c r="H256" s="211"/>
    </row>
    <row r="257" spans="1:8" s="212" customFormat="1">
      <c r="A257" s="210">
        <v>43332</v>
      </c>
      <c r="B257" s="211" t="s">
        <v>4</v>
      </c>
      <c r="C257" s="211">
        <v>5551</v>
      </c>
      <c r="D257" s="211" t="s">
        <v>1858</v>
      </c>
      <c r="E257" s="211" t="s">
        <v>7</v>
      </c>
      <c r="F257" s="211" t="s">
        <v>5</v>
      </c>
      <c r="G257" s="211" t="s">
        <v>65</v>
      </c>
      <c r="H257" s="211"/>
    </row>
    <row r="258" spans="1:8" s="212" customFormat="1">
      <c r="A258" s="210">
        <v>43332</v>
      </c>
      <c r="B258" s="211" t="s">
        <v>4</v>
      </c>
      <c r="C258" s="211">
        <v>6783</v>
      </c>
      <c r="D258" s="211" t="s">
        <v>144</v>
      </c>
      <c r="E258" s="211" t="s">
        <v>12</v>
      </c>
      <c r="F258" s="211" t="s">
        <v>6</v>
      </c>
      <c r="G258" s="211" t="s">
        <v>123</v>
      </c>
      <c r="H258" s="211"/>
    </row>
    <row r="259" spans="1:8" s="212" customFormat="1">
      <c r="A259" s="210">
        <v>43332</v>
      </c>
      <c r="B259" s="211" t="s">
        <v>4</v>
      </c>
      <c r="C259" s="211">
        <v>2335</v>
      </c>
      <c r="D259" s="211" t="s">
        <v>205</v>
      </c>
      <c r="E259" s="211" t="s">
        <v>79</v>
      </c>
      <c r="F259" s="211" t="s">
        <v>24</v>
      </c>
      <c r="G259" s="211" t="s">
        <v>2433</v>
      </c>
      <c r="H259" s="211"/>
    </row>
    <row r="260" spans="1:8" s="212" customFormat="1">
      <c r="A260" s="210">
        <v>43332</v>
      </c>
      <c r="B260" s="211" t="s">
        <v>4</v>
      </c>
      <c r="C260" s="211">
        <v>8030</v>
      </c>
      <c r="D260" s="211" t="s">
        <v>135</v>
      </c>
      <c r="E260" s="211" t="s">
        <v>24</v>
      </c>
      <c r="F260" s="211" t="s">
        <v>9</v>
      </c>
      <c r="G260" s="211" t="s">
        <v>42</v>
      </c>
      <c r="H260" s="211"/>
    </row>
    <row r="261" spans="1:8" s="212" customFormat="1">
      <c r="A261" s="210">
        <v>43332</v>
      </c>
      <c r="B261" s="211" t="s">
        <v>4</v>
      </c>
      <c r="C261" s="211">
        <v>5825</v>
      </c>
      <c r="D261" s="211" t="s">
        <v>184</v>
      </c>
      <c r="E261" s="211" t="s">
        <v>28</v>
      </c>
      <c r="F261" s="211" t="s">
        <v>7</v>
      </c>
      <c r="G261" s="211" t="s">
        <v>388</v>
      </c>
      <c r="H261" s="211"/>
    </row>
    <row r="262" spans="1:8" s="212" customFormat="1">
      <c r="A262" s="210">
        <v>43332</v>
      </c>
      <c r="B262" s="211" t="s">
        <v>4</v>
      </c>
      <c r="C262" s="211">
        <v>5322</v>
      </c>
      <c r="D262" s="211" t="s">
        <v>1820</v>
      </c>
      <c r="E262" s="211" t="s">
        <v>5</v>
      </c>
      <c r="F262" s="211" t="s">
        <v>7</v>
      </c>
      <c r="G262" s="211" t="s">
        <v>1833</v>
      </c>
      <c r="H262" s="211"/>
    </row>
    <row r="263" spans="1:8" s="212" customFormat="1">
      <c r="A263" s="210">
        <v>43332</v>
      </c>
      <c r="B263" s="211" t="s">
        <v>4</v>
      </c>
      <c r="C263" s="211">
        <v>2430</v>
      </c>
      <c r="D263" s="211" t="s">
        <v>205</v>
      </c>
      <c r="E263" s="211" t="s">
        <v>24</v>
      </c>
      <c r="F263" s="211" t="s">
        <v>7</v>
      </c>
      <c r="G263" s="211" t="s">
        <v>1833</v>
      </c>
      <c r="H263" s="211"/>
    </row>
    <row r="264" spans="1:8" s="212" customFormat="1">
      <c r="A264" s="210">
        <v>43332</v>
      </c>
      <c r="B264" s="211" t="s">
        <v>4</v>
      </c>
      <c r="C264" s="211">
        <v>8111</v>
      </c>
      <c r="D264" s="211" t="s">
        <v>135</v>
      </c>
      <c r="E264" s="211" t="s">
        <v>7</v>
      </c>
      <c r="F264" s="211" t="s">
        <v>24</v>
      </c>
      <c r="G264" s="211" t="s">
        <v>2439</v>
      </c>
      <c r="H264" s="211"/>
    </row>
    <row r="265" spans="1:8" s="212" customFormat="1">
      <c r="A265" s="210">
        <v>43332</v>
      </c>
      <c r="B265" s="211" t="s">
        <v>4</v>
      </c>
      <c r="C265" s="211">
        <v>1550</v>
      </c>
      <c r="D265" s="211" t="s">
        <v>205</v>
      </c>
      <c r="E265" s="211" t="s">
        <v>78</v>
      </c>
      <c r="F265" s="211" t="s">
        <v>7</v>
      </c>
      <c r="G265" s="211" t="s">
        <v>663</v>
      </c>
      <c r="H265" s="211"/>
    </row>
    <row r="266" spans="1:8" s="212" customFormat="1">
      <c r="A266" s="210">
        <v>43333</v>
      </c>
      <c r="B266" s="211" t="s">
        <v>4</v>
      </c>
      <c r="C266" s="211">
        <v>1130</v>
      </c>
      <c r="D266" s="211" t="s">
        <v>205</v>
      </c>
      <c r="E266" s="211" t="s">
        <v>5</v>
      </c>
      <c r="F266" s="211" t="s">
        <v>7</v>
      </c>
      <c r="G266" s="211" t="s">
        <v>65</v>
      </c>
      <c r="H266" s="211"/>
    </row>
    <row r="267" spans="1:8" s="212" customFormat="1">
      <c r="A267" s="210">
        <v>43333</v>
      </c>
      <c r="B267" s="211" t="s">
        <v>4</v>
      </c>
      <c r="C267" s="211">
        <v>1220</v>
      </c>
      <c r="D267" s="211" t="s">
        <v>205</v>
      </c>
      <c r="E267" s="211" t="s">
        <v>2443</v>
      </c>
      <c r="F267" s="211"/>
      <c r="G267" s="211" t="s">
        <v>42</v>
      </c>
      <c r="H267" s="211"/>
    </row>
    <row r="268" spans="1:8" s="212" customFormat="1">
      <c r="A268" s="210">
        <v>43333</v>
      </c>
      <c r="B268" s="211" t="s">
        <v>4</v>
      </c>
      <c r="C268" s="211">
        <v>8053</v>
      </c>
      <c r="D268" s="211" t="s">
        <v>133</v>
      </c>
      <c r="E268" s="211" t="s">
        <v>7</v>
      </c>
      <c r="F268" s="211" t="s">
        <v>24</v>
      </c>
      <c r="G268" s="211" t="s">
        <v>388</v>
      </c>
      <c r="H268" s="211"/>
    </row>
    <row r="269" spans="1:8" s="212" customFormat="1">
      <c r="A269" s="210">
        <v>43333</v>
      </c>
      <c r="B269" s="211" t="s">
        <v>4</v>
      </c>
      <c r="C269" s="211">
        <v>3715</v>
      </c>
      <c r="D269" s="211" t="s">
        <v>192</v>
      </c>
      <c r="E269" s="211" t="s">
        <v>18</v>
      </c>
      <c r="F269" s="211" t="s">
        <v>24</v>
      </c>
      <c r="G269" s="211" t="s">
        <v>663</v>
      </c>
      <c r="H269" s="211"/>
    </row>
    <row r="270" spans="1:8" s="212" customFormat="1">
      <c r="A270" s="210">
        <v>43333</v>
      </c>
      <c r="B270" s="211" t="s">
        <v>4</v>
      </c>
      <c r="C270" s="211">
        <v>2560</v>
      </c>
      <c r="D270" s="211" t="s">
        <v>205</v>
      </c>
      <c r="E270" s="211" t="s">
        <v>7</v>
      </c>
      <c r="F270" s="211" t="s">
        <v>6</v>
      </c>
      <c r="G270" s="211" t="s">
        <v>2449</v>
      </c>
      <c r="H270" s="211"/>
    </row>
    <row r="271" spans="1:8" s="212" customFormat="1">
      <c r="A271" s="210">
        <v>43333</v>
      </c>
      <c r="B271" s="211" t="s">
        <v>4</v>
      </c>
      <c r="C271" s="211">
        <v>1234</v>
      </c>
      <c r="D271" s="211" t="s">
        <v>205</v>
      </c>
      <c r="E271" s="211" t="s">
        <v>5</v>
      </c>
      <c r="F271" s="211" t="s">
        <v>7</v>
      </c>
      <c r="G271" s="211" t="s">
        <v>248</v>
      </c>
      <c r="H271" s="211"/>
    </row>
    <row r="272" spans="1:8" s="212" customFormat="1">
      <c r="A272" s="210">
        <v>43333</v>
      </c>
      <c r="B272" s="211" t="s">
        <v>4</v>
      </c>
      <c r="C272" s="211">
        <v>6922</v>
      </c>
      <c r="D272" s="211" t="s">
        <v>2451</v>
      </c>
      <c r="E272" s="211" t="s">
        <v>5</v>
      </c>
      <c r="F272" s="211" t="s">
        <v>25</v>
      </c>
      <c r="G272" s="211" t="s">
        <v>1833</v>
      </c>
      <c r="H272" s="211"/>
    </row>
    <row r="273" spans="1:8" s="212" customFormat="1">
      <c r="A273" s="210">
        <v>43333</v>
      </c>
      <c r="B273" s="211" t="s">
        <v>4</v>
      </c>
      <c r="C273" s="211">
        <v>4634</v>
      </c>
      <c r="D273" s="211" t="s">
        <v>131</v>
      </c>
      <c r="E273" s="211" t="s">
        <v>5</v>
      </c>
      <c r="F273" s="211" t="s">
        <v>7</v>
      </c>
      <c r="G273" s="211" t="s">
        <v>388</v>
      </c>
      <c r="H273" s="211"/>
    </row>
    <row r="274" spans="1:8" s="212" customFormat="1">
      <c r="A274" s="210">
        <v>43333</v>
      </c>
      <c r="B274" s="211" t="s">
        <v>4</v>
      </c>
      <c r="C274" s="211">
        <v>3332</v>
      </c>
      <c r="D274" s="211" t="s">
        <v>303</v>
      </c>
      <c r="E274" s="211" t="s">
        <v>5</v>
      </c>
      <c r="F274" s="211" t="s">
        <v>363</v>
      </c>
      <c r="G274" s="211" t="s">
        <v>388</v>
      </c>
      <c r="H274" s="211"/>
    </row>
    <row r="275" spans="1:8" s="212" customFormat="1">
      <c r="A275" s="210">
        <v>43334</v>
      </c>
      <c r="B275" s="211" t="s">
        <v>4</v>
      </c>
      <c r="C275" s="211">
        <v>2132</v>
      </c>
      <c r="D275" s="211" t="s">
        <v>205</v>
      </c>
      <c r="E275" s="211" t="s">
        <v>5</v>
      </c>
      <c r="F275" s="211" t="s">
        <v>2456</v>
      </c>
      <c r="G275" s="211" t="s">
        <v>2457</v>
      </c>
      <c r="H275" s="211"/>
    </row>
    <row r="276" spans="1:8" s="212" customFormat="1">
      <c r="A276" s="210">
        <v>43334</v>
      </c>
      <c r="B276" s="211" t="s">
        <v>4</v>
      </c>
      <c r="C276" s="218">
        <v>2317</v>
      </c>
      <c r="D276" s="211" t="s">
        <v>136</v>
      </c>
      <c r="E276" s="211" t="s">
        <v>24</v>
      </c>
      <c r="F276" s="211" t="s">
        <v>7</v>
      </c>
      <c r="G276" s="211" t="s">
        <v>548</v>
      </c>
      <c r="H276" s="211"/>
    </row>
    <row r="277" spans="1:8" s="212" customFormat="1">
      <c r="A277" s="210">
        <v>43334</v>
      </c>
      <c r="B277" s="211" t="s">
        <v>4</v>
      </c>
      <c r="C277" s="211">
        <v>5408</v>
      </c>
      <c r="D277" s="211" t="s">
        <v>833</v>
      </c>
      <c r="E277" s="211" t="s">
        <v>24</v>
      </c>
      <c r="F277" s="211" t="s">
        <v>7</v>
      </c>
      <c r="G277" s="211" t="s">
        <v>548</v>
      </c>
      <c r="H277" s="211"/>
    </row>
    <row r="278" spans="1:8" s="212" customFormat="1">
      <c r="A278" s="210">
        <v>43334</v>
      </c>
      <c r="B278" s="211" t="s">
        <v>4</v>
      </c>
      <c r="C278" s="211">
        <v>4874</v>
      </c>
      <c r="D278" s="211" t="s">
        <v>317</v>
      </c>
      <c r="E278" s="211" t="s">
        <v>24</v>
      </c>
      <c r="F278" s="211" t="s">
        <v>2466</v>
      </c>
      <c r="G278" s="211" t="s">
        <v>243</v>
      </c>
      <c r="H278" s="211"/>
    </row>
    <row r="279" spans="1:8" s="212" customFormat="1">
      <c r="A279" s="210">
        <v>43334</v>
      </c>
      <c r="B279" s="211" t="s">
        <v>4</v>
      </c>
      <c r="C279" s="211">
        <v>3833</v>
      </c>
      <c r="D279" s="211" t="s">
        <v>304</v>
      </c>
      <c r="E279" s="211" t="s">
        <v>27</v>
      </c>
      <c r="F279" s="211" t="s">
        <v>27</v>
      </c>
      <c r="G279" s="211" t="s">
        <v>548</v>
      </c>
      <c r="H279" s="211"/>
    </row>
    <row r="280" spans="1:8" s="212" customFormat="1">
      <c r="A280" s="210">
        <v>43335</v>
      </c>
      <c r="B280" s="211" t="s">
        <v>4</v>
      </c>
      <c r="C280" s="211">
        <v>1912</v>
      </c>
      <c r="D280" s="211" t="s">
        <v>623</v>
      </c>
      <c r="E280" s="211" t="s">
        <v>7</v>
      </c>
      <c r="F280" s="211" t="s">
        <v>7</v>
      </c>
      <c r="G280" s="211" t="s">
        <v>548</v>
      </c>
      <c r="H280" s="211"/>
    </row>
    <row r="281" spans="1:8" s="212" customFormat="1">
      <c r="A281" s="210">
        <v>43335</v>
      </c>
      <c r="B281" s="211" t="s">
        <v>4</v>
      </c>
      <c r="C281" s="211">
        <v>4039</v>
      </c>
      <c r="D281" s="211" t="s">
        <v>141</v>
      </c>
      <c r="E281" s="211" t="s">
        <v>2470</v>
      </c>
      <c r="F281" s="211" t="s">
        <v>35</v>
      </c>
      <c r="G281" s="211" t="s">
        <v>2471</v>
      </c>
      <c r="H281" s="211"/>
    </row>
    <row r="282" spans="1:8" s="212" customFormat="1">
      <c r="A282" s="210">
        <v>43335</v>
      </c>
      <c r="B282" s="211" t="s">
        <v>4</v>
      </c>
      <c r="C282" s="211">
        <v>6434</v>
      </c>
      <c r="D282" s="211" t="s">
        <v>2472</v>
      </c>
      <c r="E282" s="211" t="s">
        <v>6</v>
      </c>
      <c r="F282" s="211" t="s">
        <v>4</v>
      </c>
      <c r="G282" s="211" t="s">
        <v>243</v>
      </c>
      <c r="H282" s="211"/>
    </row>
    <row r="283" spans="1:8" s="212" customFormat="1">
      <c r="A283" s="210">
        <v>43335</v>
      </c>
      <c r="B283" s="211" t="s">
        <v>4</v>
      </c>
      <c r="C283" s="211">
        <v>4964</v>
      </c>
      <c r="D283" s="211" t="s">
        <v>1657</v>
      </c>
      <c r="E283" s="211" t="s">
        <v>7</v>
      </c>
      <c r="F283" s="211" t="s">
        <v>4</v>
      </c>
      <c r="G283" s="211" t="s">
        <v>123</v>
      </c>
      <c r="H283" s="211"/>
    </row>
    <row r="284" spans="1:8" s="212" customFormat="1">
      <c r="A284" s="210">
        <v>43335</v>
      </c>
      <c r="B284" s="211" t="s">
        <v>4</v>
      </c>
      <c r="C284" s="211">
        <v>2112</v>
      </c>
      <c r="D284" s="211" t="s">
        <v>205</v>
      </c>
      <c r="E284" s="211" t="s">
        <v>7</v>
      </c>
      <c r="F284" s="211" t="s">
        <v>620</v>
      </c>
      <c r="G284" s="211" t="s">
        <v>65</v>
      </c>
      <c r="H284" s="211"/>
    </row>
    <row r="285" spans="1:8" s="212" customFormat="1">
      <c r="A285" s="210">
        <v>43335</v>
      </c>
      <c r="B285" s="211" t="s">
        <v>4</v>
      </c>
      <c r="C285" s="211">
        <v>9696</v>
      </c>
      <c r="D285" s="211" t="s">
        <v>147</v>
      </c>
      <c r="E285" s="211" t="s">
        <v>5</v>
      </c>
      <c r="F285" s="211" t="s">
        <v>2476</v>
      </c>
      <c r="G285" s="211" t="s">
        <v>548</v>
      </c>
      <c r="H285" s="211"/>
    </row>
    <row r="286" spans="1:8" s="212" customFormat="1">
      <c r="A286" s="210">
        <v>43335</v>
      </c>
      <c r="B286" s="211" t="s">
        <v>4</v>
      </c>
      <c r="C286" s="211">
        <v>4782</v>
      </c>
      <c r="D286" s="211" t="s">
        <v>180</v>
      </c>
      <c r="E286" s="211" t="s">
        <v>5</v>
      </c>
      <c r="F286" s="211" t="s">
        <v>2480</v>
      </c>
      <c r="G286" s="211" t="s">
        <v>260</v>
      </c>
      <c r="H286" s="211"/>
    </row>
    <row r="287" spans="1:8" s="212" customFormat="1">
      <c r="A287" s="210">
        <v>43335</v>
      </c>
      <c r="B287" s="211" t="s">
        <v>4</v>
      </c>
      <c r="C287" s="211">
        <v>4991</v>
      </c>
      <c r="D287" s="211" t="s">
        <v>158</v>
      </c>
      <c r="E287" s="211" t="s">
        <v>5</v>
      </c>
      <c r="F287" s="211" t="s">
        <v>2476</v>
      </c>
      <c r="G287" s="211" t="s">
        <v>663</v>
      </c>
      <c r="H287" s="211"/>
    </row>
    <row r="288" spans="1:8" s="212" customFormat="1">
      <c r="A288" s="210">
        <v>43336</v>
      </c>
      <c r="B288" s="211" t="s">
        <v>4</v>
      </c>
      <c r="C288" s="211">
        <v>4601</v>
      </c>
      <c r="D288" s="211" t="s">
        <v>131</v>
      </c>
      <c r="E288" s="211" t="s">
        <v>5</v>
      </c>
      <c r="F288" s="211" t="s">
        <v>7</v>
      </c>
      <c r="G288" s="211" t="s">
        <v>2482</v>
      </c>
      <c r="H288" s="211"/>
    </row>
    <row r="289" spans="1:8" s="212" customFormat="1">
      <c r="A289" s="210">
        <v>43336</v>
      </c>
      <c r="B289" s="211" t="s">
        <v>4</v>
      </c>
      <c r="C289" s="211">
        <v>1520</v>
      </c>
      <c r="D289" s="211" t="s">
        <v>205</v>
      </c>
      <c r="E289" s="211" t="s">
        <v>12</v>
      </c>
      <c r="F289" s="211" t="s">
        <v>24</v>
      </c>
      <c r="G289" s="211" t="s">
        <v>42</v>
      </c>
      <c r="H289" s="211"/>
    </row>
    <row r="290" spans="1:8" s="212" customFormat="1">
      <c r="A290" s="210">
        <v>43336</v>
      </c>
      <c r="B290" s="211" t="s">
        <v>4</v>
      </c>
      <c r="C290" s="211">
        <v>8356</v>
      </c>
      <c r="D290" s="211" t="s">
        <v>295</v>
      </c>
      <c r="E290" s="211" t="s">
        <v>5</v>
      </c>
      <c r="F290" s="211" t="s">
        <v>7</v>
      </c>
      <c r="G290" s="211" t="s">
        <v>123</v>
      </c>
      <c r="H290" s="211"/>
    </row>
    <row r="291" spans="1:8" s="212" customFormat="1">
      <c r="A291" s="210">
        <v>43337</v>
      </c>
      <c r="B291" s="211" t="s">
        <v>4</v>
      </c>
      <c r="C291" s="211">
        <v>1329</v>
      </c>
      <c r="D291" s="211" t="s">
        <v>205</v>
      </c>
      <c r="E291" s="211" t="s">
        <v>7</v>
      </c>
      <c r="F291" s="211" t="s">
        <v>24</v>
      </c>
      <c r="G291" s="211" t="s">
        <v>388</v>
      </c>
      <c r="H291" s="211"/>
    </row>
    <row r="292" spans="1:8" s="212" customFormat="1">
      <c r="A292" s="210">
        <v>43337</v>
      </c>
      <c r="B292" s="211" t="s">
        <v>4</v>
      </c>
      <c r="C292" s="211">
        <v>3279</v>
      </c>
      <c r="D292" s="211" t="s">
        <v>333</v>
      </c>
      <c r="E292" s="211" t="s">
        <v>6</v>
      </c>
      <c r="F292" s="211" t="s">
        <v>7</v>
      </c>
      <c r="G292" s="211" t="s">
        <v>65</v>
      </c>
      <c r="H292" s="211"/>
    </row>
    <row r="293" spans="1:8" s="212" customFormat="1">
      <c r="A293" s="210">
        <v>43337</v>
      </c>
      <c r="B293" s="211" t="s">
        <v>4</v>
      </c>
      <c r="C293" s="211">
        <v>7219</v>
      </c>
      <c r="D293" s="211" t="s">
        <v>156</v>
      </c>
      <c r="E293" s="211" t="s">
        <v>35</v>
      </c>
      <c r="F293" s="211" t="s">
        <v>6</v>
      </c>
      <c r="G293" s="211" t="s">
        <v>123</v>
      </c>
      <c r="H293" s="211"/>
    </row>
    <row r="294" spans="1:8" s="212" customFormat="1">
      <c r="A294" s="210">
        <v>43337</v>
      </c>
      <c r="B294" s="211" t="s">
        <v>4</v>
      </c>
      <c r="C294" s="211">
        <v>75015</v>
      </c>
      <c r="D294" s="211" t="s">
        <v>716</v>
      </c>
      <c r="E294" s="211" t="s">
        <v>7</v>
      </c>
      <c r="F294" s="211" t="s">
        <v>24</v>
      </c>
      <c r="G294" s="211" t="s">
        <v>388</v>
      </c>
      <c r="H294" s="211"/>
    </row>
    <row r="295" spans="1:8" s="212" customFormat="1">
      <c r="A295" s="210">
        <v>43337</v>
      </c>
      <c r="B295" s="211" t="s">
        <v>4</v>
      </c>
      <c r="C295" s="211">
        <v>1130</v>
      </c>
      <c r="D295" s="211" t="s">
        <v>205</v>
      </c>
      <c r="E295" s="211" t="s">
        <v>5</v>
      </c>
      <c r="F295" s="211" t="s">
        <v>7</v>
      </c>
      <c r="G295" s="211" t="s">
        <v>663</v>
      </c>
      <c r="H295" s="211"/>
    </row>
    <row r="296" spans="1:8" s="212" customFormat="1">
      <c r="A296" s="210">
        <v>43337</v>
      </c>
      <c r="B296" s="211" t="s">
        <v>4</v>
      </c>
      <c r="C296" s="211">
        <v>3734</v>
      </c>
      <c r="D296" s="211" t="s">
        <v>192</v>
      </c>
      <c r="E296" s="211" t="s">
        <v>2504</v>
      </c>
      <c r="F296" s="211" t="s">
        <v>7</v>
      </c>
      <c r="G296" s="211" t="s">
        <v>2505</v>
      </c>
      <c r="H296" s="211"/>
    </row>
    <row r="297" spans="1:8" s="212" customFormat="1">
      <c r="A297" s="210">
        <v>43337</v>
      </c>
      <c r="B297" s="211" t="s">
        <v>4</v>
      </c>
      <c r="C297" s="211">
        <v>4102</v>
      </c>
      <c r="D297" s="211" t="s">
        <v>141</v>
      </c>
      <c r="E297" s="211" t="s">
        <v>5</v>
      </c>
      <c r="F297" s="211" t="s">
        <v>7</v>
      </c>
      <c r="G297" s="211" t="s">
        <v>388</v>
      </c>
      <c r="H297" s="211"/>
    </row>
    <row r="298" spans="1:8" s="212" customFormat="1">
      <c r="A298" s="210">
        <v>43337</v>
      </c>
      <c r="B298" s="211" t="s">
        <v>4</v>
      </c>
      <c r="C298" s="211">
        <v>4152</v>
      </c>
      <c r="D298" s="211" t="s">
        <v>141</v>
      </c>
      <c r="E298" s="211" t="s">
        <v>5</v>
      </c>
      <c r="F298" s="211" t="s">
        <v>7</v>
      </c>
      <c r="G298" s="211" t="s">
        <v>388</v>
      </c>
      <c r="H298" s="211"/>
    </row>
    <row r="299" spans="1:8" s="212" customFormat="1">
      <c r="A299" s="210">
        <v>43337</v>
      </c>
      <c r="B299" s="211" t="s">
        <v>4</v>
      </c>
      <c r="C299" s="211">
        <v>5720</v>
      </c>
      <c r="D299" s="211" t="s">
        <v>341</v>
      </c>
      <c r="E299" s="211" t="s">
        <v>5</v>
      </c>
      <c r="F299" s="211" t="s">
        <v>24</v>
      </c>
      <c r="G299" s="211" t="s">
        <v>2508</v>
      </c>
      <c r="H299" s="211"/>
    </row>
    <row r="300" spans="1:8" s="212" customFormat="1">
      <c r="A300" s="210">
        <v>43337</v>
      </c>
      <c r="B300" s="211" t="s">
        <v>4</v>
      </c>
      <c r="C300" s="211">
        <v>1452</v>
      </c>
      <c r="D300" s="211" t="s">
        <v>205</v>
      </c>
      <c r="E300" s="211" t="s">
        <v>28</v>
      </c>
      <c r="F300" s="211" t="s">
        <v>7</v>
      </c>
      <c r="G300" s="211" t="s">
        <v>388</v>
      </c>
      <c r="H300" s="211"/>
    </row>
    <row r="301" spans="1:8" s="212" customFormat="1">
      <c r="A301" s="210">
        <v>43337</v>
      </c>
      <c r="B301" s="211" t="s">
        <v>4</v>
      </c>
      <c r="C301" s="211">
        <v>1309</v>
      </c>
      <c r="D301" s="211" t="s">
        <v>205</v>
      </c>
      <c r="E301" s="211" t="s">
        <v>28</v>
      </c>
      <c r="F301" s="211" t="s">
        <v>7</v>
      </c>
      <c r="G301" s="211" t="s">
        <v>123</v>
      </c>
      <c r="H301" s="211"/>
    </row>
    <row r="302" spans="1:8" s="212" customFormat="1">
      <c r="A302" s="210">
        <v>43337</v>
      </c>
      <c r="B302" s="211" t="s">
        <v>4</v>
      </c>
      <c r="C302" s="211">
        <v>4490</v>
      </c>
      <c r="D302" s="211" t="s">
        <v>158</v>
      </c>
      <c r="E302" s="211" t="s">
        <v>2511</v>
      </c>
      <c r="F302" s="211" t="s">
        <v>7</v>
      </c>
      <c r="G302" s="211" t="s">
        <v>2090</v>
      </c>
      <c r="H302" s="211"/>
    </row>
    <row r="303" spans="1:8" s="212" customFormat="1">
      <c r="A303" s="210">
        <v>43338</v>
      </c>
      <c r="B303" s="211" t="s">
        <v>4</v>
      </c>
      <c r="C303" s="211">
        <v>1279</v>
      </c>
      <c r="D303" s="211" t="s">
        <v>205</v>
      </c>
      <c r="E303" s="211" t="s">
        <v>984</v>
      </c>
      <c r="F303" s="211" t="s">
        <v>7</v>
      </c>
      <c r="G303" s="211" t="s">
        <v>65</v>
      </c>
      <c r="H303" s="211"/>
    </row>
    <row r="304" spans="1:8" s="212" customFormat="1">
      <c r="A304" s="210">
        <v>43338</v>
      </c>
      <c r="B304" s="211" t="s">
        <v>4</v>
      </c>
      <c r="C304" s="211">
        <v>8119</v>
      </c>
      <c r="D304" s="211" t="s">
        <v>148</v>
      </c>
      <c r="E304" s="211" t="s">
        <v>7</v>
      </c>
      <c r="F304" s="211" t="s">
        <v>7</v>
      </c>
      <c r="G304" s="211" t="s">
        <v>1833</v>
      </c>
      <c r="H304" s="211"/>
    </row>
    <row r="305" spans="1:8" s="212" customFormat="1">
      <c r="A305" s="210">
        <v>43338</v>
      </c>
      <c r="B305" s="211" t="s">
        <v>4</v>
      </c>
      <c r="C305" s="211">
        <v>5372</v>
      </c>
      <c r="D305" s="211" t="s">
        <v>155</v>
      </c>
      <c r="E305" s="211" t="s">
        <v>984</v>
      </c>
      <c r="F305" s="211" t="s">
        <v>6</v>
      </c>
      <c r="G305" s="211" t="s">
        <v>1833</v>
      </c>
      <c r="H305" s="211"/>
    </row>
    <row r="306" spans="1:8" s="212" customFormat="1">
      <c r="A306" s="210">
        <v>43338</v>
      </c>
      <c r="B306" s="211" t="s">
        <v>4</v>
      </c>
      <c r="C306" s="211">
        <v>8081</v>
      </c>
      <c r="D306" s="211" t="s">
        <v>133</v>
      </c>
      <c r="E306" s="211" t="s">
        <v>24</v>
      </c>
      <c r="F306" s="211" t="s">
        <v>28</v>
      </c>
      <c r="G306" s="211" t="s">
        <v>2518</v>
      </c>
      <c r="H306" s="211"/>
    </row>
    <row r="307" spans="1:8" s="212" customFormat="1">
      <c r="A307" s="210">
        <v>43339</v>
      </c>
      <c r="B307" s="211" t="s">
        <v>4</v>
      </c>
      <c r="C307" s="211">
        <v>8352</v>
      </c>
      <c r="D307" s="211" t="s">
        <v>149</v>
      </c>
      <c r="E307" s="211" t="s">
        <v>5</v>
      </c>
      <c r="F307" s="211" t="s">
        <v>7</v>
      </c>
      <c r="G307" s="211" t="s">
        <v>123</v>
      </c>
      <c r="H307" s="211"/>
    </row>
    <row r="308" spans="1:8" s="212" customFormat="1">
      <c r="A308" s="210">
        <v>43339</v>
      </c>
      <c r="B308" s="211" t="s">
        <v>4</v>
      </c>
      <c r="C308" s="211">
        <v>8352</v>
      </c>
      <c r="D308" s="211" t="s">
        <v>149</v>
      </c>
      <c r="E308" s="211" t="s">
        <v>2525</v>
      </c>
      <c r="F308" s="211" t="s">
        <v>24</v>
      </c>
      <c r="G308" s="211" t="s">
        <v>2526</v>
      </c>
      <c r="H308" s="211"/>
    </row>
    <row r="309" spans="1:8" s="212" customFormat="1">
      <c r="A309" s="210">
        <v>43339</v>
      </c>
      <c r="B309" s="211" t="s">
        <v>4</v>
      </c>
      <c r="C309" s="211">
        <v>6839</v>
      </c>
      <c r="D309" s="211" t="s">
        <v>167</v>
      </c>
      <c r="E309" s="211" t="s">
        <v>5</v>
      </c>
      <c r="F309" s="211" t="s">
        <v>6</v>
      </c>
      <c r="G309" s="211" t="s">
        <v>2531</v>
      </c>
      <c r="H309" s="211"/>
    </row>
    <row r="310" spans="1:8" s="212" customFormat="1">
      <c r="A310" s="210">
        <v>43339</v>
      </c>
      <c r="B310" s="211" t="s">
        <v>4</v>
      </c>
      <c r="C310" s="211">
        <v>5368</v>
      </c>
      <c r="D310" s="211" t="s">
        <v>155</v>
      </c>
      <c r="E310" s="211" t="s">
        <v>24</v>
      </c>
      <c r="F310" s="211" t="s">
        <v>24</v>
      </c>
      <c r="G310" s="211" t="s">
        <v>388</v>
      </c>
      <c r="H310" s="211"/>
    </row>
    <row r="311" spans="1:8" s="212" customFormat="1">
      <c r="A311" s="210">
        <v>43339</v>
      </c>
      <c r="B311" s="211" t="s">
        <v>4</v>
      </c>
      <c r="C311" s="211">
        <v>4826</v>
      </c>
      <c r="D311" s="211" t="s">
        <v>296</v>
      </c>
      <c r="E311" s="211" t="s">
        <v>5</v>
      </c>
      <c r="F311" s="211" t="s">
        <v>7</v>
      </c>
      <c r="G311" s="211" t="s">
        <v>2538</v>
      </c>
      <c r="H311" s="211"/>
    </row>
    <row r="312" spans="1:8" s="212" customFormat="1">
      <c r="A312" s="210">
        <v>43339</v>
      </c>
      <c r="B312" s="211" t="s">
        <v>4</v>
      </c>
      <c r="C312" s="211">
        <v>1518</v>
      </c>
      <c r="D312" s="211" t="s">
        <v>205</v>
      </c>
      <c r="E312" s="211" t="s">
        <v>24</v>
      </c>
      <c r="F312" s="211" t="s">
        <v>7</v>
      </c>
      <c r="G312" s="211" t="s">
        <v>388</v>
      </c>
      <c r="H312" s="211"/>
    </row>
    <row r="313" spans="1:8" s="212" customFormat="1">
      <c r="A313" s="210">
        <v>43339</v>
      </c>
      <c r="B313" s="211" t="s">
        <v>4</v>
      </c>
      <c r="C313" s="211">
        <v>8242</v>
      </c>
      <c r="D313" s="211" t="s">
        <v>162</v>
      </c>
      <c r="E313" s="211" t="s">
        <v>5</v>
      </c>
      <c r="F313" s="211" t="s">
        <v>363</v>
      </c>
      <c r="G313" s="211" t="s">
        <v>2540</v>
      </c>
      <c r="H313" s="211"/>
    </row>
    <row r="314" spans="1:8" s="212" customFormat="1">
      <c r="A314" s="210">
        <v>43339</v>
      </c>
      <c r="B314" s="211" t="s">
        <v>4</v>
      </c>
      <c r="C314" s="211">
        <v>8370</v>
      </c>
      <c r="D314" s="211" t="s">
        <v>154</v>
      </c>
      <c r="E314" s="211" t="s">
        <v>24</v>
      </c>
      <c r="F314" s="211" t="s">
        <v>2542</v>
      </c>
      <c r="G314" s="211" t="s">
        <v>2543</v>
      </c>
      <c r="H314" s="211"/>
    </row>
    <row r="315" spans="1:8" s="212" customFormat="1">
      <c r="A315" s="210">
        <v>43339</v>
      </c>
      <c r="B315" s="211" t="s">
        <v>4</v>
      </c>
      <c r="C315" s="211">
        <v>7480</v>
      </c>
      <c r="D315" s="211" t="s">
        <v>373</v>
      </c>
      <c r="E315" s="211" t="s">
        <v>5</v>
      </c>
      <c r="F315" s="211" t="s">
        <v>6</v>
      </c>
      <c r="G315" s="211" t="s">
        <v>2546</v>
      </c>
      <c r="H315" s="211"/>
    </row>
    <row r="316" spans="1:8" s="212" customFormat="1">
      <c r="A316" s="210">
        <v>43339</v>
      </c>
      <c r="B316" s="211" t="s">
        <v>4</v>
      </c>
      <c r="C316" s="211">
        <v>1851</v>
      </c>
      <c r="D316" s="211" t="s">
        <v>205</v>
      </c>
      <c r="E316" s="211" t="s">
        <v>5</v>
      </c>
      <c r="F316" s="211" t="s">
        <v>6</v>
      </c>
      <c r="G316" s="211" t="s">
        <v>123</v>
      </c>
      <c r="H316" s="211"/>
    </row>
    <row r="317" spans="1:8" s="212" customFormat="1">
      <c r="A317" s="210">
        <v>43339</v>
      </c>
      <c r="B317" s="211" t="s">
        <v>4</v>
      </c>
      <c r="C317" s="211">
        <v>4514</v>
      </c>
      <c r="D317" s="211" t="s">
        <v>131</v>
      </c>
      <c r="E317" s="211" t="s">
        <v>24</v>
      </c>
      <c r="F317" s="211" t="s">
        <v>6</v>
      </c>
      <c r="G317" s="211" t="s">
        <v>2543</v>
      </c>
      <c r="H317" s="211"/>
    </row>
    <row r="318" spans="1:8" s="212" customFormat="1">
      <c r="A318" s="210">
        <v>43340</v>
      </c>
      <c r="B318" s="211" t="s">
        <v>4</v>
      </c>
      <c r="C318" s="211">
        <v>8077</v>
      </c>
      <c r="D318" s="211" t="s">
        <v>133</v>
      </c>
      <c r="E318" s="211" t="s">
        <v>7</v>
      </c>
      <c r="F318" s="211" t="s">
        <v>24</v>
      </c>
      <c r="G318" s="211" t="s">
        <v>577</v>
      </c>
      <c r="H318" s="211"/>
    </row>
    <row r="319" spans="1:8" s="212" customFormat="1">
      <c r="A319" s="210">
        <v>43340</v>
      </c>
      <c r="B319" s="211" t="s">
        <v>4</v>
      </c>
      <c r="C319" s="211">
        <v>1934</v>
      </c>
      <c r="D319" s="211" t="s">
        <v>205</v>
      </c>
      <c r="E319" s="211" t="s">
        <v>7</v>
      </c>
      <c r="F319" s="211" t="s">
        <v>620</v>
      </c>
      <c r="G319" s="211" t="s">
        <v>2550</v>
      </c>
      <c r="H319" s="211"/>
    </row>
    <row r="320" spans="1:8" s="212" customFormat="1">
      <c r="A320" s="210">
        <v>43340</v>
      </c>
      <c r="B320" s="211" t="s">
        <v>4</v>
      </c>
      <c r="C320" s="211">
        <v>8361</v>
      </c>
      <c r="D320" s="211" t="s">
        <v>172</v>
      </c>
      <c r="E320" s="211" t="s">
        <v>5</v>
      </c>
      <c r="F320" s="211" t="s">
        <v>2476</v>
      </c>
      <c r="G320" s="211" t="s">
        <v>2552</v>
      </c>
      <c r="H320" s="211"/>
    </row>
    <row r="321" spans="1:8" s="212" customFormat="1">
      <c r="A321" s="210">
        <v>43340</v>
      </c>
      <c r="B321" s="211" t="s">
        <v>4</v>
      </c>
      <c r="C321" s="211">
        <v>8387</v>
      </c>
      <c r="D321" s="211" t="s">
        <v>305</v>
      </c>
      <c r="E321" s="211" t="s">
        <v>5</v>
      </c>
      <c r="F321" s="211" t="s">
        <v>2554</v>
      </c>
      <c r="G321" s="211" t="s">
        <v>548</v>
      </c>
      <c r="H321" s="211"/>
    </row>
    <row r="322" spans="1:8" s="212" customFormat="1">
      <c r="A322" s="210">
        <v>43340</v>
      </c>
      <c r="B322" s="211" t="s">
        <v>4</v>
      </c>
      <c r="C322" s="211">
        <v>7324</v>
      </c>
      <c r="D322" s="211" t="s">
        <v>2556</v>
      </c>
      <c r="E322" s="211" t="s">
        <v>5</v>
      </c>
      <c r="F322" s="211" t="s">
        <v>7</v>
      </c>
      <c r="G322" s="211" t="s">
        <v>2550</v>
      </c>
      <c r="H322" s="211"/>
    </row>
    <row r="323" spans="1:8" s="212" customFormat="1">
      <c r="A323" s="210">
        <v>43340</v>
      </c>
      <c r="B323" s="211" t="s">
        <v>4</v>
      </c>
      <c r="C323" s="211">
        <v>3398</v>
      </c>
      <c r="D323" s="211" t="s">
        <v>446</v>
      </c>
      <c r="E323" s="211" t="s">
        <v>9</v>
      </c>
      <c r="F323" s="211" t="s">
        <v>27</v>
      </c>
      <c r="G323" s="211" t="s">
        <v>2457</v>
      </c>
      <c r="H323" s="211"/>
    </row>
    <row r="324" spans="1:8" s="212" customFormat="1">
      <c r="A324" s="210">
        <v>43340</v>
      </c>
      <c r="B324" s="211" t="s">
        <v>4</v>
      </c>
      <c r="C324" s="211">
        <v>3861</v>
      </c>
      <c r="D324" s="211" t="s">
        <v>304</v>
      </c>
      <c r="E324" s="211" t="s">
        <v>5</v>
      </c>
      <c r="F324" s="211" t="s">
        <v>2554</v>
      </c>
      <c r="G324" s="211" t="s">
        <v>2563</v>
      </c>
      <c r="H324" s="211"/>
    </row>
    <row r="325" spans="1:8" s="212" customFormat="1">
      <c r="A325" s="210">
        <v>43342</v>
      </c>
      <c r="B325" s="211" t="s">
        <v>4</v>
      </c>
      <c r="C325" s="211">
        <v>4052</v>
      </c>
      <c r="D325" s="211" t="s">
        <v>141</v>
      </c>
      <c r="E325" s="211" t="s">
        <v>5</v>
      </c>
      <c r="F325" s="211" t="s">
        <v>2456</v>
      </c>
      <c r="G325" s="211" t="s">
        <v>123</v>
      </c>
      <c r="H325" s="211"/>
    </row>
    <row r="326" spans="1:8" s="212" customFormat="1">
      <c r="A326" s="210">
        <v>43342</v>
      </c>
      <c r="B326" s="211" t="s">
        <v>4</v>
      </c>
      <c r="C326" s="211">
        <v>4405</v>
      </c>
      <c r="D326" s="211" t="s">
        <v>131</v>
      </c>
      <c r="E326" s="211" t="s">
        <v>5</v>
      </c>
      <c r="F326" s="211" t="s">
        <v>2476</v>
      </c>
      <c r="G326" s="211" t="s">
        <v>2457</v>
      </c>
      <c r="H326" s="211"/>
    </row>
    <row r="327" spans="1:8" s="212" customFormat="1">
      <c r="A327" s="210">
        <v>43342</v>
      </c>
      <c r="B327" s="211" t="s">
        <v>4</v>
      </c>
      <c r="C327" s="211">
        <v>4798</v>
      </c>
      <c r="D327" s="211" t="s">
        <v>1225</v>
      </c>
      <c r="E327" s="211" t="s">
        <v>5</v>
      </c>
      <c r="F327" s="211" t="s">
        <v>2574</v>
      </c>
      <c r="G327" s="211" t="s">
        <v>2575</v>
      </c>
      <c r="H327" s="211"/>
    </row>
    <row r="328" spans="1:8" s="212" customFormat="1">
      <c r="A328" s="210">
        <v>43342</v>
      </c>
      <c r="B328" s="211" t="s">
        <v>4</v>
      </c>
      <c r="C328" s="211">
        <v>2542</v>
      </c>
      <c r="D328" s="211" t="s">
        <v>205</v>
      </c>
      <c r="E328" s="211" t="s">
        <v>2576</v>
      </c>
      <c r="F328" s="211" t="s">
        <v>24</v>
      </c>
      <c r="G328" s="211" t="s">
        <v>65</v>
      </c>
      <c r="H328" s="211"/>
    </row>
    <row r="329" spans="1:8" s="212" customFormat="1">
      <c r="A329" s="210">
        <v>43342</v>
      </c>
      <c r="B329" s="211" t="s">
        <v>4</v>
      </c>
      <c r="C329" s="211">
        <v>5232</v>
      </c>
      <c r="D329" s="211" t="s">
        <v>2579</v>
      </c>
      <c r="E329" s="211" t="s">
        <v>5</v>
      </c>
      <c r="F329" s="211" t="s">
        <v>2554</v>
      </c>
      <c r="G329" s="211" t="s">
        <v>243</v>
      </c>
      <c r="H329" s="211"/>
    </row>
    <row r="330" spans="1:8" s="212" customFormat="1">
      <c r="A330" s="210">
        <v>43342</v>
      </c>
      <c r="B330" s="211" t="s">
        <v>4</v>
      </c>
      <c r="C330" s="211">
        <v>8364</v>
      </c>
      <c r="D330" s="211" t="s">
        <v>176</v>
      </c>
      <c r="E330" s="211" t="s">
        <v>5</v>
      </c>
      <c r="F330" s="211" t="s">
        <v>2554</v>
      </c>
      <c r="G330" s="211" t="s">
        <v>2457</v>
      </c>
      <c r="H330" s="211"/>
    </row>
    <row r="331" spans="1:8" s="212" customFormat="1">
      <c r="A331" s="210">
        <v>43342</v>
      </c>
      <c r="B331" s="211" t="s">
        <v>4</v>
      </c>
      <c r="C331" s="211">
        <v>4570</v>
      </c>
      <c r="D331" s="211" t="s">
        <v>206</v>
      </c>
      <c r="E331" s="211" t="s">
        <v>5</v>
      </c>
      <c r="F331" s="211" t="s">
        <v>2456</v>
      </c>
      <c r="G331" s="211" t="s">
        <v>1124</v>
      </c>
      <c r="H331" s="211"/>
    </row>
    <row r="332" spans="1:8" s="212" customFormat="1">
      <c r="A332" s="210">
        <v>43343</v>
      </c>
      <c r="B332" s="211" t="s">
        <v>4</v>
      </c>
      <c r="C332" s="211">
        <v>5310</v>
      </c>
      <c r="D332" s="211" t="s">
        <v>1820</v>
      </c>
      <c r="E332" s="211" t="s">
        <v>5</v>
      </c>
      <c r="F332" s="211" t="s">
        <v>620</v>
      </c>
      <c r="G332" s="211" t="s">
        <v>2550</v>
      </c>
      <c r="H332" s="211"/>
    </row>
    <row r="333" spans="1:8" s="212" customFormat="1">
      <c r="A333" s="210">
        <v>43343</v>
      </c>
      <c r="B333" s="211" t="s">
        <v>4</v>
      </c>
      <c r="C333" s="211">
        <v>1477</v>
      </c>
      <c r="D333" s="211" t="s">
        <v>205</v>
      </c>
      <c r="E333" s="211" t="s">
        <v>24</v>
      </c>
      <c r="F333" s="211" t="s">
        <v>1679</v>
      </c>
      <c r="G333" s="211" t="s">
        <v>388</v>
      </c>
      <c r="H333" s="211"/>
    </row>
    <row r="334" spans="1:8" s="212" customFormat="1">
      <c r="A334" s="210">
        <v>43343</v>
      </c>
      <c r="B334" s="211" t="s">
        <v>4</v>
      </c>
      <c r="C334" s="211">
        <v>4575</v>
      </c>
      <c r="D334" s="211" t="s">
        <v>131</v>
      </c>
      <c r="E334" s="211" t="s">
        <v>5</v>
      </c>
      <c r="F334" s="211" t="s">
        <v>7</v>
      </c>
      <c r="G334" s="211" t="s">
        <v>2457</v>
      </c>
      <c r="H334" s="211"/>
    </row>
    <row r="335" spans="1:8" s="212" customFormat="1">
      <c r="A335" s="210">
        <v>43343</v>
      </c>
      <c r="B335" s="211" t="s">
        <v>4</v>
      </c>
      <c r="C335" s="211">
        <v>3820</v>
      </c>
      <c r="D335" s="211" t="s">
        <v>304</v>
      </c>
      <c r="E335" s="211" t="s">
        <v>5</v>
      </c>
      <c r="F335" s="211" t="s">
        <v>2480</v>
      </c>
      <c r="G335" s="211" t="s">
        <v>470</v>
      </c>
      <c r="H335" s="211"/>
    </row>
    <row r="336" spans="1:8" s="212" customFormat="1">
      <c r="A336" s="210">
        <v>43343</v>
      </c>
      <c r="B336" s="211" t="s">
        <v>4</v>
      </c>
      <c r="C336" s="211">
        <v>5411</v>
      </c>
      <c r="D336" s="211" t="s">
        <v>1820</v>
      </c>
      <c r="E336" s="211" t="s">
        <v>5</v>
      </c>
      <c r="F336" s="211" t="s">
        <v>2480</v>
      </c>
      <c r="G336" s="211" t="s">
        <v>388</v>
      </c>
      <c r="H336" s="211"/>
    </row>
    <row r="337" spans="1:8" s="212" customFormat="1">
      <c r="A337" s="210">
        <v>43328</v>
      </c>
      <c r="B337" s="211" t="s">
        <v>2399</v>
      </c>
      <c r="C337" s="211">
        <v>626</v>
      </c>
      <c r="D337" s="211" t="s">
        <v>2400</v>
      </c>
      <c r="E337" s="211" t="s">
        <v>24</v>
      </c>
      <c r="F337" s="211" t="s">
        <v>24</v>
      </c>
      <c r="G337" s="211" t="s">
        <v>514</v>
      </c>
      <c r="H337" s="211"/>
    </row>
    <row r="338" spans="1:8" s="212" customFormat="1">
      <c r="A338" s="210">
        <v>43321</v>
      </c>
      <c r="B338" s="211" t="s">
        <v>984</v>
      </c>
      <c r="C338" s="211" t="s">
        <v>2279</v>
      </c>
      <c r="D338" s="211" t="s">
        <v>2280</v>
      </c>
      <c r="E338" s="211" t="s">
        <v>984</v>
      </c>
      <c r="F338" s="211" t="s">
        <v>984</v>
      </c>
      <c r="G338" s="211" t="s">
        <v>1240</v>
      </c>
      <c r="H338" s="211"/>
    </row>
    <row r="339" spans="1:8" s="212" customFormat="1">
      <c r="A339" s="210">
        <v>43321</v>
      </c>
      <c r="B339" s="211" t="s">
        <v>984</v>
      </c>
      <c r="C339" s="211">
        <v>5143</v>
      </c>
      <c r="D339" s="211" t="s">
        <v>2295</v>
      </c>
      <c r="E339" s="211" t="s">
        <v>984</v>
      </c>
      <c r="F339" s="211" t="s">
        <v>24</v>
      </c>
      <c r="G339" s="211" t="s">
        <v>65</v>
      </c>
      <c r="H339" s="211"/>
    </row>
    <row r="340" spans="1:8" s="212" customFormat="1">
      <c r="A340" s="210">
        <v>43319</v>
      </c>
      <c r="B340" s="211" t="s">
        <v>984</v>
      </c>
      <c r="C340" s="211">
        <v>5591</v>
      </c>
      <c r="D340" s="211" t="s">
        <v>2253</v>
      </c>
      <c r="E340" s="211" t="s">
        <v>984</v>
      </c>
      <c r="F340" s="211" t="s">
        <v>6</v>
      </c>
      <c r="G340" s="211" t="s">
        <v>1777</v>
      </c>
      <c r="H340" s="211"/>
    </row>
    <row r="341" spans="1:8" s="212" customFormat="1">
      <c r="A341" s="210">
        <v>43321</v>
      </c>
      <c r="B341" s="211" t="s">
        <v>984</v>
      </c>
      <c r="C341" s="211" t="s">
        <v>2285</v>
      </c>
      <c r="D341" s="211" t="s">
        <v>2286</v>
      </c>
      <c r="E341" s="211" t="s">
        <v>984</v>
      </c>
      <c r="F341" s="211" t="s">
        <v>6</v>
      </c>
      <c r="G341" s="211" t="s">
        <v>514</v>
      </c>
      <c r="H341" s="211"/>
    </row>
    <row r="342" spans="1:8" s="212" customFormat="1">
      <c r="A342" s="210">
        <v>43321</v>
      </c>
      <c r="B342" s="211" t="s">
        <v>984</v>
      </c>
      <c r="C342" s="211" t="s">
        <v>2287</v>
      </c>
      <c r="D342" s="211" t="s">
        <v>2288</v>
      </c>
      <c r="E342" s="211" t="s">
        <v>24</v>
      </c>
      <c r="F342" s="211" t="s">
        <v>24</v>
      </c>
      <c r="G342" s="211" t="s">
        <v>514</v>
      </c>
      <c r="H342" s="211"/>
    </row>
    <row r="343" spans="1:8" s="212" customFormat="1">
      <c r="A343" s="210">
        <v>43325</v>
      </c>
      <c r="B343" s="211" t="s">
        <v>984</v>
      </c>
      <c r="C343" s="211">
        <v>1705</v>
      </c>
      <c r="D343" s="211" t="s">
        <v>2347</v>
      </c>
      <c r="E343" s="211" t="s">
        <v>984</v>
      </c>
      <c r="F343" s="211" t="s">
        <v>24</v>
      </c>
      <c r="G343" s="211" t="s">
        <v>1848</v>
      </c>
      <c r="H343" s="211"/>
    </row>
    <row r="344" spans="1:8" s="212" customFormat="1">
      <c r="A344" s="210">
        <v>43325</v>
      </c>
      <c r="B344" s="211" t="s">
        <v>984</v>
      </c>
      <c r="C344" s="211">
        <v>3286</v>
      </c>
      <c r="D344" s="211" t="s">
        <v>2349</v>
      </c>
      <c r="E344" s="211" t="s">
        <v>984</v>
      </c>
      <c r="F344" s="211" t="s">
        <v>24</v>
      </c>
      <c r="G344" s="211" t="s">
        <v>1612</v>
      </c>
      <c r="H344" s="211"/>
    </row>
    <row r="345" spans="1:8" s="212" customFormat="1">
      <c r="A345" s="210">
        <v>43326</v>
      </c>
      <c r="B345" s="211" t="s">
        <v>984</v>
      </c>
      <c r="C345" s="211" t="s">
        <v>2362</v>
      </c>
      <c r="D345" s="211" t="s">
        <v>2363</v>
      </c>
      <c r="E345" s="211" t="s">
        <v>984</v>
      </c>
      <c r="F345" s="211" t="s">
        <v>984</v>
      </c>
      <c r="G345" s="211" t="s">
        <v>1833</v>
      </c>
      <c r="H345" s="211"/>
    </row>
    <row r="346" spans="1:8" s="212" customFormat="1">
      <c r="A346" s="210">
        <v>43326</v>
      </c>
      <c r="B346" s="211" t="s">
        <v>984</v>
      </c>
      <c r="C346" s="211" t="s">
        <v>2364</v>
      </c>
      <c r="D346" s="211" t="s">
        <v>2365</v>
      </c>
      <c r="E346" s="211" t="s">
        <v>984</v>
      </c>
      <c r="F346" s="211" t="s">
        <v>984</v>
      </c>
      <c r="G346" s="211" t="s">
        <v>1833</v>
      </c>
      <c r="H346" s="211"/>
    </row>
    <row r="347" spans="1:8" s="212" customFormat="1">
      <c r="A347" s="210">
        <v>43327</v>
      </c>
      <c r="B347" s="211" t="s">
        <v>984</v>
      </c>
      <c r="C347" s="211">
        <v>7606</v>
      </c>
      <c r="D347" s="211" t="s">
        <v>2147</v>
      </c>
      <c r="E347" s="211" t="s">
        <v>273</v>
      </c>
      <c r="F347" s="211" t="s">
        <v>24</v>
      </c>
      <c r="G347" s="211" t="s">
        <v>1833</v>
      </c>
      <c r="H347" s="211"/>
    </row>
    <row r="348" spans="1:8" s="212" customFormat="1">
      <c r="A348" s="210">
        <v>43331</v>
      </c>
      <c r="B348" s="211" t="s">
        <v>984</v>
      </c>
      <c r="C348" s="211" t="s">
        <v>2422</v>
      </c>
      <c r="D348" s="211" t="s">
        <v>2423</v>
      </c>
      <c r="E348" s="211" t="s">
        <v>984</v>
      </c>
      <c r="F348" s="211" t="s">
        <v>24</v>
      </c>
      <c r="G348" s="211" t="s">
        <v>1833</v>
      </c>
      <c r="H348" s="211"/>
    </row>
    <row r="349" spans="1:8" s="212" customFormat="1">
      <c r="A349" s="210">
        <v>43337</v>
      </c>
      <c r="B349" s="211" t="s">
        <v>984</v>
      </c>
      <c r="C349" s="211">
        <v>8332</v>
      </c>
      <c r="D349" s="211" t="s">
        <v>2501</v>
      </c>
      <c r="E349" s="211" t="s">
        <v>264</v>
      </c>
      <c r="F349" s="211" t="s">
        <v>24</v>
      </c>
      <c r="G349" s="211" t="s">
        <v>2502</v>
      </c>
      <c r="H349" s="211"/>
    </row>
    <row r="350" spans="1:8" s="212" customFormat="1">
      <c r="A350" s="210">
        <v>43327</v>
      </c>
      <c r="B350" s="211" t="s">
        <v>2379</v>
      </c>
      <c r="C350" s="211">
        <v>71296</v>
      </c>
      <c r="D350" s="211" t="s">
        <v>2380</v>
      </c>
      <c r="E350" s="211" t="s">
        <v>79</v>
      </c>
      <c r="F350" s="211" t="s">
        <v>24</v>
      </c>
      <c r="G350" s="211" t="s">
        <v>1833</v>
      </c>
      <c r="H350" s="211"/>
    </row>
    <row r="351" spans="1:8" s="212" customFormat="1">
      <c r="A351" s="210">
        <v>43318</v>
      </c>
      <c r="B351" s="211" t="s">
        <v>583</v>
      </c>
      <c r="C351" s="211">
        <v>106100</v>
      </c>
      <c r="D351" s="211" t="s">
        <v>2238</v>
      </c>
      <c r="E351" s="211" t="s">
        <v>18</v>
      </c>
      <c r="F351" s="211" t="s">
        <v>24</v>
      </c>
      <c r="G351" s="211" t="s">
        <v>1240</v>
      </c>
      <c r="H351" s="211"/>
    </row>
    <row r="352" spans="1:8" s="212" customFormat="1">
      <c r="A352" s="210">
        <v>43337</v>
      </c>
      <c r="B352" s="211" t="s">
        <v>104</v>
      </c>
      <c r="C352" s="211">
        <v>8004</v>
      </c>
      <c r="D352" s="211" t="s">
        <v>2503</v>
      </c>
      <c r="E352" s="211" t="s">
        <v>7</v>
      </c>
      <c r="F352" s="211" t="s">
        <v>6</v>
      </c>
      <c r="G352" s="211" t="s">
        <v>388</v>
      </c>
      <c r="H352" s="211"/>
    </row>
    <row r="353" spans="1:11" s="212" customFormat="1">
      <c r="A353" s="210">
        <v>43316</v>
      </c>
      <c r="B353" s="211" t="s">
        <v>250</v>
      </c>
      <c r="C353" s="211">
        <v>4576</v>
      </c>
      <c r="D353" s="211" t="s">
        <v>2200</v>
      </c>
      <c r="E353" s="211" t="s">
        <v>984</v>
      </c>
      <c r="F353" s="211" t="s">
        <v>7</v>
      </c>
      <c r="G353" s="211" t="s">
        <v>794</v>
      </c>
      <c r="H353" s="211"/>
    </row>
    <row r="354" spans="1:11" s="212" customFormat="1">
      <c r="A354" s="210">
        <v>43316</v>
      </c>
      <c r="B354" s="211" t="s">
        <v>250</v>
      </c>
      <c r="C354" s="211" t="s">
        <v>2202</v>
      </c>
      <c r="D354" s="211" t="s">
        <v>2203</v>
      </c>
      <c r="E354" s="211" t="s">
        <v>24</v>
      </c>
      <c r="F354" s="211" t="s">
        <v>7</v>
      </c>
      <c r="G354" s="211" t="s">
        <v>514</v>
      </c>
      <c r="H354" s="211"/>
    </row>
    <row r="355" spans="1:11" s="212" customFormat="1">
      <c r="A355" s="210">
        <v>43321</v>
      </c>
      <c r="B355" s="211" t="s">
        <v>250</v>
      </c>
      <c r="C355" s="211" t="s">
        <v>2306</v>
      </c>
      <c r="D355" s="211" t="s">
        <v>2307</v>
      </c>
      <c r="E355" s="211" t="s">
        <v>24</v>
      </c>
      <c r="F355" s="211" t="s">
        <v>2308</v>
      </c>
      <c r="G355" s="211" t="s">
        <v>2309</v>
      </c>
      <c r="H355" s="211"/>
    </row>
    <row r="356" spans="1:11" s="212" customFormat="1">
      <c r="A356" s="210">
        <v>43316</v>
      </c>
      <c r="B356" s="211" t="s">
        <v>250</v>
      </c>
      <c r="C356" s="211" t="s">
        <v>2198</v>
      </c>
      <c r="D356" s="211" t="s">
        <v>24</v>
      </c>
      <c r="E356" s="211" t="s">
        <v>24</v>
      </c>
      <c r="F356" s="211" t="s">
        <v>24</v>
      </c>
      <c r="G356" s="211" t="s">
        <v>1240</v>
      </c>
      <c r="H356" s="211"/>
    </row>
    <row r="357" spans="1:11" s="212" customFormat="1">
      <c r="A357" s="210">
        <v>43325</v>
      </c>
      <c r="B357" s="211" t="s">
        <v>250</v>
      </c>
      <c r="C357" s="211" t="s">
        <v>2352</v>
      </c>
      <c r="D357" s="211" t="s">
        <v>250</v>
      </c>
      <c r="E357" s="211" t="s">
        <v>24</v>
      </c>
      <c r="F357" s="211" t="s">
        <v>24</v>
      </c>
      <c r="G357" s="211" t="s">
        <v>65</v>
      </c>
      <c r="H357" s="211"/>
    </row>
    <row r="358" spans="1:11" s="212" customFormat="1">
      <c r="A358" s="210">
        <v>43327</v>
      </c>
      <c r="B358" s="211" t="s">
        <v>250</v>
      </c>
      <c r="C358" s="211" t="s">
        <v>2381</v>
      </c>
      <c r="D358" s="211" t="s">
        <v>2382</v>
      </c>
      <c r="E358" s="211" t="s">
        <v>24</v>
      </c>
      <c r="F358" s="211" t="s">
        <v>2383</v>
      </c>
      <c r="G358" s="211" t="s">
        <v>514</v>
      </c>
      <c r="H358" s="211"/>
    </row>
    <row r="359" spans="1:11" s="212" customFormat="1">
      <c r="A359" s="210">
        <v>43333</v>
      </c>
      <c r="B359" s="211" t="s">
        <v>250</v>
      </c>
      <c r="C359" s="211" t="s">
        <v>2446</v>
      </c>
      <c r="D359" s="211" t="s">
        <v>2447</v>
      </c>
      <c r="E359" s="211" t="s">
        <v>24</v>
      </c>
      <c r="F359" s="211" t="s">
        <v>6</v>
      </c>
      <c r="G359" s="211" t="s">
        <v>388</v>
      </c>
      <c r="H359" s="211"/>
    </row>
    <row r="360" spans="1:11" s="212" customFormat="1">
      <c r="A360" s="210">
        <v>43338</v>
      </c>
      <c r="B360" s="211" t="s">
        <v>250</v>
      </c>
      <c r="C360" s="211" t="s">
        <v>2512</v>
      </c>
      <c r="D360" s="211" t="s">
        <v>1896</v>
      </c>
      <c r="E360" s="211" t="s">
        <v>24</v>
      </c>
      <c r="F360" s="211" t="s">
        <v>7</v>
      </c>
      <c r="G360" s="211" t="s">
        <v>1167</v>
      </c>
      <c r="H360" s="211"/>
    </row>
    <row r="361" spans="1:11" s="212" customFormat="1">
      <c r="A361" s="210">
        <v>43338</v>
      </c>
      <c r="B361" s="211" t="s">
        <v>250</v>
      </c>
      <c r="C361" s="211" t="s">
        <v>2513</v>
      </c>
      <c r="D361" s="211" t="s">
        <v>2514</v>
      </c>
      <c r="E361" s="211" t="s">
        <v>24</v>
      </c>
      <c r="F361" s="211" t="s">
        <v>24</v>
      </c>
      <c r="G361" s="211" t="s">
        <v>510</v>
      </c>
      <c r="H361" s="211"/>
    </row>
    <row r="362" spans="1:11" s="212" customFormat="1">
      <c r="A362" s="210">
        <v>43339</v>
      </c>
      <c r="B362" s="211" t="s">
        <v>250</v>
      </c>
      <c r="C362" s="211" t="s">
        <v>2523</v>
      </c>
      <c r="D362" s="211" t="s">
        <v>2524</v>
      </c>
      <c r="E362" s="211" t="s">
        <v>24</v>
      </c>
      <c r="F362" s="211" t="s">
        <v>7</v>
      </c>
      <c r="G362" s="211" t="s">
        <v>510</v>
      </c>
      <c r="H362" s="211"/>
    </row>
    <row r="363" spans="1:11" s="212" customFormat="1">
      <c r="A363" s="210">
        <v>43317</v>
      </c>
      <c r="B363" s="211" t="s">
        <v>604</v>
      </c>
      <c r="C363" s="211">
        <v>84005</v>
      </c>
      <c r="D363" s="211" t="s">
        <v>947</v>
      </c>
      <c r="E363" s="211" t="s">
        <v>24</v>
      </c>
      <c r="F363" s="211" t="s">
        <v>24</v>
      </c>
      <c r="G363" s="211" t="s">
        <v>2151</v>
      </c>
      <c r="H363" s="211"/>
    </row>
    <row r="365" spans="1:11">
      <c r="I365" t="s">
        <v>22</v>
      </c>
      <c r="J365">
        <v>29</v>
      </c>
      <c r="K365" s="150">
        <f>J365/$J$380</f>
        <v>7.9452054794520555E-2</v>
      </c>
    </row>
    <row r="366" spans="1:11">
      <c r="I366" t="s">
        <v>6</v>
      </c>
      <c r="J366">
        <v>13</v>
      </c>
      <c r="K366" s="150">
        <f t="shared" ref="K366:K379" si="0">J366/$J$380</f>
        <v>3.5616438356164383E-2</v>
      </c>
    </row>
    <row r="367" spans="1:11">
      <c r="I367" t="s">
        <v>7</v>
      </c>
      <c r="J367">
        <f>123-42</f>
        <v>81</v>
      </c>
      <c r="K367" s="150">
        <f t="shared" si="0"/>
        <v>0.22191780821917809</v>
      </c>
    </row>
    <row r="368" spans="1:11">
      <c r="I368" t="s">
        <v>4</v>
      </c>
      <c r="J368">
        <f>336-123</f>
        <v>213</v>
      </c>
      <c r="K368" s="150">
        <f t="shared" si="0"/>
        <v>0.58356164383561648</v>
      </c>
    </row>
    <row r="369" spans="9:11">
      <c r="I369" t="s">
        <v>604</v>
      </c>
      <c r="J369">
        <v>1</v>
      </c>
      <c r="K369" s="150">
        <f t="shared" si="0"/>
        <v>2.7397260273972603E-3</v>
      </c>
    </row>
    <row r="370" spans="9:11">
      <c r="I370" t="s">
        <v>250</v>
      </c>
      <c r="J370">
        <v>11</v>
      </c>
      <c r="K370" s="150">
        <f t="shared" si="0"/>
        <v>3.0136986301369864E-2</v>
      </c>
    </row>
    <row r="371" spans="9:11">
      <c r="I371" t="s">
        <v>3121</v>
      </c>
      <c r="J371">
        <v>1</v>
      </c>
      <c r="K371" s="150">
        <f t="shared" si="0"/>
        <v>2.7397260273972603E-3</v>
      </c>
    </row>
    <row r="372" spans="9:11">
      <c r="I372" t="s">
        <v>2379</v>
      </c>
      <c r="J372">
        <v>1</v>
      </c>
      <c r="K372" s="150">
        <f t="shared" si="0"/>
        <v>2.7397260273972603E-3</v>
      </c>
    </row>
    <row r="373" spans="9:11">
      <c r="I373" t="s">
        <v>984</v>
      </c>
      <c r="J373">
        <v>12</v>
      </c>
      <c r="K373" s="150">
        <f t="shared" si="0"/>
        <v>3.287671232876712E-2</v>
      </c>
    </row>
    <row r="374" spans="9:11">
      <c r="I374" t="s">
        <v>3086</v>
      </c>
      <c r="K374" s="150">
        <f t="shared" si="0"/>
        <v>0</v>
      </c>
    </row>
    <row r="375" spans="9:11">
      <c r="I375" t="s">
        <v>1108</v>
      </c>
      <c r="J375">
        <v>1</v>
      </c>
      <c r="K375" s="150">
        <f t="shared" si="0"/>
        <v>2.7397260273972603E-3</v>
      </c>
    </row>
    <row r="376" spans="9:11">
      <c r="I376" t="s">
        <v>3088</v>
      </c>
      <c r="K376" s="150">
        <f t="shared" si="0"/>
        <v>0</v>
      </c>
    </row>
    <row r="377" spans="9:11">
      <c r="I377" t="s">
        <v>3089</v>
      </c>
      <c r="K377" s="150">
        <f t="shared" si="0"/>
        <v>0</v>
      </c>
    </row>
    <row r="378" spans="9:11">
      <c r="I378" t="s">
        <v>583</v>
      </c>
      <c r="J378">
        <v>1</v>
      </c>
      <c r="K378" s="150">
        <f t="shared" si="0"/>
        <v>2.7397260273972603E-3</v>
      </c>
    </row>
    <row r="379" spans="9:11">
      <c r="I379" t="s">
        <v>3120</v>
      </c>
      <c r="J379">
        <v>1</v>
      </c>
      <c r="K379" s="150">
        <f t="shared" si="0"/>
        <v>2.7397260273972603E-3</v>
      </c>
    </row>
    <row r="380" spans="9:11">
      <c r="J380">
        <f>SUM(J365:J379)</f>
        <v>365</v>
      </c>
      <c r="K380" s="150">
        <f>SUM(K365:K379)</f>
        <v>0.99999999999999989</v>
      </c>
    </row>
  </sheetData>
  <sortState ref="A1:H363">
    <sortCondition ref="B363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6"/>
  <dimension ref="A1:K156"/>
  <sheetViews>
    <sheetView topLeftCell="A121" workbookViewId="0">
      <selection activeCell="H142" sqref="H1:H142"/>
    </sheetView>
  </sheetViews>
  <sheetFormatPr baseColWidth="10" defaultRowHeight="15"/>
  <cols>
    <col min="4" max="4" width="23.6640625" customWidth="1"/>
    <col min="7" max="7" width="34.5" customWidth="1"/>
    <col min="8" max="8" width="47.5" customWidth="1"/>
  </cols>
  <sheetData>
    <row r="1" spans="1:11" s="212" customFormat="1">
      <c r="A1" s="210">
        <v>43345</v>
      </c>
      <c r="B1" s="211" t="s">
        <v>22</v>
      </c>
      <c r="C1" s="211">
        <v>9660</v>
      </c>
      <c r="D1" s="211" t="s">
        <v>2594</v>
      </c>
      <c r="E1" s="211" t="s">
        <v>984</v>
      </c>
      <c r="F1" s="211" t="s">
        <v>24</v>
      </c>
      <c r="G1" s="211" t="s">
        <v>65</v>
      </c>
      <c r="H1" s="211"/>
    </row>
    <row r="2" spans="1:11" s="212" customFormat="1">
      <c r="A2" s="210">
        <v>43348</v>
      </c>
      <c r="B2" s="211" t="s">
        <v>22</v>
      </c>
      <c r="C2" s="211">
        <v>6031</v>
      </c>
      <c r="D2" s="211" t="s">
        <v>2608</v>
      </c>
      <c r="E2" s="211" t="s">
        <v>7</v>
      </c>
      <c r="F2" s="211" t="s">
        <v>24</v>
      </c>
      <c r="G2" s="211" t="s">
        <v>65</v>
      </c>
      <c r="H2" s="211"/>
    </row>
    <row r="3" spans="1:11" s="212" customFormat="1">
      <c r="A3" s="210">
        <v>43349</v>
      </c>
      <c r="B3" s="211" t="s">
        <v>22</v>
      </c>
      <c r="C3" s="211">
        <v>6700</v>
      </c>
      <c r="D3" s="211" t="s">
        <v>326</v>
      </c>
      <c r="E3" s="211" t="s">
        <v>7</v>
      </c>
      <c r="F3" s="211" t="s">
        <v>5</v>
      </c>
      <c r="G3" s="211" t="s">
        <v>2615</v>
      </c>
      <c r="H3" s="211"/>
    </row>
    <row r="4" spans="1:11" s="212" customFormat="1">
      <c r="A4" s="210">
        <v>43351</v>
      </c>
      <c r="B4" s="211" t="s">
        <v>22</v>
      </c>
      <c r="C4" s="211">
        <v>4790</v>
      </c>
      <c r="D4" s="211" t="s">
        <v>2626</v>
      </c>
      <c r="E4" s="211" t="s">
        <v>24</v>
      </c>
      <c r="F4" s="211" t="s">
        <v>6</v>
      </c>
      <c r="G4" s="211" t="s">
        <v>1189</v>
      </c>
      <c r="H4" s="211"/>
    </row>
    <row r="5" spans="1:11" s="212" customFormat="1">
      <c r="A5" s="210">
        <v>43358</v>
      </c>
      <c r="B5" s="211" t="s">
        <v>22</v>
      </c>
      <c r="C5" s="211">
        <v>6782</v>
      </c>
      <c r="D5" s="211" t="s">
        <v>2661</v>
      </c>
      <c r="E5" s="211" t="s">
        <v>7</v>
      </c>
      <c r="F5" s="211" t="s">
        <v>7</v>
      </c>
      <c r="G5" s="211" t="s">
        <v>116</v>
      </c>
      <c r="H5" s="211"/>
    </row>
    <row r="6" spans="1:11" s="212" customFormat="1">
      <c r="A6" s="210">
        <v>43362</v>
      </c>
      <c r="B6" s="211" t="s">
        <v>22</v>
      </c>
      <c r="C6" s="211">
        <v>8000</v>
      </c>
      <c r="D6" s="211" t="s">
        <v>2670</v>
      </c>
      <c r="E6" s="211" t="s">
        <v>984</v>
      </c>
      <c r="F6" s="211" t="s">
        <v>35</v>
      </c>
      <c r="G6" s="211" t="s">
        <v>1833</v>
      </c>
      <c r="H6" s="211"/>
    </row>
    <row r="7" spans="1:11" s="212" customFormat="1">
      <c r="A7" s="210">
        <v>43366</v>
      </c>
      <c r="B7" s="211" t="s">
        <v>22</v>
      </c>
      <c r="C7" s="211">
        <v>7790</v>
      </c>
      <c r="D7" s="211" t="s">
        <v>479</v>
      </c>
      <c r="E7" s="211" t="s">
        <v>7</v>
      </c>
      <c r="F7" s="211" t="s">
        <v>7</v>
      </c>
      <c r="G7" s="211" t="s">
        <v>2684</v>
      </c>
      <c r="H7" s="211"/>
    </row>
    <row r="8" spans="1:11" s="212" customFormat="1">
      <c r="A8" s="210">
        <v>43370</v>
      </c>
      <c r="B8" s="211" t="s">
        <v>22</v>
      </c>
      <c r="C8" s="211">
        <v>6850</v>
      </c>
      <c r="D8" s="211" t="s">
        <v>2698</v>
      </c>
      <c r="E8" s="211" t="s">
        <v>7</v>
      </c>
      <c r="F8" s="211" t="s">
        <v>7</v>
      </c>
      <c r="G8" s="211" t="s">
        <v>2689</v>
      </c>
      <c r="H8" s="211"/>
    </row>
    <row r="9" spans="1:11" s="212" customFormat="1">
      <c r="A9" s="210">
        <v>43370</v>
      </c>
      <c r="B9" s="211" t="s">
        <v>22</v>
      </c>
      <c r="C9" s="211">
        <v>6767</v>
      </c>
      <c r="D9" s="211" t="s">
        <v>2700</v>
      </c>
      <c r="E9" s="211" t="s">
        <v>7</v>
      </c>
      <c r="F9" s="211" t="s">
        <v>24</v>
      </c>
      <c r="G9" s="211" t="s">
        <v>548</v>
      </c>
      <c r="H9" s="211"/>
    </row>
    <row r="10" spans="1:11" s="212" customFormat="1">
      <c r="A10" s="210">
        <v>43370</v>
      </c>
      <c r="B10" s="211" t="s">
        <v>22</v>
      </c>
      <c r="C10" s="211">
        <v>6700</v>
      </c>
      <c r="D10" s="211" t="s">
        <v>326</v>
      </c>
      <c r="E10" s="211" t="s">
        <v>7</v>
      </c>
      <c r="F10" s="211" t="s">
        <v>7</v>
      </c>
      <c r="G10" s="211" t="s">
        <v>2701</v>
      </c>
      <c r="H10" s="211"/>
    </row>
    <row r="11" spans="1:11" s="212" customFormat="1">
      <c r="A11" s="210">
        <v>43370</v>
      </c>
      <c r="B11" s="211" t="s">
        <v>22</v>
      </c>
      <c r="C11" s="211">
        <v>6850</v>
      </c>
      <c r="D11" s="211" t="s">
        <v>2698</v>
      </c>
      <c r="E11" s="211" t="s">
        <v>7</v>
      </c>
      <c r="F11" s="211" t="s">
        <v>7</v>
      </c>
      <c r="G11" s="211" t="s">
        <v>2689</v>
      </c>
      <c r="H11" s="211"/>
      <c r="I11"/>
      <c r="J11"/>
      <c r="K11"/>
    </row>
    <row r="12" spans="1:11" s="212" customFormat="1">
      <c r="A12" s="210">
        <v>43370</v>
      </c>
      <c r="B12" s="211" t="s">
        <v>22</v>
      </c>
      <c r="C12" s="211">
        <v>6767</v>
      </c>
      <c r="D12" s="211" t="s">
        <v>2700</v>
      </c>
      <c r="E12" s="211" t="s">
        <v>7</v>
      </c>
      <c r="F12" s="211" t="s">
        <v>24</v>
      </c>
      <c r="G12" s="211" t="s">
        <v>548</v>
      </c>
      <c r="H12" s="211"/>
    </row>
    <row r="13" spans="1:11" s="212" customFormat="1">
      <c r="A13" s="210">
        <v>43370</v>
      </c>
      <c r="B13" s="211" t="s">
        <v>22</v>
      </c>
      <c r="C13" s="211">
        <v>6700</v>
      </c>
      <c r="D13" s="211" t="s">
        <v>326</v>
      </c>
      <c r="E13" s="211" t="s">
        <v>7</v>
      </c>
      <c r="F13" s="211" t="s">
        <v>7</v>
      </c>
      <c r="G13" s="211" t="s">
        <v>2701</v>
      </c>
      <c r="H13" s="211"/>
    </row>
    <row r="14" spans="1:11" s="212" customFormat="1">
      <c r="A14" s="210">
        <v>43371</v>
      </c>
      <c r="B14" s="211" t="s">
        <v>22</v>
      </c>
      <c r="C14" s="211">
        <v>6724</v>
      </c>
      <c r="D14" s="211" t="s">
        <v>3090</v>
      </c>
      <c r="E14" s="211" t="s">
        <v>7</v>
      </c>
      <c r="F14" s="211" t="s">
        <v>7</v>
      </c>
      <c r="G14" s="211" t="s">
        <v>609</v>
      </c>
      <c r="H14" s="211"/>
    </row>
    <row r="15" spans="1:11" s="212" customFormat="1">
      <c r="A15" s="210">
        <v>43371</v>
      </c>
      <c r="B15" s="211" t="s">
        <v>22</v>
      </c>
      <c r="C15" s="211">
        <v>5640</v>
      </c>
      <c r="D15" s="211" t="s">
        <v>3091</v>
      </c>
      <c r="E15" s="211" t="s">
        <v>3092</v>
      </c>
      <c r="F15" s="211" t="s">
        <v>7</v>
      </c>
      <c r="G15" s="211" t="s">
        <v>217</v>
      </c>
      <c r="H15" s="211"/>
    </row>
    <row r="16" spans="1:11" s="212" customFormat="1">
      <c r="A16" s="210">
        <v>43372</v>
      </c>
      <c r="B16" s="211" t="s">
        <v>22</v>
      </c>
      <c r="C16" s="211">
        <v>1620</v>
      </c>
      <c r="D16" s="211" t="s">
        <v>3094</v>
      </c>
      <c r="E16" s="211" t="s">
        <v>10</v>
      </c>
      <c r="F16" s="211" t="s">
        <v>7</v>
      </c>
      <c r="G16" s="211" t="s">
        <v>2430</v>
      </c>
      <c r="H16" s="211"/>
    </row>
    <row r="17" spans="1:11" s="212" customFormat="1">
      <c r="A17" s="210">
        <v>43373</v>
      </c>
      <c r="B17" s="211" t="s">
        <v>22</v>
      </c>
      <c r="C17" s="211">
        <v>6700</v>
      </c>
      <c r="D17" s="211" t="s">
        <v>326</v>
      </c>
      <c r="E17" s="211" t="s">
        <v>7</v>
      </c>
      <c r="F17" s="211" t="s">
        <v>10</v>
      </c>
      <c r="G17" s="211" t="s">
        <v>388</v>
      </c>
      <c r="H17" s="211"/>
      <c r="I17"/>
      <c r="J17"/>
      <c r="K17"/>
    </row>
    <row r="18" spans="1:11" s="212" customFormat="1">
      <c r="A18" s="210">
        <v>43345</v>
      </c>
      <c r="B18" s="211" t="s">
        <v>6</v>
      </c>
      <c r="C18" s="211">
        <v>66706</v>
      </c>
      <c r="D18" s="211" t="s">
        <v>219</v>
      </c>
      <c r="E18" s="211" t="s">
        <v>620</v>
      </c>
      <c r="F18" s="211" t="s">
        <v>7</v>
      </c>
      <c r="G18" s="211" t="s">
        <v>1833</v>
      </c>
      <c r="H18" s="211"/>
    </row>
    <row r="19" spans="1:11" s="212" customFormat="1">
      <c r="A19" s="210">
        <v>43346</v>
      </c>
      <c r="B19" s="211" t="s">
        <v>6</v>
      </c>
      <c r="C19" s="211">
        <v>35578</v>
      </c>
      <c r="D19" s="211" t="s">
        <v>2598</v>
      </c>
      <c r="E19" s="211" t="s">
        <v>620</v>
      </c>
      <c r="F19" s="211" t="s">
        <v>24</v>
      </c>
      <c r="G19" s="211" t="s">
        <v>388</v>
      </c>
      <c r="H19" s="211"/>
    </row>
    <row r="20" spans="1:11" s="212" customFormat="1">
      <c r="A20" s="210">
        <v>43346</v>
      </c>
      <c r="B20" s="211" t="s">
        <v>6</v>
      </c>
      <c r="C20" s="211">
        <v>82178</v>
      </c>
      <c r="D20" s="211" t="s">
        <v>2602</v>
      </c>
      <c r="E20" s="211" t="s">
        <v>6</v>
      </c>
      <c r="F20" s="211" t="s">
        <v>24</v>
      </c>
      <c r="G20" s="211" t="s">
        <v>1167</v>
      </c>
      <c r="H20" s="211"/>
    </row>
    <row r="21" spans="1:11" s="212" customFormat="1">
      <c r="A21" s="210">
        <v>43358</v>
      </c>
      <c r="B21" s="211" t="s">
        <v>6</v>
      </c>
      <c r="C21" s="211">
        <v>53577</v>
      </c>
      <c r="D21" s="211" t="s">
        <v>2656</v>
      </c>
      <c r="E21" s="211" t="s">
        <v>6</v>
      </c>
      <c r="F21" s="211" t="s">
        <v>24</v>
      </c>
      <c r="G21" s="211" t="s">
        <v>609</v>
      </c>
      <c r="H21" s="211"/>
    </row>
    <row r="22" spans="1:11" s="212" customFormat="1">
      <c r="A22" s="210">
        <v>43359</v>
      </c>
      <c r="B22" s="211" t="s">
        <v>6</v>
      </c>
      <c r="C22" s="211">
        <v>10855</v>
      </c>
      <c r="D22" s="211" t="s">
        <v>433</v>
      </c>
      <c r="E22" s="211" t="s">
        <v>6</v>
      </c>
      <c r="F22" s="211" t="s">
        <v>28</v>
      </c>
      <c r="G22" s="211" t="s">
        <v>116</v>
      </c>
      <c r="H22" s="211"/>
    </row>
    <row r="23" spans="1:11" s="212" customFormat="1">
      <c r="A23" s="210">
        <v>43366</v>
      </c>
      <c r="B23" s="211" t="s">
        <v>6</v>
      </c>
      <c r="C23" s="211">
        <v>54338</v>
      </c>
      <c r="D23" s="211" t="s">
        <v>400</v>
      </c>
      <c r="E23" s="211" t="s">
        <v>6</v>
      </c>
      <c r="F23" s="211" t="s">
        <v>6</v>
      </c>
      <c r="G23" s="211" t="s">
        <v>388</v>
      </c>
      <c r="H23" s="211"/>
    </row>
    <row r="24" spans="1:11" s="212" customFormat="1">
      <c r="A24" s="210">
        <v>43366</v>
      </c>
      <c r="B24" s="211" t="s">
        <v>6</v>
      </c>
      <c r="C24" s="211">
        <v>51069</v>
      </c>
      <c r="D24" s="211" t="s">
        <v>465</v>
      </c>
      <c r="E24" s="211" t="s">
        <v>2686</v>
      </c>
      <c r="F24" s="211" t="s">
        <v>24</v>
      </c>
      <c r="G24" s="211" t="s">
        <v>65</v>
      </c>
      <c r="H24" s="211"/>
    </row>
    <row r="25" spans="1:11" s="212" customFormat="1">
      <c r="A25" s="210">
        <v>43366</v>
      </c>
      <c r="B25" s="211" t="s">
        <v>6</v>
      </c>
      <c r="C25" s="211">
        <v>66806</v>
      </c>
      <c r="D25" s="211" t="s">
        <v>1191</v>
      </c>
      <c r="E25" s="211" t="s">
        <v>6</v>
      </c>
      <c r="F25" s="211" t="s">
        <v>6</v>
      </c>
      <c r="G25" s="211" t="s">
        <v>65</v>
      </c>
      <c r="H25" s="211"/>
    </row>
    <row r="26" spans="1:11" s="212" customFormat="1">
      <c r="A26" s="210">
        <v>43366</v>
      </c>
      <c r="B26" s="211" t="s">
        <v>6</v>
      </c>
      <c r="C26" s="211">
        <v>54763</v>
      </c>
      <c r="D26" s="211" t="s">
        <v>2688</v>
      </c>
      <c r="E26" s="211" t="s">
        <v>6</v>
      </c>
      <c r="F26" s="211" t="s">
        <v>6</v>
      </c>
      <c r="G26" s="211" t="s">
        <v>65</v>
      </c>
      <c r="H26" s="211"/>
    </row>
    <row r="27" spans="1:11" s="212" customFormat="1">
      <c r="A27" s="210">
        <v>43368</v>
      </c>
      <c r="B27" s="211" t="s">
        <v>6</v>
      </c>
      <c r="C27" s="211">
        <v>76131</v>
      </c>
      <c r="D27" s="211" t="s">
        <v>2696</v>
      </c>
      <c r="E27" s="211" t="s">
        <v>6</v>
      </c>
      <c r="F27" s="211" t="s">
        <v>6</v>
      </c>
      <c r="G27" s="211" t="s">
        <v>1777</v>
      </c>
      <c r="H27" s="211"/>
    </row>
    <row r="28" spans="1:11" s="212" customFormat="1">
      <c r="A28" s="210">
        <v>43368</v>
      </c>
      <c r="B28" s="211" t="s">
        <v>6</v>
      </c>
      <c r="C28" s="211">
        <v>76131</v>
      </c>
      <c r="D28" s="211" t="s">
        <v>2696</v>
      </c>
      <c r="E28" s="211" t="s">
        <v>6</v>
      </c>
      <c r="F28" s="211" t="s">
        <v>6</v>
      </c>
      <c r="G28" s="211" t="s">
        <v>1777</v>
      </c>
      <c r="H28" s="211"/>
      <c r="I28"/>
      <c r="J28"/>
      <c r="K28"/>
    </row>
    <row r="29" spans="1:11" s="212" customFormat="1">
      <c r="A29" s="210">
        <v>43363</v>
      </c>
      <c r="B29" s="211" t="s">
        <v>719</v>
      </c>
      <c r="C29" s="211">
        <v>15150</v>
      </c>
      <c r="D29" s="211" t="s">
        <v>2672</v>
      </c>
      <c r="E29" s="211" t="s">
        <v>2673</v>
      </c>
      <c r="F29" s="211" t="s">
        <v>24</v>
      </c>
      <c r="G29" s="211" t="s">
        <v>388</v>
      </c>
      <c r="H29" s="211"/>
    </row>
    <row r="30" spans="1:11" s="212" customFormat="1">
      <c r="A30" s="210">
        <v>43344</v>
      </c>
      <c r="B30" s="211" t="s">
        <v>7</v>
      </c>
      <c r="C30" s="211">
        <v>54590</v>
      </c>
      <c r="D30" s="211" t="s">
        <v>849</v>
      </c>
      <c r="E30" s="211" t="s">
        <v>7</v>
      </c>
      <c r="F30" s="211" t="s">
        <v>24</v>
      </c>
      <c r="G30" s="211" t="s">
        <v>2590</v>
      </c>
      <c r="H30" s="211"/>
    </row>
    <row r="31" spans="1:11" s="212" customFormat="1">
      <c r="A31" s="210">
        <v>43349</v>
      </c>
      <c r="B31" s="211" t="s">
        <v>7</v>
      </c>
      <c r="C31" s="211">
        <v>42000</v>
      </c>
      <c r="D31" s="211" t="s">
        <v>2619</v>
      </c>
      <c r="E31" s="211" t="s">
        <v>7</v>
      </c>
      <c r="F31" s="211" t="s">
        <v>60</v>
      </c>
      <c r="G31" s="211" t="s">
        <v>65</v>
      </c>
      <c r="H31" s="211"/>
    </row>
    <row r="32" spans="1:11" s="212" customFormat="1">
      <c r="A32" s="210">
        <v>43350</v>
      </c>
      <c r="B32" s="211" t="s">
        <v>7</v>
      </c>
      <c r="C32" s="211">
        <v>5490</v>
      </c>
      <c r="D32" s="211" t="s">
        <v>1725</v>
      </c>
      <c r="E32" s="211" t="s">
        <v>7</v>
      </c>
      <c r="F32" s="211" t="s">
        <v>2622</v>
      </c>
      <c r="G32" s="211" t="s">
        <v>65</v>
      </c>
      <c r="H32" s="211"/>
    </row>
    <row r="33" spans="1:11" s="212" customFormat="1">
      <c r="A33" s="210">
        <v>43352</v>
      </c>
      <c r="B33" s="211" t="s">
        <v>7</v>
      </c>
      <c r="C33" s="211">
        <v>57100</v>
      </c>
      <c r="D33" s="211" t="s">
        <v>369</v>
      </c>
      <c r="E33" s="211" t="s">
        <v>7</v>
      </c>
      <c r="F33" s="211" t="s">
        <v>7</v>
      </c>
      <c r="G33" s="211" t="s">
        <v>520</v>
      </c>
      <c r="H33" s="211"/>
    </row>
    <row r="34" spans="1:11" s="212" customFormat="1">
      <c r="A34" s="210">
        <v>43358</v>
      </c>
      <c r="B34" s="211" t="s">
        <v>7</v>
      </c>
      <c r="C34" s="211">
        <v>57710</v>
      </c>
      <c r="D34" s="211" t="s">
        <v>1918</v>
      </c>
      <c r="E34" s="211" t="s">
        <v>7</v>
      </c>
      <c r="F34" s="211" t="s">
        <v>24</v>
      </c>
      <c r="G34" s="211" t="s">
        <v>609</v>
      </c>
      <c r="H34" s="211"/>
    </row>
    <row r="35" spans="1:11" s="212" customFormat="1">
      <c r="A35" s="210">
        <v>43359</v>
      </c>
      <c r="B35" s="211" t="s">
        <v>7</v>
      </c>
      <c r="C35" s="211">
        <v>57480</v>
      </c>
      <c r="D35" s="211" t="s">
        <v>2140</v>
      </c>
      <c r="E35" s="211" t="s">
        <v>7</v>
      </c>
      <c r="F35" s="211" t="s">
        <v>6</v>
      </c>
      <c r="G35" s="211" t="s">
        <v>116</v>
      </c>
      <c r="H35" s="211"/>
    </row>
    <row r="36" spans="1:11" s="212" customFormat="1">
      <c r="A36" s="210">
        <v>43359</v>
      </c>
      <c r="B36" s="211" t="s">
        <v>7</v>
      </c>
      <c r="C36" s="211">
        <v>54490</v>
      </c>
      <c r="D36" s="211" t="s">
        <v>817</v>
      </c>
      <c r="E36" s="211" t="s">
        <v>7</v>
      </c>
      <c r="F36" s="211" t="s">
        <v>7</v>
      </c>
      <c r="G36" s="211" t="s">
        <v>1833</v>
      </c>
      <c r="H36" s="211"/>
    </row>
    <row r="37" spans="1:11" s="212" customFormat="1">
      <c r="A37" s="210">
        <v>43363</v>
      </c>
      <c r="B37" s="211" t="s">
        <v>7</v>
      </c>
      <c r="C37" s="211">
        <v>66000</v>
      </c>
      <c r="D37" s="211" t="s">
        <v>2674</v>
      </c>
      <c r="E37" s="211" t="s">
        <v>28</v>
      </c>
      <c r="F37" s="211" t="s">
        <v>2675</v>
      </c>
      <c r="G37" s="211" t="s">
        <v>65</v>
      </c>
      <c r="H37" s="211"/>
    </row>
    <row r="38" spans="1:11" s="212" customFormat="1">
      <c r="A38" s="210">
        <v>43364</v>
      </c>
      <c r="B38" s="211" t="s">
        <v>7</v>
      </c>
      <c r="C38" s="211">
        <v>57500</v>
      </c>
      <c r="D38" s="211" t="s">
        <v>329</v>
      </c>
      <c r="E38" s="211" t="s">
        <v>7</v>
      </c>
      <c r="F38" s="211" t="s">
        <v>6</v>
      </c>
      <c r="G38" s="211" t="s">
        <v>514</v>
      </c>
      <c r="H38" s="211"/>
    </row>
    <row r="39" spans="1:11" s="212" customFormat="1">
      <c r="A39" s="210">
        <v>43365</v>
      </c>
      <c r="B39" s="211" t="s">
        <v>7</v>
      </c>
      <c r="C39" s="211">
        <v>57000</v>
      </c>
      <c r="D39" s="211" t="s">
        <v>785</v>
      </c>
      <c r="E39" s="211" t="s">
        <v>7</v>
      </c>
      <c r="F39" s="211" t="s">
        <v>6</v>
      </c>
      <c r="G39" s="211" t="s">
        <v>548</v>
      </c>
      <c r="H39" s="211"/>
    </row>
    <row r="40" spans="1:11" s="212" customFormat="1">
      <c r="A40" s="210">
        <v>43366</v>
      </c>
      <c r="B40" s="211" t="s">
        <v>7</v>
      </c>
      <c r="C40" s="211">
        <v>54400</v>
      </c>
      <c r="D40" s="211" t="s">
        <v>408</v>
      </c>
      <c r="E40" s="211" t="s">
        <v>7</v>
      </c>
      <c r="F40" s="211" t="s">
        <v>7</v>
      </c>
      <c r="G40" s="211" t="s">
        <v>116</v>
      </c>
      <c r="H40" s="211"/>
    </row>
    <row r="41" spans="1:11" s="212" customFormat="1">
      <c r="A41" s="210">
        <v>43372</v>
      </c>
      <c r="B41" s="211" t="s">
        <v>7</v>
      </c>
      <c r="C41" s="211">
        <v>54500</v>
      </c>
      <c r="D41" s="211" t="s">
        <v>750</v>
      </c>
      <c r="E41" s="211" t="s">
        <v>10</v>
      </c>
      <c r="F41" s="211" t="s">
        <v>7</v>
      </c>
      <c r="G41" s="211" t="s">
        <v>663</v>
      </c>
      <c r="H41" s="211"/>
    </row>
    <row r="42" spans="1:11" s="212" customFormat="1">
      <c r="A42" s="210">
        <v>43373</v>
      </c>
      <c r="B42" s="211" t="s">
        <v>7</v>
      </c>
      <c r="C42" s="211">
        <v>57310</v>
      </c>
      <c r="D42" s="211" t="s">
        <v>833</v>
      </c>
      <c r="E42" s="211" t="s">
        <v>7</v>
      </c>
      <c r="F42" s="211" t="s">
        <v>6</v>
      </c>
      <c r="G42" s="211" t="s">
        <v>42</v>
      </c>
      <c r="H42" s="211"/>
    </row>
    <row r="43" spans="1:11" s="212" customFormat="1">
      <c r="A43" s="210">
        <v>43373</v>
      </c>
      <c r="B43" s="211" t="s">
        <v>7</v>
      </c>
      <c r="C43" s="211">
        <v>54490</v>
      </c>
      <c r="D43" s="211" t="s">
        <v>817</v>
      </c>
      <c r="E43" s="211" t="s">
        <v>7</v>
      </c>
      <c r="F43" s="211" t="s">
        <v>1171</v>
      </c>
      <c r="G43" s="211" t="s">
        <v>634</v>
      </c>
      <c r="H43" s="211"/>
      <c r="I43"/>
      <c r="J43"/>
      <c r="K43"/>
    </row>
    <row r="44" spans="1:11" s="212" customFormat="1">
      <c r="A44" s="210">
        <v>43356</v>
      </c>
      <c r="B44" s="211" t="s">
        <v>1344</v>
      </c>
      <c r="C44" s="211">
        <v>122500</v>
      </c>
      <c r="D44" s="211" t="s">
        <v>2648</v>
      </c>
      <c r="E44" s="211" t="s">
        <v>2649</v>
      </c>
      <c r="F44" s="211" t="s">
        <v>24</v>
      </c>
      <c r="G44" s="211" t="s">
        <v>2012</v>
      </c>
      <c r="H44" s="211"/>
    </row>
    <row r="45" spans="1:11" s="212" customFormat="1">
      <c r="A45" s="210">
        <v>43344</v>
      </c>
      <c r="B45" s="211" t="s">
        <v>4</v>
      </c>
      <c r="C45" s="211">
        <v>6962</v>
      </c>
      <c r="D45" s="211" t="s">
        <v>177</v>
      </c>
      <c r="E45" s="211" t="s">
        <v>24</v>
      </c>
      <c r="F45" s="211" t="s">
        <v>7</v>
      </c>
      <c r="G45" s="211" t="s">
        <v>388</v>
      </c>
      <c r="H45" s="211"/>
    </row>
    <row r="46" spans="1:11" s="212" customFormat="1">
      <c r="A46" s="210">
        <v>43344</v>
      </c>
      <c r="B46" s="211" t="s">
        <v>4</v>
      </c>
      <c r="C46" s="211">
        <v>1530</v>
      </c>
      <c r="D46" s="211" t="s">
        <v>205</v>
      </c>
      <c r="E46" s="211" t="s">
        <v>5</v>
      </c>
      <c r="F46" s="211" t="s">
        <v>6</v>
      </c>
      <c r="G46" s="211" t="s">
        <v>2592</v>
      </c>
      <c r="H46" s="211"/>
    </row>
    <row r="47" spans="1:11" s="212" customFormat="1">
      <c r="A47" s="210">
        <v>43345</v>
      </c>
      <c r="B47" s="211" t="s">
        <v>4</v>
      </c>
      <c r="C47" s="211">
        <v>2636</v>
      </c>
      <c r="D47" s="211" t="s">
        <v>205</v>
      </c>
      <c r="E47" s="211" t="s">
        <v>2480</v>
      </c>
      <c r="F47" s="211" t="s">
        <v>24</v>
      </c>
      <c r="G47" s="211" t="s">
        <v>663</v>
      </c>
      <c r="H47" s="211"/>
    </row>
    <row r="48" spans="1:11" s="212" customFormat="1">
      <c r="A48" s="210">
        <v>43345</v>
      </c>
      <c r="B48" s="211" t="s">
        <v>4</v>
      </c>
      <c r="C48" s="211">
        <v>4520</v>
      </c>
      <c r="D48" s="211" t="s">
        <v>131</v>
      </c>
      <c r="E48" s="211" t="s">
        <v>5</v>
      </c>
      <c r="F48" s="211" t="s">
        <v>24</v>
      </c>
      <c r="G48" s="211" t="s">
        <v>2596</v>
      </c>
      <c r="H48" s="211"/>
    </row>
    <row r="49" spans="1:8" s="212" customFormat="1">
      <c r="A49" s="210">
        <v>43346</v>
      </c>
      <c r="B49" s="211" t="s">
        <v>4</v>
      </c>
      <c r="C49" s="211">
        <v>4915</v>
      </c>
      <c r="D49" s="211" t="s">
        <v>386</v>
      </c>
      <c r="E49" s="211" t="s">
        <v>5</v>
      </c>
      <c r="F49" s="211" t="s">
        <v>7</v>
      </c>
      <c r="G49" s="211" t="s">
        <v>2599</v>
      </c>
      <c r="H49" s="211"/>
    </row>
    <row r="50" spans="1:8" s="212" customFormat="1">
      <c r="A50" s="210">
        <v>43346</v>
      </c>
      <c r="B50" s="211" t="s">
        <v>4</v>
      </c>
      <c r="C50" s="211">
        <v>2156</v>
      </c>
      <c r="D50" s="211" t="s">
        <v>205</v>
      </c>
      <c r="E50" s="211" t="s">
        <v>7</v>
      </c>
      <c r="F50" s="211" t="s">
        <v>2601</v>
      </c>
      <c r="G50" s="211" t="s">
        <v>65</v>
      </c>
      <c r="H50" s="211"/>
    </row>
    <row r="51" spans="1:8" s="212" customFormat="1">
      <c r="A51" s="210">
        <v>43346</v>
      </c>
      <c r="B51" s="211" t="s">
        <v>4</v>
      </c>
      <c r="C51" s="211">
        <v>3670</v>
      </c>
      <c r="D51" s="211" t="s">
        <v>181</v>
      </c>
      <c r="E51" s="211" t="s">
        <v>79</v>
      </c>
      <c r="F51" s="211" t="s">
        <v>35</v>
      </c>
      <c r="G51" s="211" t="s">
        <v>388</v>
      </c>
      <c r="H51" s="211"/>
    </row>
    <row r="52" spans="1:8" s="212" customFormat="1">
      <c r="A52" s="210">
        <v>43346</v>
      </c>
      <c r="B52" s="211" t="s">
        <v>4</v>
      </c>
      <c r="C52" s="211">
        <v>2125</v>
      </c>
      <c r="D52" s="211" t="s">
        <v>205</v>
      </c>
      <c r="E52" s="211" t="s">
        <v>79</v>
      </c>
      <c r="F52" s="211" t="s">
        <v>24</v>
      </c>
      <c r="G52" s="211" t="s">
        <v>391</v>
      </c>
      <c r="H52" s="211"/>
    </row>
    <row r="53" spans="1:8" s="212" customFormat="1">
      <c r="A53" s="210">
        <v>43346</v>
      </c>
      <c r="B53" s="211" t="s">
        <v>4</v>
      </c>
      <c r="C53" s="211">
        <v>5617</v>
      </c>
      <c r="D53" s="211" t="s">
        <v>196</v>
      </c>
      <c r="E53" s="211" t="s">
        <v>7</v>
      </c>
      <c r="F53" s="211" t="s">
        <v>28</v>
      </c>
      <c r="G53" s="211" t="s">
        <v>1833</v>
      </c>
      <c r="H53" s="211"/>
    </row>
    <row r="54" spans="1:8" s="212" customFormat="1">
      <c r="A54" s="210">
        <v>43346</v>
      </c>
      <c r="B54" s="211" t="s">
        <v>4</v>
      </c>
      <c r="C54" s="211">
        <v>4715</v>
      </c>
      <c r="D54" s="211" t="s">
        <v>180</v>
      </c>
      <c r="E54" s="211" t="s">
        <v>5</v>
      </c>
      <c r="F54" s="211" t="s">
        <v>620</v>
      </c>
      <c r="G54" s="211" t="s">
        <v>388</v>
      </c>
      <c r="H54" s="211"/>
    </row>
    <row r="55" spans="1:8" s="212" customFormat="1">
      <c r="A55" s="210">
        <v>43347</v>
      </c>
      <c r="B55" s="211" t="s">
        <v>4</v>
      </c>
      <c r="C55" s="211">
        <v>3885</v>
      </c>
      <c r="D55" s="211" t="s">
        <v>306</v>
      </c>
      <c r="E55" s="211" t="s">
        <v>24</v>
      </c>
      <c r="F55" s="211" t="s">
        <v>28</v>
      </c>
      <c r="G55" s="211" t="s">
        <v>48</v>
      </c>
      <c r="H55" s="211"/>
    </row>
    <row r="56" spans="1:8" s="212" customFormat="1">
      <c r="A56" s="210">
        <v>43347</v>
      </c>
      <c r="B56" s="211" t="s">
        <v>4</v>
      </c>
      <c r="C56" s="211">
        <v>8374</v>
      </c>
      <c r="D56" s="211" t="s">
        <v>154</v>
      </c>
      <c r="E56" s="211" t="s">
        <v>5</v>
      </c>
      <c r="F56" s="211" t="s">
        <v>7</v>
      </c>
      <c r="G56" s="211" t="s">
        <v>2606</v>
      </c>
      <c r="H56" s="211"/>
    </row>
    <row r="57" spans="1:8" s="212" customFormat="1">
      <c r="A57" s="210">
        <v>43347</v>
      </c>
      <c r="B57" s="211" t="s">
        <v>4</v>
      </c>
      <c r="C57" s="218">
        <v>8096</v>
      </c>
      <c r="D57" s="211" t="s">
        <v>133</v>
      </c>
      <c r="E57" s="211" t="s">
        <v>12</v>
      </c>
      <c r="F57" s="211" t="s">
        <v>24</v>
      </c>
      <c r="G57" s="211" t="s">
        <v>946</v>
      </c>
      <c r="H57" s="211"/>
    </row>
    <row r="58" spans="1:8" s="212" customFormat="1">
      <c r="A58" s="210">
        <v>43348</v>
      </c>
      <c r="B58" s="211" t="s">
        <v>4</v>
      </c>
      <c r="C58" s="211">
        <v>4782</v>
      </c>
      <c r="D58" s="211" t="s">
        <v>180</v>
      </c>
      <c r="E58" s="211" t="s">
        <v>5</v>
      </c>
      <c r="F58" s="211" t="s">
        <v>620</v>
      </c>
      <c r="G58" s="211" t="s">
        <v>663</v>
      </c>
      <c r="H58" s="211"/>
    </row>
    <row r="59" spans="1:8" s="212" customFormat="1">
      <c r="A59" s="210">
        <v>43348</v>
      </c>
      <c r="B59" s="211" t="s">
        <v>4</v>
      </c>
      <c r="C59" s="211">
        <v>7381</v>
      </c>
      <c r="D59" s="211" t="s">
        <v>1107</v>
      </c>
      <c r="E59" s="211" t="s">
        <v>5</v>
      </c>
      <c r="F59" s="211" t="s">
        <v>7</v>
      </c>
      <c r="G59" s="211" t="s">
        <v>2609</v>
      </c>
      <c r="H59" s="211"/>
    </row>
    <row r="60" spans="1:8" s="212" customFormat="1">
      <c r="A60" s="210">
        <v>43349</v>
      </c>
      <c r="B60" s="211" t="s">
        <v>4</v>
      </c>
      <c r="C60" s="211">
        <v>4536</v>
      </c>
      <c r="D60" s="211" t="s">
        <v>131</v>
      </c>
      <c r="E60" s="211" t="s">
        <v>5</v>
      </c>
      <c r="F60" s="211" t="s">
        <v>4</v>
      </c>
      <c r="G60" s="211" t="s">
        <v>388</v>
      </c>
      <c r="H60" s="211"/>
    </row>
    <row r="61" spans="1:8" s="212" customFormat="1">
      <c r="A61" s="210">
        <v>43349</v>
      </c>
      <c r="B61" s="211" t="s">
        <v>4</v>
      </c>
      <c r="C61" s="211">
        <v>9170</v>
      </c>
      <c r="D61" s="211" t="s">
        <v>650</v>
      </c>
      <c r="E61" s="211" t="s">
        <v>5</v>
      </c>
      <c r="F61" s="211" t="s">
        <v>7</v>
      </c>
      <c r="G61" s="211" t="s">
        <v>1833</v>
      </c>
      <c r="H61" s="211"/>
    </row>
    <row r="62" spans="1:8" s="212" customFormat="1">
      <c r="A62" s="210">
        <v>43349</v>
      </c>
      <c r="B62" s="211" t="s">
        <v>4</v>
      </c>
      <c r="C62" s="211">
        <v>8523</v>
      </c>
      <c r="D62" s="211" t="s">
        <v>1196</v>
      </c>
      <c r="E62" s="211" t="s">
        <v>5</v>
      </c>
      <c r="F62" s="211" t="s">
        <v>7</v>
      </c>
      <c r="G62" s="211" t="s">
        <v>2612</v>
      </c>
      <c r="H62" s="211"/>
    </row>
    <row r="63" spans="1:8" s="212" customFormat="1">
      <c r="A63" s="210">
        <v>43349</v>
      </c>
      <c r="B63" s="211" t="s">
        <v>4</v>
      </c>
      <c r="C63" s="211">
        <v>2626</v>
      </c>
      <c r="D63" s="211" t="s">
        <v>205</v>
      </c>
      <c r="E63" s="211" t="s">
        <v>28</v>
      </c>
      <c r="F63" s="211" t="s">
        <v>7</v>
      </c>
      <c r="G63" s="211" t="s">
        <v>388</v>
      </c>
      <c r="H63" s="211"/>
    </row>
    <row r="64" spans="1:8" s="212" customFormat="1">
      <c r="A64" s="210">
        <v>43349</v>
      </c>
      <c r="B64" s="211" t="s">
        <v>4</v>
      </c>
      <c r="C64" s="211">
        <v>1254</v>
      </c>
      <c r="D64" s="211" t="s">
        <v>205</v>
      </c>
      <c r="E64" s="211" t="s">
        <v>7</v>
      </c>
      <c r="F64" s="211" t="s">
        <v>28</v>
      </c>
      <c r="G64" s="211" t="s">
        <v>65</v>
      </c>
      <c r="H64" s="211"/>
    </row>
    <row r="65" spans="1:8" s="212" customFormat="1">
      <c r="A65" s="210">
        <v>43349</v>
      </c>
      <c r="B65" s="211" t="s">
        <v>4</v>
      </c>
      <c r="C65" s="211">
        <v>8213</v>
      </c>
      <c r="D65" s="211" t="s">
        <v>162</v>
      </c>
      <c r="E65" s="211" t="s">
        <v>5</v>
      </c>
      <c r="F65" s="211" t="s">
        <v>620</v>
      </c>
      <c r="G65" s="211" t="s">
        <v>123</v>
      </c>
      <c r="H65" s="211"/>
    </row>
    <row r="66" spans="1:8" s="212" customFormat="1">
      <c r="A66" s="210">
        <v>43350</v>
      </c>
      <c r="B66" s="211" t="s">
        <v>4</v>
      </c>
      <c r="C66" s="211">
        <v>4668</v>
      </c>
      <c r="D66" s="211" t="s">
        <v>131</v>
      </c>
      <c r="E66" s="211" t="s">
        <v>5</v>
      </c>
      <c r="F66" s="211" t="s">
        <v>2620</v>
      </c>
      <c r="G66" s="211" t="s">
        <v>93</v>
      </c>
      <c r="H66" s="211"/>
    </row>
    <row r="67" spans="1:8" s="212" customFormat="1">
      <c r="A67" s="210">
        <v>43350</v>
      </c>
      <c r="B67" s="211" t="s">
        <v>4</v>
      </c>
      <c r="C67" s="211">
        <v>8351</v>
      </c>
      <c r="D67" s="211" t="s">
        <v>149</v>
      </c>
      <c r="E67" s="211" t="s">
        <v>5</v>
      </c>
      <c r="F67" s="211" t="s">
        <v>2624</v>
      </c>
      <c r="G67" s="211" t="s">
        <v>243</v>
      </c>
      <c r="H67" s="211"/>
    </row>
    <row r="68" spans="1:8" s="212" customFormat="1">
      <c r="A68" s="210">
        <v>43351</v>
      </c>
      <c r="B68" s="211" t="s">
        <v>4</v>
      </c>
      <c r="C68" s="211">
        <v>8560</v>
      </c>
      <c r="D68" s="211" t="s">
        <v>286</v>
      </c>
      <c r="E68" s="211" t="s">
        <v>7</v>
      </c>
      <c r="F68" s="211" t="s">
        <v>5</v>
      </c>
      <c r="G68" s="211" t="s">
        <v>65</v>
      </c>
      <c r="H68" s="211"/>
    </row>
    <row r="69" spans="1:8" s="212" customFormat="1">
      <c r="A69" s="210">
        <v>43351</v>
      </c>
      <c r="B69" s="211" t="s">
        <v>4</v>
      </c>
      <c r="C69" s="211">
        <v>9366</v>
      </c>
      <c r="D69" s="211" t="s">
        <v>2627</v>
      </c>
      <c r="E69" s="211" t="s">
        <v>5</v>
      </c>
      <c r="F69" s="211" t="s">
        <v>7</v>
      </c>
      <c r="G69" s="211" t="s">
        <v>388</v>
      </c>
      <c r="H69" s="211"/>
    </row>
    <row r="70" spans="1:8" s="212" customFormat="1">
      <c r="A70" s="210">
        <v>43351</v>
      </c>
      <c r="B70" s="211" t="s">
        <v>4</v>
      </c>
      <c r="C70" s="211">
        <v>9278</v>
      </c>
      <c r="D70" s="211" t="s">
        <v>200</v>
      </c>
      <c r="E70" s="211" t="s">
        <v>5</v>
      </c>
      <c r="F70" s="211" t="s">
        <v>7</v>
      </c>
      <c r="G70" s="211" t="s">
        <v>42</v>
      </c>
      <c r="H70" s="211"/>
    </row>
    <row r="71" spans="1:8" s="212" customFormat="1">
      <c r="A71" s="210">
        <v>43351</v>
      </c>
      <c r="B71" s="211" t="s">
        <v>4</v>
      </c>
      <c r="C71" s="211">
        <v>1511</v>
      </c>
      <c r="D71" s="211" t="s">
        <v>205</v>
      </c>
      <c r="E71" s="211" t="s">
        <v>5</v>
      </c>
      <c r="F71" s="211" t="s">
        <v>7</v>
      </c>
      <c r="G71" s="211" t="s">
        <v>51</v>
      </c>
      <c r="H71" s="211"/>
    </row>
    <row r="72" spans="1:8" s="212" customFormat="1">
      <c r="A72" s="210">
        <v>43351</v>
      </c>
      <c r="B72" s="211" t="s">
        <v>4</v>
      </c>
      <c r="C72" s="211">
        <v>7230</v>
      </c>
      <c r="D72" s="211" t="s">
        <v>156</v>
      </c>
      <c r="E72" s="211" t="s">
        <v>451</v>
      </c>
      <c r="F72" s="211" t="s">
        <v>27</v>
      </c>
      <c r="G72" s="211" t="s">
        <v>21</v>
      </c>
      <c r="H72" s="211"/>
    </row>
    <row r="73" spans="1:8" s="212" customFormat="1">
      <c r="A73" s="210">
        <v>43351</v>
      </c>
      <c r="B73" s="211" t="s">
        <v>4</v>
      </c>
      <c r="C73" s="211">
        <v>3931</v>
      </c>
      <c r="D73" s="211" t="s">
        <v>175</v>
      </c>
      <c r="E73" s="211" t="s">
        <v>5</v>
      </c>
      <c r="F73" s="211" t="s">
        <v>7</v>
      </c>
      <c r="G73" s="211" t="s">
        <v>123</v>
      </c>
      <c r="H73" s="211"/>
    </row>
    <row r="74" spans="1:8" s="212" customFormat="1">
      <c r="A74" s="210">
        <v>43351</v>
      </c>
      <c r="B74" s="211" t="s">
        <v>4</v>
      </c>
      <c r="C74" s="211">
        <v>3270</v>
      </c>
      <c r="D74" s="211" t="s">
        <v>333</v>
      </c>
      <c r="E74" s="211" t="s">
        <v>888</v>
      </c>
      <c r="F74" s="211" t="s">
        <v>7</v>
      </c>
      <c r="G74" s="211" t="s">
        <v>514</v>
      </c>
      <c r="H74" s="211"/>
    </row>
    <row r="75" spans="1:8" s="212" customFormat="1">
      <c r="A75" s="210">
        <v>43352</v>
      </c>
      <c r="B75" s="211" t="s">
        <v>4</v>
      </c>
      <c r="C75" s="211">
        <v>3429</v>
      </c>
      <c r="D75" s="211" t="s">
        <v>168</v>
      </c>
      <c r="E75" s="211" t="s">
        <v>5</v>
      </c>
      <c r="F75" s="211" t="s">
        <v>6</v>
      </c>
      <c r="G75" s="211" t="s">
        <v>388</v>
      </c>
      <c r="H75" s="211"/>
    </row>
    <row r="76" spans="1:8" s="212" customFormat="1">
      <c r="A76" s="210">
        <v>43352</v>
      </c>
      <c r="B76" s="211" t="s">
        <v>4</v>
      </c>
      <c r="C76" s="211">
        <v>8004</v>
      </c>
      <c r="D76" s="211" t="s">
        <v>162</v>
      </c>
      <c r="E76" s="211" t="s">
        <v>18</v>
      </c>
      <c r="F76" s="211" t="s">
        <v>100</v>
      </c>
      <c r="G76" s="211" t="s">
        <v>514</v>
      </c>
      <c r="H76" s="211"/>
    </row>
    <row r="77" spans="1:8" s="212" customFormat="1">
      <c r="A77" s="210">
        <v>43352</v>
      </c>
      <c r="B77" s="211" t="s">
        <v>4</v>
      </c>
      <c r="C77" s="211">
        <v>4597</v>
      </c>
      <c r="D77" s="211" t="s">
        <v>131</v>
      </c>
      <c r="E77" s="211" t="s">
        <v>14</v>
      </c>
      <c r="F77" s="211" t="s">
        <v>24</v>
      </c>
      <c r="G77" s="211" t="s">
        <v>392</v>
      </c>
      <c r="H77" s="211"/>
    </row>
    <row r="78" spans="1:8" s="212" customFormat="1">
      <c r="A78" s="210">
        <v>43352</v>
      </c>
      <c r="B78" s="211" t="s">
        <v>4</v>
      </c>
      <c r="C78" s="211">
        <v>7635</v>
      </c>
      <c r="D78" s="211" t="s">
        <v>2635</v>
      </c>
      <c r="E78" s="211" t="s">
        <v>5</v>
      </c>
      <c r="F78" s="211" t="s">
        <v>7</v>
      </c>
      <c r="G78" s="211" t="s">
        <v>42</v>
      </c>
      <c r="H78" s="211"/>
    </row>
    <row r="79" spans="1:8" s="212" customFormat="1">
      <c r="A79" s="210">
        <v>43352</v>
      </c>
      <c r="B79" s="211" t="s">
        <v>4</v>
      </c>
      <c r="C79" s="211">
        <v>4053</v>
      </c>
      <c r="D79" s="211" t="s">
        <v>141</v>
      </c>
      <c r="E79" s="211" t="s">
        <v>7</v>
      </c>
      <c r="F79" s="211" t="s">
        <v>9</v>
      </c>
      <c r="G79" s="211" t="s">
        <v>2637</v>
      </c>
      <c r="H79" s="211"/>
    </row>
    <row r="80" spans="1:8" s="212" customFormat="1">
      <c r="A80" s="210">
        <v>43353</v>
      </c>
      <c r="B80" s="211" t="s">
        <v>4</v>
      </c>
      <c r="C80" s="211">
        <v>2980</v>
      </c>
      <c r="D80" s="211" t="s">
        <v>205</v>
      </c>
      <c r="E80" s="211" t="s">
        <v>28</v>
      </c>
      <c r="F80" s="211" t="s">
        <v>24</v>
      </c>
      <c r="G80" s="211" t="s">
        <v>548</v>
      </c>
      <c r="H80" s="211"/>
    </row>
    <row r="81" spans="1:8" s="212" customFormat="1">
      <c r="A81" s="210">
        <v>43353</v>
      </c>
      <c r="B81" s="211" t="s">
        <v>4</v>
      </c>
      <c r="C81" s="211">
        <v>2167</v>
      </c>
      <c r="D81" s="211" t="s">
        <v>205</v>
      </c>
      <c r="E81" s="211" t="s">
        <v>2639</v>
      </c>
      <c r="F81" s="211" t="s">
        <v>24</v>
      </c>
      <c r="G81" s="211" t="s">
        <v>116</v>
      </c>
      <c r="H81" s="211"/>
    </row>
    <row r="82" spans="1:8" s="212" customFormat="1">
      <c r="A82" s="210">
        <v>43353</v>
      </c>
      <c r="B82" s="211" t="s">
        <v>4</v>
      </c>
      <c r="C82" s="211">
        <v>1232</v>
      </c>
      <c r="D82" s="211" t="s">
        <v>205</v>
      </c>
      <c r="E82" s="211" t="s">
        <v>5</v>
      </c>
      <c r="F82" s="211" t="s">
        <v>5</v>
      </c>
      <c r="G82" s="211" t="s">
        <v>2640</v>
      </c>
      <c r="H82" s="211"/>
    </row>
    <row r="83" spans="1:8" s="212" customFormat="1">
      <c r="A83" s="210">
        <v>43354</v>
      </c>
      <c r="B83" s="211" t="s">
        <v>4</v>
      </c>
      <c r="C83" s="211">
        <v>2451</v>
      </c>
      <c r="D83" s="211" t="s">
        <v>205</v>
      </c>
      <c r="E83" s="211" t="s">
        <v>9</v>
      </c>
      <c r="F83" s="211" t="s">
        <v>7</v>
      </c>
      <c r="G83" s="211" t="s">
        <v>123</v>
      </c>
      <c r="H83" s="211"/>
    </row>
    <row r="84" spans="1:8" s="212" customFormat="1">
      <c r="A84" s="210">
        <v>43354</v>
      </c>
      <c r="B84" s="211" t="s">
        <v>4</v>
      </c>
      <c r="C84" s="211">
        <v>8086</v>
      </c>
      <c r="D84" s="211" t="s">
        <v>133</v>
      </c>
      <c r="E84" s="211" t="s">
        <v>24</v>
      </c>
      <c r="F84" s="211" t="s">
        <v>28</v>
      </c>
      <c r="G84" s="211" t="s">
        <v>794</v>
      </c>
      <c r="H84" s="211"/>
    </row>
    <row r="85" spans="1:8" s="212" customFormat="1">
      <c r="A85" s="210">
        <v>43354</v>
      </c>
      <c r="B85" s="211" t="s">
        <v>4</v>
      </c>
      <c r="C85" s="211">
        <v>2317</v>
      </c>
      <c r="D85" s="211" t="s">
        <v>205</v>
      </c>
      <c r="E85" s="211" t="s">
        <v>24</v>
      </c>
      <c r="F85" s="211" t="s">
        <v>24</v>
      </c>
      <c r="G85" s="211" t="s">
        <v>116</v>
      </c>
      <c r="H85" s="211"/>
    </row>
    <row r="86" spans="1:8" s="212" customFormat="1">
      <c r="A86" s="210">
        <v>43354</v>
      </c>
      <c r="B86" s="211" t="s">
        <v>4</v>
      </c>
      <c r="C86" s="211">
        <v>4712</v>
      </c>
      <c r="D86" s="211" t="s">
        <v>180</v>
      </c>
      <c r="E86" s="211" t="s">
        <v>5</v>
      </c>
      <c r="F86" s="211" t="s">
        <v>7</v>
      </c>
      <c r="G86" s="211" t="s">
        <v>2644</v>
      </c>
      <c r="H86" s="211"/>
    </row>
    <row r="87" spans="1:8" s="212" customFormat="1">
      <c r="A87" s="210">
        <v>43354</v>
      </c>
      <c r="B87" s="211" t="s">
        <v>4</v>
      </c>
      <c r="C87" s="211">
        <v>8081</v>
      </c>
      <c r="D87" s="211" t="s">
        <v>133</v>
      </c>
      <c r="E87" s="211" t="s">
        <v>7</v>
      </c>
      <c r="F87" s="211" t="s">
        <v>7</v>
      </c>
      <c r="G87" s="211" t="s">
        <v>548</v>
      </c>
      <c r="H87" s="211"/>
    </row>
    <row r="88" spans="1:8" s="212" customFormat="1">
      <c r="A88" s="210">
        <v>43355</v>
      </c>
      <c r="B88" s="211" t="s">
        <v>4</v>
      </c>
      <c r="C88" s="211">
        <v>5516</v>
      </c>
      <c r="D88" s="211" t="s">
        <v>1858</v>
      </c>
      <c r="E88" s="211" t="s">
        <v>5</v>
      </c>
      <c r="F88" s="211" t="s">
        <v>5</v>
      </c>
      <c r="G88" s="211" t="s">
        <v>123</v>
      </c>
      <c r="H88" s="211"/>
    </row>
    <row r="89" spans="1:8" s="212" customFormat="1">
      <c r="A89" s="210">
        <v>43356</v>
      </c>
      <c r="B89" s="211" t="s">
        <v>4</v>
      </c>
      <c r="C89" s="211">
        <v>7313</v>
      </c>
      <c r="D89" s="211" t="s">
        <v>163</v>
      </c>
      <c r="E89" s="211" t="s">
        <v>5</v>
      </c>
      <c r="F89" s="211" t="s">
        <v>363</v>
      </c>
      <c r="G89" s="211" t="s">
        <v>388</v>
      </c>
      <c r="H89" s="211"/>
    </row>
    <row r="90" spans="1:8" s="212" customFormat="1">
      <c r="A90" s="210">
        <v>43356</v>
      </c>
      <c r="B90" s="211" t="s">
        <v>4</v>
      </c>
      <c r="C90" s="211">
        <v>4564</v>
      </c>
      <c r="D90" s="211" t="s">
        <v>139</v>
      </c>
      <c r="E90" s="211" t="s">
        <v>5</v>
      </c>
      <c r="F90" s="211" t="s">
        <v>7</v>
      </c>
      <c r="G90" s="211" t="s">
        <v>946</v>
      </c>
      <c r="H90" s="211"/>
    </row>
    <row r="91" spans="1:8" s="212" customFormat="1">
      <c r="A91" s="210">
        <v>43356</v>
      </c>
      <c r="B91" s="211" t="s">
        <v>4</v>
      </c>
      <c r="C91" s="211">
        <v>3554</v>
      </c>
      <c r="D91" s="211" t="s">
        <v>168</v>
      </c>
      <c r="E91" s="211" t="s">
        <v>5</v>
      </c>
      <c r="F91" s="211" t="s">
        <v>7</v>
      </c>
      <c r="G91" s="211" t="s">
        <v>388</v>
      </c>
      <c r="H91" s="211"/>
    </row>
    <row r="92" spans="1:8" s="212" customFormat="1">
      <c r="A92" s="210">
        <v>43356</v>
      </c>
      <c r="B92" s="211" t="s">
        <v>4</v>
      </c>
      <c r="C92" s="211">
        <v>4970</v>
      </c>
      <c r="D92" s="211" t="s">
        <v>199</v>
      </c>
      <c r="E92" s="211" t="s">
        <v>5</v>
      </c>
      <c r="F92" s="211" t="s">
        <v>7</v>
      </c>
      <c r="G92" s="211" t="s">
        <v>65</v>
      </c>
      <c r="H92" s="211"/>
    </row>
    <row r="93" spans="1:8" s="212" customFormat="1">
      <c r="A93" s="210">
        <v>43356</v>
      </c>
      <c r="B93" s="211" t="s">
        <v>4</v>
      </c>
      <c r="C93" s="211">
        <v>4514</v>
      </c>
      <c r="D93" s="211" t="s">
        <v>131</v>
      </c>
      <c r="E93" s="211" t="s">
        <v>12</v>
      </c>
      <c r="F93" s="211" t="s">
        <v>24</v>
      </c>
      <c r="G93" s="211" t="s">
        <v>1133</v>
      </c>
      <c r="H93" s="211"/>
    </row>
    <row r="94" spans="1:8" s="212" customFormat="1">
      <c r="A94" s="210">
        <v>43357</v>
      </c>
      <c r="B94" s="211" t="s">
        <v>4</v>
      </c>
      <c r="C94" s="211">
        <v>2128</v>
      </c>
      <c r="D94" s="211" t="s">
        <v>205</v>
      </c>
      <c r="E94" s="211" t="s">
        <v>7</v>
      </c>
      <c r="F94" s="211" t="s">
        <v>24</v>
      </c>
      <c r="G94" s="211" t="s">
        <v>388</v>
      </c>
      <c r="H94" s="211"/>
    </row>
    <row r="95" spans="1:8" s="212" customFormat="1">
      <c r="A95" s="210">
        <v>43357</v>
      </c>
      <c r="B95" s="211" t="s">
        <v>4</v>
      </c>
      <c r="C95" s="211">
        <v>3427</v>
      </c>
      <c r="D95" s="211" t="s">
        <v>168</v>
      </c>
      <c r="E95" s="211" t="s">
        <v>5</v>
      </c>
      <c r="F95" s="211" t="s">
        <v>7</v>
      </c>
      <c r="G95" s="211" t="s">
        <v>21</v>
      </c>
      <c r="H95" s="211"/>
    </row>
    <row r="96" spans="1:8" s="212" customFormat="1">
      <c r="A96" s="210">
        <v>43357</v>
      </c>
      <c r="B96" s="211" t="s">
        <v>4</v>
      </c>
      <c r="C96" s="211">
        <v>6783</v>
      </c>
      <c r="D96" s="211" t="s">
        <v>144</v>
      </c>
      <c r="E96" s="211" t="s">
        <v>12</v>
      </c>
      <c r="F96" s="211" t="s">
        <v>2542</v>
      </c>
      <c r="G96" s="211" t="s">
        <v>123</v>
      </c>
      <c r="H96" s="211"/>
    </row>
    <row r="97" spans="1:8" s="212" customFormat="1">
      <c r="A97" s="210">
        <v>43357</v>
      </c>
      <c r="B97" s="211" t="s">
        <v>4</v>
      </c>
      <c r="C97" s="211">
        <v>4631</v>
      </c>
      <c r="D97" s="211" t="s">
        <v>207</v>
      </c>
      <c r="E97" s="211" t="s">
        <v>24</v>
      </c>
      <c r="F97" s="211" t="s">
        <v>7</v>
      </c>
      <c r="G97" s="211" t="s">
        <v>946</v>
      </c>
      <c r="H97" s="211"/>
    </row>
    <row r="98" spans="1:8" s="212" customFormat="1">
      <c r="A98" s="210">
        <v>43357</v>
      </c>
      <c r="B98" s="211" t="s">
        <v>4</v>
      </c>
      <c r="C98" s="211">
        <v>4527</v>
      </c>
      <c r="D98" s="211" t="s">
        <v>207</v>
      </c>
      <c r="E98" s="211" t="s">
        <v>5</v>
      </c>
      <c r="F98" s="211" t="s">
        <v>6</v>
      </c>
      <c r="G98" s="211" t="s">
        <v>1373</v>
      </c>
      <c r="H98" s="211"/>
    </row>
    <row r="99" spans="1:8" s="212" customFormat="1">
      <c r="A99" s="210">
        <v>43357</v>
      </c>
      <c r="B99" s="211" t="s">
        <v>4</v>
      </c>
      <c r="C99" s="211">
        <v>4482</v>
      </c>
      <c r="D99" s="211" t="s">
        <v>145</v>
      </c>
      <c r="E99" s="211" t="s">
        <v>5</v>
      </c>
      <c r="F99" s="211" t="s">
        <v>7</v>
      </c>
      <c r="G99" s="211" t="s">
        <v>388</v>
      </c>
      <c r="H99" s="211"/>
    </row>
    <row r="100" spans="1:8" s="212" customFormat="1">
      <c r="A100" s="210">
        <v>43357</v>
      </c>
      <c r="B100" s="211" t="s">
        <v>4</v>
      </c>
      <c r="C100" s="211">
        <v>4677</v>
      </c>
      <c r="D100" s="211" t="s">
        <v>131</v>
      </c>
      <c r="E100" s="211" t="s">
        <v>5</v>
      </c>
      <c r="F100" s="211" t="s">
        <v>6</v>
      </c>
      <c r="G100" s="211" t="s">
        <v>2655</v>
      </c>
      <c r="H100" s="211"/>
    </row>
    <row r="101" spans="1:8" s="212" customFormat="1">
      <c r="A101" s="210">
        <v>43358</v>
      </c>
      <c r="B101" s="211" t="s">
        <v>4</v>
      </c>
      <c r="C101" s="211">
        <v>1635</v>
      </c>
      <c r="D101" s="211" t="s">
        <v>205</v>
      </c>
      <c r="E101" s="211" t="s">
        <v>5</v>
      </c>
      <c r="F101" s="211" t="s">
        <v>6</v>
      </c>
      <c r="G101" s="211" t="s">
        <v>2658</v>
      </c>
      <c r="H101" s="211"/>
    </row>
    <row r="102" spans="1:8" s="212" customFormat="1">
      <c r="A102" s="210">
        <v>43358</v>
      </c>
      <c r="B102" s="211" t="s">
        <v>4</v>
      </c>
      <c r="C102" s="211">
        <v>8086</v>
      </c>
      <c r="D102" s="211" t="s">
        <v>133</v>
      </c>
      <c r="E102" s="211" t="s">
        <v>7</v>
      </c>
      <c r="F102" s="211" t="s">
        <v>7</v>
      </c>
      <c r="G102" s="211" t="s">
        <v>116</v>
      </c>
      <c r="H102" s="211"/>
    </row>
    <row r="103" spans="1:8" s="212" customFormat="1">
      <c r="A103" s="210">
        <v>43359</v>
      </c>
      <c r="B103" s="211" t="s">
        <v>4</v>
      </c>
      <c r="C103" s="211">
        <v>4830</v>
      </c>
      <c r="D103" s="211" t="s">
        <v>296</v>
      </c>
      <c r="E103" s="211" t="s">
        <v>7</v>
      </c>
      <c r="F103" s="211" t="s">
        <v>24</v>
      </c>
      <c r="G103" s="211" t="s">
        <v>123</v>
      </c>
      <c r="H103" s="211"/>
    </row>
    <row r="104" spans="1:8" s="212" customFormat="1">
      <c r="A104" s="210">
        <v>43359</v>
      </c>
      <c r="B104" s="211" t="s">
        <v>4</v>
      </c>
      <c r="C104" s="211">
        <v>4581</v>
      </c>
      <c r="D104" s="211" t="s">
        <v>131</v>
      </c>
      <c r="E104" s="211" t="s">
        <v>24</v>
      </c>
      <c r="F104" s="211" t="s">
        <v>24</v>
      </c>
      <c r="G104" s="211" t="s">
        <v>609</v>
      </c>
      <c r="H104" s="211"/>
    </row>
    <row r="105" spans="1:8" s="212" customFormat="1">
      <c r="A105" s="210">
        <v>43359</v>
      </c>
      <c r="B105" s="211" t="s">
        <v>4</v>
      </c>
      <c r="C105" s="211">
        <v>6616</v>
      </c>
      <c r="D105" s="211" t="s">
        <v>1084</v>
      </c>
      <c r="E105" s="211" t="s">
        <v>24</v>
      </c>
      <c r="F105" s="211" t="s">
        <v>7</v>
      </c>
      <c r="G105" s="211" t="s">
        <v>65</v>
      </c>
      <c r="H105" s="211"/>
    </row>
    <row r="106" spans="1:8" s="212" customFormat="1">
      <c r="A106" s="210">
        <v>43359</v>
      </c>
      <c r="B106" s="211" t="s">
        <v>4</v>
      </c>
      <c r="C106" s="211">
        <v>4411</v>
      </c>
      <c r="D106" s="211" t="s">
        <v>139</v>
      </c>
      <c r="E106" s="211" t="s">
        <v>5</v>
      </c>
      <c r="F106" s="211" t="s">
        <v>119</v>
      </c>
      <c r="G106" s="211" t="s">
        <v>2062</v>
      </c>
      <c r="H106" s="211"/>
    </row>
    <row r="107" spans="1:8" s="212" customFormat="1">
      <c r="A107" s="210">
        <v>43359</v>
      </c>
      <c r="B107" s="211" t="s">
        <v>4</v>
      </c>
      <c r="C107" s="211">
        <v>5817</v>
      </c>
      <c r="D107" s="211" t="s">
        <v>2668</v>
      </c>
      <c r="E107" s="211" t="s">
        <v>5</v>
      </c>
      <c r="F107" s="211" t="s">
        <v>70</v>
      </c>
      <c r="G107" s="211" t="s">
        <v>1208</v>
      </c>
      <c r="H107" s="211"/>
    </row>
    <row r="108" spans="1:8" s="212" customFormat="1">
      <c r="A108" s="210">
        <v>43360</v>
      </c>
      <c r="B108" s="211" t="s">
        <v>4</v>
      </c>
      <c r="C108" s="211">
        <v>8096</v>
      </c>
      <c r="D108" s="211" t="s">
        <v>133</v>
      </c>
      <c r="E108" s="211" t="s">
        <v>12</v>
      </c>
      <c r="F108" s="211" t="s">
        <v>24</v>
      </c>
      <c r="G108" s="211" t="s">
        <v>2669</v>
      </c>
      <c r="H108" s="211"/>
    </row>
    <row r="109" spans="1:8" s="212" customFormat="1">
      <c r="A109" s="210">
        <v>43360</v>
      </c>
      <c r="B109" s="211" t="s">
        <v>4</v>
      </c>
      <c r="C109" s="211">
        <v>2212</v>
      </c>
      <c r="D109" s="211" t="s">
        <v>205</v>
      </c>
      <c r="E109" s="211" t="s">
        <v>12</v>
      </c>
      <c r="F109" s="211" t="s">
        <v>24</v>
      </c>
      <c r="G109" s="211" t="s">
        <v>388</v>
      </c>
      <c r="H109" s="211"/>
    </row>
    <row r="110" spans="1:8" s="212" customFormat="1">
      <c r="A110" s="210">
        <v>43362</v>
      </c>
      <c r="B110" s="211" t="s">
        <v>4</v>
      </c>
      <c r="C110" s="211">
        <v>2125</v>
      </c>
      <c r="D110" s="211" t="s">
        <v>205</v>
      </c>
      <c r="E110" s="211" t="s">
        <v>5</v>
      </c>
      <c r="F110" s="211" t="s">
        <v>228</v>
      </c>
      <c r="G110" s="211" t="s">
        <v>248</v>
      </c>
      <c r="H110" s="211"/>
    </row>
    <row r="111" spans="1:8" s="212" customFormat="1">
      <c r="A111" s="210">
        <v>43364</v>
      </c>
      <c r="B111" s="211" t="s">
        <v>4</v>
      </c>
      <c r="C111" s="211">
        <v>2273</v>
      </c>
      <c r="D111" s="211" t="s">
        <v>205</v>
      </c>
      <c r="E111" s="211" t="s">
        <v>4</v>
      </c>
      <c r="F111" s="211" t="s">
        <v>6</v>
      </c>
      <c r="G111" s="211" t="s">
        <v>388</v>
      </c>
      <c r="H111" s="211"/>
    </row>
    <row r="112" spans="1:8" s="212" customFormat="1">
      <c r="A112" s="210">
        <v>43365</v>
      </c>
      <c r="B112" s="211" t="s">
        <v>4</v>
      </c>
      <c r="C112" s="211">
        <v>2156</v>
      </c>
      <c r="D112" s="211" t="s">
        <v>205</v>
      </c>
      <c r="E112" s="211" t="s">
        <v>1841</v>
      </c>
      <c r="F112" s="211" t="s">
        <v>1931</v>
      </c>
      <c r="G112" s="211" t="s">
        <v>389</v>
      </c>
      <c r="H112" s="211"/>
    </row>
    <row r="113" spans="1:11" s="212" customFormat="1">
      <c r="A113" s="210">
        <v>43365</v>
      </c>
      <c r="B113" s="211" t="s">
        <v>4</v>
      </c>
      <c r="C113" s="211">
        <v>4487</v>
      </c>
      <c r="D113" s="211" t="s">
        <v>145</v>
      </c>
      <c r="E113" s="211" t="s">
        <v>5</v>
      </c>
      <c r="F113" s="211" t="s">
        <v>5</v>
      </c>
      <c r="G113" s="211" t="s">
        <v>1208</v>
      </c>
      <c r="H113" s="211"/>
    </row>
    <row r="114" spans="1:11" s="212" customFormat="1">
      <c r="A114" s="210">
        <v>43365</v>
      </c>
      <c r="B114" s="211" t="s">
        <v>4</v>
      </c>
      <c r="C114" s="211">
        <v>3674</v>
      </c>
      <c r="D114" s="211" t="s">
        <v>181</v>
      </c>
      <c r="E114" s="211" t="s">
        <v>5</v>
      </c>
      <c r="F114" s="211" t="s">
        <v>122</v>
      </c>
      <c r="G114" s="211" t="s">
        <v>2679</v>
      </c>
      <c r="H114" s="211"/>
    </row>
    <row r="115" spans="1:11" s="212" customFormat="1">
      <c r="A115" s="210">
        <v>43365</v>
      </c>
      <c r="B115" s="211" t="s">
        <v>4</v>
      </c>
      <c r="C115" s="211">
        <v>2222</v>
      </c>
      <c r="D115" s="211" t="s">
        <v>205</v>
      </c>
      <c r="E115" s="211" t="s">
        <v>693</v>
      </c>
      <c r="F115" s="211" t="s">
        <v>79</v>
      </c>
      <c r="G115" s="211" t="s">
        <v>65</v>
      </c>
      <c r="H115" s="211"/>
    </row>
    <row r="116" spans="1:11" s="212" customFormat="1">
      <c r="A116" s="210">
        <v>43365</v>
      </c>
      <c r="B116" s="211" t="s">
        <v>4</v>
      </c>
      <c r="C116" s="211">
        <v>7412</v>
      </c>
      <c r="D116" s="211" t="s">
        <v>373</v>
      </c>
      <c r="E116" s="211" t="s">
        <v>5</v>
      </c>
      <c r="F116" s="211" t="s">
        <v>7</v>
      </c>
      <c r="G116" s="211" t="s">
        <v>510</v>
      </c>
      <c r="H116" s="211"/>
    </row>
    <row r="117" spans="1:11" s="212" customFormat="1">
      <c r="A117" s="210">
        <v>43366</v>
      </c>
      <c r="B117" s="211" t="s">
        <v>4</v>
      </c>
      <c r="C117" s="211">
        <v>1862</v>
      </c>
      <c r="D117" s="211" t="s">
        <v>205</v>
      </c>
      <c r="E117" s="211" t="s">
        <v>5</v>
      </c>
      <c r="F117" s="211" t="s">
        <v>5</v>
      </c>
      <c r="G117" s="211" t="s">
        <v>65</v>
      </c>
      <c r="H117" s="211"/>
    </row>
    <row r="118" spans="1:11" s="212" customFormat="1">
      <c r="A118" s="210">
        <v>43366</v>
      </c>
      <c r="B118" s="211" t="s">
        <v>4</v>
      </c>
      <c r="C118" s="211">
        <v>1449</v>
      </c>
      <c r="D118" s="211" t="s">
        <v>205</v>
      </c>
      <c r="E118" s="211" t="s">
        <v>25</v>
      </c>
      <c r="F118" s="211" t="s">
        <v>1541</v>
      </c>
      <c r="G118" s="211" t="s">
        <v>65</v>
      </c>
      <c r="H118" s="211"/>
    </row>
    <row r="119" spans="1:11" s="212" customFormat="1">
      <c r="A119" s="210">
        <v>43366</v>
      </c>
      <c r="B119" s="211" t="s">
        <v>4</v>
      </c>
      <c r="C119" s="211">
        <v>6450</v>
      </c>
      <c r="D119" s="211" t="s">
        <v>157</v>
      </c>
      <c r="E119" s="211" t="s">
        <v>5</v>
      </c>
      <c r="F119" s="211" t="s">
        <v>6</v>
      </c>
      <c r="G119" s="211" t="s">
        <v>116</v>
      </c>
      <c r="H119" s="211"/>
    </row>
    <row r="120" spans="1:11" s="212" customFormat="1">
      <c r="A120" s="210">
        <v>43366</v>
      </c>
      <c r="B120" s="211" t="s">
        <v>4</v>
      </c>
      <c r="C120" s="211">
        <v>3468</v>
      </c>
      <c r="D120" s="211" t="s">
        <v>168</v>
      </c>
      <c r="E120" s="211" t="s">
        <v>5</v>
      </c>
      <c r="F120" s="211" t="s">
        <v>7</v>
      </c>
      <c r="G120" s="211" t="s">
        <v>116</v>
      </c>
      <c r="H120" s="211"/>
    </row>
    <row r="121" spans="1:11" s="212" customFormat="1">
      <c r="A121" s="210">
        <v>43366</v>
      </c>
      <c r="B121" s="211" t="s">
        <v>4</v>
      </c>
      <c r="C121" s="211">
        <v>4946</v>
      </c>
      <c r="D121" s="211" t="s">
        <v>152</v>
      </c>
      <c r="E121" s="211" t="s">
        <v>5</v>
      </c>
      <c r="F121" s="211" t="s">
        <v>5</v>
      </c>
      <c r="G121" s="211" t="s">
        <v>470</v>
      </c>
      <c r="H121" s="211"/>
    </row>
    <row r="122" spans="1:11" s="212" customFormat="1">
      <c r="A122" s="210">
        <v>43366</v>
      </c>
      <c r="B122" s="211" t="s">
        <v>4</v>
      </c>
      <c r="C122" s="211">
        <v>4940</v>
      </c>
      <c r="D122" s="211" t="s">
        <v>152</v>
      </c>
      <c r="E122" s="211" t="s">
        <v>5</v>
      </c>
      <c r="F122" s="211" t="s">
        <v>5</v>
      </c>
      <c r="G122" s="211" t="s">
        <v>794</v>
      </c>
      <c r="H122" s="211"/>
    </row>
    <row r="123" spans="1:11">
      <c r="A123" s="210">
        <v>43366</v>
      </c>
      <c r="B123" s="211" t="s">
        <v>4</v>
      </c>
      <c r="C123" s="211">
        <v>4912</v>
      </c>
      <c r="D123" s="211" t="s">
        <v>152</v>
      </c>
      <c r="E123" s="211" t="s">
        <v>5</v>
      </c>
      <c r="F123" s="211" t="s">
        <v>5</v>
      </c>
      <c r="G123" s="211" t="s">
        <v>470</v>
      </c>
      <c r="H123" s="211"/>
      <c r="I123" s="648"/>
      <c r="J123" s="648"/>
      <c r="K123" s="648"/>
    </row>
    <row r="124" spans="1:11">
      <c r="A124" s="210">
        <v>43366</v>
      </c>
      <c r="B124" s="211" t="s">
        <v>4</v>
      </c>
      <c r="C124" s="211">
        <v>7213</v>
      </c>
      <c r="D124" s="211" t="s">
        <v>153</v>
      </c>
      <c r="E124" s="211" t="s">
        <v>5</v>
      </c>
      <c r="F124" s="211" t="s">
        <v>25</v>
      </c>
      <c r="G124" s="211" t="s">
        <v>2689</v>
      </c>
      <c r="H124" s="211"/>
      <c r="I124" s="648"/>
      <c r="J124" s="648"/>
      <c r="K124" s="648"/>
    </row>
    <row r="125" spans="1:11">
      <c r="A125" s="210">
        <v>43366</v>
      </c>
      <c r="B125" s="211" t="s">
        <v>4</v>
      </c>
      <c r="C125" s="211">
        <v>1309</v>
      </c>
      <c r="D125" s="211" t="s">
        <v>205</v>
      </c>
      <c r="E125" s="211" t="s">
        <v>5</v>
      </c>
      <c r="F125" s="211" t="s">
        <v>5</v>
      </c>
      <c r="G125" s="211" t="s">
        <v>2691</v>
      </c>
      <c r="H125" s="211"/>
      <c r="I125" s="648"/>
      <c r="J125" s="648"/>
      <c r="K125" s="648"/>
    </row>
    <row r="126" spans="1:11">
      <c r="A126" s="210">
        <v>43366</v>
      </c>
      <c r="B126" s="211" t="s">
        <v>4</v>
      </c>
      <c r="C126" s="211">
        <v>3385</v>
      </c>
      <c r="D126" s="211" t="s">
        <v>665</v>
      </c>
      <c r="E126" s="211" t="s">
        <v>5</v>
      </c>
      <c r="F126" s="211" t="s">
        <v>5</v>
      </c>
      <c r="G126" s="211" t="s">
        <v>609</v>
      </c>
      <c r="H126" s="211"/>
      <c r="I126" s="648"/>
      <c r="J126" s="648"/>
      <c r="K126" s="648"/>
    </row>
    <row r="127" spans="1:11">
      <c r="A127" s="210">
        <v>43366</v>
      </c>
      <c r="B127" s="211" t="s">
        <v>4</v>
      </c>
      <c r="C127" s="211">
        <v>6690</v>
      </c>
      <c r="D127" s="211" t="s">
        <v>2692</v>
      </c>
      <c r="E127" s="211" t="s">
        <v>7</v>
      </c>
      <c r="F127" s="211" t="s">
        <v>7</v>
      </c>
      <c r="G127" s="211" t="s">
        <v>548</v>
      </c>
      <c r="H127" s="211"/>
      <c r="I127" s="648"/>
      <c r="J127" s="648"/>
      <c r="K127" s="648"/>
    </row>
    <row r="128" spans="1:11">
      <c r="A128" s="210">
        <v>43366</v>
      </c>
      <c r="B128" s="211" t="s">
        <v>4</v>
      </c>
      <c r="C128" s="211">
        <v>6700</v>
      </c>
      <c r="D128" s="211" t="s">
        <v>326</v>
      </c>
      <c r="E128" s="211" t="s">
        <v>18</v>
      </c>
      <c r="F128" s="211" t="s">
        <v>7</v>
      </c>
      <c r="G128" s="211" t="s">
        <v>65</v>
      </c>
      <c r="H128" s="211"/>
      <c r="I128" s="648"/>
      <c r="J128" s="648"/>
      <c r="K128" s="648"/>
    </row>
    <row r="129" spans="1:11">
      <c r="A129" s="210">
        <v>43366</v>
      </c>
      <c r="B129" s="211" t="s">
        <v>4</v>
      </c>
      <c r="C129" s="211">
        <v>1948</v>
      </c>
      <c r="D129" s="211" t="s">
        <v>205</v>
      </c>
      <c r="E129" s="211" t="s">
        <v>489</v>
      </c>
      <c r="F129" s="211" t="s">
        <v>7</v>
      </c>
      <c r="G129" s="211" t="s">
        <v>283</v>
      </c>
      <c r="H129" s="211"/>
      <c r="I129" s="648"/>
      <c r="J129" s="648"/>
      <c r="K129" s="648"/>
    </row>
    <row r="130" spans="1:11">
      <c r="A130" s="210">
        <v>43366</v>
      </c>
      <c r="B130" s="211" t="s">
        <v>4</v>
      </c>
      <c r="C130" s="211">
        <v>7713</v>
      </c>
      <c r="D130" s="211" t="s">
        <v>138</v>
      </c>
      <c r="E130" s="211" t="s">
        <v>5</v>
      </c>
      <c r="F130" s="211" t="s">
        <v>5</v>
      </c>
      <c r="G130" s="211" t="s">
        <v>2694</v>
      </c>
      <c r="H130" s="211"/>
      <c r="I130" s="648"/>
      <c r="J130" s="648"/>
      <c r="K130" s="648"/>
    </row>
    <row r="131" spans="1:11">
      <c r="A131" s="210">
        <v>43366</v>
      </c>
      <c r="B131" s="211" t="s">
        <v>4</v>
      </c>
      <c r="C131" s="211">
        <v>2981</v>
      </c>
      <c r="D131" s="211" t="s">
        <v>205</v>
      </c>
      <c r="E131" s="211" t="s">
        <v>376</v>
      </c>
      <c r="F131" s="211" t="s">
        <v>5</v>
      </c>
      <c r="G131" s="211" t="s">
        <v>389</v>
      </c>
      <c r="H131" s="211"/>
      <c r="I131" s="648"/>
      <c r="J131" s="648"/>
      <c r="K131" s="648"/>
    </row>
    <row r="132" spans="1:11">
      <c r="A132" s="210">
        <v>43366</v>
      </c>
      <c r="B132" s="211" t="s">
        <v>4</v>
      </c>
      <c r="C132" s="211">
        <v>6450</v>
      </c>
      <c r="D132" s="211" t="s">
        <v>157</v>
      </c>
      <c r="E132" s="211" t="s">
        <v>5</v>
      </c>
      <c r="F132" s="211" t="s">
        <v>5</v>
      </c>
      <c r="G132" s="211" t="s">
        <v>1848</v>
      </c>
      <c r="H132" s="211"/>
      <c r="I132" s="648"/>
      <c r="J132" s="648"/>
      <c r="K132" s="648"/>
    </row>
    <row r="133" spans="1:11">
      <c r="A133" s="210">
        <v>43372</v>
      </c>
      <c r="B133" s="211" t="s">
        <v>4</v>
      </c>
      <c r="C133" s="211">
        <v>4380</v>
      </c>
      <c r="D133" s="211" t="s">
        <v>160</v>
      </c>
      <c r="E133" s="211" t="s">
        <v>5</v>
      </c>
      <c r="F133" s="211" t="s">
        <v>6</v>
      </c>
      <c r="G133" s="211" t="s">
        <v>3093</v>
      </c>
      <c r="H133" s="211"/>
    </row>
    <row r="134" spans="1:11">
      <c r="A134" s="210">
        <v>43372</v>
      </c>
      <c r="B134" s="211" t="s">
        <v>4</v>
      </c>
      <c r="C134" s="211">
        <v>4326</v>
      </c>
      <c r="D134" s="211" t="s">
        <v>141</v>
      </c>
      <c r="E134" s="211" t="s">
        <v>5</v>
      </c>
      <c r="F134" s="211" t="s">
        <v>6</v>
      </c>
      <c r="G134" s="211" t="s">
        <v>21</v>
      </c>
      <c r="H134" s="211"/>
    </row>
    <row r="135" spans="1:11">
      <c r="A135" s="210">
        <v>43373</v>
      </c>
      <c r="B135" s="211" t="s">
        <v>4</v>
      </c>
      <c r="C135" s="211">
        <v>1420</v>
      </c>
      <c r="D135" s="211" t="s">
        <v>205</v>
      </c>
      <c r="E135" s="211" t="s">
        <v>638</v>
      </c>
      <c r="F135" s="211" t="s">
        <v>7</v>
      </c>
      <c r="G135" s="211" t="s">
        <v>37</v>
      </c>
      <c r="H135" s="211"/>
    </row>
    <row r="136" spans="1:11">
      <c r="A136" s="210">
        <v>43373</v>
      </c>
      <c r="B136" s="211" t="s">
        <v>4</v>
      </c>
      <c r="C136" s="211">
        <v>7780</v>
      </c>
      <c r="D136" s="211" t="s">
        <v>140</v>
      </c>
      <c r="E136" s="211" t="s">
        <v>4</v>
      </c>
      <c r="F136" s="211" t="s">
        <v>6</v>
      </c>
      <c r="G136" s="211" t="s">
        <v>3095</v>
      </c>
      <c r="H136" s="211"/>
    </row>
    <row r="137" spans="1:11">
      <c r="A137" s="210">
        <v>43373</v>
      </c>
      <c r="B137" s="211" t="s">
        <v>4</v>
      </c>
      <c r="C137" s="211">
        <v>5243</v>
      </c>
      <c r="D137" s="211" t="s">
        <v>166</v>
      </c>
      <c r="E137" s="211" t="s">
        <v>24</v>
      </c>
      <c r="F137" s="211" t="s">
        <v>7</v>
      </c>
      <c r="G137" s="211" t="s">
        <v>3096</v>
      </c>
      <c r="H137" s="211"/>
    </row>
    <row r="138" spans="1:11">
      <c r="A138" s="210">
        <v>43373</v>
      </c>
      <c r="B138" s="211" t="s">
        <v>4</v>
      </c>
      <c r="C138" s="211">
        <v>4408</v>
      </c>
      <c r="D138" s="211" t="s">
        <v>158</v>
      </c>
      <c r="E138" s="211" t="s">
        <v>7</v>
      </c>
      <c r="F138" s="211" t="s">
        <v>10</v>
      </c>
      <c r="G138" s="211" t="s">
        <v>3097</v>
      </c>
      <c r="H138" s="211"/>
    </row>
    <row r="139" spans="1:11">
      <c r="A139" s="210">
        <v>43373</v>
      </c>
      <c r="B139" s="211" t="s">
        <v>4</v>
      </c>
      <c r="C139" s="211">
        <v>8480</v>
      </c>
      <c r="D139" s="211" t="s">
        <v>1655</v>
      </c>
      <c r="E139" s="211" t="s">
        <v>7</v>
      </c>
      <c r="F139" s="211" t="s">
        <v>28</v>
      </c>
      <c r="G139" s="211" t="s">
        <v>388</v>
      </c>
      <c r="H139" s="211"/>
    </row>
    <row r="140" spans="1:11">
      <c r="A140" s="210">
        <v>43373</v>
      </c>
      <c r="B140" s="211" t="s">
        <v>4</v>
      </c>
      <c r="C140" s="211">
        <v>4741</v>
      </c>
      <c r="D140" s="211" t="s">
        <v>180</v>
      </c>
      <c r="E140" s="211" t="s">
        <v>7</v>
      </c>
      <c r="F140" s="211" t="s">
        <v>24</v>
      </c>
      <c r="G140" s="211" t="s">
        <v>3098</v>
      </c>
      <c r="H140" s="211"/>
    </row>
    <row r="141" spans="1:11">
      <c r="A141" s="210">
        <v>43373</v>
      </c>
      <c r="B141" s="211" t="s">
        <v>4</v>
      </c>
      <c r="C141" s="211">
        <v>3508</v>
      </c>
      <c r="D141" s="211" t="s">
        <v>168</v>
      </c>
      <c r="E141" s="211" t="s">
        <v>4</v>
      </c>
      <c r="F141" s="211" t="s">
        <v>363</v>
      </c>
      <c r="G141" s="211" t="s">
        <v>939</v>
      </c>
      <c r="H141" s="211"/>
    </row>
    <row r="142" spans="1:11">
      <c r="A142" s="210">
        <v>43344</v>
      </c>
      <c r="B142" s="211" t="s">
        <v>250</v>
      </c>
      <c r="C142" s="211" t="s">
        <v>2587</v>
      </c>
      <c r="D142" s="211" t="s">
        <v>2588</v>
      </c>
      <c r="E142" s="211" t="s">
        <v>24</v>
      </c>
      <c r="F142" s="211" t="s">
        <v>28</v>
      </c>
      <c r="G142" s="211" t="s">
        <v>2430</v>
      </c>
      <c r="H142" s="211"/>
      <c r="I142" s="648"/>
      <c r="J142" s="648"/>
      <c r="K142" s="648"/>
    </row>
    <row r="144" spans="1:11">
      <c r="I144" t="s">
        <v>22</v>
      </c>
      <c r="J144">
        <v>17</v>
      </c>
      <c r="K144" s="150">
        <f>J144/$J$156</f>
        <v>0.11971830985915492</v>
      </c>
    </row>
    <row r="145" spans="9:11">
      <c r="I145" t="s">
        <v>6</v>
      </c>
      <c r="J145">
        <v>11</v>
      </c>
      <c r="K145" s="150">
        <f t="shared" ref="K145:K155" si="0">J145/$J$156</f>
        <v>7.746478873239436E-2</v>
      </c>
    </row>
    <row r="146" spans="9:11">
      <c r="I146" t="s">
        <v>7</v>
      </c>
      <c r="J146">
        <v>14</v>
      </c>
      <c r="K146" s="150">
        <f t="shared" si="0"/>
        <v>9.8591549295774641E-2</v>
      </c>
    </row>
    <row r="147" spans="9:11">
      <c r="I147" t="s">
        <v>4</v>
      </c>
      <c r="J147">
        <f>141-44</f>
        <v>97</v>
      </c>
      <c r="K147" s="150">
        <f t="shared" si="0"/>
        <v>0.68309859154929575</v>
      </c>
    </row>
    <row r="148" spans="9:11">
      <c r="I148" t="s">
        <v>604</v>
      </c>
      <c r="J148">
        <v>0</v>
      </c>
      <c r="K148" s="150">
        <f t="shared" si="0"/>
        <v>0</v>
      </c>
    </row>
    <row r="149" spans="9:11">
      <c r="I149" t="s">
        <v>250</v>
      </c>
      <c r="J149">
        <v>1</v>
      </c>
      <c r="K149" s="150">
        <f t="shared" si="0"/>
        <v>7.0422535211267607E-3</v>
      </c>
    </row>
    <row r="150" spans="9:11">
      <c r="I150" t="s">
        <v>3087</v>
      </c>
      <c r="J150">
        <v>0</v>
      </c>
      <c r="K150" s="150">
        <f t="shared" si="0"/>
        <v>0</v>
      </c>
    </row>
    <row r="151" spans="9:11">
      <c r="I151" t="s">
        <v>984</v>
      </c>
      <c r="J151">
        <v>0</v>
      </c>
      <c r="K151" s="150">
        <f t="shared" si="0"/>
        <v>0</v>
      </c>
    </row>
    <row r="152" spans="9:11">
      <c r="I152" t="s">
        <v>3086</v>
      </c>
      <c r="J152">
        <v>0</v>
      </c>
      <c r="K152" s="150">
        <f t="shared" si="0"/>
        <v>0</v>
      </c>
    </row>
    <row r="153" spans="9:11">
      <c r="I153" t="s">
        <v>1108</v>
      </c>
      <c r="J153">
        <v>0</v>
      </c>
      <c r="K153" s="150">
        <f t="shared" si="0"/>
        <v>0</v>
      </c>
    </row>
    <row r="154" spans="9:11">
      <c r="I154" t="s">
        <v>3088</v>
      </c>
      <c r="J154">
        <v>1</v>
      </c>
      <c r="K154" s="150">
        <f t="shared" si="0"/>
        <v>7.0422535211267607E-3</v>
      </c>
    </row>
    <row r="155" spans="9:11">
      <c r="I155" t="s">
        <v>3089</v>
      </c>
      <c r="J155">
        <v>1</v>
      </c>
      <c r="K155" s="150">
        <f t="shared" si="0"/>
        <v>7.0422535211267607E-3</v>
      </c>
    </row>
    <row r="156" spans="9:11">
      <c r="J156">
        <f>SUM(J144:J155)</f>
        <v>142</v>
      </c>
    </row>
  </sheetData>
  <sortState ref="A1:K142">
    <sortCondition ref="B142"/>
  </sortState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7"/>
  <dimension ref="A1:K288"/>
  <sheetViews>
    <sheetView topLeftCell="A255" workbookViewId="0">
      <selection activeCell="H276" sqref="H1:H276"/>
    </sheetView>
  </sheetViews>
  <sheetFormatPr baseColWidth="10" defaultRowHeight="15"/>
  <cols>
    <col min="4" max="4" width="25.1640625" customWidth="1"/>
    <col min="7" max="7" width="29.5" customWidth="1"/>
    <col min="8" max="8" width="26.83203125" customWidth="1"/>
  </cols>
  <sheetData>
    <row r="1" spans="1:8">
      <c r="A1" s="210">
        <v>43380</v>
      </c>
      <c r="B1" s="211" t="s">
        <v>22</v>
      </c>
      <c r="C1" s="211">
        <v>6740</v>
      </c>
      <c r="D1" s="211" t="s">
        <v>2853</v>
      </c>
      <c r="E1" s="211" t="s">
        <v>7</v>
      </c>
      <c r="F1" s="211" t="s">
        <v>24</v>
      </c>
      <c r="G1" s="211" t="s">
        <v>1178</v>
      </c>
      <c r="H1" s="211"/>
    </row>
    <row r="2" spans="1:8">
      <c r="A2" s="210">
        <v>43380</v>
      </c>
      <c r="B2" s="211" t="s">
        <v>22</v>
      </c>
      <c r="C2" s="211">
        <v>6730</v>
      </c>
      <c r="D2" s="211" t="s">
        <v>144</v>
      </c>
      <c r="E2" s="211" t="s">
        <v>7</v>
      </c>
      <c r="F2" s="211" t="s">
        <v>24</v>
      </c>
      <c r="G2" s="211" t="s">
        <v>2856</v>
      </c>
      <c r="H2" s="211"/>
    </row>
    <row r="3" spans="1:8">
      <c r="A3" s="210">
        <v>43386</v>
      </c>
      <c r="B3" s="211" t="s">
        <v>22</v>
      </c>
      <c r="C3" s="211">
        <v>6860</v>
      </c>
      <c r="D3" s="211" t="s">
        <v>550</v>
      </c>
      <c r="E3" s="211" t="s">
        <v>7</v>
      </c>
      <c r="F3" s="211" t="s">
        <v>7</v>
      </c>
      <c r="G3" s="211" t="s">
        <v>2872</v>
      </c>
      <c r="H3" s="211"/>
    </row>
    <row r="4" spans="1:8">
      <c r="A4" s="210">
        <v>43386</v>
      </c>
      <c r="B4" s="211" t="s">
        <v>22</v>
      </c>
      <c r="C4" s="211">
        <v>6860</v>
      </c>
      <c r="D4" s="211" t="s">
        <v>550</v>
      </c>
      <c r="E4" s="211" t="s">
        <v>7</v>
      </c>
      <c r="F4" s="211" t="s">
        <v>7</v>
      </c>
      <c r="G4" s="211" t="s">
        <v>1208</v>
      </c>
      <c r="H4" s="211"/>
    </row>
    <row r="5" spans="1:8">
      <c r="A5" s="210">
        <v>43392</v>
      </c>
      <c r="B5" s="211" t="s">
        <v>22</v>
      </c>
      <c r="C5" s="211">
        <v>6717</v>
      </c>
      <c r="D5" s="211" t="s">
        <v>670</v>
      </c>
      <c r="E5" s="211" t="s">
        <v>7</v>
      </c>
      <c r="F5" s="211" t="s">
        <v>7</v>
      </c>
      <c r="G5" s="211" t="s">
        <v>116</v>
      </c>
      <c r="H5" s="211"/>
    </row>
    <row r="6" spans="1:8">
      <c r="A6" s="210">
        <v>43394</v>
      </c>
      <c r="B6" s="211" t="s">
        <v>22</v>
      </c>
      <c r="C6" s="211">
        <v>6780</v>
      </c>
      <c r="D6" s="211" t="s">
        <v>628</v>
      </c>
      <c r="E6" s="211" t="s">
        <v>984</v>
      </c>
      <c r="F6" s="211" t="s">
        <v>7</v>
      </c>
      <c r="G6" s="211" t="s">
        <v>1833</v>
      </c>
      <c r="H6" s="211"/>
    </row>
    <row r="7" spans="1:8">
      <c r="A7" s="210">
        <v>43400</v>
      </c>
      <c r="B7" s="211" t="s">
        <v>22</v>
      </c>
      <c r="C7" s="211">
        <v>6700</v>
      </c>
      <c r="D7" s="211" t="s">
        <v>326</v>
      </c>
      <c r="E7" s="211" t="s">
        <v>7</v>
      </c>
      <c r="F7" s="211" t="s">
        <v>7</v>
      </c>
      <c r="G7" s="211" t="s">
        <v>548</v>
      </c>
      <c r="H7" s="211"/>
    </row>
    <row r="8" spans="1:8">
      <c r="A8" s="210">
        <v>43402</v>
      </c>
      <c r="B8" s="211" t="s">
        <v>22</v>
      </c>
      <c r="C8" s="211">
        <v>2880</v>
      </c>
      <c r="D8" s="211" t="s">
        <v>2974</v>
      </c>
      <c r="E8" s="211" t="s">
        <v>984</v>
      </c>
      <c r="F8" s="211" t="s">
        <v>24</v>
      </c>
      <c r="G8" s="211" t="s">
        <v>1633</v>
      </c>
      <c r="H8" s="211"/>
    </row>
    <row r="9" spans="1:8">
      <c r="A9" s="210">
        <v>43402</v>
      </c>
      <c r="B9" s="211" t="s">
        <v>22</v>
      </c>
      <c r="C9" s="211">
        <v>8300</v>
      </c>
      <c r="D9" s="211" t="s">
        <v>2981</v>
      </c>
      <c r="E9" s="211" t="s">
        <v>9</v>
      </c>
      <c r="F9" s="211" t="s">
        <v>24</v>
      </c>
      <c r="G9" s="211" t="s">
        <v>514</v>
      </c>
      <c r="H9" s="211"/>
    </row>
    <row r="10" spans="1:8">
      <c r="A10" s="210">
        <v>43403</v>
      </c>
      <c r="B10" s="211" t="s">
        <v>22</v>
      </c>
      <c r="C10" s="211">
        <v>6791</v>
      </c>
      <c r="D10" s="211" t="s">
        <v>479</v>
      </c>
      <c r="E10" s="211" t="s">
        <v>12</v>
      </c>
      <c r="F10" s="211" t="s">
        <v>7</v>
      </c>
      <c r="G10" s="211" t="s">
        <v>388</v>
      </c>
      <c r="H10" s="211"/>
    </row>
    <row r="11" spans="1:8">
      <c r="A11" s="210">
        <v>43404</v>
      </c>
      <c r="B11" s="211" t="s">
        <v>22</v>
      </c>
      <c r="C11" s="211">
        <v>6791</v>
      </c>
      <c r="D11" s="211" t="s">
        <v>479</v>
      </c>
      <c r="E11" s="211" t="s">
        <v>7</v>
      </c>
      <c r="F11" s="211" t="s">
        <v>7</v>
      </c>
      <c r="G11" s="211" t="s">
        <v>3015</v>
      </c>
      <c r="H11" s="211"/>
    </row>
    <row r="12" spans="1:8">
      <c r="A12" s="210">
        <v>43404</v>
      </c>
      <c r="B12" s="211" t="s">
        <v>22</v>
      </c>
      <c r="C12" s="211">
        <v>6700</v>
      </c>
      <c r="D12" s="211" t="s">
        <v>326</v>
      </c>
      <c r="E12" s="211" t="s">
        <v>7</v>
      </c>
      <c r="F12" s="211" t="s">
        <v>24</v>
      </c>
      <c r="G12" s="211" t="s">
        <v>3031</v>
      </c>
      <c r="H12" s="211"/>
    </row>
    <row r="13" spans="1:8">
      <c r="A13" s="210">
        <v>43388</v>
      </c>
      <c r="B13" s="211" t="s">
        <v>6</v>
      </c>
      <c r="C13" s="211">
        <v>54329</v>
      </c>
      <c r="D13" s="211" t="s">
        <v>868</v>
      </c>
      <c r="E13" s="211" t="s">
        <v>620</v>
      </c>
      <c r="F13" s="211" t="s">
        <v>24</v>
      </c>
      <c r="G13" s="211" t="s">
        <v>37</v>
      </c>
      <c r="H13" s="211"/>
    </row>
    <row r="14" spans="1:8">
      <c r="A14" s="210">
        <v>43374</v>
      </c>
      <c r="B14" s="211" t="s">
        <v>6</v>
      </c>
      <c r="C14" s="211">
        <v>30629</v>
      </c>
      <c r="D14" s="211" t="s">
        <v>2834</v>
      </c>
      <c r="E14" s="211" t="s">
        <v>6</v>
      </c>
      <c r="F14" s="211" t="s">
        <v>6</v>
      </c>
      <c r="G14" s="211" t="s">
        <v>1848</v>
      </c>
      <c r="H14" s="211"/>
    </row>
    <row r="15" spans="1:8">
      <c r="A15" s="210">
        <v>43376</v>
      </c>
      <c r="B15" s="211" t="s">
        <v>6</v>
      </c>
      <c r="C15" s="211">
        <v>54293</v>
      </c>
      <c r="D15" s="211" t="s">
        <v>434</v>
      </c>
      <c r="E15" s="211" t="s">
        <v>6</v>
      </c>
      <c r="F15" s="211" t="s">
        <v>6</v>
      </c>
      <c r="G15" s="211" t="s">
        <v>1779</v>
      </c>
      <c r="H15" s="211"/>
    </row>
    <row r="16" spans="1:8">
      <c r="A16" s="210">
        <v>43376</v>
      </c>
      <c r="B16" s="211" t="s">
        <v>6</v>
      </c>
      <c r="C16" s="649" t="s">
        <v>2836</v>
      </c>
      <c r="D16" s="211" t="s">
        <v>2837</v>
      </c>
      <c r="E16" s="211" t="s">
        <v>6</v>
      </c>
      <c r="F16" s="211" t="s">
        <v>6</v>
      </c>
      <c r="G16" s="211" t="s">
        <v>2838</v>
      </c>
      <c r="H16" s="211"/>
    </row>
    <row r="17" spans="1:8">
      <c r="A17" s="210">
        <v>43376</v>
      </c>
      <c r="B17" s="211" t="s">
        <v>6</v>
      </c>
      <c r="C17" s="211">
        <v>54293</v>
      </c>
      <c r="D17" s="211" t="s">
        <v>434</v>
      </c>
      <c r="E17" s="211" t="s">
        <v>6</v>
      </c>
      <c r="F17" s="211" t="s">
        <v>6</v>
      </c>
      <c r="G17" s="211" t="s">
        <v>2840</v>
      </c>
      <c r="H17" s="211"/>
    </row>
    <row r="18" spans="1:8">
      <c r="A18" s="210">
        <v>43376</v>
      </c>
      <c r="B18" s="211" t="s">
        <v>6</v>
      </c>
      <c r="C18" s="211">
        <v>54453</v>
      </c>
      <c r="D18" s="211" t="s">
        <v>431</v>
      </c>
      <c r="E18" s="211" t="s">
        <v>6</v>
      </c>
      <c r="F18" s="211" t="s">
        <v>6</v>
      </c>
      <c r="G18" s="211" t="s">
        <v>1833</v>
      </c>
      <c r="H18" s="211"/>
    </row>
    <row r="19" spans="1:8">
      <c r="A19" s="210">
        <v>43379</v>
      </c>
      <c r="B19" s="211" t="s">
        <v>6</v>
      </c>
      <c r="C19" s="211">
        <v>67657</v>
      </c>
      <c r="D19" s="211" t="s">
        <v>1019</v>
      </c>
      <c r="E19" s="211" t="s">
        <v>6</v>
      </c>
      <c r="F19" s="211" t="s">
        <v>24</v>
      </c>
      <c r="G19" s="211" t="s">
        <v>1133</v>
      </c>
      <c r="H19" s="211"/>
    </row>
    <row r="20" spans="1:8">
      <c r="A20" s="210">
        <v>43379</v>
      </c>
      <c r="B20" s="211" t="s">
        <v>6</v>
      </c>
      <c r="C20" s="211">
        <v>54662</v>
      </c>
      <c r="D20" s="211" t="s">
        <v>2850</v>
      </c>
      <c r="E20" s="211" t="s">
        <v>24</v>
      </c>
      <c r="F20" s="211" t="s">
        <v>24</v>
      </c>
      <c r="G20" s="211" t="s">
        <v>388</v>
      </c>
      <c r="H20" s="211"/>
    </row>
    <row r="21" spans="1:8">
      <c r="A21" s="210">
        <v>43380</v>
      </c>
      <c r="B21" s="211" t="s">
        <v>6</v>
      </c>
      <c r="C21" s="211">
        <v>66706</v>
      </c>
      <c r="D21" s="211" t="s">
        <v>219</v>
      </c>
      <c r="E21" s="211" t="s">
        <v>6</v>
      </c>
      <c r="F21" s="211" t="s">
        <v>28</v>
      </c>
      <c r="G21" s="211" t="s">
        <v>939</v>
      </c>
      <c r="H21" s="211"/>
    </row>
    <row r="22" spans="1:8">
      <c r="A22" s="210">
        <v>43382</v>
      </c>
      <c r="B22" s="211" t="s">
        <v>6</v>
      </c>
      <c r="C22" s="211">
        <v>66798</v>
      </c>
      <c r="D22" s="211" t="s">
        <v>2857</v>
      </c>
      <c r="E22" s="211" t="s">
        <v>6</v>
      </c>
      <c r="F22" s="211" t="s">
        <v>211</v>
      </c>
      <c r="G22" s="211" t="s">
        <v>1833</v>
      </c>
      <c r="H22" s="211"/>
    </row>
    <row r="23" spans="1:8">
      <c r="A23" s="210">
        <v>43382</v>
      </c>
      <c r="B23" s="211" t="s">
        <v>6</v>
      </c>
      <c r="C23" s="211">
        <v>57629</v>
      </c>
      <c r="D23" s="211" t="s">
        <v>2858</v>
      </c>
      <c r="E23" s="211" t="s">
        <v>6</v>
      </c>
      <c r="F23" s="211" t="s">
        <v>24</v>
      </c>
      <c r="G23" s="211" t="s">
        <v>2859</v>
      </c>
      <c r="H23" s="211"/>
    </row>
    <row r="24" spans="1:8">
      <c r="A24" s="210">
        <v>43382</v>
      </c>
      <c r="B24" s="211" t="s">
        <v>6</v>
      </c>
      <c r="C24" s="211">
        <v>65232</v>
      </c>
      <c r="D24" s="211" t="s">
        <v>2860</v>
      </c>
      <c r="E24" s="211" t="s">
        <v>6</v>
      </c>
      <c r="F24" s="211" t="s">
        <v>6</v>
      </c>
      <c r="G24" s="211" t="s">
        <v>2861</v>
      </c>
      <c r="H24" s="211"/>
    </row>
    <row r="25" spans="1:8">
      <c r="A25" s="210">
        <v>43384</v>
      </c>
      <c r="B25" s="211" t="s">
        <v>6</v>
      </c>
      <c r="C25" s="211">
        <v>63105</v>
      </c>
      <c r="D25" s="211" t="s">
        <v>2865</v>
      </c>
      <c r="E25" s="211" t="s">
        <v>6</v>
      </c>
      <c r="F25" s="211" t="s">
        <v>24</v>
      </c>
      <c r="G25" s="211" t="s">
        <v>2866</v>
      </c>
      <c r="H25" s="211"/>
    </row>
    <row r="26" spans="1:8">
      <c r="A26" s="210">
        <v>43390</v>
      </c>
      <c r="B26" s="211" t="s">
        <v>6</v>
      </c>
      <c r="C26" s="211">
        <v>24106</v>
      </c>
      <c r="D26" s="211" t="s">
        <v>2879</v>
      </c>
      <c r="E26" s="211" t="s">
        <v>6</v>
      </c>
      <c r="F26" s="211" t="s">
        <v>24</v>
      </c>
      <c r="G26" s="211" t="s">
        <v>1833</v>
      </c>
      <c r="H26" s="211"/>
    </row>
    <row r="27" spans="1:8">
      <c r="A27" s="210">
        <v>43394</v>
      </c>
      <c r="B27" s="211" t="s">
        <v>6</v>
      </c>
      <c r="C27" s="211">
        <v>70192</v>
      </c>
      <c r="D27" s="211" t="s">
        <v>1064</v>
      </c>
      <c r="E27" s="211" t="s">
        <v>6</v>
      </c>
      <c r="F27" s="211" t="s">
        <v>24</v>
      </c>
      <c r="G27" s="211" t="s">
        <v>1833</v>
      </c>
      <c r="H27" s="211"/>
    </row>
    <row r="28" spans="1:8">
      <c r="A28" s="210">
        <v>43399</v>
      </c>
      <c r="B28" s="211" t="s">
        <v>6</v>
      </c>
      <c r="C28" s="211">
        <v>52146</v>
      </c>
      <c r="D28" s="211" t="s">
        <v>2933</v>
      </c>
      <c r="E28" s="211" t="s">
        <v>6</v>
      </c>
      <c r="F28" s="211" t="s">
        <v>24</v>
      </c>
      <c r="G28" s="211" t="s">
        <v>1833</v>
      </c>
      <c r="H28" s="211"/>
    </row>
    <row r="29" spans="1:8">
      <c r="A29" s="210">
        <v>43399</v>
      </c>
      <c r="B29" s="211" t="s">
        <v>6</v>
      </c>
      <c r="C29" s="211">
        <v>54309</v>
      </c>
      <c r="D29" s="211" t="s">
        <v>2939</v>
      </c>
      <c r="E29" s="211" t="s">
        <v>6</v>
      </c>
      <c r="F29" s="211" t="s">
        <v>24</v>
      </c>
      <c r="G29" s="211" t="s">
        <v>388</v>
      </c>
      <c r="H29" s="211"/>
    </row>
    <row r="30" spans="1:8">
      <c r="A30" s="210">
        <v>43401</v>
      </c>
      <c r="B30" s="211" t="s">
        <v>6</v>
      </c>
      <c r="C30" s="211">
        <v>66701</v>
      </c>
      <c r="D30" s="211" t="s">
        <v>2958</v>
      </c>
      <c r="E30" s="211" t="s">
        <v>6</v>
      </c>
      <c r="F30" s="211" t="s">
        <v>6</v>
      </c>
      <c r="G30" s="211" t="s">
        <v>98</v>
      </c>
      <c r="H30" s="211"/>
    </row>
    <row r="31" spans="1:8">
      <c r="A31" s="210">
        <v>43402</v>
      </c>
      <c r="B31" s="211" t="s">
        <v>6</v>
      </c>
      <c r="C31" s="211">
        <v>13086</v>
      </c>
      <c r="D31" s="211" t="s">
        <v>433</v>
      </c>
      <c r="E31" s="211" t="s">
        <v>28</v>
      </c>
      <c r="F31" s="211" t="s">
        <v>1171</v>
      </c>
      <c r="G31" s="211" t="s">
        <v>1833</v>
      </c>
      <c r="H31" s="211"/>
    </row>
    <row r="32" spans="1:8">
      <c r="A32" s="210">
        <v>43404</v>
      </c>
      <c r="B32" s="211" t="s">
        <v>6</v>
      </c>
      <c r="C32" s="211">
        <v>97670</v>
      </c>
      <c r="D32" s="211" t="s">
        <v>3018</v>
      </c>
      <c r="E32" s="211" t="s">
        <v>6</v>
      </c>
      <c r="F32" s="211" t="s">
        <v>28</v>
      </c>
      <c r="G32" s="211" t="s">
        <v>3019</v>
      </c>
      <c r="H32" s="211"/>
    </row>
    <row r="33" spans="1:8">
      <c r="A33" s="210">
        <v>43379</v>
      </c>
      <c r="B33" s="211" t="s">
        <v>7</v>
      </c>
      <c r="C33" s="211">
        <v>57710</v>
      </c>
      <c r="D33" s="211" t="s">
        <v>1525</v>
      </c>
      <c r="E33" s="211" t="s">
        <v>7</v>
      </c>
      <c r="F33" s="211" t="s">
        <v>984</v>
      </c>
      <c r="G33" s="211" t="s">
        <v>2844</v>
      </c>
      <c r="H33" s="211"/>
    </row>
    <row r="34" spans="1:8">
      <c r="A34" s="210">
        <v>43380</v>
      </c>
      <c r="B34" s="211" t="s">
        <v>7</v>
      </c>
      <c r="C34" s="211">
        <v>54590</v>
      </c>
      <c r="D34" s="211" t="s">
        <v>849</v>
      </c>
      <c r="E34" s="211" t="s">
        <v>7</v>
      </c>
      <c r="F34" s="211" t="s">
        <v>24</v>
      </c>
      <c r="G34" s="211" t="s">
        <v>2851</v>
      </c>
      <c r="H34" s="211"/>
    </row>
    <row r="35" spans="1:8">
      <c r="A35" s="210">
        <v>43387</v>
      </c>
      <c r="B35" s="211" t="s">
        <v>7</v>
      </c>
      <c r="C35" s="211">
        <v>57655</v>
      </c>
      <c r="D35" s="211" t="s">
        <v>1508</v>
      </c>
      <c r="E35" s="211" t="s">
        <v>7</v>
      </c>
      <c r="F35" s="211" t="s">
        <v>7</v>
      </c>
      <c r="G35" s="211" t="s">
        <v>2840</v>
      </c>
      <c r="H35" s="211"/>
    </row>
    <row r="36" spans="1:8">
      <c r="A36" s="210">
        <v>43393</v>
      </c>
      <c r="B36" s="211" t="s">
        <v>7</v>
      </c>
      <c r="C36" s="211">
        <v>57300</v>
      </c>
      <c r="D36" s="211" t="s">
        <v>671</v>
      </c>
      <c r="E36" s="211" t="s">
        <v>7</v>
      </c>
      <c r="F36" s="211" t="s">
        <v>24</v>
      </c>
      <c r="G36" s="211" t="s">
        <v>663</v>
      </c>
      <c r="H36" s="211"/>
    </row>
    <row r="37" spans="1:8">
      <c r="A37" s="210">
        <v>43393</v>
      </c>
      <c r="B37" s="211" t="s">
        <v>7</v>
      </c>
      <c r="C37" s="211">
        <v>33600</v>
      </c>
      <c r="D37" s="211" t="s">
        <v>2887</v>
      </c>
      <c r="E37" s="211" t="s">
        <v>7</v>
      </c>
      <c r="F37" s="211" t="s">
        <v>24</v>
      </c>
      <c r="G37" s="211" t="s">
        <v>388</v>
      </c>
      <c r="H37" s="211"/>
    </row>
    <row r="38" spans="1:8">
      <c r="A38" s="210">
        <v>43393</v>
      </c>
      <c r="B38" s="211" t="s">
        <v>7</v>
      </c>
      <c r="C38" s="211">
        <v>54190</v>
      </c>
      <c r="D38" s="211" t="s">
        <v>791</v>
      </c>
      <c r="E38" s="211" t="s">
        <v>7</v>
      </c>
      <c r="F38" s="211" t="s">
        <v>9</v>
      </c>
      <c r="G38" s="211" t="s">
        <v>388</v>
      </c>
      <c r="H38" s="211"/>
    </row>
    <row r="39" spans="1:8">
      <c r="A39" s="210">
        <v>43393</v>
      </c>
      <c r="B39" s="211" t="s">
        <v>7</v>
      </c>
      <c r="C39" s="211">
        <v>57970</v>
      </c>
      <c r="D39" s="211" t="s">
        <v>739</v>
      </c>
      <c r="E39" s="211" t="s">
        <v>7</v>
      </c>
      <c r="F39" s="211" t="s">
        <v>7</v>
      </c>
      <c r="G39" s="211" t="s">
        <v>37</v>
      </c>
      <c r="H39" s="211"/>
    </row>
    <row r="40" spans="1:8">
      <c r="A40" s="210">
        <v>43394</v>
      </c>
      <c r="B40" s="211" t="s">
        <v>7</v>
      </c>
      <c r="C40" s="211">
        <v>54730</v>
      </c>
      <c r="D40" s="211" t="s">
        <v>2491</v>
      </c>
      <c r="E40" s="211" t="s">
        <v>7</v>
      </c>
      <c r="F40" s="211" t="s">
        <v>6</v>
      </c>
      <c r="G40" s="211" t="s">
        <v>388</v>
      </c>
      <c r="H40" s="211"/>
    </row>
    <row r="41" spans="1:8">
      <c r="A41" s="210">
        <v>43394</v>
      </c>
      <c r="B41" s="211" t="s">
        <v>7</v>
      </c>
      <c r="C41" s="211">
        <v>57940</v>
      </c>
      <c r="D41" s="211" t="s">
        <v>847</v>
      </c>
      <c r="E41" s="211" t="s">
        <v>7</v>
      </c>
      <c r="F41" s="211" t="s">
        <v>24</v>
      </c>
      <c r="G41" s="211" t="s">
        <v>42</v>
      </c>
      <c r="H41" s="211"/>
    </row>
    <row r="42" spans="1:8">
      <c r="A42" s="210">
        <v>43394</v>
      </c>
      <c r="B42" s="211" t="s">
        <v>7</v>
      </c>
      <c r="C42" s="211">
        <v>57000</v>
      </c>
      <c r="D42" s="211" t="s">
        <v>785</v>
      </c>
      <c r="E42" s="211" t="s">
        <v>7</v>
      </c>
      <c r="F42" s="211" t="s">
        <v>693</v>
      </c>
      <c r="G42" s="211" t="s">
        <v>2891</v>
      </c>
      <c r="H42" s="211"/>
    </row>
    <row r="43" spans="1:8">
      <c r="A43" s="210">
        <v>43394</v>
      </c>
      <c r="B43" s="211" t="s">
        <v>7</v>
      </c>
      <c r="C43" s="211">
        <v>57330</v>
      </c>
      <c r="D43" s="211" t="s">
        <v>413</v>
      </c>
      <c r="E43" s="211" t="s">
        <v>7</v>
      </c>
      <c r="F43" s="211" t="s">
        <v>24</v>
      </c>
      <c r="G43" s="211" t="s">
        <v>388</v>
      </c>
      <c r="H43" s="211"/>
    </row>
    <row r="44" spans="1:8">
      <c r="A44" s="210">
        <v>43394</v>
      </c>
      <c r="B44" s="211" t="s">
        <v>7</v>
      </c>
      <c r="C44" s="211">
        <v>8000</v>
      </c>
      <c r="D44" s="211" t="s">
        <v>1348</v>
      </c>
      <c r="E44" s="211" t="s">
        <v>7</v>
      </c>
      <c r="F44" s="211" t="s">
        <v>24</v>
      </c>
      <c r="G44" s="211" t="s">
        <v>1833</v>
      </c>
      <c r="H44" s="211"/>
    </row>
    <row r="45" spans="1:8">
      <c r="A45" s="210">
        <v>43394</v>
      </c>
      <c r="B45" s="211" t="s">
        <v>7</v>
      </c>
      <c r="C45" s="211">
        <v>57100</v>
      </c>
      <c r="D45" s="211" t="s">
        <v>369</v>
      </c>
      <c r="E45" s="211" t="s">
        <v>7</v>
      </c>
      <c r="F45" s="211" t="s">
        <v>6</v>
      </c>
      <c r="G45" s="211" t="s">
        <v>388</v>
      </c>
      <c r="H45" s="211"/>
    </row>
    <row r="46" spans="1:8">
      <c r="A46" s="210">
        <v>43396</v>
      </c>
      <c r="B46" s="211" t="s">
        <v>7</v>
      </c>
      <c r="C46" s="211">
        <v>54580</v>
      </c>
      <c r="D46" s="211" t="s">
        <v>2901</v>
      </c>
      <c r="E46" s="211" t="s">
        <v>7</v>
      </c>
      <c r="F46" s="211" t="s">
        <v>7</v>
      </c>
      <c r="G46" s="211" t="s">
        <v>116</v>
      </c>
      <c r="H46" s="211"/>
    </row>
    <row r="47" spans="1:8">
      <c r="A47" s="210">
        <v>43396</v>
      </c>
      <c r="B47" s="211" t="s">
        <v>7</v>
      </c>
      <c r="C47" s="211">
        <v>57925</v>
      </c>
      <c r="D47" s="211" t="s">
        <v>936</v>
      </c>
      <c r="E47" s="211" t="s">
        <v>7</v>
      </c>
      <c r="F47" s="211" t="s">
        <v>7</v>
      </c>
      <c r="G47" s="211" t="s">
        <v>116</v>
      </c>
      <c r="H47" s="211"/>
    </row>
    <row r="48" spans="1:8">
      <c r="A48" s="210">
        <v>43396</v>
      </c>
      <c r="B48" s="211" t="s">
        <v>7</v>
      </c>
      <c r="C48" s="211">
        <v>54580</v>
      </c>
      <c r="D48" s="211" t="s">
        <v>2901</v>
      </c>
      <c r="E48" s="211" t="s">
        <v>7</v>
      </c>
      <c r="F48" s="211" t="s">
        <v>7</v>
      </c>
      <c r="G48" s="211" t="s">
        <v>116</v>
      </c>
      <c r="H48" s="211"/>
    </row>
    <row r="49" spans="1:8">
      <c r="A49" s="210">
        <v>43397</v>
      </c>
      <c r="B49" s="211" t="s">
        <v>7</v>
      </c>
      <c r="C49" s="211">
        <v>57970</v>
      </c>
      <c r="D49" s="211" t="s">
        <v>2905</v>
      </c>
      <c r="E49" s="211" t="s">
        <v>7</v>
      </c>
      <c r="F49" s="211" t="s">
        <v>7</v>
      </c>
      <c r="G49" s="211" t="s">
        <v>514</v>
      </c>
      <c r="H49" s="211"/>
    </row>
    <row r="50" spans="1:8">
      <c r="A50" s="210">
        <v>43397</v>
      </c>
      <c r="B50" s="211" t="s">
        <v>7</v>
      </c>
      <c r="C50" s="211">
        <v>57290</v>
      </c>
      <c r="D50" s="211" t="s">
        <v>356</v>
      </c>
      <c r="E50" s="211" t="s">
        <v>7</v>
      </c>
      <c r="F50" s="211" t="s">
        <v>7</v>
      </c>
      <c r="G50" s="211" t="s">
        <v>520</v>
      </c>
      <c r="H50" s="211"/>
    </row>
    <row r="51" spans="1:8">
      <c r="A51" s="210">
        <v>43397</v>
      </c>
      <c r="B51" s="211" t="s">
        <v>7</v>
      </c>
      <c r="C51" s="211">
        <v>55150</v>
      </c>
      <c r="D51" s="211" t="s">
        <v>2906</v>
      </c>
      <c r="E51" s="211" t="s">
        <v>7</v>
      </c>
      <c r="F51" s="211" t="s">
        <v>7</v>
      </c>
      <c r="G51" s="211" t="s">
        <v>810</v>
      </c>
      <c r="H51" s="211"/>
    </row>
    <row r="52" spans="1:8">
      <c r="A52" s="210">
        <v>43397</v>
      </c>
      <c r="B52" s="211" t="s">
        <v>7</v>
      </c>
      <c r="C52" s="211">
        <v>57100</v>
      </c>
      <c r="D52" s="211" t="s">
        <v>369</v>
      </c>
      <c r="E52" s="211" t="s">
        <v>7</v>
      </c>
      <c r="F52" s="211" t="s">
        <v>7</v>
      </c>
      <c r="G52" s="211" t="s">
        <v>2701</v>
      </c>
      <c r="H52" s="211"/>
    </row>
    <row r="53" spans="1:8">
      <c r="A53" s="210">
        <v>43397</v>
      </c>
      <c r="B53" s="211" t="s">
        <v>7</v>
      </c>
      <c r="C53" s="211">
        <v>68460</v>
      </c>
      <c r="D53" s="211" t="s">
        <v>2907</v>
      </c>
      <c r="E53" s="211" t="s">
        <v>7</v>
      </c>
      <c r="F53" s="211" t="s">
        <v>7</v>
      </c>
      <c r="G53" s="211" t="s">
        <v>2861</v>
      </c>
      <c r="H53" s="211"/>
    </row>
    <row r="54" spans="1:8">
      <c r="A54" s="210">
        <v>43397</v>
      </c>
      <c r="B54" s="211" t="s">
        <v>7</v>
      </c>
      <c r="C54" s="211">
        <v>57255</v>
      </c>
      <c r="D54" s="211" t="s">
        <v>2908</v>
      </c>
      <c r="E54" s="211" t="s">
        <v>7</v>
      </c>
      <c r="F54" s="211" t="s">
        <v>7</v>
      </c>
      <c r="G54" s="211" t="s">
        <v>1763</v>
      </c>
      <c r="H54" s="211"/>
    </row>
    <row r="55" spans="1:8">
      <c r="A55" s="210">
        <v>43398</v>
      </c>
      <c r="B55" s="211" t="s">
        <v>7</v>
      </c>
      <c r="C55" s="211">
        <v>57700</v>
      </c>
      <c r="D55" s="211" t="s">
        <v>1425</v>
      </c>
      <c r="E55" s="211" t="s">
        <v>7</v>
      </c>
      <c r="F55" s="211" t="s">
        <v>24</v>
      </c>
      <c r="G55" s="211" t="s">
        <v>1178</v>
      </c>
      <c r="H55" s="211"/>
    </row>
    <row r="56" spans="1:8">
      <c r="A56" s="210">
        <v>43398</v>
      </c>
      <c r="B56" s="211" t="s">
        <v>7</v>
      </c>
      <c r="C56" s="211">
        <v>55400</v>
      </c>
      <c r="D56" s="211" t="s">
        <v>2909</v>
      </c>
      <c r="E56" s="211" t="s">
        <v>7</v>
      </c>
      <c r="F56" s="211" t="s">
        <v>24</v>
      </c>
      <c r="G56" s="211" t="s">
        <v>388</v>
      </c>
      <c r="H56" s="211"/>
    </row>
    <row r="57" spans="1:8">
      <c r="A57" s="210">
        <v>43398</v>
      </c>
      <c r="B57" s="211" t="s">
        <v>7</v>
      </c>
      <c r="C57" s="211">
        <v>57640</v>
      </c>
      <c r="D57" s="211" t="s">
        <v>2911</v>
      </c>
      <c r="E57" s="211" t="s">
        <v>7</v>
      </c>
      <c r="F57" s="211" t="s">
        <v>24</v>
      </c>
      <c r="G57" s="211" t="s">
        <v>42</v>
      </c>
      <c r="H57" s="211"/>
    </row>
    <row r="58" spans="1:8">
      <c r="A58" s="210">
        <v>43398</v>
      </c>
      <c r="B58" s="211" t="s">
        <v>7</v>
      </c>
      <c r="C58" s="211">
        <v>57185</v>
      </c>
      <c r="D58" s="211" t="s">
        <v>549</v>
      </c>
      <c r="E58" s="211" t="s">
        <v>9</v>
      </c>
      <c r="F58" s="211" t="s">
        <v>7</v>
      </c>
      <c r="G58" s="211" t="s">
        <v>2913</v>
      </c>
      <c r="H58" s="211"/>
    </row>
    <row r="59" spans="1:8">
      <c r="A59" s="210">
        <v>43398</v>
      </c>
      <c r="B59" s="211" t="s">
        <v>7</v>
      </c>
      <c r="C59" s="211">
        <v>60510</v>
      </c>
      <c r="D59" s="211" t="s">
        <v>2915</v>
      </c>
      <c r="E59" s="211" t="s">
        <v>7</v>
      </c>
      <c r="F59" s="211" t="s">
        <v>7</v>
      </c>
      <c r="G59" s="211" t="s">
        <v>2916</v>
      </c>
      <c r="H59" s="211"/>
    </row>
    <row r="60" spans="1:8">
      <c r="A60" s="210">
        <v>43398</v>
      </c>
      <c r="B60" s="211" t="s">
        <v>7</v>
      </c>
      <c r="C60" s="211">
        <v>54400</v>
      </c>
      <c r="D60" s="211" t="s">
        <v>815</v>
      </c>
      <c r="E60" s="211" t="s">
        <v>7</v>
      </c>
      <c r="F60" s="211" t="s">
        <v>7</v>
      </c>
      <c r="G60" s="211" t="s">
        <v>388</v>
      </c>
      <c r="H60" s="211"/>
    </row>
    <row r="61" spans="1:8">
      <c r="A61" s="210">
        <v>43398</v>
      </c>
      <c r="B61" s="211" t="s">
        <v>7</v>
      </c>
      <c r="C61" s="211">
        <v>54720</v>
      </c>
      <c r="D61" s="211" t="s">
        <v>2918</v>
      </c>
      <c r="E61" s="211" t="s">
        <v>7</v>
      </c>
      <c r="F61" s="211" t="s">
        <v>24</v>
      </c>
      <c r="G61" s="211" t="s">
        <v>388</v>
      </c>
      <c r="H61" s="211"/>
    </row>
    <row r="62" spans="1:8">
      <c r="A62" s="210">
        <v>43398</v>
      </c>
      <c r="B62" s="211" t="s">
        <v>7</v>
      </c>
      <c r="C62" s="211">
        <v>54400</v>
      </c>
      <c r="D62" s="211" t="s">
        <v>815</v>
      </c>
      <c r="E62" s="211" t="s">
        <v>7</v>
      </c>
      <c r="F62" s="211" t="s">
        <v>620</v>
      </c>
      <c r="G62" s="211" t="s">
        <v>1178</v>
      </c>
      <c r="H62" s="211"/>
    </row>
    <row r="63" spans="1:8">
      <c r="A63" s="210">
        <v>43398</v>
      </c>
      <c r="B63" s="211" t="s">
        <v>7</v>
      </c>
      <c r="C63" s="211">
        <v>54700</v>
      </c>
      <c r="D63" s="211" t="s">
        <v>834</v>
      </c>
      <c r="E63" s="211" t="s">
        <v>7</v>
      </c>
      <c r="F63" s="211" t="s">
        <v>24</v>
      </c>
      <c r="G63" s="211" t="s">
        <v>42</v>
      </c>
      <c r="H63" s="211"/>
    </row>
    <row r="64" spans="1:8">
      <c r="A64" s="210">
        <v>43398</v>
      </c>
      <c r="B64" s="211" t="s">
        <v>7</v>
      </c>
      <c r="C64" s="211">
        <v>57160</v>
      </c>
      <c r="D64" s="211" t="s">
        <v>2922</v>
      </c>
      <c r="E64" s="211" t="s">
        <v>7</v>
      </c>
      <c r="F64" s="211" t="s">
        <v>18</v>
      </c>
      <c r="G64" s="211" t="s">
        <v>2923</v>
      </c>
      <c r="H64" s="211"/>
    </row>
    <row r="65" spans="1:8">
      <c r="A65" s="210">
        <v>43398</v>
      </c>
      <c r="B65" s="211" t="s">
        <v>7</v>
      </c>
      <c r="C65" s="211">
        <v>57330</v>
      </c>
      <c r="D65" s="211" t="s">
        <v>2925</v>
      </c>
      <c r="E65" s="211" t="s">
        <v>7</v>
      </c>
      <c r="F65" s="211" t="s">
        <v>620</v>
      </c>
      <c r="G65" s="211" t="s">
        <v>663</v>
      </c>
      <c r="H65" s="211"/>
    </row>
    <row r="66" spans="1:8">
      <c r="A66" s="210">
        <v>43398</v>
      </c>
      <c r="B66" s="211" t="s">
        <v>7</v>
      </c>
      <c r="C66" s="211">
        <v>57970</v>
      </c>
      <c r="D66" s="211" t="s">
        <v>2926</v>
      </c>
      <c r="E66" s="211" t="s">
        <v>7</v>
      </c>
      <c r="F66" s="211" t="s">
        <v>24</v>
      </c>
      <c r="G66" s="211" t="s">
        <v>388</v>
      </c>
      <c r="H66" s="211"/>
    </row>
    <row r="67" spans="1:8">
      <c r="A67" s="210">
        <v>43398</v>
      </c>
      <c r="B67" s="211" t="s">
        <v>7</v>
      </c>
      <c r="C67" s="211">
        <v>57970</v>
      </c>
      <c r="D67" s="211" t="s">
        <v>2926</v>
      </c>
      <c r="E67" s="211" t="s">
        <v>7</v>
      </c>
      <c r="F67" s="211" t="s">
        <v>25</v>
      </c>
      <c r="G67" s="211" t="s">
        <v>388</v>
      </c>
      <c r="H67" s="211"/>
    </row>
    <row r="68" spans="1:8">
      <c r="A68" s="210">
        <v>43398</v>
      </c>
      <c r="B68" s="211" t="s">
        <v>7</v>
      </c>
      <c r="C68" s="211">
        <v>57840</v>
      </c>
      <c r="D68" s="211" t="s">
        <v>2073</v>
      </c>
      <c r="E68" s="211" t="s">
        <v>7</v>
      </c>
      <c r="F68" s="211" t="s">
        <v>2927</v>
      </c>
      <c r="G68" s="211" t="s">
        <v>388</v>
      </c>
      <c r="H68" s="211"/>
    </row>
    <row r="69" spans="1:8">
      <c r="A69" s="210">
        <v>43399</v>
      </c>
      <c r="B69" s="211" t="s">
        <v>7</v>
      </c>
      <c r="C69" s="211">
        <v>54620</v>
      </c>
      <c r="D69" s="211" t="s">
        <v>2928</v>
      </c>
      <c r="E69" s="211" t="s">
        <v>7</v>
      </c>
      <c r="F69" s="211" t="s">
        <v>24</v>
      </c>
      <c r="G69" s="211" t="s">
        <v>2929</v>
      </c>
      <c r="H69" s="211"/>
    </row>
    <row r="70" spans="1:8">
      <c r="A70" s="210">
        <v>43399</v>
      </c>
      <c r="B70" s="211" t="s">
        <v>7</v>
      </c>
      <c r="C70" s="211">
        <v>54150</v>
      </c>
      <c r="D70" s="211" t="s">
        <v>2931</v>
      </c>
      <c r="E70" s="211" t="s">
        <v>7</v>
      </c>
      <c r="F70" s="211" t="s">
        <v>24</v>
      </c>
      <c r="G70" s="211" t="s">
        <v>388</v>
      </c>
      <c r="H70" s="211"/>
    </row>
    <row r="71" spans="1:8">
      <c r="A71" s="210">
        <v>43399</v>
      </c>
      <c r="B71" s="211" t="s">
        <v>7</v>
      </c>
      <c r="C71" s="211">
        <v>57330</v>
      </c>
      <c r="D71" s="211" t="s">
        <v>2925</v>
      </c>
      <c r="E71" s="211" t="s">
        <v>28</v>
      </c>
      <c r="F71" s="211" t="s">
        <v>7</v>
      </c>
      <c r="G71" s="211" t="s">
        <v>1633</v>
      </c>
      <c r="H71" s="211"/>
    </row>
    <row r="72" spans="1:8">
      <c r="A72" s="210">
        <v>43399</v>
      </c>
      <c r="B72" s="211" t="s">
        <v>7</v>
      </c>
      <c r="C72" s="211">
        <v>54190</v>
      </c>
      <c r="D72" s="211" t="s">
        <v>1725</v>
      </c>
      <c r="E72" s="211" t="s">
        <v>7</v>
      </c>
      <c r="F72" s="211" t="s">
        <v>2601</v>
      </c>
      <c r="G72" s="211" t="s">
        <v>946</v>
      </c>
      <c r="H72" s="211"/>
    </row>
    <row r="73" spans="1:8">
      <c r="A73" s="210">
        <v>43399</v>
      </c>
      <c r="B73" s="211" t="s">
        <v>7</v>
      </c>
      <c r="C73" s="211">
        <v>57100</v>
      </c>
      <c r="D73" s="211" t="s">
        <v>369</v>
      </c>
      <c r="E73" s="211" t="s">
        <v>7</v>
      </c>
      <c r="F73" s="211" t="s">
        <v>24</v>
      </c>
      <c r="G73" s="211" t="s">
        <v>2940</v>
      </c>
      <c r="H73" s="211"/>
    </row>
    <row r="74" spans="1:8">
      <c r="A74" s="210">
        <v>43400</v>
      </c>
      <c r="B74" s="211" t="s">
        <v>7</v>
      </c>
      <c r="C74" s="211">
        <v>57570</v>
      </c>
      <c r="D74" s="211" t="s">
        <v>1535</v>
      </c>
      <c r="E74" s="211" t="s">
        <v>7</v>
      </c>
      <c r="F74" s="211" t="s">
        <v>7</v>
      </c>
      <c r="G74" s="211" t="s">
        <v>548</v>
      </c>
      <c r="H74" s="211"/>
    </row>
    <row r="75" spans="1:8">
      <c r="A75" s="210">
        <v>43400</v>
      </c>
      <c r="B75" s="211" t="s">
        <v>7</v>
      </c>
      <c r="C75" s="211">
        <v>57190</v>
      </c>
      <c r="D75" s="211" t="s">
        <v>515</v>
      </c>
      <c r="E75" s="211" t="s">
        <v>7</v>
      </c>
      <c r="F75" s="211" t="s">
        <v>7</v>
      </c>
      <c r="G75" s="211" t="s">
        <v>123</v>
      </c>
      <c r="H75" s="211"/>
    </row>
    <row r="76" spans="1:8">
      <c r="A76" s="210">
        <v>43400</v>
      </c>
      <c r="B76" s="211" t="s">
        <v>7</v>
      </c>
      <c r="C76" s="211">
        <v>57070</v>
      </c>
      <c r="D76" s="211" t="s">
        <v>785</v>
      </c>
      <c r="E76" s="211" t="s">
        <v>7</v>
      </c>
      <c r="F76" s="211" t="s">
        <v>7</v>
      </c>
      <c r="G76" s="211" t="s">
        <v>514</v>
      </c>
      <c r="H76" s="211"/>
    </row>
    <row r="77" spans="1:8">
      <c r="A77" s="210">
        <v>43400</v>
      </c>
      <c r="B77" s="211" t="s">
        <v>7</v>
      </c>
      <c r="C77" s="211">
        <v>8000</v>
      </c>
      <c r="D77" s="211" t="s">
        <v>2944</v>
      </c>
      <c r="E77" s="211" t="s">
        <v>7</v>
      </c>
      <c r="F77" s="211" t="s">
        <v>7</v>
      </c>
      <c r="G77" s="211" t="s">
        <v>514</v>
      </c>
      <c r="H77" s="211"/>
    </row>
    <row r="78" spans="1:8">
      <c r="A78" s="210">
        <v>43400</v>
      </c>
      <c r="B78" s="211" t="s">
        <v>7</v>
      </c>
      <c r="C78" s="211">
        <v>88140</v>
      </c>
      <c r="D78" s="211" t="s">
        <v>2947</v>
      </c>
      <c r="E78" s="211" t="s">
        <v>7</v>
      </c>
      <c r="F78" s="211" t="s">
        <v>7</v>
      </c>
      <c r="G78" s="211" t="s">
        <v>2948</v>
      </c>
      <c r="H78" s="211"/>
    </row>
    <row r="79" spans="1:8">
      <c r="A79" s="210">
        <v>43400</v>
      </c>
      <c r="B79" s="211" t="s">
        <v>7</v>
      </c>
      <c r="C79" s="211">
        <v>57365</v>
      </c>
      <c r="D79" s="211" t="s">
        <v>2950</v>
      </c>
      <c r="E79" s="211" t="s">
        <v>7</v>
      </c>
      <c r="F79" s="211" t="s">
        <v>7</v>
      </c>
      <c r="G79" s="211" t="s">
        <v>388</v>
      </c>
      <c r="H79" s="211"/>
    </row>
    <row r="80" spans="1:8">
      <c r="A80" s="210">
        <v>43401</v>
      </c>
      <c r="B80" s="211" t="s">
        <v>7</v>
      </c>
      <c r="C80" s="211">
        <v>57530</v>
      </c>
      <c r="D80" s="211" t="s">
        <v>2953</v>
      </c>
      <c r="E80" s="211" t="s">
        <v>7</v>
      </c>
      <c r="F80" s="211" t="s">
        <v>7</v>
      </c>
      <c r="G80" s="211" t="s">
        <v>123</v>
      </c>
      <c r="H80" s="211"/>
    </row>
    <row r="81" spans="1:8">
      <c r="A81" s="210">
        <v>43401</v>
      </c>
      <c r="B81" s="211" t="s">
        <v>7</v>
      </c>
      <c r="C81" s="211">
        <v>92140</v>
      </c>
      <c r="D81" s="211" t="s">
        <v>716</v>
      </c>
      <c r="E81" s="211" t="s">
        <v>7</v>
      </c>
      <c r="F81" s="211" t="s">
        <v>7</v>
      </c>
      <c r="G81" s="211" t="s">
        <v>2955</v>
      </c>
      <c r="H81" s="211"/>
    </row>
    <row r="82" spans="1:8">
      <c r="A82" s="210">
        <v>43401</v>
      </c>
      <c r="B82" s="211" t="s">
        <v>7</v>
      </c>
      <c r="C82" s="211">
        <v>54270</v>
      </c>
      <c r="D82" s="211" t="s">
        <v>2956</v>
      </c>
      <c r="E82" s="211" t="s">
        <v>7</v>
      </c>
      <c r="F82" s="211" t="s">
        <v>7</v>
      </c>
      <c r="G82" s="211" t="s">
        <v>1763</v>
      </c>
      <c r="H82" s="211"/>
    </row>
    <row r="83" spans="1:8">
      <c r="A83" s="210">
        <v>43401</v>
      </c>
      <c r="B83" s="211" t="s">
        <v>7</v>
      </c>
      <c r="C83" s="211">
        <v>57970</v>
      </c>
      <c r="D83" s="211" t="s">
        <v>2960</v>
      </c>
      <c r="E83" s="211" t="s">
        <v>7</v>
      </c>
      <c r="F83" s="211" t="s">
        <v>7</v>
      </c>
      <c r="G83" s="211" t="s">
        <v>116</v>
      </c>
      <c r="H83" s="211"/>
    </row>
    <row r="84" spans="1:8">
      <c r="A84" s="210">
        <v>43401</v>
      </c>
      <c r="B84" s="211" t="s">
        <v>7</v>
      </c>
      <c r="C84" s="211">
        <v>57390</v>
      </c>
      <c r="D84" s="211" t="s">
        <v>350</v>
      </c>
      <c r="E84" s="211" t="s">
        <v>7</v>
      </c>
      <c r="F84" s="211" t="s">
        <v>7</v>
      </c>
      <c r="G84" s="211" t="s">
        <v>548</v>
      </c>
      <c r="H84" s="211"/>
    </row>
    <row r="85" spans="1:8">
      <c r="A85" s="210">
        <v>43401</v>
      </c>
      <c r="B85" s="211" t="s">
        <v>7</v>
      </c>
      <c r="C85" s="211">
        <v>54810</v>
      </c>
      <c r="D85" s="211" t="s">
        <v>394</v>
      </c>
      <c r="E85" s="211" t="s">
        <v>7</v>
      </c>
      <c r="F85" s="211" t="s">
        <v>7</v>
      </c>
      <c r="G85" s="211" t="s">
        <v>379</v>
      </c>
      <c r="H85" s="218"/>
    </row>
    <row r="86" spans="1:8">
      <c r="A86" s="210">
        <v>43402</v>
      </c>
      <c r="B86" s="211" t="s">
        <v>7</v>
      </c>
      <c r="C86" s="211">
        <v>57655</v>
      </c>
      <c r="D86" s="211" t="s">
        <v>1508</v>
      </c>
      <c r="E86" s="211" t="s">
        <v>7</v>
      </c>
      <c r="F86" s="211" t="s">
        <v>24</v>
      </c>
      <c r="G86" s="211" t="s">
        <v>388</v>
      </c>
      <c r="H86" s="211"/>
    </row>
    <row r="87" spans="1:8">
      <c r="A87" s="210">
        <v>43402</v>
      </c>
      <c r="B87" s="211" t="s">
        <v>7</v>
      </c>
      <c r="C87" s="211">
        <v>57925</v>
      </c>
      <c r="D87" s="211" t="s">
        <v>936</v>
      </c>
      <c r="E87" s="211" t="s">
        <v>7</v>
      </c>
      <c r="F87" s="211" t="s">
        <v>2601</v>
      </c>
      <c r="G87" s="211" t="s">
        <v>388</v>
      </c>
      <c r="H87" s="211"/>
    </row>
    <row r="88" spans="1:8">
      <c r="A88" s="210">
        <v>43402</v>
      </c>
      <c r="B88" s="211" t="s">
        <v>7</v>
      </c>
      <c r="C88" s="211">
        <v>54260</v>
      </c>
      <c r="D88" s="211" t="s">
        <v>2977</v>
      </c>
      <c r="E88" s="211" t="s">
        <v>7</v>
      </c>
      <c r="F88" s="211" t="s">
        <v>24</v>
      </c>
      <c r="G88" s="211" t="s">
        <v>2978</v>
      </c>
      <c r="H88" s="211"/>
    </row>
    <row r="89" spans="1:8">
      <c r="A89" s="210">
        <v>43402</v>
      </c>
      <c r="B89" s="211" t="s">
        <v>7</v>
      </c>
      <c r="C89" s="211">
        <v>57710</v>
      </c>
      <c r="D89" s="211" t="s">
        <v>383</v>
      </c>
      <c r="E89" s="211" t="s">
        <v>7</v>
      </c>
      <c r="F89" s="211" t="s">
        <v>24</v>
      </c>
      <c r="G89" s="211" t="s">
        <v>42</v>
      </c>
      <c r="H89" s="211"/>
    </row>
    <row r="90" spans="1:8">
      <c r="A90" s="210">
        <v>43402</v>
      </c>
      <c r="B90" s="211" t="s">
        <v>7</v>
      </c>
      <c r="C90" s="211">
        <v>57100</v>
      </c>
      <c r="D90" s="211" t="s">
        <v>369</v>
      </c>
      <c r="E90" s="211" t="s">
        <v>7</v>
      </c>
      <c r="F90" s="211" t="s">
        <v>24</v>
      </c>
      <c r="G90" s="211" t="s">
        <v>2979</v>
      </c>
      <c r="H90" s="211"/>
    </row>
    <row r="91" spans="1:8">
      <c r="A91" s="210">
        <v>43402</v>
      </c>
      <c r="B91" s="211" t="s">
        <v>7</v>
      </c>
      <c r="C91" s="211">
        <v>57570</v>
      </c>
      <c r="D91" s="211" t="s">
        <v>176</v>
      </c>
      <c r="E91" s="211" t="s">
        <v>7</v>
      </c>
      <c r="F91" s="211" t="s">
        <v>24</v>
      </c>
      <c r="G91" s="211" t="s">
        <v>2891</v>
      </c>
      <c r="H91" s="211"/>
    </row>
    <row r="92" spans="1:8">
      <c r="A92" s="210">
        <v>43403</v>
      </c>
      <c r="B92" s="211" t="s">
        <v>7</v>
      </c>
      <c r="C92" s="211">
        <v>77550</v>
      </c>
      <c r="D92" s="211" t="s">
        <v>2986</v>
      </c>
      <c r="E92" s="211" t="s">
        <v>7</v>
      </c>
      <c r="F92" s="211" t="s">
        <v>7</v>
      </c>
      <c r="G92" s="211" t="s">
        <v>1833</v>
      </c>
      <c r="H92" s="211"/>
    </row>
    <row r="93" spans="1:8">
      <c r="A93" s="210">
        <v>43403</v>
      </c>
      <c r="B93" s="211" t="s">
        <v>7</v>
      </c>
      <c r="C93" s="211">
        <v>57480</v>
      </c>
      <c r="D93" s="211" t="s">
        <v>2989</v>
      </c>
      <c r="E93" s="211" t="s">
        <v>7</v>
      </c>
      <c r="F93" s="211" t="s">
        <v>6</v>
      </c>
      <c r="G93" s="211" t="s">
        <v>2923</v>
      </c>
      <c r="H93" s="211"/>
    </row>
    <row r="94" spans="1:8">
      <c r="A94" s="210">
        <v>43403</v>
      </c>
      <c r="B94" s="211" t="s">
        <v>7</v>
      </c>
      <c r="C94" s="211">
        <v>92190</v>
      </c>
      <c r="D94" s="211" t="s">
        <v>2990</v>
      </c>
      <c r="E94" s="211" t="s">
        <v>7</v>
      </c>
      <c r="F94" s="211" t="s">
        <v>24</v>
      </c>
      <c r="G94" s="211" t="s">
        <v>1833</v>
      </c>
      <c r="H94" s="211"/>
    </row>
    <row r="95" spans="1:8">
      <c r="A95" s="210">
        <v>43403</v>
      </c>
      <c r="B95" s="211" t="s">
        <v>7</v>
      </c>
      <c r="C95" s="211">
        <v>54920</v>
      </c>
      <c r="D95" s="211" t="s">
        <v>2992</v>
      </c>
      <c r="E95" s="211" t="s">
        <v>7</v>
      </c>
      <c r="F95" s="211" t="s">
        <v>24</v>
      </c>
      <c r="G95" s="211" t="s">
        <v>663</v>
      </c>
      <c r="H95" s="211"/>
    </row>
    <row r="96" spans="1:8">
      <c r="A96" s="210">
        <v>43403</v>
      </c>
      <c r="B96" s="211" t="s">
        <v>7</v>
      </c>
      <c r="C96" s="211">
        <v>93000</v>
      </c>
      <c r="D96" s="211" t="s">
        <v>2993</v>
      </c>
      <c r="E96" s="211" t="s">
        <v>7</v>
      </c>
      <c r="F96" s="211" t="s">
        <v>848</v>
      </c>
      <c r="G96" s="211" t="s">
        <v>388</v>
      </c>
      <c r="H96" s="211"/>
    </row>
    <row r="97" spans="1:8">
      <c r="A97" s="210">
        <v>43403</v>
      </c>
      <c r="B97" s="211" t="s">
        <v>7</v>
      </c>
      <c r="C97" s="211">
        <v>57950</v>
      </c>
      <c r="D97" s="211" t="s">
        <v>2995</v>
      </c>
      <c r="E97" s="211" t="s">
        <v>7</v>
      </c>
      <c r="F97" s="211" t="s">
        <v>7</v>
      </c>
      <c r="G97" s="211" t="s">
        <v>65</v>
      </c>
      <c r="H97" s="211"/>
    </row>
    <row r="98" spans="1:8">
      <c r="A98" s="210">
        <v>43403</v>
      </c>
      <c r="B98" s="211" t="s">
        <v>7</v>
      </c>
      <c r="C98" s="211">
        <v>75020</v>
      </c>
      <c r="D98" s="211" t="s">
        <v>716</v>
      </c>
      <c r="E98" s="211" t="s">
        <v>7</v>
      </c>
      <c r="F98" s="211" t="s">
        <v>27</v>
      </c>
      <c r="G98" s="211" t="s">
        <v>388</v>
      </c>
      <c r="H98" s="211"/>
    </row>
    <row r="99" spans="1:8">
      <c r="A99" s="210">
        <v>43403</v>
      </c>
      <c r="B99" s="211" t="s">
        <v>7</v>
      </c>
      <c r="C99" s="211">
        <v>54310</v>
      </c>
      <c r="D99" s="211" t="s">
        <v>2997</v>
      </c>
      <c r="E99" s="211" t="s">
        <v>7</v>
      </c>
      <c r="F99" s="211" t="s">
        <v>6</v>
      </c>
      <c r="G99" s="211" t="s">
        <v>388</v>
      </c>
      <c r="H99" s="211"/>
    </row>
    <row r="100" spans="1:8">
      <c r="A100" s="210">
        <v>43403</v>
      </c>
      <c r="B100" s="211" t="s">
        <v>7</v>
      </c>
      <c r="C100" s="211">
        <v>54860</v>
      </c>
      <c r="D100" s="211" t="s">
        <v>2999</v>
      </c>
      <c r="E100" s="211" t="s">
        <v>7</v>
      </c>
      <c r="F100" s="211" t="s">
        <v>24</v>
      </c>
      <c r="G100" s="211" t="s">
        <v>37</v>
      </c>
      <c r="H100" s="211"/>
    </row>
    <row r="101" spans="1:8">
      <c r="A101" s="210">
        <v>43403</v>
      </c>
      <c r="B101" s="211" t="s">
        <v>7</v>
      </c>
      <c r="C101" s="211">
        <v>57710</v>
      </c>
      <c r="D101" s="211" t="s">
        <v>383</v>
      </c>
      <c r="E101" s="211" t="s">
        <v>12</v>
      </c>
      <c r="F101" s="211" t="s">
        <v>7</v>
      </c>
      <c r="G101" s="211" t="s">
        <v>388</v>
      </c>
      <c r="H101" s="211"/>
    </row>
    <row r="102" spans="1:8">
      <c r="A102" s="210">
        <v>43404</v>
      </c>
      <c r="B102" s="211" t="s">
        <v>7</v>
      </c>
      <c r="C102" s="211">
        <v>57940</v>
      </c>
      <c r="D102" s="211" t="s">
        <v>899</v>
      </c>
      <c r="E102" s="211" t="s">
        <v>7</v>
      </c>
      <c r="F102" s="211" t="s">
        <v>6</v>
      </c>
      <c r="G102" s="211" t="s">
        <v>946</v>
      </c>
      <c r="H102" s="211"/>
    </row>
    <row r="103" spans="1:8">
      <c r="A103" s="210">
        <v>43404</v>
      </c>
      <c r="B103" s="211" t="s">
        <v>7</v>
      </c>
      <c r="C103" s="211">
        <v>57570</v>
      </c>
      <c r="D103" s="211" t="s">
        <v>176</v>
      </c>
      <c r="E103" s="211" t="s">
        <v>7</v>
      </c>
      <c r="F103" s="211" t="s">
        <v>24</v>
      </c>
      <c r="G103" s="211" t="s">
        <v>495</v>
      </c>
      <c r="H103" s="211"/>
    </row>
    <row r="104" spans="1:8">
      <c r="A104" s="210">
        <v>43404</v>
      </c>
      <c r="B104" s="211" t="s">
        <v>7</v>
      </c>
      <c r="C104" s="211">
        <v>57660</v>
      </c>
      <c r="D104" s="211" t="s">
        <v>3011</v>
      </c>
      <c r="E104" s="211" t="s">
        <v>7</v>
      </c>
      <c r="F104" s="211" t="s">
        <v>24</v>
      </c>
      <c r="G104" s="211" t="s">
        <v>388</v>
      </c>
      <c r="H104" s="211"/>
    </row>
    <row r="105" spans="1:8">
      <c r="A105" s="210">
        <v>43404</v>
      </c>
      <c r="B105" s="211" t="s">
        <v>7</v>
      </c>
      <c r="C105" s="211">
        <v>57680</v>
      </c>
      <c r="D105" s="211" t="s">
        <v>3013</v>
      </c>
      <c r="E105" s="211" t="s">
        <v>7</v>
      </c>
      <c r="F105" s="211" t="s">
        <v>24</v>
      </c>
      <c r="G105" s="211" t="s">
        <v>388</v>
      </c>
      <c r="H105" s="211"/>
    </row>
    <row r="106" spans="1:8">
      <c r="A106" s="210">
        <v>43404</v>
      </c>
      <c r="B106" s="211" t="s">
        <v>7</v>
      </c>
      <c r="C106" s="211">
        <v>57050</v>
      </c>
      <c r="D106" s="211" t="s">
        <v>3021</v>
      </c>
      <c r="E106" s="211" t="s">
        <v>7</v>
      </c>
      <c r="F106" s="211" t="s">
        <v>24</v>
      </c>
      <c r="G106" s="211" t="s">
        <v>388</v>
      </c>
      <c r="H106" s="211"/>
    </row>
    <row r="107" spans="1:8">
      <c r="A107" s="210">
        <v>43402</v>
      </c>
      <c r="B107" s="211" t="s">
        <v>2969</v>
      </c>
      <c r="C107" s="211" t="s">
        <v>2970</v>
      </c>
      <c r="D107" s="211" t="s">
        <v>2971</v>
      </c>
      <c r="E107" s="211" t="s">
        <v>32</v>
      </c>
      <c r="F107" s="211" t="s">
        <v>24</v>
      </c>
      <c r="G107" s="211" t="s">
        <v>1833</v>
      </c>
      <c r="H107" s="211"/>
    </row>
    <row r="108" spans="1:8">
      <c r="A108" s="210">
        <v>43379</v>
      </c>
      <c r="B108" s="211" t="s">
        <v>9</v>
      </c>
      <c r="C108" s="211">
        <v>47922</v>
      </c>
      <c r="D108" s="211" t="s">
        <v>2846</v>
      </c>
      <c r="E108" s="211" t="s">
        <v>9</v>
      </c>
      <c r="F108" s="211" t="s">
        <v>79</v>
      </c>
      <c r="G108" s="211" t="s">
        <v>1833</v>
      </c>
      <c r="H108" s="211"/>
    </row>
    <row r="109" spans="1:8">
      <c r="A109" s="210">
        <v>43374</v>
      </c>
      <c r="B109" s="211" t="s">
        <v>4</v>
      </c>
      <c r="C109" s="211">
        <v>4918</v>
      </c>
      <c r="D109" s="211" t="s">
        <v>152</v>
      </c>
      <c r="E109" s="211" t="s">
        <v>18</v>
      </c>
      <c r="F109" s="211" t="s">
        <v>56</v>
      </c>
      <c r="G109" s="211" t="s">
        <v>2833</v>
      </c>
      <c r="H109" s="211"/>
    </row>
    <row r="110" spans="1:8">
      <c r="A110" s="210">
        <v>43375</v>
      </c>
      <c r="B110" s="211" t="s">
        <v>4</v>
      </c>
      <c r="C110" s="211">
        <v>4946</v>
      </c>
      <c r="D110" s="211" t="s">
        <v>152</v>
      </c>
      <c r="E110" s="211" t="s">
        <v>5</v>
      </c>
      <c r="F110" s="211" t="s">
        <v>5</v>
      </c>
      <c r="G110" s="211" t="s">
        <v>1996</v>
      </c>
      <c r="H110" s="211"/>
    </row>
    <row r="111" spans="1:8">
      <c r="A111" s="210">
        <v>43375</v>
      </c>
      <c r="B111" s="211" t="s">
        <v>4</v>
      </c>
      <c r="C111" s="211">
        <v>8026</v>
      </c>
      <c r="D111" s="211" t="s">
        <v>135</v>
      </c>
      <c r="E111" s="211" t="s">
        <v>5</v>
      </c>
      <c r="F111" s="211" t="s">
        <v>5</v>
      </c>
      <c r="G111" s="211" t="s">
        <v>2835</v>
      </c>
      <c r="H111" s="211"/>
    </row>
    <row r="112" spans="1:8">
      <c r="A112" s="210">
        <v>43375</v>
      </c>
      <c r="B112" s="211" t="s">
        <v>4</v>
      </c>
      <c r="C112" s="211">
        <v>1145</v>
      </c>
      <c r="D112" s="211" t="s">
        <v>205</v>
      </c>
      <c r="E112" s="211" t="s">
        <v>5</v>
      </c>
      <c r="F112" s="211" t="s">
        <v>5</v>
      </c>
      <c r="G112" s="211" t="s">
        <v>548</v>
      </c>
      <c r="H112" s="211"/>
    </row>
    <row r="113" spans="1:8">
      <c r="A113" s="210">
        <v>43376</v>
      </c>
      <c r="B113" s="211" t="s">
        <v>4</v>
      </c>
      <c r="C113" s="211">
        <v>8240</v>
      </c>
      <c r="D113" s="211" t="s">
        <v>162</v>
      </c>
      <c r="E113" s="211" t="s">
        <v>24</v>
      </c>
      <c r="F113" s="211" t="s">
        <v>7</v>
      </c>
      <c r="G113" s="211" t="s">
        <v>98</v>
      </c>
      <c r="H113" s="211"/>
    </row>
    <row r="114" spans="1:8">
      <c r="A114" s="210">
        <v>43376</v>
      </c>
      <c r="B114" s="211" t="s">
        <v>4</v>
      </c>
      <c r="C114" s="211">
        <v>4549</v>
      </c>
      <c r="D114" s="211" t="s">
        <v>131</v>
      </c>
      <c r="E114" s="211" t="s">
        <v>7</v>
      </c>
      <c r="F114" s="211" t="s">
        <v>7</v>
      </c>
      <c r="G114" s="211" t="s">
        <v>2842</v>
      </c>
      <c r="H114" s="211"/>
    </row>
    <row r="115" spans="1:8">
      <c r="A115" s="210">
        <v>43377</v>
      </c>
      <c r="B115" s="211" t="s">
        <v>4</v>
      </c>
      <c r="C115" s="211">
        <v>7790</v>
      </c>
      <c r="D115" s="211" t="s">
        <v>2843</v>
      </c>
      <c r="E115" s="211" t="s">
        <v>5</v>
      </c>
      <c r="F115" s="211" t="s">
        <v>5</v>
      </c>
      <c r="G115" s="211" t="s">
        <v>2232</v>
      </c>
      <c r="H115" s="211"/>
    </row>
    <row r="116" spans="1:8">
      <c r="A116" s="210">
        <v>43377</v>
      </c>
      <c r="B116" s="211" t="s">
        <v>4</v>
      </c>
      <c r="C116" s="211">
        <v>1635</v>
      </c>
      <c r="D116" s="211" t="s">
        <v>205</v>
      </c>
      <c r="E116" s="211" t="s">
        <v>5</v>
      </c>
      <c r="F116" s="211" t="s">
        <v>5</v>
      </c>
      <c r="G116" s="211" t="s">
        <v>2232</v>
      </c>
      <c r="H116" s="211"/>
    </row>
    <row r="117" spans="1:8">
      <c r="A117" s="210">
        <v>43377</v>
      </c>
      <c r="B117" s="211" t="s">
        <v>4</v>
      </c>
      <c r="C117" s="211">
        <v>5405</v>
      </c>
      <c r="D117" s="211" t="s">
        <v>194</v>
      </c>
      <c r="E117" s="211" t="s">
        <v>5</v>
      </c>
      <c r="F117" s="211" t="s">
        <v>5</v>
      </c>
      <c r="G117" s="211" t="s">
        <v>2232</v>
      </c>
      <c r="H117" s="211"/>
    </row>
    <row r="118" spans="1:8">
      <c r="A118" s="210">
        <v>43377</v>
      </c>
      <c r="B118" s="211" t="s">
        <v>4</v>
      </c>
      <c r="C118" s="211">
        <v>2329</v>
      </c>
      <c r="D118" s="211" t="s">
        <v>136</v>
      </c>
      <c r="E118" s="211" t="s">
        <v>66</v>
      </c>
      <c r="F118" s="211" t="s">
        <v>5</v>
      </c>
      <c r="G118" s="211" t="s">
        <v>2232</v>
      </c>
      <c r="H118" s="211"/>
    </row>
    <row r="119" spans="1:8">
      <c r="A119" s="210">
        <v>43377</v>
      </c>
      <c r="B119" s="211" t="s">
        <v>4</v>
      </c>
      <c r="C119" s="211">
        <v>4480</v>
      </c>
      <c r="D119" s="211" t="s">
        <v>145</v>
      </c>
      <c r="E119" s="211" t="s">
        <v>5</v>
      </c>
      <c r="F119" s="211" t="s">
        <v>5</v>
      </c>
      <c r="G119" s="211" t="s">
        <v>744</v>
      </c>
      <c r="H119" s="211"/>
    </row>
    <row r="120" spans="1:8">
      <c r="A120" s="210">
        <v>43377</v>
      </c>
      <c r="B120" s="211" t="s">
        <v>4</v>
      </c>
      <c r="C120" s="211">
        <v>8356</v>
      </c>
      <c r="D120" s="211" t="s">
        <v>295</v>
      </c>
      <c r="E120" s="211" t="s">
        <v>6</v>
      </c>
      <c r="F120" s="211" t="s">
        <v>6</v>
      </c>
      <c r="G120" s="211" t="s">
        <v>2232</v>
      </c>
      <c r="H120" s="211"/>
    </row>
    <row r="121" spans="1:8">
      <c r="A121" s="210">
        <v>43379</v>
      </c>
      <c r="B121" s="211" t="s">
        <v>4</v>
      </c>
      <c r="C121" s="211">
        <v>1372</v>
      </c>
      <c r="D121" s="211" t="s">
        <v>205</v>
      </c>
      <c r="E121" s="211" t="s">
        <v>14</v>
      </c>
      <c r="F121" s="211" t="s">
        <v>27</v>
      </c>
      <c r="G121" s="211" t="s">
        <v>388</v>
      </c>
      <c r="H121" s="211"/>
    </row>
    <row r="122" spans="1:8">
      <c r="A122" s="210">
        <v>43379</v>
      </c>
      <c r="B122" s="211" t="s">
        <v>4</v>
      </c>
      <c r="C122" s="211">
        <v>6572</v>
      </c>
      <c r="D122" s="211" t="s">
        <v>157</v>
      </c>
      <c r="E122" s="211" t="s">
        <v>5</v>
      </c>
      <c r="F122" s="211" t="s">
        <v>24</v>
      </c>
      <c r="G122" s="211" t="s">
        <v>2845</v>
      </c>
      <c r="H122" s="211"/>
    </row>
    <row r="123" spans="1:8">
      <c r="A123" s="210">
        <v>43380</v>
      </c>
      <c r="B123" s="211" t="s">
        <v>4</v>
      </c>
      <c r="C123" s="211">
        <v>8067</v>
      </c>
      <c r="D123" s="211" t="s">
        <v>133</v>
      </c>
      <c r="E123" s="211" t="s">
        <v>7</v>
      </c>
      <c r="F123" s="211" t="s">
        <v>24</v>
      </c>
      <c r="G123" s="211" t="s">
        <v>663</v>
      </c>
      <c r="H123" s="211"/>
    </row>
    <row r="124" spans="1:8">
      <c r="A124" s="210">
        <v>43380</v>
      </c>
      <c r="B124" s="211" t="s">
        <v>4</v>
      </c>
      <c r="C124" s="211">
        <v>8042</v>
      </c>
      <c r="D124" s="211" t="s">
        <v>135</v>
      </c>
      <c r="E124" s="211" t="s">
        <v>24</v>
      </c>
      <c r="F124" s="211" t="s">
        <v>639</v>
      </c>
      <c r="G124" s="211" t="s">
        <v>51</v>
      </c>
      <c r="H124" s="211"/>
    </row>
    <row r="125" spans="1:8">
      <c r="A125" s="210">
        <v>43380</v>
      </c>
      <c r="B125" s="211" t="s">
        <v>4</v>
      </c>
      <c r="C125" s="211">
        <v>4418</v>
      </c>
      <c r="D125" s="211" t="s">
        <v>158</v>
      </c>
      <c r="E125" s="211" t="s">
        <v>5</v>
      </c>
      <c r="F125" s="211" t="s">
        <v>6</v>
      </c>
      <c r="G125" s="211" t="s">
        <v>2852</v>
      </c>
      <c r="H125" s="211"/>
    </row>
    <row r="126" spans="1:8">
      <c r="A126" s="210">
        <v>43380</v>
      </c>
      <c r="B126" s="211" t="s">
        <v>4</v>
      </c>
      <c r="C126" s="211">
        <v>8562</v>
      </c>
      <c r="D126" s="211" t="s">
        <v>400</v>
      </c>
      <c r="E126" s="211" t="s">
        <v>5</v>
      </c>
      <c r="F126" s="211" t="s">
        <v>7</v>
      </c>
      <c r="G126" s="211" t="s">
        <v>123</v>
      </c>
      <c r="H126" s="211"/>
    </row>
    <row r="127" spans="1:8">
      <c r="A127" s="210">
        <v>43380</v>
      </c>
      <c r="B127" s="211" t="s">
        <v>4</v>
      </c>
      <c r="C127" s="211">
        <v>6250</v>
      </c>
      <c r="D127" s="211" t="s">
        <v>2854</v>
      </c>
      <c r="E127" s="211" t="s">
        <v>814</v>
      </c>
      <c r="F127" s="211" t="s">
        <v>7</v>
      </c>
      <c r="G127" s="211" t="s">
        <v>123</v>
      </c>
      <c r="H127" s="211"/>
    </row>
    <row r="128" spans="1:8">
      <c r="A128" s="210">
        <v>43380</v>
      </c>
      <c r="B128" s="211" t="s">
        <v>4</v>
      </c>
      <c r="C128" s="211">
        <v>1638</v>
      </c>
      <c r="D128" s="211" t="s">
        <v>648</v>
      </c>
      <c r="E128" s="211" t="s">
        <v>24</v>
      </c>
      <c r="F128" s="211" t="s">
        <v>363</v>
      </c>
      <c r="G128" s="211" t="s">
        <v>388</v>
      </c>
      <c r="H128" s="218"/>
    </row>
    <row r="129" spans="1:8">
      <c r="A129" s="210">
        <v>43380</v>
      </c>
      <c r="B129" s="211" t="s">
        <v>4</v>
      </c>
      <c r="C129" s="211">
        <v>8378</v>
      </c>
      <c r="D129" s="211" t="s">
        <v>300</v>
      </c>
      <c r="E129" s="211" t="s">
        <v>6</v>
      </c>
      <c r="F129" s="211" t="s">
        <v>79</v>
      </c>
      <c r="G129" s="211" t="s">
        <v>123</v>
      </c>
      <c r="H129" s="211"/>
    </row>
    <row r="130" spans="1:8">
      <c r="A130" s="210">
        <v>43382</v>
      </c>
      <c r="B130" s="211" t="s">
        <v>4</v>
      </c>
      <c r="C130" s="211">
        <v>4808</v>
      </c>
      <c r="D130" s="211" t="s">
        <v>296</v>
      </c>
      <c r="E130" s="211" t="s">
        <v>5</v>
      </c>
      <c r="F130" s="211" t="s">
        <v>5</v>
      </c>
      <c r="G130" s="211" t="s">
        <v>470</v>
      </c>
      <c r="H130" s="211"/>
    </row>
    <row r="131" spans="1:8">
      <c r="A131" s="210">
        <v>43384</v>
      </c>
      <c r="B131" s="211" t="s">
        <v>4</v>
      </c>
      <c r="C131" s="211">
        <v>4440</v>
      </c>
      <c r="D131" s="211" t="s">
        <v>158</v>
      </c>
      <c r="E131" s="211" t="s">
        <v>5</v>
      </c>
      <c r="F131" s="211" t="s">
        <v>6</v>
      </c>
      <c r="G131" s="211" t="s">
        <v>939</v>
      </c>
      <c r="H131" s="211"/>
    </row>
    <row r="132" spans="1:8">
      <c r="A132" s="210">
        <v>43384</v>
      </c>
      <c r="B132" s="211" t="s">
        <v>4</v>
      </c>
      <c r="C132" s="211">
        <v>1457</v>
      </c>
      <c r="D132" s="211" t="s">
        <v>205</v>
      </c>
      <c r="E132" s="211" t="s">
        <v>5</v>
      </c>
      <c r="F132" s="211" t="s">
        <v>7</v>
      </c>
      <c r="G132" s="211" t="s">
        <v>2868</v>
      </c>
      <c r="H132" s="211"/>
    </row>
    <row r="133" spans="1:8">
      <c r="A133" s="210">
        <v>43385</v>
      </c>
      <c r="B133" s="211" t="s">
        <v>4</v>
      </c>
      <c r="C133" s="211">
        <v>3280</v>
      </c>
      <c r="D133" s="211" t="s">
        <v>333</v>
      </c>
      <c r="E133" s="211" t="s">
        <v>7</v>
      </c>
      <c r="F133" s="211" t="s">
        <v>814</v>
      </c>
      <c r="G133" s="211" t="s">
        <v>2869</v>
      </c>
      <c r="H133" s="211"/>
    </row>
    <row r="134" spans="1:8">
      <c r="A134" s="210">
        <v>43386</v>
      </c>
      <c r="B134" s="211" t="s">
        <v>4</v>
      </c>
      <c r="C134" s="211">
        <v>1550</v>
      </c>
      <c r="D134" s="211" t="s">
        <v>205</v>
      </c>
      <c r="E134" s="211" t="s">
        <v>6</v>
      </c>
      <c r="F134" s="211" t="s">
        <v>6</v>
      </c>
      <c r="G134" s="211" t="s">
        <v>2870</v>
      </c>
      <c r="H134" s="211"/>
    </row>
    <row r="135" spans="1:8">
      <c r="A135" s="210">
        <v>43386</v>
      </c>
      <c r="B135" s="211" t="s">
        <v>4</v>
      </c>
      <c r="C135" s="211">
        <v>8041</v>
      </c>
      <c r="D135" s="211" t="s">
        <v>205</v>
      </c>
      <c r="E135" s="211" t="s">
        <v>7</v>
      </c>
      <c r="F135" s="211" t="s">
        <v>24</v>
      </c>
      <c r="G135" s="211" t="s">
        <v>794</v>
      </c>
      <c r="H135" s="211"/>
    </row>
    <row r="136" spans="1:8">
      <c r="A136" s="210">
        <v>43386</v>
      </c>
      <c r="B136" s="211" t="s">
        <v>4</v>
      </c>
      <c r="C136" s="211">
        <v>2734</v>
      </c>
      <c r="D136" s="211" t="s">
        <v>205</v>
      </c>
      <c r="E136" s="211" t="s">
        <v>5</v>
      </c>
      <c r="F136" s="211" t="s">
        <v>5</v>
      </c>
      <c r="G136" s="211" t="s">
        <v>2612</v>
      </c>
      <c r="H136" s="211"/>
    </row>
    <row r="137" spans="1:8">
      <c r="A137" s="210">
        <v>43386</v>
      </c>
      <c r="B137" s="211" t="s">
        <v>4</v>
      </c>
      <c r="C137" s="211">
        <v>1644</v>
      </c>
      <c r="D137" s="211" t="s">
        <v>205</v>
      </c>
      <c r="E137" s="211" t="s">
        <v>28</v>
      </c>
      <c r="F137" s="211" t="s">
        <v>7</v>
      </c>
      <c r="G137" s="211" t="s">
        <v>2871</v>
      </c>
      <c r="H137" s="211"/>
    </row>
    <row r="138" spans="1:8">
      <c r="A138" s="210">
        <v>43386</v>
      </c>
      <c r="B138" s="211" t="s">
        <v>4</v>
      </c>
      <c r="C138" s="211">
        <v>4039</v>
      </c>
      <c r="D138" s="211" t="s">
        <v>141</v>
      </c>
      <c r="E138" s="211" t="s">
        <v>7</v>
      </c>
      <c r="F138" s="211" t="s">
        <v>7</v>
      </c>
      <c r="G138" s="211" t="s">
        <v>2873</v>
      </c>
      <c r="H138" s="211"/>
    </row>
    <row r="139" spans="1:8">
      <c r="A139" s="210">
        <v>43387</v>
      </c>
      <c r="B139" s="211" t="s">
        <v>4</v>
      </c>
      <c r="C139" s="211">
        <v>4053</v>
      </c>
      <c r="D139" s="211" t="s">
        <v>141</v>
      </c>
      <c r="E139" s="211" t="s">
        <v>7</v>
      </c>
      <c r="F139" s="211" t="s">
        <v>7</v>
      </c>
      <c r="G139" s="211" t="s">
        <v>2871</v>
      </c>
      <c r="H139" s="211"/>
    </row>
    <row r="140" spans="1:8">
      <c r="A140" s="210">
        <v>43387</v>
      </c>
      <c r="B140" s="211" t="s">
        <v>4</v>
      </c>
      <c r="C140" s="211">
        <v>4671</v>
      </c>
      <c r="D140" s="211" t="s">
        <v>131</v>
      </c>
      <c r="E140" s="211" t="s">
        <v>7</v>
      </c>
      <c r="F140" s="211" t="s">
        <v>5</v>
      </c>
      <c r="G140" s="211" t="s">
        <v>470</v>
      </c>
      <c r="H140" s="211"/>
    </row>
    <row r="141" spans="1:8">
      <c r="A141" s="210">
        <v>43387</v>
      </c>
      <c r="B141" s="211" t="s">
        <v>4</v>
      </c>
      <c r="C141" s="211">
        <v>6830</v>
      </c>
      <c r="D141" s="211" t="s">
        <v>308</v>
      </c>
      <c r="E141" s="211" t="s">
        <v>5</v>
      </c>
      <c r="F141" s="211" t="s">
        <v>5</v>
      </c>
      <c r="G141" s="211" t="s">
        <v>514</v>
      </c>
      <c r="H141" s="211"/>
    </row>
    <row r="142" spans="1:8">
      <c r="A142" s="210">
        <v>43387</v>
      </c>
      <c r="B142" s="211" t="s">
        <v>4</v>
      </c>
      <c r="C142" s="211">
        <v>9068</v>
      </c>
      <c r="D142" s="211" t="s">
        <v>161</v>
      </c>
      <c r="E142" s="211" t="s">
        <v>25</v>
      </c>
      <c r="F142" s="211" t="s">
        <v>82</v>
      </c>
      <c r="G142" s="211" t="s">
        <v>98</v>
      </c>
      <c r="H142" s="211"/>
    </row>
    <row r="143" spans="1:8">
      <c r="A143" s="210">
        <v>43387</v>
      </c>
      <c r="B143" s="211" t="s">
        <v>4</v>
      </c>
      <c r="C143" s="211">
        <v>4041</v>
      </c>
      <c r="D143" s="211" t="s">
        <v>141</v>
      </c>
      <c r="E143" s="211" t="s">
        <v>9</v>
      </c>
      <c r="F143" s="211" t="s">
        <v>71</v>
      </c>
      <c r="G143" s="211" t="s">
        <v>2874</v>
      </c>
      <c r="H143" s="211"/>
    </row>
    <row r="144" spans="1:8">
      <c r="A144" s="210">
        <v>43387</v>
      </c>
      <c r="B144" s="211" t="s">
        <v>4</v>
      </c>
      <c r="C144" s="211">
        <v>8274</v>
      </c>
      <c r="D144" s="211" t="s">
        <v>916</v>
      </c>
      <c r="E144" s="211" t="s">
        <v>5</v>
      </c>
      <c r="F144" s="211" t="s">
        <v>5</v>
      </c>
      <c r="G144" s="211" t="s">
        <v>2840</v>
      </c>
      <c r="H144" s="211"/>
    </row>
    <row r="145" spans="1:8">
      <c r="A145" s="210">
        <v>43387</v>
      </c>
      <c r="B145" s="211" t="s">
        <v>4</v>
      </c>
      <c r="C145" s="211">
        <v>8039</v>
      </c>
      <c r="D145" s="211" t="s">
        <v>135</v>
      </c>
      <c r="E145" s="211" t="s">
        <v>5</v>
      </c>
      <c r="F145" s="211" t="s">
        <v>5</v>
      </c>
      <c r="G145" s="211" t="s">
        <v>2861</v>
      </c>
      <c r="H145" s="211"/>
    </row>
    <row r="146" spans="1:8">
      <c r="A146" s="210">
        <v>43388</v>
      </c>
      <c r="B146" s="211" t="s">
        <v>4</v>
      </c>
      <c r="C146" s="211">
        <v>6835</v>
      </c>
      <c r="D146" s="211" t="s">
        <v>2875</v>
      </c>
      <c r="E146" s="211" t="s">
        <v>2542</v>
      </c>
      <c r="F146" s="211" t="s">
        <v>24</v>
      </c>
      <c r="G146" s="211" t="s">
        <v>42</v>
      </c>
      <c r="H146" s="211"/>
    </row>
    <row r="147" spans="1:8">
      <c r="A147" s="210">
        <v>43389</v>
      </c>
      <c r="B147" s="211" t="s">
        <v>4</v>
      </c>
      <c r="C147" s="211">
        <v>3317</v>
      </c>
      <c r="D147" s="211" t="s">
        <v>137</v>
      </c>
      <c r="E147" s="211" t="s">
        <v>1227</v>
      </c>
      <c r="F147" s="211" t="s">
        <v>122</v>
      </c>
      <c r="G147" s="211" t="s">
        <v>514</v>
      </c>
      <c r="H147" s="211"/>
    </row>
    <row r="148" spans="1:8">
      <c r="A148" s="210">
        <v>43389</v>
      </c>
      <c r="B148" s="211" t="s">
        <v>4</v>
      </c>
      <c r="C148" s="211">
        <v>6941</v>
      </c>
      <c r="D148" s="211" t="s">
        <v>177</v>
      </c>
      <c r="E148" s="211" t="s">
        <v>1227</v>
      </c>
      <c r="F148" s="211" t="s">
        <v>2876</v>
      </c>
      <c r="G148" s="211" t="s">
        <v>516</v>
      </c>
      <c r="H148" s="211"/>
    </row>
    <row r="149" spans="1:8">
      <c r="A149" s="210">
        <v>43389</v>
      </c>
      <c r="B149" s="211" t="s">
        <v>4</v>
      </c>
      <c r="C149" s="211">
        <v>1145</v>
      </c>
      <c r="D149" s="211" t="s">
        <v>205</v>
      </c>
      <c r="E149" s="211" t="s">
        <v>1227</v>
      </c>
      <c r="F149" s="211" t="s">
        <v>2877</v>
      </c>
      <c r="G149" s="211" t="s">
        <v>116</v>
      </c>
      <c r="H149" s="211"/>
    </row>
    <row r="150" spans="1:8">
      <c r="A150" s="210">
        <v>43389</v>
      </c>
      <c r="B150" s="211" t="s">
        <v>4</v>
      </c>
      <c r="C150" s="211">
        <v>6140</v>
      </c>
      <c r="D150" s="211" t="s">
        <v>142</v>
      </c>
      <c r="E150" s="211" t="s">
        <v>34</v>
      </c>
      <c r="F150" s="211" t="s">
        <v>2878</v>
      </c>
      <c r="G150" s="211" t="s">
        <v>116</v>
      </c>
      <c r="H150" s="211"/>
    </row>
    <row r="151" spans="1:8">
      <c r="A151" s="210">
        <v>43390</v>
      </c>
      <c r="B151" s="211" t="s">
        <v>4</v>
      </c>
      <c r="C151" s="211">
        <v>5612</v>
      </c>
      <c r="D151" s="211" t="s">
        <v>196</v>
      </c>
      <c r="E151" s="211" t="s">
        <v>633</v>
      </c>
      <c r="F151" s="211" t="s">
        <v>24</v>
      </c>
      <c r="G151" s="211" t="s">
        <v>388</v>
      </c>
      <c r="H151" s="211"/>
    </row>
    <row r="152" spans="1:8">
      <c r="A152" s="210">
        <v>43391</v>
      </c>
      <c r="B152" s="211" t="s">
        <v>4</v>
      </c>
      <c r="C152" s="211">
        <v>4642</v>
      </c>
      <c r="D152" s="211" t="s">
        <v>131</v>
      </c>
      <c r="E152" s="211" t="s">
        <v>5</v>
      </c>
      <c r="F152" s="211" t="s">
        <v>7</v>
      </c>
      <c r="G152" s="211" t="s">
        <v>2881</v>
      </c>
      <c r="H152" s="211"/>
    </row>
    <row r="153" spans="1:8">
      <c r="A153" s="210">
        <v>43391</v>
      </c>
      <c r="B153" s="211" t="s">
        <v>4</v>
      </c>
      <c r="C153" s="211">
        <v>3270</v>
      </c>
      <c r="D153" s="211" t="s">
        <v>333</v>
      </c>
      <c r="E153" s="211" t="s">
        <v>5</v>
      </c>
      <c r="F153" s="211" t="s">
        <v>6</v>
      </c>
      <c r="G153" s="211" t="s">
        <v>388</v>
      </c>
      <c r="H153" s="211"/>
    </row>
    <row r="154" spans="1:8">
      <c r="A154" s="210">
        <v>43391</v>
      </c>
      <c r="B154" s="211" t="s">
        <v>4</v>
      </c>
      <c r="C154" s="211">
        <v>3762</v>
      </c>
      <c r="D154" s="211" t="s">
        <v>189</v>
      </c>
      <c r="E154" s="211" t="s">
        <v>5</v>
      </c>
      <c r="F154" s="211" t="s">
        <v>7</v>
      </c>
      <c r="G154" s="211" t="s">
        <v>235</v>
      </c>
      <c r="H154" s="211"/>
    </row>
    <row r="155" spans="1:8">
      <c r="A155" s="210">
        <v>43392</v>
      </c>
      <c r="B155" s="211" t="s">
        <v>4</v>
      </c>
      <c r="C155" s="211">
        <v>8808</v>
      </c>
      <c r="D155" s="211" t="s">
        <v>2883</v>
      </c>
      <c r="E155" s="211" t="s">
        <v>4</v>
      </c>
      <c r="F155" s="211" t="s">
        <v>127</v>
      </c>
      <c r="G155" s="211" t="s">
        <v>2884</v>
      </c>
      <c r="H155" s="211"/>
    </row>
    <row r="156" spans="1:8">
      <c r="A156" s="210">
        <v>43393</v>
      </c>
      <c r="B156" s="211" t="s">
        <v>4</v>
      </c>
      <c r="C156" s="211">
        <v>4640</v>
      </c>
      <c r="D156" s="211" t="s">
        <v>131</v>
      </c>
      <c r="E156" s="211" t="s">
        <v>25</v>
      </c>
      <c r="F156" s="211" t="s">
        <v>225</v>
      </c>
      <c r="G156" s="211" t="s">
        <v>123</v>
      </c>
      <c r="H156" s="211"/>
    </row>
    <row r="157" spans="1:8">
      <c r="A157" s="210">
        <v>43393</v>
      </c>
      <c r="B157" s="211" t="s">
        <v>4</v>
      </c>
      <c r="C157" s="211">
        <v>8352</v>
      </c>
      <c r="D157" s="211" t="s">
        <v>149</v>
      </c>
      <c r="E157" s="211" t="s">
        <v>4</v>
      </c>
      <c r="F157" s="211" t="s">
        <v>7</v>
      </c>
      <c r="G157" s="211" t="s">
        <v>388</v>
      </c>
      <c r="H157" s="211"/>
    </row>
    <row r="158" spans="1:8">
      <c r="A158" s="210">
        <v>43393</v>
      </c>
      <c r="B158" s="211" t="s">
        <v>4</v>
      </c>
      <c r="C158" s="211">
        <v>4540</v>
      </c>
      <c r="D158" s="211" t="s">
        <v>131</v>
      </c>
      <c r="E158" s="211" t="s">
        <v>25</v>
      </c>
      <c r="F158" s="211" t="s">
        <v>4</v>
      </c>
      <c r="G158" s="211" t="s">
        <v>2886</v>
      </c>
      <c r="H158" s="211"/>
    </row>
    <row r="159" spans="1:8">
      <c r="A159" s="210">
        <v>43394</v>
      </c>
      <c r="B159" s="211" t="s">
        <v>4</v>
      </c>
      <c r="C159" s="211">
        <v>9753</v>
      </c>
      <c r="D159" s="211" t="s">
        <v>2027</v>
      </c>
      <c r="E159" s="211" t="s">
        <v>24</v>
      </c>
      <c r="F159" s="211" t="s">
        <v>2895</v>
      </c>
      <c r="G159" s="211" t="s">
        <v>42</v>
      </c>
      <c r="H159" s="211"/>
    </row>
    <row r="160" spans="1:8">
      <c r="A160" s="210">
        <v>43394</v>
      </c>
      <c r="B160" s="211" t="s">
        <v>4</v>
      </c>
      <c r="C160" s="211">
        <v>6870</v>
      </c>
      <c r="D160" s="211" t="s">
        <v>2896</v>
      </c>
      <c r="E160" s="211" t="s">
        <v>5</v>
      </c>
      <c r="F160" s="211" t="s">
        <v>7</v>
      </c>
      <c r="G160" s="211" t="s">
        <v>2897</v>
      </c>
      <c r="H160" s="211"/>
    </row>
    <row r="161" spans="1:8">
      <c r="A161" s="210">
        <v>43394</v>
      </c>
      <c r="B161" s="211" t="s">
        <v>4</v>
      </c>
      <c r="C161" s="211">
        <v>57100</v>
      </c>
      <c r="D161" s="211" t="s">
        <v>369</v>
      </c>
      <c r="E161" s="211" t="s">
        <v>7</v>
      </c>
      <c r="F161" s="211" t="s">
        <v>7</v>
      </c>
      <c r="G161" s="211" t="s">
        <v>42</v>
      </c>
      <c r="H161" s="211"/>
    </row>
    <row r="162" spans="1:8">
      <c r="A162" s="210">
        <v>43394</v>
      </c>
      <c r="B162" s="211" t="s">
        <v>4</v>
      </c>
      <c r="C162" s="211">
        <v>4985</v>
      </c>
      <c r="D162" s="211" t="s">
        <v>158</v>
      </c>
      <c r="E162" s="211" t="s">
        <v>25</v>
      </c>
      <c r="F162" s="211" t="s">
        <v>82</v>
      </c>
      <c r="G162" s="211" t="s">
        <v>123</v>
      </c>
      <c r="H162" s="211"/>
    </row>
    <row r="163" spans="1:8">
      <c r="A163" s="210">
        <v>43396</v>
      </c>
      <c r="B163" s="211" t="s">
        <v>4</v>
      </c>
      <c r="C163" s="211">
        <v>6975</v>
      </c>
      <c r="D163" s="211" t="s">
        <v>197</v>
      </c>
      <c r="E163" s="211" t="s">
        <v>6</v>
      </c>
      <c r="F163" s="211" t="s">
        <v>24</v>
      </c>
      <c r="G163" s="211" t="s">
        <v>548</v>
      </c>
      <c r="H163" s="211"/>
    </row>
    <row r="164" spans="1:8">
      <c r="A164" s="210">
        <v>43396</v>
      </c>
      <c r="B164" s="211" t="s">
        <v>4</v>
      </c>
      <c r="C164" s="211">
        <v>4069</v>
      </c>
      <c r="D164" s="211" t="s">
        <v>141</v>
      </c>
      <c r="E164" s="211" t="s">
        <v>5</v>
      </c>
      <c r="F164" s="211" t="s">
        <v>5</v>
      </c>
      <c r="G164" s="211" t="s">
        <v>2904</v>
      </c>
      <c r="H164" s="211"/>
    </row>
    <row r="165" spans="1:8">
      <c r="A165" s="210">
        <v>43396</v>
      </c>
      <c r="B165" s="211" t="s">
        <v>4</v>
      </c>
      <c r="C165" s="211">
        <v>4622</v>
      </c>
      <c r="D165" s="211" t="s">
        <v>207</v>
      </c>
      <c r="E165" s="211" t="s">
        <v>5</v>
      </c>
      <c r="F165" s="211" t="s">
        <v>5</v>
      </c>
      <c r="G165" s="211" t="s">
        <v>548</v>
      </c>
      <c r="H165" s="211"/>
    </row>
    <row r="166" spans="1:8">
      <c r="A166" s="210">
        <v>43397</v>
      </c>
      <c r="B166" s="211" t="s">
        <v>4</v>
      </c>
      <c r="C166" s="211">
        <v>7260</v>
      </c>
      <c r="D166" s="211" t="s">
        <v>153</v>
      </c>
      <c r="E166" s="211" t="s">
        <v>7</v>
      </c>
      <c r="F166" s="211" t="s">
        <v>7</v>
      </c>
      <c r="G166" s="211" t="s">
        <v>1777</v>
      </c>
      <c r="H166" s="211"/>
    </row>
    <row r="167" spans="1:8">
      <c r="A167" s="210">
        <v>43397</v>
      </c>
      <c r="B167" s="211" t="s">
        <v>4</v>
      </c>
      <c r="C167" s="211">
        <v>4275</v>
      </c>
      <c r="D167" s="211" t="s">
        <v>141</v>
      </c>
      <c r="E167" s="211" t="s">
        <v>7</v>
      </c>
      <c r="F167" s="211" t="s">
        <v>7</v>
      </c>
      <c r="G167" s="211" t="s">
        <v>269</v>
      </c>
      <c r="H167" s="211"/>
    </row>
    <row r="168" spans="1:8">
      <c r="A168" s="210">
        <v>43398</v>
      </c>
      <c r="B168" s="211" t="s">
        <v>4</v>
      </c>
      <c r="C168" s="211">
        <v>8311</v>
      </c>
      <c r="D168" s="211" t="s">
        <v>668</v>
      </c>
      <c r="E168" s="211" t="s">
        <v>2921</v>
      </c>
      <c r="F168" s="211" t="s">
        <v>32</v>
      </c>
      <c r="G168" s="211" t="s">
        <v>1178</v>
      </c>
      <c r="H168" s="211"/>
    </row>
    <row r="169" spans="1:8">
      <c r="A169" s="210">
        <v>43399</v>
      </c>
      <c r="B169" s="211" t="s">
        <v>4</v>
      </c>
      <c r="C169" s="211">
        <v>2326</v>
      </c>
      <c r="D169" s="211" t="s">
        <v>205</v>
      </c>
      <c r="E169" s="211" t="s">
        <v>237</v>
      </c>
      <c r="F169" s="211" t="s">
        <v>35</v>
      </c>
      <c r="G169" s="211" t="s">
        <v>2935</v>
      </c>
      <c r="H169" s="211"/>
    </row>
    <row r="170" spans="1:8">
      <c r="A170" s="210">
        <v>43399</v>
      </c>
      <c r="B170" s="211" t="s">
        <v>4</v>
      </c>
      <c r="C170" s="211">
        <v>2156</v>
      </c>
      <c r="D170" s="211" t="s">
        <v>205</v>
      </c>
      <c r="E170" s="211" t="s">
        <v>9</v>
      </c>
      <c r="F170" s="211" t="s">
        <v>35</v>
      </c>
      <c r="G170" s="211" t="s">
        <v>123</v>
      </c>
      <c r="H170" s="211"/>
    </row>
    <row r="171" spans="1:8">
      <c r="A171" s="210">
        <v>43399</v>
      </c>
      <c r="B171" s="211" t="s">
        <v>4</v>
      </c>
      <c r="C171" s="211">
        <v>2310</v>
      </c>
      <c r="D171" s="211" t="s">
        <v>205</v>
      </c>
      <c r="E171" s="211" t="s">
        <v>7</v>
      </c>
      <c r="F171" s="211" t="s">
        <v>9</v>
      </c>
      <c r="G171" s="211" t="s">
        <v>1302</v>
      </c>
      <c r="H171" s="211"/>
    </row>
    <row r="172" spans="1:8">
      <c r="A172" s="210">
        <v>43400</v>
      </c>
      <c r="B172" s="211" t="s">
        <v>4</v>
      </c>
      <c r="C172" s="211">
        <v>3257</v>
      </c>
      <c r="D172" s="211" t="s">
        <v>333</v>
      </c>
      <c r="E172" s="211" t="s">
        <v>7</v>
      </c>
      <c r="F172" s="211" t="s">
        <v>7</v>
      </c>
      <c r="G172" s="211" t="s">
        <v>2941</v>
      </c>
      <c r="H172" s="211"/>
    </row>
    <row r="173" spans="1:8">
      <c r="A173" s="210">
        <v>43400</v>
      </c>
      <c r="B173" s="211" t="s">
        <v>4</v>
      </c>
      <c r="C173" s="211">
        <v>8052</v>
      </c>
      <c r="D173" s="211" t="s">
        <v>133</v>
      </c>
      <c r="E173" s="211" t="s">
        <v>2942</v>
      </c>
      <c r="F173" s="211" t="s">
        <v>105</v>
      </c>
      <c r="G173" s="211" t="s">
        <v>807</v>
      </c>
      <c r="H173" s="211"/>
    </row>
    <row r="174" spans="1:8">
      <c r="A174" s="210">
        <v>43400</v>
      </c>
      <c r="B174" s="211" t="s">
        <v>4</v>
      </c>
      <c r="C174" s="211">
        <v>8052</v>
      </c>
      <c r="D174" s="211" t="s">
        <v>133</v>
      </c>
      <c r="E174" s="211" t="s">
        <v>24</v>
      </c>
      <c r="F174" s="211" t="s">
        <v>24</v>
      </c>
      <c r="G174" s="211" t="s">
        <v>548</v>
      </c>
      <c r="H174" s="211"/>
    </row>
    <row r="175" spans="1:8">
      <c r="A175" s="210">
        <v>43400</v>
      </c>
      <c r="B175" s="211" t="s">
        <v>4</v>
      </c>
      <c r="C175" s="211">
        <v>8392</v>
      </c>
      <c r="D175" s="211" t="s">
        <v>186</v>
      </c>
      <c r="E175" s="211" t="s">
        <v>5</v>
      </c>
      <c r="F175" s="211" t="s">
        <v>9</v>
      </c>
      <c r="G175" s="211" t="s">
        <v>2689</v>
      </c>
      <c r="H175" s="211"/>
    </row>
    <row r="176" spans="1:8">
      <c r="A176" s="210">
        <v>43400</v>
      </c>
      <c r="B176" s="211" t="s">
        <v>4</v>
      </c>
      <c r="C176" s="211">
        <v>8022</v>
      </c>
      <c r="D176" s="211" t="s">
        <v>135</v>
      </c>
      <c r="E176" s="211" t="s">
        <v>1134</v>
      </c>
      <c r="F176" s="211" t="s">
        <v>7</v>
      </c>
      <c r="G176" s="211" t="s">
        <v>2943</v>
      </c>
      <c r="H176" s="211"/>
    </row>
    <row r="177" spans="1:8">
      <c r="A177" s="210">
        <v>43400</v>
      </c>
      <c r="B177" s="211" t="s">
        <v>4</v>
      </c>
      <c r="C177" s="211">
        <v>4241</v>
      </c>
      <c r="D177" s="211" t="s">
        <v>141</v>
      </c>
      <c r="E177" s="211" t="s">
        <v>7</v>
      </c>
      <c r="F177" s="211" t="s">
        <v>5</v>
      </c>
      <c r="G177" s="211" t="s">
        <v>2689</v>
      </c>
      <c r="H177" s="211"/>
    </row>
    <row r="178" spans="1:8">
      <c r="A178" s="210">
        <v>43400</v>
      </c>
      <c r="B178" s="211" t="s">
        <v>4</v>
      </c>
      <c r="C178" s="211">
        <v>4435</v>
      </c>
      <c r="D178" s="211" t="s">
        <v>139</v>
      </c>
      <c r="E178" s="211" t="s">
        <v>5</v>
      </c>
      <c r="F178" s="211" t="s">
        <v>5</v>
      </c>
      <c r="G178" s="211" t="s">
        <v>2945</v>
      </c>
      <c r="H178" s="211"/>
    </row>
    <row r="179" spans="1:8">
      <c r="A179" s="210">
        <v>43400</v>
      </c>
      <c r="B179" s="211" t="s">
        <v>4</v>
      </c>
      <c r="C179" s="211">
        <v>1471</v>
      </c>
      <c r="D179" s="211" t="s">
        <v>205</v>
      </c>
      <c r="E179" s="211" t="s">
        <v>82</v>
      </c>
      <c r="F179" s="211" t="s">
        <v>7</v>
      </c>
      <c r="G179" s="211" t="s">
        <v>2946</v>
      </c>
      <c r="H179" s="211"/>
    </row>
    <row r="180" spans="1:8">
      <c r="A180" s="211" t="s">
        <v>2949</v>
      </c>
      <c r="B180" s="211" t="s">
        <v>4</v>
      </c>
      <c r="C180" s="211">
        <v>1456</v>
      </c>
      <c r="D180" s="211" t="s">
        <v>132</v>
      </c>
      <c r="E180" s="211" t="s">
        <v>25</v>
      </c>
      <c r="F180" s="211" t="s">
        <v>7</v>
      </c>
      <c r="G180" s="211" t="s">
        <v>1996</v>
      </c>
      <c r="H180" s="211"/>
    </row>
    <row r="181" spans="1:8">
      <c r="A181" s="210">
        <v>43400</v>
      </c>
      <c r="B181" s="211" t="s">
        <v>4</v>
      </c>
      <c r="C181" s="211">
        <v>4657</v>
      </c>
      <c r="D181" s="211" t="s">
        <v>131</v>
      </c>
      <c r="E181" s="211" t="s">
        <v>7</v>
      </c>
      <c r="F181" s="211" t="s">
        <v>7</v>
      </c>
      <c r="G181" s="211" t="s">
        <v>548</v>
      </c>
      <c r="H181" s="211"/>
    </row>
    <row r="182" spans="1:8">
      <c r="A182" s="210">
        <v>43400</v>
      </c>
      <c r="B182" s="211" t="s">
        <v>4</v>
      </c>
      <c r="C182" s="211">
        <v>3718</v>
      </c>
      <c r="D182" s="211" t="s">
        <v>192</v>
      </c>
      <c r="E182" s="211" t="s">
        <v>5</v>
      </c>
      <c r="F182" s="211" t="s">
        <v>5</v>
      </c>
      <c r="G182" s="211" t="s">
        <v>1208</v>
      </c>
      <c r="H182" s="211"/>
    </row>
    <row r="183" spans="1:8">
      <c r="A183" s="210">
        <v>43400</v>
      </c>
      <c r="B183" s="211" t="s">
        <v>4</v>
      </c>
      <c r="C183" s="211">
        <v>3765</v>
      </c>
      <c r="D183" s="211" t="s">
        <v>192</v>
      </c>
      <c r="E183" s="211" t="s">
        <v>7</v>
      </c>
      <c r="F183" s="211" t="s">
        <v>7</v>
      </c>
      <c r="G183" s="211" t="s">
        <v>2275</v>
      </c>
      <c r="H183" s="211"/>
    </row>
    <row r="184" spans="1:8">
      <c r="A184" s="210">
        <v>43400</v>
      </c>
      <c r="B184" s="211" t="s">
        <v>4</v>
      </c>
      <c r="C184" s="211">
        <v>4991</v>
      </c>
      <c r="D184" s="211" t="s">
        <v>158</v>
      </c>
      <c r="E184" s="211" t="s">
        <v>2951</v>
      </c>
      <c r="F184" s="211" t="s">
        <v>1931</v>
      </c>
      <c r="G184" s="211" t="s">
        <v>478</v>
      </c>
      <c r="H184" s="211"/>
    </row>
    <row r="185" spans="1:8">
      <c r="A185" s="210">
        <v>43401</v>
      </c>
      <c r="B185" s="211" t="s">
        <v>4</v>
      </c>
      <c r="C185" s="211">
        <v>4980</v>
      </c>
      <c r="D185" s="211" t="s">
        <v>2079</v>
      </c>
      <c r="E185" s="211" t="s">
        <v>5</v>
      </c>
      <c r="F185" s="211" t="s">
        <v>5</v>
      </c>
      <c r="G185" s="211" t="s">
        <v>2952</v>
      </c>
      <c r="H185" s="211"/>
    </row>
    <row r="186" spans="1:8">
      <c r="A186" s="210">
        <v>43401</v>
      </c>
      <c r="B186" s="211" t="s">
        <v>4</v>
      </c>
      <c r="C186" s="211">
        <v>1940</v>
      </c>
      <c r="D186" s="211" t="s">
        <v>205</v>
      </c>
      <c r="E186" s="211" t="s">
        <v>7</v>
      </c>
      <c r="F186" s="211" t="s">
        <v>56</v>
      </c>
      <c r="G186" s="211" t="s">
        <v>548</v>
      </c>
      <c r="H186" s="211"/>
    </row>
    <row r="187" spans="1:8">
      <c r="A187" s="210">
        <v>43401</v>
      </c>
      <c r="B187" s="211" t="s">
        <v>4</v>
      </c>
      <c r="C187" s="211">
        <v>1924</v>
      </c>
      <c r="D187" s="211" t="s">
        <v>205</v>
      </c>
      <c r="E187" s="211" t="s">
        <v>5</v>
      </c>
      <c r="F187" s="211" t="s">
        <v>5</v>
      </c>
      <c r="G187" s="211" t="s">
        <v>548</v>
      </c>
      <c r="H187" s="211"/>
    </row>
    <row r="188" spans="1:8">
      <c r="A188" s="210">
        <v>43401</v>
      </c>
      <c r="B188" s="211" t="s">
        <v>4</v>
      </c>
      <c r="C188" s="211">
        <v>2539</v>
      </c>
      <c r="D188" s="211" t="s">
        <v>205</v>
      </c>
      <c r="E188" s="211" t="s">
        <v>5</v>
      </c>
      <c r="F188" s="211" t="s">
        <v>5</v>
      </c>
      <c r="G188" s="211" t="s">
        <v>116</v>
      </c>
      <c r="H188" s="211"/>
    </row>
    <row r="189" spans="1:8">
      <c r="A189" s="210">
        <v>43401</v>
      </c>
      <c r="B189" s="211" t="s">
        <v>4</v>
      </c>
      <c r="C189" s="211">
        <v>2551</v>
      </c>
      <c r="D189" s="211" t="s">
        <v>205</v>
      </c>
      <c r="E189" s="211" t="s">
        <v>2961</v>
      </c>
      <c r="F189" s="211" t="s">
        <v>24</v>
      </c>
      <c r="G189" s="211" t="s">
        <v>98</v>
      </c>
      <c r="H189" s="211"/>
    </row>
    <row r="190" spans="1:8">
      <c r="A190" s="210">
        <v>43401</v>
      </c>
      <c r="B190" s="211" t="s">
        <v>4</v>
      </c>
      <c r="C190" s="211">
        <v>5671</v>
      </c>
      <c r="D190" s="211" t="s">
        <v>291</v>
      </c>
      <c r="E190" s="211" t="s">
        <v>5</v>
      </c>
      <c r="F190" s="211" t="s">
        <v>6</v>
      </c>
      <c r="G190" s="211" t="s">
        <v>2113</v>
      </c>
      <c r="H190" s="211"/>
    </row>
    <row r="191" spans="1:8">
      <c r="A191" s="210">
        <v>43401</v>
      </c>
      <c r="B191" s="211" t="s">
        <v>4</v>
      </c>
      <c r="C191" s="211">
        <v>1650</v>
      </c>
      <c r="D191" s="211" t="s">
        <v>205</v>
      </c>
      <c r="E191" s="211" t="s">
        <v>24</v>
      </c>
      <c r="F191" s="211" t="s">
        <v>24</v>
      </c>
      <c r="G191" s="211" t="s">
        <v>2962</v>
      </c>
      <c r="H191" s="211"/>
    </row>
    <row r="192" spans="1:8">
      <c r="A192" s="210">
        <v>43401</v>
      </c>
      <c r="B192" s="211" t="s">
        <v>4</v>
      </c>
      <c r="C192" s="211">
        <v>8808</v>
      </c>
      <c r="D192" s="211" t="s">
        <v>2963</v>
      </c>
      <c r="E192" s="211" t="s">
        <v>24</v>
      </c>
      <c r="F192" s="211" t="s">
        <v>7</v>
      </c>
      <c r="G192" s="211" t="s">
        <v>65</v>
      </c>
      <c r="H192" s="211"/>
    </row>
    <row r="193" spans="1:8">
      <c r="A193" s="210">
        <v>43401</v>
      </c>
      <c r="B193" s="211" t="s">
        <v>4</v>
      </c>
      <c r="C193" s="211">
        <v>7475</v>
      </c>
      <c r="D193" s="211" t="s">
        <v>2964</v>
      </c>
      <c r="E193" s="211" t="s">
        <v>6</v>
      </c>
      <c r="F193" s="211" t="s">
        <v>5</v>
      </c>
      <c r="G193" s="211" t="s">
        <v>2965</v>
      </c>
      <c r="H193" s="211"/>
    </row>
    <row r="194" spans="1:8">
      <c r="A194" s="210">
        <v>43401</v>
      </c>
      <c r="B194" s="211" t="s">
        <v>4</v>
      </c>
      <c r="C194" s="211">
        <v>4956</v>
      </c>
      <c r="D194" s="211" t="s">
        <v>1644</v>
      </c>
      <c r="E194" s="211" t="s">
        <v>534</v>
      </c>
      <c r="F194" s="211" t="s">
        <v>5</v>
      </c>
      <c r="G194" s="211" t="s">
        <v>123</v>
      </c>
      <c r="H194" s="211"/>
    </row>
    <row r="195" spans="1:8">
      <c r="A195" s="210">
        <v>43401</v>
      </c>
      <c r="B195" s="211" t="s">
        <v>4</v>
      </c>
      <c r="C195" s="211">
        <v>4773</v>
      </c>
      <c r="D195" s="211" t="s">
        <v>180</v>
      </c>
      <c r="E195" s="211" t="s">
        <v>5</v>
      </c>
      <c r="F195" s="211" t="s">
        <v>5</v>
      </c>
      <c r="G195" s="211" t="s">
        <v>470</v>
      </c>
      <c r="H195" s="211"/>
    </row>
    <row r="196" spans="1:8">
      <c r="A196" s="210">
        <v>43401</v>
      </c>
      <c r="B196" s="211" t="s">
        <v>4</v>
      </c>
      <c r="C196" s="211">
        <v>1208</v>
      </c>
      <c r="D196" s="211" t="s">
        <v>205</v>
      </c>
      <c r="E196" s="211" t="s">
        <v>5</v>
      </c>
      <c r="F196" s="211" t="s">
        <v>5</v>
      </c>
      <c r="G196" s="211" t="s">
        <v>548</v>
      </c>
      <c r="H196" s="211"/>
    </row>
    <row r="197" spans="1:8">
      <c r="A197" s="210">
        <v>43401</v>
      </c>
      <c r="B197" s="211" t="s">
        <v>4</v>
      </c>
      <c r="C197" s="211">
        <v>7430</v>
      </c>
      <c r="D197" s="211" t="s">
        <v>467</v>
      </c>
      <c r="E197" s="211" t="s">
        <v>6</v>
      </c>
      <c r="F197" s="211" t="s">
        <v>5</v>
      </c>
      <c r="G197" s="211" t="s">
        <v>2137</v>
      </c>
      <c r="H197" s="211"/>
    </row>
    <row r="198" spans="1:8">
      <c r="A198" s="210">
        <v>43401</v>
      </c>
      <c r="B198" s="211" t="s">
        <v>4</v>
      </c>
      <c r="C198" s="211">
        <v>7740</v>
      </c>
      <c r="D198" s="211" t="s">
        <v>138</v>
      </c>
      <c r="E198" s="211" t="s">
        <v>79</v>
      </c>
      <c r="F198" s="211" t="s">
        <v>56</v>
      </c>
      <c r="G198" s="211" t="s">
        <v>98</v>
      </c>
      <c r="H198" s="211"/>
    </row>
    <row r="199" spans="1:8">
      <c r="A199" s="210">
        <v>43401</v>
      </c>
      <c r="B199" s="211" t="s">
        <v>4</v>
      </c>
      <c r="C199" s="211">
        <v>5433</v>
      </c>
      <c r="D199" s="211" t="s">
        <v>177</v>
      </c>
      <c r="E199" s="211" t="s">
        <v>7</v>
      </c>
      <c r="F199" s="211" t="s">
        <v>7</v>
      </c>
      <c r="G199" s="211" t="s">
        <v>116</v>
      </c>
      <c r="H199" s="211"/>
    </row>
    <row r="200" spans="1:8">
      <c r="A200" s="210">
        <v>43401</v>
      </c>
      <c r="B200" s="211" t="s">
        <v>4</v>
      </c>
      <c r="C200" s="211">
        <v>7372</v>
      </c>
      <c r="D200" s="211" t="s">
        <v>631</v>
      </c>
      <c r="E200" s="211" t="s">
        <v>7</v>
      </c>
      <c r="F200" s="211" t="s">
        <v>7</v>
      </c>
      <c r="G200" s="211" t="s">
        <v>2861</v>
      </c>
      <c r="H200" s="211"/>
    </row>
    <row r="201" spans="1:8">
      <c r="A201" s="210">
        <v>43402</v>
      </c>
      <c r="B201" s="211" t="s">
        <v>4</v>
      </c>
      <c r="C201" s="211">
        <v>1231</v>
      </c>
      <c r="D201" s="211" t="s">
        <v>136</v>
      </c>
      <c r="E201" s="211" t="s">
        <v>24</v>
      </c>
      <c r="F201" s="211" t="s">
        <v>7</v>
      </c>
      <c r="G201" s="211" t="s">
        <v>1833</v>
      </c>
      <c r="H201" s="211"/>
    </row>
    <row r="202" spans="1:8">
      <c r="A202" s="210">
        <v>43402</v>
      </c>
      <c r="B202" s="211" t="s">
        <v>4</v>
      </c>
      <c r="C202" s="211">
        <v>9124</v>
      </c>
      <c r="D202" s="211" t="s">
        <v>313</v>
      </c>
      <c r="E202" s="211" t="s">
        <v>5</v>
      </c>
      <c r="F202" s="211" t="s">
        <v>25</v>
      </c>
      <c r="G202" s="211" t="s">
        <v>2968</v>
      </c>
      <c r="H202" s="211"/>
    </row>
    <row r="203" spans="1:8">
      <c r="A203" s="210">
        <v>43402</v>
      </c>
      <c r="B203" s="211" t="s">
        <v>4</v>
      </c>
      <c r="C203" s="211">
        <v>3327</v>
      </c>
      <c r="D203" s="211" t="s">
        <v>185</v>
      </c>
      <c r="E203" s="211" t="s">
        <v>5</v>
      </c>
      <c r="F203" s="211" t="s">
        <v>7</v>
      </c>
      <c r="G203" s="211" t="s">
        <v>388</v>
      </c>
      <c r="H203" s="211"/>
    </row>
    <row r="204" spans="1:8">
      <c r="A204" s="210">
        <v>43402</v>
      </c>
      <c r="B204" s="211" t="s">
        <v>4</v>
      </c>
      <c r="C204" s="211">
        <v>1146</v>
      </c>
      <c r="D204" s="211" t="s">
        <v>205</v>
      </c>
      <c r="E204" s="211" t="s">
        <v>633</v>
      </c>
      <c r="F204" s="211" t="s">
        <v>24</v>
      </c>
      <c r="G204" s="211" t="s">
        <v>946</v>
      </c>
      <c r="H204" s="211"/>
    </row>
    <row r="205" spans="1:8">
      <c r="A205" s="210">
        <v>43402</v>
      </c>
      <c r="B205" s="211" t="s">
        <v>4</v>
      </c>
      <c r="C205" s="211">
        <v>1650</v>
      </c>
      <c r="D205" s="211" t="s">
        <v>205</v>
      </c>
      <c r="E205" s="211" t="s">
        <v>814</v>
      </c>
      <c r="F205" s="211" t="s">
        <v>6</v>
      </c>
      <c r="G205" s="211" t="s">
        <v>634</v>
      </c>
      <c r="H205" s="211"/>
    </row>
    <row r="206" spans="1:8">
      <c r="A206" s="210">
        <v>43402</v>
      </c>
      <c r="B206" s="211" t="s">
        <v>4</v>
      </c>
      <c r="C206" s="211">
        <v>1530</v>
      </c>
      <c r="D206" s="211" t="s">
        <v>205</v>
      </c>
      <c r="E206" s="211" t="s">
        <v>7</v>
      </c>
      <c r="F206" s="211" t="s">
        <v>24</v>
      </c>
      <c r="G206" s="211" t="s">
        <v>123</v>
      </c>
      <c r="H206" s="211"/>
    </row>
    <row r="207" spans="1:8">
      <c r="A207" s="210">
        <v>43402</v>
      </c>
      <c r="B207" s="211" t="s">
        <v>4</v>
      </c>
      <c r="C207" s="211">
        <v>2273</v>
      </c>
      <c r="D207" s="211" t="s">
        <v>205</v>
      </c>
      <c r="E207" s="211" t="s">
        <v>18</v>
      </c>
      <c r="F207" s="211" t="s">
        <v>35</v>
      </c>
      <c r="G207" s="211" t="s">
        <v>42</v>
      </c>
      <c r="H207" s="211"/>
    </row>
    <row r="208" spans="1:8">
      <c r="A208" s="210">
        <v>43402</v>
      </c>
      <c r="B208" s="211" t="s">
        <v>4</v>
      </c>
      <c r="C208" s="211">
        <v>1159</v>
      </c>
      <c r="D208" s="211" t="s">
        <v>205</v>
      </c>
      <c r="E208" s="211" t="s">
        <v>79</v>
      </c>
      <c r="F208" s="211" t="s">
        <v>100</v>
      </c>
      <c r="G208" s="211" t="s">
        <v>1633</v>
      </c>
      <c r="H208" s="211"/>
    </row>
    <row r="209" spans="1:8">
      <c r="A209" s="210">
        <v>43402</v>
      </c>
      <c r="B209" s="211" t="s">
        <v>4</v>
      </c>
      <c r="C209" s="211">
        <v>8223</v>
      </c>
      <c r="D209" s="211" t="s">
        <v>162</v>
      </c>
      <c r="E209" s="211" t="s">
        <v>451</v>
      </c>
      <c r="F209" s="211" t="s">
        <v>24</v>
      </c>
      <c r="G209" s="211" t="s">
        <v>65</v>
      </c>
      <c r="H209" s="211"/>
    </row>
    <row r="210" spans="1:8">
      <c r="A210" s="210">
        <v>43402</v>
      </c>
      <c r="B210" s="211" t="s">
        <v>4</v>
      </c>
      <c r="C210" s="211">
        <v>1330</v>
      </c>
      <c r="D210" s="211" t="s">
        <v>205</v>
      </c>
      <c r="E210" s="211" t="s">
        <v>2972</v>
      </c>
      <c r="F210" s="211" t="s">
        <v>620</v>
      </c>
      <c r="G210" s="211" t="s">
        <v>663</v>
      </c>
      <c r="H210" s="211"/>
    </row>
    <row r="211" spans="1:8">
      <c r="A211" s="210">
        <v>43402</v>
      </c>
      <c r="B211" s="211" t="s">
        <v>4</v>
      </c>
      <c r="C211" s="211">
        <v>6832</v>
      </c>
      <c r="D211" s="211" t="s">
        <v>933</v>
      </c>
      <c r="E211" s="211" t="s">
        <v>5</v>
      </c>
      <c r="F211" s="211" t="s">
        <v>7</v>
      </c>
      <c r="G211" s="211" t="s">
        <v>2835</v>
      </c>
      <c r="H211" s="211"/>
    </row>
    <row r="212" spans="1:8">
      <c r="A212" s="210">
        <v>43402</v>
      </c>
      <c r="B212" s="211" t="s">
        <v>4</v>
      </c>
      <c r="C212" s="211">
        <v>9154</v>
      </c>
      <c r="D212" s="211" t="s">
        <v>487</v>
      </c>
      <c r="E212" s="211" t="s">
        <v>7</v>
      </c>
      <c r="F212" s="211" t="s">
        <v>24</v>
      </c>
      <c r="G212" s="211" t="s">
        <v>946</v>
      </c>
      <c r="H212" s="211"/>
    </row>
    <row r="213" spans="1:8">
      <c r="A213" s="210">
        <v>43402</v>
      </c>
      <c r="B213" s="211" t="s">
        <v>4</v>
      </c>
      <c r="C213" s="211">
        <v>4446</v>
      </c>
      <c r="D213" s="211" t="s">
        <v>145</v>
      </c>
      <c r="E213" s="211" t="s">
        <v>4</v>
      </c>
      <c r="F213" s="211" t="s">
        <v>2554</v>
      </c>
      <c r="G213" s="211" t="s">
        <v>65</v>
      </c>
      <c r="H213" s="211"/>
    </row>
    <row r="214" spans="1:8">
      <c r="A214" s="210">
        <v>43402</v>
      </c>
      <c r="B214" s="211" t="s">
        <v>4</v>
      </c>
      <c r="C214" s="211">
        <v>9142</v>
      </c>
      <c r="D214" s="211" t="s">
        <v>2975</v>
      </c>
      <c r="E214" s="211" t="s">
        <v>24</v>
      </c>
      <c r="F214" s="211" t="s">
        <v>5</v>
      </c>
      <c r="G214" s="211" t="s">
        <v>123</v>
      </c>
      <c r="H214" s="211"/>
    </row>
    <row r="215" spans="1:8">
      <c r="A215" s="210">
        <v>43402</v>
      </c>
      <c r="B215" s="211" t="s">
        <v>4</v>
      </c>
      <c r="C215" s="211">
        <v>3347</v>
      </c>
      <c r="D215" s="211" t="s">
        <v>151</v>
      </c>
      <c r="E215" s="211" t="s">
        <v>12</v>
      </c>
      <c r="F215" s="211" t="s">
        <v>653</v>
      </c>
      <c r="G215" s="211" t="s">
        <v>2929</v>
      </c>
      <c r="H215" s="211"/>
    </row>
    <row r="216" spans="1:8">
      <c r="A216" s="210">
        <v>43402</v>
      </c>
      <c r="B216" s="211" t="s">
        <v>4</v>
      </c>
      <c r="C216" s="211">
        <v>1540</v>
      </c>
      <c r="D216" s="211" t="s">
        <v>205</v>
      </c>
      <c r="E216" s="211" t="s">
        <v>7</v>
      </c>
      <c r="F216" s="211" t="s">
        <v>24</v>
      </c>
      <c r="G216" s="211" t="s">
        <v>388</v>
      </c>
      <c r="H216" s="211"/>
    </row>
    <row r="217" spans="1:8">
      <c r="A217" s="210">
        <v>43402</v>
      </c>
      <c r="B217" s="211" t="s">
        <v>4</v>
      </c>
      <c r="C217" s="211">
        <v>1718</v>
      </c>
      <c r="D217" s="211" t="s">
        <v>205</v>
      </c>
      <c r="E217" s="211" t="s">
        <v>7</v>
      </c>
      <c r="F217" s="211" t="s">
        <v>7</v>
      </c>
      <c r="G217" s="211" t="s">
        <v>388</v>
      </c>
      <c r="H217" s="211"/>
    </row>
    <row r="218" spans="1:8">
      <c r="A218" s="210">
        <v>43402</v>
      </c>
      <c r="B218" s="211" t="s">
        <v>4</v>
      </c>
      <c r="C218" s="211">
        <v>8053</v>
      </c>
      <c r="D218" s="211" t="s">
        <v>133</v>
      </c>
      <c r="E218" s="211" t="s">
        <v>7</v>
      </c>
      <c r="F218" s="211" t="s">
        <v>7</v>
      </c>
      <c r="G218" s="211" t="s">
        <v>946</v>
      </c>
      <c r="H218" s="211"/>
    </row>
    <row r="219" spans="1:8">
      <c r="A219" s="210">
        <v>43402</v>
      </c>
      <c r="B219" s="211" t="s">
        <v>4</v>
      </c>
      <c r="C219" s="211">
        <v>1220</v>
      </c>
      <c r="D219" s="211" t="s">
        <v>205</v>
      </c>
      <c r="E219" s="211" t="s">
        <v>7</v>
      </c>
      <c r="F219" s="211" t="s">
        <v>7</v>
      </c>
      <c r="G219" s="211" t="s">
        <v>388</v>
      </c>
      <c r="H219" s="211"/>
    </row>
    <row r="220" spans="1:8">
      <c r="A220" s="210">
        <v>43402</v>
      </c>
      <c r="B220" s="211" t="s">
        <v>4</v>
      </c>
      <c r="C220" s="211">
        <v>4031</v>
      </c>
      <c r="D220" s="211" t="s">
        <v>141</v>
      </c>
      <c r="E220" s="211" t="s">
        <v>7</v>
      </c>
      <c r="F220" s="211" t="s">
        <v>24</v>
      </c>
      <c r="G220" s="211" t="s">
        <v>42</v>
      </c>
      <c r="H220" s="211"/>
    </row>
    <row r="221" spans="1:8">
      <c r="A221" s="210">
        <v>43402</v>
      </c>
      <c r="B221" s="211" t="s">
        <v>4</v>
      </c>
      <c r="C221" s="211">
        <v>9188</v>
      </c>
      <c r="D221" s="211" t="s">
        <v>146</v>
      </c>
      <c r="E221" s="211" t="s">
        <v>5</v>
      </c>
      <c r="F221" s="211" t="s">
        <v>7</v>
      </c>
      <c r="G221" s="211" t="s">
        <v>123</v>
      </c>
      <c r="H221" s="211"/>
    </row>
    <row r="222" spans="1:8">
      <c r="A222" s="210">
        <v>43402</v>
      </c>
      <c r="B222" s="211" t="s">
        <v>4</v>
      </c>
      <c r="C222" s="211">
        <v>4390</v>
      </c>
      <c r="D222" s="211" t="s">
        <v>173</v>
      </c>
      <c r="E222" s="211" t="s">
        <v>4</v>
      </c>
      <c r="F222" s="211" t="s">
        <v>7</v>
      </c>
      <c r="G222" s="211" t="s">
        <v>2546</v>
      </c>
      <c r="H222" s="211"/>
    </row>
    <row r="223" spans="1:8">
      <c r="A223" s="210">
        <v>43402</v>
      </c>
      <c r="B223" s="211" t="s">
        <v>4</v>
      </c>
      <c r="C223" s="211">
        <v>4569</v>
      </c>
      <c r="D223" s="211" t="s">
        <v>131</v>
      </c>
      <c r="E223" s="211" t="s">
        <v>1882</v>
      </c>
      <c r="F223" s="211" t="s">
        <v>5</v>
      </c>
      <c r="G223" s="211" t="s">
        <v>2980</v>
      </c>
      <c r="H223" s="211"/>
    </row>
    <row r="224" spans="1:8">
      <c r="A224" s="210">
        <v>43402</v>
      </c>
      <c r="B224" s="211" t="s">
        <v>4</v>
      </c>
      <c r="C224" s="211">
        <v>7597</v>
      </c>
      <c r="D224" s="211" t="s">
        <v>2982</v>
      </c>
      <c r="E224" s="211" t="s">
        <v>25</v>
      </c>
      <c r="F224" s="211" t="s">
        <v>5</v>
      </c>
      <c r="G224" s="211" t="s">
        <v>1833</v>
      </c>
      <c r="H224" s="211"/>
    </row>
    <row r="225" spans="1:8">
      <c r="A225" s="210">
        <v>43402</v>
      </c>
      <c r="B225" s="211" t="s">
        <v>4</v>
      </c>
      <c r="C225" s="211">
        <v>2511</v>
      </c>
      <c r="D225" s="211" t="s">
        <v>205</v>
      </c>
      <c r="E225" s="211" t="s">
        <v>14</v>
      </c>
      <c r="F225" s="211" t="s">
        <v>24</v>
      </c>
      <c r="G225" s="211" t="s">
        <v>388</v>
      </c>
      <c r="H225" s="211"/>
    </row>
    <row r="226" spans="1:8">
      <c r="A226" s="210">
        <v>43403</v>
      </c>
      <c r="B226" s="211" t="s">
        <v>4</v>
      </c>
      <c r="C226" s="211">
        <v>1853</v>
      </c>
      <c r="D226" s="211" t="s">
        <v>205</v>
      </c>
      <c r="E226" s="211" t="s">
        <v>7</v>
      </c>
      <c r="F226" s="211" t="s">
        <v>24</v>
      </c>
      <c r="G226" s="211" t="s">
        <v>2984</v>
      </c>
      <c r="H226" s="211"/>
    </row>
    <row r="227" spans="1:8">
      <c r="A227" s="210">
        <v>43403</v>
      </c>
      <c r="B227" s="211" t="s">
        <v>4</v>
      </c>
      <c r="C227" s="211">
        <v>1412</v>
      </c>
      <c r="D227" s="211" t="s">
        <v>205</v>
      </c>
      <c r="E227" s="211" t="s">
        <v>5</v>
      </c>
      <c r="F227" s="211" t="s">
        <v>7</v>
      </c>
      <c r="G227" s="211" t="s">
        <v>388</v>
      </c>
      <c r="H227" s="211"/>
    </row>
    <row r="228" spans="1:8">
      <c r="A228" s="210">
        <v>43403</v>
      </c>
      <c r="B228" s="211" t="s">
        <v>4</v>
      </c>
      <c r="C228" s="211">
        <v>6796</v>
      </c>
      <c r="D228" s="211" t="s">
        <v>144</v>
      </c>
      <c r="E228" s="211" t="s">
        <v>5</v>
      </c>
      <c r="F228" s="211" t="s">
        <v>7</v>
      </c>
      <c r="G228" s="211" t="s">
        <v>2985</v>
      </c>
      <c r="H228" s="211"/>
    </row>
    <row r="229" spans="1:8">
      <c r="A229" s="210">
        <v>43403</v>
      </c>
      <c r="B229" s="211" t="s">
        <v>4</v>
      </c>
      <c r="C229" s="211">
        <v>7263</v>
      </c>
      <c r="D229" s="211" t="s">
        <v>156</v>
      </c>
      <c r="E229" s="211" t="s">
        <v>29</v>
      </c>
      <c r="F229" s="211" t="s">
        <v>24</v>
      </c>
      <c r="G229" s="211" t="s">
        <v>514</v>
      </c>
      <c r="H229" s="211"/>
    </row>
    <row r="230" spans="1:8">
      <c r="A230" s="210">
        <v>43403</v>
      </c>
      <c r="B230" s="211" t="s">
        <v>4</v>
      </c>
      <c r="C230" s="211">
        <v>1452</v>
      </c>
      <c r="D230" s="211" t="s">
        <v>205</v>
      </c>
      <c r="E230" s="211" t="s">
        <v>7</v>
      </c>
      <c r="F230" s="211" t="s">
        <v>24</v>
      </c>
      <c r="G230" s="211" t="s">
        <v>2988</v>
      </c>
      <c r="H230" s="211"/>
    </row>
    <row r="231" spans="1:8">
      <c r="A231" s="210">
        <v>43403</v>
      </c>
      <c r="B231" s="211" t="s">
        <v>4</v>
      </c>
      <c r="C231" s="211">
        <v>1321</v>
      </c>
      <c r="D231" s="211" t="s">
        <v>205</v>
      </c>
      <c r="E231" s="211" t="s">
        <v>12</v>
      </c>
      <c r="F231" s="211" t="s">
        <v>24</v>
      </c>
      <c r="G231" s="211" t="s">
        <v>42</v>
      </c>
      <c r="H231" s="211"/>
    </row>
    <row r="232" spans="1:8">
      <c r="A232" s="210">
        <v>43403</v>
      </c>
      <c r="B232" s="211" t="s">
        <v>4</v>
      </c>
      <c r="C232" s="211">
        <v>8225</v>
      </c>
      <c r="D232" s="211" t="s">
        <v>162</v>
      </c>
      <c r="E232" s="211" t="s">
        <v>25</v>
      </c>
      <c r="F232" s="211" t="s">
        <v>24</v>
      </c>
      <c r="G232" s="211" t="s">
        <v>2923</v>
      </c>
      <c r="H232" s="211"/>
    </row>
    <row r="233" spans="1:8">
      <c r="A233" s="210">
        <v>43403</v>
      </c>
      <c r="B233" s="211" t="s">
        <v>4</v>
      </c>
      <c r="C233" s="211">
        <v>9769</v>
      </c>
      <c r="D233" s="211" t="s">
        <v>3000</v>
      </c>
      <c r="E233" s="211" t="s">
        <v>5</v>
      </c>
      <c r="F233" s="211" t="s">
        <v>6</v>
      </c>
      <c r="G233" s="211" t="s">
        <v>1833</v>
      </c>
      <c r="H233" s="211"/>
    </row>
    <row r="234" spans="1:8">
      <c r="A234" s="210">
        <v>43403</v>
      </c>
      <c r="B234" s="211" t="s">
        <v>4</v>
      </c>
      <c r="C234" s="211">
        <v>1420</v>
      </c>
      <c r="D234" s="211" t="s">
        <v>205</v>
      </c>
      <c r="E234" s="211" t="s">
        <v>35</v>
      </c>
      <c r="F234" s="211" t="s">
        <v>6</v>
      </c>
      <c r="G234" s="211" t="s">
        <v>388</v>
      </c>
      <c r="H234" s="211"/>
    </row>
    <row r="235" spans="1:8">
      <c r="A235" s="210">
        <v>43403</v>
      </c>
      <c r="B235" s="211" t="s">
        <v>4</v>
      </c>
      <c r="C235" s="211">
        <v>9253</v>
      </c>
      <c r="D235" s="211" t="s">
        <v>200</v>
      </c>
      <c r="E235" s="211" t="s">
        <v>5</v>
      </c>
      <c r="F235" s="211" t="s">
        <v>6</v>
      </c>
      <c r="G235" s="211" t="s">
        <v>388</v>
      </c>
      <c r="H235" s="211"/>
    </row>
    <row r="236" spans="1:8">
      <c r="A236" s="210">
        <v>43403</v>
      </c>
      <c r="B236" s="211" t="s">
        <v>4</v>
      </c>
      <c r="C236" s="211">
        <v>9186</v>
      </c>
      <c r="D236" s="211" t="s">
        <v>3002</v>
      </c>
      <c r="E236" s="211" t="s">
        <v>5</v>
      </c>
      <c r="F236" s="211" t="s">
        <v>6</v>
      </c>
      <c r="G236" s="211" t="s">
        <v>3003</v>
      </c>
      <c r="H236" s="211"/>
    </row>
    <row r="237" spans="1:8">
      <c r="A237" s="210">
        <v>43403</v>
      </c>
      <c r="B237" s="211" t="s">
        <v>4</v>
      </c>
      <c r="C237" s="211">
        <v>8814</v>
      </c>
      <c r="D237" s="211" t="s">
        <v>339</v>
      </c>
      <c r="E237" s="211" t="s">
        <v>5</v>
      </c>
      <c r="F237" s="211" t="s">
        <v>6</v>
      </c>
      <c r="G237" s="211" t="s">
        <v>235</v>
      </c>
      <c r="H237" s="211"/>
    </row>
    <row r="238" spans="1:8">
      <c r="A238" s="210">
        <v>43403</v>
      </c>
      <c r="B238" s="211" t="s">
        <v>4</v>
      </c>
      <c r="C238" s="211">
        <v>8891</v>
      </c>
      <c r="D238" s="211" t="s">
        <v>184</v>
      </c>
      <c r="E238" s="211" t="s">
        <v>5</v>
      </c>
      <c r="F238" s="211" t="s">
        <v>3006</v>
      </c>
      <c r="G238" s="211" t="s">
        <v>946</v>
      </c>
      <c r="H238" s="211"/>
    </row>
    <row r="239" spans="1:8">
      <c r="A239" s="210">
        <v>43403</v>
      </c>
      <c r="B239" s="211" t="s">
        <v>4</v>
      </c>
      <c r="C239" s="211">
        <v>7247</v>
      </c>
      <c r="D239" s="211" t="s">
        <v>156</v>
      </c>
      <c r="E239" s="211" t="s">
        <v>5</v>
      </c>
      <c r="F239" s="211" t="s">
        <v>7</v>
      </c>
      <c r="G239" s="211" t="s">
        <v>51</v>
      </c>
      <c r="H239" s="211"/>
    </row>
    <row r="240" spans="1:8">
      <c r="A240" s="210">
        <v>43403</v>
      </c>
      <c r="B240" s="211" t="s">
        <v>4</v>
      </c>
      <c r="C240" s="211">
        <v>8551</v>
      </c>
      <c r="D240" s="211" t="s">
        <v>505</v>
      </c>
      <c r="E240" s="211" t="s">
        <v>7</v>
      </c>
      <c r="F240" s="211" t="s">
        <v>7</v>
      </c>
      <c r="G240" s="211" t="s">
        <v>3007</v>
      </c>
      <c r="H240" s="211"/>
    </row>
    <row r="241" spans="1:8">
      <c r="A241" s="210">
        <v>43403</v>
      </c>
      <c r="B241" s="211" t="s">
        <v>4</v>
      </c>
      <c r="C241" s="211">
        <v>3222</v>
      </c>
      <c r="D241" s="211" t="s">
        <v>333</v>
      </c>
      <c r="E241" s="211" t="s">
        <v>7</v>
      </c>
      <c r="F241" s="211" t="s">
        <v>24</v>
      </c>
      <c r="G241" s="211" t="s">
        <v>1224</v>
      </c>
      <c r="H241" s="211"/>
    </row>
    <row r="242" spans="1:8">
      <c r="A242" s="210">
        <v>43403</v>
      </c>
      <c r="B242" s="211" t="s">
        <v>4</v>
      </c>
      <c r="C242" s="211">
        <v>6831</v>
      </c>
      <c r="D242" s="211" t="s">
        <v>308</v>
      </c>
      <c r="E242" s="211" t="s">
        <v>5</v>
      </c>
      <c r="F242" s="211" t="s">
        <v>6</v>
      </c>
      <c r="G242" s="211" t="s">
        <v>3008</v>
      </c>
      <c r="H242" s="211"/>
    </row>
    <row r="243" spans="1:8">
      <c r="A243" s="210">
        <v>43403</v>
      </c>
      <c r="B243" s="211" t="s">
        <v>4</v>
      </c>
      <c r="C243" s="211">
        <v>4642</v>
      </c>
      <c r="D243" s="211" t="s">
        <v>131</v>
      </c>
      <c r="E243" s="211" t="s">
        <v>5</v>
      </c>
      <c r="F243" s="211" t="s">
        <v>7</v>
      </c>
      <c r="G243" s="211" t="s">
        <v>1302</v>
      </c>
      <c r="H243" s="211"/>
    </row>
    <row r="244" spans="1:8">
      <c r="A244" s="210">
        <v>43403</v>
      </c>
      <c r="B244" s="211" t="s">
        <v>4</v>
      </c>
      <c r="C244" s="211">
        <v>4407</v>
      </c>
      <c r="D244" s="211" t="s">
        <v>158</v>
      </c>
      <c r="E244" s="211" t="s">
        <v>5</v>
      </c>
      <c r="F244" s="211" t="s">
        <v>7</v>
      </c>
      <c r="G244" s="211" t="s">
        <v>3009</v>
      </c>
      <c r="H244" s="211"/>
    </row>
    <row r="245" spans="1:8">
      <c r="A245" s="210">
        <v>43403</v>
      </c>
      <c r="B245" s="211" t="s">
        <v>4</v>
      </c>
      <c r="C245" s="211">
        <v>4739</v>
      </c>
      <c r="D245" s="211" t="s">
        <v>180</v>
      </c>
      <c r="E245" s="211" t="s">
        <v>7</v>
      </c>
      <c r="F245" s="211" t="s">
        <v>24</v>
      </c>
      <c r="G245" s="211" t="s">
        <v>946</v>
      </c>
      <c r="H245" s="211"/>
    </row>
    <row r="246" spans="1:8">
      <c r="A246" s="210">
        <v>43403</v>
      </c>
      <c r="B246" s="211" t="s">
        <v>4</v>
      </c>
      <c r="C246" s="211">
        <v>4570</v>
      </c>
      <c r="D246" s="211" t="s">
        <v>131</v>
      </c>
      <c r="E246" s="211" t="s">
        <v>1679</v>
      </c>
      <c r="F246" s="211" t="s">
        <v>12</v>
      </c>
      <c r="G246" s="211" t="s">
        <v>3010</v>
      </c>
      <c r="H246" s="211"/>
    </row>
    <row r="247" spans="1:8">
      <c r="A247" s="210">
        <v>43404</v>
      </c>
      <c r="B247" s="211" t="s">
        <v>4</v>
      </c>
      <c r="C247" s="211">
        <v>6943</v>
      </c>
      <c r="D247" s="211" t="s">
        <v>177</v>
      </c>
      <c r="E247" s="211" t="s">
        <v>7</v>
      </c>
      <c r="F247" s="211" t="s">
        <v>5</v>
      </c>
      <c r="G247" s="211" t="s">
        <v>663</v>
      </c>
      <c r="H247" s="211"/>
    </row>
    <row r="248" spans="1:8">
      <c r="A248" s="210">
        <v>43404</v>
      </c>
      <c r="B248" s="211" t="s">
        <v>4</v>
      </c>
      <c r="C248" s="211">
        <v>7307</v>
      </c>
      <c r="D248" s="211" t="s">
        <v>130</v>
      </c>
      <c r="E248" s="211" t="s">
        <v>6</v>
      </c>
      <c r="F248" s="211" t="s">
        <v>7</v>
      </c>
      <c r="G248" s="211" t="s">
        <v>42</v>
      </c>
      <c r="H248" s="211"/>
    </row>
    <row r="249" spans="1:8">
      <c r="A249" s="210">
        <v>43404</v>
      </c>
      <c r="B249" s="211" t="s">
        <v>4</v>
      </c>
      <c r="C249" s="211">
        <v>5480</v>
      </c>
      <c r="D249" s="211" t="s">
        <v>330</v>
      </c>
      <c r="E249" s="211" t="s">
        <v>4</v>
      </c>
      <c r="F249" s="211" t="s">
        <v>6</v>
      </c>
      <c r="G249" s="211" t="s">
        <v>388</v>
      </c>
      <c r="H249" s="211"/>
    </row>
    <row r="250" spans="1:8">
      <c r="A250" s="210">
        <v>43404</v>
      </c>
      <c r="B250" s="211" t="s">
        <v>4</v>
      </c>
      <c r="C250" s="211">
        <v>6412</v>
      </c>
      <c r="D250" s="211" t="s">
        <v>168</v>
      </c>
      <c r="E250" s="211" t="s">
        <v>5</v>
      </c>
      <c r="F250" s="211" t="s">
        <v>6</v>
      </c>
      <c r="G250" s="211" t="s">
        <v>388</v>
      </c>
      <c r="H250" s="211"/>
    </row>
    <row r="251" spans="1:8">
      <c r="A251" s="210">
        <v>43404</v>
      </c>
      <c r="B251" s="211" t="s">
        <v>4</v>
      </c>
      <c r="C251" s="211">
        <v>5374</v>
      </c>
      <c r="D251" s="211" t="s">
        <v>343</v>
      </c>
      <c r="E251" s="211" t="s">
        <v>7</v>
      </c>
      <c r="F251" s="211" t="s">
        <v>5</v>
      </c>
      <c r="G251" s="211" t="s">
        <v>37</v>
      </c>
      <c r="H251" s="211"/>
    </row>
    <row r="252" spans="1:8">
      <c r="A252" s="210">
        <v>43404</v>
      </c>
      <c r="B252" s="211" t="s">
        <v>4</v>
      </c>
      <c r="C252" s="211">
        <v>7432</v>
      </c>
      <c r="D252" s="211" t="s">
        <v>3017</v>
      </c>
      <c r="E252" s="211" t="s">
        <v>79</v>
      </c>
      <c r="F252" s="211" t="s">
        <v>24</v>
      </c>
      <c r="G252" s="211" t="s">
        <v>388</v>
      </c>
      <c r="H252" s="211"/>
    </row>
    <row r="253" spans="1:8">
      <c r="A253" s="210">
        <v>43404</v>
      </c>
      <c r="B253" s="211" t="s">
        <v>4</v>
      </c>
      <c r="C253" s="211">
        <v>6133</v>
      </c>
      <c r="D253" s="211" t="s">
        <v>142</v>
      </c>
      <c r="E253" s="211" t="s">
        <v>79</v>
      </c>
      <c r="F253" s="211" t="s">
        <v>7</v>
      </c>
      <c r="G253" s="211" t="s">
        <v>663</v>
      </c>
      <c r="H253" s="211"/>
    </row>
    <row r="254" spans="1:8">
      <c r="A254" s="210">
        <v>43404</v>
      </c>
      <c r="B254" s="211" t="s">
        <v>4</v>
      </c>
      <c r="C254" s="211">
        <v>7373</v>
      </c>
      <c r="D254" s="211" t="s">
        <v>631</v>
      </c>
      <c r="E254" s="211" t="s">
        <v>984</v>
      </c>
      <c r="F254" s="211" t="s">
        <v>24</v>
      </c>
      <c r="G254" s="211" t="s">
        <v>3020</v>
      </c>
      <c r="H254" s="211"/>
    </row>
    <row r="255" spans="1:8">
      <c r="A255" s="210">
        <v>43404</v>
      </c>
      <c r="B255" s="211" t="s">
        <v>4</v>
      </c>
      <c r="C255" s="211">
        <v>4154</v>
      </c>
      <c r="D255" s="211" t="s">
        <v>141</v>
      </c>
      <c r="E255" s="211" t="s">
        <v>7</v>
      </c>
      <c r="F255" s="211" t="s">
        <v>5</v>
      </c>
      <c r="G255" s="211" t="s">
        <v>42</v>
      </c>
      <c r="H255" s="211"/>
    </row>
    <row r="256" spans="1:8">
      <c r="A256" s="210">
        <v>43404</v>
      </c>
      <c r="B256" s="211" t="s">
        <v>4</v>
      </c>
      <c r="C256" s="211">
        <v>8811</v>
      </c>
      <c r="D256" s="211" t="s">
        <v>3023</v>
      </c>
      <c r="E256" s="211" t="s">
        <v>984</v>
      </c>
      <c r="F256" s="211" t="s">
        <v>7</v>
      </c>
      <c r="G256" s="211" t="s">
        <v>1833</v>
      </c>
      <c r="H256" s="211"/>
    </row>
    <row r="257" spans="1:8">
      <c r="A257" s="210">
        <v>43404</v>
      </c>
      <c r="B257" s="211" t="s">
        <v>4</v>
      </c>
      <c r="C257" s="211">
        <v>4499</v>
      </c>
      <c r="D257" s="211" t="s">
        <v>731</v>
      </c>
      <c r="E257" s="211" t="s">
        <v>5</v>
      </c>
      <c r="F257" s="211" t="s">
        <v>7</v>
      </c>
      <c r="G257" s="211" t="s">
        <v>123</v>
      </c>
      <c r="H257" s="211"/>
    </row>
    <row r="258" spans="1:8">
      <c r="A258" s="210">
        <v>43404</v>
      </c>
      <c r="B258" s="211" t="s">
        <v>4</v>
      </c>
      <c r="C258" s="211">
        <v>1749</v>
      </c>
      <c r="D258" s="211" t="s">
        <v>136</v>
      </c>
      <c r="E258" s="211" t="s">
        <v>79</v>
      </c>
      <c r="F258" s="211" t="s">
        <v>24</v>
      </c>
      <c r="G258" s="211" t="s">
        <v>42</v>
      </c>
      <c r="H258" s="211"/>
    </row>
    <row r="259" spans="1:8">
      <c r="A259" s="210">
        <v>43404</v>
      </c>
      <c r="B259" s="211" t="s">
        <v>4</v>
      </c>
      <c r="C259" s="211">
        <v>4994</v>
      </c>
      <c r="D259" s="211" t="s">
        <v>673</v>
      </c>
      <c r="E259" s="211" t="s">
        <v>5</v>
      </c>
      <c r="F259" s="211" t="s">
        <v>7</v>
      </c>
      <c r="G259" s="211" t="s">
        <v>40</v>
      </c>
      <c r="H259" s="211"/>
    </row>
    <row r="260" spans="1:8">
      <c r="A260" s="210">
        <v>43404</v>
      </c>
      <c r="B260" s="211" t="s">
        <v>4</v>
      </c>
      <c r="C260" s="211">
        <v>7554</v>
      </c>
      <c r="D260" s="211" t="s">
        <v>468</v>
      </c>
      <c r="E260" s="211" t="s">
        <v>6</v>
      </c>
      <c r="F260" s="211" t="s">
        <v>7</v>
      </c>
      <c r="G260" s="211" t="s">
        <v>1833</v>
      </c>
      <c r="H260" s="211"/>
    </row>
    <row r="261" spans="1:8">
      <c r="A261" s="210">
        <v>43404</v>
      </c>
      <c r="B261" s="211" t="s">
        <v>4</v>
      </c>
      <c r="C261" s="211">
        <v>7501</v>
      </c>
      <c r="D261" s="211" t="s">
        <v>468</v>
      </c>
      <c r="E261" s="211" t="s">
        <v>5</v>
      </c>
      <c r="F261" s="211" t="s">
        <v>7</v>
      </c>
      <c r="G261" s="211" t="s">
        <v>1833</v>
      </c>
      <c r="H261" s="211"/>
    </row>
    <row r="262" spans="1:8">
      <c r="A262" s="210">
        <v>43404</v>
      </c>
      <c r="B262" s="211" t="s">
        <v>4</v>
      </c>
      <c r="C262" s="211">
        <v>54850</v>
      </c>
      <c r="D262" s="211" t="s">
        <v>3025</v>
      </c>
      <c r="E262" s="211" t="s">
        <v>7</v>
      </c>
      <c r="F262" s="211" t="s">
        <v>24</v>
      </c>
      <c r="G262" s="211" t="s">
        <v>388</v>
      </c>
      <c r="H262" s="211"/>
    </row>
    <row r="263" spans="1:8">
      <c r="A263" s="210">
        <v>43404</v>
      </c>
      <c r="B263" s="211" t="s">
        <v>4</v>
      </c>
      <c r="C263" s="211">
        <v>1146</v>
      </c>
      <c r="D263" s="211" t="s">
        <v>205</v>
      </c>
      <c r="E263" s="211" t="s">
        <v>7</v>
      </c>
      <c r="F263" s="211" t="s">
        <v>1171</v>
      </c>
      <c r="G263" s="211" t="s">
        <v>388</v>
      </c>
      <c r="H263" s="211"/>
    </row>
    <row r="264" spans="1:8">
      <c r="A264" s="210">
        <v>43404</v>
      </c>
      <c r="B264" s="211" t="s">
        <v>4</v>
      </c>
      <c r="C264" s="211">
        <v>9153</v>
      </c>
      <c r="D264" s="211" t="s">
        <v>3027</v>
      </c>
      <c r="E264" s="211" t="s">
        <v>5</v>
      </c>
      <c r="F264" s="211" t="s">
        <v>25</v>
      </c>
      <c r="G264" s="211" t="s">
        <v>42</v>
      </c>
      <c r="H264" s="211"/>
    </row>
    <row r="265" spans="1:8">
      <c r="A265" s="210">
        <v>43404</v>
      </c>
      <c r="B265" s="211" t="s">
        <v>4</v>
      </c>
      <c r="C265" s="211">
        <v>4627</v>
      </c>
      <c r="D265" s="211" t="s">
        <v>131</v>
      </c>
      <c r="E265" s="211" t="s">
        <v>5</v>
      </c>
      <c r="F265" s="211" t="s">
        <v>7</v>
      </c>
      <c r="G265" s="211" t="s">
        <v>37</v>
      </c>
      <c r="H265" s="211"/>
    </row>
    <row r="266" spans="1:8">
      <c r="A266" s="210">
        <v>43404</v>
      </c>
      <c r="B266" s="211" t="s">
        <v>4</v>
      </c>
      <c r="C266" s="211">
        <v>5426</v>
      </c>
      <c r="D266" s="211" t="s">
        <v>190</v>
      </c>
      <c r="E266" s="211" t="s">
        <v>5</v>
      </c>
      <c r="F266" s="211" t="s">
        <v>24</v>
      </c>
      <c r="G266" s="211" t="s">
        <v>3029</v>
      </c>
      <c r="H266" s="211"/>
    </row>
    <row r="267" spans="1:8">
      <c r="A267" s="210">
        <v>43404</v>
      </c>
      <c r="B267" s="211" t="s">
        <v>4</v>
      </c>
      <c r="C267" s="211">
        <v>4482</v>
      </c>
      <c r="D267" s="211" t="s">
        <v>158</v>
      </c>
      <c r="E267" s="211" t="s">
        <v>225</v>
      </c>
      <c r="F267" s="211" t="s">
        <v>6</v>
      </c>
      <c r="G267" s="211" t="s">
        <v>3030</v>
      </c>
      <c r="H267" s="211"/>
    </row>
    <row r="268" spans="1:8">
      <c r="A268" s="210">
        <v>43404</v>
      </c>
      <c r="B268" s="211" t="s">
        <v>4</v>
      </c>
      <c r="C268" s="211">
        <v>8326</v>
      </c>
      <c r="D268" s="211" t="s">
        <v>162</v>
      </c>
      <c r="E268" s="211" t="s">
        <v>4</v>
      </c>
      <c r="F268" s="211" t="s">
        <v>6</v>
      </c>
      <c r="G268" s="211" t="s">
        <v>2410</v>
      </c>
      <c r="H268" s="211"/>
    </row>
    <row r="269" spans="1:8">
      <c r="A269" s="210">
        <v>43394</v>
      </c>
      <c r="B269" s="211" t="s">
        <v>984</v>
      </c>
      <c r="C269" s="211" t="s">
        <v>2889</v>
      </c>
      <c r="D269" s="211" t="s">
        <v>2890</v>
      </c>
      <c r="E269" s="211" t="s">
        <v>984</v>
      </c>
      <c r="F269" s="211" t="s">
        <v>24</v>
      </c>
      <c r="G269" s="211" t="s">
        <v>1833</v>
      </c>
      <c r="H269" s="211"/>
    </row>
    <row r="270" spans="1:8">
      <c r="A270" s="210">
        <v>43394</v>
      </c>
      <c r="B270" s="211" t="s">
        <v>984</v>
      </c>
      <c r="C270" s="211" t="s">
        <v>2892</v>
      </c>
      <c r="D270" s="211" t="s">
        <v>1147</v>
      </c>
      <c r="E270" s="211" t="s">
        <v>984</v>
      </c>
      <c r="F270" s="211" t="s">
        <v>24</v>
      </c>
      <c r="G270" s="211" t="s">
        <v>1833</v>
      </c>
      <c r="H270" s="211"/>
    </row>
    <row r="271" spans="1:8">
      <c r="A271" s="210">
        <v>43394</v>
      </c>
      <c r="B271" s="211" t="s">
        <v>984</v>
      </c>
      <c r="C271" s="211" t="s">
        <v>2893</v>
      </c>
      <c r="D271" s="211" t="s">
        <v>2894</v>
      </c>
      <c r="E271" s="211" t="s">
        <v>18</v>
      </c>
      <c r="F271" s="211" t="s">
        <v>24</v>
      </c>
      <c r="G271" s="211" t="s">
        <v>1833</v>
      </c>
      <c r="H271" s="211"/>
    </row>
    <row r="272" spans="1:8">
      <c r="A272" s="210">
        <v>43399</v>
      </c>
      <c r="B272" s="211" t="s">
        <v>984</v>
      </c>
      <c r="C272" s="211" t="s">
        <v>2936</v>
      </c>
      <c r="D272" s="211" t="s">
        <v>2937</v>
      </c>
      <c r="E272" s="211" t="s">
        <v>984</v>
      </c>
      <c r="F272" s="211" t="s">
        <v>2601</v>
      </c>
      <c r="G272" s="211" t="s">
        <v>514</v>
      </c>
      <c r="H272" s="211"/>
    </row>
    <row r="273" spans="1:11">
      <c r="A273" s="210">
        <v>43384</v>
      </c>
      <c r="B273" s="211" t="s">
        <v>104</v>
      </c>
      <c r="C273" s="211">
        <v>9500</v>
      </c>
      <c r="D273" s="211" t="s">
        <v>2862</v>
      </c>
      <c r="E273" s="211" t="s">
        <v>6</v>
      </c>
      <c r="F273" s="211" t="s">
        <v>2863</v>
      </c>
      <c r="G273" s="211" t="s">
        <v>2864</v>
      </c>
      <c r="H273" s="211"/>
    </row>
    <row r="274" spans="1:11">
      <c r="A274" s="210">
        <v>43398</v>
      </c>
      <c r="B274" s="211" t="s">
        <v>250</v>
      </c>
      <c r="C274" s="211" t="s">
        <v>2919</v>
      </c>
      <c r="D274" s="211" t="s">
        <v>2920</v>
      </c>
      <c r="E274" s="211" t="s">
        <v>24</v>
      </c>
      <c r="F274" s="211" t="s">
        <v>620</v>
      </c>
      <c r="G274" s="211" t="s">
        <v>388</v>
      </c>
      <c r="H274" s="211"/>
    </row>
    <row r="275" spans="1:11">
      <c r="A275" s="210">
        <v>43379</v>
      </c>
      <c r="B275" s="211" t="s">
        <v>604</v>
      </c>
      <c r="C275" s="246" t="s">
        <v>2847</v>
      </c>
      <c r="D275" s="211" t="s">
        <v>3085</v>
      </c>
      <c r="E275" s="211" t="s">
        <v>633</v>
      </c>
      <c r="F275" s="211" t="s">
        <v>2849</v>
      </c>
      <c r="G275" s="211" t="s">
        <v>388</v>
      </c>
      <c r="H275" s="211"/>
    </row>
    <row r="276" spans="1:11">
      <c r="A276" s="210">
        <v>43396</v>
      </c>
      <c r="B276" s="211" t="s">
        <v>604</v>
      </c>
      <c r="C276" s="211">
        <v>64735</v>
      </c>
      <c r="D276" s="211" t="s">
        <v>3084</v>
      </c>
      <c r="E276" s="211" t="s">
        <v>24</v>
      </c>
      <c r="F276" s="211" t="s">
        <v>24</v>
      </c>
      <c r="G276" s="211" t="s">
        <v>1612</v>
      </c>
      <c r="H276" s="211"/>
    </row>
    <row r="278" spans="1:11">
      <c r="I278" t="s">
        <v>22</v>
      </c>
      <c r="J278">
        <v>12</v>
      </c>
      <c r="K278" s="150">
        <f>J278/$J$288</f>
        <v>4.3478260869565216E-2</v>
      </c>
    </row>
    <row r="279" spans="1:11">
      <c r="I279" t="s">
        <v>6</v>
      </c>
      <c r="J279">
        <v>20</v>
      </c>
      <c r="K279" s="150">
        <f t="shared" ref="K279:K287" si="0">J279/$J$288</f>
        <v>7.2463768115942032E-2</v>
      </c>
    </row>
    <row r="280" spans="1:11">
      <c r="I280" t="s">
        <v>7</v>
      </c>
      <c r="J280">
        <f>107-33</f>
        <v>74</v>
      </c>
      <c r="K280" s="150">
        <f t="shared" si="0"/>
        <v>0.26811594202898553</v>
      </c>
    </row>
    <row r="281" spans="1:11">
      <c r="I281" t="s">
        <v>4</v>
      </c>
      <c r="J281">
        <f>269-109</f>
        <v>160</v>
      </c>
      <c r="K281" s="150">
        <f t="shared" si="0"/>
        <v>0.57971014492753625</v>
      </c>
    </row>
    <row r="282" spans="1:11">
      <c r="I282" t="s">
        <v>984</v>
      </c>
      <c r="J282">
        <v>4</v>
      </c>
      <c r="K282" s="150">
        <f t="shared" si="0"/>
        <v>1.4492753623188406E-2</v>
      </c>
    </row>
    <row r="283" spans="1:11">
      <c r="I283" t="s">
        <v>3086</v>
      </c>
      <c r="J283">
        <v>1</v>
      </c>
      <c r="K283" s="150">
        <f t="shared" si="0"/>
        <v>3.6231884057971015E-3</v>
      </c>
    </row>
    <row r="284" spans="1:11">
      <c r="I284" t="s">
        <v>604</v>
      </c>
      <c r="J284">
        <v>2</v>
      </c>
      <c r="K284" s="150">
        <f t="shared" si="0"/>
        <v>7.246376811594203E-3</v>
      </c>
    </row>
    <row r="285" spans="1:11">
      <c r="I285" t="s">
        <v>250</v>
      </c>
      <c r="J285">
        <v>1</v>
      </c>
      <c r="K285" s="150">
        <f t="shared" si="0"/>
        <v>3.6231884057971015E-3</v>
      </c>
    </row>
    <row r="286" spans="1:11">
      <c r="I286" t="s">
        <v>1108</v>
      </c>
      <c r="J286">
        <v>1</v>
      </c>
      <c r="K286" s="150">
        <f t="shared" si="0"/>
        <v>3.6231884057971015E-3</v>
      </c>
    </row>
    <row r="287" spans="1:11">
      <c r="I287" t="s">
        <v>3087</v>
      </c>
      <c r="J287">
        <v>1</v>
      </c>
      <c r="K287" s="150">
        <f t="shared" si="0"/>
        <v>3.6231884057971015E-3</v>
      </c>
    </row>
    <row r="288" spans="1:11">
      <c r="J288">
        <f>SUM(J278:J287)</f>
        <v>276</v>
      </c>
    </row>
  </sheetData>
  <sortState ref="A2:H276">
    <sortCondition ref="B1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8"/>
  <dimension ref="A1:L352"/>
  <sheetViews>
    <sheetView topLeftCell="A323" workbookViewId="0">
      <selection activeCell="H344" sqref="H1:H344"/>
    </sheetView>
  </sheetViews>
  <sheetFormatPr baseColWidth="10" defaultRowHeight="15"/>
  <cols>
    <col min="4" max="4" width="24.5" customWidth="1"/>
    <col min="5" max="5" width="18.1640625" customWidth="1"/>
    <col min="7" max="7" width="30.1640625" customWidth="1"/>
    <col min="8" max="8" width="24.83203125" customWidth="1"/>
  </cols>
  <sheetData>
    <row r="1" spans="1:8">
      <c r="A1" s="210">
        <v>43405</v>
      </c>
      <c r="B1" s="211" t="s">
        <v>22</v>
      </c>
      <c r="C1" s="211">
        <v>6700</v>
      </c>
      <c r="D1" s="211" t="s">
        <v>326</v>
      </c>
      <c r="E1" s="211" t="s">
        <v>7</v>
      </c>
      <c r="F1" s="211" t="s">
        <v>6</v>
      </c>
      <c r="G1" s="211" t="s">
        <v>42</v>
      </c>
      <c r="H1" s="211"/>
    </row>
    <row r="2" spans="1:8">
      <c r="A2" s="210">
        <v>43406</v>
      </c>
      <c r="B2" s="211" t="s">
        <v>22</v>
      </c>
      <c r="C2" s="211">
        <v>6700</v>
      </c>
      <c r="D2" s="211" t="s">
        <v>326</v>
      </c>
      <c r="E2" s="211" t="s">
        <v>7</v>
      </c>
      <c r="F2" s="211" t="s">
        <v>24</v>
      </c>
      <c r="G2" s="211" t="s">
        <v>3031</v>
      </c>
      <c r="H2" s="211"/>
    </row>
    <row r="3" spans="1:8">
      <c r="A3" s="210">
        <v>43406</v>
      </c>
      <c r="B3" s="211" t="s">
        <v>22</v>
      </c>
      <c r="C3" s="211">
        <v>6700</v>
      </c>
      <c r="D3" s="211" t="s">
        <v>326</v>
      </c>
      <c r="E3" s="211" t="s">
        <v>984</v>
      </c>
      <c r="F3" s="211" t="s">
        <v>7</v>
      </c>
      <c r="G3" s="211" t="s">
        <v>388</v>
      </c>
      <c r="H3" s="211"/>
    </row>
    <row r="4" spans="1:8">
      <c r="A4" s="210">
        <v>43406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24</v>
      </c>
      <c r="G4" s="211" t="s">
        <v>3059</v>
      </c>
      <c r="H4" s="211"/>
    </row>
    <row r="5" spans="1:8">
      <c r="A5" s="210">
        <v>43406</v>
      </c>
      <c r="B5" s="211" t="s">
        <v>22</v>
      </c>
      <c r="C5" s="211">
        <v>2531</v>
      </c>
      <c r="D5" s="211" t="s">
        <v>205</v>
      </c>
      <c r="E5" s="211" t="s">
        <v>984</v>
      </c>
      <c r="F5" s="211" t="s">
        <v>100</v>
      </c>
      <c r="G5" s="211" t="s">
        <v>3243</v>
      </c>
      <c r="H5" s="211"/>
    </row>
    <row r="6" spans="1:8">
      <c r="A6" s="210">
        <v>43406</v>
      </c>
      <c r="B6" s="211" t="s">
        <v>22</v>
      </c>
      <c r="C6" s="211">
        <v>6769</v>
      </c>
      <c r="D6" s="211" t="s">
        <v>2497</v>
      </c>
      <c r="E6" s="211" t="s">
        <v>7</v>
      </c>
      <c r="F6" s="211" t="s">
        <v>24</v>
      </c>
      <c r="G6" s="211" t="s">
        <v>1833</v>
      </c>
      <c r="H6" s="211"/>
    </row>
    <row r="7" spans="1:8">
      <c r="A7" s="210">
        <v>43406</v>
      </c>
      <c r="B7" s="211" t="s">
        <v>22</v>
      </c>
      <c r="C7" s="211">
        <v>6700</v>
      </c>
      <c r="D7" s="211" t="s">
        <v>326</v>
      </c>
      <c r="E7" s="211" t="s">
        <v>7</v>
      </c>
      <c r="F7" s="211" t="s">
        <v>24</v>
      </c>
      <c r="G7" s="211" t="s">
        <v>1833</v>
      </c>
      <c r="H7" s="211"/>
    </row>
    <row r="8" spans="1:8">
      <c r="A8" s="210">
        <v>43407</v>
      </c>
      <c r="B8" s="211" t="s">
        <v>22</v>
      </c>
      <c r="C8" s="211">
        <v>1341</v>
      </c>
      <c r="D8" s="211" t="s">
        <v>3320</v>
      </c>
      <c r="E8" s="211" t="s">
        <v>7</v>
      </c>
      <c r="F8" s="211" t="s">
        <v>984</v>
      </c>
      <c r="G8" s="211" t="s">
        <v>388</v>
      </c>
      <c r="H8" s="211"/>
    </row>
    <row r="9" spans="1:8">
      <c r="A9" s="210">
        <v>43407</v>
      </c>
      <c r="B9" s="211" t="s">
        <v>22</v>
      </c>
      <c r="C9" s="211">
        <v>1200</v>
      </c>
      <c r="D9" s="211" t="s">
        <v>432</v>
      </c>
      <c r="E9" s="211" t="s">
        <v>7</v>
      </c>
      <c r="F9" s="211" t="s">
        <v>24</v>
      </c>
      <c r="G9" s="211" t="s">
        <v>2923</v>
      </c>
      <c r="H9" s="211"/>
    </row>
    <row r="10" spans="1:8">
      <c r="A10" s="210">
        <v>43407</v>
      </c>
      <c r="B10" s="211" t="s">
        <v>22</v>
      </c>
      <c r="C10" s="211">
        <v>1050</v>
      </c>
      <c r="D10" s="211" t="s">
        <v>432</v>
      </c>
      <c r="E10" s="211" t="s">
        <v>7</v>
      </c>
      <c r="F10" s="211" t="s">
        <v>3347</v>
      </c>
      <c r="G10" s="211" t="s">
        <v>388</v>
      </c>
      <c r="H10" s="211"/>
    </row>
    <row r="11" spans="1:8">
      <c r="A11" s="210">
        <v>43407</v>
      </c>
      <c r="B11" s="211" t="s">
        <v>22</v>
      </c>
      <c r="C11" s="211">
        <v>6890</v>
      </c>
      <c r="D11" s="211" t="s">
        <v>2316</v>
      </c>
      <c r="E11" s="211" t="s">
        <v>24</v>
      </c>
      <c r="F11" s="211" t="s">
        <v>7</v>
      </c>
      <c r="G11" s="211" t="s">
        <v>388</v>
      </c>
      <c r="H11" s="211"/>
    </row>
    <row r="12" spans="1:8">
      <c r="A12" s="210">
        <v>43407</v>
      </c>
      <c r="B12" s="211" t="s">
        <v>22</v>
      </c>
      <c r="C12" s="211">
        <v>6762</v>
      </c>
      <c r="D12" s="211" t="s">
        <v>1306</v>
      </c>
      <c r="E12" s="211" t="s">
        <v>7</v>
      </c>
      <c r="F12" s="211" t="s">
        <v>7</v>
      </c>
      <c r="G12" s="211" t="s">
        <v>388</v>
      </c>
      <c r="H12" s="211"/>
    </row>
    <row r="13" spans="1:8">
      <c r="A13" s="210">
        <v>43407</v>
      </c>
      <c r="B13" s="211" t="s">
        <v>22</v>
      </c>
      <c r="C13" s="211">
        <v>5000</v>
      </c>
      <c r="D13" s="211" t="s">
        <v>427</v>
      </c>
      <c r="E13" s="211" t="s">
        <v>7</v>
      </c>
      <c r="F13" s="211" t="s">
        <v>24</v>
      </c>
      <c r="G13" s="211" t="s">
        <v>1833</v>
      </c>
      <c r="H13" s="211"/>
    </row>
    <row r="14" spans="1:8">
      <c r="A14" s="210">
        <v>43422</v>
      </c>
      <c r="B14" s="211" t="s">
        <v>22</v>
      </c>
      <c r="C14" s="211">
        <v>6800</v>
      </c>
      <c r="D14" s="211" t="s">
        <v>1963</v>
      </c>
      <c r="E14" s="211" t="s">
        <v>7</v>
      </c>
      <c r="F14" s="211" t="s">
        <v>24</v>
      </c>
      <c r="G14" s="211" t="s">
        <v>663</v>
      </c>
      <c r="H14" s="211"/>
    </row>
    <row r="15" spans="1:8">
      <c r="A15" s="210">
        <v>43428</v>
      </c>
      <c r="B15" s="211" t="s">
        <v>22</v>
      </c>
      <c r="C15" s="211">
        <v>6700</v>
      </c>
      <c r="D15" s="211" t="s">
        <v>326</v>
      </c>
      <c r="E15" s="211" t="s">
        <v>18</v>
      </c>
      <c r="F15" s="211" t="s">
        <v>7</v>
      </c>
      <c r="G15" s="211" t="s">
        <v>116</v>
      </c>
      <c r="H15" s="211"/>
    </row>
    <row r="16" spans="1:8">
      <c r="A16" s="210">
        <v>43405</v>
      </c>
      <c r="B16" s="211" t="s">
        <v>6</v>
      </c>
      <c r="C16" s="211">
        <v>86462</v>
      </c>
      <c r="D16" s="211" t="s">
        <v>3036</v>
      </c>
      <c r="E16" s="211" t="s">
        <v>6</v>
      </c>
      <c r="F16" s="211" t="s">
        <v>24</v>
      </c>
      <c r="G16" s="211" t="s">
        <v>1833</v>
      </c>
      <c r="H16" s="211"/>
    </row>
    <row r="17" spans="1:8">
      <c r="A17" s="210">
        <v>43405</v>
      </c>
      <c r="B17" s="211" t="s">
        <v>6</v>
      </c>
      <c r="C17" s="211">
        <v>54453</v>
      </c>
      <c r="D17" s="211" t="s">
        <v>3072</v>
      </c>
      <c r="E17" s="211" t="s">
        <v>363</v>
      </c>
      <c r="F17" s="211" t="s">
        <v>24</v>
      </c>
      <c r="G17" s="211" t="s">
        <v>235</v>
      </c>
      <c r="H17" s="211"/>
    </row>
    <row r="18" spans="1:8">
      <c r="A18" s="210">
        <v>43406</v>
      </c>
      <c r="B18" s="211" t="s">
        <v>6</v>
      </c>
      <c r="C18" s="211">
        <v>82166</v>
      </c>
      <c r="D18" s="211" t="s">
        <v>3231</v>
      </c>
      <c r="E18" s="211" t="s">
        <v>6</v>
      </c>
      <c r="F18" s="211" t="s">
        <v>7</v>
      </c>
      <c r="G18" s="211" t="s">
        <v>388</v>
      </c>
      <c r="H18" s="211"/>
    </row>
    <row r="19" spans="1:8">
      <c r="A19" s="210">
        <v>43406</v>
      </c>
      <c r="B19" s="211" t="s">
        <v>6</v>
      </c>
      <c r="C19" s="211">
        <v>71093</v>
      </c>
      <c r="D19" s="211" t="s">
        <v>3237</v>
      </c>
      <c r="E19" s="211" t="s">
        <v>6</v>
      </c>
      <c r="F19" s="211" t="s">
        <v>24</v>
      </c>
      <c r="G19" s="211" t="s">
        <v>2916</v>
      </c>
      <c r="H19" s="211"/>
    </row>
    <row r="20" spans="1:8">
      <c r="A20" s="210">
        <v>43406</v>
      </c>
      <c r="B20" s="211" t="s">
        <v>6</v>
      </c>
      <c r="C20" s="211">
        <v>83324</v>
      </c>
      <c r="D20" s="211" t="s">
        <v>3238</v>
      </c>
      <c r="E20" s="211" t="s">
        <v>6</v>
      </c>
      <c r="F20" s="211" t="s">
        <v>24</v>
      </c>
      <c r="G20" s="211" t="s">
        <v>3015</v>
      </c>
      <c r="H20" s="211"/>
    </row>
    <row r="21" spans="1:8">
      <c r="A21" s="210">
        <v>43408</v>
      </c>
      <c r="B21" s="211" t="s">
        <v>6</v>
      </c>
      <c r="C21" s="211">
        <v>66119</v>
      </c>
      <c r="D21" s="211" t="s">
        <v>3412</v>
      </c>
      <c r="E21" s="211" t="s">
        <v>6</v>
      </c>
      <c r="F21" s="211" t="s">
        <v>35</v>
      </c>
      <c r="G21" s="211" t="s">
        <v>2923</v>
      </c>
      <c r="H21" s="211"/>
    </row>
    <row r="22" spans="1:8">
      <c r="A22" s="210">
        <v>43415</v>
      </c>
      <c r="B22" s="211" t="s">
        <v>6</v>
      </c>
      <c r="C22" s="211">
        <v>6123</v>
      </c>
      <c r="D22" s="211" t="s">
        <v>3448</v>
      </c>
      <c r="E22" s="211" t="s">
        <v>6</v>
      </c>
      <c r="F22" s="211" t="s">
        <v>6</v>
      </c>
      <c r="G22" s="211" t="s">
        <v>116</v>
      </c>
      <c r="H22" s="211"/>
    </row>
    <row r="23" spans="1:8">
      <c r="A23" s="210">
        <v>43415</v>
      </c>
      <c r="B23" s="211" t="s">
        <v>6</v>
      </c>
      <c r="C23" s="211">
        <v>54311</v>
      </c>
      <c r="D23" s="211" t="s">
        <v>1235</v>
      </c>
      <c r="E23" s="211" t="s">
        <v>6</v>
      </c>
      <c r="F23" s="211" t="s">
        <v>6</v>
      </c>
      <c r="G23" s="211" t="s">
        <v>514</v>
      </c>
      <c r="H23" s="211"/>
    </row>
    <row r="24" spans="1:8">
      <c r="A24" s="210">
        <v>43415</v>
      </c>
      <c r="B24" s="211" t="s">
        <v>6</v>
      </c>
      <c r="C24" s="211">
        <v>66706</v>
      </c>
      <c r="D24" s="211" t="s">
        <v>3457</v>
      </c>
      <c r="E24" s="211" t="s">
        <v>6</v>
      </c>
      <c r="F24" s="211" t="s">
        <v>6</v>
      </c>
      <c r="G24" s="211" t="s">
        <v>116</v>
      </c>
      <c r="H24" s="211"/>
    </row>
    <row r="25" spans="1:8">
      <c r="A25" s="210">
        <v>43422</v>
      </c>
      <c r="B25" s="211" t="s">
        <v>6</v>
      </c>
      <c r="C25" s="211">
        <v>54292</v>
      </c>
      <c r="D25" s="211" t="s">
        <v>434</v>
      </c>
      <c r="E25" s="211" t="s">
        <v>12</v>
      </c>
      <c r="F25" s="211" t="s">
        <v>6</v>
      </c>
      <c r="G25" s="211" t="s">
        <v>42</v>
      </c>
      <c r="H25" s="211"/>
    </row>
    <row r="26" spans="1:8">
      <c r="A26" s="210">
        <v>43428</v>
      </c>
      <c r="B26" s="211" t="s">
        <v>6</v>
      </c>
      <c r="C26" s="211">
        <v>54290</v>
      </c>
      <c r="D26" s="211" t="s">
        <v>434</v>
      </c>
      <c r="E26" s="211" t="s">
        <v>6</v>
      </c>
      <c r="F26" s="211" t="s">
        <v>6</v>
      </c>
      <c r="G26" s="211" t="s">
        <v>3481</v>
      </c>
      <c r="H26" s="211"/>
    </row>
    <row r="27" spans="1:8">
      <c r="A27" s="210">
        <v>43429</v>
      </c>
      <c r="B27" s="211" t="s">
        <v>6</v>
      </c>
      <c r="C27" s="211">
        <v>80803</v>
      </c>
      <c r="D27" s="211" t="s">
        <v>1067</v>
      </c>
      <c r="E27" s="211" t="s">
        <v>6</v>
      </c>
      <c r="F27" s="211" t="s">
        <v>6</v>
      </c>
      <c r="G27" s="211" t="s">
        <v>3492</v>
      </c>
      <c r="H27" s="211"/>
    </row>
    <row r="28" spans="1:8">
      <c r="A28" s="210">
        <v>43405</v>
      </c>
      <c r="B28" s="211" t="s">
        <v>7</v>
      </c>
      <c r="C28" s="211">
        <v>54800</v>
      </c>
      <c r="D28" s="211" t="s">
        <v>1393</v>
      </c>
      <c r="E28" s="211" t="s">
        <v>7</v>
      </c>
      <c r="F28" s="211" t="s">
        <v>24</v>
      </c>
      <c r="G28" s="211" t="s">
        <v>388</v>
      </c>
      <c r="H28" s="211"/>
    </row>
    <row r="29" spans="1:8">
      <c r="A29" s="210">
        <v>43405</v>
      </c>
      <c r="B29" s="211" t="s">
        <v>7</v>
      </c>
      <c r="C29" s="211">
        <v>54440</v>
      </c>
      <c r="D29" s="211" t="s">
        <v>522</v>
      </c>
      <c r="E29" s="211" t="s">
        <v>7</v>
      </c>
      <c r="F29" s="211" t="s">
        <v>7</v>
      </c>
      <c r="G29" s="211" t="s">
        <v>946</v>
      </c>
      <c r="H29" s="211"/>
    </row>
    <row r="30" spans="1:8">
      <c r="A30" s="210">
        <v>43405</v>
      </c>
      <c r="B30" s="211" t="s">
        <v>7</v>
      </c>
      <c r="C30" s="211">
        <v>54410</v>
      </c>
      <c r="D30" s="211" t="s">
        <v>3053</v>
      </c>
      <c r="E30" s="211" t="s">
        <v>7</v>
      </c>
      <c r="F30" s="211" t="s">
        <v>24</v>
      </c>
      <c r="G30" s="211" t="s">
        <v>2240</v>
      </c>
      <c r="H30" s="211"/>
    </row>
    <row r="31" spans="1:8">
      <c r="A31" s="210">
        <v>43405</v>
      </c>
      <c r="B31" s="211" t="s">
        <v>7</v>
      </c>
      <c r="C31" s="211">
        <v>67750</v>
      </c>
      <c r="D31" s="211" t="s">
        <v>3057</v>
      </c>
      <c r="E31" s="211" t="s">
        <v>7</v>
      </c>
      <c r="F31" s="211" t="s">
        <v>6</v>
      </c>
      <c r="G31" s="211" t="s">
        <v>663</v>
      </c>
      <c r="H31" s="211"/>
    </row>
    <row r="32" spans="1:8">
      <c r="A32" s="210">
        <v>43405</v>
      </c>
      <c r="B32" s="211" t="s">
        <v>7</v>
      </c>
      <c r="C32" s="211">
        <v>54150</v>
      </c>
      <c r="D32" s="211" t="s">
        <v>2243</v>
      </c>
      <c r="E32" s="211" t="s">
        <v>79</v>
      </c>
      <c r="F32" s="211" t="s">
        <v>7</v>
      </c>
      <c r="G32" s="211" t="s">
        <v>2923</v>
      </c>
      <c r="H32" s="211"/>
    </row>
    <row r="33" spans="1:8">
      <c r="A33" s="210">
        <v>43405</v>
      </c>
      <c r="B33" s="211" t="s">
        <v>7</v>
      </c>
      <c r="C33" s="211">
        <v>21130</v>
      </c>
      <c r="D33" s="211" t="s">
        <v>3058</v>
      </c>
      <c r="E33" s="211" t="s">
        <v>7</v>
      </c>
      <c r="F33" s="211" t="s">
        <v>7</v>
      </c>
      <c r="G33" s="211" t="s">
        <v>3059</v>
      </c>
      <c r="H33" s="211"/>
    </row>
    <row r="34" spans="1:8">
      <c r="A34" s="210">
        <v>43405</v>
      </c>
      <c r="B34" s="211" t="s">
        <v>7</v>
      </c>
      <c r="C34" s="211">
        <v>57330</v>
      </c>
      <c r="D34" s="211" t="s">
        <v>413</v>
      </c>
      <c r="E34" s="211" t="s">
        <v>7</v>
      </c>
      <c r="F34" s="211" t="s">
        <v>24</v>
      </c>
      <c r="G34" s="211" t="s">
        <v>3015</v>
      </c>
      <c r="H34" s="211"/>
    </row>
    <row r="35" spans="1:8">
      <c r="A35" s="210">
        <v>43405</v>
      </c>
      <c r="B35" s="211" t="s">
        <v>7</v>
      </c>
      <c r="C35" s="211">
        <v>57390</v>
      </c>
      <c r="D35" s="211" t="s">
        <v>350</v>
      </c>
      <c r="E35" s="211" t="s">
        <v>7</v>
      </c>
      <c r="F35" s="211" t="s">
        <v>24</v>
      </c>
      <c r="G35" s="211" t="s">
        <v>388</v>
      </c>
      <c r="H35" s="211"/>
    </row>
    <row r="36" spans="1:8">
      <c r="A36" s="210">
        <v>43405</v>
      </c>
      <c r="B36" s="211" t="s">
        <v>7</v>
      </c>
      <c r="C36" s="211">
        <v>76133</v>
      </c>
      <c r="D36" s="211" t="s">
        <v>3073</v>
      </c>
      <c r="E36" s="211" t="s">
        <v>7</v>
      </c>
      <c r="F36" s="211" t="s">
        <v>7</v>
      </c>
      <c r="G36" s="211" t="s">
        <v>1833</v>
      </c>
      <c r="H36" s="211"/>
    </row>
    <row r="37" spans="1:8">
      <c r="A37" s="210">
        <v>43405</v>
      </c>
      <c r="B37" s="211" t="s">
        <v>7</v>
      </c>
      <c r="C37" s="211">
        <v>95250</v>
      </c>
      <c r="D37" s="211" t="s">
        <v>3078</v>
      </c>
      <c r="E37" s="211" t="s">
        <v>10</v>
      </c>
      <c r="F37" s="211" t="s">
        <v>7</v>
      </c>
      <c r="G37" s="211" t="s">
        <v>388</v>
      </c>
      <c r="H37" s="211"/>
    </row>
    <row r="38" spans="1:8">
      <c r="A38" s="210">
        <v>43405</v>
      </c>
      <c r="B38" s="211" t="s">
        <v>7</v>
      </c>
      <c r="C38" s="211">
        <v>57970</v>
      </c>
      <c r="D38" s="211" t="s">
        <v>739</v>
      </c>
      <c r="E38" s="211" t="s">
        <v>7</v>
      </c>
      <c r="F38" s="211" t="s">
        <v>24</v>
      </c>
      <c r="G38" s="211" t="s">
        <v>2923</v>
      </c>
      <c r="H38" s="211"/>
    </row>
    <row r="39" spans="1:8">
      <c r="A39" s="210">
        <v>43406</v>
      </c>
      <c r="B39" s="211" t="s">
        <v>7</v>
      </c>
      <c r="C39" s="211">
        <v>91190</v>
      </c>
      <c r="D39" s="211" t="s">
        <v>3233</v>
      </c>
      <c r="E39" s="211" t="s">
        <v>7</v>
      </c>
      <c r="F39" s="211" t="s">
        <v>28</v>
      </c>
      <c r="G39" s="211" t="s">
        <v>1833</v>
      </c>
      <c r="H39" s="211"/>
    </row>
    <row r="40" spans="1:8">
      <c r="A40" s="210">
        <v>43406</v>
      </c>
      <c r="B40" s="211" t="s">
        <v>7</v>
      </c>
      <c r="C40" s="211">
        <v>54620</v>
      </c>
      <c r="D40" s="211" t="s">
        <v>845</v>
      </c>
      <c r="E40" s="211" t="s">
        <v>7</v>
      </c>
      <c r="F40" s="211" t="s">
        <v>7</v>
      </c>
      <c r="G40" s="211" t="s">
        <v>3059</v>
      </c>
      <c r="H40" s="211"/>
    </row>
    <row r="41" spans="1:8">
      <c r="A41" s="210">
        <v>43406</v>
      </c>
      <c r="B41" s="211" t="s">
        <v>7</v>
      </c>
      <c r="C41" s="211">
        <v>57000</v>
      </c>
      <c r="D41" s="211" t="s">
        <v>785</v>
      </c>
      <c r="E41" s="211" t="s">
        <v>7</v>
      </c>
      <c r="F41" s="211" t="s">
        <v>24</v>
      </c>
      <c r="G41" s="211" t="s">
        <v>3249</v>
      </c>
      <c r="H41" s="211"/>
    </row>
    <row r="42" spans="1:8">
      <c r="A42" s="210">
        <v>43406</v>
      </c>
      <c r="B42" s="211" t="s">
        <v>7</v>
      </c>
      <c r="C42" s="211">
        <v>57070</v>
      </c>
      <c r="D42" s="211" t="s">
        <v>3251</v>
      </c>
      <c r="E42" s="211" t="s">
        <v>7</v>
      </c>
      <c r="F42" s="211" t="s">
        <v>9</v>
      </c>
      <c r="G42" s="211" t="s">
        <v>1833</v>
      </c>
      <c r="H42" s="211"/>
    </row>
    <row r="43" spans="1:8">
      <c r="A43" s="210">
        <v>43406</v>
      </c>
      <c r="B43" s="211" t="s">
        <v>7</v>
      </c>
      <c r="C43" s="211">
        <v>54190</v>
      </c>
      <c r="D43" s="211" t="s">
        <v>1725</v>
      </c>
      <c r="E43" s="211" t="s">
        <v>7</v>
      </c>
      <c r="F43" s="211" t="s">
        <v>24</v>
      </c>
      <c r="G43" s="211" t="s">
        <v>2984</v>
      </c>
      <c r="H43" s="211"/>
    </row>
    <row r="44" spans="1:8">
      <c r="A44" s="210">
        <v>43407</v>
      </c>
      <c r="B44" s="211" t="s">
        <v>7</v>
      </c>
      <c r="C44" s="211">
        <v>89700</v>
      </c>
      <c r="D44" s="211" t="s">
        <v>3321</v>
      </c>
      <c r="E44" s="211" t="s">
        <v>7</v>
      </c>
      <c r="F44" s="211" t="s">
        <v>24</v>
      </c>
      <c r="G44" s="211" t="s">
        <v>388</v>
      </c>
      <c r="H44" s="211"/>
    </row>
    <row r="45" spans="1:8">
      <c r="A45" s="210">
        <v>43407</v>
      </c>
      <c r="B45" s="211" t="s">
        <v>7</v>
      </c>
      <c r="C45" s="211">
        <v>45700</v>
      </c>
      <c r="D45" s="211" t="s">
        <v>3322</v>
      </c>
      <c r="E45" s="211" t="s">
        <v>2208</v>
      </c>
      <c r="F45" s="211" t="s">
        <v>7</v>
      </c>
      <c r="G45" s="211" t="s">
        <v>388</v>
      </c>
      <c r="H45" s="211"/>
    </row>
    <row r="46" spans="1:8">
      <c r="A46" s="210">
        <v>43407</v>
      </c>
      <c r="B46" s="211" t="s">
        <v>7</v>
      </c>
      <c r="C46" s="211">
        <v>57000</v>
      </c>
      <c r="D46" s="211" t="s">
        <v>785</v>
      </c>
      <c r="E46" s="211" t="s">
        <v>7</v>
      </c>
      <c r="F46" s="211" t="s">
        <v>7</v>
      </c>
      <c r="G46" s="211" t="s">
        <v>388</v>
      </c>
      <c r="H46" s="211"/>
    </row>
    <row r="47" spans="1:8">
      <c r="A47" s="210">
        <v>43407</v>
      </c>
      <c r="B47" s="211" t="s">
        <v>7</v>
      </c>
      <c r="C47" s="211">
        <v>57100</v>
      </c>
      <c r="D47" s="211" t="s">
        <v>369</v>
      </c>
      <c r="E47" s="211" t="s">
        <v>7</v>
      </c>
      <c r="F47" s="211" t="s">
        <v>3255</v>
      </c>
      <c r="G47" s="211" t="s">
        <v>388</v>
      </c>
      <c r="H47" s="211"/>
    </row>
    <row r="48" spans="1:8">
      <c r="A48" s="210">
        <v>43407</v>
      </c>
      <c r="B48" s="211" t="s">
        <v>7</v>
      </c>
      <c r="C48" s="211">
        <v>54135</v>
      </c>
      <c r="D48" s="211" t="s">
        <v>738</v>
      </c>
      <c r="E48" s="211" t="s">
        <v>7</v>
      </c>
      <c r="F48" s="211" t="s">
        <v>3075</v>
      </c>
      <c r="G48" s="211" t="s">
        <v>3334</v>
      </c>
      <c r="H48" s="211"/>
    </row>
    <row r="49" spans="1:8">
      <c r="A49" s="210">
        <v>43407</v>
      </c>
      <c r="B49" s="211" t="s">
        <v>7</v>
      </c>
      <c r="C49" s="211">
        <v>54720</v>
      </c>
      <c r="D49" s="211" t="s">
        <v>2918</v>
      </c>
      <c r="E49" s="211" t="s">
        <v>7</v>
      </c>
      <c r="F49" s="211" t="s">
        <v>9</v>
      </c>
      <c r="G49" s="211" t="s">
        <v>388</v>
      </c>
      <c r="H49" s="211"/>
    </row>
    <row r="50" spans="1:8">
      <c r="A50" s="210">
        <v>43407</v>
      </c>
      <c r="B50" s="211" t="s">
        <v>7</v>
      </c>
      <c r="C50" s="211">
        <v>57960</v>
      </c>
      <c r="D50" s="211" t="s">
        <v>3337</v>
      </c>
      <c r="E50" s="211" t="s">
        <v>7</v>
      </c>
      <c r="F50" s="211" t="s">
        <v>24</v>
      </c>
      <c r="G50" s="211" t="s">
        <v>3338</v>
      </c>
      <c r="H50" s="211"/>
    </row>
    <row r="51" spans="1:8">
      <c r="A51" s="210">
        <v>43407</v>
      </c>
      <c r="B51" s="211" t="s">
        <v>7</v>
      </c>
      <c r="C51" s="211">
        <v>57700</v>
      </c>
      <c r="D51" s="211" t="s">
        <v>1425</v>
      </c>
      <c r="E51" s="211" t="s">
        <v>7</v>
      </c>
      <c r="F51" s="211" t="s">
        <v>24</v>
      </c>
      <c r="G51" s="211" t="s">
        <v>388</v>
      </c>
      <c r="H51" s="211"/>
    </row>
    <row r="52" spans="1:8">
      <c r="A52" s="210">
        <v>43407</v>
      </c>
      <c r="B52" s="211" t="s">
        <v>7</v>
      </c>
      <c r="C52" s="211">
        <v>57130</v>
      </c>
      <c r="D52" s="211" t="s">
        <v>3340</v>
      </c>
      <c r="E52" s="211" t="s">
        <v>7</v>
      </c>
      <c r="F52" s="211" t="s">
        <v>24</v>
      </c>
      <c r="G52" s="211" t="s">
        <v>463</v>
      </c>
      <c r="H52" s="211"/>
    </row>
    <row r="53" spans="1:8">
      <c r="A53" s="210">
        <v>43407</v>
      </c>
      <c r="B53" s="211" t="s">
        <v>7</v>
      </c>
      <c r="C53" s="211">
        <v>57920</v>
      </c>
      <c r="D53" s="211" t="s">
        <v>3344</v>
      </c>
      <c r="E53" s="211" t="s">
        <v>7</v>
      </c>
      <c r="F53" s="211" t="s">
        <v>7</v>
      </c>
      <c r="G53" s="211" t="s">
        <v>388</v>
      </c>
      <c r="H53" s="211"/>
    </row>
    <row r="54" spans="1:8">
      <c r="A54" s="210">
        <v>43407</v>
      </c>
      <c r="B54" s="211" t="s">
        <v>7</v>
      </c>
      <c r="C54" s="211">
        <v>54870</v>
      </c>
      <c r="D54" s="211" t="s">
        <v>3348</v>
      </c>
      <c r="E54" s="211" t="s">
        <v>100</v>
      </c>
      <c r="F54" s="211" t="s">
        <v>7</v>
      </c>
      <c r="G54" s="211" t="s">
        <v>37</v>
      </c>
      <c r="H54" s="211"/>
    </row>
    <row r="55" spans="1:8">
      <c r="A55" s="210">
        <v>43408</v>
      </c>
      <c r="B55" s="211" t="s">
        <v>7</v>
      </c>
      <c r="C55" s="211">
        <v>54320</v>
      </c>
      <c r="D55" s="211" t="s">
        <v>3409</v>
      </c>
      <c r="E55" s="211" t="s">
        <v>7</v>
      </c>
      <c r="F55" s="211" t="s">
        <v>24</v>
      </c>
      <c r="G55" s="211" t="s">
        <v>388</v>
      </c>
      <c r="H55" s="211"/>
    </row>
    <row r="56" spans="1:8">
      <c r="A56" s="210">
        <v>43408</v>
      </c>
      <c r="B56" s="211" t="s">
        <v>7</v>
      </c>
      <c r="C56" s="211">
        <v>57390</v>
      </c>
      <c r="D56" s="211" t="s">
        <v>350</v>
      </c>
      <c r="E56" s="211" t="s">
        <v>7</v>
      </c>
      <c r="F56" s="211" t="s">
        <v>7</v>
      </c>
      <c r="G56" s="211" t="s">
        <v>2929</v>
      </c>
      <c r="H56" s="211"/>
    </row>
    <row r="57" spans="1:8">
      <c r="A57" s="210">
        <v>43408</v>
      </c>
      <c r="B57" s="211" t="s">
        <v>7</v>
      </c>
      <c r="C57" s="211">
        <v>57310</v>
      </c>
      <c r="D57" s="211" t="s">
        <v>3414</v>
      </c>
      <c r="E57" s="211" t="s">
        <v>3415</v>
      </c>
      <c r="F57" s="211" t="s">
        <v>24</v>
      </c>
      <c r="G57" s="211" t="s">
        <v>388</v>
      </c>
      <c r="H57" s="211"/>
    </row>
    <row r="58" spans="1:8">
      <c r="A58" s="210">
        <v>43408</v>
      </c>
      <c r="B58" s="211" t="s">
        <v>7</v>
      </c>
      <c r="C58" s="211">
        <v>57940</v>
      </c>
      <c r="D58" s="211" t="s">
        <v>899</v>
      </c>
      <c r="E58" s="211" t="s">
        <v>7</v>
      </c>
      <c r="F58" s="211" t="s">
        <v>24</v>
      </c>
      <c r="G58" s="211" t="s">
        <v>388</v>
      </c>
      <c r="H58" s="211"/>
    </row>
    <row r="59" spans="1:8">
      <c r="A59" s="210">
        <v>43414</v>
      </c>
      <c r="B59" s="211" t="s">
        <v>7</v>
      </c>
      <c r="C59" s="211">
        <v>57070</v>
      </c>
      <c r="D59" s="211" t="s">
        <v>3445</v>
      </c>
      <c r="E59" s="211" t="s">
        <v>7</v>
      </c>
      <c r="F59" s="211" t="s">
        <v>24</v>
      </c>
      <c r="G59" s="211" t="s">
        <v>514</v>
      </c>
      <c r="H59" s="211"/>
    </row>
    <row r="60" spans="1:8">
      <c r="A60" s="210">
        <v>43415</v>
      </c>
      <c r="B60" s="211" t="s">
        <v>7</v>
      </c>
      <c r="C60" s="211">
        <v>57840</v>
      </c>
      <c r="D60" s="211" t="s">
        <v>3446</v>
      </c>
      <c r="E60" s="211" t="s">
        <v>7</v>
      </c>
      <c r="F60" s="211" t="s">
        <v>7</v>
      </c>
      <c r="G60" s="211" t="s">
        <v>1208</v>
      </c>
      <c r="H60" s="211"/>
    </row>
    <row r="61" spans="1:8">
      <c r="A61" s="210">
        <v>43415</v>
      </c>
      <c r="B61" s="211" t="s">
        <v>7</v>
      </c>
      <c r="C61" s="211">
        <v>25000</v>
      </c>
      <c r="D61" s="211" t="s">
        <v>3450</v>
      </c>
      <c r="E61" s="211" t="s">
        <v>7</v>
      </c>
      <c r="F61" s="211" t="s">
        <v>7</v>
      </c>
      <c r="G61" s="211" t="s">
        <v>1784</v>
      </c>
      <c r="H61" s="211"/>
    </row>
    <row r="62" spans="1:8">
      <c r="A62" s="210">
        <v>43415</v>
      </c>
      <c r="B62" s="211" t="s">
        <v>7</v>
      </c>
      <c r="C62" s="211">
        <v>25115</v>
      </c>
      <c r="D62" s="211" t="s">
        <v>3451</v>
      </c>
      <c r="E62" s="211" t="s">
        <v>7</v>
      </c>
      <c r="F62" s="211" t="s">
        <v>7</v>
      </c>
      <c r="G62" s="211" t="s">
        <v>1208</v>
      </c>
      <c r="H62" s="211"/>
    </row>
    <row r="63" spans="1:8">
      <c r="A63" s="210">
        <v>43415</v>
      </c>
      <c r="B63" s="211" t="s">
        <v>7</v>
      </c>
      <c r="C63" s="211">
        <v>25610</v>
      </c>
      <c r="D63" s="211" t="s">
        <v>3452</v>
      </c>
      <c r="E63" s="211" t="s">
        <v>7</v>
      </c>
      <c r="F63" s="211" t="s">
        <v>7</v>
      </c>
      <c r="G63" s="211" t="s">
        <v>1208</v>
      </c>
      <c r="H63" s="211"/>
    </row>
    <row r="64" spans="1:8">
      <c r="A64" s="210">
        <v>43415</v>
      </c>
      <c r="B64" s="211" t="s">
        <v>7</v>
      </c>
      <c r="C64" s="211">
        <v>54180</v>
      </c>
      <c r="D64" s="211" t="s">
        <v>1482</v>
      </c>
      <c r="E64" s="211" t="s">
        <v>7</v>
      </c>
      <c r="F64" s="211" t="s">
        <v>7</v>
      </c>
      <c r="G64" s="211" t="s">
        <v>514</v>
      </c>
      <c r="H64" s="211"/>
    </row>
    <row r="65" spans="1:12">
      <c r="A65" s="210">
        <v>43415</v>
      </c>
      <c r="B65" s="211" t="s">
        <v>7</v>
      </c>
      <c r="C65" s="211">
        <v>54870</v>
      </c>
      <c r="D65" s="211" t="s">
        <v>3453</v>
      </c>
      <c r="E65" s="211" t="s">
        <v>7</v>
      </c>
      <c r="F65" s="211" t="s">
        <v>7</v>
      </c>
      <c r="G65" s="211" t="s">
        <v>98</v>
      </c>
      <c r="H65" s="211"/>
      <c r="J65" s="650">
        <v>43405</v>
      </c>
    </row>
    <row r="66" spans="1:12">
      <c r="A66" s="210">
        <v>43415</v>
      </c>
      <c r="B66" s="211" t="s">
        <v>7</v>
      </c>
      <c r="C66" s="211">
        <v>57170</v>
      </c>
      <c r="D66" s="211" t="s">
        <v>3458</v>
      </c>
      <c r="E66" s="211" t="s">
        <v>7</v>
      </c>
      <c r="F66" s="211" t="s">
        <v>7</v>
      </c>
      <c r="G66" s="211" t="s">
        <v>2590</v>
      </c>
      <c r="H66" s="211"/>
      <c r="J66" t="s">
        <v>22</v>
      </c>
      <c r="K66">
        <v>1</v>
      </c>
      <c r="L66" s="150">
        <f>K66/$K$76</f>
        <v>1.5151515151515152E-2</v>
      </c>
    </row>
    <row r="67" spans="1:12">
      <c r="A67" s="210">
        <v>43415</v>
      </c>
      <c r="B67" s="211" t="s">
        <v>7</v>
      </c>
      <c r="C67" s="211">
        <v>57070</v>
      </c>
      <c r="D67" s="211" t="s">
        <v>785</v>
      </c>
      <c r="E67" s="211" t="s">
        <v>7</v>
      </c>
      <c r="F67" s="211" t="s">
        <v>24</v>
      </c>
      <c r="G67" s="211" t="s">
        <v>548</v>
      </c>
      <c r="H67" s="211"/>
      <c r="J67" t="s">
        <v>6</v>
      </c>
      <c r="K67">
        <v>2</v>
      </c>
      <c r="L67" s="150">
        <f t="shared" ref="L67:L75" si="0">K67/$K$76</f>
        <v>3.0303030303030304E-2</v>
      </c>
    </row>
    <row r="68" spans="1:12">
      <c r="A68" s="210">
        <v>43415</v>
      </c>
      <c r="B68" s="211" t="s">
        <v>7</v>
      </c>
      <c r="C68" s="211">
        <v>57000</v>
      </c>
      <c r="D68" s="211" t="s">
        <v>785</v>
      </c>
      <c r="E68" s="211" t="s">
        <v>7</v>
      </c>
      <c r="F68" s="211" t="s">
        <v>7</v>
      </c>
      <c r="G68" s="211" t="s">
        <v>116</v>
      </c>
      <c r="H68" s="211"/>
      <c r="J68" t="s">
        <v>7</v>
      </c>
      <c r="K68">
        <v>11</v>
      </c>
      <c r="L68" s="150">
        <f t="shared" si="0"/>
        <v>0.16666666666666666</v>
      </c>
    </row>
    <row r="69" spans="1:12">
      <c r="A69" s="210">
        <v>43415</v>
      </c>
      <c r="B69" s="211" t="s">
        <v>7</v>
      </c>
      <c r="C69" s="211">
        <v>57050</v>
      </c>
      <c r="D69" s="211" t="s">
        <v>3459</v>
      </c>
      <c r="E69" s="211" t="s">
        <v>7</v>
      </c>
      <c r="F69" s="211" t="s">
        <v>7</v>
      </c>
      <c r="G69" s="211" t="s">
        <v>116</v>
      </c>
      <c r="H69" s="211"/>
      <c r="J69" t="s">
        <v>4</v>
      </c>
      <c r="K69">
        <f>69-18</f>
        <v>51</v>
      </c>
      <c r="L69" s="150">
        <f t="shared" si="0"/>
        <v>0.77272727272727271</v>
      </c>
    </row>
    <row r="70" spans="1:12">
      <c r="A70" s="210">
        <v>43421</v>
      </c>
      <c r="B70" s="211" t="s">
        <v>7</v>
      </c>
      <c r="C70" s="211">
        <v>54730</v>
      </c>
      <c r="D70" s="211" t="s">
        <v>3462</v>
      </c>
      <c r="E70" s="211" t="s">
        <v>7</v>
      </c>
      <c r="F70" s="211" t="s">
        <v>9</v>
      </c>
      <c r="G70" s="211" t="s">
        <v>388</v>
      </c>
      <c r="H70" s="211"/>
      <c r="J70" t="s">
        <v>984</v>
      </c>
      <c r="L70" s="150">
        <f t="shared" si="0"/>
        <v>0</v>
      </c>
    </row>
    <row r="71" spans="1:12">
      <c r="A71" s="210">
        <v>43421</v>
      </c>
      <c r="B71" s="211" t="s">
        <v>7</v>
      </c>
      <c r="C71" s="211">
        <v>57300</v>
      </c>
      <c r="D71" s="211" t="s">
        <v>671</v>
      </c>
      <c r="E71" s="211" t="s">
        <v>7</v>
      </c>
      <c r="F71" s="211" t="s">
        <v>24</v>
      </c>
      <c r="G71" s="211" t="s">
        <v>3338</v>
      </c>
      <c r="H71" s="211"/>
      <c r="J71" t="s">
        <v>3086</v>
      </c>
      <c r="L71" s="150">
        <f t="shared" si="0"/>
        <v>0</v>
      </c>
    </row>
    <row r="72" spans="1:12">
      <c r="A72" s="210">
        <v>43428</v>
      </c>
      <c r="B72" s="211" t="s">
        <v>7</v>
      </c>
      <c r="C72" s="211">
        <v>54720</v>
      </c>
      <c r="D72" s="211" t="s">
        <v>1110</v>
      </c>
      <c r="E72" s="211" t="s">
        <v>7</v>
      </c>
      <c r="F72" s="211" t="s">
        <v>7</v>
      </c>
      <c r="G72" s="211" t="s">
        <v>3475</v>
      </c>
      <c r="H72" s="211"/>
      <c r="J72" t="s">
        <v>604</v>
      </c>
      <c r="L72" s="150">
        <f t="shared" si="0"/>
        <v>0</v>
      </c>
    </row>
    <row r="73" spans="1:12">
      <c r="A73" s="210">
        <v>43428</v>
      </c>
      <c r="B73" s="211" t="s">
        <v>7</v>
      </c>
      <c r="C73" s="211">
        <v>54430</v>
      </c>
      <c r="D73" s="211" t="s">
        <v>3476</v>
      </c>
      <c r="E73" s="211" t="s">
        <v>7</v>
      </c>
      <c r="F73" s="211" t="s">
        <v>7</v>
      </c>
      <c r="G73" s="211" t="s">
        <v>116</v>
      </c>
      <c r="H73" s="211"/>
      <c r="J73" t="s">
        <v>250</v>
      </c>
      <c r="L73" s="150">
        <f t="shared" si="0"/>
        <v>0</v>
      </c>
    </row>
    <row r="74" spans="1:12">
      <c r="A74" s="210">
        <v>43428</v>
      </c>
      <c r="B74" s="211" t="s">
        <v>7</v>
      </c>
      <c r="C74" s="211">
        <v>57000</v>
      </c>
      <c r="D74" s="211" t="s">
        <v>785</v>
      </c>
      <c r="E74" s="211" t="s">
        <v>7</v>
      </c>
      <c r="F74" s="211" t="s">
        <v>7</v>
      </c>
      <c r="G74" s="211" t="s">
        <v>3478</v>
      </c>
      <c r="H74" s="211"/>
      <c r="J74" t="s">
        <v>1108</v>
      </c>
      <c r="L74" s="150">
        <f t="shared" si="0"/>
        <v>0</v>
      </c>
    </row>
    <row r="75" spans="1:12">
      <c r="A75" s="210">
        <v>43428</v>
      </c>
      <c r="B75" s="211" t="s">
        <v>7</v>
      </c>
      <c r="C75" s="211">
        <v>78000</v>
      </c>
      <c r="D75" s="211" t="s">
        <v>3479</v>
      </c>
      <c r="E75" s="211" t="s">
        <v>7</v>
      </c>
      <c r="F75" s="211" t="s">
        <v>24</v>
      </c>
      <c r="G75" s="211" t="s">
        <v>1763</v>
      </c>
      <c r="H75" s="211"/>
      <c r="J75" t="s">
        <v>3087</v>
      </c>
      <c r="K75">
        <v>1</v>
      </c>
      <c r="L75" s="150">
        <f t="shared" si="0"/>
        <v>1.5151515151515152E-2</v>
      </c>
    </row>
    <row r="76" spans="1:12">
      <c r="A76" s="210">
        <v>43428</v>
      </c>
      <c r="B76" s="211" t="s">
        <v>7</v>
      </c>
      <c r="C76" s="211">
        <v>57100</v>
      </c>
      <c r="D76" s="211" t="s">
        <v>369</v>
      </c>
      <c r="E76" s="211" t="s">
        <v>7</v>
      </c>
      <c r="F76" s="211" t="s">
        <v>24</v>
      </c>
      <c r="G76" s="211" t="s">
        <v>1763</v>
      </c>
      <c r="H76" s="211"/>
      <c r="K76">
        <f>SUM(K66:K75)</f>
        <v>66</v>
      </c>
    </row>
    <row r="77" spans="1:12">
      <c r="A77" s="210">
        <v>43428</v>
      </c>
      <c r="B77" s="211" t="s">
        <v>7</v>
      </c>
      <c r="C77" s="211">
        <v>57330</v>
      </c>
      <c r="D77" s="211" t="s">
        <v>2459</v>
      </c>
      <c r="E77" s="211" t="s">
        <v>7</v>
      </c>
      <c r="F77" s="211" t="s">
        <v>56</v>
      </c>
      <c r="G77" s="211" t="s">
        <v>3481</v>
      </c>
      <c r="H77" s="211"/>
    </row>
    <row r="78" spans="1:12">
      <c r="A78" s="210">
        <v>43428</v>
      </c>
      <c r="B78" s="211" t="s">
        <v>7</v>
      </c>
      <c r="C78" s="211">
        <v>57330</v>
      </c>
      <c r="D78" s="211" t="s">
        <v>413</v>
      </c>
      <c r="E78" s="211" t="s">
        <v>7</v>
      </c>
      <c r="F78" s="211" t="s">
        <v>7</v>
      </c>
      <c r="G78" s="211" t="s">
        <v>514</v>
      </c>
      <c r="H78" s="211"/>
    </row>
    <row r="79" spans="1:12">
      <c r="A79" s="210">
        <v>43428</v>
      </c>
      <c r="B79" s="211" t="s">
        <v>7</v>
      </c>
      <c r="C79" s="211">
        <v>54880</v>
      </c>
      <c r="D79" s="211" t="s">
        <v>1482</v>
      </c>
      <c r="E79" s="211" t="s">
        <v>7</v>
      </c>
      <c r="F79" s="211" t="s">
        <v>7</v>
      </c>
      <c r="G79" s="211" t="s">
        <v>389</v>
      </c>
      <c r="H79" s="211"/>
    </row>
    <row r="80" spans="1:12">
      <c r="A80" s="210">
        <v>43428</v>
      </c>
      <c r="B80" s="211" t="s">
        <v>7</v>
      </c>
      <c r="C80" s="211">
        <v>54860</v>
      </c>
      <c r="D80" s="211" t="s">
        <v>2999</v>
      </c>
      <c r="E80" s="211" t="s">
        <v>7</v>
      </c>
      <c r="F80" s="211" t="s">
        <v>7</v>
      </c>
      <c r="G80" s="211" t="s">
        <v>3484</v>
      </c>
      <c r="H80" s="211"/>
    </row>
    <row r="81" spans="1:8">
      <c r="A81" s="210">
        <v>43429</v>
      </c>
      <c r="B81" s="211" t="s">
        <v>7</v>
      </c>
      <c r="C81" s="211">
        <v>57100</v>
      </c>
      <c r="D81" s="211" t="s">
        <v>369</v>
      </c>
      <c r="E81" s="211" t="s">
        <v>7</v>
      </c>
      <c r="F81" s="211" t="s">
        <v>7</v>
      </c>
      <c r="G81" s="211" t="s">
        <v>492</v>
      </c>
      <c r="H81" s="211"/>
    </row>
    <row r="82" spans="1:8">
      <c r="A82" s="210">
        <v>43429</v>
      </c>
      <c r="B82" s="211" t="s">
        <v>7</v>
      </c>
      <c r="C82" s="211">
        <v>57710</v>
      </c>
      <c r="D82" s="211" t="s">
        <v>383</v>
      </c>
      <c r="E82" s="211" t="s">
        <v>7</v>
      </c>
      <c r="F82" s="211" t="s">
        <v>7</v>
      </c>
      <c r="G82" s="211" t="s">
        <v>389</v>
      </c>
      <c r="H82" s="211"/>
    </row>
    <row r="83" spans="1:8">
      <c r="A83" s="210">
        <v>43422</v>
      </c>
      <c r="B83" s="211" t="s">
        <v>3467</v>
      </c>
      <c r="C83" s="211" t="s">
        <v>3468</v>
      </c>
      <c r="D83" s="211" t="s">
        <v>2971</v>
      </c>
      <c r="E83" s="211" t="s">
        <v>9</v>
      </c>
      <c r="F83" s="211" t="s">
        <v>24</v>
      </c>
      <c r="G83" s="211" t="s">
        <v>1833</v>
      </c>
      <c r="H83" s="211"/>
    </row>
    <row r="84" spans="1:8">
      <c r="A84" s="210">
        <v>43405</v>
      </c>
      <c r="B84" s="211" t="s">
        <v>9</v>
      </c>
      <c r="C84" s="211">
        <v>20020</v>
      </c>
      <c r="D84" s="211" t="s">
        <v>1083</v>
      </c>
      <c r="E84" s="211" t="s">
        <v>3071</v>
      </c>
      <c r="F84" s="211" t="s">
        <v>24</v>
      </c>
      <c r="G84" s="211" t="s">
        <v>939</v>
      </c>
      <c r="H84" s="211"/>
    </row>
    <row r="85" spans="1:8">
      <c r="A85" s="210">
        <v>43405</v>
      </c>
      <c r="B85" s="211" t="s">
        <v>4</v>
      </c>
      <c r="C85" s="211">
        <v>1473</v>
      </c>
      <c r="D85" s="211" t="s">
        <v>141</v>
      </c>
      <c r="E85" s="211" t="s">
        <v>24</v>
      </c>
      <c r="F85" s="211" t="s">
        <v>653</v>
      </c>
      <c r="G85" s="211" t="s">
        <v>2923</v>
      </c>
      <c r="H85" s="211"/>
    </row>
    <row r="86" spans="1:8">
      <c r="A86" s="210">
        <v>43405</v>
      </c>
      <c r="B86" s="211" t="s">
        <v>4</v>
      </c>
      <c r="C86" s="211">
        <v>7333</v>
      </c>
      <c r="D86" s="211" t="s">
        <v>130</v>
      </c>
      <c r="E86" s="211" t="s">
        <v>5</v>
      </c>
      <c r="F86" s="211" t="s">
        <v>7</v>
      </c>
      <c r="G86" s="211" t="s">
        <v>663</v>
      </c>
      <c r="H86" s="211"/>
    </row>
    <row r="87" spans="1:8">
      <c r="A87" s="210">
        <v>43405</v>
      </c>
      <c r="B87" s="211" t="s">
        <v>4</v>
      </c>
      <c r="C87" s="211">
        <v>1430</v>
      </c>
      <c r="D87" s="211" t="s">
        <v>205</v>
      </c>
      <c r="E87" s="211" t="s">
        <v>7</v>
      </c>
      <c r="F87" s="211" t="s">
        <v>29</v>
      </c>
      <c r="G87" s="211" t="s">
        <v>2275</v>
      </c>
      <c r="H87" s="211"/>
    </row>
    <row r="88" spans="1:8">
      <c r="A88" s="210">
        <v>43405</v>
      </c>
      <c r="B88" s="211" t="s">
        <v>4</v>
      </c>
      <c r="C88" s="211">
        <v>1372</v>
      </c>
      <c r="D88" s="211" t="s">
        <v>205</v>
      </c>
      <c r="E88" s="211" t="s">
        <v>14</v>
      </c>
      <c r="F88" s="211" t="s">
        <v>814</v>
      </c>
      <c r="G88" s="211" t="s">
        <v>3033</v>
      </c>
      <c r="H88" s="211"/>
    </row>
    <row r="89" spans="1:8">
      <c r="A89" s="210">
        <v>43405</v>
      </c>
      <c r="B89" s="211" t="s">
        <v>4</v>
      </c>
      <c r="C89" s="211">
        <v>6962</v>
      </c>
      <c r="D89" s="211" t="s">
        <v>177</v>
      </c>
      <c r="E89" s="211" t="s">
        <v>79</v>
      </c>
      <c r="F89" s="211" t="s">
        <v>24</v>
      </c>
      <c r="G89" s="211" t="s">
        <v>388</v>
      </c>
      <c r="H89" s="211"/>
    </row>
    <row r="90" spans="1:8">
      <c r="A90" s="210">
        <v>43405</v>
      </c>
      <c r="B90" s="211" t="s">
        <v>4</v>
      </c>
      <c r="C90" s="211">
        <v>7232</v>
      </c>
      <c r="D90" s="211" t="s">
        <v>153</v>
      </c>
      <c r="E90" s="211" t="s">
        <v>29</v>
      </c>
      <c r="F90" s="211" t="s">
        <v>24</v>
      </c>
      <c r="G90" s="211" t="s">
        <v>42</v>
      </c>
      <c r="H90" s="211"/>
    </row>
    <row r="91" spans="1:8">
      <c r="A91" s="210">
        <v>43405</v>
      </c>
      <c r="B91" s="211" t="s">
        <v>4</v>
      </c>
      <c r="C91" s="211">
        <v>8092</v>
      </c>
      <c r="D91" s="211" t="s">
        <v>133</v>
      </c>
      <c r="E91" s="211" t="s">
        <v>18</v>
      </c>
      <c r="F91" s="211" t="s">
        <v>7</v>
      </c>
      <c r="G91" s="211" t="s">
        <v>3037</v>
      </c>
      <c r="H91" s="211"/>
    </row>
    <row r="92" spans="1:8">
      <c r="A92" s="210">
        <v>43405</v>
      </c>
      <c r="B92" s="211" t="s">
        <v>4</v>
      </c>
      <c r="C92" s="211">
        <v>5834</v>
      </c>
      <c r="D92" s="211" t="s">
        <v>307</v>
      </c>
      <c r="E92" s="211" t="s">
        <v>646</v>
      </c>
      <c r="F92" s="211" t="s">
        <v>24</v>
      </c>
      <c r="G92" s="211" t="s">
        <v>663</v>
      </c>
      <c r="H92" s="211"/>
    </row>
    <row r="93" spans="1:8">
      <c r="A93" s="210">
        <v>43405</v>
      </c>
      <c r="B93" s="211" t="s">
        <v>4</v>
      </c>
      <c r="C93" s="211">
        <v>1420</v>
      </c>
      <c r="D93" s="211" t="s">
        <v>205</v>
      </c>
      <c r="E93" s="211" t="s">
        <v>7</v>
      </c>
      <c r="F93" s="211" t="s">
        <v>7</v>
      </c>
      <c r="G93" s="211" t="s">
        <v>388</v>
      </c>
      <c r="H93" s="211"/>
    </row>
    <row r="94" spans="1:8">
      <c r="A94" s="210">
        <v>43405</v>
      </c>
      <c r="B94" s="211" t="s">
        <v>4</v>
      </c>
      <c r="C94" s="211">
        <v>6931</v>
      </c>
      <c r="D94" s="211" t="s">
        <v>801</v>
      </c>
      <c r="E94" s="211" t="s">
        <v>5</v>
      </c>
      <c r="F94" s="211" t="s">
        <v>24</v>
      </c>
      <c r="G94" s="211" t="s">
        <v>123</v>
      </c>
      <c r="H94" s="211"/>
    </row>
    <row r="95" spans="1:8">
      <c r="A95" s="210">
        <v>43405</v>
      </c>
      <c r="B95" s="211" t="s">
        <v>4</v>
      </c>
      <c r="C95" s="211">
        <v>5853</v>
      </c>
      <c r="D95" s="211" t="s">
        <v>184</v>
      </c>
      <c r="E95" s="211" t="s">
        <v>633</v>
      </c>
      <c r="F95" s="211" t="s">
        <v>24</v>
      </c>
      <c r="G95" s="211" t="s">
        <v>1833</v>
      </c>
      <c r="H95" s="211"/>
    </row>
    <row r="96" spans="1:8">
      <c r="A96" s="210">
        <v>43405</v>
      </c>
      <c r="B96" s="211" t="s">
        <v>4</v>
      </c>
      <c r="C96" s="211">
        <v>4367</v>
      </c>
      <c r="D96" s="211" t="s">
        <v>145</v>
      </c>
      <c r="E96" s="211" t="s">
        <v>14</v>
      </c>
      <c r="F96" s="211" t="s">
        <v>24</v>
      </c>
      <c r="G96" s="211" t="s">
        <v>123</v>
      </c>
      <c r="H96" s="211"/>
    </row>
    <row r="97" spans="1:8">
      <c r="A97" s="210">
        <v>43405</v>
      </c>
      <c r="B97" s="211" t="s">
        <v>4</v>
      </c>
      <c r="C97" s="211">
        <v>8223</v>
      </c>
      <c r="D97" s="211" t="s">
        <v>162</v>
      </c>
      <c r="E97" s="211" t="s">
        <v>638</v>
      </c>
      <c r="F97" s="211" t="s">
        <v>24</v>
      </c>
      <c r="G97" s="211" t="s">
        <v>42</v>
      </c>
      <c r="H97" s="211"/>
    </row>
    <row r="98" spans="1:8">
      <c r="A98" s="210">
        <v>43405</v>
      </c>
      <c r="B98" s="211" t="s">
        <v>4</v>
      </c>
      <c r="C98" s="211">
        <v>8313</v>
      </c>
      <c r="D98" s="211" t="s">
        <v>1820</v>
      </c>
      <c r="E98" s="211" t="s">
        <v>18</v>
      </c>
      <c r="F98" s="211" t="s">
        <v>7</v>
      </c>
      <c r="G98" s="211" t="s">
        <v>3043</v>
      </c>
      <c r="H98" s="211"/>
    </row>
    <row r="99" spans="1:8">
      <c r="A99" s="210">
        <v>43405</v>
      </c>
      <c r="B99" s="211" t="s">
        <v>4</v>
      </c>
      <c r="C99" s="211">
        <v>5441</v>
      </c>
      <c r="D99" s="211" t="s">
        <v>3045</v>
      </c>
      <c r="E99" s="211" t="s">
        <v>79</v>
      </c>
      <c r="F99" s="211" t="s">
        <v>6</v>
      </c>
      <c r="G99" s="211" t="s">
        <v>42</v>
      </c>
      <c r="H99" s="211"/>
    </row>
    <row r="100" spans="1:8">
      <c r="A100" s="210">
        <v>43405</v>
      </c>
      <c r="B100" s="211" t="s">
        <v>4</v>
      </c>
      <c r="C100" s="211">
        <v>5405</v>
      </c>
      <c r="D100" s="211" t="s">
        <v>194</v>
      </c>
      <c r="E100" s="211" t="s">
        <v>24</v>
      </c>
      <c r="F100" s="211" t="s">
        <v>24</v>
      </c>
      <c r="G100" s="211" t="s">
        <v>663</v>
      </c>
      <c r="H100" s="211"/>
    </row>
    <row r="101" spans="1:8">
      <c r="A101" s="210">
        <v>43405</v>
      </c>
      <c r="B101" s="211" t="s">
        <v>4</v>
      </c>
      <c r="C101" s="211">
        <v>1923</v>
      </c>
      <c r="D101" s="211" t="s">
        <v>205</v>
      </c>
      <c r="E101" s="211" t="s">
        <v>79</v>
      </c>
      <c r="F101" s="211" t="s">
        <v>35</v>
      </c>
      <c r="G101" s="211" t="s">
        <v>42</v>
      </c>
      <c r="H101" s="211"/>
    </row>
    <row r="102" spans="1:8">
      <c r="A102" s="210">
        <v>43405</v>
      </c>
      <c r="B102" s="211" t="s">
        <v>4</v>
      </c>
      <c r="C102" s="211">
        <v>8359</v>
      </c>
      <c r="D102" s="211" t="s">
        <v>3046</v>
      </c>
      <c r="E102" s="211" t="s">
        <v>66</v>
      </c>
      <c r="F102" s="211" t="s">
        <v>24</v>
      </c>
      <c r="G102" s="211" t="s">
        <v>42</v>
      </c>
      <c r="H102" s="211"/>
    </row>
    <row r="103" spans="1:8">
      <c r="A103" s="210">
        <v>43405</v>
      </c>
      <c r="B103" s="211" t="s">
        <v>4</v>
      </c>
      <c r="C103" s="211">
        <v>8258</v>
      </c>
      <c r="D103" s="211" t="s">
        <v>162</v>
      </c>
      <c r="E103" s="211" t="s">
        <v>66</v>
      </c>
      <c r="F103" s="211" t="s">
        <v>24</v>
      </c>
      <c r="G103" s="211" t="s">
        <v>42</v>
      </c>
      <c r="H103" s="211"/>
    </row>
    <row r="104" spans="1:8">
      <c r="A104" s="210">
        <v>43405</v>
      </c>
      <c r="B104" s="211" t="s">
        <v>4</v>
      </c>
      <c r="C104" s="211">
        <v>6140</v>
      </c>
      <c r="D104" s="211" t="s">
        <v>142</v>
      </c>
      <c r="E104" s="211" t="s">
        <v>66</v>
      </c>
      <c r="F104" s="211" t="s">
        <v>24</v>
      </c>
      <c r="G104" s="211" t="s">
        <v>388</v>
      </c>
      <c r="H104" s="211"/>
    </row>
    <row r="105" spans="1:8">
      <c r="A105" s="210">
        <v>43405</v>
      </c>
      <c r="B105" s="211" t="s">
        <v>4</v>
      </c>
      <c r="C105" s="211">
        <v>8080</v>
      </c>
      <c r="D105" s="211" t="s">
        <v>133</v>
      </c>
      <c r="E105" s="211" t="s">
        <v>24</v>
      </c>
      <c r="F105" s="211" t="s">
        <v>7</v>
      </c>
      <c r="G105" s="211" t="s">
        <v>388</v>
      </c>
      <c r="H105" s="211"/>
    </row>
    <row r="106" spans="1:8">
      <c r="A106" s="210">
        <v>43405</v>
      </c>
      <c r="B106" s="211" t="s">
        <v>4</v>
      </c>
      <c r="C106" s="211">
        <v>2440</v>
      </c>
      <c r="D106" s="211" t="s">
        <v>3049</v>
      </c>
      <c r="E106" s="211" t="s">
        <v>24</v>
      </c>
      <c r="F106" s="211" t="s">
        <v>7</v>
      </c>
      <c r="G106" s="211" t="s">
        <v>388</v>
      </c>
      <c r="H106" s="211"/>
    </row>
    <row r="107" spans="1:8">
      <c r="A107" s="210">
        <v>43405</v>
      </c>
      <c r="B107" s="211" t="s">
        <v>4</v>
      </c>
      <c r="C107" s="211">
        <v>3330</v>
      </c>
      <c r="D107" s="211" t="s">
        <v>185</v>
      </c>
      <c r="E107" s="211" t="s">
        <v>7</v>
      </c>
      <c r="F107" s="211" t="s">
        <v>24</v>
      </c>
      <c r="G107" s="211" t="s">
        <v>123</v>
      </c>
      <c r="H107" s="211"/>
    </row>
    <row r="108" spans="1:8">
      <c r="A108" s="210">
        <v>43405</v>
      </c>
      <c r="B108" s="211" t="s">
        <v>4</v>
      </c>
      <c r="C108" s="211">
        <v>3985</v>
      </c>
      <c r="D108" s="211" t="s">
        <v>3050</v>
      </c>
      <c r="E108" s="211" t="s">
        <v>4</v>
      </c>
      <c r="F108" s="211" t="s">
        <v>7</v>
      </c>
      <c r="G108" s="211" t="s">
        <v>42</v>
      </c>
      <c r="H108" s="211"/>
    </row>
    <row r="109" spans="1:8">
      <c r="A109" s="210">
        <v>43405</v>
      </c>
      <c r="B109" s="211" t="s">
        <v>4</v>
      </c>
      <c r="C109" s="211">
        <v>2538</v>
      </c>
      <c r="D109" s="211" t="s">
        <v>205</v>
      </c>
      <c r="E109" s="211" t="s">
        <v>7</v>
      </c>
      <c r="F109" s="211" t="s">
        <v>24</v>
      </c>
      <c r="G109" s="211" t="s">
        <v>3052</v>
      </c>
      <c r="H109" s="211"/>
    </row>
    <row r="110" spans="1:8">
      <c r="A110" s="210">
        <v>43405</v>
      </c>
      <c r="B110" s="211" t="s">
        <v>4</v>
      </c>
      <c r="C110" s="211">
        <v>2168</v>
      </c>
      <c r="D110" s="211" t="s">
        <v>205</v>
      </c>
      <c r="E110" s="211" t="s">
        <v>7</v>
      </c>
      <c r="F110" s="211" t="s">
        <v>24</v>
      </c>
      <c r="G110" s="211" t="s">
        <v>1833</v>
      </c>
      <c r="H110" s="211"/>
    </row>
    <row r="111" spans="1:8">
      <c r="A111" s="210">
        <v>43405</v>
      </c>
      <c r="B111" s="211" t="s">
        <v>4</v>
      </c>
      <c r="C111" s="211">
        <v>7539</v>
      </c>
      <c r="D111" s="211" t="s">
        <v>1215</v>
      </c>
      <c r="E111" s="211" t="s">
        <v>4</v>
      </c>
      <c r="F111" s="211" t="s">
        <v>7</v>
      </c>
      <c r="G111" s="211" t="s">
        <v>388</v>
      </c>
      <c r="H111" s="211"/>
    </row>
    <row r="112" spans="1:8">
      <c r="A112" s="210">
        <v>43405</v>
      </c>
      <c r="B112" s="211" t="s">
        <v>4</v>
      </c>
      <c r="C112" s="211">
        <v>4991</v>
      </c>
      <c r="D112" s="211" t="s">
        <v>158</v>
      </c>
      <c r="E112" s="211" t="s">
        <v>4</v>
      </c>
      <c r="F112" s="211" t="s">
        <v>7</v>
      </c>
      <c r="G112" s="211" t="s">
        <v>123</v>
      </c>
      <c r="H112" s="211"/>
    </row>
    <row r="113" spans="1:8">
      <c r="A113" s="210">
        <v>43405</v>
      </c>
      <c r="B113" s="211" t="s">
        <v>4</v>
      </c>
      <c r="C113" s="211">
        <v>8010</v>
      </c>
      <c r="D113" s="211" t="s">
        <v>135</v>
      </c>
      <c r="E113" s="211" t="s">
        <v>1134</v>
      </c>
      <c r="F113" s="211" t="s">
        <v>7</v>
      </c>
      <c r="G113" s="211" t="s">
        <v>1833</v>
      </c>
      <c r="H113" s="211"/>
    </row>
    <row r="114" spans="1:8">
      <c r="A114" s="210">
        <v>43405</v>
      </c>
      <c r="B114" s="211" t="s">
        <v>4</v>
      </c>
      <c r="C114" s="211">
        <v>2723</v>
      </c>
      <c r="D114" s="211" t="s">
        <v>205</v>
      </c>
      <c r="E114" s="211" t="s">
        <v>9</v>
      </c>
      <c r="F114" s="211" t="s">
        <v>24</v>
      </c>
      <c r="G114" s="211" t="s">
        <v>388</v>
      </c>
      <c r="H114" s="211"/>
    </row>
    <row r="115" spans="1:8">
      <c r="A115" s="210">
        <v>43405</v>
      </c>
      <c r="B115" s="211" t="s">
        <v>4</v>
      </c>
      <c r="C115" s="211">
        <v>8436</v>
      </c>
      <c r="D115" s="211" t="s">
        <v>385</v>
      </c>
      <c r="E115" s="211" t="s">
        <v>18</v>
      </c>
      <c r="F115" s="211" t="s">
        <v>7</v>
      </c>
      <c r="G115" s="211" t="s">
        <v>42</v>
      </c>
      <c r="H115" s="211"/>
    </row>
    <row r="116" spans="1:8">
      <c r="A116" s="210">
        <v>43405</v>
      </c>
      <c r="B116" s="211" t="s">
        <v>4</v>
      </c>
      <c r="C116" s="211">
        <v>4672</v>
      </c>
      <c r="D116" s="211" t="s">
        <v>987</v>
      </c>
      <c r="E116" s="211" t="s">
        <v>5</v>
      </c>
      <c r="F116" s="211" t="s">
        <v>6</v>
      </c>
      <c r="G116" s="211" t="s">
        <v>663</v>
      </c>
      <c r="H116" s="211"/>
    </row>
    <row r="117" spans="1:8">
      <c r="A117" s="210">
        <v>43405</v>
      </c>
      <c r="B117" s="211" t="s">
        <v>4</v>
      </c>
      <c r="C117" s="211">
        <v>7663</v>
      </c>
      <c r="D117" s="211" t="s">
        <v>310</v>
      </c>
      <c r="E117" s="211" t="s">
        <v>25</v>
      </c>
      <c r="F117" s="211" t="s">
        <v>7</v>
      </c>
      <c r="G117" s="211" t="s">
        <v>42</v>
      </c>
      <c r="H117" s="211"/>
    </row>
    <row r="118" spans="1:8">
      <c r="A118" s="210">
        <v>43405</v>
      </c>
      <c r="B118" s="211" t="s">
        <v>4</v>
      </c>
      <c r="C118" s="211">
        <v>6916</v>
      </c>
      <c r="D118" s="211" t="s">
        <v>286</v>
      </c>
      <c r="E118" s="211" t="s">
        <v>25</v>
      </c>
      <c r="F118" s="211" t="s">
        <v>7</v>
      </c>
      <c r="G118" s="211" t="s">
        <v>42</v>
      </c>
      <c r="H118" s="211"/>
    </row>
    <row r="119" spans="1:8">
      <c r="A119" s="210">
        <v>43405</v>
      </c>
      <c r="B119" s="211" t="s">
        <v>4</v>
      </c>
      <c r="C119" s="211">
        <v>6587</v>
      </c>
      <c r="D119" s="211" t="s">
        <v>3067</v>
      </c>
      <c r="E119" s="211" t="s">
        <v>5</v>
      </c>
      <c r="F119" s="211" t="s">
        <v>35</v>
      </c>
      <c r="G119" s="211" t="s">
        <v>2410</v>
      </c>
      <c r="H119" s="211"/>
    </row>
    <row r="120" spans="1:8">
      <c r="A120" s="210">
        <v>43405</v>
      </c>
      <c r="B120" s="211" t="s">
        <v>4</v>
      </c>
      <c r="C120" s="211">
        <v>6250</v>
      </c>
      <c r="D120" s="211" t="s">
        <v>3068</v>
      </c>
      <c r="E120" s="211" t="s">
        <v>5</v>
      </c>
      <c r="F120" s="211" t="s">
        <v>6</v>
      </c>
      <c r="G120" s="211" t="s">
        <v>123</v>
      </c>
      <c r="H120" s="211"/>
    </row>
    <row r="121" spans="1:8">
      <c r="A121" s="210">
        <v>43405</v>
      </c>
      <c r="B121" s="211" t="s">
        <v>4</v>
      </c>
      <c r="C121" s="211">
        <v>3566</v>
      </c>
      <c r="D121" s="211" t="s">
        <v>168</v>
      </c>
      <c r="E121" s="211" t="s">
        <v>24</v>
      </c>
      <c r="F121" s="211" t="s">
        <v>3070</v>
      </c>
      <c r="G121" s="211" t="s">
        <v>42</v>
      </c>
      <c r="H121" s="211"/>
    </row>
    <row r="122" spans="1:8">
      <c r="A122" s="210">
        <v>43405</v>
      </c>
      <c r="B122" s="211" t="s">
        <v>4</v>
      </c>
      <c r="C122" s="211">
        <v>4977</v>
      </c>
      <c r="D122" s="211" t="s">
        <v>199</v>
      </c>
      <c r="E122" s="211" t="s">
        <v>5</v>
      </c>
      <c r="F122" s="211" t="s">
        <v>7</v>
      </c>
      <c r="G122" s="211" t="s">
        <v>123</v>
      </c>
      <c r="H122" s="211"/>
    </row>
    <row r="123" spans="1:8">
      <c r="A123" s="210">
        <v>43405</v>
      </c>
      <c r="B123" s="211" t="s">
        <v>4</v>
      </c>
      <c r="C123" s="211">
        <v>1526</v>
      </c>
      <c r="D123" s="211" t="s">
        <v>205</v>
      </c>
      <c r="E123" s="211" t="s">
        <v>638</v>
      </c>
      <c r="F123" s="211" t="s">
        <v>489</v>
      </c>
      <c r="G123" s="211" t="s">
        <v>1833</v>
      </c>
      <c r="H123" s="211"/>
    </row>
    <row r="124" spans="1:8">
      <c r="A124" s="210">
        <v>43405</v>
      </c>
      <c r="B124" s="211" t="s">
        <v>4</v>
      </c>
      <c r="C124" s="211">
        <v>2680</v>
      </c>
      <c r="D124" s="211" t="s">
        <v>205</v>
      </c>
      <c r="E124" s="211" t="s">
        <v>18</v>
      </c>
      <c r="F124" s="211" t="s">
        <v>7</v>
      </c>
      <c r="G124" s="211" t="s">
        <v>663</v>
      </c>
      <c r="H124" s="211"/>
    </row>
    <row r="125" spans="1:8">
      <c r="A125" s="210">
        <v>43405</v>
      </c>
      <c r="B125" s="211" t="s">
        <v>4</v>
      </c>
      <c r="C125" s="211">
        <v>5371</v>
      </c>
      <c r="D125" s="211" t="s">
        <v>155</v>
      </c>
      <c r="E125" s="211" t="s">
        <v>3075</v>
      </c>
      <c r="F125" s="211" t="s">
        <v>7</v>
      </c>
      <c r="G125" s="211" t="s">
        <v>42</v>
      </c>
      <c r="H125" s="211"/>
    </row>
    <row r="126" spans="1:8">
      <c r="A126" s="210">
        <v>43405</v>
      </c>
      <c r="B126" s="211" t="s">
        <v>4</v>
      </c>
      <c r="C126" s="211">
        <v>7212</v>
      </c>
      <c r="D126" s="211" t="s">
        <v>153</v>
      </c>
      <c r="E126" s="211" t="s">
        <v>79</v>
      </c>
      <c r="F126" s="211" t="s">
        <v>7</v>
      </c>
      <c r="G126" s="211" t="s">
        <v>42</v>
      </c>
      <c r="H126" s="211"/>
    </row>
    <row r="127" spans="1:8">
      <c r="A127" s="210">
        <v>43405</v>
      </c>
      <c r="B127" s="211" t="s">
        <v>4</v>
      </c>
      <c r="C127" s="211">
        <v>4579</v>
      </c>
      <c r="D127" s="211" t="s">
        <v>1119</v>
      </c>
      <c r="E127" s="211" t="s">
        <v>5</v>
      </c>
      <c r="F127" s="211" t="s">
        <v>7</v>
      </c>
      <c r="G127" s="211" t="s">
        <v>663</v>
      </c>
      <c r="H127" s="211"/>
    </row>
    <row r="128" spans="1:8">
      <c r="A128" s="210">
        <v>43405</v>
      </c>
      <c r="B128" s="211" t="s">
        <v>4</v>
      </c>
      <c r="C128" s="211">
        <v>4346</v>
      </c>
      <c r="D128" s="211" t="s">
        <v>141</v>
      </c>
      <c r="E128" s="211" t="s">
        <v>7</v>
      </c>
      <c r="F128" s="211" t="s">
        <v>7</v>
      </c>
      <c r="G128" s="211" t="s">
        <v>123</v>
      </c>
      <c r="H128" s="211"/>
    </row>
    <row r="129" spans="1:8">
      <c r="A129" s="210">
        <v>43405</v>
      </c>
      <c r="B129" s="211" t="s">
        <v>4</v>
      </c>
      <c r="C129" s="211">
        <v>1434</v>
      </c>
      <c r="D129" s="211" t="s">
        <v>205</v>
      </c>
      <c r="E129" s="211" t="s">
        <v>112</v>
      </c>
      <c r="F129" s="211" t="s">
        <v>7</v>
      </c>
      <c r="G129" s="211" t="s">
        <v>2923</v>
      </c>
      <c r="H129" s="211"/>
    </row>
    <row r="130" spans="1:8">
      <c r="A130" s="210">
        <v>43405</v>
      </c>
      <c r="B130" s="211" t="s">
        <v>4</v>
      </c>
      <c r="C130" s="211">
        <v>3944</v>
      </c>
      <c r="D130" s="211" t="s">
        <v>175</v>
      </c>
      <c r="E130" s="211" t="s">
        <v>5</v>
      </c>
      <c r="F130" s="211" t="s">
        <v>228</v>
      </c>
      <c r="G130" s="211" t="s">
        <v>663</v>
      </c>
      <c r="H130" s="211"/>
    </row>
    <row r="131" spans="1:8">
      <c r="A131" s="210">
        <v>43405</v>
      </c>
      <c r="B131" s="211" t="s">
        <v>4</v>
      </c>
      <c r="C131" s="211">
        <v>1354</v>
      </c>
      <c r="D131" s="211" t="s">
        <v>205</v>
      </c>
      <c r="E131" s="211" t="s">
        <v>9</v>
      </c>
      <c r="F131" s="211" t="s">
        <v>7</v>
      </c>
      <c r="G131" s="211" t="s">
        <v>42</v>
      </c>
      <c r="H131" s="211"/>
    </row>
    <row r="132" spans="1:8">
      <c r="A132" s="210">
        <v>43405</v>
      </c>
      <c r="B132" s="211" t="s">
        <v>4</v>
      </c>
      <c r="C132" s="211">
        <v>4360</v>
      </c>
      <c r="D132" s="211" t="s">
        <v>141</v>
      </c>
      <c r="E132" s="211" t="s">
        <v>638</v>
      </c>
      <c r="F132" s="211" t="s">
        <v>24</v>
      </c>
      <c r="G132" s="211" t="s">
        <v>42</v>
      </c>
      <c r="H132" s="211"/>
    </row>
    <row r="133" spans="1:8">
      <c r="A133" s="210">
        <v>43405</v>
      </c>
      <c r="B133" s="211" t="s">
        <v>4</v>
      </c>
      <c r="C133" s="211">
        <v>4993</v>
      </c>
      <c r="D133" s="211" t="s">
        <v>158</v>
      </c>
      <c r="E133" s="211" t="s">
        <v>4</v>
      </c>
      <c r="F133" s="211" t="s">
        <v>7</v>
      </c>
      <c r="G133" s="211" t="s">
        <v>3081</v>
      </c>
      <c r="H133" s="211"/>
    </row>
    <row r="134" spans="1:8">
      <c r="A134" s="210">
        <v>43405</v>
      </c>
      <c r="B134" s="211" t="s">
        <v>4</v>
      </c>
      <c r="C134" s="211">
        <v>1898</v>
      </c>
      <c r="D134" s="211" t="s">
        <v>309</v>
      </c>
      <c r="E134" s="211" t="s">
        <v>12</v>
      </c>
      <c r="F134" s="211" t="s">
        <v>24</v>
      </c>
      <c r="G134" s="211" t="s">
        <v>388</v>
      </c>
      <c r="H134" s="211"/>
    </row>
    <row r="135" spans="1:8">
      <c r="A135" s="210">
        <v>43405</v>
      </c>
      <c r="B135" s="211" t="s">
        <v>4</v>
      </c>
      <c r="C135" s="211">
        <v>8029</v>
      </c>
      <c r="D135" s="211" t="s">
        <v>135</v>
      </c>
      <c r="E135" s="211" t="s">
        <v>9</v>
      </c>
      <c r="F135" s="211" t="s">
        <v>7</v>
      </c>
      <c r="G135" s="211" t="s">
        <v>1833</v>
      </c>
      <c r="H135" s="211"/>
    </row>
    <row r="136" spans="1:8">
      <c r="A136" s="210">
        <v>43406</v>
      </c>
      <c r="B136" s="211" t="s">
        <v>4</v>
      </c>
      <c r="C136" s="211">
        <v>7260</v>
      </c>
      <c r="D136" s="211" t="s">
        <v>153</v>
      </c>
      <c r="E136" s="211" t="s">
        <v>5</v>
      </c>
      <c r="F136" s="211" t="s">
        <v>7</v>
      </c>
      <c r="G136" s="211" t="s">
        <v>42</v>
      </c>
      <c r="H136" s="211"/>
    </row>
    <row r="137" spans="1:8">
      <c r="A137" s="210">
        <v>43406</v>
      </c>
      <c r="B137" s="211" t="s">
        <v>4</v>
      </c>
      <c r="C137" s="211">
        <v>4677</v>
      </c>
      <c r="D137" s="211" t="s">
        <v>131</v>
      </c>
      <c r="E137" s="211" t="s">
        <v>5</v>
      </c>
      <c r="F137" s="211" t="s">
        <v>7</v>
      </c>
      <c r="G137" s="211" t="s">
        <v>3010</v>
      </c>
      <c r="H137" s="211"/>
    </row>
    <row r="138" spans="1:8">
      <c r="A138" s="210">
        <v>43406</v>
      </c>
      <c r="B138" s="211" t="s">
        <v>4</v>
      </c>
      <c r="C138" s="211">
        <v>4470</v>
      </c>
      <c r="D138" s="211" t="s">
        <v>139</v>
      </c>
      <c r="E138" s="211" t="s">
        <v>6</v>
      </c>
      <c r="F138" s="211" t="s">
        <v>5</v>
      </c>
      <c r="G138" s="211" t="s">
        <v>42</v>
      </c>
      <c r="H138" s="211"/>
    </row>
    <row r="139" spans="1:8">
      <c r="A139" s="210">
        <v>43406</v>
      </c>
      <c r="B139" s="211" t="s">
        <v>4</v>
      </c>
      <c r="C139" s="211">
        <v>4613</v>
      </c>
      <c r="D139" s="211" t="s">
        <v>207</v>
      </c>
      <c r="E139" s="211" t="s">
        <v>24</v>
      </c>
      <c r="F139" s="211" t="s">
        <v>7</v>
      </c>
      <c r="G139" s="211" t="s">
        <v>514</v>
      </c>
      <c r="H139" s="211"/>
    </row>
    <row r="140" spans="1:8">
      <c r="A140" s="210">
        <v>43406</v>
      </c>
      <c r="B140" s="211" t="s">
        <v>4</v>
      </c>
      <c r="C140" s="211">
        <v>8480</v>
      </c>
      <c r="D140" s="211" t="s">
        <v>1655</v>
      </c>
      <c r="E140" s="211" t="s">
        <v>30</v>
      </c>
      <c r="F140" s="211" t="s">
        <v>35</v>
      </c>
      <c r="G140" s="211" t="s">
        <v>388</v>
      </c>
      <c r="H140" s="211"/>
    </row>
    <row r="141" spans="1:8">
      <c r="A141" s="210">
        <v>43406</v>
      </c>
      <c r="B141" s="211" t="s">
        <v>4</v>
      </c>
      <c r="C141" s="211">
        <v>8710</v>
      </c>
      <c r="D141" s="211" t="s">
        <v>1405</v>
      </c>
      <c r="E141" s="211" t="s">
        <v>984</v>
      </c>
      <c r="F141" s="211" t="s">
        <v>633</v>
      </c>
      <c r="G141" s="211" t="s">
        <v>388</v>
      </c>
      <c r="H141" s="211"/>
    </row>
    <row r="142" spans="1:8">
      <c r="A142" s="210">
        <v>43406</v>
      </c>
      <c r="B142" s="211" t="s">
        <v>4</v>
      </c>
      <c r="C142" s="211">
        <v>2128</v>
      </c>
      <c r="D142" s="211" t="s">
        <v>205</v>
      </c>
      <c r="E142" s="211" t="s">
        <v>447</v>
      </c>
      <c r="F142" s="211" t="s">
        <v>24</v>
      </c>
      <c r="G142" s="211" t="s">
        <v>42</v>
      </c>
      <c r="H142" s="211"/>
    </row>
    <row r="143" spans="1:8">
      <c r="A143" s="210">
        <v>43406</v>
      </c>
      <c r="B143" s="211" t="s">
        <v>4</v>
      </c>
      <c r="C143" s="211">
        <v>8140</v>
      </c>
      <c r="D143" s="211" t="s">
        <v>148</v>
      </c>
      <c r="E143" s="211" t="s">
        <v>7</v>
      </c>
      <c r="F143" s="211" t="s">
        <v>24</v>
      </c>
      <c r="G143" s="211" t="s">
        <v>1833</v>
      </c>
      <c r="H143" s="211"/>
    </row>
    <row r="144" spans="1:8">
      <c r="A144" s="210">
        <v>43406</v>
      </c>
      <c r="B144" s="211" t="s">
        <v>4</v>
      </c>
      <c r="C144" s="211">
        <v>9633</v>
      </c>
      <c r="D144" s="211" t="s">
        <v>332</v>
      </c>
      <c r="E144" s="211" t="s">
        <v>5</v>
      </c>
      <c r="F144" s="211" t="s">
        <v>7</v>
      </c>
      <c r="G144" s="211" t="s">
        <v>388</v>
      </c>
      <c r="H144" s="211"/>
    </row>
    <row r="145" spans="1:8">
      <c r="A145" s="210">
        <v>43406</v>
      </c>
      <c r="B145" s="211" t="s">
        <v>4</v>
      </c>
      <c r="C145" s="211">
        <v>8029</v>
      </c>
      <c r="D145" s="211" t="s">
        <v>135</v>
      </c>
      <c r="E145" s="211" t="s">
        <v>7</v>
      </c>
      <c r="F145" s="211" t="s">
        <v>24</v>
      </c>
      <c r="G145" s="211" t="s">
        <v>388</v>
      </c>
      <c r="H145" s="211"/>
    </row>
    <row r="146" spans="1:8">
      <c r="A146" s="210">
        <v>43406</v>
      </c>
      <c r="B146" s="211" t="s">
        <v>4</v>
      </c>
      <c r="C146" s="211">
        <v>7219</v>
      </c>
      <c r="D146" s="211" t="s">
        <v>156</v>
      </c>
      <c r="E146" s="211" t="s">
        <v>1171</v>
      </c>
      <c r="F146" s="211" t="s">
        <v>1171</v>
      </c>
      <c r="G146" s="211" t="s">
        <v>663</v>
      </c>
      <c r="H146" s="211"/>
    </row>
    <row r="147" spans="1:8">
      <c r="A147" s="210">
        <v>43406</v>
      </c>
      <c r="B147" s="211" t="s">
        <v>4</v>
      </c>
      <c r="C147" s="211">
        <v>4660</v>
      </c>
      <c r="D147" s="211" t="s">
        <v>296</v>
      </c>
      <c r="E147" s="211" t="s">
        <v>18</v>
      </c>
      <c r="F147" s="211" t="s">
        <v>100</v>
      </c>
      <c r="G147" s="211" t="s">
        <v>123</v>
      </c>
      <c r="H147" s="211"/>
    </row>
    <row r="148" spans="1:8">
      <c r="A148" s="210">
        <v>43406</v>
      </c>
      <c r="B148" s="211" t="s">
        <v>4</v>
      </c>
      <c r="C148" s="211">
        <v>6914</v>
      </c>
      <c r="D148" s="211" t="s">
        <v>286</v>
      </c>
      <c r="E148" s="211" t="s">
        <v>5</v>
      </c>
      <c r="F148" s="211" t="s">
        <v>7</v>
      </c>
      <c r="G148" s="211" t="s">
        <v>1833</v>
      </c>
      <c r="H148" s="211"/>
    </row>
    <row r="149" spans="1:8">
      <c r="A149" s="210">
        <v>43406</v>
      </c>
      <c r="B149" s="211" t="s">
        <v>4</v>
      </c>
      <c r="C149" s="211">
        <v>7335</v>
      </c>
      <c r="D149" s="211" t="s">
        <v>163</v>
      </c>
      <c r="E149" s="211" t="s">
        <v>7</v>
      </c>
      <c r="F149" s="211" t="s">
        <v>24</v>
      </c>
      <c r="G149" s="211" t="s">
        <v>3003</v>
      </c>
      <c r="H149" s="211"/>
    </row>
    <row r="150" spans="1:8">
      <c r="A150" s="210">
        <v>43406</v>
      </c>
      <c r="B150" s="211" t="s">
        <v>4</v>
      </c>
      <c r="C150" s="211">
        <v>1619</v>
      </c>
      <c r="D150" s="211" t="s">
        <v>205</v>
      </c>
      <c r="E150" s="211" t="s">
        <v>6</v>
      </c>
      <c r="F150" s="211" t="s">
        <v>5</v>
      </c>
      <c r="G150" s="211" t="s">
        <v>663</v>
      </c>
      <c r="H150" s="211"/>
    </row>
    <row r="151" spans="1:8">
      <c r="A151" s="210">
        <v>43406</v>
      </c>
      <c r="B151" s="211" t="s">
        <v>4</v>
      </c>
      <c r="C151" s="211">
        <v>1116</v>
      </c>
      <c r="D151" s="211" t="s">
        <v>205</v>
      </c>
      <c r="E151" s="211" t="s">
        <v>79</v>
      </c>
      <c r="F151" s="211" t="s">
        <v>24</v>
      </c>
      <c r="G151" s="211" t="s">
        <v>3239</v>
      </c>
      <c r="H151" s="211"/>
    </row>
    <row r="152" spans="1:8">
      <c r="A152" s="210">
        <v>43406</v>
      </c>
      <c r="B152" s="211" t="s">
        <v>4</v>
      </c>
      <c r="C152" s="211">
        <v>4438</v>
      </c>
      <c r="D152" s="211" t="s">
        <v>139</v>
      </c>
      <c r="E152" s="211" t="s">
        <v>9</v>
      </c>
      <c r="F152" s="211" t="s">
        <v>5</v>
      </c>
      <c r="G152" s="211" t="s">
        <v>2541</v>
      </c>
      <c r="H152" s="211"/>
    </row>
    <row r="153" spans="1:8">
      <c r="A153" s="210">
        <v>43406</v>
      </c>
      <c r="B153" s="211" t="s">
        <v>4</v>
      </c>
      <c r="C153" s="211">
        <v>1363</v>
      </c>
      <c r="D153" s="211" t="s">
        <v>136</v>
      </c>
      <c r="E153" s="211" t="s">
        <v>28</v>
      </c>
      <c r="F153" s="211" t="s">
        <v>24</v>
      </c>
      <c r="G153" s="211" t="s">
        <v>42</v>
      </c>
      <c r="H153" s="211"/>
    </row>
    <row r="154" spans="1:8">
      <c r="A154" s="210">
        <v>43406</v>
      </c>
      <c r="B154" s="211" t="s">
        <v>4</v>
      </c>
      <c r="C154" s="211">
        <v>1710</v>
      </c>
      <c r="D154" s="211" t="s">
        <v>205</v>
      </c>
      <c r="E154" s="211" t="s">
        <v>376</v>
      </c>
      <c r="F154" s="211" t="s">
        <v>24</v>
      </c>
      <c r="G154" s="211" t="s">
        <v>123</v>
      </c>
      <c r="H154" s="211"/>
    </row>
    <row r="155" spans="1:8">
      <c r="A155" s="210">
        <v>43406</v>
      </c>
      <c r="B155" s="211" t="s">
        <v>4</v>
      </c>
      <c r="C155" s="211">
        <v>1372</v>
      </c>
      <c r="D155" s="211" t="s">
        <v>205</v>
      </c>
      <c r="E155" s="211" t="s">
        <v>32</v>
      </c>
      <c r="F155" s="211" t="s">
        <v>24</v>
      </c>
      <c r="G155" s="211" t="s">
        <v>42</v>
      </c>
      <c r="H155" s="211"/>
    </row>
    <row r="156" spans="1:8">
      <c r="A156" s="210">
        <v>43406</v>
      </c>
      <c r="B156" s="211" t="s">
        <v>4</v>
      </c>
      <c r="C156" s="211">
        <v>1937</v>
      </c>
      <c r="D156" s="211" t="s">
        <v>205</v>
      </c>
      <c r="E156" s="211" t="s">
        <v>24</v>
      </c>
      <c r="F156" s="211" t="s">
        <v>7</v>
      </c>
      <c r="G156" s="211" t="s">
        <v>388</v>
      </c>
      <c r="H156" s="211"/>
    </row>
    <row r="157" spans="1:8">
      <c r="A157" s="210">
        <v>43406</v>
      </c>
      <c r="B157" s="211" t="s">
        <v>4</v>
      </c>
      <c r="C157" s="211">
        <v>6910</v>
      </c>
      <c r="D157" s="211" t="s">
        <v>286</v>
      </c>
      <c r="E157" s="211" t="s">
        <v>24</v>
      </c>
      <c r="F157" s="211" t="s">
        <v>7</v>
      </c>
      <c r="G157" s="211" t="s">
        <v>123</v>
      </c>
      <c r="H157" s="211"/>
    </row>
    <row r="158" spans="1:8">
      <c r="A158" s="210">
        <v>43406</v>
      </c>
      <c r="B158" s="211" t="s">
        <v>4</v>
      </c>
      <c r="C158" s="211">
        <v>3374</v>
      </c>
      <c r="D158" s="211" t="s">
        <v>151</v>
      </c>
      <c r="E158" s="211" t="s">
        <v>3070</v>
      </c>
      <c r="F158" s="211" t="s">
        <v>24</v>
      </c>
      <c r="G158" s="211" t="s">
        <v>42</v>
      </c>
      <c r="H158" s="211"/>
    </row>
    <row r="159" spans="1:8">
      <c r="A159" s="210">
        <v>43406</v>
      </c>
      <c r="B159" s="211" t="s">
        <v>4</v>
      </c>
      <c r="C159" s="211">
        <v>6797</v>
      </c>
      <c r="D159" s="211" t="s">
        <v>1225</v>
      </c>
      <c r="E159" s="211" t="s">
        <v>4</v>
      </c>
      <c r="F159" s="211" t="s">
        <v>7</v>
      </c>
      <c r="G159" s="211" t="s">
        <v>663</v>
      </c>
      <c r="H159" s="211"/>
    </row>
    <row r="160" spans="1:8">
      <c r="A160" s="210">
        <v>43406</v>
      </c>
      <c r="B160" s="211" t="s">
        <v>4</v>
      </c>
      <c r="C160" s="211">
        <v>1520</v>
      </c>
      <c r="D160" s="211" t="s">
        <v>205</v>
      </c>
      <c r="E160" s="211" t="s">
        <v>24</v>
      </c>
      <c r="F160" s="211" t="s">
        <v>5</v>
      </c>
      <c r="G160" s="211" t="s">
        <v>388</v>
      </c>
      <c r="H160" s="211"/>
    </row>
    <row r="161" spans="1:8">
      <c r="A161" s="210">
        <v>43406</v>
      </c>
      <c r="B161" s="211" t="s">
        <v>4</v>
      </c>
      <c r="C161" s="211">
        <v>7740</v>
      </c>
      <c r="D161" s="211" t="s">
        <v>138</v>
      </c>
      <c r="E161" s="211" t="s">
        <v>79</v>
      </c>
      <c r="F161" s="211" t="s">
        <v>35</v>
      </c>
      <c r="G161" s="211" t="s">
        <v>388</v>
      </c>
      <c r="H161" s="211"/>
    </row>
    <row r="162" spans="1:8">
      <c r="A162" s="210">
        <v>43406</v>
      </c>
      <c r="B162" s="211" t="s">
        <v>4</v>
      </c>
      <c r="C162" s="211">
        <v>8224</v>
      </c>
      <c r="D162" s="211" t="s">
        <v>162</v>
      </c>
      <c r="E162" s="211" t="s">
        <v>489</v>
      </c>
      <c r="F162" s="211" t="s">
        <v>24</v>
      </c>
      <c r="G162" s="211" t="s">
        <v>42</v>
      </c>
      <c r="H162" s="211"/>
    </row>
    <row r="163" spans="1:8">
      <c r="A163" s="210">
        <v>43406</v>
      </c>
      <c r="B163" s="211" t="s">
        <v>4</v>
      </c>
      <c r="C163" s="211">
        <v>4382</v>
      </c>
      <c r="D163" s="211" t="s">
        <v>160</v>
      </c>
      <c r="E163" s="211" t="s">
        <v>5</v>
      </c>
      <c r="F163" s="211" t="s">
        <v>7</v>
      </c>
      <c r="G163" s="211" t="s">
        <v>123</v>
      </c>
      <c r="H163" s="211"/>
    </row>
    <row r="164" spans="1:8">
      <c r="A164" s="210">
        <v>43406</v>
      </c>
      <c r="B164" s="211" t="s">
        <v>4</v>
      </c>
      <c r="C164" s="211">
        <v>8048</v>
      </c>
      <c r="D164" s="211" t="s">
        <v>135</v>
      </c>
      <c r="E164" s="211" t="s">
        <v>28</v>
      </c>
      <c r="F164" s="211" t="s">
        <v>7</v>
      </c>
      <c r="G164" s="211" t="s">
        <v>1015</v>
      </c>
      <c r="H164" s="211"/>
    </row>
    <row r="165" spans="1:8">
      <c r="A165" s="210">
        <v>43406</v>
      </c>
      <c r="B165" s="211" t="s">
        <v>4</v>
      </c>
      <c r="C165" s="211">
        <v>4033</v>
      </c>
      <c r="D165" s="211" t="s">
        <v>141</v>
      </c>
      <c r="E165" s="211" t="s">
        <v>25</v>
      </c>
      <c r="F165" s="211" t="s">
        <v>3246</v>
      </c>
      <c r="G165" s="211" t="s">
        <v>3247</v>
      </c>
      <c r="H165" s="211"/>
    </row>
    <row r="166" spans="1:8">
      <c r="A166" s="210">
        <v>43406</v>
      </c>
      <c r="B166" s="211" t="s">
        <v>4</v>
      </c>
      <c r="C166" s="211">
        <v>4412</v>
      </c>
      <c r="D166" s="211" t="s">
        <v>145</v>
      </c>
      <c r="E166" s="211" t="s">
        <v>24</v>
      </c>
      <c r="F166" s="211" t="s">
        <v>7</v>
      </c>
      <c r="G166" s="211" t="s">
        <v>2541</v>
      </c>
      <c r="H166" s="211"/>
    </row>
    <row r="167" spans="1:8">
      <c r="A167" s="210">
        <v>43406</v>
      </c>
      <c r="B167" s="211" t="s">
        <v>4</v>
      </c>
      <c r="C167" s="211">
        <v>8436</v>
      </c>
      <c r="D167" s="211" t="s">
        <v>385</v>
      </c>
      <c r="E167" s="211" t="s">
        <v>5</v>
      </c>
      <c r="F167" s="211" t="s">
        <v>7</v>
      </c>
      <c r="G167" s="211" t="s">
        <v>388</v>
      </c>
      <c r="H167" s="211"/>
    </row>
    <row r="168" spans="1:8">
      <c r="A168" s="210">
        <v>43406</v>
      </c>
      <c r="B168" s="211" t="s">
        <v>4</v>
      </c>
      <c r="C168" s="211">
        <v>7217</v>
      </c>
      <c r="D168" s="211" t="s">
        <v>153</v>
      </c>
      <c r="E168" s="211" t="s">
        <v>489</v>
      </c>
      <c r="F168" s="211" t="s">
        <v>24</v>
      </c>
      <c r="G168" s="211" t="s">
        <v>3254</v>
      </c>
      <c r="H168" s="211"/>
    </row>
    <row r="169" spans="1:8">
      <c r="A169" s="210">
        <v>43406</v>
      </c>
      <c r="B169" s="211" t="s">
        <v>4</v>
      </c>
      <c r="C169" s="211">
        <v>2336</v>
      </c>
      <c r="D169" s="211" t="s">
        <v>205</v>
      </c>
      <c r="E169" s="211" t="s">
        <v>7</v>
      </c>
      <c r="F169" s="211" t="s">
        <v>2542</v>
      </c>
      <c r="G169" s="211" t="s">
        <v>388</v>
      </c>
      <c r="H169" s="211"/>
    </row>
    <row r="170" spans="1:8">
      <c r="A170" s="210">
        <v>43406</v>
      </c>
      <c r="B170" s="211" t="s">
        <v>4</v>
      </c>
      <c r="C170" s="211">
        <v>1461</v>
      </c>
      <c r="D170" s="211" t="s">
        <v>205</v>
      </c>
      <c r="E170" s="211" t="s">
        <v>7</v>
      </c>
      <c r="F170" s="211" t="s">
        <v>3255</v>
      </c>
      <c r="G170" s="211" t="s">
        <v>42</v>
      </c>
      <c r="H170" s="211"/>
    </row>
    <row r="171" spans="1:8">
      <c r="A171" s="210">
        <v>43406</v>
      </c>
      <c r="B171" s="211" t="s">
        <v>4</v>
      </c>
      <c r="C171" s="211">
        <v>4552</v>
      </c>
      <c r="D171" s="211" t="s">
        <v>206</v>
      </c>
      <c r="E171" s="211" t="s">
        <v>28</v>
      </c>
      <c r="F171" s="211" t="s">
        <v>7</v>
      </c>
      <c r="G171" s="211" t="s">
        <v>123</v>
      </c>
      <c r="H171" s="211"/>
    </row>
    <row r="172" spans="1:8">
      <c r="A172" s="210">
        <v>43406</v>
      </c>
      <c r="B172" s="211" t="s">
        <v>4</v>
      </c>
      <c r="C172" s="211">
        <v>2624</v>
      </c>
      <c r="D172" s="211" t="s">
        <v>205</v>
      </c>
      <c r="E172" s="211" t="s">
        <v>66</v>
      </c>
      <c r="F172" s="211" t="s">
        <v>6</v>
      </c>
      <c r="G172" s="211" t="s">
        <v>42</v>
      </c>
      <c r="H172" s="211"/>
    </row>
    <row r="173" spans="1:8">
      <c r="A173" s="210">
        <v>43406</v>
      </c>
      <c r="B173" s="211" t="s">
        <v>4</v>
      </c>
      <c r="C173" s="211">
        <v>3910</v>
      </c>
      <c r="D173" s="211" t="s">
        <v>175</v>
      </c>
      <c r="E173" s="211" t="s">
        <v>5</v>
      </c>
      <c r="F173" s="211" t="s">
        <v>6</v>
      </c>
      <c r="G173" s="211" t="s">
        <v>1833</v>
      </c>
      <c r="H173" s="211"/>
    </row>
    <row r="174" spans="1:8">
      <c r="A174" s="210">
        <v>43407</v>
      </c>
      <c r="B174" s="211" t="s">
        <v>4</v>
      </c>
      <c r="C174" s="211">
        <v>8282</v>
      </c>
      <c r="D174" s="211" t="s">
        <v>916</v>
      </c>
      <c r="E174" s="211" t="s">
        <v>9</v>
      </c>
      <c r="F174" s="211" t="s">
        <v>7</v>
      </c>
      <c r="G174" s="211" t="s">
        <v>663</v>
      </c>
      <c r="H174" s="211"/>
    </row>
    <row r="175" spans="1:8">
      <c r="A175" s="210">
        <v>43407</v>
      </c>
      <c r="B175" s="211" t="s">
        <v>4</v>
      </c>
      <c r="C175" s="211">
        <v>4751</v>
      </c>
      <c r="D175" s="211" t="s">
        <v>180</v>
      </c>
      <c r="E175" s="211" t="s">
        <v>4</v>
      </c>
      <c r="F175" s="211" t="s">
        <v>24</v>
      </c>
      <c r="G175" s="211" t="s">
        <v>40</v>
      </c>
      <c r="H175" s="211"/>
    </row>
    <row r="176" spans="1:8">
      <c r="A176" s="210">
        <v>43407</v>
      </c>
      <c r="B176" s="211" t="s">
        <v>4</v>
      </c>
      <c r="C176" s="211">
        <v>4649</v>
      </c>
      <c r="D176" s="211" t="s">
        <v>131</v>
      </c>
      <c r="E176" s="211" t="s">
        <v>25</v>
      </c>
      <c r="F176" s="211" t="s">
        <v>7</v>
      </c>
      <c r="G176" s="211" t="s">
        <v>123</v>
      </c>
      <c r="H176" s="211"/>
    </row>
    <row r="177" spans="1:8">
      <c r="A177" s="210">
        <v>43407</v>
      </c>
      <c r="B177" s="211" t="s">
        <v>4</v>
      </c>
      <c r="C177" s="211">
        <v>5864</v>
      </c>
      <c r="D177" s="211" t="s">
        <v>184</v>
      </c>
      <c r="E177" s="211" t="s">
        <v>25</v>
      </c>
      <c r="F177" s="211" t="s">
        <v>7</v>
      </c>
      <c r="G177" s="211" t="s">
        <v>235</v>
      </c>
      <c r="H177" s="211"/>
    </row>
    <row r="178" spans="1:8">
      <c r="A178" s="210">
        <v>43407</v>
      </c>
      <c r="B178" s="211" t="s">
        <v>4</v>
      </c>
      <c r="C178" s="211">
        <v>2511</v>
      </c>
      <c r="D178" s="211" t="s">
        <v>205</v>
      </c>
      <c r="E178" s="211" t="s">
        <v>984</v>
      </c>
      <c r="F178" s="211" t="s">
        <v>5</v>
      </c>
      <c r="G178" s="211" t="s">
        <v>388</v>
      </c>
      <c r="H178" s="211"/>
    </row>
    <row r="179" spans="1:8">
      <c r="A179" s="210">
        <v>43407</v>
      </c>
      <c r="B179" s="211" t="s">
        <v>4</v>
      </c>
      <c r="C179" s="211">
        <v>6944</v>
      </c>
      <c r="D179" s="211" t="s">
        <v>177</v>
      </c>
      <c r="E179" s="211" t="s">
        <v>6</v>
      </c>
      <c r="F179" s="211" t="s">
        <v>24</v>
      </c>
      <c r="G179" s="211" t="s">
        <v>3059</v>
      </c>
      <c r="H179" s="674"/>
    </row>
    <row r="180" spans="1:8">
      <c r="A180" s="210">
        <v>43407</v>
      </c>
      <c r="B180" s="211" t="s">
        <v>4</v>
      </c>
      <c r="C180" s="211">
        <v>4536</v>
      </c>
      <c r="D180" s="211" t="s">
        <v>131</v>
      </c>
      <c r="E180" s="211" t="s">
        <v>7</v>
      </c>
      <c r="F180" s="211" t="s">
        <v>4</v>
      </c>
      <c r="G180" s="211" t="s">
        <v>663</v>
      </c>
      <c r="H180" s="674"/>
    </row>
    <row r="181" spans="1:8">
      <c r="A181" s="210">
        <v>43407</v>
      </c>
      <c r="B181" s="211" t="s">
        <v>4</v>
      </c>
      <c r="C181" s="211">
        <v>7670</v>
      </c>
      <c r="D181" s="211" t="s">
        <v>3327</v>
      </c>
      <c r="E181" s="211" t="s">
        <v>5</v>
      </c>
      <c r="F181" s="211" t="s">
        <v>7</v>
      </c>
      <c r="G181" s="211" t="s">
        <v>3328</v>
      </c>
      <c r="H181" s="674"/>
    </row>
    <row r="182" spans="1:8">
      <c r="A182" s="210">
        <v>43407</v>
      </c>
      <c r="B182" s="211" t="s">
        <v>4</v>
      </c>
      <c r="C182" s="211">
        <v>5410</v>
      </c>
      <c r="D182" s="211" t="s">
        <v>1562</v>
      </c>
      <c r="E182" s="211" t="s">
        <v>6</v>
      </c>
      <c r="F182" s="211" t="s">
        <v>24</v>
      </c>
      <c r="G182" s="211" t="s">
        <v>388</v>
      </c>
      <c r="H182" s="674"/>
    </row>
    <row r="183" spans="1:8">
      <c r="A183" s="210">
        <v>43407</v>
      </c>
      <c r="B183" s="211" t="s">
        <v>4</v>
      </c>
      <c r="C183" s="211">
        <v>6926</v>
      </c>
      <c r="D183" s="211" t="s">
        <v>1824</v>
      </c>
      <c r="E183" s="211" t="s">
        <v>5</v>
      </c>
      <c r="F183" s="211" t="s">
        <v>7</v>
      </c>
      <c r="G183" s="211" t="s">
        <v>388</v>
      </c>
      <c r="H183" s="674"/>
    </row>
    <row r="184" spans="1:8">
      <c r="A184" s="210">
        <v>43407</v>
      </c>
      <c r="B184" s="211" t="s">
        <v>4</v>
      </c>
      <c r="C184" s="211">
        <v>7460</v>
      </c>
      <c r="D184" s="211" t="s">
        <v>3330</v>
      </c>
      <c r="E184" s="211" t="s">
        <v>5</v>
      </c>
      <c r="F184" s="211" t="s">
        <v>7</v>
      </c>
      <c r="G184" s="211" t="s">
        <v>388</v>
      </c>
      <c r="H184" s="674"/>
    </row>
    <row r="185" spans="1:8">
      <c r="A185" s="210">
        <v>43407</v>
      </c>
      <c r="B185" s="211" t="s">
        <v>4</v>
      </c>
      <c r="C185" s="211">
        <v>6310</v>
      </c>
      <c r="D185" s="211" t="s">
        <v>469</v>
      </c>
      <c r="E185" s="211" t="s">
        <v>5</v>
      </c>
      <c r="F185" s="211" t="s">
        <v>26</v>
      </c>
      <c r="G185" s="211" t="s">
        <v>388</v>
      </c>
      <c r="H185" s="674"/>
    </row>
    <row r="186" spans="1:8">
      <c r="A186" s="210">
        <v>43407</v>
      </c>
      <c r="B186" s="211" t="s">
        <v>4</v>
      </c>
      <c r="C186" s="211">
        <v>1718</v>
      </c>
      <c r="D186" s="211" t="s">
        <v>205</v>
      </c>
      <c r="E186" s="211" t="s">
        <v>5</v>
      </c>
      <c r="F186" s="211" t="s">
        <v>7</v>
      </c>
      <c r="G186" s="211" t="s">
        <v>2923</v>
      </c>
      <c r="H186" s="674"/>
    </row>
    <row r="187" spans="1:8">
      <c r="A187" s="210">
        <v>43407</v>
      </c>
      <c r="B187" s="211" t="s">
        <v>4</v>
      </c>
      <c r="C187" s="211">
        <v>2523</v>
      </c>
      <c r="D187" s="211" t="s">
        <v>205</v>
      </c>
      <c r="E187" s="211" t="s">
        <v>6</v>
      </c>
      <c r="F187" s="211" t="s">
        <v>5</v>
      </c>
      <c r="G187" s="211" t="s">
        <v>388</v>
      </c>
      <c r="H187" s="674"/>
    </row>
    <row r="188" spans="1:8">
      <c r="A188" s="210">
        <v>43407</v>
      </c>
      <c r="B188" s="211" t="s">
        <v>4</v>
      </c>
      <c r="C188" s="211">
        <v>3721</v>
      </c>
      <c r="D188" s="211" t="s">
        <v>192</v>
      </c>
      <c r="E188" s="211" t="s">
        <v>7</v>
      </c>
      <c r="F188" s="211" t="s">
        <v>24</v>
      </c>
      <c r="G188" s="211" t="s">
        <v>3332</v>
      </c>
      <c r="H188" s="674"/>
    </row>
    <row r="189" spans="1:8">
      <c r="A189" s="210">
        <v>43407</v>
      </c>
      <c r="B189" s="211" t="s">
        <v>4</v>
      </c>
      <c r="C189" s="211">
        <v>4570</v>
      </c>
      <c r="D189" s="211" t="s">
        <v>206</v>
      </c>
      <c r="E189" s="211" t="s">
        <v>5</v>
      </c>
      <c r="F189" s="211" t="s">
        <v>7</v>
      </c>
      <c r="G189" s="211" t="s">
        <v>663</v>
      </c>
      <c r="H189" s="674"/>
    </row>
    <row r="190" spans="1:8">
      <c r="A190" s="210">
        <v>43407</v>
      </c>
      <c r="B190" s="211" t="s">
        <v>4</v>
      </c>
      <c r="C190" s="211">
        <v>9831</v>
      </c>
      <c r="D190" s="211" t="s">
        <v>3339</v>
      </c>
      <c r="E190" s="211" t="s">
        <v>25</v>
      </c>
      <c r="F190" s="211" t="s">
        <v>5</v>
      </c>
      <c r="G190" s="211" t="s">
        <v>42</v>
      </c>
      <c r="H190" s="674"/>
    </row>
    <row r="191" spans="1:8">
      <c r="A191" s="210">
        <v>43407</v>
      </c>
      <c r="B191" s="211" t="s">
        <v>4</v>
      </c>
      <c r="C191" s="211">
        <v>5811</v>
      </c>
      <c r="D191" s="211" t="s">
        <v>184</v>
      </c>
      <c r="E191" s="211" t="s">
        <v>3342</v>
      </c>
      <c r="F191" s="211" t="s">
        <v>27</v>
      </c>
      <c r="G191" s="211" t="s">
        <v>388</v>
      </c>
      <c r="H191" s="674"/>
    </row>
    <row r="192" spans="1:8">
      <c r="A192" s="210">
        <v>43407</v>
      </c>
      <c r="B192" s="211" t="s">
        <v>4</v>
      </c>
      <c r="C192" s="211">
        <v>4907</v>
      </c>
      <c r="D192" s="211" t="s">
        <v>152</v>
      </c>
      <c r="E192" s="211" t="s">
        <v>4</v>
      </c>
      <c r="F192" s="211" t="s">
        <v>363</v>
      </c>
      <c r="G192" s="211" t="s">
        <v>2541</v>
      </c>
      <c r="H192" s="674"/>
    </row>
    <row r="193" spans="1:8">
      <c r="A193" s="210">
        <v>43407</v>
      </c>
      <c r="B193" s="211" t="s">
        <v>4</v>
      </c>
      <c r="C193" s="211">
        <v>7260</v>
      </c>
      <c r="D193" s="211" t="s">
        <v>153</v>
      </c>
      <c r="E193" s="211" t="s">
        <v>24</v>
      </c>
      <c r="F193" s="211" t="s">
        <v>7</v>
      </c>
      <c r="G193" s="211" t="s">
        <v>663</v>
      </c>
      <c r="H193" s="674"/>
    </row>
    <row r="194" spans="1:8">
      <c r="A194" s="210">
        <v>43407</v>
      </c>
      <c r="B194" s="211" t="s">
        <v>4</v>
      </c>
      <c r="C194" s="211">
        <v>3419</v>
      </c>
      <c r="D194" s="211" t="s">
        <v>168</v>
      </c>
      <c r="E194" s="211" t="s">
        <v>5</v>
      </c>
      <c r="F194" s="211" t="s">
        <v>7</v>
      </c>
      <c r="G194" s="211" t="s">
        <v>123</v>
      </c>
      <c r="H194" s="674"/>
    </row>
    <row r="195" spans="1:8">
      <c r="A195" s="210">
        <v>43407</v>
      </c>
      <c r="B195" s="211" t="s">
        <v>4</v>
      </c>
      <c r="C195" s="211">
        <v>1932</v>
      </c>
      <c r="D195" s="211" t="s">
        <v>205</v>
      </c>
      <c r="E195" s="211" t="s">
        <v>7</v>
      </c>
      <c r="F195" s="211" t="s">
        <v>24</v>
      </c>
      <c r="G195" s="211" t="s">
        <v>3015</v>
      </c>
      <c r="H195" s="674"/>
    </row>
    <row r="196" spans="1:8">
      <c r="A196" s="210">
        <v>43408</v>
      </c>
      <c r="B196" s="211" t="s">
        <v>4</v>
      </c>
      <c r="C196" s="211">
        <v>8079</v>
      </c>
      <c r="D196" s="211" t="s">
        <v>133</v>
      </c>
      <c r="E196" s="211" t="s">
        <v>24</v>
      </c>
      <c r="F196" s="211" t="s">
        <v>7</v>
      </c>
      <c r="G196" s="211" t="s">
        <v>663</v>
      </c>
      <c r="H196" s="674"/>
    </row>
    <row r="197" spans="1:8">
      <c r="A197" s="210">
        <v>43408</v>
      </c>
      <c r="B197" s="211" t="s">
        <v>4</v>
      </c>
      <c r="C197" s="211">
        <v>8280</v>
      </c>
      <c r="D197" s="211" t="s">
        <v>916</v>
      </c>
      <c r="E197" s="211" t="s">
        <v>7</v>
      </c>
      <c r="F197" s="211" t="s">
        <v>100</v>
      </c>
      <c r="G197" s="211" t="s">
        <v>123</v>
      </c>
      <c r="H197" s="674"/>
    </row>
    <row r="198" spans="1:8">
      <c r="A198" s="210">
        <v>43408</v>
      </c>
      <c r="B198" s="211" t="s">
        <v>4</v>
      </c>
      <c r="C198" s="211">
        <v>1856</v>
      </c>
      <c r="D198" s="211" t="s">
        <v>205</v>
      </c>
      <c r="E198" s="211" t="s">
        <v>653</v>
      </c>
      <c r="F198" s="211" t="s">
        <v>814</v>
      </c>
      <c r="G198" s="211" t="s">
        <v>42</v>
      </c>
      <c r="H198" s="674"/>
    </row>
    <row r="199" spans="1:8">
      <c r="A199" s="210">
        <v>43408</v>
      </c>
      <c r="B199" s="211" t="s">
        <v>4</v>
      </c>
      <c r="C199" s="211">
        <v>7263</v>
      </c>
      <c r="D199" s="211" t="s">
        <v>156</v>
      </c>
      <c r="E199" s="211" t="s">
        <v>3411</v>
      </c>
      <c r="F199" s="211" t="s">
        <v>6</v>
      </c>
      <c r="G199" s="211" t="s">
        <v>663</v>
      </c>
      <c r="H199" s="674"/>
    </row>
    <row r="200" spans="1:8">
      <c r="A200" s="210">
        <v>43408</v>
      </c>
      <c r="B200" s="211" t="s">
        <v>4</v>
      </c>
      <c r="C200" s="211">
        <v>5331</v>
      </c>
      <c r="D200" s="211" t="s">
        <v>314</v>
      </c>
      <c r="E200" s="211" t="s">
        <v>653</v>
      </c>
      <c r="F200" s="211" t="s">
        <v>24</v>
      </c>
      <c r="G200" s="211" t="s">
        <v>388</v>
      </c>
      <c r="H200" s="674"/>
    </row>
    <row r="201" spans="1:8">
      <c r="A201" s="210">
        <v>43408</v>
      </c>
      <c r="B201" s="211" t="s">
        <v>4</v>
      </c>
      <c r="C201" s="211">
        <v>8151</v>
      </c>
      <c r="D201" s="211" t="s">
        <v>148</v>
      </c>
      <c r="E201" s="211" t="s">
        <v>12</v>
      </c>
      <c r="F201" s="211" t="s">
        <v>24</v>
      </c>
      <c r="G201" s="211" t="s">
        <v>42</v>
      </c>
      <c r="H201" s="674"/>
    </row>
    <row r="202" spans="1:8">
      <c r="A202" s="210">
        <v>43408</v>
      </c>
      <c r="B202" s="211" t="s">
        <v>4</v>
      </c>
      <c r="C202" s="211">
        <v>4979</v>
      </c>
      <c r="D202" s="211" t="s">
        <v>1861</v>
      </c>
      <c r="E202" s="211" t="s">
        <v>5</v>
      </c>
      <c r="F202" s="211" t="s">
        <v>6</v>
      </c>
      <c r="G202" s="211" t="s">
        <v>123</v>
      </c>
      <c r="H202" s="674"/>
    </row>
    <row r="203" spans="1:8">
      <c r="A203" s="210">
        <v>43408</v>
      </c>
      <c r="B203" s="211" t="s">
        <v>4</v>
      </c>
      <c r="C203" s="211">
        <v>9909</v>
      </c>
      <c r="D203" s="211" t="s">
        <v>3416</v>
      </c>
      <c r="E203" s="211" t="s">
        <v>5</v>
      </c>
      <c r="F203" s="211" t="s">
        <v>363</v>
      </c>
      <c r="G203" s="211" t="s">
        <v>123</v>
      </c>
      <c r="H203" s="674"/>
    </row>
    <row r="204" spans="1:8">
      <c r="A204" s="210">
        <v>43408</v>
      </c>
      <c r="B204" s="211" t="s">
        <v>4</v>
      </c>
      <c r="C204" s="211">
        <v>1363</v>
      </c>
      <c r="D204" s="211" t="s">
        <v>136</v>
      </c>
      <c r="E204" s="211" t="s">
        <v>5</v>
      </c>
      <c r="F204" s="211" t="s">
        <v>7</v>
      </c>
      <c r="G204" s="211" t="s">
        <v>388</v>
      </c>
      <c r="H204" s="674"/>
    </row>
    <row r="205" spans="1:8">
      <c r="A205" s="210">
        <v>43408</v>
      </c>
      <c r="B205" s="211" t="s">
        <v>4</v>
      </c>
      <c r="C205" s="211">
        <v>9142</v>
      </c>
      <c r="D205" s="211" t="s">
        <v>2975</v>
      </c>
      <c r="E205" s="211" t="s">
        <v>5</v>
      </c>
      <c r="F205" s="211" t="s">
        <v>6</v>
      </c>
      <c r="G205" s="211" t="s">
        <v>3059</v>
      </c>
      <c r="H205" s="674"/>
    </row>
    <row r="206" spans="1:8">
      <c r="A206" s="210">
        <v>43408</v>
      </c>
      <c r="B206" s="211" t="s">
        <v>4</v>
      </c>
      <c r="C206" s="211">
        <v>3333</v>
      </c>
      <c r="D206" s="211" t="s">
        <v>3419</v>
      </c>
      <c r="E206" s="211" t="s">
        <v>7</v>
      </c>
      <c r="F206" s="211" t="s">
        <v>7</v>
      </c>
      <c r="G206" s="211" t="s">
        <v>514</v>
      </c>
      <c r="H206" s="674"/>
    </row>
    <row r="207" spans="1:8">
      <c r="A207" s="210">
        <v>43408</v>
      </c>
      <c r="B207" s="211" t="s">
        <v>4</v>
      </c>
      <c r="C207" s="211">
        <v>4601</v>
      </c>
      <c r="D207" s="211" t="s">
        <v>131</v>
      </c>
      <c r="E207" s="211" t="s">
        <v>25</v>
      </c>
      <c r="F207" s="211" t="s">
        <v>24</v>
      </c>
      <c r="G207" s="211" t="s">
        <v>93</v>
      </c>
      <c r="H207" s="674"/>
    </row>
    <row r="208" spans="1:8">
      <c r="A208" s="210">
        <v>43408</v>
      </c>
      <c r="B208" s="211" t="s">
        <v>4</v>
      </c>
      <c r="C208" s="211">
        <v>3550</v>
      </c>
      <c r="D208" s="211" t="s">
        <v>168</v>
      </c>
      <c r="E208" s="211" t="s">
        <v>5</v>
      </c>
      <c r="F208" s="211" t="s">
        <v>7</v>
      </c>
      <c r="G208" s="211" t="s">
        <v>3420</v>
      </c>
      <c r="H208" s="674"/>
    </row>
    <row r="209" spans="1:8">
      <c r="A209" s="210">
        <v>43408</v>
      </c>
      <c r="B209" s="211" t="s">
        <v>4</v>
      </c>
      <c r="C209" s="211">
        <v>4544</v>
      </c>
      <c r="D209" s="211" t="s">
        <v>131</v>
      </c>
      <c r="E209" s="211" t="s">
        <v>25</v>
      </c>
      <c r="F209" s="211" t="s">
        <v>7</v>
      </c>
      <c r="G209" s="211" t="s">
        <v>93</v>
      </c>
      <c r="H209" s="674"/>
    </row>
    <row r="210" spans="1:8">
      <c r="A210" s="210">
        <v>43408</v>
      </c>
      <c r="B210" s="211" t="s">
        <v>4</v>
      </c>
      <c r="C210" s="211">
        <v>7526</v>
      </c>
      <c r="D210" s="211" t="s">
        <v>468</v>
      </c>
      <c r="E210" s="211" t="s">
        <v>112</v>
      </c>
      <c r="F210" s="211" t="s">
        <v>7</v>
      </c>
      <c r="G210" s="211" t="s">
        <v>388</v>
      </c>
      <c r="H210" s="674"/>
    </row>
    <row r="211" spans="1:8">
      <c r="A211" s="210">
        <v>43409</v>
      </c>
      <c r="B211" s="211" t="s">
        <v>4</v>
      </c>
      <c r="C211" s="211">
        <v>2680</v>
      </c>
      <c r="D211" s="211" t="s">
        <v>205</v>
      </c>
      <c r="E211" s="211" t="s">
        <v>451</v>
      </c>
      <c r="F211" s="211" t="s">
        <v>7</v>
      </c>
      <c r="G211" s="211" t="s">
        <v>514</v>
      </c>
      <c r="H211" s="674"/>
    </row>
    <row r="212" spans="1:8">
      <c r="A212" s="210">
        <v>43410</v>
      </c>
      <c r="B212" s="211" t="s">
        <v>4</v>
      </c>
      <c r="C212" s="211">
        <v>4642</v>
      </c>
      <c r="D212" s="211" t="s">
        <v>131</v>
      </c>
      <c r="E212" s="211" t="s">
        <v>5</v>
      </c>
      <c r="F212" s="211" t="s">
        <v>7</v>
      </c>
      <c r="G212" s="211" t="s">
        <v>3440</v>
      </c>
      <c r="H212" s="674"/>
    </row>
    <row r="213" spans="1:8">
      <c r="A213" s="210">
        <v>43410</v>
      </c>
      <c r="B213" s="211" t="s">
        <v>4</v>
      </c>
      <c r="C213" s="211">
        <v>8399</v>
      </c>
      <c r="D213" s="211" t="s">
        <v>328</v>
      </c>
      <c r="E213" s="211" t="s">
        <v>7</v>
      </c>
      <c r="F213" s="211" t="s">
        <v>7</v>
      </c>
      <c r="G213" s="211" t="s">
        <v>388</v>
      </c>
      <c r="H213" s="674"/>
    </row>
    <row r="214" spans="1:8">
      <c r="A214" s="210">
        <v>43412</v>
      </c>
      <c r="B214" s="211" t="s">
        <v>4</v>
      </c>
      <c r="C214" s="211">
        <v>4916</v>
      </c>
      <c r="D214" s="211" t="s">
        <v>152</v>
      </c>
      <c r="E214" s="211" t="s">
        <v>4</v>
      </c>
      <c r="F214" s="211" t="s">
        <v>363</v>
      </c>
      <c r="G214" s="211" t="s">
        <v>3442</v>
      </c>
      <c r="H214" s="674"/>
    </row>
    <row r="215" spans="1:8">
      <c r="A215" s="210">
        <v>43412</v>
      </c>
      <c r="B215" s="211" t="s">
        <v>4</v>
      </c>
      <c r="C215" s="211">
        <v>5240</v>
      </c>
      <c r="D215" s="211" t="s">
        <v>166</v>
      </c>
      <c r="E215" s="211" t="s">
        <v>4</v>
      </c>
      <c r="F215" s="211" t="s">
        <v>7</v>
      </c>
      <c r="G215" s="211" t="s">
        <v>663</v>
      </c>
      <c r="H215" s="674"/>
    </row>
    <row r="216" spans="1:8">
      <c r="A216" s="210">
        <v>43413</v>
      </c>
      <c r="B216" s="211" t="s">
        <v>4</v>
      </c>
      <c r="C216" s="211">
        <v>4818</v>
      </c>
      <c r="D216" s="211" t="s">
        <v>296</v>
      </c>
      <c r="E216" s="211" t="s">
        <v>18</v>
      </c>
      <c r="F216" s="211" t="s">
        <v>24</v>
      </c>
      <c r="G216" s="211" t="s">
        <v>1833</v>
      </c>
      <c r="H216" s="674"/>
    </row>
    <row r="217" spans="1:8">
      <c r="A217" s="210">
        <v>43413</v>
      </c>
      <c r="B217" s="211" t="s">
        <v>4</v>
      </c>
      <c r="C217" s="211">
        <v>8335</v>
      </c>
      <c r="D217" s="211" t="s">
        <v>3443</v>
      </c>
      <c r="E217" s="211" t="s">
        <v>7</v>
      </c>
      <c r="F217" s="211" t="s">
        <v>24</v>
      </c>
      <c r="G217" s="211" t="s">
        <v>946</v>
      </c>
      <c r="H217" s="674"/>
    </row>
    <row r="218" spans="1:8">
      <c r="A218" s="210">
        <v>43413</v>
      </c>
      <c r="B218" s="211" t="s">
        <v>4</v>
      </c>
      <c r="C218" s="211">
        <v>9265</v>
      </c>
      <c r="D218" s="211" t="s">
        <v>200</v>
      </c>
      <c r="E218" s="211" t="s">
        <v>5</v>
      </c>
      <c r="F218" s="211" t="s">
        <v>24</v>
      </c>
      <c r="G218" s="211" t="s">
        <v>248</v>
      </c>
      <c r="H218" s="674"/>
    </row>
    <row r="219" spans="1:8">
      <c r="A219" s="210">
        <v>43413</v>
      </c>
      <c r="B219" s="211" t="s">
        <v>4</v>
      </c>
      <c r="C219" s="211">
        <v>3390</v>
      </c>
      <c r="D219" s="211" t="s">
        <v>159</v>
      </c>
      <c r="E219" s="211" t="s">
        <v>5</v>
      </c>
      <c r="F219" s="211" t="s">
        <v>7</v>
      </c>
      <c r="G219" s="211" t="s">
        <v>388</v>
      </c>
      <c r="H219" s="674"/>
    </row>
    <row r="220" spans="1:8">
      <c r="A220" s="210">
        <v>43414</v>
      </c>
      <c r="B220" s="211" t="s">
        <v>4</v>
      </c>
      <c r="C220" s="211">
        <v>1261</v>
      </c>
      <c r="D220" s="211" t="s">
        <v>205</v>
      </c>
      <c r="E220" s="211" t="s">
        <v>18</v>
      </c>
      <c r="F220" s="211" t="s">
        <v>7</v>
      </c>
      <c r="G220" s="211" t="s">
        <v>609</v>
      </c>
      <c r="H220" s="674"/>
    </row>
    <row r="221" spans="1:8">
      <c r="A221" s="210">
        <v>43414</v>
      </c>
      <c r="B221" s="211" t="s">
        <v>4</v>
      </c>
      <c r="C221" s="211">
        <v>2537</v>
      </c>
      <c r="D221" s="211" t="s">
        <v>205</v>
      </c>
      <c r="E221" s="211" t="s">
        <v>18</v>
      </c>
      <c r="F221" s="211" t="s">
        <v>7</v>
      </c>
      <c r="G221" s="211" t="s">
        <v>98</v>
      </c>
      <c r="H221" s="674"/>
    </row>
    <row r="222" spans="1:8">
      <c r="A222" s="210">
        <v>43414</v>
      </c>
      <c r="B222" s="211" t="s">
        <v>4</v>
      </c>
      <c r="C222" s="211">
        <v>5750</v>
      </c>
      <c r="D222" s="211" t="s">
        <v>329</v>
      </c>
      <c r="E222" s="211" t="s">
        <v>25</v>
      </c>
      <c r="F222" s="211" t="s">
        <v>5</v>
      </c>
      <c r="G222" s="211" t="s">
        <v>3444</v>
      </c>
      <c r="H222" s="674"/>
    </row>
    <row r="223" spans="1:8">
      <c r="A223" s="210">
        <v>43414</v>
      </c>
      <c r="B223" s="211" t="s">
        <v>4</v>
      </c>
      <c r="C223" s="211">
        <v>1521</v>
      </c>
      <c r="D223" s="211" t="s">
        <v>205</v>
      </c>
      <c r="E223" s="211" t="s">
        <v>18</v>
      </c>
      <c r="F223" s="211" t="s">
        <v>9</v>
      </c>
      <c r="G223" s="211" t="s">
        <v>98</v>
      </c>
      <c r="H223" s="674"/>
    </row>
    <row r="224" spans="1:8">
      <c r="A224" s="210">
        <v>43414</v>
      </c>
      <c r="B224" s="211" t="s">
        <v>4</v>
      </c>
      <c r="C224" s="211">
        <v>5339</v>
      </c>
      <c r="D224" s="211" t="s">
        <v>314</v>
      </c>
      <c r="E224" s="211" t="s">
        <v>1841</v>
      </c>
      <c r="F224" s="211" t="s">
        <v>1841</v>
      </c>
      <c r="G224" s="211" t="s">
        <v>1224</v>
      </c>
      <c r="H224" s="674"/>
    </row>
    <row r="225" spans="1:8">
      <c r="A225" s="210">
        <v>43414</v>
      </c>
      <c r="B225" s="211" t="s">
        <v>4</v>
      </c>
      <c r="C225" s="211">
        <v>8392</v>
      </c>
      <c r="D225" s="211" t="s">
        <v>186</v>
      </c>
      <c r="E225" s="211" t="s">
        <v>24</v>
      </c>
      <c r="F225" s="211" t="s">
        <v>7</v>
      </c>
      <c r="G225" s="211" t="s">
        <v>123</v>
      </c>
      <c r="H225" s="674"/>
    </row>
    <row r="226" spans="1:8">
      <c r="A226" s="210">
        <v>43414</v>
      </c>
      <c r="B226" s="211" t="s">
        <v>4</v>
      </c>
      <c r="C226" s="211">
        <v>8258</v>
      </c>
      <c r="D226" s="211" t="s">
        <v>162</v>
      </c>
      <c r="E226" s="211" t="s">
        <v>489</v>
      </c>
      <c r="F226" s="211" t="s">
        <v>24</v>
      </c>
      <c r="G226" s="211" t="s">
        <v>65</v>
      </c>
      <c r="H226" s="674"/>
    </row>
    <row r="227" spans="1:8">
      <c r="A227" s="210">
        <v>43414</v>
      </c>
      <c r="B227" s="211" t="s">
        <v>4</v>
      </c>
      <c r="C227" s="211">
        <v>1221</v>
      </c>
      <c r="D227" s="211" t="s">
        <v>205</v>
      </c>
      <c r="E227" s="211" t="s">
        <v>14</v>
      </c>
      <c r="F227" s="211" t="s">
        <v>56</v>
      </c>
      <c r="G227" s="211" t="s">
        <v>1208</v>
      </c>
      <c r="H227" s="674"/>
    </row>
    <row r="228" spans="1:8">
      <c r="A228" s="210">
        <v>43414</v>
      </c>
      <c r="B228" s="211" t="s">
        <v>4</v>
      </c>
      <c r="C228" s="211">
        <v>1858</v>
      </c>
      <c r="D228" s="211" t="s">
        <v>205</v>
      </c>
      <c r="E228" s="211" t="s">
        <v>66</v>
      </c>
      <c r="F228" s="211" t="s">
        <v>7</v>
      </c>
      <c r="G228" s="211" t="s">
        <v>65</v>
      </c>
      <c r="H228" s="674"/>
    </row>
    <row r="229" spans="1:8">
      <c r="A229" s="210">
        <v>43414</v>
      </c>
      <c r="B229" s="211" t="s">
        <v>4</v>
      </c>
      <c r="C229" s="211">
        <v>4408</v>
      </c>
      <c r="D229" s="211" t="s">
        <v>145</v>
      </c>
      <c r="E229" s="211" t="s">
        <v>5</v>
      </c>
      <c r="F229" s="211" t="s">
        <v>610</v>
      </c>
      <c r="G229" s="211" t="s">
        <v>388</v>
      </c>
      <c r="H229" s="674"/>
    </row>
    <row r="230" spans="1:8">
      <c r="A230" s="210">
        <v>43414</v>
      </c>
      <c r="B230" s="211" t="s">
        <v>4</v>
      </c>
      <c r="C230" s="211">
        <v>2167</v>
      </c>
      <c r="D230" s="211" t="s">
        <v>205</v>
      </c>
      <c r="E230" s="211" t="s">
        <v>79</v>
      </c>
      <c r="F230" s="211" t="s">
        <v>211</v>
      </c>
      <c r="G230" s="211" t="s">
        <v>37</v>
      </c>
      <c r="H230" s="674"/>
    </row>
    <row r="231" spans="1:8">
      <c r="A231" s="210">
        <v>43414</v>
      </c>
      <c r="B231" s="211" t="s">
        <v>4</v>
      </c>
      <c r="C231" s="211">
        <v>1242</v>
      </c>
      <c r="D231" s="211" t="s">
        <v>205</v>
      </c>
      <c r="E231" s="211" t="s">
        <v>79</v>
      </c>
      <c r="F231" s="211" t="s">
        <v>211</v>
      </c>
      <c r="G231" s="211" t="s">
        <v>65</v>
      </c>
      <c r="H231" s="674"/>
    </row>
    <row r="232" spans="1:8">
      <c r="A232" s="210">
        <v>43414</v>
      </c>
      <c r="B232" s="211" t="s">
        <v>4</v>
      </c>
      <c r="C232" s="211">
        <v>5244</v>
      </c>
      <c r="D232" s="211" t="s">
        <v>166</v>
      </c>
      <c r="E232" s="211" t="s">
        <v>6</v>
      </c>
      <c r="F232" s="211" t="s">
        <v>5</v>
      </c>
      <c r="G232" s="211" t="s">
        <v>391</v>
      </c>
      <c r="H232" s="674"/>
    </row>
    <row r="233" spans="1:8">
      <c r="A233" s="210">
        <v>43414</v>
      </c>
      <c r="B233" s="211" t="s">
        <v>4</v>
      </c>
      <c r="C233" s="211">
        <v>5852</v>
      </c>
      <c r="D233" s="211" t="s">
        <v>307</v>
      </c>
      <c r="E233" s="211" t="s">
        <v>25</v>
      </c>
      <c r="F233" s="211" t="s">
        <v>7</v>
      </c>
      <c r="G233" s="211" t="s">
        <v>514</v>
      </c>
      <c r="H233" s="674"/>
    </row>
    <row r="234" spans="1:8">
      <c r="A234" s="210">
        <v>43414</v>
      </c>
      <c r="B234" s="211" t="s">
        <v>4</v>
      </c>
      <c r="C234" s="211">
        <v>4531</v>
      </c>
      <c r="D234" s="211" t="s">
        <v>207</v>
      </c>
      <c r="E234" s="211" t="s">
        <v>5</v>
      </c>
      <c r="F234" s="211" t="s">
        <v>5</v>
      </c>
      <c r="G234" s="211" t="s">
        <v>389</v>
      </c>
      <c r="H234" s="674"/>
    </row>
    <row r="235" spans="1:8">
      <c r="A235" s="210">
        <v>43415</v>
      </c>
      <c r="B235" s="211" t="s">
        <v>4</v>
      </c>
      <c r="C235" s="211">
        <v>4991</v>
      </c>
      <c r="D235" s="211" t="s">
        <v>158</v>
      </c>
      <c r="E235" s="211" t="s">
        <v>5</v>
      </c>
      <c r="F235" s="211" t="s">
        <v>5</v>
      </c>
      <c r="G235" s="211" t="s">
        <v>123</v>
      </c>
      <c r="H235" s="674"/>
    </row>
    <row r="236" spans="1:8">
      <c r="A236" s="210">
        <v>43415</v>
      </c>
      <c r="B236" s="211" t="s">
        <v>4</v>
      </c>
      <c r="C236" s="211">
        <v>3934</v>
      </c>
      <c r="D236" s="211" t="s">
        <v>175</v>
      </c>
      <c r="E236" s="211" t="s">
        <v>5</v>
      </c>
      <c r="F236" s="211" t="s">
        <v>5</v>
      </c>
      <c r="G236" s="211" t="s">
        <v>123</v>
      </c>
      <c r="H236" s="674"/>
    </row>
    <row r="237" spans="1:8">
      <c r="A237" s="210">
        <v>43415</v>
      </c>
      <c r="B237" s="211" t="s">
        <v>4</v>
      </c>
      <c r="C237" s="211">
        <v>4994</v>
      </c>
      <c r="D237" s="211" t="s">
        <v>335</v>
      </c>
      <c r="E237" s="211" t="s">
        <v>5</v>
      </c>
      <c r="F237" s="211" t="s">
        <v>5</v>
      </c>
      <c r="G237" s="211" t="s">
        <v>116</v>
      </c>
      <c r="H237" s="211"/>
    </row>
    <row r="238" spans="1:8">
      <c r="A238" s="210">
        <v>43415</v>
      </c>
      <c r="B238" s="211" t="s">
        <v>4</v>
      </c>
      <c r="C238" s="211">
        <v>8509</v>
      </c>
      <c r="D238" s="211" t="s">
        <v>3447</v>
      </c>
      <c r="E238" s="211" t="s">
        <v>5</v>
      </c>
      <c r="F238" s="211" t="s">
        <v>5</v>
      </c>
      <c r="G238" s="211" t="s">
        <v>116</v>
      </c>
      <c r="H238" s="211"/>
    </row>
    <row r="239" spans="1:8">
      <c r="A239" s="210">
        <v>43415</v>
      </c>
      <c r="B239" s="211" t="s">
        <v>4</v>
      </c>
      <c r="C239" s="211">
        <v>4243</v>
      </c>
      <c r="D239" s="211" t="s">
        <v>141</v>
      </c>
      <c r="E239" s="211" t="s">
        <v>25</v>
      </c>
      <c r="F239" s="211" t="s">
        <v>5</v>
      </c>
      <c r="G239" s="211" t="s">
        <v>657</v>
      </c>
      <c r="H239" s="211"/>
    </row>
    <row r="240" spans="1:8">
      <c r="A240" s="210">
        <v>43415</v>
      </c>
      <c r="B240" s="211" t="s">
        <v>4</v>
      </c>
      <c r="C240" s="211">
        <v>1718</v>
      </c>
      <c r="D240" s="211" t="s">
        <v>205</v>
      </c>
      <c r="E240" s="211" t="s">
        <v>24</v>
      </c>
      <c r="F240" s="211" t="s">
        <v>28</v>
      </c>
      <c r="G240" s="211" t="s">
        <v>3449</v>
      </c>
      <c r="H240" s="211"/>
    </row>
    <row r="241" spans="1:8">
      <c r="A241" s="210">
        <v>43415</v>
      </c>
      <c r="B241" s="211" t="s">
        <v>4</v>
      </c>
      <c r="C241" s="211">
        <v>3352</v>
      </c>
      <c r="D241" s="211" t="s">
        <v>151</v>
      </c>
      <c r="E241" s="211" t="s">
        <v>7</v>
      </c>
      <c r="F241" s="211" t="s">
        <v>7</v>
      </c>
      <c r="G241" s="211" t="s">
        <v>1784</v>
      </c>
      <c r="H241" s="211"/>
    </row>
    <row r="242" spans="1:8">
      <c r="A242" s="210">
        <v>43415</v>
      </c>
      <c r="B242" s="211" t="s">
        <v>4</v>
      </c>
      <c r="C242" s="211">
        <v>5370</v>
      </c>
      <c r="D242" s="211" t="s">
        <v>155</v>
      </c>
      <c r="E242" s="211" t="s">
        <v>12</v>
      </c>
      <c r="F242" s="211" t="s">
        <v>7</v>
      </c>
      <c r="G242" s="211" t="s">
        <v>514</v>
      </c>
      <c r="H242" s="211"/>
    </row>
    <row r="243" spans="1:8">
      <c r="A243" s="210">
        <v>43415</v>
      </c>
      <c r="B243" s="211" t="s">
        <v>4</v>
      </c>
      <c r="C243" s="211">
        <v>5867</v>
      </c>
      <c r="D243" s="211" t="s">
        <v>184</v>
      </c>
      <c r="E243" s="211" t="s">
        <v>7</v>
      </c>
      <c r="F243" s="211" t="s">
        <v>7</v>
      </c>
      <c r="G243" s="211" t="s">
        <v>1224</v>
      </c>
      <c r="H243" s="211"/>
    </row>
    <row r="244" spans="1:8">
      <c r="A244" s="210">
        <v>43415</v>
      </c>
      <c r="B244" s="211" t="s">
        <v>4</v>
      </c>
      <c r="C244" s="211">
        <v>5373</v>
      </c>
      <c r="D244" s="211" t="s">
        <v>155</v>
      </c>
      <c r="E244" s="211" t="s">
        <v>5</v>
      </c>
      <c r="F244" s="211" t="s">
        <v>5</v>
      </c>
      <c r="G244" s="211" t="s">
        <v>391</v>
      </c>
      <c r="H244" s="211"/>
    </row>
    <row r="245" spans="1:8">
      <c r="A245" s="210">
        <v>43415</v>
      </c>
      <c r="B245" s="211" t="s">
        <v>4</v>
      </c>
      <c r="C245" s="211">
        <v>4689</v>
      </c>
      <c r="D245" s="211" t="s">
        <v>131</v>
      </c>
      <c r="E245" s="211" t="s">
        <v>5</v>
      </c>
      <c r="F245" s="211" t="s">
        <v>5</v>
      </c>
      <c r="G245" s="211" t="s">
        <v>3440</v>
      </c>
      <c r="H245" s="211"/>
    </row>
    <row r="246" spans="1:8">
      <c r="A246" s="210">
        <v>43415</v>
      </c>
      <c r="B246" s="211" t="s">
        <v>4</v>
      </c>
      <c r="C246" s="211">
        <v>8041</v>
      </c>
      <c r="D246" s="211" t="s">
        <v>135</v>
      </c>
      <c r="E246" s="211" t="s">
        <v>5</v>
      </c>
      <c r="F246" s="211" t="s">
        <v>5</v>
      </c>
      <c r="G246" s="211" t="s">
        <v>3454</v>
      </c>
      <c r="H246" s="211"/>
    </row>
    <row r="247" spans="1:8">
      <c r="A247" s="210">
        <v>43415</v>
      </c>
      <c r="B247" s="211" t="s">
        <v>4</v>
      </c>
      <c r="C247" s="211">
        <v>4371</v>
      </c>
      <c r="D247" s="211" t="s">
        <v>145</v>
      </c>
      <c r="E247" s="211" t="s">
        <v>5</v>
      </c>
      <c r="F247" s="211" t="s">
        <v>5</v>
      </c>
      <c r="G247" s="211" t="s">
        <v>3455</v>
      </c>
      <c r="H247" s="211"/>
    </row>
    <row r="248" spans="1:8">
      <c r="A248" s="210">
        <v>43415</v>
      </c>
      <c r="B248" s="211" t="s">
        <v>4</v>
      </c>
      <c r="C248" s="211">
        <v>1370</v>
      </c>
      <c r="D248" s="211" t="s">
        <v>205</v>
      </c>
      <c r="E248" s="211" t="s">
        <v>7</v>
      </c>
      <c r="F248" s="211" t="s">
        <v>5</v>
      </c>
      <c r="G248" s="211" t="s">
        <v>116</v>
      </c>
      <c r="H248" s="211"/>
    </row>
    <row r="249" spans="1:8">
      <c r="A249" s="210">
        <v>43415</v>
      </c>
      <c r="B249" s="211" t="s">
        <v>4</v>
      </c>
      <c r="C249" s="211">
        <v>54310</v>
      </c>
      <c r="D249" s="211" t="s">
        <v>3414</v>
      </c>
      <c r="E249" s="211" t="s">
        <v>7</v>
      </c>
      <c r="F249" s="211" t="s">
        <v>7</v>
      </c>
      <c r="G249" s="211" t="s">
        <v>2006</v>
      </c>
      <c r="H249" s="211"/>
    </row>
    <row r="250" spans="1:8">
      <c r="A250" s="210">
        <v>43415</v>
      </c>
      <c r="B250" s="211" t="s">
        <v>4</v>
      </c>
      <c r="C250" s="211">
        <v>4985</v>
      </c>
      <c r="D250" s="211" t="s">
        <v>158</v>
      </c>
      <c r="E250" s="211" t="s">
        <v>7</v>
      </c>
      <c r="F250" s="211" t="s">
        <v>7</v>
      </c>
      <c r="G250" s="211" t="s">
        <v>3456</v>
      </c>
      <c r="H250" s="211"/>
    </row>
    <row r="251" spans="1:8">
      <c r="A251" s="210">
        <v>43415</v>
      </c>
      <c r="B251" s="211" t="s">
        <v>4</v>
      </c>
      <c r="C251" s="211">
        <v>8042</v>
      </c>
      <c r="D251" s="211" t="s">
        <v>135</v>
      </c>
      <c r="E251" s="211" t="s">
        <v>24</v>
      </c>
      <c r="F251" s="211" t="s">
        <v>24</v>
      </c>
      <c r="G251" s="211" t="s">
        <v>548</v>
      </c>
      <c r="H251" s="211"/>
    </row>
    <row r="252" spans="1:8">
      <c r="A252" s="210">
        <v>43415</v>
      </c>
      <c r="B252" s="211" t="s">
        <v>4</v>
      </c>
      <c r="C252" s="211">
        <v>8245</v>
      </c>
      <c r="D252" s="211" t="s">
        <v>162</v>
      </c>
      <c r="E252" s="211" t="s">
        <v>5</v>
      </c>
      <c r="F252" s="211" t="s">
        <v>6</v>
      </c>
      <c r="G252" s="211" t="s">
        <v>123</v>
      </c>
      <c r="H252" s="211"/>
    </row>
    <row r="253" spans="1:8">
      <c r="A253" s="210">
        <v>43415</v>
      </c>
      <c r="B253" s="211" t="s">
        <v>4</v>
      </c>
      <c r="C253" s="211">
        <v>4953</v>
      </c>
      <c r="D253" s="211" t="s">
        <v>1570</v>
      </c>
      <c r="E253" s="211" t="s">
        <v>9</v>
      </c>
      <c r="F253" s="211" t="s">
        <v>24</v>
      </c>
      <c r="G253" s="211" t="s">
        <v>123</v>
      </c>
      <c r="H253" s="211"/>
    </row>
    <row r="254" spans="1:8">
      <c r="A254" s="210">
        <v>43415</v>
      </c>
      <c r="B254" s="211" t="s">
        <v>4</v>
      </c>
      <c r="C254" s="211">
        <v>8096</v>
      </c>
      <c r="D254" s="211" t="s">
        <v>133</v>
      </c>
      <c r="E254" s="211" t="s">
        <v>5</v>
      </c>
      <c r="F254" s="211" t="s">
        <v>5</v>
      </c>
      <c r="G254" s="211" t="s">
        <v>388</v>
      </c>
      <c r="H254" s="211"/>
    </row>
    <row r="255" spans="1:8">
      <c r="A255" s="210">
        <v>43417</v>
      </c>
      <c r="B255" s="211" t="s">
        <v>4</v>
      </c>
      <c r="C255" s="211">
        <v>8048</v>
      </c>
      <c r="D255" s="211" t="s">
        <v>135</v>
      </c>
      <c r="E255" s="211" t="s">
        <v>24</v>
      </c>
      <c r="F255" s="211" t="s">
        <v>24</v>
      </c>
      <c r="G255" s="211" t="s">
        <v>388</v>
      </c>
      <c r="H255" s="211"/>
    </row>
    <row r="256" spans="1:8">
      <c r="A256" s="210">
        <v>43419</v>
      </c>
      <c r="B256" s="211" t="s">
        <v>4</v>
      </c>
      <c r="C256" s="211">
        <v>2167</v>
      </c>
      <c r="D256" s="211" t="s">
        <v>205</v>
      </c>
      <c r="E256" s="211" t="s">
        <v>24</v>
      </c>
      <c r="F256" s="211" t="s">
        <v>24</v>
      </c>
      <c r="G256" s="211" t="s">
        <v>116</v>
      </c>
      <c r="H256" s="211"/>
    </row>
    <row r="257" spans="1:8">
      <c r="A257" s="210">
        <v>43419</v>
      </c>
      <c r="B257" s="211" t="s">
        <v>4</v>
      </c>
      <c r="C257" s="211">
        <v>5310</v>
      </c>
      <c r="D257" s="211" t="s">
        <v>1820</v>
      </c>
      <c r="E257" s="211" t="s">
        <v>5</v>
      </c>
      <c r="F257" s="211" t="s">
        <v>5</v>
      </c>
      <c r="G257" s="211" t="s">
        <v>391</v>
      </c>
      <c r="H257" s="211"/>
    </row>
    <row r="258" spans="1:8">
      <c r="A258" s="210">
        <v>43419</v>
      </c>
      <c r="B258" s="211" t="s">
        <v>4</v>
      </c>
      <c r="C258" s="211">
        <v>3235</v>
      </c>
      <c r="D258" s="211" t="s">
        <v>333</v>
      </c>
      <c r="E258" s="211" t="s">
        <v>5</v>
      </c>
      <c r="F258" s="211" t="s">
        <v>5</v>
      </c>
      <c r="G258" s="211" t="s">
        <v>116</v>
      </c>
      <c r="H258" s="211"/>
    </row>
    <row r="259" spans="1:8">
      <c r="A259" s="210">
        <v>43420</v>
      </c>
      <c r="B259" s="211" t="s">
        <v>4</v>
      </c>
      <c r="C259" s="211">
        <v>2326</v>
      </c>
      <c r="D259" s="211" t="s">
        <v>205</v>
      </c>
      <c r="E259" s="211" t="s">
        <v>6</v>
      </c>
      <c r="F259" s="211" t="s">
        <v>24</v>
      </c>
      <c r="G259" s="211" t="s">
        <v>3460</v>
      </c>
      <c r="H259" s="211"/>
    </row>
    <row r="260" spans="1:8">
      <c r="A260" s="210">
        <v>43420</v>
      </c>
      <c r="B260" s="211" t="s">
        <v>4</v>
      </c>
      <c r="C260" s="211">
        <v>3257</v>
      </c>
      <c r="D260" s="211" t="s">
        <v>333</v>
      </c>
      <c r="E260" s="211" t="s">
        <v>7</v>
      </c>
      <c r="F260" s="211" t="s">
        <v>7</v>
      </c>
      <c r="G260" s="211" t="s">
        <v>3461</v>
      </c>
      <c r="H260" s="211"/>
    </row>
    <row r="261" spans="1:8">
      <c r="A261" s="210">
        <v>43421</v>
      </c>
      <c r="B261" s="211" t="s">
        <v>4</v>
      </c>
      <c r="C261" s="211">
        <v>7782</v>
      </c>
      <c r="D261" s="211" t="s">
        <v>140</v>
      </c>
      <c r="E261" s="211" t="s">
        <v>5</v>
      </c>
      <c r="F261" s="211" t="s">
        <v>7</v>
      </c>
      <c r="G261" s="211" t="s">
        <v>663</v>
      </c>
      <c r="H261" s="211"/>
    </row>
    <row r="262" spans="1:8">
      <c r="A262" s="210">
        <v>43421</v>
      </c>
      <c r="B262" s="211" t="s">
        <v>4</v>
      </c>
      <c r="C262" s="211">
        <v>4543</v>
      </c>
      <c r="D262" s="211" t="s">
        <v>131</v>
      </c>
      <c r="E262" s="211" t="s">
        <v>25</v>
      </c>
      <c r="F262" s="211" t="s">
        <v>3463</v>
      </c>
      <c r="G262" s="211" t="s">
        <v>123</v>
      </c>
      <c r="H262" s="211"/>
    </row>
    <row r="263" spans="1:8">
      <c r="A263" s="210">
        <v>43421</v>
      </c>
      <c r="B263" s="211" t="s">
        <v>4</v>
      </c>
      <c r="C263" s="211">
        <v>4380</v>
      </c>
      <c r="D263" s="211" t="s">
        <v>160</v>
      </c>
      <c r="E263" s="211" t="s">
        <v>7</v>
      </c>
      <c r="F263" s="211" t="s">
        <v>24</v>
      </c>
      <c r="G263" s="211" t="s">
        <v>3464</v>
      </c>
      <c r="H263" s="211"/>
    </row>
    <row r="264" spans="1:8">
      <c r="A264" s="210">
        <v>43421</v>
      </c>
      <c r="B264" s="211" t="s">
        <v>4</v>
      </c>
      <c r="C264" s="211">
        <v>3333</v>
      </c>
      <c r="D264" s="211" t="s">
        <v>3419</v>
      </c>
      <c r="E264" s="211" t="s">
        <v>7</v>
      </c>
      <c r="F264" s="211" t="s">
        <v>7</v>
      </c>
      <c r="G264" s="211" t="s">
        <v>663</v>
      </c>
      <c r="H264" s="211"/>
    </row>
    <row r="265" spans="1:8">
      <c r="A265" s="210">
        <v>43421</v>
      </c>
      <c r="B265" s="211" t="s">
        <v>4</v>
      </c>
      <c r="C265" s="211">
        <v>6315</v>
      </c>
      <c r="D265" s="211" t="s">
        <v>3465</v>
      </c>
      <c r="E265" s="211" t="s">
        <v>24</v>
      </c>
      <c r="F265" s="211" t="s">
        <v>225</v>
      </c>
      <c r="G265" s="211" t="s">
        <v>1302</v>
      </c>
      <c r="H265" s="211"/>
    </row>
    <row r="266" spans="1:8">
      <c r="A266" s="210">
        <v>43421</v>
      </c>
      <c r="B266" s="211" t="s">
        <v>4</v>
      </c>
      <c r="C266" s="211">
        <v>4670</v>
      </c>
      <c r="D266" s="211" t="s">
        <v>131</v>
      </c>
      <c r="E266" s="211" t="s">
        <v>5</v>
      </c>
      <c r="F266" s="211" t="s">
        <v>7</v>
      </c>
      <c r="G266" s="211" t="s">
        <v>93</v>
      </c>
      <c r="H266" s="211"/>
    </row>
    <row r="267" spans="1:8">
      <c r="A267" s="210">
        <v>43421</v>
      </c>
      <c r="B267" s="211" t="s">
        <v>4</v>
      </c>
      <c r="C267" s="211">
        <v>1338</v>
      </c>
      <c r="D267" s="211" t="s">
        <v>205</v>
      </c>
      <c r="E267" s="211" t="s">
        <v>5</v>
      </c>
      <c r="F267" s="211" t="s">
        <v>24</v>
      </c>
      <c r="G267" s="211" t="s">
        <v>663</v>
      </c>
      <c r="H267" s="211"/>
    </row>
    <row r="268" spans="1:8">
      <c r="A268" s="210">
        <v>43421</v>
      </c>
      <c r="B268" s="211" t="s">
        <v>4</v>
      </c>
      <c r="C268" s="211">
        <v>3712</v>
      </c>
      <c r="D268" s="211" t="s">
        <v>192</v>
      </c>
      <c r="E268" s="211" t="s">
        <v>5</v>
      </c>
      <c r="F268" s="211" t="s">
        <v>7</v>
      </c>
      <c r="G268" s="211" t="s">
        <v>40</v>
      </c>
      <c r="H268" s="211"/>
    </row>
    <row r="269" spans="1:8">
      <c r="A269" s="210">
        <v>43421</v>
      </c>
      <c r="B269" s="211" t="s">
        <v>4</v>
      </c>
      <c r="C269" s="211">
        <v>2314</v>
      </c>
      <c r="D269" s="211" t="s">
        <v>205</v>
      </c>
      <c r="E269" s="211" t="s">
        <v>24</v>
      </c>
      <c r="F269" s="211" t="s">
        <v>28</v>
      </c>
      <c r="G269" s="211" t="s">
        <v>388</v>
      </c>
      <c r="H269" s="211"/>
    </row>
    <row r="270" spans="1:8">
      <c r="A270" s="210">
        <v>43422</v>
      </c>
      <c r="B270" s="211" t="s">
        <v>4</v>
      </c>
      <c r="C270" s="211">
        <v>1941</v>
      </c>
      <c r="D270" s="211" t="s">
        <v>619</v>
      </c>
      <c r="E270" s="211" t="s">
        <v>12</v>
      </c>
      <c r="F270" s="211" t="s">
        <v>24</v>
      </c>
      <c r="G270" s="211" t="s">
        <v>123</v>
      </c>
      <c r="H270" s="211"/>
    </row>
    <row r="271" spans="1:8">
      <c r="A271" s="210">
        <v>43422</v>
      </c>
      <c r="B271" s="211" t="s">
        <v>4</v>
      </c>
      <c r="C271" s="211">
        <v>3504</v>
      </c>
      <c r="D271" s="211" t="s">
        <v>168</v>
      </c>
      <c r="E271" s="211" t="s">
        <v>5</v>
      </c>
      <c r="F271" s="211" t="s">
        <v>6</v>
      </c>
      <c r="G271" s="211" t="s">
        <v>2541</v>
      </c>
      <c r="H271" s="211"/>
    </row>
    <row r="272" spans="1:8">
      <c r="A272" s="210">
        <v>43422</v>
      </c>
      <c r="B272" s="211" t="s">
        <v>4</v>
      </c>
      <c r="C272" s="211">
        <v>1627</v>
      </c>
      <c r="D272" s="211" t="s">
        <v>205</v>
      </c>
      <c r="E272" s="211" t="s">
        <v>615</v>
      </c>
      <c r="F272" s="211" t="s">
        <v>24</v>
      </c>
      <c r="G272" s="211" t="s">
        <v>1833</v>
      </c>
      <c r="H272" s="211"/>
    </row>
    <row r="273" spans="1:8">
      <c r="A273" s="210">
        <v>43422</v>
      </c>
      <c r="B273" s="211" t="s">
        <v>4</v>
      </c>
      <c r="C273" s="211">
        <v>5751</v>
      </c>
      <c r="D273" s="211" t="s">
        <v>329</v>
      </c>
      <c r="E273" s="211" t="s">
        <v>9</v>
      </c>
      <c r="F273" s="211" t="s">
        <v>24</v>
      </c>
      <c r="G273" s="211" t="s">
        <v>3466</v>
      </c>
      <c r="H273" s="211"/>
    </row>
    <row r="274" spans="1:8">
      <c r="A274" s="210">
        <v>43422</v>
      </c>
      <c r="B274" s="211" t="s">
        <v>4</v>
      </c>
      <c r="C274" s="211">
        <v>8313</v>
      </c>
      <c r="D274" s="211" t="s">
        <v>3443</v>
      </c>
      <c r="E274" s="211" t="s">
        <v>18</v>
      </c>
      <c r="F274" s="211" t="s">
        <v>7</v>
      </c>
      <c r="G274" s="211" t="s">
        <v>663</v>
      </c>
      <c r="H274" s="211"/>
    </row>
    <row r="275" spans="1:8">
      <c r="A275" s="210">
        <v>43422</v>
      </c>
      <c r="B275" s="211" t="s">
        <v>4</v>
      </c>
      <c r="C275" s="211">
        <v>2112</v>
      </c>
      <c r="D275" s="211" t="s">
        <v>136</v>
      </c>
      <c r="E275" s="211" t="s">
        <v>7</v>
      </c>
      <c r="F275" s="211" t="s">
        <v>24</v>
      </c>
      <c r="G275" s="211" t="s">
        <v>3059</v>
      </c>
      <c r="H275" s="211"/>
    </row>
    <row r="276" spans="1:8">
      <c r="A276" s="210">
        <v>43422</v>
      </c>
      <c r="B276" s="211" t="s">
        <v>4</v>
      </c>
      <c r="C276" s="211">
        <v>4955</v>
      </c>
      <c r="D276" s="211" t="s">
        <v>1657</v>
      </c>
      <c r="E276" s="211" t="s">
        <v>7</v>
      </c>
      <c r="F276" s="211" t="s">
        <v>5</v>
      </c>
      <c r="G276" s="211" t="s">
        <v>3081</v>
      </c>
      <c r="H276" s="211"/>
    </row>
    <row r="277" spans="1:8">
      <c r="A277" s="210">
        <v>43422</v>
      </c>
      <c r="B277" s="211" t="s">
        <v>4</v>
      </c>
      <c r="C277" s="211">
        <v>8253</v>
      </c>
      <c r="D277" s="211" t="s">
        <v>162</v>
      </c>
      <c r="E277" s="211" t="s">
        <v>25</v>
      </c>
      <c r="F277" s="211" t="s">
        <v>7</v>
      </c>
      <c r="G277" s="211" t="s">
        <v>3469</v>
      </c>
      <c r="H277" s="211"/>
    </row>
    <row r="278" spans="1:8">
      <c r="A278" s="210">
        <v>43422</v>
      </c>
      <c r="B278" s="211" t="s">
        <v>4</v>
      </c>
      <c r="C278" s="211">
        <v>1232</v>
      </c>
      <c r="D278" s="211" t="s">
        <v>136</v>
      </c>
      <c r="E278" s="211" t="s">
        <v>7</v>
      </c>
      <c r="F278" s="211" t="s">
        <v>24</v>
      </c>
      <c r="G278" s="211" t="s">
        <v>1833</v>
      </c>
      <c r="H278" s="211"/>
    </row>
    <row r="279" spans="1:8">
      <c r="A279" s="210">
        <v>43422</v>
      </c>
      <c r="B279" s="211" t="s">
        <v>4</v>
      </c>
      <c r="C279" s="211">
        <v>5241</v>
      </c>
      <c r="D279" s="211" t="s">
        <v>166</v>
      </c>
      <c r="E279" s="211" t="s">
        <v>24</v>
      </c>
      <c r="F279" s="211" t="s">
        <v>5</v>
      </c>
      <c r="G279" s="211" t="s">
        <v>1833</v>
      </c>
      <c r="H279" s="211"/>
    </row>
    <row r="280" spans="1:8">
      <c r="A280" s="210">
        <v>43422</v>
      </c>
      <c r="B280" s="211" t="s">
        <v>4</v>
      </c>
      <c r="C280" s="211">
        <v>2611</v>
      </c>
      <c r="D280" s="211" t="s">
        <v>136</v>
      </c>
      <c r="E280" s="211" t="s">
        <v>12</v>
      </c>
      <c r="F280" s="211" t="s">
        <v>24</v>
      </c>
      <c r="G280" s="211" t="s">
        <v>42</v>
      </c>
      <c r="H280" s="211"/>
    </row>
    <row r="281" spans="1:8">
      <c r="A281" s="210">
        <v>43422</v>
      </c>
      <c r="B281" s="211" t="s">
        <v>4</v>
      </c>
      <c r="C281" s="211">
        <v>2514</v>
      </c>
      <c r="D281" s="211" t="s">
        <v>205</v>
      </c>
      <c r="E281" s="211" t="s">
        <v>18</v>
      </c>
      <c r="F281" s="211" t="s">
        <v>7</v>
      </c>
      <c r="G281" s="211" t="s">
        <v>1833</v>
      </c>
      <c r="H281" s="211"/>
    </row>
    <row r="282" spans="1:8">
      <c r="A282" s="210">
        <v>43422</v>
      </c>
      <c r="B282" s="211" t="s">
        <v>4</v>
      </c>
      <c r="C282" s="211">
        <v>4360</v>
      </c>
      <c r="D282" s="211" t="s">
        <v>141</v>
      </c>
      <c r="E282" s="211" t="s">
        <v>25</v>
      </c>
      <c r="F282" s="211" t="s">
        <v>24</v>
      </c>
      <c r="G282" s="211" t="s">
        <v>1833</v>
      </c>
      <c r="H282" s="211"/>
    </row>
    <row r="283" spans="1:8">
      <c r="A283" s="210">
        <v>43423</v>
      </c>
      <c r="B283" s="211" t="s">
        <v>4</v>
      </c>
      <c r="C283" s="211">
        <v>1870</v>
      </c>
      <c r="D283" s="211" t="s">
        <v>205</v>
      </c>
      <c r="E283" s="211" t="s">
        <v>5</v>
      </c>
      <c r="F283" s="211" t="s">
        <v>7</v>
      </c>
      <c r="G283" s="211" t="s">
        <v>663</v>
      </c>
      <c r="H283" s="211"/>
    </row>
    <row r="284" spans="1:8">
      <c r="A284" s="210">
        <v>43423</v>
      </c>
      <c r="B284" s="211" t="s">
        <v>4</v>
      </c>
      <c r="C284" s="211">
        <v>8808</v>
      </c>
      <c r="D284" s="211" t="s">
        <v>2963</v>
      </c>
      <c r="E284" s="211" t="s">
        <v>3470</v>
      </c>
      <c r="F284" s="211" t="s">
        <v>7</v>
      </c>
      <c r="G284" s="211" t="s">
        <v>663</v>
      </c>
      <c r="H284" s="211"/>
    </row>
    <row r="285" spans="1:8">
      <c r="A285" s="210">
        <v>43424</v>
      </c>
      <c r="B285" s="211" t="s">
        <v>4</v>
      </c>
      <c r="C285" s="211">
        <v>3843</v>
      </c>
      <c r="D285" s="211" t="s">
        <v>304</v>
      </c>
      <c r="E285" s="211" t="s">
        <v>24</v>
      </c>
      <c r="F285" s="211" t="s">
        <v>27</v>
      </c>
      <c r="G285" s="211" t="s">
        <v>388</v>
      </c>
      <c r="H285" s="211"/>
    </row>
    <row r="286" spans="1:8">
      <c r="A286" s="210">
        <v>43424</v>
      </c>
      <c r="B286" s="211" t="s">
        <v>4</v>
      </c>
      <c r="C286" s="211">
        <v>8279</v>
      </c>
      <c r="D286" s="211" t="s">
        <v>170</v>
      </c>
      <c r="E286" s="211" t="s">
        <v>5</v>
      </c>
      <c r="F286" s="211" t="s">
        <v>5</v>
      </c>
      <c r="G286" s="211" t="s">
        <v>663</v>
      </c>
      <c r="H286" s="211"/>
    </row>
    <row r="287" spans="1:8">
      <c r="A287" s="210">
        <v>43424</v>
      </c>
      <c r="B287" s="211" t="s">
        <v>4</v>
      </c>
      <c r="C287" s="211">
        <v>3853</v>
      </c>
      <c r="D287" s="211" t="s">
        <v>304</v>
      </c>
      <c r="E287" s="211" t="s">
        <v>7</v>
      </c>
      <c r="F287" s="211" t="s">
        <v>24</v>
      </c>
      <c r="G287" s="211" t="s">
        <v>1167</v>
      </c>
      <c r="H287" s="211"/>
    </row>
    <row r="288" spans="1:8">
      <c r="A288" s="210">
        <v>43424</v>
      </c>
      <c r="B288" s="211" t="s">
        <v>4</v>
      </c>
      <c r="C288" s="211">
        <v>4970</v>
      </c>
      <c r="D288" s="211" t="s">
        <v>199</v>
      </c>
      <c r="E288" s="211" t="s">
        <v>5</v>
      </c>
      <c r="F288" s="211" t="s">
        <v>7</v>
      </c>
      <c r="G288" s="211" t="s">
        <v>3471</v>
      </c>
      <c r="H288" s="211"/>
    </row>
    <row r="289" spans="1:8">
      <c r="A289" s="210">
        <v>43425</v>
      </c>
      <c r="B289" s="211" t="s">
        <v>4</v>
      </c>
      <c r="C289" s="211">
        <v>6774</v>
      </c>
      <c r="D289" s="211" t="s">
        <v>144</v>
      </c>
      <c r="E289" s="211" t="s">
        <v>7</v>
      </c>
      <c r="F289" s="211" t="s">
        <v>25</v>
      </c>
      <c r="G289" s="211" t="s">
        <v>3472</v>
      </c>
      <c r="H289" s="211"/>
    </row>
    <row r="290" spans="1:8">
      <c r="A290" s="210">
        <v>43426</v>
      </c>
      <c r="B290" s="211" t="s">
        <v>4</v>
      </c>
      <c r="C290" s="211">
        <v>8077</v>
      </c>
      <c r="D290" s="211" t="s">
        <v>133</v>
      </c>
      <c r="E290" s="211" t="s">
        <v>451</v>
      </c>
      <c r="F290" s="211" t="s">
        <v>24</v>
      </c>
      <c r="G290" s="211" t="s">
        <v>1167</v>
      </c>
      <c r="H290" s="211"/>
    </row>
    <row r="291" spans="1:8">
      <c r="A291" s="210">
        <v>43427</v>
      </c>
      <c r="B291" s="211" t="s">
        <v>4</v>
      </c>
      <c r="C291" s="211">
        <v>95250</v>
      </c>
      <c r="D291" s="211" t="s">
        <v>3473</v>
      </c>
      <c r="E291" s="211" t="s">
        <v>7</v>
      </c>
      <c r="F291" s="211" t="s">
        <v>24</v>
      </c>
      <c r="G291" s="211" t="s">
        <v>388</v>
      </c>
      <c r="H291" s="211"/>
    </row>
    <row r="292" spans="1:8">
      <c r="A292" s="210">
        <v>43427</v>
      </c>
      <c r="B292" s="211" t="s">
        <v>4</v>
      </c>
      <c r="C292" s="211">
        <v>4368</v>
      </c>
      <c r="D292" s="211" t="s">
        <v>2431</v>
      </c>
      <c r="E292" s="211" t="s">
        <v>24</v>
      </c>
      <c r="F292" s="211" t="s">
        <v>12</v>
      </c>
      <c r="G292" s="211" t="s">
        <v>2541</v>
      </c>
      <c r="H292" s="211"/>
    </row>
    <row r="293" spans="1:8">
      <c r="A293" s="210">
        <v>43427</v>
      </c>
      <c r="B293" s="211" t="s">
        <v>4</v>
      </c>
      <c r="C293" s="211">
        <v>6210</v>
      </c>
      <c r="D293" s="211" t="s">
        <v>287</v>
      </c>
      <c r="E293" s="211" t="s">
        <v>7</v>
      </c>
      <c r="F293" s="211" t="s">
        <v>237</v>
      </c>
      <c r="G293" s="211" t="s">
        <v>3474</v>
      </c>
      <c r="H293" s="211"/>
    </row>
    <row r="294" spans="1:8">
      <c r="A294" s="210">
        <v>43428</v>
      </c>
      <c r="B294" s="211" t="s">
        <v>4</v>
      </c>
      <c r="C294" s="211">
        <v>2114</v>
      </c>
      <c r="D294" s="211" t="s">
        <v>205</v>
      </c>
      <c r="E294" s="211" t="s">
        <v>6</v>
      </c>
      <c r="F294" s="211" t="s">
        <v>5</v>
      </c>
      <c r="G294" s="211" t="s">
        <v>3477</v>
      </c>
      <c r="H294" s="211"/>
    </row>
    <row r="295" spans="1:8">
      <c r="A295" s="210">
        <v>43428</v>
      </c>
      <c r="B295" s="211" t="s">
        <v>4</v>
      </c>
      <c r="C295" s="211">
        <v>4360</v>
      </c>
      <c r="D295" s="211" t="s">
        <v>141</v>
      </c>
      <c r="E295" s="211" t="s">
        <v>24</v>
      </c>
      <c r="F295" s="211" t="s">
        <v>24</v>
      </c>
      <c r="G295" s="211" t="s">
        <v>116</v>
      </c>
      <c r="H295" s="211"/>
    </row>
    <row r="296" spans="1:8">
      <c r="A296" s="210">
        <v>43428</v>
      </c>
      <c r="B296" s="211" t="s">
        <v>4</v>
      </c>
      <c r="C296" s="211">
        <v>5231</v>
      </c>
      <c r="D296" s="211" t="s">
        <v>166</v>
      </c>
      <c r="E296" s="211" t="s">
        <v>28</v>
      </c>
      <c r="F296" s="211" t="s">
        <v>7</v>
      </c>
      <c r="G296" s="211" t="s">
        <v>514</v>
      </c>
      <c r="H296" s="211"/>
    </row>
    <row r="297" spans="1:8">
      <c r="A297" s="210">
        <v>43428</v>
      </c>
      <c r="B297" s="211" t="s">
        <v>4</v>
      </c>
      <c r="C297" s="211">
        <v>4993</v>
      </c>
      <c r="D297" s="211" t="s">
        <v>158</v>
      </c>
      <c r="E297" s="211" t="s">
        <v>5</v>
      </c>
      <c r="F297" s="211" t="s">
        <v>6</v>
      </c>
      <c r="G297" s="211" t="s">
        <v>116</v>
      </c>
      <c r="H297" s="211"/>
    </row>
    <row r="298" spans="1:8">
      <c r="A298" s="210">
        <v>43428</v>
      </c>
      <c r="B298" s="211" t="s">
        <v>4</v>
      </c>
      <c r="C298" s="211">
        <v>2241</v>
      </c>
      <c r="D298" s="211" t="s">
        <v>205</v>
      </c>
      <c r="E298" s="211" t="s">
        <v>5</v>
      </c>
      <c r="F298" s="211" t="s">
        <v>6</v>
      </c>
      <c r="G298" s="211" t="s">
        <v>514</v>
      </c>
      <c r="H298" s="211"/>
    </row>
    <row r="299" spans="1:8">
      <c r="A299" s="210">
        <v>43428</v>
      </c>
      <c r="B299" s="211" t="s">
        <v>4</v>
      </c>
      <c r="C299" s="211">
        <v>8387</v>
      </c>
      <c r="D299" s="211" t="s">
        <v>305</v>
      </c>
      <c r="E299" s="211" t="s">
        <v>18</v>
      </c>
      <c r="F299" s="211" t="s">
        <v>24</v>
      </c>
      <c r="G299" s="211" t="s">
        <v>1763</v>
      </c>
      <c r="H299" s="211"/>
    </row>
    <row r="300" spans="1:8">
      <c r="A300" s="210">
        <v>43428</v>
      </c>
      <c r="B300" s="211" t="s">
        <v>4</v>
      </c>
      <c r="C300" s="211">
        <v>6858</v>
      </c>
      <c r="D300" s="211" t="s">
        <v>3482</v>
      </c>
      <c r="E300" s="211" t="s">
        <v>5</v>
      </c>
      <c r="F300" s="211" t="s">
        <v>3483</v>
      </c>
      <c r="G300" s="211" t="s">
        <v>3481</v>
      </c>
      <c r="H300" s="211"/>
    </row>
    <row r="301" spans="1:8">
      <c r="A301" s="210">
        <v>43428</v>
      </c>
      <c r="B301" s="211" t="s">
        <v>4</v>
      </c>
      <c r="C301" s="211">
        <v>1358</v>
      </c>
      <c r="D301" s="211" t="s">
        <v>205</v>
      </c>
      <c r="E301" s="211" t="s">
        <v>28</v>
      </c>
      <c r="F301" s="211" t="s">
        <v>7</v>
      </c>
      <c r="G301" s="211" t="s">
        <v>3481</v>
      </c>
      <c r="H301" s="211"/>
    </row>
    <row r="302" spans="1:8">
      <c r="A302" s="210">
        <v>43428</v>
      </c>
      <c r="B302" s="211" t="s">
        <v>4</v>
      </c>
      <c r="C302" s="211">
        <v>1530</v>
      </c>
      <c r="D302" s="211" t="s">
        <v>205</v>
      </c>
      <c r="E302" s="211" t="s">
        <v>7</v>
      </c>
      <c r="F302" s="211" t="s">
        <v>7</v>
      </c>
      <c r="G302" s="211" t="s">
        <v>3481</v>
      </c>
      <c r="H302" s="211"/>
    </row>
    <row r="303" spans="1:8">
      <c r="A303" s="210">
        <v>43428</v>
      </c>
      <c r="B303" s="211" t="s">
        <v>4</v>
      </c>
      <c r="C303" s="211">
        <v>2320</v>
      </c>
      <c r="D303" s="211" t="s">
        <v>205</v>
      </c>
      <c r="E303" s="211" t="s">
        <v>7</v>
      </c>
      <c r="F303" s="211" t="s">
        <v>7</v>
      </c>
      <c r="G303" s="211" t="s">
        <v>3481</v>
      </c>
      <c r="H303" s="211"/>
    </row>
    <row r="304" spans="1:8">
      <c r="A304" s="210">
        <v>43428</v>
      </c>
      <c r="B304" s="211" t="s">
        <v>4</v>
      </c>
      <c r="C304" s="211">
        <v>5231</v>
      </c>
      <c r="D304" s="211" t="s">
        <v>166</v>
      </c>
      <c r="E304" s="211" t="s">
        <v>376</v>
      </c>
      <c r="F304" s="211" t="s">
        <v>24</v>
      </c>
      <c r="G304" s="211" t="s">
        <v>3481</v>
      </c>
      <c r="H304" s="211"/>
    </row>
    <row r="305" spans="1:8">
      <c r="A305" s="210">
        <v>43428</v>
      </c>
      <c r="B305" s="211" t="s">
        <v>4</v>
      </c>
      <c r="C305" s="211">
        <v>7381</v>
      </c>
      <c r="D305" s="211" t="s">
        <v>1107</v>
      </c>
      <c r="E305" s="211" t="s">
        <v>24</v>
      </c>
      <c r="F305" s="211" t="s">
        <v>7</v>
      </c>
      <c r="G305" s="211" t="s">
        <v>3481</v>
      </c>
      <c r="H305" s="211"/>
    </row>
    <row r="306" spans="1:8">
      <c r="A306" s="210">
        <v>43428</v>
      </c>
      <c r="B306" s="211" t="s">
        <v>4</v>
      </c>
      <c r="C306" s="211">
        <v>1354</v>
      </c>
      <c r="D306" s="211" t="s">
        <v>205</v>
      </c>
      <c r="E306" s="211" t="s">
        <v>5</v>
      </c>
      <c r="F306" s="211" t="s">
        <v>5</v>
      </c>
      <c r="G306" s="211" t="s">
        <v>3481</v>
      </c>
      <c r="H306" s="211"/>
    </row>
    <row r="307" spans="1:8">
      <c r="A307" s="210">
        <v>43428</v>
      </c>
      <c r="B307" s="211" t="s">
        <v>4</v>
      </c>
      <c r="C307" s="211">
        <v>1514</v>
      </c>
      <c r="D307" s="211" t="s">
        <v>205</v>
      </c>
      <c r="E307" s="211" t="s">
        <v>7</v>
      </c>
      <c r="F307" s="211" t="s">
        <v>7</v>
      </c>
      <c r="G307" s="211" t="s">
        <v>3481</v>
      </c>
      <c r="H307" s="211"/>
    </row>
    <row r="308" spans="1:8">
      <c r="A308" s="210">
        <v>43428</v>
      </c>
      <c r="B308" s="211" t="s">
        <v>4</v>
      </c>
      <c r="C308" s="211">
        <v>5355</v>
      </c>
      <c r="D308" s="211" t="s">
        <v>1644</v>
      </c>
      <c r="E308" s="211" t="s">
        <v>7</v>
      </c>
      <c r="F308" s="211" t="s">
        <v>7</v>
      </c>
      <c r="G308" s="211" t="s">
        <v>116</v>
      </c>
      <c r="H308" s="211"/>
    </row>
    <row r="309" spans="1:8">
      <c r="A309" s="210">
        <v>43428</v>
      </c>
      <c r="B309" s="211" t="s">
        <v>4</v>
      </c>
      <c r="C309" s="211">
        <v>3441</v>
      </c>
      <c r="D309" s="211" t="s">
        <v>144</v>
      </c>
      <c r="E309" s="211" t="s">
        <v>7</v>
      </c>
      <c r="F309" s="211" t="s">
        <v>7</v>
      </c>
      <c r="G309" s="211" t="s">
        <v>3481</v>
      </c>
      <c r="H309" s="211"/>
    </row>
    <row r="310" spans="1:8">
      <c r="A310" s="210">
        <v>43428</v>
      </c>
      <c r="B310" s="211" t="s">
        <v>4</v>
      </c>
      <c r="C310" s="211">
        <v>4532</v>
      </c>
      <c r="D310" s="211" t="s">
        <v>131</v>
      </c>
      <c r="E310" s="211" t="s">
        <v>5</v>
      </c>
      <c r="F310" s="211" t="s">
        <v>5</v>
      </c>
      <c r="G310" s="211" t="s">
        <v>3440</v>
      </c>
      <c r="H310" s="211"/>
    </row>
    <row r="311" spans="1:8">
      <c r="A311" s="210">
        <v>43428</v>
      </c>
      <c r="B311" s="211" t="s">
        <v>4</v>
      </c>
      <c r="C311" s="211">
        <v>7624</v>
      </c>
      <c r="D311" s="211" t="s">
        <v>3485</v>
      </c>
      <c r="E311" s="211" t="s">
        <v>7</v>
      </c>
      <c r="F311" s="211" t="s">
        <v>56</v>
      </c>
      <c r="G311" s="211" t="s">
        <v>3486</v>
      </c>
      <c r="H311" s="211"/>
    </row>
    <row r="312" spans="1:8">
      <c r="A312" s="210">
        <v>43428</v>
      </c>
      <c r="B312" s="211" t="s">
        <v>4</v>
      </c>
      <c r="C312" s="211">
        <v>5653</v>
      </c>
      <c r="D312" s="211" t="s">
        <v>196</v>
      </c>
      <c r="E312" s="211" t="s">
        <v>5</v>
      </c>
      <c r="F312" s="211" t="s">
        <v>24</v>
      </c>
      <c r="G312" s="211" t="s">
        <v>657</v>
      </c>
      <c r="H312" s="211"/>
    </row>
    <row r="313" spans="1:8">
      <c r="A313" s="210">
        <v>43428</v>
      </c>
      <c r="B313" s="211" t="s">
        <v>4</v>
      </c>
      <c r="C313" s="211">
        <v>4989</v>
      </c>
      <c r="D313" s="211" t="s">
        <v>158</v>
      </c>
      <c r="E313" s="211" t="s">
        <v>9</v>
      </c>
      <c r="F313" s="211" t="s">
        <v>5</v>
      </c>
      <c r="G313" s="211" t="s">
        <v>3487</v>
      </c>
      <c r="H313" s="211"/>
    </row>
    <row r="314" spans="1:8">
      <c r="A314" s="210">
        <v>43428</v>
      </c>
      <c r="B314" s="211" t="s">
        <v>4</v>
      </c>
      <c r="C314" s="211">
        <v>2537</v>
      </c>
      <c r="D314" s="211" t="s">
        <v>205</v>
      </c>
      <c r="E314" s="211" t="s">
        <v>7</v>
      </c>
      <c r="F314" s="211" t="s">
        <v>7</v>
      </c>
      <c r="G314" s="211" t="s">
        <v>3481</v>
      </c>
      <c r="H314" s="211"/>
    </row>
    <row r="315" spans="1:8">
      <c r="A315" s="210">
        <v>43428</v>
      </c>
      <c r="B315" s="211" t="s">
        <v>4</v>
      </c>
      <c r="C315" s="211">
        <v>4607</v>
      </c>
      <c r="D315" s="211" t="s">
        <v>131</v>
      </c>
      <c r="E315" s="211" t="s">
        <v>5</v>
      </c>
      <c r="F315" s="211" t="s">
        <v>7</v>
      </c>
      <c r="G315" s="211" t="s">
        <v>514</v>
      </c>
      <c r="H315" s="211"/>
    </row>
    <row r="316" spans="1:8">
      <c r="A316" s="210">
        <v>43428</v>
      </c>
      <c r="B316" s="211" t="s">
        <v>4</v>
      </c>
      <c r="C316" s="211">
        <v>8023</v>
      </c>
      <c r="D316" s="211" t="s">
        <v>12</v>
      </c>
      <c r="E316" s="211" t="s">
        <v>12</v>
      </c>
      <c r="F316" s="211" t="s">
        <v>56</v>
      </c>
      <c r="G316" s="211" t="s">
        <v>3488</v>
      </c>
      <c r="H316" s="211"/>
    </row>
    <row r="317" spans="1:8">
      <c r="A317" s="210">
        <v>43429</v>
      </c>
      <c r="B317" s="211" t="s">
        <v>4</v>
      </c>
      <c r="C317" s="211">
        <v>5752</v>
      </c>
      <c r="D317" s="211" t="s">
        <v>329</v>
      </c>
      <c r="E317" s="211" t="s">
        <v>25</v>
      </c>
      <c r="F317" s="211" t="s">
        <v>7</v>
      </c>
      <c r="G317" s="211" t="s">
        <v>116</v>
      </c>
      <c r="H317" s="211"/>
    </row>
    <row r="318" spans="1:8">
      <c r="A318" s="210">
        <v>43429</v>
      </c>
      <c r="B318" s="211" t="s">
        <v>4</v>
      </c>
      <c r="C318" s="211">
        <v>7317</v>
      </c>
      <c r="D318" s="211" t="s">
        <v>302</v>
      </c>
      <c r="E318" s="211" t="s">
        <v>638</v>
      </c>
      <c r="F318" s="211" t="s">
        <v>6</v>
      </c>
      <c r="G318" s="211" t="s">
        <v>3489</v>
      </c>
      <c r="H318" s="211"/>
    </row>
    <row r="319" spans="1:8">
      <c r="A319" s="210">
        <v>43429</v>
      </c>
      <c r="B319" s="211" t="s">
        <v>4</v>
      </c>
      <c r="C319" s="211">
        <v>8077</v>
      </c>
      <c r="D319" s="211" t="s">
        <v>133</v>
      </c>
      <c r="E319" s="211" t="s">
        <v>7</v>
      </c>
      <c r="F319" s="211" t="s">
        <v>24</v>
      </c>
      <c r="G319" s="211" t="s">
        <v>514</v>
      </c>
      <c r="H319" s="211"/>
    </row>
    <row r="320" spans="1:8">
      <c r="A320" s="210">
        <v>43429</v>
      </c>
      <c r="B320" s="211" t="s">
        <v>4</v>
      </c>
      <c r="C320" s="211">
        <v>3385</v>
      </c>
      <c r="D320" s="211" t="s">
        <v>665</v>
      </c>
      <c r="E320" s="211" t="s">
        <v>5</v>
      </c>
      <c r="F320" s="211" t="s">
        <v>5</v>
      </c>
      <c r="G320" s="211" t="s">
        <v>248</v>
      </c>
      <c r="H320" s="211"/>
    </row>
    <row r="321" spans="1:8">
      <c r="A321" s="210">
        <v>43429</v>
      </c>
      <c r="B321" s="211" t="s">
        <v>4</v>
      </c>
      <c r="C321" s="211">
        <v>3384</v>
      </c>
      <c r="D321" s="211" t="s">
        <v>665</v>
      </c>
      <c r="E321" s="211" t="s">
        <v>5</v>
      </c>
      <c r="F321" s="211" t="s">
        <v>5</v>
      </c>
      <c r="G321" s="211" t="s">
        <v>116</v>
      </c>
      <c r="H321" s="211"/>
    </row>
    <row r="322" spans="1:8">
      <c r="A322" s="210">
        <v>43429</v>
      </c>
      <c r="B322" s="211" t="s">
        <v>4</v>
      </c>
      <c r="C322" s="211">
        <v>4489</v>
      </c>
      <c r="D322" s="211" t="s">
        <v>145</v>
      </c>
      <c r="E322" s="211" t="s">
        <v>1523</v>
      </c>
      <c r="F322" s="211" t="s">
        <v>3490</v>
      </c>
      <c r="G322" s="211" t="s">
        <v>3491</v>
      </c>
      <c r="H322" s="211"/>
    </row>
    <row r="323" spans="1:8">
      <c r="A323" s="210">
        <v>43429</v>
      </c>
      <c r="B323" s="211" t="s">
        <v>4</v>
      </c>
      <c r="C323" s="211">
        <v>5483</v>
      </c>
      <c r="D323" s="211" t="s">
        <v>330</v>
      </c>
      <c r="E323" s="211" t="s">
        <v>30</v>
      </c>
      <c r="F323" s="211" t="s">
        <v>6</v>
      </c>
      <c r="G323" s="211" t="s">
        <v>243</v>
      </c>
      <c r="H323" s="211"/>
    </row>
    <row r="324" spans="1:8">
      <c r="A324" s="210">
        <v>43429</v>
      </c>
      <c r="B324" s="211" t="s">
        <v>4</v>
      </c>
      <c r="C324" s="211">
        <v>1870</v>
      </c>
      <c r="D324" s="211" t="s">
        <v>205</v>
      </c>
      <c r="E324" s="211" t="s">
        <v>5</v>
      </c>
      <c r="F324" s="211" t="s">
        <v>5</v>
      </c>
      <c r="G324" s="211" t="s">
        <v>514</v>
      </c>
      <c r="H324" s="211"/>
    </row>
    <row r="325" spans="1:8">
      <c r="A325" s="210">
        <v>43429</v>
      </c>
      <c r="B325" s="211" t="s">
        <v>4</v>
      </c>
      <c r="C325" s="211">
        <v>1513</v>
      </c>
      <c r="D325" s="211" t="s">
        <v>205</v>
      </c>
      <c r="E325" s="211" t="s">
        <v>7</v>
      </c>
      <c r="F325" s="211" t="s">
        <v>24</v>
      </c>
      <c r="G325" s="211" t="s">
        <v>514</v>
      </c>
      <c r="H325" s="211"/>
    </row>
    <row r="326" spans="1:8">
      <c r="A326" s="210">
        <v>43429</v>
      </c>
      <c r="B326" s="211" t="s">
        <v>4</v>
      </c>
      <c r="C326" s="211">
        <v>5856</v>
      </c>
      <c r="D326" s="211" t="s">
        <v>307</v>
      </c>
      <c r="E326" s="211" t="s">
        <v>24</v>
      </c>
      <c r="F326" s="211" t="s">
        <v>24</v>
      </c>
      <c r="G326" s="211" t="s">
        <v>514</v>
      </c>
      <c r="H326" s="211"/>
    </row>
    <row r="327" spans="1:8">
      <c r="A327" s="210">
        <v>43429</v>
      </c>
      <c r="B327" s="211" t="s">
        <v>4</v>
      </c>
      <c r="C327" s="211">
        <v>6796</v>
      </c>
      <c r="D327" s="211" t="s">
        <v>144</v>
      </c>
      <c r="E327" s="211" t="s">
        <v>5</v>
      </c>
      <c r="F327" s="211" t="s">
        <v>5</v>
      </c>
      <c r="G327" s="211" t="s">
        <v>248</v>
      </c>
      <c r="H327" s="211"/>
    </row>
    <row r="328" spans="1:8">
      <c r="A328" s="210">
        <v>43429</v>
      </c>
      <c r="B328" s="211" t="s">
        <v>4</v>
      </c>
      <c r="C328" s="211">
        <v>8711</v>
      </c>
      <c r="D328" s="211" t="s">
        <v>1405</v>
      </c>
      <c r="E328" s="211" t="s">
        <v>5</v>
      </c>
      <c r="F328" s="211" t="s">
        <v>5</v>
      </c>
      <c r="G328" s="211" t="s">
        <v>116</v>
      </c>
      <c r="H328" s="211"/>
    </row>
    <row r="329" spans="1:8">
      <c r="A329" s="210">
        <v>43429</v>
      </c>
      <c r="B329" s="211" t="s">
        <v>4</v>
      </c>
      <c r="C329" s="211">
        <v>7764</v>
      </c>
      <c r="D329" s="211" t="s">
        <v>140</v>
      </c>
      <c r="E329" s="211" t="s">
        <v>5</v>
      </c>
      <c r="F329" s="211" t="s">
        <v>5</v>
      </c>
      <c r="G329" s="211" t="s">
        <v>3493</v>
      </c>
      <c r="H329" s="211"/>
    </row>
    <row r="330" spans="1:8">
      <c r="A330" s="210">
        <v>43429</v>
      </c>
      <c r="B330" s="211" t="s">
        <v>4</v>
      </c>
      <c r="C330" s="211">
        <v>4320</v>
      </c>
      <c r="D330" s="211" t="s">
        <v>141</v>
      </c>
      <c r="E330" s="211" t="s">
        <v>25</v>
      </c>
      <c r="F330" s="211" t="s">
        <v>5</v>
      </c>
      <c r="G330" s="211" t="s">
        <v>116</v>
      </c>
      <c r="H330" s="211"/>
    </row>
    <row r="331" spans="1:8">
      <c r="A331" s="210">
        <v>43429</v>
      </c>
      <c r="B331" s="211" t="s">
        <v>4</v>
      </c>
      <c r="C331" s="211">
        <v>1517</v>
      </c>
      <c r="D331" s="211" t="s">
        <v>205</v>
      </c>
      <c r="E331" s="211" t="s">
        <v>615</v>
      </c>
      <c r="F331" s="211" t="s">
        <v>7</v>
      </c>
      <c r="G331" s="211" t="s">
        <v>514</v>
      </c>
      <c r="H331" s="211"/>
    </row>
    <row r="332" spans="1:8">
      <c r="A332" s="210">
        <v>43429</v>
      </c>
      <c r="B332" s="211" t="s">
        <v>4</v>
      </c>
      <c r="C332" s="211">
        <v>4522</v>
      </c>
      <c r="D332" s="211" t="s">
        <v>207</v>
      </c>
      <c r="E332" s="211" t="s">
        <v>5</v>
      </c>
      <c r="F332" s="211" t="s">
        <v>6</v>
      </c>
      <c r="G332" s="211" t="s">
        <v>3440</v>
      </c>
      <c r="H332" s="211"/>
    </row>
    <row r="333" spans="1:8">
      <c r="A333" s="210">
        <v>43429</v>
      </c>
      <c r="B333" s="211" t="s">
        <v>4</v>
      </c>
      <c r="C333" s="211">
        <v>4554</v>
      </c>
      <c r="D333" s="211" t="s">
        <v>207</v>
      </c>
      <c r="E333" s="211" t="s">
        <v>5</v>
      </c>
      <c r="F333" s="211" t="s">
        <v>5</v>
      </c>
      <c r="G333" s="211" t="s">
        <v>123</v>
      </c>
      <c r="H333" s="211"/>
    </row>
    <row r="334" spans="1:8">
      <c r="A334" s="210">
        <v>43429</v>
      </c>
      <c r="B334" s="211" t="s">
        <v>4</v>
      </c>
      <c r="C334" s="211">
        <v>9235</v>
      </c>
      <c r="D334" s="211" t="s">
        <v>200</v>
      </c>
      <c r="E334" s="211" t="s">
        <v>5</v>
      </c>
      <c r="F334" s="211" t="s">
        <v>25</v>
      </c>
      <c r="G334" s="211" t="s">
        <v>3494</v>
      </c>
      <c r="H334" s="211"/>
    </row>
    <row r="335" spans="1:8">
      <c r="A335" s="210">
        <v>43430</v>
      </c>
      <c r="B335" s="211" t="s">
        <v>4</v>
      </c>
      <c r="C335" s="211">
        <v>4622</v>
      </c>
      <c r="D335" s="211" t="s">
        <v>207</v>
      </c>
      <c r="E335" s="211" t="s">
        <v>5</v>
      </c>
      <c r="F335" s="211" t="s">
        <v>5</v>
      </c>
      <c r="G335" s="211" t="s">
        <v>1208</v>
      </c>
      <c r="H335" s="211"/>
    </row>
    <row r="336" spans="1:8">
      <c r="A336" s="210">
        <v>43431</v>
      </c>
      <c r="B336" s="211" t="s">
        <v>4</v>
      </c>
      <c r="C336" s="211">
        <v>57330</v>
      </c>
      <c r="D336" s="211" t="s">
        <v>602</v>
      </c>
      <c r="E336" s="211" t="s">
        <v>7</v>
      </c>
      <c r="F336" s="211" t="s">
        <v>24</v>
      </c>
      <c r="G336" s="211" t="s">
        <v>3495</v>
      </c>
      <c r="H336" s="211"/>
    </row>
    <row r="337" spans="1:8">
      <c r="A337" s="210">
        <v>43431</v>
      </c>
      <c r="B337" s="211" t="s">
        <v>4</v>
      </c>
      <c r="C337" s="211">
        <v>1948</v>
      </c>
      <c r="D337" s="211" t="s">
        <v>205</v>
      </c>
      <c r="E337" s="211" t="s">
        <v>5</v>
      </c>
      <c r="F337" s="211" t="s">
        <v>5</v>
      </c>
      <c r="G337" s="211" t="s">
        <v>3496</v>
      </c>
      <c r="H337" s="211"/>
    </row>
    <row r="338" spans="1:8">
      <c r="A338" s="210">
        <v>43432</v>
      </c>
      <c r="B338" s="211" t="s">
        <v>4</v>
      </c>
      <c r="C338" s="211">
        <v>3641</v>
      </c>
      <c r="D338" s="211" t="s">
        <v>181</v>
      </c>
      <c r="E338" s="211" t="s">
        <v>79</v>
      </c>
      <c r="F338" s="211" t="s">
        <v>7</v>
      </c>
      <c r="G338" s="211" t="s">
        <v>98</v>
      </c>
      <c r="H338" s="211"/>
    </row>
    <row r="339" spans="1:8">
      <c r="A339" s="210">
        <v>43432</v>
      </c>
      <c r="B339" s="211" t="s">
        <v>4</v>
      </c>
      <c r="C339" s="211">
        <v>8244</v>
      </c>
      <c r="D339" s="211" t="s">
        <v>162</v>
      </c>
      <c r="E339" s="211" t="s">
        <v>1852</v>
      </c>
      <c r="F339" s="211" t="s">
        <v>3497</v>
      </c>
      <c r="G339" s="211" t="s">
        <v>514</v>
      </c>
      <c r="H339" s="211"/>
    </row>
    <row r="340" spans="1:8">
      <c r="A340" s="210">
        <v>43434</v>
      </c>
      <c r="B340" s="211" t="s">
        <v>4</v>
      </c>
      <c r="C340" s="211">
        <v>6850</v>
      </c>
      <c r="D340" s="211" t="s">
        <v>310</v>
      </c>
      <c r="E340" s="211" t="s">
        <v>5</v>
      </c>
      <c r="F340" s="211" t="s">
        <v>5</v>
      </c>
      <c r="G340" s="211" t="s">
        <v>3498</v>
      </c>
      <c r="H340" s="211"/>
    </row>
    <row r="341" spans="1:8">
      <c r="A341" s="210">
        <v>43434</v>
      </c>
      <c r="B341" s="211" t="s">
        <v>4</v>
      </c>
      <c r="C341" s="211">
        <v>2514</v>
      </c>
      <c r="D341" s="211" t="s">
        <v>205</v>
      </c>
      <c r="E341" s="211" t="s">
        <v>18</v>
      </c>
      <c r="F341" s="211" t="s">
        <v>56</v>
      </c>
      <c r="G341" s="211" t="s">
        <v>1833</v>
      </c>
      <c r="H341" s="211"/>
    </row>
    <row r="342" spans="1:8">
      <c r="A342" s="210">
        <v>43428</v>
      </c>
      <c r="B342" s="211" t="s">
        <v>984</v>
      </c>
      <c r="C342" s="211">
        <v>7548</v>
      </c>
      <c r="D342" s="211" t="s">
        <v>3480</v>
      </c>
      <c r="E342" s="211" t="s">
        <v>984</v>
      </c>
      <c r="F342" s="211" t="s">
        <v>5</v>
      </c>
      <c r="G342" s="211" t="s">
        <v>1763</v>
      </c>
      <c r="H342" s="211"/>
    </row>
    <row r="343" spans="1:8">
      <c r="A343" s="210">
        <v>43406</v>
      </c>
      <c r="B343" s="211" t="s">
        <v>1112</v>
      </c>
      <c r="C343" s="211"/>
      <c r="D343" s="211" t="s">
        <v>3226</v>
      </c>
      <c r="E343" s="211" t="s">
        <v>18</v>
      </c>
      <c r="F343" s="211" t="s">
        <v>24</v>
      </c>
      <c r="G343" s="211" t="s">
        <v>388</v>
      </c>
      <c r="H343" s="211"/>
    </row>
    <row r="344" spans="1:8">
      <c r="A344" s="210">
        <v>43412</v>
      </c>
      <c r="B344" s="211" t="s">
        <v>604</v>
      </c>
      <c r="C344" s="211">
        <v>80453</v>
      </c>
      <c r="D344" s="211" t="s">
        <v>3441</v>
      </c>
      <c r="E344" s="211" t="s">
        <v>24</v>
      </c>
      <c r="F344" s="211" t="s">
        <v>28</v>
      </c>
      <c r="G344" s="211" t="s">
        <v>388</v>
      </c>
      <c r="H344" s="211"/>
    </row>
    <row r="347" spans="1:8">
      <c r="B347" s="232" t="s">
        <v>4</v>
      </c>
      <c r="C347" s="211">
        <f>341-84</f>
        <v>257</v>
      </c>
      <c r="D347" s="679">
        <f t="shared" ref="D347:D348" si="1">C347/$C$352</f>
        <v>0.74709302325581395</v>
      </c>
    </row>
    <row r="348" spans="1:8">
      <c r="B348" s="232" t="s">
        <v>7</v>
      </c>
      <c r="C348" s="211">
        <f>82-27</f>
        <v>55</v>
      </c>
      <c r="D348" s="679">
        <f t="shared" si="1"/>
        <v>0.15988372093023256</v>
      </c>
    </row>
    <row r="349" spans="1:8">
      <c r="B349" s="232" t="s">
        <v>22</v>
      </c>
      <c r="C349" s="211">
        <v>15</v>
      </c>
      <c r="D349" s="679">
        <f>C349/$C$352</f>
        <v>4.3604651162790699E-2</v>
      </c>
    </row>
    <row r="350" spans="1:8">
      <c r="B350" s="232" t="s">
        <v>6</v>
      </c>
      <c r="C350" s="211">
        <v>12</v>
      </c>
      <c r="D350" s="679">
        <f t="shared" ref="D350:D351" si="2">C350/$C$352</f>
        <v>3.4883720930232558E-2</v>
      </c>
    </row>
    <row r="351" spans="1:8">
      <c r="B351" s="232" t="s">
        <v>727</v>
      </c>
      <c r="C351" s="211">
        <v>5</v>
      </c>
      <c r="D351" s="679">
        <f t="shared" si="2"/>
        <v>1.4534883720930232E-2</v>
      </c>
    </row>
    <row r="352" spans="1:8">
      <c r="B352" s="232"/>
      <c r="C352" s="211">
        <f>SUM(C347:C351)</f>
        <v>344</v>
      </c>
      <c r="D352" s="232"/>
    </row>
  </sheetData>
  <sortState ref="A1:H344">
    <sortCondition ref="B1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B666-1AB3-DF4E-BB76-7B3C79E89367}">
  <dimension ref="A1:J313"/>
  <sheetViews>
    <sheetView topLeftCell="A293" zoomScale="169" zoomScaleNormal="169" workbookViewId="0">
      <selection activeCell="H305" sqref="H1:H305"/>
    </sheetView>
  </sheetViews>
  <sheetFormatPr baseColWidth="10" defaultRowHeight="15"/>
  <cols>
    <col min="6" max="6" width="17" customWidth="1"/>
    <col min="7" max="7" width="25.33203125" customWidth="1"/>
  </cols>
  <sheetData>
    <row r="1" spans="1:10" s="675" customFormat="1">
      <c r="A1" s="210">
        <v>43437</v>
      </c>
      <c r="B1" s="211" t="s">
        <v>22</v>
      </c>
      <c r="C1" s="211">
        <v>7000</v>
      </c>
      <c r="D1" s="211" t="s">
        <v>1193</v>
      </c>
      <c r="E1" s="211" t="s">
        <v>7</v>
      </c>
      <c r="F1" s="211" t="s">
        <v>7</v>
      </c>
      <c r="G1" s="211" t="s">
        <v>42</v>
      </c>
      <c r="H1" s="211"/>
      <c r="I1" s="214">
        <v>142</v>
      </c>
      <c r="J1" s="214">
        <v>222</v>
      </c>
    </row>
    <row r="2" spans="1:10" s="675" customFormat="1">
      <c r="A2" s="210">
        <v>43454</v>
      </c>
      <c r="B2" s="211" t="s">
        <v>22</v>
      </c>
      <c r="C2" s="211">
        <v>6860</v>
      </c>
      <c r="D2" s="211" t="s">
        <v>550</v>
      </c>
      <c r="E2" s="211" t="s">
        <v>7</v>
      </c>
      <c r="F2" s="211" t="s">
        <v>7</v>
      </c>
      <c r="G2" s="211" t="s">
        <v>548</v>
      </c>
      <c r="H2" s="211"/>
      <c r="I2" s="214">
        <v>44</v>
      </c>
      <c r="J2" s="214">
        <v>54</v>
      </c>
    </row>
    <row r="3" spans="1:10" s="675" customFormat="1">
      <c r="A3" s="210">
        <v>43456</v>
      </c>
      <c r="B3" s="211" t="s">
        <v>22</v>
      </c>
      <c r="C3" s="211">
        <v>6700</v>
      </c>
      <c r="D3" s="211" t="s">
        <v>326</v>
      </c>
      <c r="E3" s="211" t="s">
        <v>7</v>
      </c>
      <c r="F3" s="211" t="s">
        <v>24</v>
      </c>
      <c r="G3" s="211" t="s">
        <v>388</v>
      </c>
      <c r="H3" s="211"/>
      <c r="I3" s="214">
        <v>32</v>
      </c>
      <c r="J3" s="214" t="s">
        <v>3574</v>
      </c>
    </row>
    <row r="4" spans="1:10" s="675" customFormat="1">
      <c r="A4" s="210">
        <v>43457</v>
      </c>
      <c r="B4" s="211" t="s">
        <v>22</v>
      </c>
      <c r="C4" s="211">
        <v>1160</v>
      </c>
      <c r="D4" s="211" t="s">
        <v>432</v>
      </c>
      <c r="E4" s="211" t="s">
        <v>7</v>
      </c>
      <c r="F4" s="211" t="s">
        <v>24</v>
      </c>
      <c r="G4" s="211" t="s">
        <v>3588</v>
      </c>
      <c r="H4" s="211"/>
      <c r="I4" s="214">
        <v>120</v>
      </c>
      <c r="J4" s="214">
        <v>201</v>
      </c>
    </row>
    <row r="5" spans="1:10" s="675" customFormat="1">
      <c r="A5" s="210">
        <v>43458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24</v>
      </c>
      <c r="G5" s="211" t="s">
        <v>880</v>
      </c>
      <c r="H5" s="211"/>
      <c r="I5" s="214">
        <v>32</v>
      </c>
      <c r="J5" s="214" t="s">
        <v>3614</v>
      </c>
    </row>
    <row r="6" spans="1:10" s="675" customFormat="1">
      <c r="A6" s="210">
        <v>43461</v>
      </c>
      <c r="B6" s="211" t="s">
        <v>22</v>
      </c>
      <c r="C6" s="211">
        <v>6750</v>
      </c>
      <c r="D6" s="211" t="s">
        <v>455</v>
      </c>
      <c r="E6" s="211" t="s">
        <v>7</v>
      </c>
      <c r="F6" s="211" t="s">
        <v>24</v>
      </c>
      <c r="G6" s="211" t="s">
        <v>388</v>
      </c>
      <c r="H6" s="211"/>
      <c r="I6" s="214">
        <v>32</v>
      </c>
      <c r="J6" s="214" t="s">
        <v>3642</v>
      </c>
    </row>
    <row r="7" spans="1:10" s="675" customFormat="1">
      <c r="A7" s="210">
        <v>43461</v>
      </c>
      <c r="B7" s="211" t="s">
        <v>22</v>
      </c>
      <c r="C7" s="211">
        <v>6790</v>
      </c>
      <c r="D7" s="211" t="s">
        <v>370</v>
      </c>
      <c r="E7" s="211" t="s">
        <v>7</v>
      </c>
      <c r="F7" s="211" t="s">
        <v>24</v>
      </c>
      <c r="G7" s="211" t="s">
        <v>663</v>
      </c>
      <c r="H7" s="211"/>
      <c r="I7" s="214">
        <v>26</v>
      </c>
      <c r="J7" s="214" t="s">
        <v>3644</v>
      </c>
    </row>
    <row r="8" spans="1:10" s="675" customFormat="1">
      <c r="A8" s="210">
        <v>43461</v>
      </c>
      <c r="B8" s="211" t="s">
        <v>22</v>
      </c>
      <c r="C8" s="211">
        <v>6800</v>
      </c>
      <c r="D8" s="211" t="s">
        <v>1963</v>
      </c>
      <c r="E8" s="211" t="s">
        <v>7</v>
      </c>
      <c r="F8" s="211" t="s">
        <v>24</v>
      </c>
      <c r="G8" s="211" t="s">
        <v>946</v>
      </c>
      <c r="H8" s="211"/>
      <c r="I8" s="214">
        <v>54</v>
      </c>
      <c r="J8" s="214" t="s">
        <v>3645</v>
      </c>
    </row>
    <row r="9" spans="1:10" s="675" customFormat="1">
      <c r="A9" s="210">
        <v>43461</v>
      </c>
      <c r="B9" s="211" t="s">
        <v>22</v>
      </c>
      <c r="C9" s="211">
        <v>9052</v>
      </c>
      <c r="D9" s="211" t="s">
        <v>3651</v>
      </c>
      <c r="E9" s="211" t="s">
        <v>30</v>
      </c>
      <c r="F9" s="211" t="s">
        <v>24</v>
      </c>
      <c r="G9" s="211" t="s">
        <v>1833</v>
      </c>
      <c r="H9" s="211"/>
      <c r="I9" s="214">
        <v>169</v>
      </c>
      <c r="J9" s="214">
        <v>268</v>
      </c>
    </row>
    <row r="10" spans="1:10" s="675" customFormat="1">
      <c r="A10" s="210">
        <v>43462</v>
      </c>
      <c r="B10" s="211" t="s">
        <v>22</v>
      </c>
      <c r="C10" s="211">
        <v>6790</v>
      </c>
      <c r="D10" s="211" t="s">
        <v>479</v>
      </c>
      <c r="E10" s="211" t="s">
        <v>7</v>
      </c>
      <c r="F10" s="211" t="s">
        <v>3347</v>
      </c>
      <c r="G10" s="211" t="s">
        <v>388</v>
      </c>
      <c r="H10" s="211"/>
      <c r="I10" s="214">
        <v>19</v>
      </c>
      <c r="J10" s="214" t="s">
        <v>3644</v>
      </c>
    </row>
    <row r="11" spans="1:10" s="675" customFormat="1">
      <c r="A11" s="210">
        <v>43462</v>
      </c>
      <c r="B11" s="211" t="s">
        <v>22</v>
      </c>
      <c r="C11" s="211">
        <v>6741</v>
      </c>
      <c r="D11" s="211" t="s">
        <v>601</v>
      </c>
      <c r="E11" s="211" t="s">
        <v>7</v>
      </c>
      <c r="F11" s="211" t="s">
        <v>3678</v>
      </c>
      <c r="G11" s="211" t="s">
        <v>3679</v>
      </c>
      <c r="H11" s="211"/>
      <c r="I11" s="214">
        <v>34</v>
      </c>
      <c r="J11" s="214" t="s">
        <v>3550</v>
      </c>
    </row>
    <row r="12" spans="1:10" s="675" customFormat="1">
      <c r="A12" s="210">
        <v>43463</v>
      </c>
      <c r="B12" s="211" t="s">
        <v>22</v>
      </c>
      <c r="C12" s="211">
        <v>6792</v>
      </c>
      <c r="D12" s="211" t="s">
        <v>3701</v>
      </c>
      <c r="E12" s="211" t="s">
        <v>7</v>
      </c>
      <c r="F12" s="211" t="s">
        <v>7</v>
      </c>
      <c r="G12" s="211" t="s">
        <v>388</v>
      </c>
      <c r="H12" s="211"/>
      <c r="I12" s="214">
        <v>27</v>
      </c>
      <c r="J12" s="214">
        <v>20</v>
      </c>
    </row>
    <row r="13" spans="1:10" s="675" customFormat="1">
      <c r="A13" s="210">
        <v>43464</v>
      </c>
      <c r="B13" s="211" t="s">
        <v>22</v>
      </c>
      <c r="C13" s="211">
        <v>3078</v>
      </c>
      <c r="D13" s="211" t="s">
        <v>3710</v>
      </c>
      <c r="E13" s="211" t="s">
        <v>24</v>
      </c>
      <c r="F13" s="211" t="s">
        <v>7</v>
      </c>
      <c r="G13" s="211" t="s">
        <v>609</v>
      </c>
      <c r="H13" s="211"/>
      <c r="I13" s="214">
        <v>126</v>
      </c>
      <c r="J13" s="214">
        <v>211</v>
      </c>
    </row>
    <row r="14" spans="1:10" s="675" customFormat="1">
      <c r="A14" s="210">
        <v>43464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7</v>
      </c>
      <c r="G14" s="211" t="s">
        <v>3716</v>
      </c>
      <c r="H14" s="211"/>
      <c r="I14" s="214">
        <v>29</v>
      </c>
      <c r="J14" s="214">
        <v>25</v>
      </c>
    </row>
    <row r="15" spans="1:10" s="675" customFormat="1">
      <c r="A15" s="210">
        <v>43464</v>
      </c>
      <c r="B15" s="211" t="s">
        <v>22</v>
      </c>
      <c r="C15" s="211">
        <v>6700</v>
      </c>
      <c r="D15" s="211" t="s">
        <v>326</v>
      </c>
      <c r="E15" s="211" t="s">
        <v>9</v>
      </c>
      <c r="F15" s="211" t="s">
        <v>56</v>
      </c>
      <c r="G15" s="211" t="s">
        <v>3742</v>
      </c>
      <c r="H15" s="211"/>
      <c r="I15" s="214">
        <v>29</v>
      </c>
      <c r="J15" s="214">
        <v>25</v>
      </c>
    </row>
    <row r="16" spans="1:10" s="675" customFormat="1">
      <c r="A16" s="210">
        <v>43465</v>
      </c>
      <c r="B16" s="211" t="s">
        <v>22</v>
      </c>
      <c r="C16" s="211">
        <v>6780</v>
      </c>
      <c r="D16" s="211" t="s">
        <v>370</v>
      </c>
      <c r="E16" s="211" t="s">
        <v>3708</v>
      </c>
      <c r="F16" s="211" t="s">
        <v>7</v>
      </c>
      <c r="G16" s="211" t="s">
        <v>123</v>
      </c>
      <c r="H16" s="211"/>
      <c r="I16" s="214">
        <v>18</v>
      </c>
      <c r="J16" s="214">
        <v>14</v>
      </c>
    </row>
    <row r="17" spans="1:10" s="675" customFormat="1">
      <c r="A17" s="210">
        <v>43436</v>
      </c>
      <c r="B17" s="211" t="s">
        <v>3523</v>
      </c>
      <c r="C17" s="211">
        <v>18100</v>
      </c>
      <c r="D17" s="211" t="s">
        <v>3524</v>
      </c>
      <c r="E17" s="211" t="s">
        <v>451</v>
      </c>
      <c r="F17" s="211" t="s">
        <v>24</v>
      </c>
      <c r="G17" s="211" t="s">
        <v>388</v>
      </c>
      <c r="H17" s="211"/>
      <c r="I17" s="214"/>
      <c r="J17" s="214"/>
    </row>
    <row r="18" spans="1:10" s="675" customFormat="1">
      <c r="A18" s="210">
        <v>43436</v>
      </c>
      <c r="B18" s="211" t="s">
        <v>6</v>
      </c>
      <c r="C18" s="211">
        <v>54293</v>
      </c>
      <c r="D18" s="211" t="s">
        <v>434</v>
      </c>
      <c r="E18" s="211" t="s">
        <v>6</v>
      </c>
      <c r="F18" s="211" t="s">
        <v>24</v>
      </c>
      <c r="G18" s="211" t="s">
        <v>3510</v>
      </c>
      <c r="H18" s="211"/>
      <c r="I18" s="214">
        <v>52</v>
      </c>
      <c r="J18" s="214" t="s">
        <v>3511</v>
      </c>
    </row>
    <row r="19" spans="1:10" s="675" customFormat="1">
      <c r="A19" s="210">
        <v>43436</v>
      </c>
      <c r="B19" s="211" t="s">
        <v>6</v>
      </c>
      <c r="C19" s="211">
        <v>54329</v>
      </c>
      <c r="D19" s="211" t="s">
        <v>868</v>
      </c>
      <c r="E19" s="211" t="s">
        <v>6</v>
      </c>
      <c r="F19" s="211" t="s">
        <v>24</v>
      </c>
      <c r="G19" s="211" t="s">
        <v>42</v>
      </c>
      <c r="H19" s="211"/>
      <c r="I19" s="214">
        <v>60</v>
      </c>
      <c r="J19" s="214" t="s">
        <v>3515</v>
      </c>
    </row>
    <row r="20" spans="1:10" s="675" customFormat="1">
      <c r="A20" s="210">
        <v>43447</v>
      </c>
      <c r="B20" s="211" t="s">
        <v>6</v>
      </c>
      <c r="C20" s="211">
        <v>68766</v>
      </c>
      <c r="D20" s="211" t="s">
        <v>3542</v>
      </c>
      <c r="E20" s="211" t="s">
        <v>6</v>
      </c>
      <c r="F20" s="211" t="s">
        <v>3543</v>
      </c>
      <c r="G20" s="211" t="s">
        <v>3726</v>
      </c>
      <c r="H20" s="211"/>
      <c r="I20" s="214">
        <v>142</v>
      </c>
      <c r="J20" s="214">
        <v>252</v>
      </c>
    </row>
    <row r="21" spans="1:10" s="675" customFormat="1">
      <c r="A21" s="210">
        <v>43449</v>
      </c>
      <c r="B21" s="211" t="s">
        <v>6</v>
      </c>
      <c r="C21" s="211">
        <v>55218</v>
      </c>
      <c r="D21" s="211" t="s">
        <v>3547</v>
      </c>
      <c r="E21" s="211" t="s">
        <v>6</v>
      </c>
      <c r="F21" s="211" t="s">
        <v>24</v>
      </c>
      <c r="G21" s="211" t="s">
        <v>1833</v>
      </c>
      <c r="H21" s="211"/>
      <c r="I21" s="214">
        <v>144</v>
      </c>
      <c r="J21" s="214">
        <v>245</v>
      </c>
    </row>
    <row r="22" spans="1:10" s="675" customFormat="1">
      <c r="A22" s="210">
        <v>43450</v>
      </c>
      <c r="B22" s="211" t="s">
        <v>6</v>
      </c>
      <c r="C22" s="211">
        <v>54329</v>
      </c>
      <c r="D22" s="211" t="s">
        <v>868</v>
      </c>
      <c r="E22" s="211" t="s">
        <v>6</v>
      </c>
      <c r="F22" s="211" t="s">
        <v>24</v>
      </c>
      <c r="G22" s="211" t="s">
        <v>663</v>
      </c>
      <c r="H22" s="211"/>
      <c r="I22" s="214">
        <v>61</v>
      </c>
      <c r="J22" s="214" t="s">
        <v>3515</v>
      </c>
    </row>
    <row r="23" spans="1:10" s="675" customFormat="1">
      <c r="A23" s="210">
        <v>43454</v>
      </c>
      <c r="B23" s="211" t="s">
        <v>6</v>
      </c>
      <c r="C23" s="211">
        <v>54441</v>
      </c>
      <c r="D23" s="211" t="s">
        <v>3569</v>
      </c>
      <c r="E23" s="211" t="s">
        <v>6</v>
      </c>
      <c r="F23" s="211" t="s">
        <v>6</v>
      </c>
      <c r="G23" s="211" t="s">
        <v>3111</v>
      </c>
      <c r="H23" s="211"/>
      <c r="I23" s="214">
        <v>52</v>
      </c>
      <c r="J23" s="214">
        <v>67</v>
      </c>
    </row>
    <row r="24" spans="1:10" s="675" customFormat="1">
      <c r="A24" s="210">
        <v>43456</v>
      </c>
      <c r="B24" s="211" t="s">
        <v>6</v>
      </c>
      <c r="C24" s="211">
        <v>54329</v>
      </c>
      <c r="D24" s="211" t="s">
        <v>868</v>
      </c>
      <c r="E24" s="211" t="s">
        <v>24</v>
      </c>
      <c r="F24" s="211" t="s">
        <v>639</v>
      </c>
      <c r="G24" s="211" t="s">
        <v>3566</v>
      </c>
      <c r="H24" s="211"/>
      <c r="I24" s="214">
        <v>63</v>
      </c>
      <c r="J24" s="214" t="s">
        <v>3515</v>
      </c>
    </row>
    <row r="25" spans="1:10" s="675" customFormat="1">
      <c r="A25" s="210">
        <v>43456</v>
      </c>
      <c r="B25" s="211" t="s">
        <v>6</v>
      </c>
      <c r="C25" s="211">
        <v>95478</v>
      </c>
      <c r="D25" s="211" t="s">
        <v>3572</v>
      </c>
      <c r="E25" s="211" t="s">
        <v>24</v>
      </c>
      <c r="F25" s="211" t="s">
        <v>3573</v>
      </c>
      <c r="G25" s="211" t="s">
        <v>2844</v>
      </c>
      <c r="H25" s="211"/>
      <c r="I25" s="214"/>
      <c r="J25" s="214"/>
    </row>
    <row r="26" spans="1:10" s="675" customFormat="1">
      <c r="A26" s="210">
        <v>43457</v>
      </c>
      <c r="B26" s="211" t="s">
        <v>6</v>
      </c>
      <c r="C26" s="211">
        <v>54321</v>
      </c>
      <c r="D26" s="211" t="s">
        <v>868</v>
      </c>
      <c r="E26" s="211" t="s">
        <v>6</v>
      </c>
      <c r="F26" s="211" t="s">
        <v>24</v>
      </c>
      <c r="G26" s="211" t="s">
        <v>388</v>
      </c>
      <c r="H26" s="211"/>
      <c r="I26" s="669">
        <v>48</v>
      </c>
      <c r="J26" s="669" t="s">
        <v>3586</v>
      </c>
    </row>
    <row r="27" spans="1:10" s="675" customFormat="1">
      <c r="A27" s="210">
        <v>43461</v>
      </c>
      <c r="B27" s="211" t="s">
        <v>6</v>
      </c>
      <c r="C27" s="211">
        <v>66706</v>
      </c>
      <c r="D27" s="211" t="s">
        <v>219</v>
      </c>
      <c r="E27" s="211" t="s">
        <v>3632</v>
      </c>
      <c r="F27" s="211" t="s">
        <v>6</v>
      </c>
      <c r="G27" s="211" t="s">
        <v>1178</v>
      </c>
      <c r="H27" s="211"/>
      <c r="I27" s="214">
        <v>32</v>
      </c>
      <c r="J27" s="214" t="s">
        <v>3633</v>
      </c>
    </row>
    <row r="28" spans="1:10" s="675" customFormat="1">
      <c r="A28" s="210">
        <v>43461</v>
      </c>
      <c r="B28" s="211" t="s">
        <v>6</v>
      </c>
      <c r="C28" s="211">
        <v>54313</v>
      </c>
      <c r="D28" s="211" t="s">
        <v>3634</v>
      </c>
      <c r="E28" s="211" t="s">
        <v>12</v>
      </c>
      <c r="F28" s="211" t="s">
        <v>6</v>
      </c>
      <c r="G28" s="211" t="s">
        <v>388</v>
      </c>
      <c r="H28" s="211"/>
      <c r="I28" s="669">
        <v>62</v>
      </c>
      <c r="J28" s="669" t="s">
        <v>3635</v>
      </c>
    </row>
    <row r="29" spans="1:10" s="675" customFormat="1">
      <c r="A29" s="210">
        <v>43461</v>
      </c>
      <c r="B29" s="211" t="s">
        <v>6</v>
      </c>
      <c r="C29" s="211">
        <v>10717</v>
      </c>
      <c r="D29" s="211" t="s">
        <v>433</v>
      </c>
      <c r="E29" s="211" t="s">
        <v>6</v>
      </c>
      <c r="F29" s="211" t="s">
        <v>24</v>
      </c>
      <c r="G29" s="211" t="s">
        <v>123</v>
      </c>
      <c r="H29" s="211"/>
      <c r="I29" s="214"/>
      <c r="J29" s="214"/>
    </row>
    <row r="30" spans="1:10" s="675" customFormat="1">
      <c r="A30" s="210">
        <v>43461</v>
      </c>
      <c r="B30" s="211" t="s">
        <v>6</v>
      </c>
      <c r="C30" s="211">
        <v>72070</v>
      </c>
      <c r="D30" s="211" t="s">
        <v>3648</v>
      </c>
      <c r="E30" s="211" t="s">
        <v>5</v>
      </c>
      <c r="F30" s="211" t="s">
        <v>6</v>
      </c>
      <c r="G30" s="211" t="s">
        <v>388</v>
      </c>
      <c r="H30" s="211"/>
      <c r="I30" s="214">
        <v>201</v>
      </c>
      <c r="J30" s="214">
        <v>339</v>
      </c>
    </row>
    <row r="31" spans="1:10" s="675" customFormat="1">
      <c r="A31" s="210">
        <v>43462</v>
      </c>
      <c r="B31" s="211" t="s">
        <v>6</v>
      </c>
      <c r="C31" s="211">
        <v>54451</v>
      </c>
      <c r="D31" s="211" t="s">
        <v>3661</v>
      </c>
      <c r="E31" s="211" t="s">
        <v>6</v>
      </c>
      <c r="F31" s="211" t="s">
        <v>7</v>
      </c>
      <c r="G31" s="211" t="s">
        <v>3736</v>
      </c>
      <c r="H31" s="211"/>
      <c r="I31" s="214">
        <v>52</v>
      </c>
      <c r="J31" s="214" t="s">
        <v>3662</v>
      </c>
    </row>
    <row r="32" spans="1:10" s="675" customFormat="1">
      <c r="A32" s="210">
        <v>43462</v>
      </c>
      <c r="B32" s="211" t="s">
        <v>6</v>
      </c>
      <c r="C32" s="211">
        <v>54457</v>
      </c>
      <c r="D32" s="211" t="s">
        <v>473</v>
      </c>
      <c r="E32" s="211" t="s">
        <v>6</v>
      </c>
      <c r="F32" s="211" t="s">
        <v>24</v>
      </c>
      <c r="G32" s="211" t="s">
        <v>3664</v>
      </c>
      <c r="H32" s="211"/>
      <c r="I32" s="214">
        <v>43</v>
      </c>
      <c r="J32" s="214" t="s">
        <v>3665</v>
      </c>
    </row>
    <row r="33" spans="1:10" s="675" customFormat="1">
      <c r="A33" s="210">
        <v>43463</v>
      </c>
      <c r="B33" s="211" t="s">
        <v>6</v>
      </c>
      <c r="C33" s="211">
        <v>53347</v>
      </c>
      <c r="D33" s="211" t="s">
        <v>3700</v>
      </c>
      <c r="E33" s="211" t="s">
        <v>6</v>
      </c>
      <c r="F33" s="211" t="s">
        <v>6</v>
      </c>
      <c r="G33" s="211" t="s">
        <v>1848</v>
      </c>
      <c r="H33" s="211"/>
      <c r="I33" s="214">
        <v>151</v>
      </c>
      <c r="J33" s="214">
        <v>274</v>
      </c>
    </row>
    <row r="34" spans="1:10" s="675" customFormat="1">
      <c r="A34" s="210">
        <v>43463</v>
      </c>
      <c r="B34" s="211" t="s">
        <v>6</v>
      </c>
      <c r="C34" s="211">
        <v>53177</v>
      </c>
      <c r="D34" s="211" t="s">
        <v>3704</v>
      </c>
      <c r="E34" s="211" t="s">
        <v>3705</v>
      </c>
      <c r="F34" s="211"/>
      <c r="G34" s="211" t="s">
        <v>514</v>
      </c>
      <c r="H34" s="211"/>
      <c r="I34" s="214">
        <v>321</v>
      </c>
      <c r="J34" s="214">
        <v>604</v>
      </c>
    </row>
    <row r="35" spans="1:10" s="675" customFormat="1">
      <c r="A35" s="210">
        <v>43464</v>
      </c>
      <c r="B35" s="211" t="s">
        <v>6</v>
      </c>
      <c r="C35" s="211">
        <v>54292</v>
      </c>
      <c r="D35" s="211" t="s">
        <v>434</v>
      </c>
      <c r="E35" s="211" t="s">
        <v>984</v>
      </c>
      <c r="F35" s="211" t="s">
        <v>6</v>
      </c>
      <c r="G35" s="211" t="s">
        <v>794</v>
      </c>
      <c r="H35" s="211"/>
      <c r="I35" s="214">
        <v>49</v>
      </c>
      <c r="J35" s="214">
        <v>74</v>
      </c>
    </row>
    <row r="36" spans="1:10" s="675" customFormat="1">
      <c r="A36" s="210">
        <v>43464</v>
      </c>
      <c r="B36" s="211" t="s">
        <v>6</v>
      </c>
      <c r="C36" s="211">
        <v>54292</v>
      </c>
      <c r="D36" s="211" t="s">
        <v>434</v>
      </c>
      <c r="E36" s="211" t="s">
        <v>6</v>
      </c>
      <c r="F36" s="211" t="s">
        <v>10</v>
      </c>
      <c r="G36" s="211" t="s">
        <v>3741</v>
      </c>
      <c r="H36" s="211"/>
      <c r="I36" s="214">
        <v>50</v>
      </c>
      <c r="J36" s="214">
        <v>74</v>
      </c>
    </row>
    <row r="37" spans="1:10" s="675" customFormat="1">
      <c r="A37" s="210">
        <v>43442</v>
      </c>
      <c r="B37" s="211" t="s">
        <v>28</v>
      </c>
      <c r="C37" s="211">
        <v>41089</v>
      </c>
      <c r="D37" s="211" t="s">
        <v>3536</v>
      </c>
      <c r="E37" s="211" t="s">
        <v>28</v>
      </c>
      <c r="F37" s="211" t="s">
        <v>28</v>
      </c>
      <c r="G37" s="211" t="s">
        <v>1848</v>
      </c>
      <c r="H37" s="211"/>
      <c r="I37" s="214"/>
      <c r="J37" s="214">
        <v>1650</v>
      </c>
    </row>
    <row r="38" spans="1:10" s="675" customFormat="1">
      <c r="A38" s="210">
        <v>43435</v>
      </c>
      <c r="B38" s="211" t="s">
        <v>7</v>
      </c>
      <c r="C38" s="211">
        <v>57270</v>
      </c>
      <c r="D38" s="211" t="s">
        <v>460</v>
      </c>
      <c r="E38" s="211" t="s">
        <v>7</v>
      </c>
      <c r="F38" s="211" t="s">
        <v>3504</v>
      </c>
      <c r="G38" s="211" t="s">
        <v>1833</v>
      </c>
      <c r="H38" s="211"/>
      <c r="I38" s="214">
        <v>20</v>
      </c>
      <c r="J38" s="214" t="s">
        <v>3505</v>
      </c>
    </row>
    <row r="39" spans="1:10" s="675" customFormat="1">
      <c r="A39" s="210">
        <v>43436</v>
      </c>
      <c r="B39" s="211" t="s">
        <v>7</v>
      </c>
      <c r="C39" s="211">
        <v>54300</v>
      </c>
      <c r="D39" s="211" t="s">
        <v>3506</v>
      </c>
      <c r="E39" s="211" t="s">
        <v>7</v>
      </c>
      <c r="F39" s="211" t="s">
        <v>7</v>
      </c>
      <c r="G39" s="211" t="s">
        <v>1833</v>
      </c>
      <c r="H39" s="211"/>
      <c r="I39" s="214">
        <v>109</v>
      </c>
      <c r="J39" s="214">
        <v>168</v>
      </c>
    </row>
    <row r="40" spans="1:10" s="675" customFormat="1">
      <c r="A40" s="210">
        <v>43437</v>
      </c>
      <c r="B40" s="211" t="s">
        <v>7</v>
      </c>
      <c r="C40" s="211">
        <v>65000</v>
      </c>
      <c r="D40" s="211" t="s">
        <v>3527</v>
      </c>
      <c r="E40" s="211" t="s">
        <v>7</v>
      </c>
      <c r="F40" s="211" t="s">
        <v>7</v>
      </c>
      <c r="G40" s="211" t="s">
        <v>514</v>
      </c>
      <c r="H40" s="211"/>
      <c r="I40" s="214"/>
      <c r="J40" s="214"/>
    </row>
    <row r="41" spans="1:10" s="675" customFormat="1">
      <c r="A41" s="210">
        <v>43442</v>
      </c>
      <c r="B41" s="211" t="s">
        <v>7</v>
      </c>
      <c r="C41" s="211">
        <v>54920</v>
      </c>
      <c r="D41" s="211" t="s">
        <v>742</v>
      </c>
      <c r="E41" s="211" t="s">
        <v>7</v>
      </c>
      <c r="F41" s="211" t="s">
        <v>7</v>
      </c>
      <c r="G41" s="211" t="s">
        <v>1115</v>
      </c>
      <c r="H41" s="211"/>
      <c r="I41" s="214">
        <v>19</v>
      </c>
      <c r="J41" s="214">
        <v>15</v>
      </c>
    </row>
    <row r="42" spans="1:10" s="675" customFormat="1">
      <c r="A42" s="210">
        <v>43442</v>
      </c>
      <c r="B42" s="211" t="s">
        <v>7</v>
      </c>
      <c r="C42" s="211">
        <v>57000</v>
      </c>
      <c r="D42" s="211" t="s">
        <v>785</v>
      </c>
      <c r="E42" s="211" t="s">
        <v>7</v>
      </c>
      <c r="F42" s="211" t="s">
        <v>7</v>
      </c>
      <c r="G42" s="211" t="s">
        <v>514</v>
      </c>
      <c r="H42" s="211"/>
      <c r="I42" s="214">
        <v>48</v>
      </c>
      <c r="J42" s="214">
        <v>70</v>
      </c>
    </row>
    <row r="43" spans="1:10" s="675" customFormat="1">
      <c r="A43" s="210">
        <v>43443</v>
      </c>
      <c r="B43" s="211" t="s">
        <v>7</v>
      </c>
      <c r="C43" s="211">
        <v>54730</v>
      </c>
      <c r="D43" s="211" t="s">
        <v>3462</v>
      </c>
      <c r="E43" s="211" t="s">
        <v>7</v>
      </c>
      <c r="F43" s="211" t="s">
        <v>7</v>
      </c>
      <c r="G43" s="211" t="s">
        <v>548</v>
      </c>
      <c r="H43" s="211"/>
      <c r="I43" s="214">
        <v>26</v>
      </c>
      <c r="J43" s="214">
        <v>24</v>
      </c>
    </row>
    <row r="44" spans="1:10" s="675" customFormat="1">
      <c r="A44" s="210">
        <v>43444</v>
      </c>
      <c r="B44" s="211" t="s">
        <v>7</v>
      </c>
      <c r="C44" s="211">
        <v>57310</v>
      </c>
      <c r="D44" s="211" t="s">
        <v>598</v>
      </c>
      <c r="E44" s="211" t="s">
        <v>7</v>
      </c>
      <c r="F44" s="211" t="s">
        <v>7</v>
      </c>
      <c r="G44" s="211" t="s">
        <v>1848</v>
      </c>
      <c r="H44" s="211"/>
      <c r="I44" s="214">
        <v>34</v>
      </c>
      <c r="J44" s="214">
        <v>48</v>
      </c>
    </row>
    <row r="45" spans="1:10" s="675" customFormat="1">
      <c r="A45" s="210">
        <v>43446</v>
      </c>
      <c r="B45" s="211" t="s">
        <v>7</v>
      </c>
      <c r="C45" s="211">
        <v>54400</v>
      </c>
      <c r="D45" s="211" t="s">
        <v>408</v>
      </c>
      <c r="E45" s="211" t="s">
        <v>7</v>
      </c>
      <c r="F45" s="211" t="s">
        <v>7</v>
      </c>
      <c r="G45" s="211" t="s">
        <v>3541</v>
      </c>
      <c r="H45" s="211"/>
      <c r="I45" s="214">
        <v>21</v>
      </c>
      <c r="J45" s="214">
        <v>18</v>
      </c>
    </row>
    <row r="46" spans="1:10" s="675" customFormat="1">
      <c r="A46" s="210">
        <v>43448</v>
      </c>
      <c r="B46" s="211" t="s">
        <v>7</v>
      </c>
      <c r="C46" s="211">
        <v>54380</v>
      </c>
      <c r="D46" s="211" t="s">
        <v>528</v>
      </c>
      <c r="E46" s="211" t="s">
        <v>7</v>
      </c>
      <c r="F46" s="211" t="s">
        <v>7</v>
      </c>
      <c r="G46" s="211" t="s">
        <v>3544</v>
      </c>
      <c r="H46" s="211"/>
      <c r="I46" s="214">
        <v>79</v>
      </c>
      <c r="J46" s="214">
        <v>106</v>
      </c>
    </row>
    <row r="47" spans="1:10" s="675" customFormat="1">
      <c r="A47" s="210">
        <v>43449</v>
      </c>
      <c r="B47" s="211" t="s">
        <v>7</v>
      </c>
      <c r="C47" s="211">
        <v>54350</v>
      </c>
      <c r="D47" s="211" t="s">
        <v>2388</v>
      </c>
      <c r="E47" s="211" t="s">
        <v>7</v>
      </c>
      <c r="F47" s="211" t="s">
        <v>9</v>
      </c>
      <c r="G47" s="211" t="s">
        <v>3551</v>
      </c>
      <c r="H47" s="211"/>
      <c r="I47" s="214">
        <v>23</v>
      </c>
      <c r="J47" s="214" t="s">
        <v>3552</v>
      </c>
    </row>
    <row r="48" spans="1:10" s="675" customFormat="1">
      <c r="A48" s="210">
        <v>43449</v>
      </c>
      <c r="B48" s="211" t="s">
        <v>7</v>
      </c>
      <c r="C48" s="211">
        <v>74600</v>
      </c>
      <c r="D48" s="211" t="s">
        <v>3553</v>
      </c>
      <c r="E48" s="211" t="s">
        <v>2476</v>
      </c>
      <c r="F48" s="211" t="s">
        <v>24</v>
      </c>
      <c r="G48" s="211" t="s">
        <v>388</v>
      </c>
      <c r="H48" s="211"/>
      <c r="I48" s="214"/>
      <c r="J48" s="214"/>
    </row>
    <row r="49" spans="1:10" s="675" customFormat="1">
      <c r="A49" s="210">
        <v>43456</v>
      </c>
      <c r="B49" s="211" t="s">
        <v>7</v>
      </c>
      <c r="C49" s="211">
        <v>54920</v>
      </c>
      <c r="D49" s="211" t="s">
        <v>372</v>
      </c>
      <c r="E49" s="211" t="s">
        <v>7</v>
      </c>
      <c r="F49" s="211" t="s">
        <v>24</v>
      </c>
      <c r="G49" s="211" t="s">
        <v>388</v>
      </c>
      <c r="H49" s="211"/>
      <c r="I49" s="214">
        <v>20</v>
      </c>
      <c r="J49" s="214" t="s">
        <v>3571</v>
      </c>
    </row>
    <row r="50" spans="1:10" s="675" customFormat="1">
      <c r="A50" s="210">
        <v>43457</v>
      </c>
      <c r="B50" s="211" t="s">
        <v>7</v>
      </c>
      <c r="C50" s="211">
        <v>57420</v>
      </c>
      <c r="D50" s="211" t="s">
        <v>3611</v>
      </c>
      <c r="E50" s="211" t="s">
        <v>7</v>
      </c>
      <c r="F50" s="211" t="s">
        <v>24</v>
      </c>
      <c r="G50" s="211" t="s">
        <v>42</v>
      </c>
      <c r="H50" s="211"/>
      <c r="I50" s="214">
        <v>61</v>
      </c>
      <c r="J50" s="214" t="s">
        <v>3612</v>
      </c>
    </row>
    <row r="51" spans="1:10" s="675" customFormat="1">
      <c r="A51" s="210">
        <v>43458</v>
      </c>
      <c r="B51" s="211" t="s">
        <v>7</v>
      </c>
      <c r="C51" s="211">
        <v>57525</v>
      </c>
      <c r="D51" s="211" t="s">
        <v>1705</v>
      </c>
      <c r="E51" s="211" t="s">
        <v>7</v>
      </c>
      <c r="F51" s="211" t="s">
        <v>10</v>
      </c>
      <c r="G51" s="211" t="s">
        <v>1833</v>
      </c>
      <c r="H51" s="211"/>
      <c r="I51" s="214">
        <v>39</v>
      </c>
      <c r="J51" s="214">
        <v>55</v>
      </c>
    </row>
    <row r="52" spans="1:10" s="675" customFormat="1">
      <c r="A52" s="210">
        <v>43458</v>
      </c>
      <c r="B52" s="211" t="s">
        <v>7</v>
      </c>
      <c r="C52" s="211">
        <v>92800</v>
      </c>
      <c r="D52" s="211" t="s">
        <v>3615</v>
      </c>
      <c r="E52" s="211" t="s">
        <v>7</v>
      </c>
      <c r="F52" s="211" t="s">
        <v>28</v>
      </c>
      <c r="G52" s="211" t="s">
        <v>1833</v>
      </c>
      <c r="H52" s="211"/>
      <c r="I52" s="214">
        <v>235</v>
      </c>
      <c r="J52" s="214">
        <v>361</v>
      </c>
    </row>
    <row r="53" spans="1:10" s="675" customFormat="1">
      <c r="A53" s="210">
        <v>43458</v>
      </c>
      <c r="B53" s="211" t="s">
        <v>7</v>
      </c>
      <c r="C53" s="211">
        <v>54700</v>
      </c>
      <c r="D53" s="211" t="s">
        <v>3616</v>
      </c>
      <c r="E53" s="211" t="s">
        <v>7</v>
      </c>
      <c r="F53" s="211" t="s">
        <v>24</v>
      </c>
      <c r="G53" s="211" t="s">
        <v>2770</v>
      </c>
      <c r="H53" s="211"/>
      <c r="I53" s="214">
        <v>67</v>
      </c>
      <c r="J53" s="214" t="s">
        <v>3617</v>
      </c>
    </row>
    <row r="54" spans="1:10" s="675" customFormat="1">
      <c r="A54" s="210">
        <v>43458</v>
      </c>
      <c r="B54" s="211" t="s">
        <v>7</v>
      </c>
      <c r="C54" s="211">
        <v>54350</v>
      </c>
      <c r="D54" s="211" t="s">
        <v>2388</v>
      </c>
      <c r="E54" s="211" t="s">
        <v>100</v>
      </c>
      <c r="F54" s="211" t="s">
        <v>9</v>
      </c>
      <c r="G54" s="211" t="s">
        <v>1880</v>
      </c>
      <c r="H54" s="211"/>
      <c r="I54" s="214">
        <v>20</v>
      </c>
      <c r="J54" s="214" t="s">
        <v>3619</v>
      </c>
    </row>
    <row r="55" spans="1:10" s="675" customFormat="1">
      <c r="A55" s="210">
        <v>43461</v>
      </c>
      <c r="B55" s="211" t="s">
        <v>7</v>
      </c>
      <c r="C55" s="211">
        <v>57100</v>
      </c>
      <c r="D55" s="211" t="s">
        <v>369</v>
      </c>
      <c r="E55" s="211" t="s">
        <v>7</v>
      </c>
      <c r="F55" s="211" t="s">
        <v>24</v>
      </c>
      <c r="G55" s="211" t="s">
        <v>3734</v>
      </c>
      <c r="H55" s="211"/>
      <c r="I55" s="214">
        <v>36</v>
      </c>
      <c r="J55" s="214" t="s">
        <v>3627</v>
      </c>
    </row>
    <row r="56" spans="1:10" s="675" customFormat="1">
      <c r="A56" s="210">
        <v>43461</v>
      </c>
      <c r="B56" s="211" t="s">
        <v>7</v>
      </c>
      <c r="C56" s="211">
        <v>37700</v>
      </c>
      <c r="D56" s="211" t="s">
        <v>3630</v>
      </c>
      <c r="E56" s="211" t="s">
        <v>24</v>
      </c>
      <c r="F56" s="211" t="s">
        <v>7</v>
      </c>
      <c r="G56" s="211" t="s">
        <v>1833</v>
      </c>
      <c r="H56" s="211"/>
      <c r="I56" s="214">
        <v>332</v>
      </c>
      <c r="J56" s="214">
        <v>597</v>
      </c>
    </row>
    <row r="57" spans="1:10" s="675" customFormat="1">
      <c r="A57" s="210">
        <v>43461</v>
      </c>
      <c r="B57" s="211" t="s">
        <v>7</v>
      </c>
      <c r="C57" s="211">
        <v>57330</v>
      </c>
      <c r="D57" s="211" t="s">
        <v>2925</v>
      </c>
      <c r="E57" s="211" t="s">
        <v>7</v>
      </c>
      <c r="F57" s="211" t="s">
        <v>5</v>
      </c>
      <c r="G57" s="211" t="s">
        <v>388</v>
      </c>
      <c r="H57" s="211"/>
      <c r="I57" s="214">
        <v>24</v>
      </c>
      <c r="J57" s="214" t="s">
        <v>3640</v>
      </c>
    </row>
    <row r="58" spans="1:10" s="675" customFormat="1">
      <c r="A58" s="210">
        <v>43461</v>
      </c>
      <c r="B58" s="211" t="s">
        <v>7</v>
      </c>
      <c r="C58" s="211">
        <v>41160</v>
      </c>
      <c r="D58" s="211" t="s">
        <v>3643</v>
      </c>
      <c r="E58" s="211" t="s">
        <v>7</v>
      </c>
      <c r="F58" s="211" t="s">
        <v>35</v>
      </c>
      <c r="G58" s="211" t="s">
        <v>1178</v>
      </c>
      <c r="H58" s="211"/>
      <c r="I58" s="214">
        <v>318</v>
      </c>
      <c r="J58" s="214">
        <v>489</v>
      </c>
    </row>
    <row r="59" spans="1:10" s="675" customFormat="1">
      <c r="A59" s="210">
        <v>43461</v>
      </c>
      <c r="B59" s="211" t="s">
        <v>7</v>
      </c>
      <c r="C59" s="211">
        <v>54920</v>
      </c>
      <c r="D59" s="211" t="s">
        <v>372</v>
      </c>
      <c r="E59" s="211" t="s">
        <v>7</v>
      </c>
      <c r="F59" s="211" t="s">
        <v>24</v>
      </c>
      <c r="G59" s="211" t="s">
        <v>388</v>
      </c>
      <c r="H59" s="211"/>
      <c r="I59" s="214">
        <v>20</v>
      </c>
      <c r="J59" s="214" t="s">
        <v>3571</v>
      </c>
    </row>
    <row r="60" spans="1:10" s="675" customFormat="1">
      <c r="A60" s="210">
        <v>43461</v>
      </c>
      <c r="B60" s="211" t="s">
        <v>7</v>
      </c>
      <c r="C60" s="211">
        <v>54560</v>
      </c>
      <c r="D60" s="211" t="s">
        <v>3646</v>
      </c>
      <c r="E60" s="211" t="s">
        <v>7</v>
      </c>
      <c r="F60" s="211" t="s">
        <v>24</v>
      </c>
      <c r="G60" s="211" t="s">
        <v>388</v>
      </c>
      <c r="H60" s="211"/>
      <c r="I60" s="214">
        <v>31</v>
      </c>
      <c r="J60" s="214" t="s">
        <v>3647</v>
      </c>
    </row>
    <row r="61" spans="1:10" s="675" customFormat="1">
      <c r="A61" s="210">
        <v>43461</v>
      </c>
      <c r="B61" s="211" t="s">
        <v>7</v>
      </c>
      <c r="C61" s="211">
        <v>57100</v>
      </c>
      <c r="D61" s="211" t="s">
        <v>369</v>
      </c>
      <c r="E61" s="211" t="s">
        <v>7</v>
      </c>
      <c r="F61" s="211" t="s">
        <v>5</v>
      </c>
      <c r="G61" s="211" t="s">
        <v>1178</v>
      </c>
      <c r="H61" s="211"/>
      <c r="I61" s="214">
        <v>40</v>
      </c>
      <c r="J61" s="214" t="s">
        <v>3627</v>
      </c>
    </row>
    <row r="62" spans="1:10" s="675" customFormat="1">
      <c r="A62" s="210">
        <v>43462</v>
      </c>
      <c r="B62" s="211" t="s">
        <v>7</v>
      </c>
      <c r="C62" s="211">
        <v>57100</v>
      </c>
      <c r="D62" s="211" t="s">
        <v>369</v>
      </c>
      <c r="E62" s="211" t="s">
        <v>7</v>
      </c>
      <c r="F62" s="211" t="s">
        <v>24</v>
      </c>
      <c r="G62" s="211" t="s">
        <v>663</v>
      </c>
      <c r="H62" s="211"/>
      <c r="I62" s="214">
        <v>36</v>
      </c>
      <c r="J62" s="214" t="s">
        <v>3627</v>
      </c>
    </row>
    <row r="63" spans="1:10" s="675" customFormat="1">
      <c r="A63" s="210">
        <v>43462</v>
      </c>
      <c r="B63" s="211" t="s">
        <v>7</v>
      </c>
      <c r="C63" s="211">
        <v>54400</v>
      </c>
      <c r="D63" s="211" t="s">
        <v>815</v>
      </c>
      <c r="E63" s="211" t="s">
        <v>7</v>
      </c>
      <c r="F63" s="211" t="s">
        <v>9</v>
      </c>
      <c r="G63" s="211" t="s">
        <v>1178</v>
      </c>
      <c r="H63" s="211"/>
      <c r="I63" s="214">
        <v>24</v>
      </c>
      <c r="J63" s="214" t="s">
        <v>3670</v>
      </c>
    </row>
    <row r="64" spans="1:10" s="675" customFormat="1">
      <c r="A64" s="210">
        <v>43462</v>
      </c>
      <c r="B64" s="211" t="s">
        <v>7</v>
      </c>
      <c r="C64" s="211">
        <v>55000</v>
      </c>
      <c r="D64" s="211" t="s">
        <v>3676</v>
      </c>
      <c r="E64" s="211" t="s">
        <v>7</v>
      </c>
      <c r="F64" s="211" t="s">
        <v>9</v>
      </c>
      <c r="G64" s="211" t="s">
        <v>388</v>
      </c>
      <c r="H64" s="211"/>
      <c r="I64" s="214">
        <v>110</v>
      </c>
      <c r="J64" s="214">
        <v>137</v>
      </c>
    </row>
    <row r="65" spans="1:10" s="675" customFormat="1">
      <c r="A65" s="210">
        <v>43462</v>
      </c>
      <c r="B65" s="211" t="s">
        <v>7</v>
      </c>
      <c r="C65" s="211">
        <v>57330</v>
      </c>
      <c r="D65" s="211" t="s">
        <v>2925</v>
      </c>
      <c r="E65" s="211" t="s">
        <v>7</v>
      </c>
      <c r="F65" s="211" t="s">
        <v>7</v>
      </c>
      <c r="G65" s="211" t="s">
        <v>123</v>
      </c>
      <c r="H65" s="211"/>
      <c r="I65" s="214">
        <v>25</v>
      </c>
      <c r="J65" s="214" t="s">
        <v>3640</v>
      </c>
    </row>
    <row r="66" spans="1:10" s="675" customFormat="1">
      <c r="A66" s="210">
        <v>43463</v>
      </c>
      <c r="B66" s="211" t="s">
        <v>7</v>
      </c>
      <c r="C66" s="211">
        <v>54460</v>
      </c>
      <c r="D66" s="211" t="s">
        <v>3698</v>
      </c>
      <c r="E66" s="211" t="s">
        <v>7</v>
      </c>
      <c r="F66" s="211" t="s">
        <v>24</v>
      </c>
      <c r="G66" s="211" t="s">
        <v>609</v>
      </c>
      <c r="H66" s="211"/>
      <c r="I66" s="214">
        <v>79</v>
      </c>
      <c r="J66" s="214">
        <v>117</v>
      </c>
    </row>
    <row r="67" spans="1:10" s="675" customFormat="1">
      <c r="A67" s="210">
        <v>43463</v>
      </c>
      <c r="B67" s="211" t="s">
        <v>7</v>
      </c>
      <c r="C67" s="211">
        <v>541360</v>
      </c>
      <c r="D67" s="211" t="s">
        <v>3699</v>
      </c>
      <c r="E67" s="211" t="s">
        <v>7</v>
      </c>
      <c r="F67" s="211" t="s">
        <v>7</v>
      </c>
      <c r="G67" s="211" t="s">
        <v>3738</v>
      </c>
      <c r="H67" s="211"/>
      <c r="I67" s="214">
        <v>82</v>
      </c>
      <c r="J67" s="214">
        <v>123</v>
      </c>
    </row>
    <row r="68" spans="1:10" s="675" customFormat="1">
      <c r="A68" s="210">
        <v>43463</v>
      </c>
      <c r="B68" s="211" t="s">
        <v>7</v>
      </c>
      <c r="C68" s="211">
        <v>57140</v>
      </c>
      <c r="D68" s="211" t="s">
        <v>2454</v>
      </c>
      <c r="E68" s="211" t="s">
        <v>7</v>
      </c>
      <c r="F68" s="211" t="s">
        <v>24</v>
      </c>
      <c r="G68" s="211" t="s">
        <v>514</v>
      </c>
      <c r="H68" s="211"/>
      <c r="I68" s="214">
        <v>44</v>
      </c>
      <c r="J68" s="214">
        <v>66</v>
      </c>
    </row>
    <row r="69" spans="1:10" s="675" customFormat="1">
      <c r="A69" s="210">
        <v>43464</v>
      </c>
      <c r="B69" s="211" t="s">
        <v>7</v>
      </c>
      <c r="C69" s="211">
        <v>57330</v>
      </c>
      <c r="D69" s="211" t="s">
        <v>2925</v>
      </c>
      <c r="E69" s="211" t="s">
        <v>7</v>
      </c>
      <c r="F69" s="211" t="s">
        <v>7</v>
      </c>
      <c r="G69" s="211" t="s">
        <v>3709</v>
      </c>
      <c r="H69" s="211"/>
      <c r="I69" s="214">
        <v>25</v>
      </c>
      <c r="J69" s="214">
        <v>33</v>
      </c>
    </row>
    <row r="70" spans="1:10" s="675" customFormat="1">
      <c r="A70" s="210">
        <v>43464</v>
      </c>
      <c r="B70" s="211" t="s">
        <v>7</v>
      </c>
      <c r="C70" s="211">
        <v>68350</v>
      </c>
      <c r="D70" s="211" t="s">
        <v>3712</v>
      </c>
      <c r="E70" s="211" t="s">
        <v>24</v>
      </c>
      <c r="F70" s="211" t="s">
        <v>7</v>
      </c>
      <c r="G70" s="211" t="s">
        <v>1208</v>
      </c>
      <c r="H70" s="211"/>
      <c r="I70" s="214">
        <v>160</v>
      </c>
      <c r="J70" s="214">
        <v>247</v>
      </c>
    </row>
    <row r="71" spans="1:10" s="675" customFormat="1">
      <c r="A71" s="210">
        <v>43464</v>
      </c>
      <c r="B71" s="211" t="s">
        <v>7</v>
      </c>
      <c r="C71" s="211">
        <v>57100</v>
      </c>
      <c r="D71" s="211" t="s">
        <v>369</v>
      </c>
      <c r="E71" s="211" t="s">
        <v>7</v>
      </c>
      <c r="F71" s="211" t="s">
        <v>7</v>
      </c>
      <c r="G71" s="211" t="s">
        <v>3739</v>
      </c>
      <c r="H71" s="211"/>
      <c r="I71" s="214">
        <v>29</v>
      </c>
      <c r="J71" s="214">
        <v>41</v>
      </c>
    </row>
    <row r="72" spans="1:10" s="675" customFormat="1">
      <c r="A72" s="210">
        <v>43464</v>
      </c>
      <c r="B72" s="211" t="s">
        <v>7</v>
      </c>
      <c r="C72" s="211">
        <v>57100</v>
      </c>
      <c r="D72" s="211" t="s">
        <v>369</v>
      </c>
      <c r="E72" s="211" t="s">
        <v>7</v>
      </c>
      <c r="F72" s="211" t="s">
        <v>7</v>
      </c>
      <c r="G72" s="211" t="s">
        <v>3739</v>
      </c>
      <c r="H72" s="211"/>
      <c r="I72" s="214">
        <v>29</v>
      </c>
      <c r="J72" s="214">
        <v>41</v>
      </c>
    </row>
    <row r="73" spans="1:10" s="675" customFormat="1">
      <c r="A73" s="210">
        <v>43464</v>
      </c>
      <c r="B73" s="211" t="s">
        <v>7</v>
      </c>
      <c r="C73" s="211">
        <v>57440</v>
      </c>
      <c r="D73" s="211" t="s">
        <v>420</v>
      </c>
      <c r="E73" s="211" t="s">
        <v>7</v>
      </c>
      <c r="F73" s="211" t="s">
        <v>24</v>
      </c>
      <c r="G73" s="211" t="s">
        <v>794</v>
      </c>
      <c r="H73" s="211"/>
      <c r="I73" s="214">
        <v>30</v>
      </c>
      <c r="J73" s="214">
        <v>42</v>
      </c>
    </row>
    <row r="74" spans="1:10" s="675" customFormat="1">
      <c r="A74" s="210">
        <v>43464</v>
      </c>
      <c r="B74" s="211" t="s">
        <v>7</v>
      </c>
      <c r="C74" s="211">
        <v>54135</v>
      </c>
      <c r="D74" s="211" t="s">
        <v>738</v>
      </c>
      <c r="E74" s="211" t="s">
        <v>7</v>
      </c>
      <c r="F74" s="211" t="s">
        <v>7</v>
      </c>
      <c r="G74" s="211" t="s">
        <v>514</v>
      </c>
      <c r="H74" s="211"/>
      <c r="I74" s="214">
        <v>18</v>
      </c>
      <c r="J74" s="214">
        <v>16</v>
      </c>
    </row>
    <row r="75" spans="1:10" s="675" customFormat="1">
      <c r="A75" s="210">
        <v>43465</v>
      </c>
      <c r="B75" s="211" t="s">
        <v>7</v>
      </c>
      <c r="C75" s="211">
        <v>67210</v>
      </c>
      <c r="D75" s="211" t="s">
        <v>3721</v>
      </c>
      <c r="E75" s="211" t="s">
        <v>7</v>
      </c>
      <c r="F75" s="211" t="s">
        <v>7</v>
      </c>
      <c r="G75" s="211" t="s">
        <v>3739</v>
      </c>
      <c r="H75" s="211"/>
      <c r="I75" s="214">
        <v>84</v>
      </c>
      <c r="J75" s="214">
        <v>219</v>
      </c>
    </row>
    <row r="76" spans="1:10" s="675" customFormat="1">
      <c r="A76" s="210">
        <v>43465</v>
      </c>
      <c r="B76" s="211" t="s">
        <v>7</v>
      </c>
      <c r="C76" s="211">
        <v>57000</v>
      </c>
      <c r="D76" s="211" t="s">
        <v>785</v>
      </c>
      <c r="E76" s="211" t="s">
        <v>7</v>
      </c>
      <c r="F76" s="211" t="s">
        <v>7</v>
      </c>
      <c r="G76" s="211" t="s">
        <v>548</v>
      </c>
      <c r="H76" s="211"/>
      <c r="I76" s="214">
        <v>48</v>
      </c>
      <c r="J76" s="214">
        <v>65</v>
      </c>
    </row>
    <row r="77" spans="1:10" s="675" customFormat="1">
      <c r="A77" s="210">
        <v>43465</v>
      </c>
      <c r="B77" s="211" t="s">
        <v>7</v>
      </c>
      <c r="C77" s="211">
        <v>55600</v>
      </c>
      <c r="D77" s="211" t="s">
        <v>3722</v>
      </c>
      <c r="E77" s="211" t="s">
        <v>7</v>
      </c>
      <c r="F77" s="211" t="s">
        <v>7</v>
      </c>
      <c r="G77" s="211" t="s">
        <v>3739</v>
      </c>
      <c r="H77" s="211"/>
      <c r="I77" s="214">
        <v>50</v>
      </c>
      <c r="J77" s="214">
        <v>49</v>
      </c>
    </row>
    <row r="78" spans="1:10" s="675" customFormat="1">
      <c r="A78" s="210">
        <v>43465</v>
      </c>
      <c r="B78" s="211" t="s">
        <v>263</v>
      </c>
      <c r="C78" s="211" t="s">
        <v>3719</v>
      </c>
      <c r="D78" s="211" t="s">
        <v>263</v>
      </c>
      <c r="E78" s="211" t="s">
        <v>264</v>
      </c>
      <c r="F78" s="211" t="s">
        <v>7</v>
      </c>
      <c r="G78" s="211" t="s">
        <v>1612</v>
      </c>
      <c r="H78" s="211"/>
      <c r="I78" s="214">
        <v>204</v>
      </c>
      <c r="J78" s="214">
        <v>359</v>
      </c>
    </row>
    <row r="79" spans="1:10" s="675" customFormat="1">
      <c r="A79" s="210">
        <v>43435</v>
      </c>
      <c r="B79" s="211" t="s">
        <v>4</v>
      </c>
      <c r="C79" s="211">
        <v>8437</v>
      </c>
      <c r="D79" s="211" t="s">
        <v>385</v>
      </c>
      <c r="E79" s="211" t="s">
        <v>5</v>
      </c>
      <c r="F79" s="211" t="s">
        <v>7</v>
      </c>
      <c r="G79" s="211" t="s">
        <v>123</v>
      </c>
      <c r="H79" s="211"/>
      <c r="I79" s="214">
        <v>26</v>
      </c>
      <c r="J79" s="214" t="s">
        <v>3499</v>
      </c>
    </row>
    <row r="80" spans="1:10" s="675" customFormat="1">
      <c r="A80" s="210">
        <v>43435</v>
      </c>
      <c r="B80" s="211" t="s">
        <v>4</v>
      </c>
      <c r="C80" s="211">
        <v>4482</v>
      </c>
      <c r="D80" s="211" t="s">
        <v>139</v>
      </c>
      <c r="E80" s="211" t="s">
        <v>5</v>
      </c>
      <c r="F80" s="211" t="s">
        <v>363</v>
      </c>
      <c r="G80" s="211" t="s">
        <v>663</v>
      </c>
      <c r="H80" s="211"/>
      <c r="I80" s="214">
        <v>10</v>
      </c>
      <c r="J80" s="214" t="s">
        <v>3500</v>
      </c>
    </row>
    <row r="81" spans="1:10" s="675" customFormat="1">
      <c r="A81" s="210">
        <v>43435</v>
      </c>
      <c r="B81" s="211" t="s">
        <v>4</v>
      </c>
      <c r="C81" s="211">
        <v>1466</v>
      </c>
      <c r="D81" s="211" t="s">
        <v>205</v>
      </c>
      <c r="E81" s="211" t="s">
        <v>79</v>
      </c>
      <c r="F81" s="211" t="s">
        <v>24</v>
      </c>
      <c r="G81" s="211" t="s">
        <v>3015</v>
      </c>
      <c r="H81" s="211"/>
      <c r="I81" s="214">
        <v>30</v>
      </c>
      <c r="J81" s="214" t="s">
        <v>3501</v>
      </c>
    </row>
    <row r="82" spans="1:10" s="675" customFormat="1">
      <c r="A82" s="210">
        <v>43435</v>
      </c>
      <c r="B82" s="211" t="s">
        <v>4</v>
      </c>
      <c r="C82" s="211">
        <v>4390</v>
      </c>
      <c r="D82" s="211" t="s">
        <v>173</v>
      </c>
      <c r="E82" s="211" t="s">
        <v>5</v>
      </c>
      <c r="F82" s="211" t="s">
        <v>7</v>
      </c>
      <c r="G82" s="211" t="s">
        <v>946</v>
      </c>
      <c r="H82" s="211"/>
      <c r="I82" s="214">
        <v>12</v>
      </c>
      <c r="J82" s="214" t="s">
        <v>3502</v>
      </c>
    </row>
    <row r="83" spans="1:10" s="675" customFormat="1">
      <c r="A83" s="210">
        <v>43435</v>
      </c>
      <c r="B83" s="211" t="s">
        <v>4</v>
      </c>
      <c r="C83" s="211">
        <v>5751</v>
      </c>
      <c r="D83" s="211" t="s">
        <v>329</v>
      </c>
      <c r="E83" s="211" t="s">
        <v>9</v>
      </c>
      <c r="F83" s="211" t="s">
        <v>24</v>
      </c>
      <c r="G83" s="211" t="s">
        <v>663</v>
      </c>
      <c r="H83" s="211"/>
      <c r="I83" s="214">
        <v>39</v>
      </c>
      <c r="J83" s="214" t="s">
        <v>3503</v>
      </c>
    </row>
    <row r="84" spans="1:10" s="675" customFormat="1">
      <c r="A84" s="210">
        <v>43436</v>
      </c>
      <c r="B84" s="211" t="s">
        <v>4</v>
      </c>
      <c r="C84" s="211">
        <v>8077</v>
      </c>
      <c r="D84" s="211" t="s">
        <v>133</v>
      </c>
      <c r="E84" s="211" t="s">
        <v>7</v>
      </c>
      <c r="F84" s="211" t="s">
        <v>24</v>
      </c>
      <c r="G84" s="211" t="s">
        <v>663</v>
      </c>
      <c r="H84" s="211"/>
      <c r="I84" s="214">
        <v>20</v>
      </c>
      <c r="J84" s="214" t="s">
        <v>3507</v>
      </c>
    </row>
    <row r="85" spans="1:10" s="675" customFormat="1">
      <c r="A85" s="210">
        <v>43436</v>
      </c>
      <c r="B85" s="211" t="s">
        <v>4</v>
      </c>
      <c r="C85" s="211">
        <v>5231</v>
      </c>
      <c r="D85" s="211" t="s">
        <v>166</v>
      </c>
      <c r="E85" s="211" t="s">
        <v>7</v>
      </c>
      <c r="F85" s="211" t="s">
        <v>24</v>
      </c>
      <c r="G85" s="211" t="s">
        <v>388</v>
      </c>
      <c r="H85" s="211"/>
      <c r="I85" s="214">
        <v>25</v>
      </c>
      <c r="J85" s="214" t="s">
        <v>3508</v>
      </c>
    </row>
    <row r="86" spans="1:10" s="675" customFormat="1">
      <c r="A86" s="210">
        <v>43436</v>
      </c>
      <c r="B86" s="211" t="s">
        <v>4</v>
      </c>
      <c r="C86" s="211">
        <v>1372</v>
      </c>
      <c r="D86" s="211" t="s">
        <v>205</v>
      </c>
      <c r="E86" s="211" t="s">
        <v>14</v>
      </c>
      <c r="F86" s="211" t="s">
        <v>24</v>
      </c>
      <c r="G86" s="211" t="s">
        <v>1302</v>
      </c>
      <c r="H86" s="211"/>
      <c r="I86" s="214">
        <v>27</v>
      </c>
      <c r="J86" s="214">
        <v>35</v>
      </c>
    </row>
    <row r="87" spans="1:10" s="675" customFormat="1">
      <c r="A87" s="210">
        <v>43436</v>
      </c>
      <c r="B87" s="211" t="s">
        <v>4</v>
      </c>
      <c r="C87" s="211">
        <v>2410</v>
      </c>
      <c r="D87" s="211" t="s">
        <v>135</v>
      </c>
      <c r="E87" s="211" t="s">
        <v>7</v>
      </c>
      <c r="F87" s="211" t="s">
        <v>24</v>
      </c>
      <c r="G87" s="211" t="s">
        <v>123</v>
      </c>
      <c r="H87" s="211"/>
      <c r="I87" s="214">
        <v>22</v>
      </c>
      <c r="J87" s="214" t="s">
        <v>3509</v>
      </c>
    </row>
    <row r="88" spans="1:10" s="675" customFormat="1">
      <c r="A88" s="210">
        <v>43436</v>
      </c>
      <c r="B88" s="211" t="s">
        <v>4</v>
      </c>
      <c r="C88" s="211">
        <v>4367</v>
      </c>
      <c r="D88" s="211" t="s">
        <v>145</v>
      </c>
      <c r="E88" s="211" t="s">
        <v>12</v>
      </c>
      <c r="F88" s="211" t="s">
        <v>24</v>
      </c>
      <c r="G88" s="211" t="s">
        <v>388</v>
      </c>
      <c r="H88" s="211"/>
      <c r="I88" s="214">
        <v>8</v>
      </c>
      <c r="J88" s="214" t="s">
        <v>3512</v>
      </c>
    </row>
    <row r="89" spans="1:10" s="675" customFormat="1">
      <c r="A89" s="210">
        <v>43436</v>
      </c>
      <c r="B89" s="211" t="s">
        <v>4</v>
      </c>
      <c r="C89" s="211">
        <v>3816</v>
      </c>
      <c r="D89" s="211" t="s">
        <v>304</v>
      </c>
      <c r="E89" s="211" t="s">
        <v>5</v>
      </c>
      <c r="F89" s="211" t="s">
        <v>7</v>
      </c>
      <c r="G89" s="211" t="s">
        <v>1032</v>
      </c>
      <c r="H89" s="211"/>
      <c r="I89" s="214">
        <v>14</v>
      </c>
      <c r="J89" s="214" t="s">
        <v>3513</v>
      </c>
    </row>
    <row r="90" spans="1:10" s="675" customFormat="1">
      <c r="A90" s="210">
        <v>43436</v>
      </c>
      <c r="B90" s="211" t="s">
        <v>4</v>
      </c>
      <c r="C90" s="211">
        <v>5680</v>
      </c>
      <c r="D90" s="218" t="s">
        <v>193</v>
      </c>
      <c r="E90" s="211" t="s">
        <v>5</v>
      </c>
      <c r="F90" s="211" t="s">
        <v>7</v>
      </c>
      <c r="G90" s="211" t="s">
        <v>3723</v>
      </c>
      <c r="H90" s="211"/>
      <c r="I90" s="214">
        <v>28</v>
      </c>
      <c r="J90" s="214" t="s">
        <v>3514</v>
      </c>
    </row>
    <row r="91" spans="1:10" s="675" customFormat="1">
      <c r="A91" s="210">
        <v>43436</v>
      </c>
      <c r="B91" s="211" t="s">
        <v>4</v>
      </c>
      <c r="C91" s="211">
        <v>3944</v>
      </c>
      <c r="D91" s="211" t="s">
        <v>175</v>
      </c>
      <c r="E91" s="211" t="s">
        <v>5</v>
      </c>
      <c r="F91" s="211" t="s">
        <v>228</v>
      </c>
      <c r="G91" s="211" t="s">
        <v>123</v>
      </c>
      <c r="H91" s="211"/>
      <c r="I91" s="214">
        <v>16</v>
      </c>
      <c r="J91" s="214" t="s">
        <v>3516</v>
      </c>
    </row>
    <row r="92" spans="1:10" s="675" customFormat="1">
      <c r="A92" s="210">
        <v>43436</v>
      </c>
      <c r="B92" s="211" t="s">
        <v>4</v>
      </c>
      <c r="C92" s="211">
        <v>3943</v>
      </c>
      <c r="D92" s="211" t="s">
        <v>175</v>
      </c>
      <c r="E92" s="211" t="s">
        <v>7</v>
      </c>
      <c r="F92" s="211" t="s">
        <v>10</v>
      </c>
      <c r="G92" s="211" t="s">
        <v>123</v>
      </c>
      <c r="H92" s="211"/>
      <c r="I92" s="214">
        <v>13</v>
      </c>
      <c r="J92" s="214" t="s">
        <v>3517</v>
      </c>
    </row>
    <row r="93" spans="1:10" s="675" customFormat="1">
      <c r="A93" s="210">
        <v>43436</v>
      </c>
      <c r="B93" s="211" t="s">
        <v>4</v>
      </c>
      <c r="C93" s="211">
        <v>3317</v>
      </c>
      <c r="D93" s="211" t="s">
        <v>137</v>
      </c>
      <c r="E93" s="211" t="s">
        <v>5</v>
      </c>
      <c r="F93" s="211" t="s">
        <v>7</v>
      </c>
      <c r="G93" s="211" t="s">
        <v>1047</v>
      </c>
      <c r="H93" s="211"/>
      <c r="I93" s="214">
        <v>16</v>
      </c>
      <c r="J93" s="214" t="s">
        <v>3518</v>
      </c>
    </row>
    <row r="94" spans="1:10" s="675" customFormat="1">
      <c r="A94" s="210">
        <v>43436</v>
      </c>
      <c r="B94" s="211" t="s">
        <v>4</v>
      </c>
      <c r="C94" s="211">
        <v>2141</v>
      </c>
      <c r="D94" s="211" t="s">
        <v>205</v>
      </c>
      <c r="E94" s="211" t="s">
        <v>7</v>
      </c>
      <c r="F94" s="211" t="s">
        <v>24</v>
      </c>
      <c r="G94" s="211" t="s">
        <v>123</v>
      </c>
      <c r="H94" s="211"/>
      <c r="I94" s="214">
        <v>24</v>
      </c>
      <c r="J94" s="214">
        <v>28</v>
      </c>
    </row>
    <row r="95" spans="1:10" s="675" customFormat="1">
      <c r="A95" s="210">
        <v>43436</v>
      </c>
      <c r="B95" s="211" t="s">
        <v>4</v>
      </c>
      <c r="C95" s="211">
        <v>3429</v>
      </c>
      <c r="D95" s="211" t="s">
        <v>168</v>
      </c>
      <c r="E95" s="211" t="s">
        <v>35</v>
      </c>
      <c r="F95" s="211" t="s">
        <v>5</v>
      </c>
      <c r="G95" s="211" t="s">
        <v>123</v>
      </c>
      <c r="H95" s="211"/>
      <c r="I95" s="214">
        <v>17</v>
      </c>
      <c r="J95" s="214" t="s">
        <v>3519</v>
      </c>
    </row>
    <row r="96" spans="1:10" s="675" customFormat="1">
      <c r="A96" s="210">
        <v>43436</v>
      </c>
      <c r="B96" s="211" t="s">
        <v>4</v>
      </c>
      <c r="C96" s="211">
        <v>8017</v>
      </c>
      <c r="D96" s="211" t="s">
        <v>135</v>
      </c>
      <c r="E96" s="211" t="s">
        <v>79</v>
      </c>
      <c r="F96" s="211" t="s">
        <v>24</v>
      </c>
      <c r="G96" s="211" t="s">
        <v>2844</v>
      </c>
      <c r="H96" s="211"/>
      <c r="I96" s="214">
        <v>22</v>
      </c>
      <c r="J96" s="214" t="s">
        <v>3505</v>
      </c>
    </row>
    <row r="97" spans="1:10" s="675" customFormat="1">
      <c r="A97" s="210">
        <v>43436</v>
      </c>
      <c r="B97" s="211" t="s">
        <v>4</v>
      </c>
      <c r="C97" s="211">
        <v>2343</v>
      </c>
      <c r="D97" s="211" t="s">
        <v>205</v>
      </c>
      <c r="E97" s="211" t="s">
        <v>5</v>
      </c>
      <c r="F97" s="211" t="s">
        <v>7</v>
      </c>
      <c r="G97" s="211" t="s">
        <v>3723</v>
      </c>
      <c r="H97" s="211"/>
      <c r="I97" s="214">
        <v>25</v>
      </c>
      <c r="J97" s="214" t="s">
        <v>3520</v>
      </c>
    </row>
    <row r="98" spans="1:10" s="675" customFormat="1">
      <c r="A98" s="210">
        <v>43436</v>
      </c>
      <c r="B98" s="211" t="s">
        <v>4</v>
      </c>
      <c r="C98" s="211">
        <v>4367</v>
      </c>
      <c r="D98" s="211" t="s">
        <v>145</v>
      </c>
      <c r="E98" s="211" t="s">
        <v>6</v>
      </c>
      <c r="F98" s="211" t="s">
        <v>5</v>
      </c>
      <c r="G98" s="211" t="s">
        <v>2844</v>
      </c>
      <c r="H98" s="211"/>
      <c r="I98" s="214">
        <v>8</v>
      </c>
      <c r="J98" s="214" t="s">
        <v>3512</v>
      </c>
    </row>
    <row r="99" spans="1:10" s="675" customFormat="1">
      <c r="A99" s="210">
        <v>43436</v>
      </c>
      <c r="B99" s="211" t="s">
        <v>4</v>
      </c>
      <c r="C99" s="211">
        <v>1511</v>
      </c>
      <c r="D99" s="211" t="s">
        <v>205</v>
      </c>
      <c r="E99" s="211" t="s">
        <v>451</v>
      </c>
      <c r="F99" s="211" t="s">
        <v>24</v>
      </c>
      <c r="G99" s="211" t="s">
        <v>3521</v>
      </c>
      <c r="H99" s="211"/>
      <c r="I99" s="214">
        <v>25</v>
      </c>
      <c r="J99" s="214" t="s">
        <v>3522</v>
      </c>
    </row>
    <row r="100" spans="1:10" s="675" customFormat="1">
      <c r="A100" s="210">
        <v>43437</v>
      </c>
      <c r="B100" s="211" t="s">
        <v>4</v>
      </c>
      <c r="C100" s="211">
        <v>3879</v>
      </c>
      <c r="D100" s="211" t="s">
        <v>304</v>
      </c>
      <c r="E100" s="211" t="s">
        <v>5</v>
      </c>
      <c r="F100" s="211" t="s">
        <v>7</v>
      </c>
      <c r="G100" s="211" t="s">
        <v>1032</v>
      </c>
      <c r="H100" s="211"/>
      <c r="I100" s="214">
        <v>14</v>
      </c>
      <c r="J100" s="214" t="s">
        <v>3525</v>
      </c>
    </row>
    <row r="101" spans="1:10" s="675" customFormat="1">
      <c r="A101" s="210">
        <v>43439</v>
      </c>
      <c r="B101" s="211" t="s">
        <v>4</v>
      </c>
      <c r="C101" s="211">
        <v>8213</v>
      </c>
      <c r="D101" s="211" t="s">
        <v>162</v>
      </c>
      <c r="E101" s="211" t="s">
        <v>7</v>
      </c>
      <c r="F101" s="211" t="s">
        <v>5</v>
      </c>
      <c r="G101" s="211" t="s">
        <v>1224</v>
      </c>
      <c r="H101" s="211"/>
      <c r="I101" s="214">
        <v>26</v>
      </c>
      <c r="J101" s="214" t="s">
        <v>3528</v>
      </c>
    </row>
    <row r="102" spans="1:10" s="675" customFormat="1">
      <c r="A102" s="210">
        <v>43440</v>
      </c>
      <c r="B102" s="211" t="s">
        <v>4</v>
      </c>
      <c r="C102" s="211">
        <v>8121</v>
      </c>
      <c r="D102" s="211" t="s">
        <v>148</v>
      </c>
      <c r="E102" s="211" t="s">
        <v>7</v>
      </c>
      <c r="F102" s="211" t="s">
        <v>5</v>
      </c>
      <c r="G102" s="211" t="s">
        <v>1224</v>
      </c>
      <c r="H102" s="211"/>
      <c r="I102" s="214">
        <v>28</v>
      </c>
      <c r="J102" s="214" t="s">
        <v>3529</v>
      </c>
    </row>
    <row r="103" spans="1:10" s="675" customFormat="1">
      <c r="A103" s="210">
        <v>43440</v>
      </c>
      <c r="B103" s="211" t="s">
        <v>4</v>
      </c>
      <c r="C103" s="211">
        <v>4606</v>
      </c>
      <c r="D103" s="211" t="s">
        <v>207</v>
      </c>
      <c r="E103" s="211" t="s">
        <v>5</v>
      </c>
      <c r="F103" s="211" t="s">
        <v>6</v>
      </c>
      <c r="G103" s="211" t="s">
        <v>123</v>
      </c>
      <c r="H103" s="211"/>
      <c r="I103" s="214">
        <v>7</v>
      </c>
      <c r="J103" s="214" t="s">
        <v>3530</v>
      </c>
    </row>
    <row r="104" spans="1:10" s="675" customFormat="1">
      <c r="A104" s="210">
        <v>43440</v>
      </c>
      <c r="B104" s="211" t="s">
        <v>4</v>
      </c>
      <c r="C104" s="211">
        <v>3853</v>
      </c>
      <c r="D104" s="211" t="s">
        <v>168</v>
      </c>
      <c r="E104" s="211" t="s">
        <v>5</v>
      </c>
      <c r="F104" s="211" t="s">
        <v>24</v>
      </c>
      <c r="G104" s="211" t="s">
        <v>663</v>
      </c>
      <c r="H104" s="211"/>
      <c r="I104" s="214">
        <v>25</v>
      </c>
      <c r="J104" s="214" t="s">
        <v>3531</v>
      </c>
    </row>
    <row r="105" spans="1:10" s="675" customFormat="1">
      <c r="A105" s="210">
        <v>43440</v>
      </c>
      <c r="B105" s="211" t="s">
        <v>4</v>
      </c>
      <c r="C105" s="211">
        <v>6989</v>
      </c>
      <c r="D105" s="211" t="s">
        <v>312</v>
      </c>
      <c r="E105" s="211" t="s">
        <v>6</v>
      </c>
      <c r="F105" s="211" t="s">
        <v>100</v>
      </c>
      <c r="G105" s="211" t="s">
        <v>880</v>
      </c>
      <c r="H105" s="211"/>
      <c r="I105" s="214">
        <v>34</v>
      </c>
      <c r="J105" s="214" t="s">
        <v>3532</v>
      </c>
    </row>
    <row r="106" spans="1:10" s="675" customFormat="1">
      <c r="A106" s="210">
        <v>43441</v>
      </c>
      <c r="B106" s="211" t="s">
        <v>4</v>
      </c>
      <c r="C106" s="211">
        <v>3280</v>
      </c>
      <c r="D106" s="211" t="s">
        <v>333</v>
      </c>
      <c r="E106" s="211" t="s">
        <v>7</v>
      </c>
      <c r="F106" s="211" t="s">
        <v>7</v>
      </c>
      <c r="G106" s="211" t="s">
        <v>3533</v>
      </c>
      <c r="H106" s="211"/>
      <c r="I106" s="214">
        <v>23</v>
      </c>
      <c r="J106" s="214" t="s">
        <v>3534</v>
      </c>
    </row>
    <row r="107" spans="1:10" s="675" customFormat="1">
      <c r="A107" s="210">
        <v>43442</v>
      </c>
      <c r="B107" s="211" t="s">
        <v>4</v>
      </c>
      <c r="C107" s="211">
        <v>4991</v>
      </c>
      <c r="D107" s="211" t="s">
        <v>158</v>
      </c>
      <c r="E107" s="211" t="s">
        <v>5</v>
      </c>
      <c r="F107" s="211" t="s">
        <v>5</v>
      </c>
      <c r="G107" s="211" t="s">
        <v>2066</v>
      </c>
      <c r="H107" s="211"/>
      <c r="I107" s="214">
        <v>9</v>
      </c>
      <c r="J107" s="214" t="s">
        <v>3535</v>
      </c>
    </row>
    <row r="108" spans="1:10" s="675" customFormat="1">
      <c r="A108" s="210">
        <v>43442</v>
      </c>
      <c r="B108" s="211" t="s">
        <v>4</v>
      </c>
      <c r="C108" s="211">
        <v>1750</v>
      </c>
      <c r="D108" s="211" t="s">
        <v>205</v>
      </c>
      <c r="E108" s="211" t="s">
        <v>5</v>
      </c>
      <c r="F108" s="211" t="s">
        <v>5</v>
      </c>
      <c r="G108" s="211" t="s">
        <v>514</v>
      </c>
      <c r="H108" s="211"/>
      <c r="I108" s="214">
        <v>25</v>
      </c>
      <c r="J108" s="214" t="s">
        <v>3522</v>
      </c>
    </row>
    <row r="109" spans="1:10" s="675" customFormat="1">
      <c r="A109" s="210">
        <v>43442</v>
      </c>
      <c r="B109" s="211" t="s">
        <v>4</v>
      </c>
      <c r="C109" s="211">
        <v>3377</v>
      </c>
      <c r="D109" s="211" t="s">
        <v>151</v>
      </c>
      <c r="E109" s="211" t="s">
        <v>5</v>
      </c>
      <c r="F109" s="211" t="s">
        <v>3537</v>
      </c>
      <c r="G109" s="211" t="s">
        <v>3538</v>
      </c>
      <c r="H109" s="211"/>
      <c r="I109" s="214">
        <v>15</v>
      </c>
      <c r="J109" s="214">
        <v>18</v>
      </c>
    </row>
    <row r="110" spans="1:10" s="675" customFormat="1">
      <c r="A110" s="210">
        <v>43442</v>
      </c>
      <c r="B110" s="211" t="s">
        <v>4</v>
      </c>
      <c r="C110" s="211">
        <v>1270</v>
      </c>
      <c r="D110" s="211" t="s">
        <v>205</v>
      </c>
      <c r="E110" s="211" t="s">
        <v>5</v>
      </c>
      <c r="F110" s="211" t="s">
        <v>5</v>
      </c>
      <c r="G110" s="211" t="s">
        <v>3118</v>
      </c>
      <c r="H110" s="211"/>
      <c r="I110" s="214">
        <v>25</v>
      </c>
      <c r="J110" s="214" t="s">
        <v>3522</v>
      </c>
    </row>
    <row r="111" spans="1:10" s="675" customFormat="1">
      <c r="A111" s="210">
        <v>43442</v>
      </c>
      <c r="B111" s="211" t="s">
        <v>4</v>
      </c>
      <c r="C111" s="211">
        <v>7538</v>
      </c>
      <c r="D111" s="211" t="s">
        <v>468</v>
      </c>
      <c r="E111" s="211" t="s">
        <v>7</v>
      </c>
      <c r="F111" s="211" t="s">
        <v>5</v>
      </c>
      <c r="G111" s="211" t="s">
        <v>878</v>
      </c>
      <c r="H111" s="211"/>
      <c r="I111" s="214">
        <v>36</v>
      </c>
      <c r="J111" s="214">
        <v>52</v>
      </c>
    </row>
    <row r="112" spans="1:10" s="675" customFormat="1">
      <c r="A112" s="210">
        <v>43442</v>
      </c>
      <c r="B112" s="211" t="s">
        <v>4</v>
      </c>
      <c r="C112" s="211">
        <v>2349</v>
      </c>
      <c r="D112" s="211" t="s">
        <v>205</v>
      </c>
      <c r="E112" s="211" t="s">
        <v>24</v>
      </c>
      <c r="F112" s="211" t="s">
        <v>24</v>
      </c>
      <c r="G112" s="211" t="s">
        <v>42</v>
      </c>
      <c r="H112" s="211"/>
      <c r="I112" s="214">
        <v>25</v>
      </c>
      <c r="J112" s="214" t="s">
        <v>3522</v>
      </c>
    </row>
    <row r="113" spans="1:10" s="675" customFormat="1">
      <c r="A113" s="210">
        <v>43442</v>
      </c>
      <c r="B113" s="211" t="s">
        <v>4</v>
      </c>
      <c r="C113" s="211">
        <v>1254</v>
      </c>
      <c r="D113" s="211" t="s">
        <v>205</v>
      </c>
      <c r="E113" s="211" t="s">
        <v>7</v>
      </c>
      <c r="F113" s="211" t="s">
        <v>7</v>
      </c>
      <c r="G113" s="211" t="s">
        <v>1115</v>
      </c>
      <c r="H113" s="211"/>
      <c r="I113" s="214">
        <v>25</v>
      </c>
      <c r="J113" s="214" t="s">
        <v>3522</v>
      </c>
    </row>
    <row r="114" spans="1:10" s="675" customFormat="1">
      <c r="A114" s="210">
        <v>43442</v>
      </c>
      <c r="B114" s="211" t="s">
        <v>4</v>
      </c>
      <c r="C114" s="211">
        <v>6923</v>
      </c>
      <c r="D114" s="211" t="s">
        <v>933</v>
      </c>
      <c r="E114" s="211" t="s">
        <v>5</v>
      </c>
      <c r="F114" s="211" t="s">
        <v>5</v>
      </c>
      <c r="G114" s="211" t="s">
        <v>1996</v>
      </c>
      <c r="H114" s="211"/>
      <c r="I114" s="214">
        <v>32</v>
      </c>
      <c r="J114" s="214">
        <v>50</v>
      </c>
    </row>
    <row r="115" spans="1:10" s="675" customFormat="1">
      <c r="A115" s="210">
        <v>43442</v>
      </c>
      <c r="B115" s="211" t="s">
        <v>4</v>
      </c>
      <c r="C115" s="211">
        <v>3385</v>
      </c>
      <c r="D115" s="211" t="s">
        <v>650</v>
      </c>
      <c r="E115" s="211" t="s">
        <v>5</v>
      </c>
      <c r="F115" s="211" t="s">
        <v>5</v>
      </c>
      <c r="G115" s="211" t="s">
        <v>1037</v>
      </c>
      <c r="H115" s="211"/>
      <c r="I115" s="214">
        <v>46</v>
      </c>
      <c r="J115" s="214">
        <v>66</v>
      </c>
    </row>
    <row r="116" spans="1:10" s="675" customFormat="1">
      <c r="A116" s="210">
        <v>43443</v>
      </c>
      <c r="B116" s="211" t="s">
        <v>4</v>
      </c>
      <c r="C116" s="211">
        <v>2241</v>
      </c>
      <c r="D116" s="211" t="s">
        <v>205</v>
      </c>
      <c r="E116" s="211" t="s">
        <v>5</v>
      </c>
      <c r="F116" s="211" t="s">
        <v>5</v>
      </c>
      <c r="G116" s="211" t="s">
        <v>1244</v>
      </c>
      <c r="H116" s="211"/>
      <c r="I116" s="214">
        <v>25</v>
      </c>
      <c r="J116" s="214" t="s">
        <v>3522</v>
      </c>
    </row>
    <row r="117" spans="1:10" s="675" customFormat="1">
      <c r="A117" s="210">
        <v>43443</v>
      </c>
      <c r="B117" s="211" t="s">
        <v>4</v>
      </c>
      <c r="C117" s="211">
        <v>2139</v>
      </c>
      <c r="D117" s="211" t="s">
        <v>205</v>
      </c>
      <c r="E117" s="211" t="s">
        <v>79</v>
      </c>
      <c r="F117" s="211" t="s">
        <v>24</v>
      </c>
      <c r="G117" s="211" t="s">
        <v>98</v>
      </c>
      <c r="H117" s="211"/>
      <c r="I117" s="214">
        <v>25</v>
      </c>
      <c r="J117" s="214" t="s">
        <v>3522</v>
      </c>
    </row>
    <row r="118" spans="1:10" s="675" customFormat="1">
      <c r="A118" s="210">
        <v>43443</v>
      </c>
      <c r="B118" s="211" t="s">
        <v>4</v>
      </c>
      <c r="C118" s="211">
        <v>3882</v>
      </c>
      <c r="D118" s="211" t="s">
        <v>304</v>
      </c>
      <c r="E118" s="211" t="s">
        <v>5</v>
      </c>
      <c r="F118" s="211" t="s">
        <v>5</v>
      </c>
      <c r="G118" s="211" t="s">
        <v>3724</v>
      </c>
      <c r="H118" s="211"/>
      <c r="I118" s="214">
        <v>14</v>
      </c>
      <c r="J118" s="214" t="s">
        <v>3525</v>
      </c>
    </row>
    <row r="119" spans="1:10" s="675" customFormat="1">
      <c r="A119" s="210">
        <v>43443</v>
      </c>
      <c r="B119" s="211" t="s">
        <v>4</v>
      </c>
      <c r="C119" s="211">
        <v>2730</v>
      </c>
      <c r="D119" s="211" t="s">
        <v>205</v>
      </c>
      <c r="E119" s="211" t="s">
        <v>5</v>
      </c>
      <c r="F119" s="211" t="s">
        <v>5</v>
      </c>
      <c r="G119" s="211" t="s">
        <v>3496</v>
      </c>
      <c r="H119" s="211"/>
      <c r="I119" s="214"/>
      <c r="J119" s="214"/>
    </row>
    <row r="120" spans="1:10" s="675" customFormat="1">
      <c r="A120" s="210">
        <v>43443</v>
      </c>
      <c r="B120" s="211" t="s">
        <v>4</v>
      </c>
      <c r="C120" s="211">
        <v>3921</v>
      </c>
      <c r="D120" s="211" t="s">
        <v>175</v>
      </c>
      <c r="E120" s="211" t="s">
        <v>7</v>
      </c>
      <c r="F120" s="211" t="s">
        <v>7</v>
      </c>
      <c r="G120" s="211" t="s">
        <v>1115</v>
      </c>
      <c r="H120" s="211"/>
      <c r="I120" s="214">
        <v>12</v>
      </c>
      <c r="J120" s="214" t="s">
        <v>3539</v>
      </c>
    </row>
    <row r="121" spans="1:10" s="675" customFormat="1">
      <c r="A121" s="210">
        <v>43443</v>
      </c>
      <c r="B121" s="211" t="s">
        <v>4</v>
      </c>
      <c r="C121" s="211">
        <v>3910</v>
      </c>
      <c r="D121" s="211" t="s">
        <v>175</v>
      </c>
      <c r="E121" s="211" t="s">
        <v>5</v>
      </c>
      <c r="F121" s="211" t="s">
        <v>7</v>
      </c>
      <c r="G121" s="211" t="s">
        <v>3725</v>
      </c>
      <c r="H121" s="211"/>
      <c r="I121" s="214">
        <v>12</v>
      </c>
      <c r="J121" s="214" t="s">
        <v>3539</v>
      </c>
    </row>
    <row r="122" spans="1:10" s="675" customFormat="1">
      <c r="A122" s="210">
        <v>43443</v>
      </c>
      <c r="B122" s="211" t="s">
        <v>4</v>
      </c>
      <c r="C122" s="211">
        <v>8213</v>
      </c>
      <c r="D122" s="211" t="s">
        <v>162</v>
      </c>
      <c r="E122" s="211" t="s">
        <v>7</v>
      </c>
      <c r="F122" s="211" t="s">
        <v>7</v>
      </c>
      <c r="G122" s="211" t="s">
        <v>514</v>
      </c>
      <c r="H122" s="211"/>
      <c r="I122" s="214">
        <v>23</v>
      </c>
      <c r="J122" s="214">
        <v>21</v>
      </c>
    </row>
    <row r="123" spans="1:10" s="675" customFormat="1">
      <c r="A123" s="210">
        <v>43445</v>
      </c>
      <c r="B123" s="211" t="s">
        <v>4</v>
      </c>
      <c r="C123" s="211">
        <v>4981</v>
      </c>
      <c r="D123" s="211" t="s">
        <v>3540</v>
      </c>
      <c r="E123" s="211" t="s">
        <v>5</v>
      </c>
      <c r="F123" s="211" t="s">
        <v>7</v>
      </c>
      <c r="G123" s="211" t="s">
        <v>2684</v>
      </c>
      <c r="H123" s="211"/>
      <c r="I123" s="214">
        <v>19</v>
      </c>
      <c r="J123" s="214">
        <v>17</v>
      </c>
    </row>
    <row r="124" spans="1:10" s="675" customFormat="1">
      <c r="A124" s="210">
        <v>43445</v>
      </c>
      <c r="B124" s="211" t="s">
        <v>4</v>
      </c>
      <c r="C124" s="211">
        <v>8077</v>
      </c>
      <c r="D124" s="211" t="s">
        <v>133</v>
      </c>
      <c r="E124" s="211" t="s">
        <v>451</v>
      </c>
      <c r="F124" s="211" t="s">
        <v>24</v>
      </c>
      <c r="G124" s="211" t="s">
        <v>1996</v>
      </c>
      <c r="H124" s="211"/>
      <c r="I124" s="214">
        <v>25</v>
      </c>
      <c r="J124" s="214">
        <v>26</v>
      </c>
    </row>
    <row r="125" spans="1:10" s="675" customFormat="1">
      <c r="A125" s="210">
        <v>43445</v>
      </c>
      <c r="B125" s="211" t="s">
        <v>4</v>
      </c>
      <c r="C125" s="211">
        <v>6241</v>
      </c>
      <c r="D125" s="211" t="s">
        <v>287</v>
      </c>
      <c r="E125" s="211" t="s">
        <v>451</v>
      </c>
      <c r="F125" s="211" t="s">
        <v>7</v>
      </c>
      <c r="G125" s="211" t="s">
        <v>1115</v>
      </c>
      <c r="H125" s="211"/>
      <c r="I125" s="214">
        <v>50</v>
      </c>
      <c r="J125" s="214">
        <v>56</v>
      </c>
    </row>
    <row r="126" spans="1:10" s="675" customFormat="1">
      <c r="A126" s="210">
        <v>43446</v>
      </c>
      <c r="B126" s="211" t="s">
        <v>4</v>
      </c>
      <c r="C126" s="211">
        <v>1221</v>
      </c>
      <c r="D126" s="211" t="s">
        <v>205</v>
      </c>
      <c r="E126" s="211" t="s">
        <v>12</v>
      </c>
      <c r="F126" s="211" t="s">
        <v>7</v>
      </c>
      <c r="G126" s="211" t="s">
        <v>1115</v>
      </c>
      <c r="H126" s="211"/>
      <c r="I126" s="214">
        <v>25</v>
      </c>
      <c r="J126" s="669" t="s">
        <v>3522</v>
      </c>
    </row>
    <row r="127" spans="1:10" s="675" customFormat="1">
      <c r="A127" s="210">
        <v>43447</v>
      </c>
      <c r="B127" s="211" t="s">
        <v>4</v>
      </c>
      <c r="C127" s="211">
        <v>4524</v>
      </c>
      <c r="D127" s="211" t="s">
        <v>131</v>
      </c>
      <c r="E127" s="211" t="s">
        <v>24</v>
      </c>
      <c r="F127" s="211" t="s">
        <v>24</v>
      </c>
      <c r="G127" s="211" t="s">
        <v>3440</v>
      </c>
      <c r="H127" s="211"/>
      <c r="I127" s="214">
        <v>0</v>
      </c>
      <c r="J127" s="214">
        <v>0</v>
      </c>
    </row>
    <row r="128" spans="1:10" s="675" customFormat="1">
      <c r="A128" s="210">
        <v>43448</v>
      </c>
      <c r="B128" s="211" t="s">
        <v>4</v>
      </c>
      <c r="C128" s="211">
        <v>8213</v>
      </c>
      <c r="D128" s="211" t="s">
        <v>162</v>
      </c>
      <c r="E128" s="211" t="s">
        <v>7</v>
      </c>
      <c r="F128" s="211" t="s">
        <v>7</v>
      </c>
      <c r="G128" s="211" t="s">
        <v>514</v>
      </c>
      <c r="H128" s="211"/>
      <c r="I128" s="214">
        <v>23</v>
      </c>
      <c r="J128" s="214">
        <v>21</v>
      </c>
    </row>
    <row r="129" spans="1:10" s="675" customFormat="1">
      <c r="A129" s="210">
        <v>43449</v>
      </c>
      <c r="B129" s="211" t="s">
        <v>4</v>
      </c>
      <c r="C129" s="211">
        <v>3642</v>
      </c>
      <c r="D129" s="211" t="s">
        <v>181</v>
      </c>
      <c r="E129" s="211" t="s">
        <v>24</v>
      </c>
      <c r="F129" s="211" t="s">
        <v>7</v>
      </c>
      <c r="G129" s="211" t="s">
        <v>946</v>
      </c>
      <c r="H129" s="211"/>
      <c r="I129" s="214">
        <v>17</v>
      </c>
      <c r="J129" s="214" t="s">
        <v>3545</v>
      </c>
    </row>
    <row r="130" spans="1:10" s="675" customFormat="1">
      <c r="A130" s="210">
        <v>43449</v>
      </c>
      <c r="B130" s="211" t="s">
        <v>4</v>
      </c>
      <c r="C130" s="211">
        <v>2146</v>
      </c>
      <c r="D130" s="211" t="s">
        <v>205</v>
      </c>
      <c r="E130" s="211" t="s">
        <v>29</v>
      </c>
      <c r="F130" s="211" t="s">
        <v>24</v>
      </c>
      <c r="G130" s="211" t="s">
        <v>663</v>
      </c>
      <c r="H130" s="211"/>
      <c r="I130" s="214">
        <v>20</v>
      </c>
      <c r="J130" s="214" t="s">
        <v>3546</v>
      </c>
    </row>
    <row r="131" spans="1:10" s="675" customFormat="1">
      <c r="A131" s="210">
        <v>43449</v>
      </c>
      <c r="B131" s="211" t="s">
        <v>4</v>
      </c>
      <c r="C131" s="211">
        <v>8072</v>
      </c>
      <c r="D131" s="211" t="s">
        <v>133</v>
      </c>
      <c r="E131" s="211" t="s">
        <v>5</v>
      </c>
      <c r="F131" s="211" t="s">
        <v>6</v>
      </c>
      <c r="G131" s="211" t="s">
        <v>3727</v>
      </c>
      <c r="H131" s="211"/>
      <c r="I131" s="214">
        <v>23</v>
      </c>
      <c r="J131" s="214" t="s">
        <v>3548</v>
      </c>
    </row>
    <row r="132" spans="1:10" s="675" customFormat="1">
      <c r="A132" s="210">
        <v>43449</v>
      </c>
      <c r="B132" s="211" t="s">
        <v>4</v>
      </c>
      <c r="C132" s="211">
        <v>1940</v>
      </c>
      <c r="D132" s="211" t="s">
        <v>205</v>
      </c>
      <c r="E132" s="211" t="s">
        <v>7</v>
      </c>
      <c r="F132" s="211" t="s">
        <v>24</v>
      </c>
      <c r="G132" s="211" t="s">
        <v>1833</v>
      </c>
      <c r="H132" s="211"/>
      <c r="I132" s="214">
        <v>22</v>
      </c>
      <c r="J132" s="214" t="s">
        <v>3549</v>
      </c>
    </row>
    <row r="133" spans="1:10" s="675" customFormat="1">
      <c r="A133" s="210">
        <v>43449</v>
      </c>
      <c r="B133" s="211" t="s">
        <v>4</v>
      </c>
      <c r="C133" s="211">
        <v>1220</v>
      </c>
      <c r="D133" s="211" t="s">
        <v>205</v>
      </c>
      <c r="E133" s="211" t="s">
        <v>7</v>
      </c>
      <c r="F133" s="211" t="s">
        <v>24</v>
      </c>
      <c r="G133" s="211" t="s">
        <v>1302</v>
      </c>
      <c r="H133" s="211"/>
      <c r="I133" s="214">
        <v>29</v>
      </c>
      <c r="J133" s="214" t="s">
        <v>3550</v>
      </c>
    </row>
    <row r="134" spans="1:10" s="675" customFormat="1">
      <c r="A134" s="210">
        <v>43449</v>
      </c>
      <c r="B134" s="211" t="s">
        <v>4</v>
      </c>
      <c r="C134" s="211">
        <v>4546</v>
      </c>
      <c r="D134" s="211" t="s">
        <v>131</v>
      </c>
      <c r="E134" s="211" t="s">
        <v>3554</v>
      </c>
      <c r="F134" s="211" t="s">
        <v>24</v>
      </c>
      <c r="G134" s="211" t="s">
        <v>3728</v>
      </c>
      <c r="H134" s="211"/>
      <c r="I134" s="214"/>
      <c r="J134" s="214"/>
    </row>
    <row r="135" spans="1:10" s="675" customFormat="1">
      <c r="A135" s="210">
        <v>43449</v>
      </c>
      <c r="B135" s="211" t="s">
        <v>4</v>
      </c>
      <c r="C135" s="211">
        <v>4987</v>
      </c>
      <c r="D135" s="211" t="s">
        <v>158</v>
      </c>
      <c r="E135" s="211" t="s">
        <v>5</v>
      </c>
      <c r="F135" s="211" t="s">
        <v>7</v>
      </c>
      <c r="G135" s="211" t="s">
        <v>3728</v>
      </c>
      <c r="H135" s="211"/>
      <c r="I135" s="214">
        <v>9</v>
      </c>
      <c r="J135" s="214" t="s">
        <v>3555</v>
      </c>
    </row>
    <row r="136" spans="1:10" s="675" customFormat="1">
      <c r="A136" s="210">
        <v>43449</v>
      </c>
      <c r="B136" s="211" t="s">
        <v>4</v>
      </c>
      <c r="C136" s="211">
        <v>4549</v>
      </c>
      <c r="D136" s="211" t="s">
        <v>131</v>
      </c>
      <c r="E136" s="211" t="s">
        <v>25</v>
      </c>
      <c r="F136" s="211" t="s">
        <v>7</v>
      </c>
      <c r="G136" s="211" t="s">
        <v>3728</v>
      </c>
      <c r="H136" s="211"/>
      <c r="I136" s="214"/>
      <c r="J136" s="214"/>
    </row>
    <row r="137" spans="1:10" s="675" customFormat="1">
      <c r="A137" s="210">
        <v>43449</v>
      </c>
      <c r="B137" s="211" t="s">
        <v>4</v>
      </c>
      <c r="C137" s="211">
        <v>3270</v>
      </c>
      <c r="D137" s="211" t="s">
        <v>333</v>
      </c>
      <c r="E137" s="211" t="s">
        <v>3556</v>
      </c>
      <c r="F137" s="211" t="s">
        <v>24</v>
      </c>
      <c r="G137" s="211" t="s">
        <v>388</v>
      </c>
      <c r="H137" s="211"/>
      <c r="I137" s="214">
        <v>21</v>
      </c>
      <c r="J137" s="214" t="s">
        <v>3557</v>
      </c>
    </row>
    <row r="138" spans="1:10" s="675" customFormat="1">
      <c r="A138" s="210">
        <v>43450</v>
      </c>
      <c r="B138" s="211" t="s">
        <v>4</v>
      </c>
      <c r="C138" s="211">
        <v>3611</v>
      </c>
      <c r="D138" s="211" t="s">
        <v>181</v>
      </c>
      <c r="E138" s="211" t="s">
        <v>5</v>
      </c>
      <c r="F138" s="211" t="s">
        <v>9</v>
      </c>
      <c r="G138" s="211" t="s">
        <v>3727</v>
      </c>
      <c r="H138" s="211"/>
      <c r="I138" s="214">
        <v>17</v>
      </c>
      <c r="J138" s="214" t="s">
        <v>3558</v>
      </c>
    </row>
    <row r="139" spans="1:10" s="675" customFormat="1">
      <c r="A139" s="210">
        <v>43450</v>
      </c>
      <c r="B139" s="211" t="s">
        <v>4</v>
      </c>
      <c r="C139" s="211">
        <v>1619</v>
      </c>
      <c r="D139" s="211" t="s">
        <v>205</v>
      </c>
      <c r="E139" s="211" t="s">
        <v>6</v>
      </c>
      <c r="F139" s="211" t="s">
        <v>24</v>
      </c>
      <c r="G139" s="211" t="s">
        <v>3559</v>
      </c>
      <c r="H139" s="211"/>
      <c r="I139" s="214">
        <v>24</v>
      </c>
      <c r="J139" s="214" t="s">
        <v>3560</v>
      </c>
    </row>
    <row r="140" spans="1:10" s="675" customFormat="1">
      <c r="A140" s="210">
        <v>43450</v>
      </c>
      <c r="B140" s="211" t="s">
        <v>4</v>
      </c>
      <c r="C140" s="211">
        <v>4206</v>
      </c>
      <c r="D140" s="211" t="s">
        <v>141</v>
      </c>
      <c r="E140" s="211" t="s">
        <v>7</v>
      </c>
      <c r="F140" s="211" t="s">
        <v>5</v>
      </c>
      <c r="G140" s="211" t="s">
        <v>388</v>
      </c>
      <c r="H140" s="211"/>
      <c r="I140" s="214">
        <v>15</v>
      </c>
      <c r="J140" s="214" t="s">
        <v>3561</v>
      </c>
    </row>
    <row r="141" spans="1:10" s="675" customFormat="1">
      <c r="A141" s="210">
        <v>43450</v>
      </c>
      <c r="B141" s="211" t="s">
        <v>4</v>
      </c>
      <c r="C141" s="211">
        <v>8043</v>
      </c>
      <c r="D141" s="211" t="s">
        <v>135</v>
      </c>
      <c r="E141" s="211" t="s">
        <v>24</v>
      </c>
      <c r="F141" s="211" t="s">
        <v>639</v>
      </c>
      <c r="G141" s="211" t="s">
        <v>42</v>
      </c>
      <c r="H141" s="211"/>
      <c r="I141" s="214">
        <v>21</v>
      </c>
      <c r="J141" s="214" t="s">
        <v>3562</v>
      </c>
    </row>
    <row r="142" spans="1:10" s="675" customFormat="1">
      <c r="A142" s="210">
        <v>43452</v>
      </c>
      <c r="B142" s="211" t="s">
        <v>4</v>
      </c>
      <c r="C142" s="211">
        <v>6170</v>
      </c>
      <c r="D142" s="211" t="s">
        <v>443</v>
      </c>
      <c r="E142" s="211" t="s">
        <v>4</v>
      </c>
      <c r="F142" s="211" t="s">
        <v>7</v>
      </c>
      <c r="G142" s="211" t="s">
        <v>3567</v>
      </c>
      <c r="H142" s="211"/>
      <c r="I142" s="214">
        <v>37</v>
      </c>
      <c r="J142" s="214" t="s">
        <v>3568</v>
      </c>
    </row>
    <row r="143" spans="1:10" s="675" customFormat="1">
      <c r="A143" s="210">
        <v>43453</v>
      </c>
      <c r="B143" s="211" t="s">
        <v>4</v>
      </c>
      <c r="C143" s="211">
        <v>2739</v>
      </c>
      <c r="D143" s="211" t="s">
        <v>205</v>
      </c>
      <c r="E143" s="211" t="s">
        <v>5</v>
      </c>
      <c r="F143" s="211" t="s">
        <v>7</v>
      </c>
      <c r="G143" s="211" t="s">
        <v>235</v>
      </c>
      <c r="H143" s="211"/>
      <c r="I143" s="214">
        <v>25</v>
      </c>
      <c r="J143" s="214">
        <v>27</v>
      </c>
    </row>
    <row r="144" spans="1:10" s="675" customFormat="1">
      <c r="A144" s="210">
        <v>43454</v>
      </c>
      <c r="B144" s="211" t="s">
        <v>4</v>
      </c>
      <c r="C144" s="211">
        <v>3324</v>
      </c>
      <c r="D144" s="211" t="s">
        <v>183</v>
      </c>
      <c r="E144" s="211" t="s">
        <v>5</v>
      </c>
      <c r="F144" s="211" t="s">
        <v>5</v>
      </c>
      <c r="G144" s="211" t="s">
        <v>1777</v>
      </c>
      <c r="H144" s="211"/>
      <c r="I144" s="214">
        <v>22</v>
      </c>
      <c r="J144" s="214">
        <v>26</v>
      </c>
    </row>
    <row r="145" spans="1:10" s="675" customFormat="1">
      <c r="A145" s="210">
        <v>43456</v>
      </c>
      <c r="B145" s="211" t="s">
        <v>4</v>
      </c>
      <c r="C145" s="211">
        <v>1372</v>
      </c>
      <c r="D145" s="211" t="s">
        <v>205</v>
      </c>
      <c r="E145" s="211" t="s">
        <v>14</v>
      </c>
      <c r="F145" s="211" t="s">
        <v>24</v>
      </c>
      <c r="G145" s="211" t="s">
        <v>1373</v>
      </c>
      <c r="H145" s="211"/>
      <c r="I145" s="214">
        <v>27</v>
      </c>
      <c r="J145" s="214">
        <v>35</v>
      </c>
    </row>
    <row r="146" spans="1:10" s="675" customFormat="1">
      <c r="A146" s="210">
        <v>43456</v>
      </c>
      <c r="B146" s="211" t="s">
        <v>4</v>
      </c>
      <c r="C146" s="211">
        <v>3653</v>
      </c>
      <c r="D146" s="211" t="s">
        <v>181</v>
      </c>
      <c r="E146" s="211" t="s">
        <v>5</v>
      </c>
      <c r="F146" s="211" t="s">
        <v>6</v>
      </c>
      <c r="G146" s="211" t="s">
        <v>1032</v>
      </c>
      <c r="H146" s="211"/>
      <c r="I146" s="214">
        <v>15</v>
      </c>
      <c r="J146" s="214">
        <v>17</v>
      </c>
    </row>
    <row r="147" spans="1:10" s="675" customFormat="1">
      <c r="A147" s="210">
        <v>43456</v>
      </c>
      <c r="B147" s="211" t="s">
        <v>4</v>
      </c>
      <c r="C147" s="211">
        <v>1726</v>
      </c>
      <c r="D147" s="211" t="s">
        <v>205</v>
      </c>
      <c r="E147" s="211" t="s">
        <v>5</v>
      </c>
      <c r="F147" s="211" t="s">
        <v>6</v>
      </c>
      <c r="G147" s="211" t="s">
        <v>388</v>
      </c>
      <c r="H147" s="211"/>
      <c r="I147" s="214">
        <v>22</v>
      </c>
      <c r="J147" s="214" t="s">
        <v>3560</v>
      </c>
    </row>
    <row r="148" spans="1:10" s="675" customFormat="1">
      <c r="A148" s="210">
        <v>43456</v>
      </c>
      <c r="B148" s="211" t="s">
        <v>4</v>
      </c>
      <c r="C148" s="211">
        <v>3875</v>
      </c>
      <c r="D148" s="211" t="s">
        <v>304</v>
      </c>
      <c r="E148" s="211" t="s">
        <v>5</v>
      </c>
      <c r="F148" s="211" t="s">
        <v>5</v>
      </c>
      <c r="G148" s="211" t="s">
        <v>388</v>
      </c>
      <c r="H148" s="211"/>
      <c r="I148" s="214">
        <v>13</v>
      </c>
      <c r="J148" s="214" t="s">
        <v>3575</v>
      </c>
    </row>
    <row r="149" spans="1:10" s="675" customFormat="1">
      <c r="A149" s="210">
        <v>43456</v>
      </c>
      <c r="B149" s="211" t="s">
        <v>4</v>
      </c>
      <c r="C149" s="211">
        <v>8253</v>
      </c>
      <c r="D149" s="211" t="s">
        <v>162</v>
      </c>
      <c r="E149" s="211" t="s">
        <v>7</v>
      </c>
      <c r="F149" s="211" t="s">
        <v>24</v>
      </c>
      <c r="G149" s="211" t="s">
        <v>1373</v>
      </c>
      <c r="H149" s="211"/>
      <c r="I149" s="214">
        <v>27</v>
      </c>
      <c r="J149" s="214">
        <v>21</v>
      </c>
    </row>
    <row r="150" spans="1:10" s="675" customFormat="1">
      <c r="A150" s="210">
        <v>43456</v>
      </c>
      <c r="B150" s="211" t="s">
        <v>4</v>
      </c>
      <c r="C150" s="211">
        <v>4613</v>
      </c>
      <c r="D150" s="211" t="s">
        <v>131</v>
      </c>
      <c r="E150" s="211" t="s">
        <v>5</v>
      </c>
      <c r="F150" s="211" t="s">
        <v>7</v>
      </c>
      <c r="G150" s="211" t="s">
        <v>123</v>
      </c>
      <c r="H150" s="211"/>
      <c r="I150" s="214"/>
      <c r="J150" s="214"/>
    </row>
    <row r="151" spans="1:10" s="675" customFormat="1">
      <c r="A151" s="210">
        <v>43456</v>
      </c>
      <c r="B151" s="211" t="s">
        <v>4</v>
      </c>
      <c r="C151" s="211">
        <v>4522</v>
      </c>
      <c r="D151" s="211" t="s">
        <v>131</v>
      </c>
      <c r="E151" s="211" t="s">
        <v>5</v>
      </c>
      <c r="F151" s="211" t="s">
        <v>6</v>
      </c>
      <c r="G151" s="211" t="s">
        <v>663</v>
      </c>
      <c r="H151" s="211"/>
      <c r="I151" s="214">
        <v>6</v>
      </c>
      <c r="J151" s="214" t="s">
        <v>3576</v>
      </c>
    </row>
    <row r="152" spans="1:10" s="675" customFormat="1">
      <c r="A152" s="210">
        <v>43456</v>
      </c>
      <c r="B152" s="211" t="s">
        <v>4</v>
      </c>
      <c r="C152" s="211">
        <v>4964</v>
      </c>
      <c r="D152" s="211" t="s">
        <v>1657</v>
      </c>
      <c r="E152" s="211" t="s">
        <v>5</v>
      </c>
      <c r="F152" s="211" t="s">
        <v>6</v>
      </c>
      <c r="G152" s="211" t="s">
        <v>388</v>
      </c>
      <c r="H152" s="211"/>
      <c r="I152" s="214">
        <v>15</v>
      </c>
      <c r="J152" s="214" t="s">
        <v>3516</v>
      </c>
    </row>
    <row r="153" spans="1:10" s="675" customFormat="1">
      <c r="A153" s="210">
        <v>43456</v>
      </c>
      <c r="B153" s="211" t="s">
        <v>4</v>
      </c>
      <c r="C153" s="211">
        <v>3383</v>
      </c>
      <c r="D153" s="211" t="s">
        <v>333</v>
      </c>
      <c r="E153" s="211" t="s">
        <v>5</v>
      </c>
      <c r="F153" s="211" t="s">
        <v>6</v>
      </c>
      <c r="G153" s="211" t="s">
        <v>123</v>
      </c>
      <c r="H153" s="211"/>
      <c r="I153" s="214">
        <v>16</v>
      </c>
      <c r="J153" s="214" t="s">
        <v>3579</v>
      </c>
    </row>
    <row r="154" spans="1:10" s="675" customFormat="1">
      <c r="A154" s="210">
        <v>43456</v>
      </c>
      <c r="B154" s="211" t="s">
        <v>4</v>
      </c>
      <c r="C154" s="211">
        <v>6830</v>
      </c>
      <c r="D154" s="211" t="s">
        <v>308</v>
      </c>
      <c r="E154" s="211" t="s">
        <v>5</v>
      </c>
      <c r="F154" s="211" t="s">
        <v>363</v>
      </c>
      <c r="G154" s="211" t="s">
        <v>123</v>
      </c>
      <c r="H154" s="211"/>
      <c r="I154" s="214">
        <v>42</v>
      </c>
      <c r="J154" s="214" t="s">
        <v>3580</v>
      </c>
    </row>
    <row r="155" spans="1:10" s="675" customFormat="1">
      <c r="A155" s="210">
        <v>43457</v>
      </c>
      <c r="B155" s="211" t="s">
        <v>4</v>
      </c>
      <c r="C155" s="211">
        <v>5899</v>
      </c>
      <c r="D155" s="211" t="s">
        <v>3581</v>
      </c>
      <c r="E155" s="211" t="s">
        <v>363</v>
      </c>
      <c r="F155" s="211" t="s">
        <v>24</v>
      </c>
      <c r="G155" s="211" t="s">
        <v>123</v>
      </c>
      <c r="H155" s="211"/>
      <c r="I155" s="214">
        <v>29</v>
      </c>
      <c r="J155" s="214" t="s">
        <v>3582</v>
      </c>
    </row>
    <row r="156" spans="1:10" s="675" customFormat="1">
      <c r="A156" s="210">
        <v>43457</v>
      </c>
      <c r="B156" s="211" t="s">
        <v>4</v>
      </c>
      <c r="C156" s="211">
        <v>5465</v>
      </c>
      <c r="D156" s="211" t="s">
        <v>3583</v>
      </c>
      <c r="E156" s="211" t="s">
        <v>24</v>
      </c>
      <c r="F156" s="211" t="s">
        <v>2542</v>
      </c>
      <c r="G156" s="211" t="s">
        <v>388</v>
      </c>
      <c r="H156" s="211"/>
      <c r="I156" s="214">
        <v>32</v>
      </c>
      <c r="J156" s="214" t="s">
        <v>3584</v>
      </c>
    </row>
    <row r="157" spans="1:10" s="675" customFormat="1">
      <c r="A157" s="210">
        <v>43457</v>
      </c>
      <c r="B157" s="211" t="s">
        <v>4</v>
      </c>
      <c r="C157" s="211">
        <v>4505</v>
      </c>
      <c r="D157" s="211" t="s">
        <v>131</v>
      </c>
      <c r="E157" s="211" t="s">
        <v>7</v>
      </c>
      <c r="F157" s="211" t="s">
        <v>24</v>
      </c>
      <c r="G157" s="211" t="s">
        <v>2707</v>
      </c>
      <c r="H157" s="211"/>
      <c r="I157" s="214">
        <v>3</v>
      </c>
      <c r="J157" s="214" t="s">
        <v>3585</v>
      </c>
    </row>
    <row r="158" spans="1:10" s="675" customFormat="1">
      <c r="A158" s="210">
        <v>43457</v>
      </c>
      <c r="B158" s="211" t="s">
        <v>4</v>
      </c>
      <c r="C158" s="211">
        <v>8350</v>
      </c>
      <c r="D158" s="211" t="s">
        <v>3046</v>
      </c>
      <c r="E158" s="211" t="s">
        <v>3554</v>
      </c>
      <c r="F158" s="211" t="s">
        <v>24</v>
      </c>
      <c r="G158" s="211" t="s">
        <v>2923</v>
      </c>
      <c r="H158" s="211"/>
      <c r="I158" s="214"/>
      <c r="J158" s="214"/>
    </row>
    <row r="159" spans="1:10" s="675" customFormat="1">
      <c r="A159" s="210">
        <v>43457</v>
      </c>
      <c r="B159" s="211" t="s">
        <v>4</v>
      </c>
      <c r="C159" s="211">
        <v>8245</v>
      </c>
      <c r="D159" s="211" t="s">
        <v>162</v>
      </c>
      <c r="E159" s="211" t="s">
        <v>5</v>
      </c>
      <c r="F159" s="211" t="s">
        <v>228</v>
      </c>
      <c r="G159" s="211" t="s">
        <v>123</v>
      </c>
      <c r="H159" s="211"/>
      <c r="I159" s="214">
        <v>24</v>
      </c>
      <c r="J159" s="214" t="s">
        <v>3519</v>
      </c>
    </row>
    <row r="160" spans="1:10" s="675" customFormat="1">
      <c r="A160" s="210">
        <v>43457</v>
      </c>
      <c r="B160" s="211" t="s">
        <v>4</v>
      </c>
      <c r="C160" s="211">
        <v>4786</v>
      </c>
      <c r="D160" s="211" t="s">
        <v>180</v>
      </c>
      <c r="E160" s="211" t="s">
        <v>5</v>
      </c>
      <c r="F160" s="211" t="s">
        <v>7</v>
      </c>
      <c r="G160" s="211" t="s">
        <v>1047</v>
      </c>
      <c r="H160" s="211"/>
      <c r="I160" s="214">
        <v>11</v>
      </c>
      <c r="J160" s="214" t="s">
        <v>3589</v>
      </c>
    </row>
    <row r="161" spans="1:10" s="675" customFormat="1">
      <c r="A161" s="210">
        <v>43457</v>
      </c>
      <c r="B161" s="211" t="s">
        <v>4</v>
      </c>
      <c r="C161" s="211">
        <v>7538</v>
      </c>
      <c r="D161" s="211" t="s">
        <v>468</v>
      </c>
      <c r="E161" s="211" t="s">
        <v>3590</v>
      </c>
      <c r="F161" s="211" t="s">
        <v>5</v>
      </c>
      <c r="G161" s="211" t="s">
        <v>663</v>
      </c>
      <c r="H161" s="211"/>
      <c r="I161" s="214"/>
      <c r="J161" s="214"/>
    </row>
    <row r="162" spans="1:10" s="675" customFormat="1">
      <c r="A162" s="210">
        <v>43457</v>
      </c>
      <c r="B162" s="211" t="s">
        <v>4</v>
      </c>
      <c r="C162" s="211">
        <v>8140</v>
      </c>
      <c r="D162" s="211" t="s">
        <v>148</v>
      </c>
      <c r="E162" s="211" t="s">
        <v>5</v>
      </c>
      <c r="F162" s="211" t="s">
        <v>24</v>
      </c>
      <c r="G162" s="211" t="s">
        <v>3729</v>
      </c>
      <c r="H162" s="211"/>
      <c r="I162" s="214">
        <v>25</v>
      </c>
      <c r="J162" s="214" t="s">
        <v>3529</v>
      </c>
    </row>
    <row r="163" spans="1:10" s="675" customFormat="1">
      <c r="A163" s="210">
        <v>43457</v>
      </c>
      <c r="B163" s="211" t="s">
        <v>4</v>
      </c>
      <c r="C163" s="211">
        <v>2522</v>
      </c>
      <c r="D163" s="211" t="s">
        <v>205</v>
      </c>
      <c r="E163" s="211" t="s">
        <v>12</v>
      </c>
      <c r="F163" s="211" t="s">
        <v>24</v>
      </c>
      <c r="G163" s="211" t="s">
        <v>3591</v>
      </c>
      <c r="H163" s="211"/>
      <c r="I163" s="214">
        <v>25</v>
      </c>
      <c r="J163" s="214">
        <v>27</v>
      </c>
    </row>
    <row r="164" spans="1:10" s="675" customFormat="1">
      <c r="A164" s="210">
        <v>43457</v>
      </c>
      <c r="B164" s="211" t="s">
        <v>4</v>
      </c>
      <c r="C164" s="211">
        <v>5753</v>
      </c>
      <c r="D164" s="211" t="s">
        <v>329</v>
      </c>
      <c r="E164" s="211" t="s">
        <v>5</v>
      </c>
      <c r="F164" s="211" t="s">
        <v>24</v>
      </c>
      <c r="G164" s="211" t="s">
        <v>3730</v>
      </c>
      <c r="H164" s="211"/>
      <c r="I164" s="214">
        <v>22</v>
      </c>
      <c r="J164" s="214" t="s">
        <v>3592</v>
      </c>
    </row>
    <row r="165" spans="1:10" s="675" customFormat="1">
      <c r="A165" s="210">
        <v>43457</v>
      </c>
      <c r="B165" s="211" t="s">
        <v>4</v>
      </c>
      <c r="C165" s="211">
        <v>4879</v>
      </c>
      <c r="D165" s="211" t="s">
        <v>317</v>
      </c>
      <c r="E165" s="211" t="s">
        <v>5</v>
      </c>
      <c r="F165" s="211" t="s">
        <v>7</v>
      </c>
      <c r="G165" s="211" t="s">
        <v>123</v>
      </c>
      <c r="H165" s="211"/>
      <c r="I165" s="214">
        <v>12</v>
      </c>
      <c r="J165" s="214" t="s">
        <v>3593</v>
      </c>
    </row>
    <row r="166" spans="1:10" s="675" customFormat="1">
      <c r="A166" s="210">
        <v>43457</v>
      </c>
      <c r="B166" s="211" t="s">
        <v>4</v>
      </c>
      <c r="C166" s="211">
        <v>5243</v>
      </c>
      <c r="D166" s="211" t="s">
        <v>166</v>
      </c>
      <c r="E166" s="211" t="s">
        <v>5</v>
      </c>
      <c r="F166" s="211" t="s">
        <v>7</v>
      </c>
      <c r="G166" s="211" t="s">
        <v>51</v>
      </c>
      <c r="H166" s="211"/>
      <c r="I166" s="214">
        <v>27</v>
      </c>
      <c r="J166" s="214" t="s">
        <v>3582</v>
      </c>
    </row>
    <row r="167" spans="1:10" s="675" customFormat="1">
      <c r="A167" s="210">
        <v>43457</v>
      </c>
      <c r="B167" s="211" t="s">
        <v>4</v>
      </c>
      <c r="C167" s="211">
        <v>3863</v>
      </c>
      <c r="D167" s="211" t="s">
        <v>304</v>
      </c>
      <c r="E167" s="211" t="s">
        <v>5</v>
      </c>
      <c r="F167" s="211" t="s">
        <v>7</v>
      </c>
      <c r="G167" s="211" t="s">
        <v>388</v>
      </c>
      <c r="H167" s="211"/>
      <c r="I167" s="214">
        <v>15</v>
      </c>
      <c r="J167" s="214" t="s">
        <v>3594</v>
      </c>
    </row>
    <row r="168" spans="1:10" s="675" customFormat="1">
      <c r="A168" s="210">
        <v>43457</v>
      </c>
      <c r="B168" s="211" t="s">
        <v>4</v>
      </c>
      <c r="C168" s="211">
        <v>1411</v>
      </c>
      <c r="D168" s="211" t="s">
        <v>205</v>
      </c>
      <c r="E168" s="211" t="s">
        <v>7</v>
      </c>
      <c r="F168" s="211" t="s">
        <v>24</v>
      </c>
      <c r="G168" s="211" t="s">
        <v>3731</v>
      </c>
      <c r="H168" s="211"/>
      <c r="I168" s="214">
        <v>22</v>
      </c>
      <c r="J168" s="214" t="s">
        <v>3507</v>
      </c>
    </row>
    <row r="169" spans="1:10" s="675" customFormat="1">
      <c r="A169" s="210">
        <v>43457</v>
      </c>
      <c r="B169" s="211" t="s">
        <v>4</v>
      </c>
      <c r="C169" s="211">
        <v>3324</v>
      </c>
      <c r="D169" s="211" t="s">
        <v>183</v>
      </c>
      <c r="E169" s="211" t="s">
        <v>5</v>
      </c>
      <c r="F169" s="211" t="s">
        <v>24</v>
      </c>
      <c r="G169" s="211" t="s">
        <v>40</v>
      </c>
      <c r="H169" s="211"/>
      <c r="I169" s="214">
        <v>22</v>
      </c>
      <c r="J169" s="214" t="s">
        <v>3505</v>
      </c>
    </row>
    <row r="170" spans="1:10" s="675" customFormat="1">
      <c r="A170" s="210">
        <v>43457</v>
      </c>
      <c r="B170" s="211" t="s">
        <v>4</v>
      </c>
      <c r="C170" s="211">
        <v>1243</v>
      </c>
      <c r="D170" s="211" t="s">
        <v>205</v>
      </c>
      <c r="E170" s="211" t="s">
        <v>6</v>
      </c>
      <c r="F170" s="211" t="s">
        <v>24</v>
      </c>
      <c r="G170" s="211" t="s">
        <v>388</v>
      </c>
      <c r="H170" s="211"/>
      <c r="I170" s="214">
        <v>23</v>
      </c>
      <c r="J170" s="214" t="s">
        <v>3560</v>
      </c>
    </row>
    <row r="171" spans="1:10" s="675" customFormat="1">
      <c r="A171" s="210">
        <v>43457</v>
      </c>
      <c r="B171" s="211" t="s">
        <v>4</v>
      </c>
      <c r="C171" s="211">
        <v>7317</v>
      </c>
      <c r="D171" s="211" t="s">
        <v>302</v>
      </c>
      <c r="E171" s="211" t="s">
        <v>5</v>
      </c>
      <c r="F171" s="211" t="s">
        <v>7</v>
      </c>
      <c r="G171" s="211" t="s">
        <v>3595</v>
      </c>
      <c r="H171" s="211"/>
      <c r="I171" s="214">
        <v>32</v>
      </c>
      <c r="J171" s="214" t="s">
        <v>3596</v>
      </c>
    </row>
    <row r="172" spans="1:10" s="675" customFormat="1">
      <c r="A172" s="210">
        <v>43457</v>
      </c>
      <c r="B172" s="211" t="s">
        <v>4</v>
      </c>
      <c r="C172" s="211">
        <v>2181</v>
      </c>
      <c r="D172" s="211" t="s">
        <v>205</v>
      </c>
      <c r="E172" s="211" t="s">
        <v>5</v>
      </c>
      <c r="F172" s="211" t="s">
        <v>24</v>
      </c>
      <c r="G172" s="211" t="s">
        <v>42</v>
      </c>
      <c r="H172" s="211"/>
      <c r="I172" s="214">
        <v>29</v>
      </c>
      <c r="J172" s="214" t="s">
        <v>3597</v>
      </c>
    </row>
    <row r="173" spans="1:10" s="675" customFormat="1">
      <c r="A173" s="210">
        <v>43457</v>
      </c>
      <c r="B173" s="211" t="s">
        <v>4</v>
      </c>
      <c r="C173" s="211">
        <v>2440</v>
      </c>
      <c r="D173" s="211" t="s">
        <v>205</v>
      </c>
      <c r="E173" s="211" t="s">
        <v>7</v>
      </c>
      <c r="F173" s="211" t="s">
        <v>24</v>
      </c>
      <c r="G173" s="211" t="s">
        <v>3732</v>
      </c>
      <c r="H173" s="211"/>
      <c r="I173" s="214">
        <v>23</v>
      </c>
      <c r="J173" s="214" t="s">
        <v>3598</v>
      </c>
    </row>
    <row r="174" spans="1:10" s="675" customFormat="1">
      <c r="A174" s="210">
        <v>43457</v>
      </c>
      <c r="B174" s="211" t="s">
        <v>4</v>
      </c>
      <c r="C174" s="211">
        <v>1670</v>
      </c>
      <c r="D174" s="211" t="s">
        <v>648</v>
      </c>
      <c r="E174" s="211" t="s">
        <v>914</v>
      </c>
      <c r="F174" s="211" t="s">
        <v>35</v>
      </c>
      <c r="G174" s="211" t="s">
        <v>1833</v>
      </c>
      <c r="H174" s="211"/>
      <c r="I174" s="214">
        <v>28</v>
      </c>
      <c r="J174" s="214" t="s">
        <v>3599</v>
      </c>
    </row>
    <row r="175" spans="1:10" s="675" customFormat="1">
      <c r="A175" s="210">
        <v>43457</v>
      </c>
      <c r="B175" s="211" t="s">
        <v>4</v>
      </c>
      <c r="C175" s="211">
        <v>3961</v>
      </c>
      <c r="D175" s="211" t="s">
        <v>1942</v>
      </c>
      <c r="E175" s="211" t="s">
        <v>5</v>
      </c>
      <c r="F175" s="211" t="s">
        <v>7</v>
      </c>
      <c r="G175" s="211" t="s">
        <v>3600</v>
      </c>
      <c r="H175" s="211"/>
      <c r="I175" s="214">
        <v>16</v>
      </c>
      <c r="J175" s="214" t="s">
        <v>3601</v>
      </c>
    </row>
    <row r="176" spans="1:10" s="675" customFormat="1">
      <c r="A176" s="210">
        <v>43457</v>
      </c>
      <c r="B176" s="211" t="s">
        <v>4</v>
      </c>
      <c r="C176" s="211">
        <v>3863</v>
      </c>
      <c r="D176" s="211" t="s">
        <v>304</v>
      </c>
      <c r="E176" s="211" t="s">
        <v>5</v>
      </c>
      <c r="F176" s="211" t="s">
        <v>6</v>
      </c>
      <c r="G176" s="211" t="s">
        <v>123</v>
      </c>
      <c r="H176" s="211"/>
      <c r="I176" s="214">
        <v>15</v>
      </c>
      <c r="J176" s="214" t="s">
        <v>3602</v>
      </c>
    </row>
    <row r="177" spans="1:10" s="675" customFormat="1">
      <c r="A177" s="210">
        <v>43457</v>
      </c>
      <c r="B177" s="211" t="s">
        <v>4</v>
      </c>
      <c r="C177" s="211">
        <v>9350</v>
      </c>
      <c r="D177" s="211" t="s">
        <v>3603</v>
      </c>
      <c r="E177" s="211" t="s">
        <v>5</v>
      </c>
      <c r="F177" s="211" t="s">
        <v>6</v>
      </c>
      <c r="G177" s="211" t="s">
        <v>3566</v>
      </c>
      <c r="H177" s="211"/>
      <c r="I177" s="214">
        <v>52</v>
      </c>
      <c r="J177" s="214" t="s">
        <v>3604</v>
      </c>
    </row>
    <row r="178" spans="1:10" s="675" customFormat="1">
      <c r="A178" s="210">
        <v>43457</v>
      </c>
      <c r="B178" s="211" t="s">
        <v>4</v>
      </c>
      <c r="C178" s="211">
        <v>5405</v>
      </c>
      <c r="D178" s="211" t="s">
        <v>194</v>
      </c>
      <c r="E178" s="211" t="s">
        <v>5</v>
      </c>
      <c r="F178" s="211" t="s">
        <v>6</v>
      </c>
      <c r="G178" s="211" t="s">
        <v>880</v>
      </c>
      <c r="H178" s="211"/>
      <c r="I178" s="214">
        <v>30</v>
      </c>
      <c r="J178" s="214" t="s">
        <v>3605</v>
      </c>
    </row>
    <row r="179" spans="1:10" s="675" customFormat="1">
      <c r="A179" s="210">
        <v>43457</v>
      </c>
      <c r="B179" s="211" t="s">
        <v>4</v>
      </c>
      <c r="C179" s="211">
        <v>5471</v>
      </c>
      <c r="D179" s="211" t="s">
        <v>3606</v>
      </c>
      <c r="E179" s="211" t="s">
        <v>25</v>
      </c>
      <c r="F179" s="211" t="s">
        <v>5</v>
      </c>
      <c r="G179" s="211" t="s">
        <v>880</v>
      </c>
      <c r="H179" s="211"/>
      <c r="I179" s="214">
        <v>28</v>
      </c>
      <c r="J179" s="214" t="s">
        <v>3607</v>
      </c>
    </row>
    <row r="180" spans="1:10" s="675" customFormat="1">
      <c r="A180" s="210">
        <v>43457</v>
      </c>
      <c r="B180" s="211" t="s">
        <v>4</v>
      </c>
      <c r="C180" s="211">
        <v>3621</v>
      </c>
      <c r="D180" s="211" t="s">
        <v>181</v>
      </c>
      <c r="E180" s="211" t="s">
        <v>5</v>
      </c>
      <c r="F180" s="211" t="s">
        <v>7</v>
      </c>
      <c r="G180" s="211" t="s">
        <v>388</v>
      </c>
      <c r="H180" s="211"/>
      <c r="I180" s="214">
        <v>16</v>
      </c>
      <c r="J180" s="214" t="s">
        <v>3608</v>
      </c>
    </row>
    <row r="181" spans="1:10" s="675" customFormat="1">
      <c r="A181" s="210">
        <v>43457</v>
      </c>
      <c r="B181" s="211" t="s">
        <v>4</v>
      </c>
      <c r="C181" s="211">
        <v>6933</v>
      </c>
      <c r="D181" s="211" t="s">
        <v>801</v>
      </c>
      <c r="E181" s="211" t="s">
        <v>5</v>
      </c>
      <c r="F181" s="211" t="s">
        <v>24</v>
      </c>
      <c r="G181" s="211" t="s">
        <v>3730</v>
      </c>
      <c r="H181" s="211"/>
      <c r="I181" s="214">
        <v>33</v>
      </c>
      <c r="J181" s="214" t="s">
        <v>3609</v>
      </c>
    </row>
    <row r="182" spans="1:10" s="675" customFormat="1">
      <c r="A182" s="210">
        <v>43457</v>
      </c>
      <c r="B182" s="211" t="s">
        <v>4</v>
      </c>
      <c r="C182" s="211">
        <v>4644</v>
      </c>
      <c r="D182" s="211" t="s">
        <v>206</v>
      </c>
      <c r="E182" s="211" t="s">
        <v>7</v>
      </c>
      <c r="F182" s="211" t="s">
        <v>5</v>
      </c>
      <c r="G182" s="211" t="s">
        <v>663</v>
      </c>
      <c r="H182" s="211"/>
      <c r="I182" s="214">
        <v>5</v>
      </c>
      <c r="J182" s="214" t="s">
        <v>3610</v>
      </c>
    </row>
    <row r="183" spans="1:10" s="675" customFormat="1">
      <c r="A183" s="210">
        <v>43458</v>
      </c>
      <c r="B183" s="211" t="s">
        <v>4</v>
      </c>
      <c r="C183" s="211">
        <v>8284</v>
      </c>
      <c r="D183" s="211" t="s">
        <v>916</v>
      </c>
      <c r="E183" s="211" t="s">
        <v>24</v>
      </c>
      <c r="F183" s="211" t="s">
        <v>5</v>
      </c>
      <c r="G183" s="211" t="s">
        <v>123</v>
      </c>
      <c r="H183" s="211"/>
      <c r="I183" s="214">
        <v>27</v>
      </c>
      <c r="J183" s="214" t="s">
        <v>3514</v>
      </c>
    </row>
    <row r="184" spans="1:10" s="675" customFormat="1">
      <c r="A184" s="210">
        <v>43458</v>
      </c>
      <c r="B184" s="211" t="s">
        <v>4</v>
      </c>
      <c r="C184" s="211">
        <v>2516</v>
      </c>
      <c r="D184" s="211" t="s">
        <v>168</v>
      </c>
      <c r="E184" s="211" t="s">
        <v>5</v>
      </c>
      <c r="F184" s="211" t="s">
        <v>6</v>
      </c>
      <c r="G184" s="211" t="s">
        <v>663</v>
      </c>
      <c r="H184" s="211"/>
      <c r="I184" s="214">
        <v>20</v>
      </c>
      <c r="J184" s="214" t="s">
        <v>3613</v>
      </c>
    </row>
    <row r="185" spans="1:10" s="675" customFormat="1">
      <c r="A185" s="210">
        <v>43458</v>
      </c>
      <c r="B185" s="211" t="s">
        <v>4</v>
      </c>
      <c r="C185" s="211">
        <v>3860</v>
      </c>
      <c r="D185" s="211" t="s">
        <v>304</v>
      </c>
      <c r="E185" s="211" t="s">
        <v>5</v>
      </c>
      <c r="F185" s="211" t="s">
        <v>7</v>
      </c>
      <c r="G185" s="211" t="s">
        <v>663</v>
      </c>
      <c r="H185" s="211"/>
      <c r="I185" s="214">
        <v>14</v>
      </c>
      <c r="J185" s="214" t="s">
        <v>3525</v>
      </c>
    </row>
    <row r="186" spans="1:10" s="675" customFormat="1">
      <c r="A186" s="210">
        <v>43458</v>
      </c>
      <c r="B186" s="211" t="s">
        <v>4</v>
      </c>
      <c r="C186" s="211">
        <v>6940</v>
      </c>
      <c r="D186" s="211" t="s">
        <v>177</v>
      </c>
      <c r="E186" s="211" t="s">
        <v>4</v>
      </c>
      <c r="F186" s="211" t="s">
        <v>24</v>
      </c>
      <c r="G186" s="211" t="s">
        <v>3733</v>
      </c>
      <c r="H186" s="211"/>
      <c r="I186" s="214">
        <v>29</v>
      </c>
      <c r="J186" s="214" t="s">
        <v>3618</v>
      </c>
    </row>
    <row r="187" spans="1:10" s="675" customFormat="1">
      <c r="A187" s="210">
        <v>43461</v>
      </c>
      <c r="B187" s="211" t="s">
        <v>4</v>
      </c>
      <c r="C187" s="211">
        <v>1477</v>
      </c>
      <c r="D187" s="211" t="s">
        <v>205</v>
      </c>
      <c r="E187" s="211" t="s">
        <v>5</v>
      </c>
      <c r="F187" s="211" t="s">
        <v>6</v>
      </c>
      <c r="G187" s="211" t="s">
        <v>3729</v>
      </c>
      <c r="H187" s="211"/>
      <c r="I187" s="214">
        <v>21</v>
      </c>
      <c r="J187" s="214">
        <v>25</v>
      </c>
    </row>
    <row r="188" spans="1:10" s="675" customFormat="1">
      <c r="A188" s="210">
        <v>43461</v>
      </c>
      <c r="B188" s="211" t="s">
        <v>4</v>
      </c>
      <c r="C188" s="211">
        <v>9673</v>
      </c>
      <c r="D188" s="211" t="s">
        <v>3620</v>
      </c>
      <c r="E188" s="211" t="s">
        <v>5</v>
      </c>
      <c r="F188" s="211" t="s">
        <v>6</v>
      </c>
      <c r="G188" s="211" t="s">
        <v>388</v>
      </c>
      <c r="H188" s="211"/>
      <c r="I188" s="214">
        <v>69</v>
      </c>
      <c r="J188" s="214" t="s">
        <v>3621</v>
      </c>
    </row>
    <row r="189" spans="1:10" s="675" customFormat="1">
      <c r="A189" s="210">
        <v>43461</v>
      </c>
      <c r="B189" s="211" t="s">
        <v>4</v>
      </c>
      <c r="C189" s="211">
        <v>5433</v>
      </c>
      <c r="D189" s="211" t="s">
        <v>921</v>
      </c>
      <c r="E189" s="211" t="s">
        <v>5</v>
      </c>
      <c r="F189" s="211" t="s">
        <v>6</v>
      </c>
      <c r="G189" s="211" t="s">
        <v>388</v>
      </c>
      <c r="H189" s="211"/>
      <c r="I189" s="214">
        <v>37</v>
      </c>
      <c r="J189" s="214">
        <v>52</v>
      </c>
    </row>
    <row r="190" spans="1:10" s="675" customFormat="1">
      <c r="A190" s="210">
        <v>43461</v>
      </c>
      <c r="B190" s="211" t="s">
        <v>4</v>
      </c>
      <c r="C190" s="211">
        <v>9455</v>
      </c>
      <c r="D190" s="211" t="s">
        <v>867</v>
      </c>
      <c r="E190" s="211" t="s">
        <v>5</v>
      </c>
      <c r="F190" s="211" t="s">
        <v>984</v>
      </c>
      <c r="G190" s="211" t="s">
        <v>1047</v>
      </c>
      <c r="H190" s="211"/>
      <c r="I190" s="214">
        <v>57</v>
      </c>
      <c r="J190" s="214" t="s">
        <v>3622</v>
      </c>
    </row>
    <row r="191" spans="1:10" s="675" customFormat="1">
      <c r="A191" s="210">
        <v>43461</v>
      </c>
      <c r="B191" s="211" t="s">
        <v>4</v>
      </c>
      <c r="C191" s="211">
        <v>5443</v>
      </c>
      <c r="D191" s="211" t="s">
        <v>3623</v>
      </c>
      <c r="E191" s="211" t="s">
        <v>5</v>
      </c>
      <c r="F191" s="211" t="s">
        <v>6</v>
      </c>
      <c r="G191" s="211" t="s">
        <v>1032</v>
      </c>
      <c r="H191" s="211"/>
      <c r="I191" s="214">
        <v>32</v>
      </c>
      <c r="J191" s="214">
        <v>40</v>
      </c>
    </row>
    <row r="192" spans="1:10" s="675" customFormat="1">
      <c r="A192" s="210">
        <v>43461</v>
      </c>
      <c r="B192" s="211" t="s">
        <v>4</v>
      </c>
      <c r="C192" s="211">
        <v>8245</v>
      </c>
      <c r="D192" s="211" t="s">
        <v>162</v>
      </c>
      <c r="E192" s="211" t="s">
        <v>5</v>
      </c>
      <c r="F192" s="211" t="s">
        <v>6</v>
      </c>
      <c r="G192" s="211" t="s">
        <v>388</v>
      </c>
      <c r="H192" s="211"/>
      <c r="I192" s="214">
        <v>26</v>
      </c>
      <c r="J192" s="214" t="s">
        <v>3624</v>
      </c>
    </row>
    <row r="193" spans="1:10" s="675" customFormat="1">
      <c r="A193" s="210">
        <v>43461</v>
      </c>
      <c r="B193" s="211" t="s">
        <v>4</v>
      </c>
      <c r="C193" s="211">
        <v>3882</v>
      </c>
      <c r="D193" s="211" t="s">
        <v>304</v>
      </c>
      <c r="E193" s="211" t="s">
        <v>28</v>
      </c>
      <c r="F193" s="211" t="s">
        <v>5</v>
      </c>
      <c r="G193" s="211" t="s">
        <v>73</v>
      </c>
      <c r="H193" s="211"/>
      <c r="I193" s="214">
        <v>15</v>
      </c>
      <c r="J193" s="214" t="s">
        <v>3625</v>
      </c>
    </row>
    <row r="194" spans="1:10" s="675" customFormat="1">
      <c r="A194" s="210">
        <v>43461</v>
      </c>
      <c r="B194" s="211" t="s">
        <v>4</v>
      </c>
      <c r="C194" s="211">
        <v>5890</v>
      </c>
      <c r="D194" s="211" t="s">
        <v>1365</v>
      </c>
      <c r="E194" s="211" t="s">
        <v>7</v>
      </c>
      <c r="F194" s="211" t="s">
        <v>24</v>
      </c>
      <c r="G194" s="211" t="s">
        <v>514</v>
      </c>
      <c r="H194" s="211"/>
      <c r="I194" s="214">
        <v>25</v>
      </c>
      <c r="J194" s="214" t="s">
        <v>3626</v>
      </c>
    </row>
    <row r="195" spans="1:10" s="675" customFormat="1">
      <c r="A195" s="210">
        <v>43461</v>
      </c>
      <c r="B195" s="211" t="s">
        <v>4</v>
      </c>
      <c r="C195" s="211">
        <v>4955</v>
      </c>
      <c r="D195" s="211" t="s">
        <v>152</v>
      </c>
      <c r="E195" s="211" t="s">
        <v>7</v>
      </c>
      <c r="F195" s="211" t="s">
        <v>5</v>
      </c>
      <c r="G195" s="211" t="s">
        <v>123</v>
      </c>
      <c r="H195" s="211"/>
      <c r="I195" s="214">
        <v>13</v>
      </c>
      <c r="J195" s="214">
        <v>7</v>
      </c>
    </row>
    <row r="196" spans="1:10" s="675" customFormat="1">
      <c r="A196" s="210">
        <v>43461</v>
      </c>
      <c r="B196" s="211" t="s">
        <v>4</v>
      </c>
      <c r="C196" s="211">
        <v>3546</v>
      </c>
      <c r="D196" s="211" t="s">
        <v>168</v>
      </c>
      <c r="E196" s="211" t="s">
        <v>5</v>
      </c>
      <c r="F196" s="211" t="s">
        <v>363</v>
      </c>
      <c r="G196" s="211" t="s">
        <v>3628</v>
      </c>
      <c r="H196" s="211"/>
      <c r="I196" s="214">
        <v>19</v>
      </c>
      <c r="J196" s="214" t="s">
        <v>3528</v>
      </c>
    </row>
    <row r="197" spans="1:10" s="675" customFormat="1">
      <c r="A197" s="210">
        <v>43461</v>
      </c>
      <c r="B197" s="211" t="s">
        <v>4</v>
      </c>
      <c r="C197" s="211">
        <v>6419</v>
      </c>
      <c r="D197" s="211" t="s">
        <v>157</v>
      </c>
      <c r="E197" s="211" t="s">
        <v>5</v>
      </c>
      <c r="F197" s="211" t="s">
        <v>24</v>
      </c>
      <c r="G197" s="211" t="s">
        <v>42</v>
      </c>
      <c r="H197" s="211"/>
      <c r="I197" s="214">
        <v>46</v>
      </c>
      <c r="J197" s="214" t="s">
        <v>3629</v>
      </c>
    </row>
    <row r="198" spans="1:10" s="675" customFormat="1">
      <c r="A198" s="210">
        <v>43461</v>
      </c>
      <c r="B198" s="211" t="s">
        <v>4</v>
      </c>
      <c r="C198" s="211">
        <v>6187</v>
      </c>
      <c r="D198" s="211" t="s">
        <v>298</v>
      </c>
      <c r="E198" s="211" t="s">
        <v>5</v>
      </c>
      <c r="F198" s="211" t="s">
        <v>7</v>
      </c>
      <c r="G198" s="211" t="s">
        <v>3735</v>
      </c>
      <c r="H198" s="211"/>
      <c r="I198" s="214">
        <v>31</v>
      </c>
      <c r="J198" s="214" t="s">
        <v>3631</v>
      </c>
    </row>
    <row r="199" spans="1:10" s="675" customFormat="1">
      <c r="A199" s="210">
        <v>43461</v>
      </c>
      <c r="B199" s="211" t="s">
        <v>4</v>
      </c>
      <c r="C199" s="211">
        <v>3863</v>
      </c>
      <c r="D199" s="211" t="s">
        <v>304</v>
      </c>
      <c r="E199" s="211" t="s">
        <v>5</v>
      </c>
      <c r="F199" s="211" t="s">
        <v>7</v>
      </c>
      <c r="G199" s="211" t="s">
        <v>388</v>
      </c>
      <c r="H199" s="211"/>
      <c r="I199" s="214">
        <v>16</v>
      </c>
      <c r="J199" s="214" t="s">
        <v>3602</v>
      </c>
    </row>
    <row r="200" spans="1:10" s="675" customFormat="1">
      <c r="A200" s="210">
        <v>43461</v>
      </c>
      <c r="B200" s="211" t="s">
        <v>4</v>
      </c>
      <c r="C200" s="211">
        <v>6830</v>
      </c>
      <c r="D200" s="211" t="s">
        <v>308</v>
      </c>
      <c r="E200" s="211" t="s">
        <v>5</v>
      </c>
      <c r="F200" s="211" t="s">
        <v>6</v>
      </c>
      <c r="G200" s="211" t="s">
        <v>663</v>
      </c>
      <c r="H200" s="211"/>
      <c r="I200" s="214">
        <v>42</v>
      </c>
      <c r="J200" s="214" t="s">
        <v>3580</v>
      </c>
    </row>
    <row r="201" spans="1:10" s="675" customFormat="1">
      <c r="A201" s="210">
        <v>43461</v>
      </c>
      <c r="B201" s="211" t="s">
        <v>4</v>
      </c>
      <c r="C201" s="211">
        <v>7640</v>
      </c>
      <c r="D201" s="211" t="s">
        <v>903</v>
      </c>
      <c r="E201" s="211" t="s">
        <v>7</v>
      </c>
      <c r="F201" s="211" t="s">
        <v>24</v>
      </c>
      <c r="G201" s="211" t="s">
        <v>388</v>
      </c>
      <c r="H201" s="211"/>
      <c r="I201" s="214">
        <v>44</v>
      </c>
      <c r="J201" s="214" t="s">
        <v>3636</v>
      </c>
    </row>
    <row r="202" spans="1:10" s="675" customFormat="1">
      <c r="A202" s="210">
        <v>43461</v>
      </c>
      <c r="B202" s="211" t="s">
        <v>4</v>
      </c>
      <c r="C202" s="211">
        <v>2241</v>
      </c>
      <c r="D202" s="211" t="s">
        <v>205</v>
      </c>
      <c r="E202" s="211" t="s">
        <v>5</v>
      </c>
      <c r="F202" s="211" t="s">
        <v>7</v>
      </c>
      <c r="G202" s="211" t="s">
        <v>2923</v>
      </c>
      <c r="H202" s="211"/>
      <c r="I202" s="214">
        <v>27</v>
      </c>
      <c r="J202" s="214" t="s">
        <v>3522</v>
      </c>
    </row>
    <row r="203" spans="1:10" s="675" customFormat="1">
      <c r="A203" s="210">
        <v>43461</v>
      </c>
      <c r="B203" s="211" t="s">
        <v>4</v>
      </c>
      <c r="C203" s="211">
        <v>2338</v>
      </c>
      <c r="D203" s="211" t="s">
        <v>205</v>
      </c>
      <c r="E203" s="211" t="s">
        <v>5</v>
      </c>
      <c r="F203" s="211" t="s">
        <v>7</v>
      </c>
      <c r="G203" s="211" t="s">
        <v>1047</v>
      </c>
      <c r="H203" s="211"/>
      <c r="I203" s="214">
        <v>26</v>
      </c>
      <c r="J203" s="214" t="s">
        <v>3637</v>
      </c>
    </row>
    <row r="204" spans="1:10" s="675" customFormat="1">
      <c r="A204" s="210">
        <v>43461</v>
      </c>
      <c r="B204" s="211" t="s">
        <v>4</v>
      </c>
      <c r="C204" s="211">
        <v>4440</v>
      </c>
      <c r="D204" s="211" t="s">
        <v>158</v>
      </c>
      <c r="E204" s="211" t="s">
        <v>5</v>
      </c>
      <c r="F204" s="211" t="s">
        <v>7</v>
      </c>
      <c r="G204" s="211" t="s">
        <v>42</v>
      </c>
      <c r="H204" s="211"/>
      <c r="I204" s="214">
        <v>7</v>
      </c>
      <c r="J204" s="214" t="s">
        <v>3638</v>
      </c>
    </row>
    <row r="205" spans="1:10" s="675" customFormat="1">
      <c r="A205" s="210">
        <v>43461</v>
      </c>
      <c r="B205" s="211" t="s">
        <v>4</v>
      </c>
      <c r="C205" s="211">
        <v>3216</v>
      </c>
      <c r="D205" s="211" t="s">
        <v>333</v>
      </c>
      <c r="E205" s="211" t="s">
        <v>5</v>
      </c>
      <c r="F205" s="211" t="s">
        <v>6</v>
      </c>
      <c r="G205" s="211" t="s">
        <v>388</v>
      </c>
      <c r="H205" s="211"/>
      <c r="I205" s="214">
        <v>20</v>
      </c>
      <c r="J205" s="214" t="s">
        <v>3639</v>
      </c>
    </row>
    <row r="206" spans="1:10" s="675" customFormat="1">
      <c r="A206" s="210">
        <v>43461</v>
      </c>
      <c r="B206" s="211" t="s">
        <v>4</v>
      </c>
      <c r="C206" s="211">
        <v>7740</v>
      </c>
      <c r="D206" s="211" t="s">
        <v>138</v>
      </c>
      <c r="E206" s="211" t="s">
        <v>25</v>
      </c>
      <c r="F206" s="211" t="s">
        <v>5</v>
      </c>
      <c r="G206" s="211" t="s">
        <v>3729</v>
      </c>
      <c r="H206" s="211"/>
      <c r="I206" s="214">
        <v>41</v>
      </c>
      <c r="J206" s="214" t="s">
        <v>3641</v>
      </c>
    </row>
    <row r="207" spans="1:10" s="675" customFormat="1">
      <c r="A207" s="210">
        <v>43461</v>
      </c>
      <c r="B207" s="211" t="s">
        <v>4</v>
      </c>
      <c r="C207" s="211">
        <v>8033</v>
      </c>
      <c r="D207" s="211" t="s">
        <v>135</v>
      </c>
      <c r="E207" s="211" t="s">
        <v>5</v>
      </c>
      <c r="F207" s="211" t="s">
        <v>7</v>
      </c>
      <c r="G207" s="211" t="s">
        <v>388</v>
      </c>
      <c r="H207" s="211"/>
      <c r="I207" s="214">
        <v>26</v>
      </c>
      <c r="J207" s="214" t="s">
        <v>3546</v>
      </c>
    </row>
    <row r="208" spans="1:10" s="675" customFormat="1">
      <c r="A208" s="210">
        <v>43461</v>
      </c>
      <c r="B208" s="211" t="s">
        <v>4</v>
      </c>
      <c r="C208" s="211">
        <v>8242</v>
      </c>
      <c r="D208" s="211" t="s">
        <v>162</v>
      </c>
      <c r="E208" s="211" t="s">
        <v>7</v>
      </c>
      <c r="F208" s="211" t="s">
        <v>5</v>
      </c>
      <c r="G208" s="211" t="s">
        <v>123</v>
      </c>
      <c r="H208" s="211"/>
      <c r="I208" s="214">
        <v>24</v>
      </c>
      <c r="J208" s="214" t="s">
        <v>3528</v>
      </c>
    </row>
    <row r="209" spans="1:10" s="675" customFormat="1">
      <c r="A209" s="210">
        <v>43461</v>
      </c>
      <c r="B209" s="211" t="s">
        <v>4</v>
      </c>
      <c r="C209" s="211">
        <v>4440</v>
      </c>
      <c r="D209" s="211" t="s">
        <v>158</v>
      </c>
      <c r="E209" s="211" t="s">
        <v>5</v>
      </c>
      <c r="F209" s="211" t="s">
        <v>6</v>
      </c>
      <c r="G209" s="211" t="s">
        <v>663</v>
      </c>
      <c r="H209" s="211"/>
      <c r="I209" s="214">
        <v>7</v>
      </c>
      <c r="J209" s="214" t="s">
        <v>3638</v>
      </c>
    </row>
    <row r="210" spans="1:10" s="675" customFormat="1">
      <c r="A210" s="210">
        <v>43461</v>
      </c>
      <c r="B210" s="211" t="s">
        <v>4</v>
      </c>
      <c r="C210" s="211">
        <v>2240</v>
      </c>
      <c r="D210" s="211" t="s">
        <v>205</v>
      </c>
      <c r="E210" s="211" t="s">
        <v>5</v>
      </c>
      <c r="F210" s="211" t="s">
        <v>7</v>
      </c>
      <c r="G210" s="211" t="s">
        <v>3733</v>
      </c>
      <c r="H210" s="211"/>
      <c r="I210" s="214">
        <v>24</v>
      </c>
      <c r="J210" s="214" t="s">
        <v>3574</v>
      </c>
    </row>
    <row r="211" spans="1:10" s="675" customFormat="1">
      <c r="A211" s="210">
        <v>43461</v>
      </c>
      <c r="B211" s="211" t="s">
        <v>4</v>
      </c>
      <c r="C211" s="211">
        <v>8281</v>
      </c>
      <c r="D211" s="211" t="s">
        <v>916</v>
      </c>
      <c r="E211" s="211" t="s">
        <v>5</v>
      </c>
      <c r="F211" s="211" t="s">
        <v>7</v>
      </c>
      <c r="G211" s="211" t="s">
        <v>123</v>
      </c>
      <c r="H211" s="211"/>
      <c r="I211" s="214">
        <v>28</v>
      </c>
      <c r="J211" s="214" t="s">
        <v>3514</v>
      </c>
    </row>
    <row r="212" spans="1:10" s="675" customFormat="1">
      <c r="A212" s="210">
        <v>43461</v>
      </c>
      <c r="B212" s="211" t="s">
        <v>4</v>
      </c>
      <c r="C212" s="211">
        <v>8356</v>
      </c>
      <c r="D212" s="211" t="s">
        <v>295</v>
      </c>
      <c r="E212" s="211" t="s">
        <v>5</v>
      </c>
      <c r="F212" s="211" t="s">
        <v>6</v>
      </c>
      <c r="G212" s="211" t="s">
        <v>388</v>
      </c>
      <c r="H212" s="211"/>
      <c r="I212" s="214">
        <v>21</v>
      </c>
      <c r="J212" s="214" t="s">
        <v>3649</v>
      </c>
    </row>
    <row r="213" spans="1:10" s="675" customFormat="1">
      <c r="A213" s="210">
        <v>43461</v>
      </c>
      <c r="B213" s="211" t="s">
        <v>4</v>
      </c>
      <c r="C213" s="211">
        <v>8224</v>
      </c>
      <c r="D213" s="211" t="s">
        <v>162</v>
      </c>
      <c r="E213" s="211" t="s">
        <v>5</v>
      </c>
      <c r="F213" s="211" t="s">
        <v>7</v>
      </c>
      <c r="G213" s="211" t="s">
        <v>2770</v>
      </c>
      <c r="H213" s="211"/>
      <c r="I213" s="214">
        <v>25</v>
      </c>
      <c r="J213" s="214">
        <v>20</v>
      </c>
    </row>
    <row r="214" spans="1:10" s="675" customFormat="1">
      <c r="A214" s="210">
        <v>43461</v>
      </c>
      <c r="B214" s="211" t="s">
        <v>4</v>
      </c>
      <c r="C214" s="211">
        <v>4776</v>
      </c>
      <c r="D214" s="211" t="s">
        <v>180</v>
      </c>
      <c r="E214" s="211" t="s">
        <v>225</v>
      </c>
      <c r="F214" s="211" t="s">
        <v>24</v>
      </c>
      <c r="G214" s="211" t="s">
        <v>3249</v>
      </c>
      <c r="H214" s="211"/>
      <c r="I214" s="214">
        <v>10</v>
      </c>
      <c r="J214" s="214" t="s">
        <v>3650</v>
      </c>
    </row>
    <row r="215" spans="1:10" s="675" customFormat="1">
      <c r="A215" s="210">
        <v>43461</v>
      </c>
      <c r="B215" s="211" t="s">
        <v>4</v>
      </c>
      <c r="C215" s="211">
        <v>7363</v>
      </c>
      <c r="D215" s="211" t="s">
        <v>631</v>
      </c>
      <c r="E215" s="211" t="s">
        <v>14</v>
      </c>
      <c r="F215" s="211" t="s">
        <v>7</v>
      </c>
      <c r="G215" s="211" t="s">
        <v>3652</v>
      </c>
      <c r="H215" s="211"/>
      <c r="I215" s="214">
        <v>32</v>
      </c>
      <c r="J215" s="214" t="s">
        <v>3653</v>
      </c>
    </row>
    <row r="216" spans="1:10" s="675" customFormat="1">
      <c r="A216" s="210">
        <v>43461</v>
      </c>
      <c r="B216" s="211" t="s">
        <v>4</v>
      </c>
      <c r="C216" s="211">
        <v>5221</v>
      </c>
      <c r="D216" s="211" t="s">
        <v>166</v>
      </c>
      <c r="E216" s="211" t="s">
        <v>5</v>
      </c>
      <c r="F216" s="211" t="s">
        <v>7</v>
      </c>
      <c r="G216" s="211" t="s">
        <v>1833</v>
      </c>
      <c r="H216" s="211"/>
      <c r="I216" s="214">
        <v>24</v>
      </c>
      <c r="J216" s="214" t="s">
        <v>3520</v>
      </c>
    </row>
    <row r="217" spans="1:10" s="675" customFormat="1">
      <c r="A217" s="210">
        <v>43461</v>
      </c>
      <c r="B217" s="211" t="s">
        <v>4</v>
      </c>
      <c r="C217" s="211">
        <v>4514</v>
      </c>
      <c r="D217" s="211" t="s">
        <v>131</v>
      </c>
      <c r="E217" s="211" t="s">
        <v>5</v>
      </c>
      <c r="F217" s="211" t="s">
        <v>7</v>
      </c>
      <c r="G217" s="211" t="s">
        <v>2707</v>
      </c>
      <c r="H217" s="211"/>
      <c r="I217" s="214">
        <v>4</v>
      </c>
      <c r="J217" s="214" t="s">
        <v>3654</v>
      </c>
    </row>
    <row r="218" spans="1:10" s="675" customFormat="1">
      <c r="A218" s="210">
        <v>43462</v>
      </c>
      <c r="B218" s="211" t="s">
        <v>4</v>
      </c>
      <c r="C218" s="211">
        <v>4887</v>
      </c>
      <c r="D218" s="211" t="s">
        <v>317</v>
      </c>
      <c r="E218" s="211" t="s">
        <v>5</v>
      </c>
      <c r="F218" s="211" t="s">
        <v>7</v>
      </c>
      <c r="G218" s="211" t="s">
        <v>663</v>
      </c>
      <c r="H218" s="211"/>
      <c r="I218" s="214">
        <v>12</v>
      </c>
      <c r="J218" s="214" t="s">
        <v>3655</v>
      </c>
    </row>
    <row r="219" spans="1:10" s="675" customFormat="1">
      <c r="A219" s="210">
        <v>43462</v>
      </c>
      <c r="B219" s="211" t="s">
        <v>4</v>
      </c>
      <c r="C219" s="211">
        <v>8259</v>
      </c>
      <c r="D219" s="211" t="s">
        <v>162</v>
      </c>
      <c r="E219" s="211" t="s">
        <v>5</v>
      </c>
      <c r="F219" s="211" t="s">
        <v>6</v>
      </c>
      <c r="G219" s="211" t="s">
        <v>3656</v>
      </c>
      <c r="H219" s="211"/>
      <c r="I219" s="214">
        <v>24</v>
      </c>
      <c r="J219" s="214" t="s">
        <v>3657</v>
      </c>
    </row>
    <row r="220" spans="1:10" s="675" customFormat="1">
      <c r="A220" s="210">
        <v>43462</v>
      </c>
      <c r="B220" s="211" t="s">
        <v>4</v>
      </c>
      <c r="C220" s="211">
        <v>4382</v>
      </c>
      <c r="D220" s="211" t="s">
        <v>158</v>
      </c>
      <c r="E220" s="211" t="s">
        <v>5</v>
      </c>
      <c r="F220" s="211" t="s">
        <v>7</v>
      </c>
      <c r="G220" s="211" t="s">
        <v>123</v>
      </c>
      <c r="H220" s="211"/>
      <c r="I220" s="214">
        <v>10</v>
      </c>
      <c r="J220" s="214">
        <v>7</v>
      </c>
    </row>
    <row r="221" spans="1:10" s="675" customFormat="1">
      <c r="A221" s="210">
        <v>43462</v>
      </c>
      <c r="B221" s="211" t="s">
        <v>4</v>
      </c>
      <c r="C221" s="211">
        <v>1254</v>
      </c>
      <c r="D221" s="211" t="s">
        <v>205</v>
      </c>
      <c r="E221" s="211" t="s">
        <v>5</v>
      </c>
      <c r="F221" s="211" t="s">
        <v>7</v>
      </c>
      <c r="G221" s="211" t="s">
        <v>123</v>
      </c>
      <c r="H221" s="211"/>
      <c r="I221" s="214">
        <v>19</v>
      </c>
      <c r="J221" s="214" t="s">
        <v>3597</v>
      </c>
    </row>
    <row r="222" spans="1:10" s="675" customFormat="1">
      <c r="A222" s="210">
        <v>43462</v>
      </c>
      <c r="B222" s="211" t="s">
        <v>4</v>
      </c>
      <c r="C222" s="211">
        <v>7417</v>
      </c>
      <c r="D222" s="211" t="s">
        <v>488</v>
      </c>
      <c r="E222" s="211" t="s">
        <v>5</v>
      </c>
      <c r="F222" s="211" t="s">
        <v>7</v>
      </c>
      <c r="G222" s="211" t="s">
        <v>123</v>
      </c>
      <c r="H222" s="211"/>
      <c r="I222" s="214">
        <v>42</v>
      </c>
      <c r="J222" s="214" t="s">
        <v>3663</v>
      </c>
    </row>
    <row r="223" spans="1:10" s="675" customFormat="1">
      <c r="A223" s="210">
        <v>43462</v>
      </c>
      <c r="B223" s="211" t="s">
        <v>4</v>
      </c>
      <c r="C223" s="211">
        <v>6955</v>
      </c>
      <c r="D223" s="211" t="s">
        <v>3666</v>
      </c>
      <c r="E223" s="211" t="s">
        <v>24</v>
      </c>
      <c r="F223" s="211" t="s">
        <v>7</v>
      </c>
      <c r="G223" s="211" t="s">
        <v>1833</v>
      </c>
      <c r="H223" s="211"/>
      <c r="I223" s="214">
        <v>35</v>
      </c>
      <c r="J223" s="214" t="s">
        <v>3667</v>
      </c>
    </row>
    <row r="224" spans="1:10" s="675" customFormat="1">
      <c r="A224" s="210">
        <v>43462</v>
      </c>
      <c r="B224" s="211" t="s">
        <v>4</v>
      </c>
      <c r="C224" s="211">
        <v>8452</v>
      </c>
      <c r="D224" s="211" t="s">
        <v>385</v>
      </c>
      <c r="E224" s="211" t="s">
        <v>453</v>
      </c>
      <c r="F224" s="211" t="s">
        <v>7</v>
      </c>
      <c r="G224" s="211" t="s">
        <v>1833</v>
      </c>
      <c r="H224" s="211"/>
      <c r="I224" s="214">
        <v>27</v>
      </c>
      <c r="J224" s="214" t="s">
        <v>3668</v>
      </c>
    </row>
    <row r="225" spans="1:10" s="675" customFormat="1">
      <c r="A225" s="210">
        <v>43462</v>
      </c>
      <c r="B225" s="211" t="s">
        <v>4</v>
      </c>
      <c r="C225" s="211">
        <v>6551</v>
      </c>
      <c r="D225" s="211" t="s">
        <v>3465</v>
      </c>
      <c r="E225" s="211" t="s">
        <v>5</v>
      </c>
      <c r="F225" s="211" t="s">
        <v>6</v>
      </c>
      <c r="G225" s="211" t="s">
        <v>2923</v>
      </c>
      <c r="H225" s="211"/>
      <c r="I225" s="214">
        <v>47</v>
      </c>
      <c r="J225" s="214" t="s">
        <v>3669</v>
      </c>
    </row>
    <row r="226" spans="1:10" s="675" customFormat="1">
      <c r="A226" s="210">
        <v>43462</v>
      </c>
      <c r="B226" s="211" t="s">
        <v>4</v>
      </c>
      <c r="C226" s="211">
        <v>1211</v>
      </c>
      <c r="D226" s="211" t="s">
        <v>205</v>
      </c>
      <c r="E226" s="211" t="s">
        <v>6</v>
      </c>
      <c r="F226" s="211" t="s">
        <v>24</v>
      </c>
      <c r="G226" s="211" t="s">
        <v>3671</v>
      </c>
      <c r="H226" s="211"/>
      <c r="I226" s="214">
        <v>25</v>
      </c>
      <c r="J226" s="214" t="s">
        <v>3672</v>
      </c>
    </row>
    <row r="227" spans="1:10" s="675" customFormat="1">
      <c r="A227" s="210">
        <v>43462</v>
      </c>
      <c r="B227" s="211" t="s">
        <v>4</v>
      </c>
      <c r="C227" s="211">
        <v>4470</v>
      </c>
      <c r="D227" s="211" t="s">
        <v>158</v>
      </c>
      <c r="E227" s="211" t="s">
        <v>237</v>
      </c>
      <c r="F227" s="211" t="s">
        <v>7</v>
      </c>
      <c r="G227" s="211" t="s">
        <v>42</v>
      </c>
      <c r="H227" s="211"/>
      <c r="I227" s="214">
        <v>6</v>
      </c>
      <c r="J227" s="214" t="s">
        <v>3673</v>
      </c>
    </row>
    <row r="228" spans="1:10" s="675" customFormat="1">
      <c r="A228" s="210">
        <v>43462</v>
      </c>
      <c r="B228" s="211" t="s">
        <v>4</v>
      </c>
      <c r="C228" s="211">
        <v>4211</v>
      </c>
      <c r="D228" s="211" t="s">
        <v>141</v>
      </c>
      <c r="E228" s="211" t="s">
        <v>7</v>
      </c>
      <c r="F228" s="211" t="s">
        <v>3674</v>
      </c>
      <c r="G228" s="211" t="s">
        <v>663</v>
      </c>
      <c r="H228" s="211"/>
      <c r="I228" s="214">
        <v>13</v>
      </c>
      <c r="J228" s="214" t="s">
        <v>3675</v>
      </c>
    </row>
    <row r="229" spans="1:10" s="675" customFormat="1">
      <c r="A229" s="210">
        <v>43462</v>
      </c>
      <c r="B229" s="211" t="s">
        <v>4</v>
      </c>
      <c r="C229" s="211">
        <v>9086</v>
      </c>
      <c r="D229" s="211" t="s">
        <v>161</v>
      </c>
      <c r="E229" s="211" t="s">
        <v>5</v>
      </c>
      <c r="F229" s="211" t="s">
        <v>7</v>
      </c>
      <c r="G229" s="211" t="s">
        <v>663</v>
      </c>
      <c r="H229" s="211"/>
      <c r="I229" s="214">
        <v>44</v>
      </c>
      <c r="J229" s="214">
        <v>62</v>
      </c>
    </row>
    <row r="230" spans="1:10" s="675" customFormat="1">
      <c r="A230" s="210">
        <v>43462</v>
      </c>
      <c r="B230" s="211" t="s">
        <v>4</v>
      </c>
      <c r="C230" s="211">
        <v>4783</v>
      </c>
      <c r="D230" s="211" t="s">
        <v>180</v>
      </c>
      <c r="E230" s="211" t="s">
        <v>25</v>
      </c>
      <c r="F230" s="211" t="s">
        <v>5</v>
      </c>
      <c r="G230" s="211" t="s">
        <v>123</v>
      </c>
      <c r="H230" s="211"/>
      <c r="I230" s="214">
        <v>10</v>
      </c>
      <c r="J230" s="214" t="s">
        <v>3677</v>
      </c>
    </row>
    <row r="231" spans="1:10" s="675" customFormat="1">
      <c r="A231" s="210">
        <v>43462</v>
      </c>
      <c r="B231" s="211" t="s">
        <v>4</v>
      </c>
      <c r="C231" s="211">
        <v>5973</v>
      </c>
      <c r="D231" s="211" t="s">
        <v>179</v>
      </c>
      <c r="E231" s="211" t="s">
        <v>78</v>
      </c>
      <c r="F231" s="211" t="s">
        <v>7</v>
      </c>
      <c r="G231" s="211" t="s">
        <v>123</v>
      </c>
      <c r="H231" s="211"/>
      <c r="I231" s="214">
        <v>28</v>
      </c>
      <c r="J231" s="214">
        <v>30</v>
      </c>
    </row>
    <row r="232" spans="1:10" s="675" customFormat="1">
      <c r="A232" s="210">
        <v>43462</v>
      </c>
      <c r="B232" s="211" t="s">
        <v>4</v>
      </c>
      <c r="C232" s="211">
        <v>3911</v>
      </c>
      <c r="D232" s="211" t="s">
        <v>175</v>
      </c>
      <c r="E232" s="211" t="s">
        <v>5</v>
      </c>
      <c r="F232" s="211" t="s">
        <v>363</v>
      </c>
      <c r="G232" s="211" t="s">
        <v>123</v>
      </c>
      <c r="H232" s="211"/>
      <c r="I232" s="214">
        <v>15</v>
      </c>
      <c r="J232" s="214" t="s">
        <v>3680</v>
      </c>
    </row>
    <row r="233" spans="1:10" s="675" customFormat="1">
      <c r="A233" s="210">
        <v>43462</v>
      </c>
      <c r="B233" s="211" t="s">
        <v>4</v>
      </c>
      <c r="C233" s="211">
        <v>3882</v>
      </c>
      <c r="D233" s="211" t="s">
        <v>304</v>
      </c>
      <c r="E233" s="211" t="s">
        <v>5</v>
      </c>
      <c r="F233" s="211" t="s">
        <v>363</v>
      </c>
      <c r="G233" s="211" t="s">
        <v>123</v>
      </c>
      <c r="H233" s="211"/>
      <c r="I233" s="214">
        <v>14</v>
      </c>
      <c r="J233" s="214" t="s">
        <v>3625</v>
      </c>
    </row>
    <row r="234" spans="1:10" s="675" customFormat="1">
      <c r="A234" s="210">
        <v>43462</v>
      </c>
      <c r="B234" s="211" t="s">
        <v>4</v>
      </c>
      <c r="C234" s="211">
        <v>7420</v>
      </c>
      <c r="D234" s="211" t="s">
        <v>331</v>
      </c>
      <c r="E234" s="211" t="s">
        <v>5</v>
      </c>
      <c r="F234" s="211" t="s">
        <v>363</v>
      </c>
      <c r="G234" s="211" t="s">
        <v>388</v>
      </c>
      <c r="H234" s="211"/>
      <c r="I234" s="214">
        <v>41</v>
      </c>
      <c r="J234" s="214" t="s">
        <v>3681</v>
      </c>
    </row>
    <row r="235" spans="1:10" s="675" customFormat="1">
      <c r="A235" s="210">
        <v>43462</v>
      </c>
      <c r="B235" s="211" t="s">
        <v>4</v>
      </c>
      <c r="C235" s="211">
        <v>9908</v>
      </c>
      <c r="D235" s="211" t="s">
        <v>3416</v>
      </c>
      <c r="E235" s="211" t="s">
        <v>5</v>
      </c>
      <c r="F235" s="211" t="s">
        <v>24</v>
      </c>
      <c r="G235" s="211" t="s">
        <v>42</v>
      </c>
      <c r="H235" s="211"/>
      <c r="I235" s="214">
        <v>79</v>
      </c>
      <c r="J235" s="214">
        <v>103</v>
      </c>
    </row>
    <row r="236" spans="1:10" s="675" customFormat="1">
      <c r="A236" s="210">
        <v>43462</v>
      </c>
      <c r="B236" s="211" t="s">
        <v>4</v>
      </c>
      <c r="C236" s="211">
        <v>9555</v>
      </c>
      <c r="D236" s="211" t="s">
        <v>147</v>
      </c>
      <c r="E236" s="211" t="s">
        <v>5</v>
      </c>
      <c r="F236" s="211" t="s">
        <v>6</v>
      </c>
      <c r="G236" s="211" t="s">
        <v>388</v>
      </c>
      <c r="H236" s="211"/>
      <c r="I236" s="214">
        <v>69</v>
      </c>
      <c r="J236" s="214" t="s">
        <v>3682</v>
      </c>
    </row>
    <row r="237" spans="1:10" s="675" customFormat="1">
      <c r="A237" s="210">
        <v>43462</v>
      </c>
      <c r="B237" s="211" t="s">
        <v>4</v>
      </c>
      <c r="C237" s="211">
        <v>9991</v>
      </c>
      <c r="D237" s="211" t="s">
        <v>3683</v>
      </c>
      <c r="E237" s="211" t="s">
        <v>5</v>
      </c>
      <c r="F237" s="211" t="s">
        <v>6</v>
      </c>
      <c r="G237" s="211" t="s">
        <v>42</v>
      </c>
      <c r="H237" s="211"/>
      <c r="I237" s="214">
        <v>72</v>
      </c>
      <c r="J237" s="214" t="s">
        <v>3684</v>
      </c>
    </row>
    <row r="238" spans="1:10" s="675" customFormat="1">
      <c r="A238" s="210">
        <v>43462</v>
      </c>
      <c r="B238" s="211" t="s">
        <v>4</v>
      </c>
      <c r="C238" s="211">
        <v>5626</v>
      </c>
      <c r="D238" s="211" t="s">
        <v>196</v>
      </c>
      <c r="E238" s="211" t="s">
        <v>5</v>
      </c>
      <c r="F238" s="211" t="s">
        <v>7</v>
      </c>
      <c r="G238" s="211" t="s">
        <v>663</v>
      </c>
      <c r="H238" s="211"/>
      <c r="I238" s="214">
        <v>26</v>
      </c>
      <c r="J238" s="214" t="s">
        <v>3685</v>
      </c>
    </row>
    <row r="239" spans="1:10" s="675" customFormat="1">
      <c r="A239" s="210">
        <v>43462</v>
      </c>
      <c r="B239" s="211" t="s">
        <v>4</v>
      </c>
      <c r="C239" s="211">
        <v>3209</v>
      </c>
      <c r="D239" s="211" t="s">
        <v>333</v>
      </c>
      <c r="E239" s="211" t="s">
        <v>9</v>
      </c>
      <c r="F239" s="211" t="s">
        <v>5</v>
      </c>
      <c r="G239" s="211" t="s">
        <v>123</v>
      </c>
      <c r="H239" s="211"/>
      <c r="I239" s="214">
        <v>20</v>
      </c>
      <c r="J239" s="214" t="s">
        <v>3686</v>
      </c>
    </row>
    <row r="240" spans="1:10" s="675" customFormat="1">
      <c r="A240" s="210">
        <v>43462</v>
      </c>
      <c r="B240" s="211" t="s">
        <v>4</v>
      </c>
      <c r="C240" s="211">
        <v>5772</v>
      </c>
      <c r="D240" s="211" t="s">
        <v>3687</v>
      </c>
      <c r="E240" s="211" t="s">
        <v>5</v>
      </c>
      <c r="F240" s="211" t="s">
        <v>6</v>
      </c>
      <c r="G240" s="211" t="s">
        <v>388</v>
      </c>
      <c r="H240" s="211"/>
      <c r="I240" s="214">
        <v>25</v>
      </c>
      <c r="J240" s="214" t="s">
        <v>3688</v>
      </c>
    </row>
    <row r="241" spans="1:10" s="675" customFormat="1">
      <c r="A241" s="210">
        <v>43462</v>
      </c>
      <c r="B241" s="211" t="s">
        <v>4</v>
      </c>
      <c r="C241" s="211">
        <v>2763</v>
      </c>
      <c r="D241" s="211" t="s">
        <v>205</v>
      </c>
      <c r="E241" s="211" t="s">
        <v>79</v>
      </c>
      <c r="F241" s="211" t="s">
        <v>24</v>
      </c>
      <c r="G241" s="211" t="s">
        <v>728</v>
      </c>
      <c r="H241" s="211"/>
      <c r="I241" s="214">
        <v>23</v>
      </c>
      <c r="J241" s="214" t="s">
        <v>3689</v>
      </c>
    </row>
    <row r="242" spans="1:10" s="675" customFormat="1">
      <c r="A242" s="210">
        <v>43462</v>
      </c>
      <c r="B242" s="211" t="s">
        <v>4</v>
      </c>
      <c r="C242" s="211">
        <v>1279</v>
      </c>
      <c r="D242" s="211" t="s">
        <v>205</v>
      </c>
      <c r="E242" s="211" t="s">
        <v>984</v>
      </c>
      <c r="F242" s="211" t="s">
        <v>7</v>
      </c>
      <c r="G242" s="211" t="s">
        <v>663</v>
      </c>
      <c r="H242" s="211"/>
      <c r="I242" s="214">
        <v>21</v>
      </c>
      <c r="J242" s="214" t="s">
        <v>3690</v>
      </c>
    </row>
    <row r="243" spans="1:10" s="675" customFormat="1">
      <c r="A243" s="210">
        <v>43462</v>
      </c>
      <c r="B243" s="211" t="s">
        <v>4</v>
      </c>
      <c r="C243" s="211">
        <v>2149</v>
      </c>
      <c r="D243" s="211" t="s">
        <v>205</v>
      </c>
      <c r="E243" s="211" t="s">
        <v>5</v>
      </c>
      <c r="F243" s="211" t="s">
        <v>7</v>
      </c>
      <c r="G243" s="211" t="s">
        <v>3737</v>
      </c>
      <c r="H243" s="211"/>
      <c r="I243" s="214">
        <v>28</v>
      </c>
      <c r="J243" s="214" t="s">
        <v>3691</v>
      </c>
    </row>
    <row r="244" spans="1:10" s="675" customFormat="1">
      <c r="A244" s="210">
        <v>43462</v>
      </c>
      <c r="B244" s="211" t="s">
        <v>4</v>
      </c>
      <c r="C244" s="211">
        <v>5775</v>
      </c>
      <c r="D244" s="211" t="s">
        <v>3687</v>
      </c>
      <c r="E244" s="211" t="s">
        <v>5</v>
      </c>
      <c r="F244" s="211" t="s">
        <v>7</v>
      </c>
      <c r="G244" s="211" t="s">
        <v>663</v>
      </c>
      <c r="H244" s="211"/>
      <c r="I244" s="214">
        <v>26</v>
      </c>
      <c r="J244" s="214" t="s">
        <v>3529</v>
      </c>
    </row>
    <row r="245" spans="1:10" s="675" customFormat="1">
      <c r="A245" s="210">
        <v>43462</v>
      </c>
      <c r="B245" s="211" t="s">
        <v>4</v>
      </c>
      <c r="C245" s="211">
        <v>4687</v>
      </c>
      <c r="D245" s="211" t="s">
        <v>131</v>
      </c>
      <c r="E245" s="211" t="s">
        <v>5</v>
      </c>
      <c r="F245" s="211" t="s">
        <v>6</v>
      </c>
      <c r="G245" s="211" t="s">
        <v>93</v>
      </c>
      <c r="H245" s="211"/>
      <c r="I245" s="214">
        <v>5</v>
      </c>
      <c r="J245" s="214" t="s">
        <v>3692</v>
      </c>
    </row>
    <row r="246" spans="1:10" s="675" customFormat="1">
      <c r="A246" s="210">
        <v>43462</v>
      </c>
      <c r="B246" s="211" t="s">
        <v>4</v>
      </c>
      <c r="C246" s="211">
        <v>5254</v>
      </c>
      <c r="D246" s="211" t="s">
        <v>166</v>
      </c>
      <c r="E246" s="211" t="s">
        <v>1134</v>
      </c>
      <c r="F246" s="211" t="s">
        <v>24</v>
      </c>
      <c r="G246" s="211" t="s">
        <v>42</v>
      </c>
      <c r="H246" s="211"/>
      <c r="I246" s="214">
        <v>27</v>
      </c>
      <c r="J246" s="214">
        <v>34</v>
      </c>
    </row>
    <row r="247" spans="1:10" s="675" customFormat="1">
      <c r="A247" s="210">
        <v>43462</v>
      </c>
      <c r="B247" s="211" t="s">
        <v>4</v>
      </c>
      <c r="C247" s="211">
        <v>6255</v>
      </c>
      <c r="D247" s="211" t="s">
        <v>3693</v>
      </c>
      <c r="E247" s="211" t="s">
        <v>28</v>
      </c>
      <c r="F247" s="211" t="s">
        <v>24</v>
      </c>
      <c r="G247" s="211" t="s">
        <v>3472</v>
      </c>
      <c r="H247" s="211"/>
      <c r="I247" s="214">
        <v>40</v>
      </c>
      <c r="J247" s="214" t="s">
        <v>3694</v>
      </c>
    </row>
    <row r="248" spans="1:10" s="675" customFormat="1">
      <c r="A248" s="210">
        <v>43463</v>
      </c>
      <c r="B248" s="211" t="s">
        <v>4</v>
      </c>
      <c r="C248" s="211">
        <v>2518</v>
      </c>
      <c r="D248" s="211" t="s">
        <v>205</v>
      </c>
      <c r="E248" s="211" t="s">
        <v>3695</v>
      </c>
      <c r="F248" s="211" t="s">
        <v>5</v>
      </c>
      <c r="G248" s="211" t="s">
        <v>42</v>
      </c>
      <c r="H248" s="211"/>
      <c r="I248" s="214">
        <v>21</v>
      </c>
      <c r="J248" s="214" t="s">
        <v>3690</v>
      </c>
    </row>
    <row r="249" spans="1:10" s="675" customFormat="1">
      <c r="A249" s="210">
        <v>43463</v>
      </c>
      <c r="B249" s="211" t="s">
        <v>4</v>
      </c>
      <c r="C249" s="211">
        <v>5320</v>
      </c>
      <c r="D249" s="211" t="s">
        <v>1820</v>
      </c>
      <c r="E249" s="211" t="s">
        <v>24</v>
      </c>
      <c r="F249" s="211" t="s">
        <v>7</v>
      </c>
      <c r="G249" s="211" t="s">
        <v>3696</v>
      </c>
      <c r="H249" s="211"/>
      <c r="I249" s="214">
        <v>25</v>
      </c>
      <c r="J249" s="214">
        <v>36</v>
      </c>
    </row>
    <row r="250" spans="1:10" s="675" customFormat="1">
      <c r="A250" s="210">
        <v>43463</v>
      </c>
      <c r="B250" s="211" t="s">
        <v>4</v>
      </c>
      <c r="C250" s="211">
        <v>5369</v>
      </c>
      <c r="D250" s="211" t="s">
        <v>155</v>
      </c>
      <c r="E250" s="211" t="s">
        <v>24</v>
      </c>
      <c r="F250" s="211" t="s">
        <v>28</v>
      </c>
      <c r="G250" s="211" t="s">
        <v>3697</v>
      </c>
      <c r="H250" s="211"/>
      <c r="I250" s="214">
        <v>28</v>
      </c>
      <c r="J250" s="214">
        <v>42</v>
      </c>
    </row>
    <row r="251" spans="1:10" s="675" customFormat="1">
      <c r="A251" s="210">
        <v>43463</v>
      </c>
      <c r="B251" s="211" t="s">
        <v>4</v>
      </c>
      <c r="C251" s="211">
        <v>8282</v>
      </c>
      <c r="D251" s="211" t="s">
        <v>916</v>
      </c>
      <c r="E251" s="211" t="s">
        <v>9</v>
      </c>
      <c r="F251" s="211" t="s">
        <v>24</v>
      </c>
      <c r="G251" s="211" t="s">
        <v>389</v>
      </c>
      <c r="H251" s="211"/>
      <c r="I251" s="214">
        <v>25</v>
      </c>
      <c r="J251" s="214">
        <v>36</v>
      </c>
    </row>
    <row r="252" spans="1:10" s="675" customFormat="1">
      <c r="A252" s="210">
        <v>43463</v>
      </c>
      <c r="B252" s="211" t="s">
        <v>4</v>
      </c>
      <c r="C252" s="211">
        <v>1250</v>
      </c>
      <c r="D252" s="211" t="s">
        <v>205</v>
      </c>
      <c r="E252" s="211" t="s">
        <v>24</v>
      </c>
      <c r="F252" s="211" t="s">
        <v>24</v>
      </c>
      <c r="G252" s="211" t="s">
        <v>389</v>
      </c>
      <c r="H252" s="211"/>
      <c r="I252" s="214">
        <v>21</v>
      </c>
      <c r="J252" s="214" t="s">
        <v>3690</v>
      </c>
    </row>
    <row r="253" spans="1:10" s="675" customFormat="1">
      <c r="A253" s="210">
        <v>43463</v>
      </c>
      <c r="B253" s="211" t="s">
        <v>4</v>
      </c>
      <c r="C253" s="211">
        <v>4910</v>
      </c>
      <c r="D253" s="211" t="s">
        <v>1644</v>
      </c>
      <c r="E253" s="211" t="s">
        <v>5</v>
      </c>
      <c r="F253" s="211" t="s">
        <v>5</v>
      </c>
      <c r="G253" s="211" t="s">
        <v>389</v>
      </c>
      <c r="H253" s="211"/>
      <c r="I253" s="214">
        <v>12</v>
      </c>
      <c r="J253" s="214" t="s">
        <v>3702</v>
      </c>
    </row>
    <row r="254" spans="1:10" s="675" customFormat="1">
      <c r="A254" s="210">
        <v>43463</v>
      </c>
      <c r="B254" s="211" t="s">
        <v>4</v>
      </c>
      <c r="C254" s="211">
        <v>5408</v>
      </c>
      <c r="D254" s="211" t="s">
        <v>165</v>
      </c>
      <c r="E254" s="211" t="s">
        <v>5</v>
      </c>
      <c r="F254" s="211" t="s">
        <v>5</v>
      </c>
      <c r="G254" s="211" t="s">
        <v>878</v>
      </c>
      <c r="H254" s="211"/>
      <c r="I254" s="214">
        <v>31</v>
      </c>
      <c r="J254" s="214">
        <v>39</v>
      </c>
    </row>
    <row r="255" spans="1:10" s="675" customFormat="1">
      <c r="A255" s="210">
        <v>43463</v>
      </c>
      <c r="B255" s="211" t="s">
        <v>4</v>
      </c>
      <c r="C255" s="211">
        <v>1265</v>
      </c>
      <c r="D255" s="211" t="s">
        <v>205</v>
      </c>
      <c r="E255" s="211" t="s">
        <v>12</v>
      </c>
      <c r="F255" s="211" t="s">
        <v>7</v>
      </c>
      <c r="G255" s="211" t="s">
        <v>3734</v>
      </c>
      <c r="H255" s="211"/>
      <c r="I255" s="214">
        <v>21</v>
      </c>
      <c r="J255" s="214" t="s">
        <v>3690</v>
      </c>
    </row>
    <row r="256" spans="1:10" s="675" customFormat="1">
      <c r="A256" s="210">
        <v>43463</v>
      </c>
      <c r="B256" s="211" t="s">
        <v>4</v>
      </c>
      <c r="C256" s="211">
        <v>2434</v>
      </c>
      <c r="D256" s="211" t="s">
        <v>205</v>
      </c>
      <c r="E256" s="211" t="s">
        <v>12</v>
      </c>
      <c r="F256" s="211" t="s">
        <v>5</v>
      </c>
      <c r="G256" s="211" t="s">
        <v>3541</v>
      </c>
      <c r="H256" s="211"/>
      <c r="I256" s="214">
        <v>21</v>
      </c>
      <c r="J256" s="214" t="s">
        <v>3690</v>
      </c>
    </row>
    <row r="257" spans="1:10" s="675" customFormat="1">
      <c r="A257" s="210">
        <v>43463</v>
      </c>
      <c r="B257" s="211" t="s">
        <v>4</v>
      </c>
      <c r="C257" s="211">
        <v>6186</v>
      </c>
      <c r="D257" s="211" t="s">
        <v>298</v>
      </c>
      <c r="E257" s="211" t="s">
        <v>7</v>
      </c>
      <c r="F257" s="211" t="s">
        <v>25</v>
      </c>
      <c r="G257" s="211" t="s">
        <v>794</v>
      </c>
      <c r="H257" s="211"/>
      <c r="I257" s="214">
        <v>28</v>
      </c>
      <c r="J257" s="214">
        <v>42</v>
      </c>
    </row>
    <row r="258" spans="1:10" s="675" customFormat="1">
      <c r="A258" s="210">
        <v>43463</v>
      </c>
      <c r="B258" s="211" t="s">
        <v>4</v>
      </c>
      <c r="C258" s="211">
        <v>4671</v>
      </c>
      <c r="D258" s="211" t="s">
        <v>152</v>
      </c>
      <c r="E258" s="211" t="s">
        <v>4</v>
      </c>
      <c r="F258" s="211" t="s">
        <v>122</v>
      </c>
      <c r="G258" s="211" t="s">
        <v>388</v>
      </c>
      <c r="H258" s="211"/>
      <c r="I258" s="214">
        <v>10</v>
      </c>
      <c r="J258" s="214" t="s">
        <v>3703</v>
      </c>
    </row>
    <row r="259" spans="1:10" s="675" customFormat="1">
      <c r="A259" s="210">
        <v>43463</v>
      </c>
      <c r="B259" s="211" t="s">
        <v>4</v>
      </c>
      <c r="C259" s="211">
        <v>4595</v>
      </c>
      <c r="D259" s="211" t="s">
        <v>131</v>
      </c>
      <c r="E259" s="211" t="s">
        <v>4</v>
      </c>
      <c r="F259" s="211" t="s">
        <v>7</v>
      </c>
      <c r="G259" s="211" t="s">
        <v>42</v>
      </c>
      <c r="H259" s="211"/>
      <c r="I259" s="214">
        <v>0</v>
      </c>
      <c r="J259" s="214">
        <v>0</v>
      </c>
    </row>
    <row r="260" spans="1:10" s="675" customFormat="1">
      <c r="A260" s="210">
        <v>43463</v>
      </c>
      <c r="B260" s="211" t="s">
        <v>4</v>
      </c>
      <c r="C260" s="211">
        <v>5898</v>
      </c>
      <c r="D260" s="211" t="s">
        <v>3581</v>
      </c>
      <c r="E260" s="211" t="s">
        <v>4</v>
      </c>
      <c r="F260" s="211" t="s">
        <v>1618</v>
      </c>
      <c r="G260" s="211" t="s">
        <v>514</v>
      </c>
      <c r="H260" s="211"/>
      <c r="I260" s="214">
        <v>28</v>
      </c>
      <c r="J260" s="214">
        <v>38</v>
      </c>
    </row>
    <row r="261" spans="1:10" s="675" customFormat="1">
      <c r="A261" s="210">
        <v>43463</v>
      </c>
      <c r="B261" s="211" t="s">
        <v>4</v>
      </c>
      <c r="C261" s="211">
        <v>4645</v>
      </c>
      <c r="D261" s="211" t="s">
        <v>131</v>
      </c>
      <c r="E261" s="211" t="s">
        <v>4</v>
      </c>
      <c r="F261" s="211" t="s">
        <v>1618</v>
      </c>
      <c r="G261" s="211" t="s">
        <v>3706</v>
      </c>
      <c r="H261" s="211"/>
      <c r="I261" s="214">
        <v>0</v>
      </c>
      <c r="J261" s="214">
        <v>0</v>
      </c>
    </row>
    <row r="262" spans="1:10" s="675" customFormat="1">
      <c r="A262" s="210">
        <v>43463</v>
      </c>
      <c r="B262" s="211" t="s">
        <v>4</v>
      </c>
      <c r="C262" s="211">
        <v>8277</v>
      </c>
      <c r="D262" s="211" t="s">
        <v>668</v>
      </c>
      <c r="E262" s="211" t="s">
        <v>4</v>
      </c>
      <c r="F262" s="211" t="s">
        <v>1603</v>
      </c>
      <c r="G262" s="211" t="s">
        <v>514</v>
      </c>
      <c r="H262" s="211"/>
      <c r="I262" s="214">
        <v>24</v>
      </c>
      <c r="J262" s="214">
        <v>18</v>
      </c>
    </row>
    <row r="263" spans="1:10" s="675" customFormat="1">
      <c r="A263" s="210">
        <v>43464</v>
      </c>
      <c r="B263" s="211" t="s">
        <v>4</v>
      </c>
      <c r="C263" s="211">
        <v>4279</v>
      </c>
      <c r="D263" s="211" t="s">
        <v>3707</v>
      </c>
      <c r="E263" s="211" t="s">
        <v>3708</v>
      </c>
      <c r="F263" s="211" t="s">
        <v>6</v>
      </c>
      <c r="G263" s="211" t="s">
        <v>478</v>
      </c>
      <c r="H263" s="211"/>
      <c r="I263" s="214">
        <v>13</v>
      </c>
      <c r="J263" s="214">
        <v>11</v>
      </c>
    </row>
    <row r="264" spans="1:10" s="675" customFormat="1">
      <c r="A264" s="210">
        <v>43464</v>
      </c>
      <c r="B264" s="211" t="s">
        <v>4</v>
      </c>
      <c r="C264" s="211">
        <v>4534</v>
      </c>
      <c r="D264" s="211" t="s">
        <v>131</v>
      </c>
      <c r="E264" s="211" t="s">
        <v>24</v>
      </c>
      <c r="F264" s="211" t="s">
        <v>24</v>
      </c>
      <c r="G264" s="211" t="s">
        <v>388</v>
      </c>
      <c r="H264" s="211"/>
      <c r="I264" s="214">
        <v>0</v>
      </c>
      <c r="J264" s="214">
        <v>0</v>
      </c>
    </row>
    <row r="265" spans="1:10" s="675" customFormat="1">
      <c r="A265" s="210">
        <v>43464</v>
      </c>
      <c r="B265" s="211" t="s">
        <v>4</v>
      </c>
      <c r="C265" s="211">
        <v>9982</v>
      </c>
      <c r="D265" s="211" t="s">
        <v>3711</v>
      </c>
      <c r="E265" s="211" t="s">
        <v>5</v>
      </c>
      <c r="F265" s="211" t="s">
        <v>7</v>
      </c>
      <c r="G265" s="211" t="s">
        <v>1025</v>
      </c>
      <c r="H265" s="211"/>
      <c r="I265" s="214">
        <v>84</v>
      </c>
      <c r="J265" s="214">
        <v>135</v>
      </c>
    </row>
    <row r="266" spans="1:10" s="675" customFormat="1">
      <c r="A266" s="210">
        <v>43464</v>
      </c>
      <c r="B266" s="211" t="s">
        <v>4</v>
      </c>
      <c r="C266" s="211">
        <v>1845</v>
      </c>
      <c r="D266" s="211" t="s">
        <v>205</v>
      </c>
      <c r="E266" s="211" t="s">
        <v>7</v>
      </c>
      <c r="F266" s="211" t="s">
        <v>24</v>
      </c>
      <c r="G266" s="211" t="s">
        <v>235</v>
      </c>
      <c r="H266" s="211"/>
      <c r="I266" s="214">
        <v>21</v>
      </c>
      <c r="J266" s="214" t="s">
        <v>3690</v>
      </c>
    </row>
    <row r="267" spans="1:10" s="675" customFormat="1">
      <c r="A267" s="210">
        <v>43464</v>
      </c>
      <c r="B267" s="211" t="s">
        <v>4</v>
      </c>
      <c r="C267" s="211">
        <v>5415</v>
      </c>
      <c r="D267" s="211" t="s">
        <v>660</v>
      </c>
      <c r="E267" s="211" t="s">
        <v>24</v>
      </c>
      <c r="F267" s="211" t="s">
        <v>5</v>
      </c>
      <c r="G267" s="211" t="s">
        <v>3739</v>
      </c>
      <c r="H267" s="211"/>
      <c r="I267" s="214">
        <v>31</v>
      </c>
      <c r="J267" s="214">
        <v>42</v>
      </c>
    </row>
    <row r="268" spans="1:10" s="675" customFormat="1">
      <c r="A268" s="210">
        <v>43464</v>
      </c>
      <c r="B268" s="211" t="s">
        <v>4</v>
      </c>
      <c r="C268" s="211">
        <v>4490</v>
      </c>
      <c r="D268" s="211" t="s">
        <v>145</v>
      </c>
      <c r="E268" s="211" t="s">
        <v>5</v>
      </c>
      <c r="F268" s="211" t="s">
        <v>5</v>
      </c>
      <c r="G268" s="211" t="s">
        <v>548</v>
      </c>
      <c r="H268" s="211"/>
      <c r="I268" s="214">
        <v>8</v>
      </c>
      <c r="J268" s="214" t="s">
        <v>3555</v>
      </c>
    </row>
    <row r="269" spans="1:10" s="675" customFormat="1">
      <c r="A269" s="210">
        <v>43464</v>
      </c>
      <c r="B269" s="211" t="s">
        <v>4</v>
      </c>
      <c r="C269" s="211">
        <v>5415</v>
      </c>
      <c r="D269" s="211" t="s">
        <v>3606</v>
      </c>
      <c r="E269" s="211" t="s">
        <v>4</v>
      </c>
      <c r="F269" s="211" t="s">
        <v>3483</v>
      </c>
      <c r="G269" s="211" t="s">
        <v>3740</v>
      </c>
      <c r="H269" s="211"/>
      <c r="I269" s="214">
        <v>27</v>
      </c>
      <c r="J269" s="214">
        <v>38</v>
      </c>
    </row>
    <row r="270" spans="1:10" s="675" customFormat="1">
      <c r="A270" s="210">
        <v>43464</v>
      </c>
      <c r="B270" s="211" t="s">
        <v>4</v>
      </c>
      <c r="C270" s="211">
        <v>8277</v>
      </c>
      <c r="D270" s="211" t="s">
        <v>162</v>
      </c>
      <c r="E270" s="211" t="s">
        <v>9</v>
      </c>
      <c r="F270" s="211" t="s">
        <v>3713</v>
      </c>
      <c r="G270" s="211" t="s">
        <v>123</v>
      </c>
      <c r="H270" s="211"/>
      <c r="I270" s="214">
        <v>22</v>
      </c>
      <c r="J270" s="214">
        <v>18</v>
      </c>
    </row>
    <row r="271" spans="1:10" s="675" customFormat="1">
      <c r="A271" s="210">
        <v>43464</v>
      </c>
      <c r="B271" s="211" t="s">
        <v>4</v>
      </c>
      <c r="C271" s="211">
        <v>5772</v>
      </c>
      <c r="D271" s="211" t="s">
        <v>294</v>
      </c>
      <c r="E271" s="211" t="s">
        <v>5</v>
      </c>
      <c r="F271" s="211" t="s">
        <v>5</v>
      </c>
      <c r="G271" s="211" t="s">
        <v>3739</v>
      </c>
      <c r="H271" s="211"/>
      <c r="I271" s="214">
        <v>24</v>
      </c>
      <c r="J271" s="214">
        <v>31</v>
      </c>
    </row>
    <row r="272" spans="1:10" s="675" customFormat="1">
      <c r="A272" s="210">
        <v>43464</v>
      </c>
      <c r="B272" s="211" t="s">
        <v>4</v>
      </c>
      <c r="C272" s="211">
        <v>4508</v>
      </c>
      <c r="D272" s="211" t="s">
        <v>131</v>
      </c>
      <c r="E272" s="211" t="s">
        <v>7</v>
      </c>
      <c r="F272" s="211" t="s">
        <v>7</v>
      </c>
      <c r="G272" s="211" t="s">
        <v>2066</v>
      </c>
      <c r="H272" s="211"/>
      <c r="I272" s="214">
        <v>0</v>
      </c>
      <c r="J272" s="214">
        <v>0</v>
      </c>
    </row>
    <row r="273" spans="1:10" s="675" customFormat="1">
      <c r="A273" s="210">
        <v>43464</v>
      </c>
      <c r="B273" s="211" t="s">
        <v>4</v>
      </c>
      <c r="C273" s="211">
        <v>3415</v>
      </c>
      <c r="D273" s="211" t="s">
        <v>168</v>
      </c>
      <c r="E273" s="211" t="s">
        <v>5</v>
      </c>
      <c r="F273" s="211" t="s">
        <v>6</v>
      </c>
      <c r="G273" s="211" t="s">
        <v>123</v>
      </c>
      <c r="H273" s="211"/>
      <c r="I273" s="214">
        <v>18</v>
      </c>
      <c r="J273" s="214">
        <v>20</v>
      </c>
    </row>
    <row r="274" spans="1:10" s="675" customFormat="1">
      <c r="A274" s="210">
        <v>43464</v>
      </c>
      <c r="B274" s="211" t="s">
        <v>4</v>
      </c>
      <c r="C274" s="211">
        <v>6922</v>
      </c>
      <c r="D274" s="211" t="s">
        <v>2451</v>
      </c>
      <c r="E274" s="211" t="s">
        <v>5</v>
      </c>
      <c r="F274" s="211" t="s">
        <v>5</v>
      </c>
      <c r="G274" s="211" t="s">
        <v>123</v>
      </c>
      <c r="H274" s="211"/>
      <c r="I274" s="214">
        <v>39</v>
      </c>
      <c r="J274" s="214">
        <v>59</v>
      </c>
    </row>
    <row r="275" spans="1:10" s="675" customFormat="1">
      <c r="A275" s="210">
        <v>43464</v>
      </c>
      <c r="B275" s="211" t="s">
        <v>4</v>
      </c>
      <c r="C275" s="211">
        <v>7346</v>
      </c>
      <c r="D275" s="211" t="s">
        <v>302</v>
      </c>
      <c r="E275" s="211" t="s">
        <v>6</v>
      </c>
      <c r="F275" s="211" t="s">
        <v>5</v>
      </c>
      <c r="G275" s="211" t="s">
        <v>123</v>
      </c>
      <c r="H275" s="211"/>
      <c r="I275" s="214">
        <v>30</v>
      </c>
      <c r="J275" s="214">
        <v>36</v>
      </c>
    </row>
    <row r="276" spans="1:10" s="675" customFormat="1">
      <c r="A276" s="210">
        <v>43464</v>
      </c>
      <c r="B276" s="211" t="s">
        <v>4</v>
      </c>
      <c r="C276" s="211">
        <v>1250</v>
      </c>
      <c r="D276" s="211" t="s">
        <v>205</v>
      </c>
      <c r="E276" s="211" t="s">
        <v>56</v>
      </c>
      <c r="F276" s="211" t="s">
        <v>28</v>
      </c>
      <c r="G276" s="211" t="s">
        <v>514</v>
      </c>
      <c r="H276" s="211"/>
      <c r="I276" s="214">
        <v>21</v>
      </c>
      <c r="J276" s="214" t="s">
        <v>3690</v>
      </c>
    </row>
    <row r="277" spans="1:10" s="675" customFormat="1">
      <c r="A277" s="210">
        <v>43464</v>
      </c>
      <c r="B277" s="211" t="s">
        <v>4</v>
      </c>
      <c r="C277" s="211">
        <v>8223</v>
      </c>
      <c r="D277" s="211" t="s">
        <v>162</v>
      </c>
      <c r="E277" s="211" t="s">
        <v>5</v>
      </c>
      <c r="F277" s="211" t="s">
        <v>5</v>
      </c>
      <c r="G277" s="211" t="s">
        <v>123</v>
      </c>
      <c r="H277" s="211"/>
      <c r="I277" s="214">
        <v>23</v>
      </c>
      <c r="J277" s="214">
        <v>18</v>
      </c>
    </row>
    <row r="278" spans="1:10" s="675" customFormat="1">
      <c r="A278" s="210">
        <v>43464</v>
      </c>
      <c r="B278" s="211" t="s">
        <v>4</v>
      </c>
      <c r="C278" s="211">
        <v>6695</v>
      </c>
      <c r="D278" s="211" t="s">
        <v>3714</v>
      </c>
      <c r="E278" s="211" t="s">
        <v>5</v>
      </c>
      <c r="F278" s="211" t="s">
        <v>5</v>
      </c>
      <c r="G278" s="211" t="s">
        <v>514</v>
      </c>
      <c r="H278" s="211"/>
      <c r="I278" s="214">
        <v>42</v>
      </c>
      <c r="J278" s="214">
        <v>64</v>
      </c>
    </row>
    <row r="279" spans="1:10" s="675" customFormat="1">
      <c r="A279" s="210">
        <v>43464</v>
      </c>
      <c r="B279" s="211" t="s">
        <v>4</v>
      </c>
      <c r="C279" s="211">
        <v>6169</v>
      </c>
      <c r="D279" s="211" t="s">
        <v>3715</v>
      </c>
      <c r="E279" s="211" t="s">
        <v>5</v>
      </c>
      <c r="F279" s="211" t="s">
        <v>5</v>
      </c>
      <c r="G279" s="211" t="s">
        <v>1025</v>
      </c>
      <c r="H279" s="211"/>
      <c r="I279" s="214">
        <v>72</v>
      </c>
      <c r="J279" s="214">
        <v>93</v>
      </c>
    </row>
    <row r="280" spans="1:10" s="675" customFormat="1">
      <c r="A280" s="210">
        <v>43464</v>
      </c>
      <c r="B280" s="211" t="s">
        <v>4</v>
      </c>
      <c r="C280" s="211">
        <v>8462</v>
      </c>
      <c r="D280" s="211" t="s">
        <v>1655</v>
      </c>
      <c r="E280" s="211" t="s">
        <v>5</v>
      </c>
      <c r="F280" s="211" t="s">
        <v>5</v>
      </c>
      <c r="G280" s="211" t="s">
        <v>123</v>
      </c>
      <c r="H280" s="211"/>
      <c r="I280" s="214">
        <v>29</v>
      </c>
      <c r="J280" s="214">
        <v>23</v>
      </c>
    </row>
    <row r="281" spans="1:10" s="675" customFormat="1">
      <c r="A281" s="210">
        <v>43464</v>
      </c>
      <c r="B281" s="211" t="s">
        <v>4</v>
      </c>
      <c r="C281" s="211">
        <v>8217</v>
      </c>
      <c r="D281" s="211" t="s">
        <v>162</v>
      </c>
      <c r="E281" s="211" t="s">
        <v>7</v>
      </c>
      <c r="F281" s="211" t="s">
        <v>7</v>
      </c>
      <c r="G281" s="211" t="s">
        <v>548</v>
      </c>
      <c r="H281" s="211"/>
      <c r="I281" s="214">
        <v>23</v>
      </c>
      <c r="J281" s="214">
        <v>18</v>
      </c>
    </row>
    <row r="282" spans="1:10" s="675" customFormat="1">
      <c r="A282" s="210">
        <v>43464</v>
      </c>
      <c r="B282" s="211" t="s">
        <v>4</v>
      </c>
      <c r="C282" s="211">
        <v>4554</v>
      </c>
      <c r="D282" s="211" t="s">
        <v>207</v>
      </c>
      <c r="E282" s="211" t="s">
        <v>5</v>
      </c>
      <c r="F282" s="211" t="s">
        <v>5</v>
      </c>
      <c r="G282" s="211" t="s">
        <v>2684</v>
      </c>
      <c r="H282" s="211"/>
      <c r="I282" s="214">
        <v>3</v>
      </c>
      <c r="J282" s="214" t="s">
        <v>3585</v>
      </c>
    </row>
    <row r="283" spans="1:10" s="675" customFormat="1">
      <c r="A283" s="210">
        <v>43464</v>
      </c>
      <c r="B283" s="211" t="s">
        <v>4</v>
      </c>
      <c r="C283" s="211">
        <v>2434</v>
      </c>
      <c r="D283" s="211" t="s">
        <v>648</v>
      </c>
      <c r="E283" s="211" t="s">
        <v>12</v>
      </c>
      <c r="F283" s="211" t="s">
        <v>3717</v>
      </c>
      <c r="G283" s="211" t="s">
        <v>3739</v>
      </c>
      <c r="H283" s="211"/>
      <c r="I283" s="214">
        <v>25</v>
      </c>
      <c r="J283" s="214">
        <v>37</v>
      </c>
    </row>
    <row r="284" spans="1:10" s="675" customFormat="1">
      <c r="A284" s="210">
        <v>43464</v>
      </c>
      <c r="B284" s="211" t="s">
        <v>4</v>
      </c>
      <c r="C284" s="211">
        <v>3855</v>
      </c>
      <c r="D284" s="211" t="s">
        <v>304</v>
      </c>
      <c r="E284" s="211" t="s">
        <v>25</v>
      </c>
      <c r="F284" s="211" t="s">
        <v>7</v>
      </c>
      <c r="G284" s="211" t="s">
        <v>3718</v>
      </c>
      <c r="H284" s="211"/>
      <c r="I284" s="214">
        <v>13</v>
      </c>
      <c r="J284" s="214">
        <v>13</v>
      </c>
    </row>
    <row r="285" spans="1:10" s="675" customFormat="1">
      <c r="A285" s="210">
        <v>43464</v>
      </c>
      <c r="B285" s="211" t="s">
        <v>4</v>
      </c>
      <c r="C285" s="211">
        <v>4985</v>
      </c>
      <c r="D285" s="211" t="s">
        <v>158</v>
      </c>
      <c r="E285" s="211" t="s">
        <v>5</v>
      </c>
      <c r="F285" s="211" t="s">
        <v>5</v>
      </c>
      <c r="G285" s="211" t="s">
        <v>1996</v>
      </c>
      <c r="H285" s="211"/>
      <c r="I285" s="214">
        <v>8</v>
      </c>
      <c r="J285" s="214" t="s">
        <v>3555</v>
      </c>
    </row>
    <row r="286" spans="1:10" s="675" customFormat="1">
      <c r="A286" s="210">
        <v>43464</v>
      </c>
      <c r="B286" s="211" t="s">
        <v>4</v>
      </c>
      <c r="C286" s="211">
        <v>1311</v>
      </c>
      <c r="D286" s="211" t="s">
        <v>205</v>
      </c>
      <c r="E286" s="211" t="s">
        <v>7</v>
      </c>
      <c r="F286" s="211" t="s">
        <v>24</v>
      </c>
      <c r="G286" s="211" t="s">
        <v>1833</v>
      </c>
      <c r="H286" s="211"/>
      <c r="I286" s="214">
        <v>21</v>
      </c>
      <c r="J286" s="214" t="s">
        <v>3690</v>
      </c>
    </row>
    <row r="287" spans="1:10" s="675" customFormat="1">
      <c r="A287" s="210">
        <v>43464</v>
      </c>
      <c r="B287" s="211" t="s">
        <v>4</v>
      </c>
      <c r="C287" s="211">
        <v>4981</v>
      </c>
      <c r="D287" s="211" t="s">
        <v>3540</v>
      </c>
      <c r="E287" s="211" t="s">
        <v>5</v>
      </c>
      <c r="F287" s="211" t="s">
        <v>5</v>
      </c>
      <c r="G287" s="211" t="s">
        <v>123</v>
      </c>
      <c r="H287" s="211"/>
      <c r="I287" s="214">
        <v>16</v>
      </c>
      <c r="J287" s="214">
        <v>17</v>
      </c>
    </row>
    <row r="288" spans="1:10" s="675" customFormat="1">
      <c r="A288" s="210">
        <v>43465</v>
      </c>
      <c r="B288" s="211" t="s">
        <v>4</v>
      </c>
      <c r="C288" s="211">
        <v>5880</v>
      </c>
      <c r="D288" s="211" t="s">
        <v>307</v>
      </c>
      <c r="E288" s="211" t="s">
        <v>5</v>
      </c>
      <c r="F288" s="211" t="s">
        <v>5</v>
      </c>
      <c r="G288" s="211" t="s">
        <v>3743</v>
      </c>
      <c r="H288" s="211"/>
      <c r="I288" s="214">
        <v>22</v>
      </c>
      <c r="J288" s="214">
        <v>27</v>
      </c>
    </row>
    <row r="289" spans="1:10" s="675" customFormat="1">
      <c r="A289" s="210">
        <v>43465</v>
      </c>
      <c r="B289" s="211" t="s">
        <v>4</v>
      </c>
      <c r="C289" s="211">
        <v>2550</v>
      </c>
      <c r="D289" s="211" t="s">
        <v>205</v>
      </c>
      <c r="E289" s="211" t="s">
        <v>5</v>
      </c>
      <c r="F289" s="211" t="s">
        <v>5</v>
      </c>
      <c r="G289" s="211" t="s">
        <v>548</v>
      </c>
      <c r="H289" s="211"/>
      <c r="I289" s="214">
        <v>21</v>
      </c>
      <c r="J289" s="214" t="s">
        <v>3690</v>
      </c>
    </row>
    <row r="290" spans="1:10" s="675" customFormat="1">
      <c r="A290" s="210">
        <v>43465</v>
      </c>
      <c r="B290" s="211" t="s">
        <v>4</v>
      </c>
      <c r="C290" s="211">
        <v>2345</v>
      </c>
      <c r="D290" s="211" t="s">
        <v>205</v>
      </c>
      <c r="E290" s="211" t="s">
        <v>5</v>
      </c>
      <c r="F290" s="211" t="s">
        <v>5</v>
      </c>
      <c r="G290" s="211" t="s">
        <v>3541</v>
      </c>
      <c r="H290" s="211"/>
      <c r="I290" s="214">
        <v>21</v>
      </c>
      <c r="J290" s="214" t="s">
        <v>3690</v>
      </c>
    </row>
    <row r="291" spans="1:10" s="675" customFormat="1">
      <c r="A291" s="210">
        <v>43465</v>
      </c>
      <c r="B291" s="211" t="s">
        <v>4</v>
      </c>
      <c r="C291" s="211">
        <v>4925</v>
      </c>
      <c r="D291" s="211" t="s">
        <v>180</v>
      </c>
      <c r="E291" s="211" t="s">
        <v>7</v>
      </c>
      <c r="F291" s="211" t="s">
        <v>7</v>
      </c>
      <c r="G291" s="211" t="s">
        <v>514</v>
      </c>
      <c r="H291" s="211"/>
      <c r="I291" s="214">
        <v>9</v>
      </c>
      <c r="J291" s="214" t="s">
        <v>3650</v>
      </c>
    </row>
    <row r="292" spans="1:10" s="675" customFormat="1">
      <c r="A292" s="210">
        <v>43465</v>
      </c>
      <c r="B292" s="211" t="s">
        <v>4</v>
      </c>
      <c r="C292" s="211">
        <v>7048</v>
      </c>
      <c r="D292" s="211" t="s">
        <v>153</v>
      </c>
      <c r="E292" s="211" t="s">
        <v>24</v>
      </c>
      <c r="F292" s="211" t="s">
        <v>7</v>
      </c>
      <c r="G292" s="211" t="s">
        <v>2684</v>
      </c>
      <c r="H292" s="211"/>
      <c r="I292" s="214">
        <v>26</v>
      </c>
      <c r="J292" s="214">
        <v>33</v>
      </c>
    </row>
    <row r="293" spans="1:10" s="675" customFormat="1">
      <c r="A293" s="210">
        <v>43465</v>
      </c>
      <c r="B293" s="211" t="s">
        <v>4</v>
      </c>
      <c r="C293" s="211">
        <v>1457</v>
      </c>
      <c r="D293" s="211" t="s">
        <v>205</v>
      </c>
      <c r="E293" s="211" t="s">
        <v>24</v>
      </c>
      <c r="F293" s="211" t="s">
        <v>7</v>
      </c>
      <c r="G293" s="211" t="s">
        <v>2701</v>
      </c>
      <c r="H293" s="211"/>
      <c r="I293" s="214">
        <v>21</v>
      </c>
      <c r="J293" s="214" t="s">
        <v>3690</v>
      </c>
    </row>
    <row r="294" spans="1:10" s="675" customFormat="1">
      <c r="A294" s="210">
        <v>43465</v>
      </c>
      <c r="B294" s="211" t="s">
        <v>4</v>
      </c>
      <c r="C294" s="211">
        <v>4811</v>
      </c>
      <c r="D294" s="211" t="s">
        <v>296</v>
      </c>
      <c r="E294" s="211" t="s">
        <v>7</v>
      </c>
      <c r="F294" s="211" t="s">
        <v>24</v>
      </c>
      <c r="G294" s="211" t="s">
        <v>548</v>
      </c>
      <c r="H294" s="211"/>
      <c r="I294" s="214">
        <v>13</v>
      </c>
      <c r="J294" s="214" t="s">
        <v>3720</v>
      </c>
    </row>
    <row r="295" spans="1:10" s="675" customFormat="1">
      <c r="A295" s="210">
        <v>43465</v>
      </c>
      <c r="B295" s="211" t="s">
        <v>4</v>
      </c>
      <c r="C295" s="211">
        <v>5426</v>
      </c>
      <c r="D295" s="211" t="s">
        <v>190</v>
      </c>
      <c r="E295" s="211" t="s">
        <v>5</v>
      </c>
      <c r="F295" s="211" t="s">
        <v>5</v>
      </c>
      <c r="G295" s="211" t="s">
        <v>2840</v>
      </c>
      <c r="H295" s="211"/>
      <c r="I295" s="214">
        <v>34</v>
      </c>
      <c r="J295" s="214">
        <v>46</v>
      </c>
    </row>
    <row r="296" spans="1:10" s="675" customFormat="1">
      <c r="A296" s="210">
        <v>43465</v>
      </c>
      <c r="B296" s="211" t="s">
        <v>4</v>
      </c>
      <c r="C296" s="211">
        <v>2172</v>
      </c>
      <c r="D296" s="211" t="s">
        <v>205</v>
      </c>
      <c r="E296" s="211" t="s">
        <v>29</v>
      </c>
      <c r="F296" s="211" t="s">
        <v>211</v>
      </c>
      <c r="G296" s="211" t="s">
        <v>514</v>
      </c>
      <c r="H296" s="211"/>
      <c r="I296" s="214">
        <v>21</v>
      </c>
      <c r="J296" s="214" t="s">
        <v>3690</v>
      </c>
    </row>
    <row r="297" spans="1:10" s="675" customFormat="1">
      <c r="A297" s="210">
        <v>43465</v>
      </c>
      <c r="B297" s="211" t="s">
        <v>4</v>
      </c>
      <c r="C297" s="211">
        <v>57970</v>
      </c>
      <c r="D297" s="211" t="s">
        <v>351</v>
      </c>
      <c r="E297" s="211" t="s">
        <v>7</v>
      </c>
      <c r="F297" s="211" t="s">
        <v>7</v>
      </c>
      <c r="G297" s="211" t="s">
        <v>283</v>
      </c>
      <c r="H297" s="211"/>
      <c r="I297" s="214">
        <v>42</v>
      </c>
      <c r="J297" s="214">
        <v>46</v>
      </c>
    </row>
    <row r="298" spans="1:10" s="675" customFormat="1">
      <c r="A298" s="210">
        <v>43465</v>
      </c>
      <c r="B298" s="211" t="s">
        <v>4</v>
      </c>
      <c r="C298" s="211">
        <v>6450</v>
      </c>
      <c r="D298" s="211" t="s">
        <v>157</v>
      </c>
      <c r="E298" s="211" t="s">
        <v>4</v>
      </c>
      <c r="F298" s="211" t="s">
        <v>6</v>
      </c>
      <c r="G298" s="211" t="s">
        <v>548</v>
      </c>
      <c r="H298" s="211"/>
      <c r="I298" s="214">
        <v>45</v>
      </c>
      <c r="J298" s="214">
        <v>61</v>
      </c>
    </row>
    <row r="299" spans="1:10" s="675" customFormat="1">
      <c r="A299" s="210">
        <v>43451</v>
      </c>
      <c r="B299" s="211" t="s">
        <v>3563</v>
      </c>
      <c r="C299" s="211" t="s">
        <v>3564</v>
      </c>
      <c r="D299" s="211" t="s">
        <v>3565</v>
      </c>
      <c r="E299" s="211" t="s">
        <v>615</v>
      </c>
      <c r="F299" s="211" t="s">
        <v>24</v>
      </c>
      <c r="G299" s="211" t="s">
        <v>3566</v>
      </c>
      <c r="H299" s="211"/>
      <c r="I299" s="214"/>
      <c r="J299" s="214"/>
    </row>
    <row r="300" spans="1:10" s="675" customFormat="1">
      <c r="A300" s="210">
        <v>43437</v>
      </c>
      <c r="B300" s="211" t="s">
        <v>558</v>
      </c>
      <c r="C300" s="211"/>
      <c r="D300" s="211" t="s">
        <v>3526</v>
      </c>
      <c r="E300" s="211" t="s">
        <v>10</v>
      </c>
      <c r="F300" s="211" t="s">
        <v>7</v>
      </c>
      <c r="G300" s="211" t="s">
        <v>388</v>
      </c>
      <c r="H300" s="211"/>
      <c r="I300" s="214"/>
      <c r="J300" s="214"/>
    </row>
    <row r="301" spans="1:10" s="675" customFormat="1">
      <c r="A301" s="210">
        <v>43462</v>
      </c>
      <c r="B301" s="211" t="s">
        <v>3658</v>
      </c>
      <c r="C301" s="211">
        <v>2009</v>
      </c>
      <c r="D301" s="211" t="s">
        <v>3659</v>
      </c>
      <c r="E301" s="211" t="s">
        <v>18</v>
      </c>
      <c r="F301" s="211" t="s">
        <v>3660</v>
      </c>
      <c r="G301" s="211" t="s">
        <v>3566</v>
      </c>
      <c r="H301" s="211"/>
      <c r="I301" s="214"/>
      <c r="J301" s="214"/>
    </row>
    <row r="302" spans="1:10" s="675" customFormat="1">
      <c r="A302" s="210">
        <v>43456</v>
      </c>
      <c r="B302" s="211" t="s">
        <v>984</v>
      </c>
      <c r="C302" s="211" t="s">
        <v>3577</v>
      </c>
      <c r="D302" s="211" t="s">
        <v>1061</v>
      </c>
      <c r="E302" s="211" t="s">
        <v>10</v>
      </c>
      <c r="F302" s="211" t="s">
        <v>24</v>
      </c>
      <c r="G302" s="211" t="s">
        <v>3578</v>
      </c>
      <c r="H302" s="211"/>
      <c r="I302" s="214"/>
      <c r="J302" s="214"/>
    </row>
    <row r="303" spans="1:10" s="675" customFormat="1">
      <c r="A303" s="210">
        <v>43457</v>
      </c>
      <c r="B303" s="211" t="s">
        <v>984</v>
      </c>
      <c r="C303" s="211">
        <v>8043</v>
      </c>
      <c r="D303" s="211" t="s">
        <v>3587</v>
      </c>
      <c r="E303" s="211" t="s">
        <v>984</v>
      </c>
      <c r="F303" s="211" t="s">
        <v>24</v>
      </c>
      <c r="G303" s="211" t="s">
        <v>1833</v>
      </c>
      <c r="H303" s="211"/>
      <c r="I303" s="214"/>
      <c r="J303" s="214"/>
    </row>
    <row r="304" spans="1:10" s="675" customFormat="1">
      <c r="A304" s="210">
        <v>43453</v>
      </c>
      <c r="B304" s="211" t="s">
        <v>604</v>
      </c>
      <c r="C304" s="211">
        <v>80924</v>
      </c>
      <c r="D304" s="211" t="s">
        <v>3441</v>
      </c>
      <c r="E304" s="211" t="s">
        <v>24</v>
      </c>
      <c r="F304" s="211" t="s">
        <v>28</v>
      </c>
      <c r="G304" s="211" t="s">
        <v>2844</v>
      </c>
      <c r="H304" s="211"/>
      <c r="I304" s="214"/>
      <c r="J304" s="214"/>
    </row>
    <row r="305" spans="1:10" s="675" customFormat="1">
      <c r="A305" s="210">
        <v>43454</v>
      </c>
      <c r="B305" s="211" t="s">
        <v>604</v>
      </c>
      <c r="C305" s="211">
        <v>32569</v>
      </c>
      <c r="D305" s="677" t="s">
        <v>3570</v>
      </c>
      <c r="E305" s="211" t="s">
        <v>24</v>
      </c>
      <c r="F305" s="211" t="s">
        <v>24</v>
      </c>
      <c r="G305" s="211" t="s">
        <v>1833</v>
      </c>
      <c r="H305" s="211"/>
      <c r="I305" s="214"/>
      <c r="J305" s="214">
        <v>7656</v>
      </c>
    </row>
    <row r="307" spans="1:10">
      <c r="B307" s="232" t="s">
        <v>4</v>
      </c>
      <c r="C307" s="211">
        <f>298-78</f>
        <v>220</v>
      </c>
      <c r="D307" s="679">
        <f>C307/$C$312</f>
        <v>0.72131147540983609</v>
      </c>
    </row>
    <row r="308" spans="1:10">
      <c r="B308" s="232" t="s">
        <v>7</v>
      </c>
      <c r="C308" s="211">
        <v>40</v>
      </c>
      <c r="D308" s="679">
        <f t="shared" ref="D308:D311" si="0">C308/$C$312</f>
        <v>0.13114754098360656</v>
      </c>
    </row>
    <row r="309" spans="1:10">
      <c r="B309" s="232" t="s">
        <v>22</v>
      </c>
      <c r="C309" s="211">
        <v>17</v>
      </c>
      <c r="D309" s="679">
        <f t="shared" si="0"/>
        <v>5.5737704918032788E-2</v>
      </c>
    </row>
    <row r="310" spans="1:10">
      <c r="B310" s="232" t="s">
        <v>6</v>
      </c>
      <c r="C310" s="211">
        <v>19</v>
      </c>
      <c r="D310" s="679">
        <f t="shared" si="0"/>
        <v>6.2295081967213117E-2</v>
      </c>
    </row>
    <row r="311" spans="1:10">
      <c r="B311" s="232" t="s">
        <v>727</v>
      </c>
      <c r="C311" s="211">
        <v>9</v>
      </c>
      <c r="D311" s="679">
        <f t="shared" si="0"/>
        <v>2.9508196721311476E-2</v>
      </c>
    </row>
    <row r="312" spans="1:10">
      <c r="B312" s="232"/>
      <c r="C312" s="211">
        <f>SUM(C307:C311)</f>
        <v>305</v>
      </c>
      <c r="D312" s="680">
        <f>SUM(D307:D311)</f>
        <v>1</v>
      </c>
    </row>
    <row r="313" spans="1:10">
      <c r="C313" s="672"/>
    </row>
  </sheetData>
  <sortState ref="A1:J305">
    <sortCondition ref="B1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9"/>
  <dimension ref="A2:O564"/>
  <sheetViews>
    <sheetView topLeftCell="F1" zoomScale="181" zoomScaleNormal="181" zoomScalePageLayoutView="181" workbookViewId="0">
      <pane ySplit="2" topLeftCell="A524" activePane="bottomLeft" state="frozen"/>
      <selection pane="bottomLeft" activeCell="K546" sqref="K546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12.6640625" style="10" customWidth="1"/>
    <col min="9" max="19" width="10.83203125" style="10"/>
    <col min="20" max="20" width="15.5" style="10" customWidth="1"/>
    <col min="21" max="16384" width="10.83203125" style="10"/>
  </cols>
  <sheetData>
    <row r="2" spans="1:11" ht="44">
      <c r="A2" s="96" t="s">
        <v>2</v>
      </c>
      <c r="B2" s="98" t="s">
        <v>0</v>
      </c>
      <c r="C2" s="100" t="s">
        <v>1</v>
      </c>
      <c r="D2" s="124" t="s">
        <v>129</v>
      </c>
      <c r="E2" s="103" t="s">
        <v>204</v>
      </c>
      <c r="F2" s="104" t="s">
        <v>203</v>
      </c>
      <c r="G2" s="105" t="s">
        <v>3</v>
      </c>
    </row>
    <row r="5" spans="1:11" ht="16" thickBot="1"/>
    <row r="6" spans="1:11" ht="17" customHeight="1">
      <c r="A6" s="155">
        <v>43039</v>
      </c>
      <c r="B6" s="158" t="s">
        <v>4</v>
      </c>
      <c r="C6" s="160">
        <v>3440</v>
      </c>
      <c r="D6" s="161" t="s">
        <v>168</v>
      </c>
      <c r="E6" s="162" t="s">
        <v>62</v>
      </c>
      <c r="F6" s="162" t="s">
        <v>63</v>
      </c>
      <c r="G6" s="162" t="s">
        <v>42</v>
      </c>
      <c r="I6" s="26"/>
      <c r="J6" s="26"/>
      <c r="K6" s="26"/>
    </row>
    <row r="7" spans="1:11" s="68" customFormat="1" ht="15" customHeight="1">
      <c r="A7" s="157">
        <v>43022</v>
      </c>
      <c r="B7" s="8" t="s">
        <v>4</v>
      </c>
      <c r="C7" s="8">
        <v>1912</v>
      </c>
      <c r="D7" s="8" t="s">
        <v>132</v>
      </c>
      <c r="E7" s="8" t="s">
        <v>24</v>
      </c>
      <c r="F7" s="8" t="s">
        <v>24</v>
      </c>
      <c r="G7" s="164"/>
    </row>
    <row r="8" spans="1:11" ht="15" customHeight="1">
      <c r="A8" s="11">
        <v>43022</v>
      </c>
      <c r="B8" s="6" t="s">
        <v>4</v>
      </c>
      <c r="C8" s="6">
        <v>8060</v>
      </c>
      <c r="D8" s="6" t="s">
        <v>133</v>
      </c>
      <c r="E8" s="6" t="s">
        <v>24</v>
      </c>
      <c r="F8" s="6" t="s">
        <v>24</v>
      </c>
      <c r="G8" s="7"/>
      <c r="I8" s="26"/>
      <c r="J8" s="26"/>
      <c r="K8" s="26"/>
    </row>
    <row r="9" spans="1:11" ht="15" customHeight="1">
      <c r="A9" s="12">
        <v>43022</v>
      </c>
      <c r="B9" s="1" t="s">
        <v>4</v>
      </c>
      <c r="C9" s="1">
        <v>6122</v>
      </c>
      <c r="D9" s="1" t="s">
        <v>142</v>
      </c>
      <c r="E9" s="1" t="s">
        <v>24</v>
      </c>
      <c r="F9" s="1" t="s">
        <v>24</v>
      </c>
      <c r="G9" s="2"/>
      <c r="I9" s="26"/>
      <c r="J9" s="26"/>
      <c r="K9" s="26"/>
    </row>
    <row r="10" spans="1:11" ht="15" customHeight="1">
      <c r="A10" s="13">
        <v>43031</v>
      </c>
      <c r="B10" s="13" t="s">
        <v>4</v>
      </c>
      <c r="C10" s="17">
        <v>2535</v>
      </c>
      <c r="D10" s="17" t="s">
        <v>132</v>
      </c>
      <c r="E10" s="13" t="s">
        <v>24</v>
      </c>
      <c r="F10" s="13" t="s">
        <v>24</v>
      </c>
      <c r="G10" s="13" t="s">
        <v>43</v>
      </c>
      <c r="I10" s="26"/>
      <c r="J10" s="26"/>
      <c r="K10" s="26"/>
    </row>
    <row r="11" spans="1:11" ht="15" customHeight="1">
      <c r="A11" s="13">
        <v>43031</v>
      </c>
      <c r="B11" s="13" t="s">
        <v>4</v>
      </c>
      <c r="C11" s="17">
        <v>1541</v>
      </c>
      <c r="D11" s="17" t="s">
        <v>132</v>
      </c>
      <c r="E11" s="13" t="s">
        <v>24</v>
      </c>
      <c r="F11" s="13"/>
      <c r="G11" s="13" t="s">
        <v>43</v>
      </c>
      <c r="I11" s="26"/>
      <c r="J11" s="26"/>
      <c r="K11" s="26"/>
    </row>
    <row r="12" spans="1:11" ht="15" customHeight="1">
      <c r="A12" s="13">
        <v>43031</v>
      </c>
      <c r="B12" s="13" t="s">
        <v>4</v>
      </c>
      <c r="C12" s="17">
        <v>2542</v>
      </c>
      <c r="D12" s="17" t="s">
        <v>132</v>
      </c>
      <c r="E12" s="13" t="s">
        <v>24</v>
      </c>
      <c r="F12" s="13"/>
      <c r="G12" s="13" t="s">
        <v>43</v>
      </c>
      <c r="I12" s="26"/>
      <c r="J12" s="26"/>
      <c r="K12" s="26"/>
    </row>
    <row r="13" spans="1:11" ht="15" customHeight="1">
      <c r="A13" s="13">
        <v>43031</v>
      </c>
      <c r="B13" s="3" t="s">
        <v>4</v>
      </c>
      <c r="C13" s="5">
        <v>8135</v>
      </c>
      <c r="D13" s="5" t="s">
        <v>148</v>
      </c>
      <c r="E13" s="3" t="s">
        <v>24</v>
      </c>
      <c r="F13" s="3" t="s">
        <v>24</v>
      </c>
      <c r="G13" s="13" t="s">
        <v>43</v>
      </c>
      <c r="I13" s="26"/>
      <c r="J13" s="26"/>
      <c r="K13" s="26"/>
    </row>
    <row r="14" spans="1:11" ht="15" customHeight="1">
      <c r="A14" s="13">
        <v>43031</v>
      </c>
      <c r="B14" s="3" t="s">
        <v>4</v>
      </c>
      <c r="C14" s="5">
        <v>8352</v>
      </c>
      <c r="D14" s="5" t="s">
        <v>149</v>
      </c>
      <c r="E14" s="3" t="s">
        <v>24</v>
      </c>
      <c r="F14" s="3" t="s">
        <v>24</v>
      </c>
      <c r="G14" s="13" t="s">
        <v>43</v>
      </c>
      <c r="I14" s="26"/>
      <c r="J14" s="26"/>
      <c r="K14" s="26"/>
    </row>
    <row r="15" spans="1:11" ht="15" customHeight="1">
      <c r="A15" s="13">
        <v>43036</v>
      </c>
      <c r="B15" s="4" t="s">
        <v>4</v>
      </c>
      <c r="C15" s="15">
        <v>7213</v>
      </c>
      <c r="D15" s="15" t="s">
        <v>153</v>
      </c>
      <c r="E15" s="4" t="s">
        <v>24</v>
      </c>
      <c r="F15" s="4" t="s">
        <v>56</v>
      </c>
      <c r="G15" s="4" t="s">
        <v>45</v>
      </c>
      <c r="I15" s="26"/>
      <c r="J15" s="26"/>
      <c r="K15" s="26"/>
    </row>
    <row r="16" spans="1:11" ht="15" customHeight="1">
      <c r="A16" s="13">
        <v>43037</v>
      </c>
      <c r="B16" s="4" t="s">
        <v>4</v>
      </c>
      <c r="C16" s="15">
        <v>2423</v>
      </c>
      <c r="D16" s="15" t="s">
        <v>132</v>
      </c>
      <c r="E16" s="4" t="s">
        <v>24</v>
      </c>
      <c r="F16" s="4" t="s">
        <v>24</v>
      </c>
      <c r="G16" s="4" t="s">
        <v>45</v>
      </c>
      <c r="I16" s="26"/>
      <c r="J16" s="26"/>
      <c r="K16" s="26"/>
    </row>
    <row r="17" spans="1:11" ht="15" customHeight="1">
      <c r="A17" s="13">
        <v>43038</v>
      </c>
      <c r="B17" s="4" t="s">
        <v>4</v>
      </c>
      <c r="C17" s="15">
        <v>8079</v>
      </c>
      <c r="D17" s="15" t="s">
        <v>133</v>
      </c>
      <c r="E17" s="4" t="s">
        <v>24</v>
      </c>
      <c r="F17" s="4" t="s">
        <v>60</v>
      </c>
      <c r="G17" s="4" t="s">
        <v>45</v>
      </c>
      <c r="I17" s="26"/>
      <c r="J17" s="26"/>
      <c r="K17" s="26"/>
    </row>
    <row r="18" spans="1:11" ht="15" customHeight="1">
      <c r="A18" s="13">
        <v>43038</v>
      </c>
      <c r="B18" s="4" t="s">
        <v>4</v>
      </c>
      <c r="C18" s="15">
        <v>7335</v>
      </c>
      <c r="D18" s="15" t="s">
        <v>163</v>
      </c>
      <c r="E18" s="4" t="s">
        <v>24</v>
      </c>
      <c r="F18" s="4" t="s">
        <v>60</v>
      </c>
      <c r="G18" s="4" t="s">
        <v>45</v>
      </c>
      <c r="I18" s="26"/>
      <c r="J18" s="26"/>
      <c r="K18" s="26"/>
    </row>
    <row r="19" spans="1:11" ht="15" customHeight="1">
      <c r="A19" s="13">
        <v>43036</v>
      </c>
      <c r="B19" s="4" t="s">
        <v>4</v>
      </c>
      <c r="C19" s="15">
        <v>1948</v>
      </c>
      <c r="D19" s="15" t="s">
        <v>132</v>
      </c>
      <c r="E19" s="4" t="s">
        <v>33</v>
      </c>
      <c r="F19" s="4" t="s">
        <v>24</v>
      </c>
      <c r="G19" s="4" t="s">
        <v>45</v>
      </c>
      <c r="I19" s="26"/>
      <c r="J19" s="26"/>
      <c r="K19" s="26"/>
    </row>
    <row r="20" spans="1:11" ht="15" customHeight="1">
      <c r="A20" s="13">
        <v>43036</v>
      </c>
      <c r="B20" s="15" t="s">
        <v>15</v>
      </c>
      <c r="C20" s="19" t="s">
        <v>16</v>
      </c>
      <c r="D20" s="19"/>
      <c r="E20" s="4" t="s">
        <v>33</v>
      </c>
      <c r="F20" s="4" t="s">
        <v>24</v>
      </c>
      <c r="G20" s="4" t="s">
        <v>45</v>
      </c>
      <c r="I20" s="26"/>
      <c r="J20" s="26"/>
      <c r="K20" s="26"/>
    </row>
    <row r="21" spans="1:11" ht="15" customHeight="1">
      <c r="A21" s="13">
        <v>43037</v>
      </c>
      <c r="B21" s="4" t="s">
        <v>4</v>
      </c>
      <c r="C21" s="15">
        <v>8086</v>
      </c>
      <c r="D21" s="15" t="s">
        <v>133</v>
      </c>
      <c r="E21" s="4" t="s">
        <v>36</v>
      </c>
      <c r="F21" s="4" t="s">
        <v>7</v>
      </c>
      <c r="G21" s="4" t="s">
        <v>45</v>
      </c>
      <c r="I21" s="26"/>
      <c r="J21" s="26"/>
      <c r="K21" s="26"/>
    </row>
    <row r="22" spans="1:11" ht="15" customHeight="1">
      <c r="A22" s="13">
        <v>43036</v>
      </c>
      <c r="B22" s="4" t="s">
        <v>4</v>
      </c>
      <c r="C22" s="15">
        <v>8330</v>
      </c>
      <c r="D22" s="15" t="s">
        <v>150</v>
      </c>
      <c r="E22" s="4" t="s">
        <v>14</v>
      </c>
      <c r="F22" s="4" t="s">
        <v>7</v>
      </c>
      <c r="G22" s="4" t="s">
        <v>45</v>
      </c>
      <c r="I22" s="26"/>
      <c r="J22" s="26"/>
      <c r="K22" s="26"/>
    </row>
    <row r="23" spans="1:11" ht="15" customHeight="1">
      <c r="A23" s="13">
        <v>43030</v>
      </c>
      <c r="B23" s="13" t="s">
        <v>4</v>
      </c>
      <c r="C23" s="17">
        <v>1519</v>
      </c>
      <c r="D23" s="17" t="s">
        <v>132</v>
      </c>
      <c r="E23" s="13" t="s">
        <v>6</v>
      </c>
      <c r="F23" s="13" t="s">
        <v>6</v>
      </c>
      <c r="G23" s="13" t="s">
        <v>43</v>
      </c>
      <c r="I23" s="26"/>
      <c r="J23" s="26"/>
      <c r="K23" s="26"/>
    </row>
    <row r="24" spans="1:11" ht="15" customHeight="1">
      <c r="A24" s="13">
        <v>43031</v>
      </c>
      <c r="B24" s="14" t="s">
        <v>4</v>
      </c>
      <c r="C24" s="5">
        <v>1516</v>
      </c>
      <c r="D24" s="5" t="s">
        <v>132</v>
      </c>
      <c r="E24" s="3" t="s">
        <v>6</v>
      </c>
      <c r="F24" s="3" t="s">
        <v>6</v>
      </c>
      <c r="G24" s="13" t="s">
        <v>43</v>
      </c>
      <c r="I24" s="26"/>
      <c r="J24" s="8"/>
      <c r="K24" s="26"/>
    </row>
    <row r="25" spans="1:11" ht="15" customHeight="1">
      <c r="A25" s="13">
        <v>43034</v>
      </c>
      <c r="B25" s="4" t="s">
        <v>11</v>
      </c>
      <c r="C25" s="15">
        <v>33610</v>
      </c>
      <c r="D25" s="15" t="s">
        <v>423</v>
      </c>
      <c r="E25" s="4" t="s">
        <v>6</v>
      </c>
      <c r="F25" s="4" t="s">
        <v>56</v>
      </c>
      <c r="G25" s="4" t="s">
        <v>47</v>
      </c>
      <c r="I25" s="26"/>
      <c r="J25" s="26"/>
      <c r="K25" s="26"/>
    </row>
    <row r="26" spans="1:11" ht="15" customHeight="1">
      <c r="A26" s="13">
        <v>43037</v>
      </c>
      <c r="B26" s="4" t="s">
        <v>11</v>
      </c>
      <c r="C26" s="15">
        <v>67661</v>
      </c>
      <c r="D26" s="15" t="s">
        <v>425</v>
      </c>
      <c r="E26" s="4" t="s">
        <v>6</v>
      </c>
      <c r="F26" s="4" t="s">
        <v>6</v>
      </c>
      <c r="G26" s="4" t="s">
        <v>45</v>
      </c>
      <c r="I26" s="26"/>
      <c r="J26" s="26"/>
      <c r="K26" s="26"/>
    </row>
    <row r="27" spans="1:11" ht="15" customHeight="1">
      <c r="A27" s="13">
        <v>43038</v>
      </c>
      <c r="B27" s="4" t="s">
        <v>11</v>
      </c>
      <c r="C27" s="15">
        <v>60594</v>
      </c>
      <c r="D27" s="15" t="s">
        <v>426</v>
      </c>
      <c r="E27" s="4" t="s">
        <v>6</v>
      </c>
      <c r="F27" s="4" t="s">
        <v>52</v>
      </c>
      <c r="G27" s="4" t="s">
        <v>42</v>
      </c>
      <c r="I27" s="26"/>
      <c r="J27" s="26"/>
      <c r="K27" s="26"/>
    </row>
    <row r="28" spans="1:11" ht="15" customHeight="1">
      <c r="A28" s="13">
        <v>43030</v>
      </c>
      <c r="B28" s="13" t="s">
        <v>4</v>
      </c>
      <c r="C28" s="17">
        <v>1512</v>
      </c>
      <c r="D28" s="17" t="s">
        <v>132</v>
      </c>
      <c r="E28" s="13" t="s">
        <v>28</v>
      </c>
      <c r="F28" s="13" t="s">
        <v>7</v>
      </c>
      <c r="G28" s="13" t="s">
        <v>42</v>
      </c>
      <c r="I28" s="26"/>
      <c r="J28" s="26"/>
      <c r="K28" s="26"/>
    </row>
    <row r="29" spans="1:11" ht="15" customHeight="1">
      <c r="A29" s="13">
        <v>43031</v>
      </c>
      <c r="B29" s="13" t="s">
        <v>4</v>
      </c>
      <c r="C29" s="17">
        <v>2270</v>
      </c>
      <c r="D29" s="17" t="s">
        <v>132</v>
      </c>
      <c r="E29" s="13" t="s">
        <v>30</v>
      </c>
      <c r="F29" s="13"/>
      <c r="G29" s="13" t="s">
        <v>43</v>
      </c>
      <c r="I29" s="26"/>
      <c r="J29" s="26"/>
      <c r="K29" s="26"/>
    </row>
    <row r="30" spans="1:11" ht="15" customHeight="1">
      <c r="A30" s="12">
        <v>43022</v>
      </c>
      <c r="B30" s="1" t="s">
        <v>7</v>
      </c>
      <c r="C30" s="1">
        <v>54650</v>
      </c>
      <c r="D30" s="1" t="s">
        <v>393</v>
      </c>
      <c r="E30" s="1" t="s">
        <v>7</v>
      </c>
      <c r="F30" s="1" t="s">
        <v>7</v>
      </c>
      <c r="G30" s="2"/>
      <c r="I30" s="26"/>
      <c r="J30" s="26"/>
      <c r="K30" s="26"/>
    </row>
    <row r="31" spans="1:11" ht="15" customHeight="1">
      <c r="A31" s="12">
        <v>43022</v>
      </c>
      <c r="B31" s="1" t="s">
        <v>8</v>
      </c>
      <c r="C31" s="1">
        <v>54810</v>
      </c>
      <c r="D31" s="1" t="s">
        <v>394</v>
      </c>
      <c r="E31" s="1" t="s">
        <v>7</v>
      </c>
      <c r="F31" s="1" t="s">
        <v>7</v>
      </c>
      <c r="G31" s="2"/>
      <c r="I31" s="26"/>
      <c r="J31" s="26"/>
      <c r="K31" s="26"/>
    </row>
    <row r="32" spans="1:11" ht="15" customHeight="1">
      <c r="A32" s="12">
        <v>43022</v>
      </c>
      <c r="B32" s="1" t="s">
        <v>4</v>
      </c>
      <c r="C32" s="1">
        <v>8044</v>
      </c>
      <c r="D32" s="1" t="s">
        <v>135</v>
      </c>
      <c r="E32" s="1" t="s">
        <v>7</v>
      </c>
      <c r="F32" s="1" t="s">
        <v>7</v>
      </c>
      <c r="G32" s="2"/>
      <c r="I32" s="26"/>
      <c r="J32" s="26"/>
      <c r="K32" s="26"/>
    </row>
    <row r="33" spans="1:11" ht="15" customHeight="1">
      <c r="A33" s="12">
        <v>43022</v>
      </c>
      <c r="B33" s="1" t="s">
        <v>4</v>
      </c>
      <c r="C33" s="1">
        <v>1467</v>
      </c>
      <c r="D33" s="1" t="s">
        <v>136</v>
      </c>
      <c r="E33" s="1" t="s">
        <v>7</v>
      </c>
      <c r="F33" s="1" t="s">
        <v>7</v>
      </c>
      <c r="G33" s="2"/>
      <c r="I33" s="26"/>
      <c r="J33" s="26"/>
      <c r="K33" s="26"/>
    </row>
    <row r="34" spans="1:11" ht="15" customHeight="1">
      <c r="A34" s="12">
        <v>43022</v>
      </c>
      <c r="B34" s="1" t="s">
        <v>7</v>
      </c>
      <c r="C34" s="1">
        <v>54680</v>
      </c>
      <c r="D34" s="1" t="s">
        <v>402</v>
      </c>
      <c r="E34" s="1" t="s">
        <v>7</v>
      </c>
      <c r="F34" s="1" t="s">
        <v>7</v>
      </c>
      <c r="G34" s="2"/>
      <c r="I34" s="26"/>
      <c r="J34" s="26"/>
      <c r="K34" s="26"/>
    </row>
    <row r="35" spans="1:11" ht="15" customHeight="1">
      <c r="A35" s="12">
        <v>43023</v>
      </c>
      <c r="B35" s="1" t="s">
        <v>4</v>
      </c>
      <c r="C35" s="1">
        <v>2652</v>
      </c>
      <c r="D35" s="1" t="s">
        <v>132</v>
      </c>
      <c r="E35" s="1" t="s">
        <v>7</v>
      </c>
      <c r="F35" s="1" t="s">
        <v>7</v>
      </c>
      <c r="G35" s="2"/>
      <c r="I35" s="26"/>
      <c r="J35" s="26"/>
      <c r="K35" s="26"/>
    </row>
    <row r="36" spans="1:11" ht="15" customHeight="1">
      <c r="A36" s="12">
        <v>43023</v>
      </c>
      <c r="B36" s="1" t="s">
        <v>4</v>
      </c>
      <c r="C36" s="1">
        <v>4420</v>
      </c>
      <c r="D36" s="1" t="s">
        <v>139</v>
      </c>
      <c r="E36" s="1" t="s">
        <v>7</v>
      </c>
      <c r="F36" s="1" t="s">
        <v>7</v>
      </c>
      <c r="G36" s="2"/>
      <c r="I36" s="26"/>
      <c r="J36" s="26"/>
      <c r="K36" s="26"/>
    </row>
    <row r="37" spans="1:11" ht="15" customHeight="1">
      <c r="A37" s="13">
        <v>43023</v>
      </c>
      <c r="B37" s="14" t="s">
        <v>4</v>
      </c>
      <c r="C37" s="5">
        <v>4020</v>
      </c>
      <c r="D37" s="5" t="s">
        <v>141</v>
      </c>
      <c r="E37" s="3" t="s">
        <v>7</v>
      </c>
      <c r="F37" s="3" t="s">
        <v>7</v>
      </c>
      <c r="G37" s="4"/>
      <c r="I37" s="26"/>
      <c r="J37" s="26"/>
      <c r="K37" s="26"/>
    </row>
    <row r="38" spans="1:11" ht="15" customHeight="1">
      <c r="A38" s="13">
        <v>43024</v>
      </c>
      <c r="B38" s="14" t="s">
        <v>7</v>
      </c>
      <c r="C38" s="5">
        <v>55470</v>
      </c>
      <c r="D38" s="5" t="s">
        <v>404</v>
      </c>
      <c r="E38" s="3" t="s">
        <v>7</v>
      </c>
      <c r="F38" s="3" t="s">
        <v>24</v>
      </c>
      <c r="G38" s="4" t="s">
        <v>37</v>
      </c>
      <c r="I38" s="26"/>
      <c r="J38" s="26"/>
      <c r="K38" s="26"/>
    </row>
    <row r="39" spans="1:11" ht="15" customHeight="1">
      <c r="A39" s="13">
        <v>43028</v>
      </c>
      <c r="B39" s="13" t="s">
        <v>22</v>
      </c>
      <c r="C39" s="16">
        <v>6791</v>
      </c>
      <c r="D39" s="16" t="s">
        <v>144</v>
      </c>
      <c r="E39" s="13" t="s">
        <v>7</v>
      </c>
      <c r="F39" s="13" t="s">
        <v>7</v>
      </c>
      <c r="G39" s="13" t="s">
        <v>39</v>
      </c>
      <c r="I39" s="26"/>
      <c r="J39" s="26"/>
      <c r="K39" s="26"/>
    </row>
    <row r="40" spans="1:11" ht="15" customHeight="1">
      <c r="A40" s="13">
        <v>43029</v>
      </c>
      <c r="B40" s="13" t="s">
        <v>4</v>
      </c>
      <c r="C40" s="16">
        <v>1541</v>
      </c>
      <c r="D40" s="16" t="s">
        <v>132</v>
      </c>
      <c r="E40" s="13" t="s">
        <v>7</v>
      </c>
      <c r="F40" s="13" t="s">
        <v>5</v>
      </c>
      <c r="G40" s="13" t="s">
        <v>46</v>
      </c>
      <c r="I40" s="26"/>
      <c r="J40" s="26"/>
      <c r="K40" s="26"/>
    </row>
    <row r="41" spans="1:11" ht="15" customHeight="1">
      <c r="A41" s="13">
        <v>43030</v>
      </c>
      <c r="B41" s="13" t="s">
        <v>7</v>
      </c>
      <c r="C41" s="17">
        <v>57290</v>
      </c>
      <c r="D41" s="17" t="s">
        <v>405</v>
      </c>
      <c r="E41" s="13" t="s">
        <v>7</v>
      </c>
      <c r="F41" s="13" t="s">
        <v>24</v>
      </c>
      <c r="G41" s="13" t="s">
        <v>43</v>
      </c>
      <c r="I41" s="26"/>
      <c r="J41" s="26"/>
      <c r="K41" s="26"/>
    </row>
    <row r="42" spans="1:11" ht="15" customHeight="1">
      <c r="A42" s="13">
        <v>43030</v>
      </c>
      <c r="B42" s="13" t="s">
        <v>4</v>
      </c>
      <c r="C42" s="17">
        <v>9545</v>
      </c>
      <c r="D42" s="17" t="s">
        <v>147</v>
      </c>
      <c r="E42" s="13" t="s">
        <v>7</v>
      </c>
      <c r="F42" s="13" t="s">
        <v>24</v>
      </c>
      <c r="G42" s="13" t="s">
        <v>45</v>
      </c>
      <c r="I42" s="26"/>
      <c r="J42" s="26"/>
      <c r="K42" s="26"/>
    </row>
    <row r="43" spans="1:11" ht="15" customHeight="1">
      <c r="A43" s="13">
        <v>43031</v>
      </c>
      <c r="B43" s="3" t="s">
        <v>4</v>
      </c>
      <c r="C43" s="5">
        <v>8325</v>
      </c>
      <c r="D43" s="5" t="s">
        <v>150</v>
      </c>
      <c r="E43" s="3" t="s">
        <v>7</v>
      </c>
      <c r="F43" s="3" t="s">
        <v>7</v>
      </c>
      <c r="G43" s="13" t="s">
        <v>43</v>
      </c>
      <c r="I43" s="26"/>
      <c r="J43" s="26"/>
      <c r="K43" s="26"/>
    </row>
    <row r="44" spans="1:11" ht="15" customHeight="1">
      <c r="A44" s="13">
        <v>43032</v>
      </c>
      <c r="B44" s="3" t="s">
        <v>7</v>
      </c>
      <c r="C44" s="5">
        <v>57360</v>
      </c>
      <c r="D44" s="5" t="s">
        <v>406</v>
      </c>
      <c r="E44" s="3" t="s">
        <v>7</v>
      </c>
      <c r="F44" s="3" t="s">
        <v>7</v>
      </c>
      <c r="G44" s="4" t="s">
        <v>43</v>
      </c>
      <c r="I44" s="26"/>
      <c r="J44" s="26"/>
      <c r="K44" s="26"/>
    </row>
    <row r="45" spans="1:11" ht="15" customHeight="1">
      <c r="A45" s="13">
        <v>43032</v>
      </c>
      <c r="B45" s="4" t="s">
        <v>7</v>
      </c>
      <c r="C45" s="15">
        <v>57270</v>
      </c>
      <c r="D45" s="15" t="s">
        <v>407</v>
      </c>
      <c r="E45" s="4" t="s">
        <v>7</v>
      </c>
      <c r="F45" s="4" t="s">
        <v>55</v>
      </c>
      <c r="G45" s="4" t="s">
        <v>42</v>
      </c>
      <c r="I45" s="26"/>
      <c r="J45" s="26"/>
      <c r="K45" s="26"/>
    </row>
    <row r="46" spans="1:11" ht="15" customHeight="1">
      <c r="A46" s="13">
        <v>43033</v>
      </c>
      <c r="B46" s="4" t="s">
        <v>7</v>
      </c>
      <c r="C46" s="15">
        <v>54400</v>
      </c>
      <c r="D46" s="15" t="s">
        <v>408</v>
      </c>
      <c r="E46" s="4" t="s">
        <v>7</v>
      </c>
      <c r="F46" s="4" t="s">
        <v>10</v>
      </c>
      <c r="G46" s="4" t="s">
        <v>48</v>
      </c>
      <c r="I46" s="26"/>
      <c r="J46" s="26"/>
      <c r="K46" s="26"/>
    </row>
    <row r="47" spans="1:11" ht="15" customHeight="1">
      <c r="A47" s="13">
        <v>43036</v>
      </c>
      <c r="B47" s="4" t="s">
        <v>4</v>
      </c>
      <c r="C47" s="15">
        <v>4693</v>
      </c>
      <c r="D47" s="15" t="s">
        <v>131</v>
      </c>
      <c r="E47" s="4" t="s">
        <v>7</v>
      </c>
      <c r="F47" s="4" t="s">
        <v>7</v>
      </c>
      <c r="G47" s="4" t="s">
        <v>50</v>
      </c>
      <c r="I47" s="26"/>
      <c r="J47" s="26"/>
      <c r="K47" s="26"/>
    </row>
    <row r="48" spans="1:11" ht="15" customHeight="1">
      <c r="A48" s="13">
        <v>43036</v>
      </c>
      <c r="B48" s="4" t="s">
        <v>4</v>
      </c>
      <c r="C48" s="15">
        <v>2310</v>
      </c>
      <c r="D48" s="15" t="s">
        <v>205</v>
      </c>
      <c r="E48" s="4" t="s">
        <v>7</v>
      </c>
      <c r="F48" s="4" t="s">
        <v>7</v>
      </c>
      <c r="G48" s="4" t="s">
        <v>45</v>
      </c>
      <c r="I48" s="26"/>
      <c r="J48" s="26"/>
      <c r="K48" s="26"/>
    </row>
    <row r="49" spans="1:11" ht="15" customHeight="1">
      <c r="A49" s="13">
        <v>43037</v>
      </c>
      <c r="B49" s="4" t="s">
        <v>4</v>
      </c>
      <c r="C49" s="15">
        <v>5369</v>
      </c>
      <c r="D49" s="15" t="s">
        <v>155</v>
      </c>
      <c r="E49" s="4" t="s">
        <v>7</v>
      </c>
      <c r="F49" s="4" t="s">
        <v>7</v>
      </c>
      <c r="G49" s="4" t="s">
        <v>43</v>
      </c>
      <c r="I49" s="26"/>
      <c r="J49" s="26"/>
      <c r="K49" s="26"/>
    </row>
    <row r="50" spans="1:11" ht="15" customHeight="1">
      <c r="A50" s="13">
        <v>43037</v>
      </c>
      <c r="B50" s="4" t="s">
        <v>4</v>
      </c>
      <c r="C50" s="15">
        <v>3390</v>
      </c>
      <c r="D50" s="15" t="s">
        <v>159</v>
      </c>
      <c r="E50" s="4" t="s">
        <v>7</v>
      </c>
      <c r="F50" s="4" t="s">
        <v>7</v>
      </c>
      <c r="G50" s="4" t="s">
        <v>37</v>
      </c>
      <c r="I50" s="26"/>
      <c r="J50" s="26"/>
      <c r="K50" s="26"/>
    </row>
    <row r="51" spans="1:11" ht="15" customHeight="1">
      <c r="A51" s="13">
        <v>43037</v>
      </c>
      <c r="B51" s="4" t="s">
        <v>4</v>
      </c>
      <c r="C51" s="15">
        <v>2629</v>
      </c>
      <c r="D51" s="15" t="s">
        <v>132</v>
      </c>
      <c r="E51" s="4" t="s">
        <v>7</v>
      </c>
      <c r="F51" s="4" t="s">
        <v>56</v>
      </c>
      <c r="G51" s="4" t="s">
        <v>45</v>
      </c>
      <c r="I51" s="26"/>
      <c r="J51" s="26"/>
      <c r="K51" s="26"/>
    </row>
    <row r="52" spans="1:11" ht="15" customHeight="1">
      <c r="A52" s="13">
        <v>43037</v>
      </c>
      <c r="B52" s="4" t="s">
        <v>7</v>
      </c>
      <c r="C52" s="15">
        <v>54700</v>
      </c>
      <c r="D52" s="15" t="s">
        <v>409</v>
      </c>
      <c r="E52" s="4" t="s">
        <v>7</v>
      </c>
      <c r="F52" s="4" t="s">
        <v>7</v>
      </c>
      <c r="G52" s="4" t="s">
        <v>45</v>
      </c>
      <c r="I52" s="26"/>
      <c r="J52" s="26"/>
      <c r="K52" s="26"/>
    </row>
    <row r="53" spans="1:11" ht="15" customHeight="1">
      <c r="A53" s="13">
        <v>43037</v>
      </c>
      <c r="B53" s="4" t="s">
        <v>7</v>
      </c>
      <c r="C53" s="15">
        <v>57970</v>
      </c>
      <c r="D53" s="15" t="s">
        <v>410</v>
      </c>
      <c r="E53" s="4" t="s">
        <v>7</v>
      </c>
      <c r="F53" s="4" t="s">
        <v>7</v>
      </c>
      <c r="G53" s="4" t="s">
        <v>20</v>
      </c>
      <c r="I53" s="26"/>
      <c r="J53" s="26"/>
      <c r="K53" s="26"/>
    </row>
    <row r="54" spans="1:11" ht="15" customHeight="1">
      <c r="A54" s="13">
        <v>43037</v>
      </c>
      <c r="B54" s="4" t="s">
        <v>4</v>
      </c>
      <c r="C54" s="15">
        <v>2732</v>
      </c>
      <c r="D54" s="15" t="s">
        <v>132</v>
      </c>
      <c r="E54" s="4" t="s">
        <v>7</v>
      </c>
      <c r="F54" s="4" t="s">
        <v>7</v>
      </c>
      <c r="G54" s="4" t="s">
        <v>37</v>
      </c>
      <c r="I54" s="26"/>
      <c r="J54" s="26"/>
      <c r="K54" s="26"/>
    </row>
    <row r="55" spans="1:11" ht="15" customHeight="1">
      <c r="A55" s="13">
        <v>43038</v>
      </c>
      <c r="B55" s="4" t="s">
        <v>4</v>
      </c>
      <c r="C55" s="15">
        <v>1520</v>
      </c>
      <c r="D55" s="15" t="s">
        <v>132</v>
      </c>
      <c r="E55" s="4" t="s">
        <v>7</v>
      </c>
      <c r="F55" s="4" t="s">
        <v>7</v>
      </c>
      <c r="G55" s="4" t="s">
        <v>45</v>
      </c>
      <c r="I55" s="26"/>
      <c r="J55" s="26"/>
      <c r="K55" s="26"/>
    </row>
    <row r="56" spans="1:11" ht="15" customHeight="1">
      <c r="A56" s="13">
        <v>43038</v>
      </c>
      <c r="B56" s="4" t="s">
        <v>4</v>
      </c>
      <c r="C56" s="15">
        <v>8531</v>
      </c>
      <c r="D56" s="15" t="s">
        <v>164</v>
      </c>
      <c r="E56" s="4" t="s">
        <v>7</v>
      </c>
      <c r="F56" s="4" t="s">
        <v>7</v>
      </c>
      <c r="G56" s="4" t="s">
        <v>37</v>
      </c>
      <c r="I56" s="26"/>
      <c r="J56" s="26"/>
      <c r="K56" s="26"/>
    </row>
    <row r="57" spans="1:11" ht="15" customHeight="1">
      <c r="A57" s="13">
        <v>43038</v>
      </c>
      <c r="B57" s="4" t="s">
        <v>4</v>
      </c>
      <c r="C57" s="15">
        <v>1880</v>
      </c>
      <c r="D57" s="15" t="s">
        <v>132</v>
      </c>
      <c r="E57" s="4" t="s">
        <v>7</v>
      </c>
      <c r="F57" s="4" t="s">
        <v>7</v>
      </c>
      <c r="G57" s="4" t="s">
        <v>45</v>
      </c>
      <c r="I57" s="26"/>
      <c r="J57" s="26"/>
      <c r="K57" s="26"/>
    </row>
    <row r="58" spans="1:11" ht="15" customHeight="1">
      <c r="A58" s="13">
        <v>43039</v>
      </c>
      <c r="B58" s="4" t="s">
        <v>7</v>
      </c>
      <c r="C58" s="15">
        <v>78650</v>
      </c>
      <c r="D58" s="15" t="s">
        <v>411</v>
      </c>
      <c r="E58" s="4" t="s">
        <v>7</v>
      </c>
      <c r="F58" s="4" t="s">
        <v>8</v>
      </c>
      <c r="G58" s="4" t="s">
        <v>64</v>
      </c>
      <c r="I58" s="26"/>
      <c r="J58" s="26"/>
      <c r="K58" s="26"/>
    </row>
    <row r="59" spans="1:11" ht="15" customHeight="1">
      <c r="A59" s="13">
        <v>43036</v>
      </c>
      <c r="B59" s="4" t="s">
        <v>4</v>
      </c>
      <c r="C59" s="15">
        <v>1932</v>
      </c>
      <c r="D59" s="15" t="s">
        <v>132</v>
      </c>
      <c r="E59" s="4" t="s">
        <v>35</v>
      </c>
      <c r="F59" s="4" t="s">
        <v>7</v>
      </c>
      <c r="G59" s="4" t="s">
        <v>49</v>
      </c>
      <c r="I59" s="26"/>
      <c r="J59" s="26"/>
      <c r="K59" s="26"/>
    </row>
    <row r="60" spans="1:11" ht="15" customHeight="1">
      <c r="A60" s="13">
        <v>43032</v>
      </c>
      <c r="B60" s="4" t="s">
        <v>4</v>
      </c>
      <c r="C60" s="15">
        <v>4930</v>
      </c>
      <c r="D60" s="15" t="s">
        <v>152</v>
      </c>
      <c r="E60" s="4" t="s">
        <v>31</v>
      </c>
      <c r="F60" s="4" t="s">
        <v>7</v>
      </c>
      <c r="G60" s="4" t="s">
        <v>40</v>
      </c>
      <c r="I60" s="26"/>
      <c r="J60" s="26"/>
      <c r="K60" s="26"/>
    </row>
    <row r="61" spans="1:11" ht="15" customHeight="1">
      <c r="A61" s="13">
        <v>43029</v>
      </c>
      <c r="B61" s="13" t="s">
        <v>4</v>
      </c>
      <c r="C61" s="16">
        <v>4462</v>
      </c>
      <c r="D61" s="16" t="s">
        <v>145</v>
      </c>
      <c r="E61" s="13" t="s">
        <v>23</v>
      </c>
      <c r="F61" s="13" t="s">
        <v>24</v>
      </c>
      <c r="G61" s="13" t="s">
        <v>45</v>
      </c>
      <c r="I61" s="26"/>
      <c r="J61" s="26"/>
      <c r="K61" s="26"/>
    </row>
    <row r="62" spans="1:11" ht="15" customHeight="1">
      <c r="A62" s="13">
        <v>43030</v>
      </c>
      <c r="B62" s="13" t="s">
        <v>4</v>
      </c>
      <c r="C62" s="17">
        <v>1649</v>
      </c>
      <c r="D62" s="17" t="s">
        <v>132</v>
      </c>
      <c r="E62" s="13" t="s">
        <v>9</v>
      </c>
      <c r="F62" s="13" t="s">
        <v>24</v>
      </c>
      <c r="G62" s="13" t="s">
        <v>44</v>
      </c>
      <c r="I62" s="26"/>
      <c r="J62" s="26"/>
      <c r="K62" s="26"/>
    </row>
    <row r="63" spans="1:11" ht="15" customHeight="1">
      <c r="A63" s="13">
        <v>43031</v>
      </c>
      <c r="B63" s="3" t="s">
        <v>9</v>
      </c>
      <c r="C63" s="3" t="s">
        <v>54</v>
      </c>
      <c r="D63" s="3" t="s">
        <v>54</v>
      </c>
      <c r="E63" s="3" t="s">
        <v>9</v>
      </c>
      <c r="F63" s="3" t="s">
        <v>9</v>
      </c>
      <c r="G63" s="13" t="s">
        <v>43</v>
      </c>
      <c r="I63" s="26"/>
      <c r="J63" s="26"/>
      <c r="K63" s="26"/>
    </row>
    <row r="64" spans="1:11" ht="15" customHeight="1">
      <c r="A64" s="13">
        <v>43032</v>
      </c>
      <c r="B64" s="3" t="s">
        <v>9</v>
      </c>
      <c r="C64" s="15">
        <v>10036</v>
      </c>
      <c r="D64" s="15" t="s">
        <v>424</v>
      </c>
      <c r="E64" s="4" t="s">
        <v>9</v>
      </c>
      <c r="F64" s="4" t="s">
        <v>24</v>
      </c>
      <c r="G64" s="4" t="s">
        <v>47</v>
      </c>
      <c r="I64" s="26"/>
      <c r="J64" s="26"/>
      <c r="K64" s="26"/>
    </row>
    <row r="65" spans="1:11" ht="15" customHeight="1">
      <c r="A65" s="13">
        <v>43037</v>
      </c>
      <c r="B65" s="4" t="s">
        <v>4</v>
      </c>
      <c r="C65" s="15">
        <v>1613</v>
      </c>
      <c r="D65" s="15" t="s">
        <v>132</v>
      </c>
      <c r="E65" s="4" t="s">
        <v>9</v>
      </c>
      <c r="F65" s="4" t="s">
        <v>59</v>
      </c>
      <c r="G65" s="4" t="s">
        <v>45</v>
      </c>
      <c r="I65" s="26"/>
      <c r="J65" s="26"/>
      <c r="K65" s="26"/>
    </row>
    <row r="66" spans="1:11" ht="15" customHeight="1">
      <c r="A66" s="13">
        <v>43038</v>
      </c>
      <c r="B66" s="52" t="s">
        <v>4</v>
      </c>
      <c r="C66" s="15">
        <v>4353</v>
      </c>
      <c r="D66" s="15" t="s">
        <v>141</v>
      </c>
      <c r="E66" s="4" t="s">
        <v>9</v>
      </c>
      <c r="F66" s="4" t="s">
        <v>61</v>
      </c>
      <c r="G66" s="4" t="s">
        <v>42</v>
      </c>
      <c r="I66" s="26"/>
      <c r="J66" s="26"/>
      <c r="K66" s="26"/>
    </row>
    <row r="67" spans="1:11" ht="15" customHeight="1">
      <c r="A67" s="13">
        <v>43037</v>
      </c>
      <c r="B67" s="4" t="s">
        <v>4</v>
      </c>
      <c r="C67" s="15">
        <v>1450</v>
      </c>
      <c r="D67" s="15" t="s">
        <v>132</v>
      </c>
      <c r="E67" s="4" t="s">
        <v>19</v>
      </c>
      <c r="F67" s="4" t="s">
        <v>7</v>
      </c>
      <c r="G67" s="4" t="s">
        <v>37</v>
      </c>
      <c r="I67" s="26"/>
      <c r="J67" s="26"/>
      <c r="K67" s="26"/>
    </row>
    <row r="68" spans="1:11" ht="15" customHeight="1">
      <c r="A68" s="13">
        <v>43036</v>
      </c>
      <c r="B68" s="4" t="s">
        <v>4</v>
      </c>
      <c r="C68" s="15">
        <v>2518</v>
      </c>
      <c r="D68" s="15" t="s">
        <v>132</v>
      </c>
      <c r="E68" s="4" t="s">
        <v>32</v>
      </c>
      <c r="F68" s="4" t="s">
        <v>57</v>
      </c>
      <c r="G68" s="4" t="s">
        <v>37</v>
      </c>
      <c r="I68" s="26"/>
      <c r="J68" s="26"/>
      <c r="K68" s="26"/>
    </row>
    <row r="69" spans="1:11" ht="15" customHeight="1">
      <c r="A69" s="13">
        <v>43037</v>
      </c>
      <c r="B69" s="4" t="s">
        <v>4</v>
      </c>
      <c r="C69" s="15">
        <v>7251</v>
      </c>
      <c r="D69" s="15" t="s">
        <v>156</v>
      </c>
      <c r="E69" s="4" t="s">
        <v>32</v>
      </c>
      <c r="F69" s="4" t="s">
        <v>56</v>
      </c>
      <c r="G69" s="4" t="s">
        <v>51</v>
      </c>
      <c r="I69" s="26"/>
      <c r="J69" s="26"/>
      <c r="K69" s="26"/>
    </row>
    <row r="70" spans="1:11" ht="15" customHeight="1">
      <c r="A70" s="13">
        <v>43037</v>
      </c>
      <c r="B70" s="4" t="s">
        <v>4</v>
      </c>
      <c r="C70" s="15">
        <v>1457</v>
      </c>
      <c r="D70" s="15" t="s">
        <v>132</v>
      </c>
      <c r="E70" s="4" t="s">
        <v>32</v>
      </c>
      <c r="F70" s="4" t="s">
        <v>56</v>
      </c>
      <c r="G70" s="4" t="s">
        <v>45</v>
      </c>
      <c r="I70" s="26"/>
      <c r="J70" s="26"/>
      <c r="K70" s="26"/>
    </row>
    <row r="71" spans="1:11" ht="15" customHeight="1">
      <c r="A71" s="13">
        <v>43037</v>
      </c>
      <c r="B71" s="4" t="s">
        <v>4</v>
      </c>
      <c r="C71" s="15">
        <v>8024</v>
      </c>
      <c r="D71" s="15" t="s">
        <v>135</v>
      </c>
      <c r="E71" s="4" t="s">
        <v>32</v>
      </c>
      <c r="F71" s="4" t="s">
        <v>56</v>
      </c>
      <c r="G71" s="4" t="s">
        <v>45</v>
      </c>
      <c r="I71" s="26"/>
      <c r="J71" s="26"/>
      <c r="K71" s="26"/>
    </row>
    <row r="72" spans="1:11" ht="15" customHeight="1">
      <c r="A72" s="12">
        <v>43021</v>
      </c>
      <c r="B72" s="1" t="s">
        <v>4</v>
      </c>
      <c r="C72" s="1">
        <v>8447</v>
      </c>
      <c r="D72" s="1" t="s">
        <v>130</v>
      </c>
      <c r="E72" s="1" t="s">
        <v>5</v>
      </c>
      <c r="F72" s="1" t="s">
        <v>6</v>
      </c>
      <c r="G72" s="2"/>
      <c r="I72" s="26"/>
      <c r="J72" s="26"/>
      <c r="K72" s="26"/>
    </row>
    <row r="73" spans="1:11" ht="15" customHeight="1">
      <c r="A73" s="12">
        <v>43021</v>
      </c>
      <c r="B73" s="1" t="s">
        <v>4</v>
      </c>
      <c r="C73" s="1">
        <v>4527</v>
      </c>
      <c r="D73" s="1" t="s">
        <v>131</v>
      </c>
      <c r="E73" s="1" t="s">
        <v>5</v>
      </c>
      <c r="F73" s="1" t="s">
        <v>5</v>
      </c>
      <c r="G73" s="2"/>
      <c r="I73" s="26"/>
      <c r="J73" s="26"/>
      <c r="K73" s="26"/>
    </row>
    <row r="74" spans="1:11" ht="15" customHeight="1">
      <c r="A74" s="12">
        <v>43022</v>
      </c>
      <c r="B74" s="1" t="s">
        <v>4</v>
      </c>
      <c r="C74" s="1">
        <v>6922</v>
      </c>
      <c r="D74" s="1" t="s">
        <v>134</v>
      </c>
      <c r="E74" s="1" t="s">
        <v>5</v>
      </c>
      <c r="F74" s="1" t="s">
        <v>5</v>
      </c>
      <c r="G74" s="2"/>
      <c r="I74" s="26"/>
      <c r="J74" s="26"/>
      <c r="K74" s="26"/>
    </row>
    <row r="75" spans="1:11" ht="15" customHeight="1">
      <c r="A75" s="12">
        <v>43022</v>
      </c>
      <c r="B75" s="1" t="s">
        <v>4</v>
      </c>
      <c r="C75" s="1">
        <v>4046</v>
      </c>
      <c r="D75" s="1" t="s">
        <v>141</v>
      </c>
      <c r="E75" s="1" t="s">
        <v>5</v>
      </c>
      <c r="F75" s="1" t="s">
        <v>5</v>
      </c>
      <c r="G75" s="2"/>
      <c r="I75" s="26"/>
      <c r="J75" s="26"/>
      <c r="K75" s="26"/>
    </row>
    <row r="76" spans="1:11" ht="15" customHeight="1">
      <c r="A76" s="13">
        <v>43022</v>
      </c>
      <c r="B76" s="1" t="s">
        <v>4</v>
      </c>
      <c r="C76" s="1">
        <v>3315</v>
      </c>
      <c r="D76" s="1" t="s">
        <v>137</v>
      </c>
      <c r="E76" s="1" t="s">
        <v>5</v>
      </c>
      <c r="F76" s="1" t="s">
        <v>5</v>
      </c>
      <c r="G76" s="2"/>
      <c r="I76" s="26"/>
      <c r="J76" s="26"/>
      <c r="K76" s="26"/>
    </row>
    <row r="77" spans="1:11" ht="15" customHeight="1">
      <c r="A77" s="12">
        <v>43022</v>
      </c>
      <c r="B77" s="1" t="s">
        <v>4</v>
      </c>
      <c r="C77" s="1">
        <v>4670</v>
      </c>
      <c r="D77" s="1" t="s">
        <v>131</v>
      </c>
      <c r="E77" s="1" t="s">
        <v>5</v>
      </c>
      <c r="F77" s="1" t="s">
        <v>5</v>
      </c>
      <c r="G77" s="2"/>
      <c r="I77" s="26"/>
      <c r="J77" s="26"/>
      <c r="K77" s="26"/>
    </row>
    <row r="78" spans="1:11" ht="15" customHeight="1">
      <c r="A78" s="12">
        <v>43022</v>
      </c>
      <c r="B78" s="1" t="s">
        <v>4</v>
      </c>
      <c r="C78" s="1">
        <v>3315</v>
      </c>
      <c r="D78" s="1" t="s">
        <v>137</v>
      </c>
      <c r="E78" s="1" t="s">
        <v>5</v>
      </c>
      <c r="F78" s="1" t="s">
        <v>5</v>
      </c>
      <c r="G78" s="2"/>
      <c r="I78" s="26"/>
      <c r="J78" s="26"/>
      <c r="K78" s="26"/>
    </row>
    <row r="79" spans="1:11" ht="15" customHeight="1">
      <c r="A79" s="12">
        <v>43023</v>
      </c>
      <c r="B79" s="1" t="s">
        <v>4</v>
      </c>
      <c r="C79" s="1">
        <v>7733</v>
      </c>
      <c r="D79" s="1" t="s">
        <v>138</v>
      </c>
      <c r="E79" s="1" t="s">
        <v>5</v>
      </c>
      <c r="F79" s="1" t="s">
        <v>5</v>
      </c>
      <c r="G79" s="2"/>
      <c r="I79" s="26"/>
      <c r="J79" s="26"/>
      <c r="K79" s="26"/>
    </row>
    <row r="80" spans="1:11" ht="15" customHeight="1">
      <c r="A80" s="12">
        <v>43023</v>
      </c>
      <c r="B80" s="1" t="s">
        <v>4</v>
      </c>
      <c r="C80" s="1">
        <v>7788</v>
      </c>
      <c r="D80" s="1" t="s">
        <v>140</v>
      </c>
      <c r="E80" s="1" t="s">
        <v>5</v>
      </c>
      <c r="F80" s="1" t="s">
        <v>5</v>
      </c>
      <c r="G80" s="2"/>
      <c r="I80" s="26"/>
      <c r="J80" s="26"/>
      <c r="K80" s="26"/>
    </row>
    <row r="81" spans="1:11" ht="15" customHeight="1">
      <c r="A81" s="12">
        <v>43023</v>
      </c>
      <c r="B81" s="1" t="s">
        <v>4</v>
      </c>
      <c r="C81" s="1">
        <v>6116</v>
      </c>
      <c r="D81" s="1" t="s">
        <v>142</v>
      </c>
      <c r="E81" s="1" t="s">
        <v>5</v>
      </c>
      <c r="F81" s="1" t="s">
        <v>5</v>
      </c>
      <c r="G81" s="2"/>
      <c r="I81" s="26"/>
      <c r="J81" s="26"/>
      <c r="K81" s="26"/>
    </row>
    <row r="82" spans="1:11" ht="15" customHeight="1">
      <c r="A82" s="13">
        <v>43023</v>
      </c>
      <c r="B82" s="3" t="s">
        <v>4</v>
      </c>
      <c r="C82" s="5">
        <v>2153</v>
      </c>
      <c r="D82" s="5" t="s">
        <v>422</v>
      </c>
      <c r="E82" s="3" t="s">
        <v>5</v>
      </c>
      <c r="F82" s="3" t="s">
        <v>5</v>
      </c>
      <c r="G82" s="4"/>
      <c r="I82" s="26"/>
      <c r="J82" s="26"/>
      <c r="K82" s="26"/>
    </row>
    <row r="83" spans="1:11" ht="15" customHeight="1">
      <c r="A83" s="13">
        <v>43023</v>
      </c>
      <c r="B83" s="14" t="s">
        <v>4</v>
      </c>
      <c r="C83" s="5">
        <v>4123</v>
      </c>
      <c r="D83" s="5" t="s">
        <v>141</v>
      </c>
      <c r="E83" s="3" t="s">
        <v>5</v>
      </c>
      <c r="F83" s="3" t="s">
        <v>5</v>
      </c>
      <c r="G83" s="4"/>
      <c r="I83" s="26"/>
      <c r="J83" s="26"/>
      <c r="K83" s="26"/>
    </row>
    <row r="84" spans="1:11" ht="15" customHeight="1">
      <c r="A84" s="13">
        <v>43026</v>
      </c>
      <c r="B84" s="14" t="s">
        <v>4</v>
      </c>
      <c r="C84" s="5">
        <v>4220</v>
      </c>
      <c r="D84" s="5" t="s">
        <v>141</v>
      </c>
      <c r="E84" s="3" t="s">
        <v>5</v>
      </c>
      <c r="F84" s="3" t="s">
        <v>53</v>
      </c>
      <c r="G84" s="4" t="s">
        <v>45</v>
      </c>
      <c r="I84" s="26"/>
      <c r="J84" s="26"/>
      <c r="K84" s="26"/>
    </row>
    <row r="85" spans="1:11" ht="15" customHeight="1">
      <c r="A85" s="13">
        <v>43026</v>
      </c>
      <c r="B85" s="14" t="s">
        <v>4</v>
      </c>
      <c r="C85" s="5">
        <v>7661</v>
      </c>
      <c r="D85" s="5" t="s">
        <v>143</v>
      </c>
      <c r="E85" s="3" t="s">
        <v>5</v>
      </c>
      <c r="F85" s="3" t="s">
        <v>53</v>
      </c>
      <c r="G85" s="4" t="s">
        <v>38</v>
      </c>
      <c r="I85" s="26"/>
      <c r="J85" s="26"/>
      <c r="K85" s="26"/>
    </row>
    <row r="86" spans="1:11" ht="15" customHeight="1">
      <c r="A86" s="13">
        <v>43027</v>
      </c>
      <c r="B86" s="13" t="s">
        <v>4</v>
      </c>
      <c r="C86" s="15">
        <v>4606</v>
      </c>
      <c r="D86" s="15" t="s">
        <v>131</v>
      </c>
      <c r="E86" s="13" t="s">
        <v>5</v>
      </c>
      <c r="F86" s="13" t="s">
        <v>5</v>
      </c>
      <c r="G86" s="13" t="s">
        <v>37</v>
      </c>
      <c r="I86" s="26"/>
      <c r="J86" s="26"/>
      <c r="K86" s="26"/>
    </row>
    <row r="87" spans="1:11" ht="15" customHeight="1">
      <c r="A87" s="13">
        <v>43027</v>
      </c>
      <c r="B87" s="4" t="s">
        <v>4</v>
      </c>
      <c r="C87" s="15">
        <v>4501</v>
      </c>
      <c r="D87" s="15" t="s">
        <v>131</v>
      </c>
      <c r="E87" s="4" t="s">
        <v>5</v>
      </c>
      <c r="F87" s="4" t="s">
        <v>5</v>
      </c>
      <c r="G87" s="4" t="s">
        <v>21</v>
      </c>
      <c r="I87" s="26"/>
      <c r="J87" s="26"/>
      <c r="K87" s="26"/>
    </row>
    <row r="88" spans="1:11" ht="15" customHeight="1">
      <c r="A88" s="13">
        <v>43029</v>
      </c>
      <c r="B88" s="13" t="s">
        <v>4</v>
      </c>
      <c r="C88" s="16">
        <v>9188</v>
      </c>
      <c r="D88" s="16" t="s">
        <v>146</v>
      </c>
      <c r="E88" s="13" t="s">
        <v>5</v>
      </c>
      <c r="F88" s="13" t="s">
        <v>7</v>
      </c>
      <c r="G88" s="13" t="s">
        <v>40</v>
      </c>
      <c r="I88" s="26"/>
      <c r="J88" s="26"/>
      <c r="K88" s="26"/>
    </row>
    <row r="89" spans="1:11" ht="15" customHeight="1">
      <c r="A89" s="13">
        <v>43029</v>
      </c>
      <c r="B89" s="13" t="s">
        <v>4</v>
      </c>
      <c r="C89" s="17">
        <v>4431</v>
      </c>
      <c r="D89" s="17" t="s">
        <v>145</v>
      </c>
      <c r="E89" s="13" t="s">
        <v>5</v>
      </c>
      <c r="F89" s="13" t="s">
        <v>7</v>
      </c>
      <c r="G89" s="13" t="s">
        <v>41</v>
      </c>
      <c r="I89" s="26"/>
      <c r="J89" s="26"/>
      <c r="K89" s="26"/>
    </row>
    <row r="90" spans="1:11" ht="15" customHeight="1">
      <c r="A90" s="13">
        <v>43030</v>
      </c>
      <c r="B90" s="13" t="s">
        <v>4</v>
      </c>
      <c r="C90" s="17">
        <v>4266</v>
      </c>
      <c r="D90" s="17" t="s">
        <v>141</v>
      </c>
      <c r="E90" s="13" t="s">
        <v>5</v>
      </c>
      <c r="F90" s="13" t="s">
        <v>6</v>
      </c>
      <c r="G90" s="13" t="s">
        <v>43</v>
      </c>
      <c r="I90" s="26"/>
      <c r="J90" s="26"/>
      <c r="K90" s="26"/>
    </row>
    <row r="91" spans="1:11" ht="15" customHeight="1">
      <c r="A91" s="13">
        <v>43032</v>
      </c>
      <c r="B91" s="3" t="s">
        <v>4</v>
      </c>
      <c r="C91" s="5">
        <v>3346</v>
      </c>
      <c r="D91" s="5" t="s">
        <v>151</v>
      </c>
      <c r="E91" s="3" t="s">
        <v>5</v>
      </c>
      <c r="F91" s="3" t="s">
        <v>6</v>
      </c>
      <c r="G91" s="4" t="s">
        <v>45</v>
      </c>
      <c r="I91" s="26"/>
      <c r="J91" s="26"/>
      <c r="K91" s="26"/>
    </row>
    <row r="92" spans="1:11" ht="15" customHeight="1">
      <c r="A92" s="13">
        <v>43037</v>
      </c>
      <c r="B92" s="4" t="s">
        <v>4</v>
      </c>
      <c r="C92" s="15">
        <v>8370</v>
      </c>
      <c r="D92" s="15" t="s">
        <v>154</v>
      </c>
      <c r="E92" s="4" t="s">
        <v>5</v>
      </c>
      <c r="F92" s="4" t="s">
        <v>5</v>
      </c>
      <c r="G92" s="4" t="s">
        <v>43</v>
      </c>
      <c r="I92" s="26"/>
      <c r="J92" s="26"/>
      <c r="K92" s="26"/>
    </row>
    <row r="93" spans="1:11" ht="15" customHeight="1">
      <c r="A93" s="13">
        <v>43037</v>
      </c>
      <c r="B93" s="4" t="s">
        <v>4</v>
      </c>
      <c r="C93" s="15">
        <v>4521</v>
      </c>
      <c r="D93" s="15" t="s">
        <v>131</v>
      </c>
      <c r="E93" s="4" t="s">
        <v>5</v>
      </c>
      <c r="F93" s="4" t="s">
        <v>5</v>
      </c>
      <c r="G93" s="4" t="s">
        <v>50</v>
      </c>
      <c r="I93" s="26"/>
      <c r="J93" s="26"/>
      <c r="K93" s="26"/>
    </row>
    <row r="94" spans="1:11" ht="15" customHeight="1">
      <c r="A94" s="13">
        <v>43037</v>
      </c>
      <c r="B94" s="4" t="s">
        <v>4</v>
      </c>
      <c r="C94" s="15">
        <v>9189</v>
      </c>
      <c r="D94" s="15" t="s">
        <v>146</v>
      </c>
      <c r="E94" s="4" t="s">
        <v>5</v>
      </c>
      <c r="F94" s="4" t="s">
        <v>5</v>
      </c>
      <c r="G94" s="4" t="s">
        <v>42</v>
      </c>
      <c r="I94" s="26"/>
      <c r="J94" s="26"/>
      <c r="K94" s="26"/>
    </row>
    <row r="95" spans="1:11" ht="15" customHeight="1">
      <c r="A95" s="13">
        <v>43037</v>
      </c>
      <c r="B95" s="4" t="s">
        <v>4</v>
      </c>
      <c r="C95" s="15">
        <v>6470</v>
      </c>
      <c r="D95" s="15" t="s">
        <v>157</v>
      </c>
      <c r="E95" s="4" t="s">
        <v>5</v>
      </c>
      <c r="F95" s="4" t="s">
        <v>5</v>
      </c>
      <c r="G95" s="4" t="s">
        <v>43</v>
      </c>
      <c r="I95" s="26"/>
      <c r="J95" s="26"/>
      <c r="K95" s="26"/>
    </row>
    <row r="96" spans="1:11" ht="15" customHeight="1">
      <c r="A96" s="13">
        <v>43037</v>
      </c>
      <c r="B96" s="4" t="s">
        <v>4</v>
      </c>
      <c r="C96" s="15">
        <v>4383</v>
      </c>
      <c r="D96" s="15" t="s">
        <v>160</v>
      </c>
      <c r="E96" s="4" t="s">
        <v>5</v>
      </c>
      <c r="F96" s="4" t="s">
        <v>5</v>
      </c>
      <c r="G96" s="4" t="s">
        <v>45</v>
      </c>
      <c r="I96" s="26"/>
      <c r="J96" s="26"/>
      <c r="K96" s="26"/>
    </row>
    <row r="97" spans="1:11" ht="15" customHeight="1">
      <c r="A97" s="13">
        <v>43037</v>
      </c>
      <c r="B97" s="4" t="s">
        <v>4</v>
      </c>
      <c r="C97" s="15">
        <v>8232</v>
      </c>
      <c r="D97" s="15" t="s">
        <v>162</v>
      </c>
      <c r="E97" s="4" t="s">
        <v>5</v>
      </c>
      <c r="F97" s="4" t="s">
        <v>5</v>
      </c>
      <c r="G97" s="4" t="s">
        <v>45</v>
      </c>
      <c r="I97" s="26"/>
      <c r="J97" s="26"/>
      <c r="K97" s="26"/>
    </row>
    <row r="98" spans="1:11" ht="15" customHeight="1">
      <c r="A98" s="13">
        <v>43037</v>
      </c>
      <c r="B98" s="4" t="s">
        <v>4</v>
      </c>
      <c r="C98" s="15">
        <v>1750</v>
      </c>
      <c r="D98" s="15" t="s">
        <v>132</v>
      </c>
      <c r="E98" s="4" t="s">
        <v>5</v>
      </c>
      <c r="F98" s="4" t="s">
        <v>5</v>
      </c>
      <c r="G98" s="4" t="s">
        <v>43</v>
      </c>
      <c r="I98" s="26"/>
      <c r="J98" s="26"/>
      <c r="K98" s="26"/>
    </row>
    <row r="99" spans="1:11" ht="15" customHeight="1">
      <c r="A99" s="13">
        <v>43037</v>
      </c>
      <c r="B99" s="4" t="s">
        <v>4</v>
      </c>
      <c r="C99" s="15">
        <v>4626</v>
      </c>
      <c r="D99" s="15" t="s">
        <v>131</v>
      </c>
      <c r="E99" s="4" t="s">
        <v>5</v>
      </c>
      <c r="F99" s="4" t="s">
        <v>5</v>
      </c>
      <c r="G99" s="4" t="s">
        <v>45</v>
      </c>
      <c r="I99" s="26"/>
      <c r="J99" s="26"/>
      <c r="K99" s="26"/>
    </row>
    <row r="100" spans="1:11" ht="15" customHeight="1">
      <c r="A100" s="12">
        <v>43021</v>
      </c>
      <c r="B100" s="1" t="s">
        <v>4</v>
      </c>
      <c r="C100" s="1">
        <v>4660</v>
      </c>
      <c r="D100" s="1" t="s">
        <v>131</v>
      </c>
      <c r="E100" s="1" t="s">
        <v>71</v>
      </c>
      <c r="F100" s="1" t="s">
        <v>24</v>
      </c>
      <c r="G100" s="2"/>
      <c r="I100" s="26"/>
      <c r="J100" s="26"/>
      <c r="K100" s="26"/>
    </row>
    <row r="101" spans="1:11" ht="15" customHeight="1">
      <c r="A101" s="13">
        <v>43028</v>
      </c>
      <c r="B101" s="13" t="s">
        <v>4</v>
      </c>
      <c r="C101" s="16">
        <v>4551</v>
      </c>
      <c r="D101" s="16" t="s">
        <v>131</v>
      </c>
      <c r="E101" s="13" t="s">
        <v>71</v>
      </c>
      <c r="F101" s="13" t="s">
        <v>7</v>
      </c>
      <c r="G101" s="13" t="s">
        <v>37</v>
      </c>
      <c r="I101" s="26"/>
      <c r="J101" s="26"/>
      <c r="K101" s="26"/>
    </row>
    <row r="102" spans="1:11" ht="15" customHeight="1">
      <c r="A102" s="13">
        <v>43028</v>
      </c>
      <c r="B102" s="13" t="s">
        <v>4</v>
      </c>
      <c r="C102" s="16">
        <v>4020</v>
      </c>
      <c r="D102" s="16" t="s">
        <v>141</v>
      </c>
      <c r="E102" s="13" t="s">
        <v>71</v>
      </c>
      <c r="F102" s="13" t="s">
        <v>7</v>
      </c>
      <c r="G102" s="13" t="s">
        <v>37</v>
      </c>
      <c r="I102" s="26"/>
      <c r="J102" s="26"/>
      <c r="K102" s="26"/>
    </row>
    <row r="103" spans="1:11" ht="15" customHeight="1">
      <c r="A103" s="13">
        <v>43037</v>
      </c>
      <c r="B103" s="4" t="s">
        <v>4</v>
      </c>
      <c r="C103" s="15">
        <v>8042</v>
      </c>
      <c r="D103" s="15" t="s">
        <v>135</v>
      </c>
      <c r="E103" s="4" t="s">
        <v>126</v>
      </c>
      <c r="F103" s="4" t="s">
        <v>5</v>
      </c>
      <c r="G103" s="4" t="s">
        <v>42</v>
      </c>
      <c r="I103" s="26"/>
      <c r="J103" s="26"/>
      <c r="K103" s="26"/>
    </row>
    <row r="104" spans="1:11" ht="15" customHeight="1">
      <c r="A104" s="13">
        <v>43037</v>
      </c>
      <c r="B104" s="4" t="s">
        <v>4</v>
      </c>
      <c r="C104" s="15">
        <v>4989</v>
      </c>
      <c r="D104" s="15" t="s">
        <v>158</v>
      </c>
      <c r="E104" s="4" t="s">
        <v>124</v>
      </c>
      <c r="F104" s="4" t="s">
        <v>5</v>
      </c>
      <c r="G104" s="4" t="s">
        <v>45</v>
      </c>
      <c r="I104" s="26"/>
      <c r="J104" s="26"/>
      <c r="K104" s="26"/>
    </row>
    <row r="105" spans="1:11" ht="15" customHeight="1">
      <c r="A105" s="13">
        <v>43036</v>
      </c>
      <c r="B105" s="4" t="s">
        <v>4</v>
      </c>
      <c r="C105" s="15">
        <v>8063</v>
      </c>
      <c r="D105" s="15" t="s">
        <v>133</v>
      </c>
      <c r="E105" s="4" t="s">
        <v>34</v>
      </c>
      <c r="F105" s="4" t="s">
        <v>57</v>
      </c>
      <c r="G105" s="4" t="s">
        <v>45</v>
      </c>
      <c r="I105" s="26"/>
      <c r="J105" s="26"/>
      <c r="K105" s="26"/>
    </row>
    <row r="106" spans="1:11" ht="15" customHeight="1">
      <c r="A106" s="12">
        <v>43023</v>
      </c>
      <c r="B106" s="1" t="s">
        <v>4</v>
      </c>
      <c r="C106" s="1">
        <v>4123</v>
      </c>
      <c r="D106" s="1" t="s">
        <v>141</v>
      </c>
      <c r="E106" s="1" t="s">
        <v>25</v>
      </c>
      <c r="F106" s="1" t="s">
        <v>25</v>
      </c>
      <c r="G106" s="2"/>
      <c r="I106" s="26"/>
      <c r="J106" s="26"/>
      <c r="K106" s="26"/>
    </row>
    <row r="107" spans="1:11" ht="15" customHeight="1">
      <c r="A107" s="12">
        <v>43023</v>
      </c>
      <c r="B107" s="1" t="s">
        <v>7</v>
      </c>
      <c r="C107" s="1">
        <v>54190</v>
      </c>
      <c r="D107" s="1" t="s">
        <v>403</v>
      </c>
      <c r="E107" s="1" t="s">
        <v>25</v>
      </c>
      <c r="F107" s="1" t="s">
        <v>26</v>
      </c>
      <c r="G107" s="2"/>
      <c r="I107" s="26"/>
      <c r="J107" s="26"/>
      <c r="K107" s="26"/>
    </row>
    <row r="108" spans="1:11" ht="15" customHeight="1">
      <c r="A108" s="13">
        <v>43030</v>
      </c>
      <c r="B108" s="13" t="s">
        <v>4</v>
      </c>
      <c r="C108" s="17">
        <v>8028</v>
      </c>
      <c r="D108" s="17" t="s">
        <v>135</v>
      </c>
      <c r="E108" s="13" t="s">
        <v>25</v>
      </c>
      <c r="F108" s="13" t="s">
        <v>7</v>
      </c>
      <c r="G108" s="13" t="s">
        <v>45</v>
      </c>
      <c r="I108" s="26"/>
      <c r="J108" s="26"/>
      <c r="K108" s="26"/>
    </row>
    <row r="109" spans="1:11" ht="15" customHeight="1">
      <c r="A109" s="13">
        <v>43037</v>
      </c>
      <c r="B109" s="4" t="s">
        <v>4</v>
      </c>
      <c r="C109" s="15">
        <v>8055</v>
      </c>
      <c r="D109" s="15" t="s">
        <v>133</v>
      </c>
      <c r="E109" s="4" t="s">
        <v>25</v>
      </c>
      <c r="F109" s="4" t="s">
        <v>56</v>
      </c>
      <c r="G109" s="4" t="s">
        <v>43</v>
      </c>
      <c r="I109" s="26"/>
      <c r="J109" s="26"/>
      <c r="K109" s="26"/>
    </row>
    <row r="110" spans="1:11" ht="15" customHeight="1">
      <c r="A110" s="13">
        <v>43037</v>
      </c>
      <c r="B110" s="4" t="s">
        <v>17</v>
      </c>
      <c r="C110" s="15">
        <v>16320</v>
      </c>
      <c r="D110" s="15" t="s">
        <v>423</v>
      </c>
      <c r="E110" s="4" t="s">
        <v>18</v>
      </c>
      <c r="F110" s="4" t="s">
        <v>56</v>
      </c>
      <c r="G110" s="4" t="s">
        <v>45</v>
      </c>
      <c r="I110" s="26"/>
      <c r="J110" s="26"/>
      <c r="K110" s="26"/>
    </row>
    <row r="111" spans="1:11" ht="15" customHeight="1">
      <c r="A111" s="13">
        <v>43037</v>
      </c>
      <c r="B111" s="4" t="s">
        <v>4</v>
      </c>
      <c r="C111" s="15">
        <v>6722</v>
      </c>
      <c r="D111" s="15" t="s">
        <v>144</v>
      </c>
      <c r="E111" s="4" t="s">
        <v>18</v>
      </c>
      <c r="F111" s="4" t="s">
        <v>56</v>
      </c>
      <c r="G111" s="4" t="s">
        <v>45</v>
      </c>
      <c r="I111" s="26"/>
      <c r="J111" s="26"/>
      <c r="K111" s="26"/>
    </row>
    <row r="112" spans="1:11" ht="15" customHeight="1">
      <c r="A112" s="13">
        <v>43037</v>
      </c>
      <c r="B112" s="4" t="s">
        <v>4</v>
      </c>
      <c r="C112" s="15">
        <v>9061</v>
      </c>
      <c r="D112" s="15" t="s">
        <v>161</v>
      </c>
      <c r="E112" s="4" t="s">
        <v>18</v>
      </c>
      <c r="F112" s="4" t="s">
        <v>7</v>
      </c>
      <c r="G112" s="4" t="s">
        <v>45</v>
      </c>
      <c r="I112" s="26"/>
      <c r="J112" s="26"/>
      <c r="K112" s="26"/>
    </row>
    <row r="113" spans="1:15" ht="15" customHeight="1">
      <c r="A113" s="13">
        <v>43037</v>
      </c>
      <c r="B113" s="4" t="s">
        <v>17</v>
      </c>
      <c r="C113" s="15">
        <v>61022</v>
      </c>
      <c r="D113" s="15" t="s">
        <v>423</v>
      </c>
      <c r="E113" s="4" t="s">
        <v>18</v>
      </c>
      <c r="F113" s="4" t="s">
        <v>58</v>
      </c>
      <c r="G113" s="4" t="s">
        <v>45</v>
      </c>
      <c r="I113" s="26"/>
      <c r="J113" s="26"/>
      <c r="K113" s="26"/>
      <c r="L113" s="26"/>
      <c r="M113" s="26"/>
      <c r="N113" s="26"/>
      <c r="O113" s="26"/>
    </row>
    <row r="114" spans="1:15" ht="15" customHeight="1">
      <c r="A114" s="13">
        <v>43036</v>
      </c>
      <c r="B114" s="4" t="s">
        <v>4</v>
      </c>
      <c r="C114" s="15">
        <v>4439</v>
      </c>
      <c r="D114" s="15" t="s">
        <v>139</v>
      </c>
      <c r="E114" s="4" t="s">
        <v>12</v>
      </c>
      <c r="F114" s="4" t="s">
        <v>53</v>
      </c>
      <c r="G114" s="4" t="s">
        <v>13</v>
      </c>
      <c r="I114" s="26"/>
      <c r="J114" s="26"/>
      <c r="K114" s="26"/>
      <c r="L114" s="26"/>
      <c r="M114" s="26"/>
      <c r="N114" s="26"/>
      <c r="O114" s="26"/>
    </row>
    <row r="115" spans="1:15" ht="15" customHeight="1">
      <c r="A115" s="13">
        <v>43037</v>
      </c>
      <c r="B115" s="4" t="s">
        <v>4</v>
      </c>
      <c r="C115" s="15">
        <v>4665</v>
      </c>
      <c r="D115" s="15" t="s">
        <v>131</v>
      </c>
      <c r="E115" s="4" t="s">
        <v>12</v>
      </c>
      <c r="F115" s="4" t="s">
        <v>24</v>
      </c>
      <c r="G115" s="4" t="s">
        <v>45</v>
      </c>
    </row>
    <row r="116" spans="1:15" ht="15" customHeight="1">
      <c r="A116" s="13">
        <v>43031</v>
      </c>
      <c r="B116" s="13" t="s">
        <v>4</v>
      </c>
      <c r="C116" s="17">
        <v>7343</v>
      </c>
      <c r="D116" s="17" t="s">
        <v>130</v>
      </c>
      <c r="E116" s="13" t="s">
        <v>29</v>
      </c>
      <c r="F116" s="13"/>
      <c r="G116" s="13" t="s">
        <v>43</v>
      </c>
    </row>
    <row r="117" spans="1:15" ht="15" customHeight="1">
      <c r="A117" s="13">
        <v>43031</v>
      </c>
      <c r="B117" s="14" t="s">
        <v>4</v>
      </c>
      <c r="C117" s="5">
        <v>8023</v>
      </c>
      <c r="D117" s="5" t="s">
        <v>135</v>
      </c>
      <c r="E117" s="3" t="s">
        <v>29</v>
      </c>
      <c r="F117" s="3" t="s">
        <v>7</v>
      </c>
      <c r="G117" s="13" t="s">
        <v>43</v>
      </c>
    </row>
    <row r="118" spans="1:15" ht="15" customHeight="1">
      <c r="A118" s="156"/>
      <c r="B118" s="159"/>
      <c r="C118" s="156"/>
      <c r="D118" s="159"/>
      <c r="E118" s="163"/>
      <c r="F118" s="163"/>
      <c r="G118" s="163"/>
      <c r="H118" s="170" t="s">
        <v>705</v>
      </c>
    </row>
    <row r="119" spans="1:15" ht="15" customHeight="1">
      <c r="A119" s="91"/>
      <c r="B119" s="152"/>
      <c r="C119" s="91"/>
      <c r="D119" s="152"/>
      <c r="E119" s="153"/>
      <c r="F119" s="153"/>
      <c r="G119" s="153"/>
      <c r="H119" s="10" t="s">
        <v>754</v>
      </c>
      <c r="I119" s="10">
        <f>104-71</f>
        <v>33</v>
      </c>
      <c r="J119" s="67">
        <f>I119/$I$131</f>
        <v>0.29464285714285715</v>
      </c>
      <c r="K119" s="10">
        <f>'2017 Résidence'!I115</f>
        <v>90</v>
      </c>
      <c r="L119" s="10" t="s">
        <v>1320</v>
      </c>
    </row>
    <row r="120" spans="1:15" ht="15" customHeight="1">
      <c r="A120" s="91"/>
      <c r="B120" s="152"/>
      <c r="C120" s="91"/>
      <c r="D120" s="152"/>
      <c r="E120" s="153"/>
      <c r="F120" s="153"/>
      <c r="G120" s="153"/>
      <c r="H120" s="10" t="s">
        <v>755</v>
      </c>
      <c r="I120" s="10">
        <f>60-29</f>
        <v>31</v>
      </c>
      <c r="J120" s="67">
        <f t="shared" ref="J120:J130" si="0">I120/$I$131</f>
        <v>0.2767857142857143</v>
      </c>
      <c r="L120" s="67">
        <f>I119/K119</f>
        <v>0.36666666666666664</v>
      </c>
    </row>
    <row r="121" spans="1:15" ht="15" customHeight="1">
      <c r="A121" s="91"/>
      <c r="B121" s="152"/>
      <c r="C121" s="91"/>
      <c r="D121" s="152"/>
      <c r="E121" s="153"/>
      <c r="F121" s="153"/>
      <c r="G121" s="153"/>
      <c r="H121" s="10" t="s">
        <v>580</v>
      </c>
      <c r="I121" s="10">
        <v>14</v>
      </c>
      <c r="J121" s="67">
        <f t="shared" si="0"/>
        <v>0.125</v>
      </c>
    </row>
    <row r="122" spans="1:15" ht="15" customHeight="1">
      <c r="A122" s="91"/>
      <c r="B122" s="152"/>
      <c r="C122" s="91"/>
      <c r="D122" s="152"/>
      <c r="E122" s="153"/>
      <c r="F122" s="153"/>
      <c r="G122" s="153"/>
      <c r="H122" s="10" t="s">
        <v>581</v>
      </c>
      <c r="I122" s="10">
        <v>5</v>
      </c>
      <c r="J122" s="67">
        <f t="shared" si="0"/>
        <v>4.4642857142857144E-2</v>
      </c>
    </row>
    <row r="123" spans="1:15" ht="15" customHeight="1">
      <c r="A123" s="91"/>
      <c r="B123" s="152"/>
      <c r="C123" s="91"/>
      <c r="D123" s="152"/>
      <c r="E123" s="153"/>
      <c r="F123" s="153"/>
      <c r="G123" s="153"/>
      <c r="H123" s="165" t="s">
        <v>579</v>
      </c>
      <c r="I123" s="167">
        <v>4</v>
      </c>
      <c r="J123" s="67">
        <f t="shared" si="0"/>
        <v>3.5714285714285712E-2</v>
      </c>
    </row>
    <row r="124" spans="1:15" ht="15" customHeight="1">
      <c r="A124" s="91"/>
      <c r="B124" s="152"/>
      <c r="C124" s="91"/>
      <c r="D124" s="152"/>
      <c r="E124" s="153"/>
      <c r="F124" s="153"/>
      <c r="G124" s="153"/>
      <c r="H124" s="10" t="s">
        <v>756</v>
      </c>
      <c r="I124" s="166">
        <v>6</v>
      </c>
      <c r="J124" s="67">
        <f t="shared" si="0"/>
        <v>5.3571428571428568E-2</v>
      </c>
    </row>
    <row r="125" spans="1:15" ht="15" customHeight="1">
      <c r="A125" s="91"/>
      <c r="B125" s="152"/>
      <c r="C125" s="91"/>
      <c r="D125" s="152"/>
      <c r="E125" s="153"/>
      <c r="F125" s="153"/>
      <c r="G125" s="153"/>
      <c r="H125" s="10" t="s">
        <v>757</v>
      </c>
      <c r="I125" s="166">
        <v>4</v>
      </c>
      <c r="J125" s="67">
        <f t="shared" si="0"/>
        <v>3.5714285714285712E-2</v>
      </c>
    </row>
    <row r="126" spans="1:15" ht="15" customHeight="1">
      <c r="A126" s="91"/>
      <c r="B126" s="152"/>
      <c r="C126" s="91"/>
      <c r="D126" s="152"/>
      <c r="E126" s="153"/>
      <c r="F126" s="153"/>
      <c r="G126" s="153"/>
      <c r="H126" s="10" t="s">
        <v>758</v>
      </c>
      <c r="I126" s="166">
        <v>4</v>
      </c>
      <c r="J126" s="67">
        <f t="shared" si="0"/>
        <v>3.5714285714285712E-2</v>
      </c>
    </row>
    <row r="127" spans="1:15" ht="15" customHeight="1">
      <c r="A127" s="91"/>
      <c r="B127" s="152"/>
      <c r="C127" s="91"/>
      <c r="D127" s="152"/>
      <c r="E127" s="153"/>
      <c r="F127" s="153"/>
      <c r="G127" s="153"/>
      <c r="H127" s="10" t="s">
        <v>759</v>
      </c>
      <c r="I127" s="166">
        <v>2</v>
      </c>
      <c r="J127" s="67">
        <f t="shared" si="0"/>
        <v>1.7857142857142856E-2</v>
      </c>
    </row>
    <row r="128" spans="1:15" ht="15" customHeight="1">
      <c r="A128" s="91"/>
      <c r="B128" s="152"/>
      <c r="C128" s="91"/>
      <c r="D128" s="152"/>
      <c r="E128" s="153"/>
      <c r="F128" s="153"/>
      <c r="G128" s="153"/>
      <c r="H128" s="10" t="s">
        <v>760</v>
      </c>
      <c r="I128" s="166">
        <v>2</v>
      </c>
      <c r="J128" s="67">
        <f t="shared" si="0"/>
        <v>1.7857142857142856E-2</v>
      </c>
    </row>
    <row r="129" spans="1:10" s="165" customFormat="1" ht="15" customHeight="1">
      <c r="A129" s="106"/>
      <c r="C129" s="106"/>
      <c r="D129" s="106"/>
      <c r="H129" s="165" t="s">
        <v>761</v>
      </c>
      <c r="I129" s="168">
        <v>1</v>
      </c>
      <c r="J129" s="67">
        <f t="shared" si="0"/>
        <v>8.9285714285714281E-3</v>
      </c>
    </row>
    <row r="130" spans="1:10" s="165" customFormat="1" ht="15" customHeight="1">
      <c r="A130" s="106"/>
      <c r="C130" s="106"/>
      <c r="D130" s="106"/>
      <c r="H130" s="165" t="s">
        <v>727</v>
      </c>
      <c r="I130" s="169">
        <v>6</v>
      </c>
      <c r="J130" s="67">
        <f t="shared" si="0"/>
        <v>5.3571428571428568E-2</v>
      </c>
    </row>
    <row r="131" spans="1:10" s="165" customFormat="1" ht="15" customHeight="1">
      <c r="A131" s="106"/>
      <c r="C131" s="106"/>
      <c r="D131" s="106"/>
      <c r="H131" s="10"/>
      <c r="I131" s="169">
        <f>SUM(I119:I130)</f>
        <v>112</v>
      </c>
    </row>
    <row r="132" spans="1:10" s="165" customFormat="1" ht="15" customHeight="1">
      <c r="A132" s="51">
        <v>43057</v>
      </c>
      <c r="B132" s="49" t="s">
        <v>4</v>
      </c>
      <c r="C132" s="64">
        <v>4551</v>
      </c>
      <c r="D132" s="64" t="s">
        <v>131</v>
      </c>
      <c r="E132" s="49" t="s">
        <v>112</v>
      </c>
      <c r="F132" s="49" t="s">
        <v>7</v>
      </c>
      <c r="G132" s="49" t="s">
        <v>43</v>
      </c>
    </row>
    <row r="133" spans="1:10" s="165" customFormat="1" ht="15" customHeight="1">
      <c r="A133" s="13">
        <v>43040</v>
      </c>
      <c r="B133" s="4" t="s">
        <v>4</v>
      </c>
      <c r="C133" s="15">
        <v>8055</v>
      </c>
      <c r="D133" s="15" t="s">
        <v>133</v>
      </c>
      <c r="E133" s="4" t="s">
        <v>24</v>
      </c>
      <c r="F133" s="4" t="s">
        <v>56</v>
      </c>
      <c r="G133" s="4" t="s">
        <v>65</v>
      </c>
      <c r="H133" s="10" t="s">
        <v>727</v>
      </c>
      <c r="J133" s="171">
        <f>SUM(J124:J132)</f>
        <v>0.2232142857142857</v>
      </c>
    </row>
    <row r="134" spans="1:10" s="165" customFormat="1" ht="15" customHeight="1">
      <c r="A134" s="13">
        <v>43044</v>
      </c>
      <c r="B134" s="4" t="s">
        <v>4</v>
      </c>
      <c r="C134" s="15">
        <v>7248</v>
      </c>
      <c r="D134" s="15" t="s">
        <v>153</v>
      </c>
      <c r="E134" s="4" t="s">
        <v>24</v>
      </c>
      <c r="F134" s="4" t="s">
        <v>12</v>
      </c>
      <c r="G134" s="4" t="s">
        <v>42</v>
      </c>
      <c r="H134" s="10"/>
    </row>
    <row r="135" spans="1:10" s="26" customFormat="1" ht="15" customHeight="1">
      <c r="A135" s="13">
        <v>43044</v>
      </c>
      <c r="B135" s="4" t="s">
        <v>4</v>
      </c>
      <c r="C135" s="15">
        <v>5953</v>
      </c>
      <c r="D135" s="15" t="s">
        <v>179</v>
      </c>
      <c r="E135" s="4" t="s">
        <v>24</v>
      </c>
      <c r="F135" s="4" t="s">
        <v>79</v>
      </c>
      <c r="G135" s="4" t="s">
        <v>65</v>
      </c>
      <c r="H135" s="10"/>
    </row>
    <row r="136" spans="1:10" ht="15" customHeight="1">
      <c r="A136" s="13">
        <v>43050</v>
      </c>
      <c r="B136" s="4" t="s">
        <v>4</v>
      </c>
      <c r="C136" s="15">
        <v>3940</v>
      </c>
      <c r="D136" s="15" t="s">
        <v>175</v>
      </c>
      <c r="E136" s="4" t="s">
        <v>24</v>
      </c>
      <c r="F136" s="4" t="s">
        <v>24</v>
      </c>
      <c r="G136" s="4" t="s">
        <v>43</v>
      </c>
    </row>
    <row r="137" spans="1:10" ht="15" customHeight="1">
      <c r="A137" s="13">
        <v>43050</v>
      </c>
      <c r="B137" s="4" t="s">
        <v>4</v>
      </c>
      <c r="C137" s="15">
        <v>2231</v>
      </c>
      <c r="D137" s="15" t="s">
        <v>132</v>
      </c>
      <c r="E137" s="4" t="s">
        <v>24</v>
      </c>
      <c r="F137" s="4" t="s">
        <v>24</v>
      </c>
      <c r="G137" s="4" t="s">
        <v>65</v>
      </c>
    </row>
    <row r="138" spans="1:10" ht="15" customHeight="1">
      <c r="A138" s="13">
        <v>43050</v>
      </c>
      <c r="B138" s="4" t="s">
        <v>4</v>
      </c>
      <c r="C138" s="15">
        <v>8096</v>
      </c>
      <c r="D138" s="15" t="s">
        <v>133</v>
      </c>
      <c r="E138" s="4" t="s">
        <v>24</v>
      </c>
      <c r="F138" s="4" t="s">
        <v>24</v>
      </c>
      <c r="G138" s="4" t="s">
        <v>65</v>
      </c>
    </row>
    <row r="139" spans="1:10" ht="15" customHeight="1">
      <c r="A139" s="13">
        <v>43050</v>
      </c>
      <c r="B139" s="4" t="s">
        <v>4</v>
      </c>
      <c r="C139" s="15">
        <v>2504</v>
      </c>
      <c r="D139" s="15" t="s">
        <v>422</v>
      </c>
      <c r="E139" s="4" t="s">
        <v>24</v>
      </c>
      <c r="F139" s="4" t="s">
        <v>100</v>
      </c>
      <c r="G139" s="4" t="s">
        <v>64</v>
      </c>
    </row>
    <row r="140" spans="1:10" ht="15" customHeight="1">
      <c r="A140" s="13">
        <v>43051</v>
      </c>
      <c r="B140" s="4" t="s">
        <v>4</v>
      </c>
      <c r="C140" s="15">
        <v>7680</v>
      </c>
      <c r="D140" s="15" t="s">
        <v>182</v>
      </c>
      <c r="E140" s="4" t="s">
        <v>24</v>
      </c>
      <c r="F140" s="4" t="s">
        <v>5</v>
      </c>
      <c r="G140" s="4" t="s">
        <v>98</v>
      </c>
    </row>
    <row r="141" spans="1:10" ht="15" customHeight="1">
      <c r="A141" s="13">
        <v>43059</v>
      </c>
      <c r="B141" s="4" t="s">
        <v>4</v>
      </c>
      <c r="C141" s="15">
        <v>6990</v>
      </c>
      <c r="D141" s="15" t="s">
        <v>197</v>
      </c>
      <c r="E141" s="4" t="s">
        <v>24</v>
      </c>
      <c r="F141" s="4" t="s">
        <v>7</v>
      </c>
      <c r="G141" s="4" t="s">
        <v>65</v>
      </c>
    </row>
    <row r="142" spans="1:10" ht="15" customHeight="1">
      <c r="A142" s="13">
        <v>43063</v>
      </c>
      <c r="B142" s="4" t="s">
        <v>4</v>
      </c>
      <c r="C142" s="15">
        <v>6962</v>
      </c>
      <c r="D142" s="15" t="s">
        <v>198</v>
      </c>
      <c r="E142" s="4" t="s">
        <v>24</v>
      </c>
      <c r="F142" s="4" t="s">
        <v>7</v>
      </c>
      <c r="G142" s="4" t="s">
        <v>98</v>
      </c>
      <c r="H142" s="10" t="s">
        <v>111</v>
      </c>
    </row>
    <row r="143" spans="1:10" ht="15" customHeight="1">
      <c r="A143" s="13">
        <v>43064</v>
      </c>
      <c r="B143" s="4" t="s">
        <v>4</v>
      </c>
      <c r="C143" s="15">
        <v>4597</v>
      </c>
      <c r="D143" s="15" t="s">
        <v>131</v>
      </c>
      <c r="E143" s="4" t="s">
        <v>10</v>
      </c>
      <c r="F143" s="4" t="s">
        <v>7</v>
      </c>
      <c r="G143" s="4" t="s">
        <v>123</v>
      </c>
    </row>
    <row r="144" spans="1:10" ht="15" customHeight="1">
      <c r="A144" s="13">
        <v>43050</v>
      </c>
      <c r="B144" s="4" t="s">
        <v>4</v>
      </c>
      <c r="C144" s="15">
        <v>4601</v>
      </c>
      <c r="D144" s="15" t="s">
        <v>131</v>
      </c>
      <c r="E144" s="4" t="s">
        <v>109</v>
      </c>
      <c r="F144" s="4" t="s">
        <v>5</v>
      </c>
      <c r="G144" s="4" t="s">
        <v>98</v>
      </c>
      <c r="H144" s="165"/>
    </row>
    <row r="145" spans="1:8" ht="15" customHeight="1">
      <c r="A145" s="13">
        <v>43040</v>
      </c>
      <c r="B145" s="4" t="s">
        <v>4</v>
      </c>
      <c r="C145" s="15">
        <v>5407</v>
      </c>
      <c r="D145" s="15" t="s">
        <v>165</v>
      </c>
      <c r="E145" s="4" t="s">
        <v>36</v>
      </c>
      <c r="F145" s="4" t="s">
        <v>56</v>
      </c>
      <c r="G145" s="4" t="s">
        <v>51</v>
      </c>
    </row>
    <row r="146" spans="1:8" ht="15" customHeight="1">
      <c r="A146" s="13">
        <v>43044</v>
      </c>
      <c r="B146" s="4" t="s">
        <v>4</v>
      </c>
      <c r="C146" s="15">
        <v>5850</v>
      </c>
      <c r="D146" s="15" t="s">
        <v>136</v>
      </c>
      <c r="E146" s="4" t="s">
        <v>78</v>
      </c>
      <c r="F146" s="4" t="s">
        <v>7</v>
      </c>
      <c r="G146" s="4" t="s">
        <v>42</v>
      </c>
    </row>
    <row r="147" spans="1:8" ht="15" customHeight="1">
      <c r="A147" s="13">
        <v>43044</v>
      </c>
      <c r="B147" s="4" t="s">
        <v>4</v>
      </c>
      <c r="C147" s="15">
        <v>6942</v>
      </c>
      <c r="D147" s="15" t="s">
        <v>177</v>
      </c>
      <c r="E147" s="4" t="s">
        <v>6</v>
      </c>
      <c r="F147" s="4" t="s">
        <v>83</v>
      </c>
      <c r="G147" s="4" t="s">
        <v>43</v>
      </c>
    </row>
    <row r="148" spans="1:8" ht="15" customHeight="1">
      <c r="A148" s="13">
        <v>43051</v>
      </c>
      <c r="B148" s="4" t="s">
        <v>11</v>
      </c>
      <c r="C148" s="15">
        <v>54338</v>
      </c>
      <c r="D148" s="15" t="s">
        <v>416</v>
      </c>
      <c r="E148" s="4" t="s">
        <v>6</v>
      </c>
      <c r="F148" s="4" t="s">
        <v>6</v>
      </c>
      <c r="G148" s="4" t="s">
        <v>65</v>
      </c>
    </row>
    <row r="149" spans="1:8" ht="15" customHeight="1">
      <c r="A149" s="13">
        <v>43050</v>
      </c>
      <c r="B149" s="4" t="s">
        <v>4</v>
      </c>
      <c r="C149" s="15">
        <v>3352</v>
      </c>
      <c r="D149" s="15" t="s">
        <v>151</v>
      </c>
      <c r="E149" s="4" t="s">
        <v>52</v>
      </c>
      <c r="F149" s="4" t="s">
        <v>6</v>
      </c>
      <c r="G149" s="4" t="s">
        <v>97</v>
      </c>
      <c r="H149" s="165"/>
    </row>
    <row r="150" spans="1:8" ht="15" customHeight="1">
      <c r="A150" s="13">
        <v>43040</v>
      </c>
      <c r="B150" s="4" t="s">
        <v>7</v>
      </c>
      <c r="C150" s="15">
        <v>57700</v>
      </c>
      <c r="D150" s="15" t="s">
        <v>412</v>
      </c>
      <c r="E150" s="4" t="s">
        <v>7</v>
      </c>
      <c r="F150" s="4" t="s">
        <v>7</v>
      </c>
      <c r="G150" s="4" t="s">
        <v>68</v>
      </c>
      <c r="H150" s="26"/>
    </row>
    <row r="151" spans="1:8" ht="15" customHeight="1">
      <c r="A151" s="13">
        <v>43040</v>
      </c>
      <c r="B151" s="4" t="s">
        <v>4</v>
      </c>
      <c r="C151" s="15">
        <v>6839</v>
      </c>
      <c r="D151" s="15" t="s">
        <v>167</v>
      </c>
      <c r="E151" s="4" t="s">
        <v>7</v>
      </c>
      <c r="F151" s="4" t="s">
        <v>7</v>
      </c>
      <c r="G151" s="4" t="s">
        <v>65</v>
      </c>
    </row>
    <row r="152" spans="1:8" ht="15" customHeight="1">
      <c r="A152" s="13">
        <v>43041</v>
      </c>
      <c r="B152" s="4" t="s">
        <v>22</v>
      </c>
      <c r="C152" s="15">
        <v>6721</v>
      </c>
      <c r="D152" s="15" t="s">
        <v>144</v>
      </c>
      <c r="E152" s="4" t="s">
        <v>7</v>
      </c>
      <c r="F152" s="4" t="s">
        <v>24</v>
      </c>
      <c r="G152" s="4" t="s">
        <v>42</v>
      </c>
    </row>
    <row r="153" spans="1:8" ht="15" customHeight="1">
      <c r="A153" s="13">
        <v>43042</v>
      </c>
      <c r="B153" s="4" t="s">
        <v>22</v>
      </c>
      <c r="C153" s="15">
        <v>6780</v>
      </c>
      <c r="D153" s="15" t="s">
        <v>144</v>
      </c>
      <c r="E153" s="4" t="s">
        <v>7</v>
      </c>
      <c r="F153" s="4" t="s">
        <v>7</v>
      </c>
      <c r="G153" s="4" t="s">
        <v>73</v>
      </c>
    </row>
    <row r="154" spans="1:8" ht="15" customHeight="1">
      <c r="A154" s="13">
        <v>43042</v>
      </c>
      <c r="B154" s="4" t="s">
        <v>4</v>
      </c>
      <c r="C154" s="15">
        <v>4571</v>
      </c>
      <c r="D154" s="15" t="s">
        <v>131</v>
      </c>
      <c r="E154" s="4" t="s">
        <v>7</v>
      </c>
      <c r="F154" s="4" t="s">
        <v>7</v>
      </c>
      <c r="G154" s="4"/>
    </row>
    <row r="155" spans="1:8" ht="15" customHeight="1">
      <c r="A155" s="13">
        <v>43043</v>
      </c>
      <c r="B155" s="4" t="s">
        <v>22</v>
      </c>
      <c r="C155" s="15">
        <v>4500</v>
      </c>
      <c r="D155" s="15" t="s">
        <v>427</v>
      </c>
      <c r="E155" s="4" t="s">
        <v>7</v>
      </c>
      <c r="F155" s="4"/>
      <c r="G155" s="4" t="s">
        <v>75</v>
      </c>
    </row>
    <row r="156" spans="1:8" ht="15" customHeight="1">
      <c r="A156" s="13">
        <v>43043</v>
      </c>
      <c r="B156" s="4" t="s">
        <v>4</v>
      </c>
      <c r="C156" s="15">
        <v>4394</v>
      </c>
      <c r="D156" s="15" t="s">
        <v>173</v>
      </c>
      <c r="E156" s="4" t="s">
        <v>7</v>
      </c>
      <c r="F156" s="4" t="s">
        <v>24</v>
      </c>
      <c r="G156" s="4" t="s">
        <v>21</v>
      </c>
    </row>
    <row r="157" spans="1:8" ht="15" customHeight="1">
      <c r="A157" s="13">
        <v>43044</v>
      </c>
      <c r="B157" s="4" t="s">
        <v>4</v>
      </c>
      <c r="C157" s="15">
        <v>5495</v>
      </c>
      <c r="D157" s="15" t="s">
        <v>174</v>
      </c>
      <c r="E157" s="4" t="s">
        <v>7</v>
      </c>
      <c r="F157" s="4" t="s">
        <v>6</v>
      </c>
      <c r="G157" s="4" t="s">
        <v>43</v>
      </c>
    </row>
    <row r="158" spans="1:8" ht="15" customHeight="1">
      <c r="A158" s="13">
        <v>43044</v>
      </c>
      <c r="B158" s="4" t="s">
        <v>7</v>
      </c>
      <c r="C158" s="15">
        <v>57300</v>
      </c>
      <c r="D158" s="15" t="s">
        <v>362</v>
      </c>
      <c r="E158" s="4" t="s">
        <v>7</v>
      </c>
      <c r="F158" s="4" t="s">
        <v>24</v>
      </c>
      <c r="G158" s="4" t="s">
        <v>77</v>
      </c>
    </row>
    <row r="159" spans="1:8" ht="15" customHeight="1">
      <c r="A159" s="13">
        <v>43049</v>
      </c>
      <c r="B159" s="4" t="s">
        <v>7</v>
      </c>
      <c r="C159" s="15">
        <v>92000</v>
      </c>
      <c r="D159" s="15" t="s">
        <v>401</v>
      </c>
      <c r="E159" s="4" t="s">
        <v>7</v>
      </c>
      <c r="F159" s="4" t="s">
        <v>7</v>
      </c>
      <c r="G159" s="4" t="s">
        <v>95</v>
      </c>
    </row>
    <row r="160" spans="1:8" ht="15" customHeight="1">
      <c r="A160" s="13">
        <v>43050</v>
      </c>
      <c r="B160" s="4" t="s">
        <v>7</v>
      </c>
      <c r="C160" s="15">
        <v>57330</v>
      </c>
      <c r="D160" s="15" t="s">
        <v>413</v>
      </c>
      <c r="E160" s="4" t="s">
        <v>7</v>
      </c>
      <c r="F160" s="4" t="s">
        <v>7</v>
      </c>
      <c r="G160" s="4" t="s">
        <v>98</v>
      </c>
    </row>
    <row r="161" spans="1:7" ht="15" customHeight="1">
      <c r="A161" s="13">
        <v>43050</v>
      </c>
      <c r="B161" s="4" t="s">
        <v>7</v>
      </c>
      <c r="C161" s="15">
        <v>57480</v>
      </c>
      <c r="D161" s="59" t="s">
        <v>414</v>
      </c>
      <c r="E161" s="4" t="s">
        <v>7</v>
      </c>
      <c r="F161" s="4" t="s">
        <v>7</v>
      </c>
      <c r="G161" s="4" t="s">
        <v>65</v>
      </c>
    </row>
    <row r="162" spans="1:7" ht="15" customHeight="1">
      <c r="A162" s="13">
        <v>43050</v>
      </c>
      <c r="B162" s="4" t="s">
        <v>7</v>
      </c>
      <c r="C162" s="15">
        <v>57130</v>
      </c>
      <c r="D162" s="59" t="s">
        <v>415</v>
      </c>
      <c r="E162" s="4" t="s">
        <v>7</v>
      </c>
      <c r="F162" s="4" t="s">
        <v>7</v>
      </c>
      <c r="G162" s="4" t="s">
        <v>65</v>
      </c>
    </row>
    <row r="163" spans="1:7" ht="15" customHeight="1">
      <c r="A163" s="13">
        <v>43051</v>
      </c>
      <c r="B163" s="4" t="s">
        <v>4</v>
      </c>
      <c r="C163" s="15">
        <v>3322</v>
      </c>
      <c r="D163" s="15" t="s">
        <v>183</v>
      </c>
      <c r="E163" s="4" t="s">
        <v>7</v>
      </c>
      <c r="F163" s="4" t="s">
        <v>7</v>
      </c>
      <c r="G163" s="4" t="s">
        <v>98</v>
      </c>
    </row>
    <row r="164" spans="1:7" ht="15" customHeight="1">
      <c r="A164" s="13">
        <v>43051</v>
      </c>
      <c r="B164" s="4" t="s">
        <v>4</v>
      </c>
      <c r="C164" s="15">
        <v>8390</v>
      </c>
      <c r="D164" s="15" t="s">
        <v>186</v>
      </c>
      <c r="E164" s="4" t="s">
        <v>7</v>
      </c>
      <c r="F164" s="4" t="s">
        <v>7</v>
      </c>
      <c r="G164" s="4" t="s">
        <v>65</v>
      </c>
    </row>
    <row r="165" spans="1:7" ht="15" customHeight="1">
      <c r="A165" s="13">
        <v>43051</v>
      </c>
      <c r="B165" s="4" t="s">
        <v>4</v>
      </c>
      <c r="C165" s="15">
        <v>8824</v>
      </c>
      <c r="D165" s="15" t="s">
        <v>187</v>
      </c>
      <c r="E165" s="4" t="s">
        <v>7</v>
      </c>
      <c r="F165" s="4" t="s">
        <v>7</v>
      </c>
      <c r="G165" s="4" t="s">
        <v>65</v>
      </c>
    </row>
    <row r="166" spans="1:7" ht="15" customHeight="1">
      <c r="A166" s="13">
        <v>43051</v>
      </c>
      <c r="B166" s="4" t="s">
        <v>7</v>
      </c>
      <c r="C166" s="15">
        <v>57100</v>
      </c>
      <c r="D166" s="15" t="s">
        <v>369</v>
      </c>
      <c r="E166" s="4" t="s">
        <v>7</v>
      </c>
      <c r="F166" s="4" t="s">
        <v>7</v>
      </c>
      <c r="G166" s="4" t="s">
        <v>43</v>
      </c>
    </row>
    <row r="167" spans="1:7" ht="15" customHeight="1">
      <c r="A167" s="13">
        <v>43051</v>
      </c>
      <c r="B167" s="4" t="s">
        <v>22</v>
      </c>
      <c r="C167" s="15">
        <v>6717</v>
      </c>
      <c r="D167" s="15" t="s">
        <v>144</v>
      </c>
      <c r="E167" s="4" t="s">
        <v>7</v>
      </c>
      <c r="F167" s="4" t="s">
        <v>7</v>
      </c>
      <c r="G167" s="4" t="s">
        <v>65</v>
      </c>
    </row>
    <row r="168" spans="1:7" ht="15" customHeight="1">
      <c r="A168" s="13">
        <v>43057</v>
      </c>
      <c r="B168" s="4" t="s">
        <v>7</v>
      </c>
      <c r="C168" s="15">
        <v>57100</v>
      </c>
      <c r="D168" s="15" t="s">
        <v>369</v>
      </c>
      <c r="E168" s="4" t="s">
        <v>7</v>
      </c>
      <c r="F168" s="4" t="s">
        <v>7</v>
      </c>
      <c r="G168" s="4" t="s">
        <v>43</v>
      </c>
    </row>
    <row r="169" spans="1:7" ht="15" customHeight="1">
      <c r="A169" s="13">
        <v>43057</v>
      </c>
      <c r="B169" s="4" t="s">
        <v>4</v>
      </c>
      <c r="C169" s="15">
        <v>5376</v>
      </c>
      <c r="D169" s="15" t="s">
        <v>178</v>
      </c>
      <c r="E169" s="4" t="s">
        <v>7</v>
      </c>
      <c r="F169" s="4" t="s">
        <v>24</v>
      </c>
      <c r="G169" s="4" t="s">
        <v>98</v>
      </c>
    </row>
    <row r="170" spans="1:7" ht="15" customHeight="1">
      <c r="A170" s="13">
        <v>43057</v>
      </c>
      <c r="B170" s="4" t="s">
        <v>7</v>
      </c>
      <c r="C170" s="15">
        <v>57480</v>
      </c>
      <c r="D170" s="59" t="s">
        <v>414</v>
      </c>
      <c r="E170" s="4" t="s">
        <v>7</v>
      </c>
      <c r="F170" s="4" t="s">
        <v>7</v>
      </c>
      <c r="G170" s="4" t="s">
        <v>65</v>
      </c>
    </row>
    <row r="171" spans="1:7" ht="15" customHeight="1">
      <c r="A171" s="13">
        <v>43058</v>
      </c>
      <c r="B171" s="4" t="s">
        <v>4</v>
      </c>
      <c r="C171" s="15">
        <v>3373</v>
      </c>
      <c r="D171" s="15" t="s">
        <v>151</v>
      </c>
      <c r="E171" s="4" t="s">
        <v>7</v>
      </c>
      <c r="F171" s="4" t="s">
        <v>24</v>
      </c>
      <c r="G171" s="4" t="s">
        <v>43</v>
      </c>
    </row>
    <row r="172" spans="1:7" ht="15" customHeight="1">
      <c r="A172" s="13">
        <v>43058</v>
      </c>
      <c r="B172" s="4" t="s">
        <v>4</v>
      </c>
      <c r="C172" s="15">
        <v>5364</v>
      </c>
      <c r="D172" s="15" t="s">
        <v>195</v>
      </c>
      <c r="E172" s="4" t="s">
        <v>7</v>
      </c>
      <c r="F172" s="4" t="s">
        <v>113</v>
      </c>
      <c r="G172" s="4" t="s">
        <v>43</v>
      </c>
    </row>
    <row r="173" spans="1:7" ht="15" customHeight="1">
      <c r="A173" s="13">
        <v>43064</v>
      </c>
      <c r="B173" s="4" t="s">
        <v>4</v>
      </c>
      <c r="C173" s="15">
        <v>8364</v>
      </c>
      <c r="D173" s="15" t="s">
        <v>176</v>
      </c>
      <c r="E173" s="4" t="s">
        <v>7</v>
      </c>
      <c r="F173" s="4" t="s">
        <v>122</v>
      </c>
      <c r="G173" s="4" t="s">
        <v>65</v>
      </c>
    </row>
    <row r="174" spans="1:7" ht="15" customHeight="1">
      <c r="A174" s="13">
        <v>43064</v>
      </c>
      <c r="B174" s="4" t="s">
        <v>7</v>
      </c>
      <c r="C174" s="15">
        <v>57860</v>
      </c>
      <c r="D174" s="15" t="s">
        <v>417</v>
      </c>
      <c r="E174" s="4" t="s">
        <v>7</v>
      </c>
      <c r="F174" s="4" t="s">
        <v>7</v>
      </c>
      <c r="G174" s="4" t="s">
        <v>65</v>
      </c>
    </row>
    <row r="175" spans="1:7" ht="15" customHeight="1">
      <c r="A175" s="13">
        <v>43065</v>
      </c>
      <c r="B175" s="4" t="s">
        <v>7</v>
      </c>
      <c r="C175" s="15">
        <v>51100</v>
      </c>
      <c r="D175" s="15" t="s">
        <v>419</v>
      </c>
      <c r="E175" s="4" t="s">
        <v>7</v>
      </c>
      <c r="F175" s="4" t="s">
        <v>7</v>
      </c>
      <c r="G175" s="4" t="s">
        <v>95</v>
      </c>
    </row>
    <row r="176" spans="1:7" ht="15" customHeight="1">
      <c r="A176" s="13">
        <v>43065</v>
      </c>
      <c r="B176" s="4" t="s">
        <v>7</v>
      </c>
      <c r="C176" s="15">
        <v>92000</v>
      </c>
      <c r="D176" s="15" t="s">
        <v>401</v>
      </c>
      <c r="E176" s="4" t="s">
        <v>7</v>
      </c>
      <c r="F176" s="4" t="s">
        <v>7</v>
      </c>
      <c r="G176" s="4" t="s">
        <v>43</v>
      </c>
    </row>
    <row r="177" spans="1:8" ht="15" customHeight="1">
      <c r="A177" s="13">
        <v>43065</v>
      </c>
      <c r="B177" s="4" t="s">
        <v>7</v>
      </c>
      <c r="C177" s="15">
        <v>57440</v>
      </c>
      <c r="D177" s="15" t="s">
        <v>420</v>
      </c>
      <c r="E177" s="4" t="s">
        <v>7</v>
      </c>
      <c r="F177" s="4" t="s">
        <v>67</v>
      </c>
      <c r="G177" s="4" t="s">
        <v>43</v>
      </c>
    </row>
    <row r="178" spans="1:8">
      <c r="A178" s="13">
        <v>43050</v>
      </c>
      <c r="B178" s="4" t="s">
        <v>4</v>
      </c>
      <c r="C178" s="15">
        <v>2428</v>
      </c>
      <c r="D178" s="15" t="s">
        <v>132</v>
      </c>
      <c r="E178" s="4" t="s">
        <v>110</v>
      </c>
      <c r="F178" s="4" t="s">
        <v>7</v>
      </c>
      <c r="G178" s="4" t="s">
        <v>43</v>
      </c>
    </row>
    <row r="179" spans="1:8">
      <c r="A179" s="13">
        <v>43040</v>
      </c>
      <c r="B179" s="4" t="s">
        <v>4</v>
      </c>
      <c r="C179" s="15">
        <v>8383</v>
      </c>
      <c r="D179" s="15" t="s">
        <v>150</v>
      </c>
      <c r="E179" s="4" t="s">
        <v>66</v>
      </c>
      <c r="F179" s="4" t="s">
        <v>7</v>
      </c>
      <c r="G179" s="4" t="s">
        <v>65</v>
      </c>
    </row>
    <row r="180" spans="1:8">
      <c r="A180" s="13">
        <v>43041</v>
      </c>
      <c r="B180" s="4" t="s">
        <v>4</v>
      </c>
      <c r="C180" s="15">
        <v>1254</v>
      </c>
      <c r="D180" s="15" t="s">
        <v>132</v>
      </c>
      <c r="E180" s="4" t="s">
        <v>66</v>
      </c>
      <c r="F180" s="4" t="s">
        <v>7</v>
      </c>
      <c r="G180" s="4" t="s">
        <v>42</v>
      </c>
      <c r="H180" s="165"/>
    </row>
    <row r="181" spans="1:8">
      <c r="A181" s="13">
        <v>43040</v>
      </c>
      <c r="B181" s="4" t="s">
        <v>4</v>
      </c>
      <c r="C181" s="15">
        <v>5239</v>
      </c>
      <c r="D181" s="15" t="s">
        <v>166</v>
      </c>
      <c r="E181" s="4" t="s">
        <v>23</v>
      </c>
      <c r="F181" s="4" t="s">
        <v>67</v>
      </c>
      <c r="G181" s="4" t="s">
        <v>45</v>
      </c>
    </row>
    <row r="182" spans="1:8">
      <c r="A182" s="13">
        <v>43044</v>
      </c>
      <c r="B182" s="4" t="s">
        <v>4</v>
      </c>
      <c r="C182" s="15">
        <v>8367</v>
      </c>
      <c r="D182" s="15" t="s">
        <v>176</v>
      </c>
      <c r="E182" s="4" t="s">
        <v>9</v>
      </c>
      <c r="F182" s="4" t="s">
        <v>59</v>
      </c>
      <c r="G182" s="4" t="s">
        <v>65</v>
      </c>
    </row>
    <row r="183" spans="1:8">
      <c r="A183" s="13">
        <v>43051</v>
      </c>
      <c r="B183" s="4" t="s">
        <v>4</v>
      </c>
      <c r="C183" s="15">
        <v>8230</v>
      </c>
      <c r="D183" s="15" t="s">
        <v>162</v>
      </c>
      <c r="E183" s="4" t="s">
        <v>9</v>
      </c>
      <c r="F183" s="4" t="s">
        <v>59</v>
      </c>
      <c r="G183" s="4" t="s">
        <v>65</v>
      </c>
    </row>
    <row r="184" spans="1:8">
      <c r="A184" s="13">
        <v>43051</v>
      </c>
      <c r="B184" s="4" t="s">
        <v>4</v>
      </c>
      <c r="C184" s="15">
        <v>1374</v>
      </c>
      <c r="D184" s="15" t="s">
        <v>132</v>
      </c>
      <c r="E184" s="4" t="s">
        <v>9</v>
      </c>
      <c r="F184" s="4" t="s">
        <v>7</v>
      </c>
      <c r="G184" s="4" t="s">
        <v>43</v>
      </c>
    </row>
    <row r="185" spans="1:8">
      <c r="A185" s="13">
        <v>43043</v>
      </c>
      <c r="B185" s="4" t="s">
        <v>4</v>
      </c>
      <c r="C185" s="15">
        <v>2624</v>
      </c>
      <c r="D185" s="15" t="s">
        <v>132</v>
      </c>
      <c r="E185" s="4" t="s">
        <v>32</v>
      </c>
      <c r="F185" s="4" t="s">
        <v>7</v>
      </c>
      <c r="G185" s="4" t="s">
        <v>76</v>
      </c>
    </row>
    <row r="186" spans="1:8">
      <c r="A186" s="13">
        <v>43065</v>
      </c>
      <c r="B186" s="4" t="s">
        <v>4</v>
      </c>
      <c r="C186" s="15">
        <v>1393</v>
      </c>
      <c r="D186" s="15" t="s">
        <v>428</v>
      </c>
      <c r="E186" s="4" t="s">
        <v>32</v>
      </c>
      <c r="F186" s="4" t="s">
        <v>7</v>
      </c>
      <c r="G186" s="4" t="s">
        <v>43</v>
      </c>
    </row>
    <row r="187" spans="1:8">
      <c r="A187" s="13">
        <v>43040</v>
      </c>
      <c r="B187" s="4" t="s">
        <v>4</v>
      </c>
      <c r="C187" s="15">
        <v>3572</v>
      </c>
      <c r="D187" s="15" t="s">
        <v>168</v>
      </c>
      <c r="E187" s="4" t="s">
        <v>5</v>
      </c>
      <c r="F187" s="4"/>
      <c r="G187" s="4"/>
    </row>
    <row r="188" spans="1:8">
      <c r="A188" s="13">
        <v>43041</v>
      </c>
      <c r="B188" s="4" t="s">
        <v>4</v>
      </c>
      <c r="C188" s="15">
        <v>8613</v>
      </c>
      <c r="D188" s="15" t="s">
        <v>169</v>
      </c>
      <c r="E188" s="4" t="s">
        <v>5</v>
      </c>
      <c r="F188" s="4" t="s">
        <v>7</v>
      </c>
      <c r="G188" s="4" t="s">
        <v>69</v>
      </c>
    </row>
    <row r="189" spans="1:8">
      <c r="A189" s="13">
        <v>43042</v>
      </c>
      <c r="B189" s="4" t="s">
        <v>4</v>
      </c>
      <c r="C189" s="15">
        <v>8279</v>
      </c>
      <c r="D189" s="15" t="s">
        <v>170</v>
      </c>
      <c r="E189" s="4" t="s">
        <v>5</v>
      </c>
      <c r="F189" s="4" t="s">
        <v>70</v>
      </c>
      <c r="G189" s="4" t="s">
        <v>72</v>
      </c>
    </row>
    <row r="190" spans="1:8">
      <c r="A190" s="13">
        <v>43042</v>
      </c>
      <c r="B190" s="4" t="s">
        <v>4</v>
      </c>
      <c r="C190" s="15">
        <v>9639</v>
      </c>
      <c r="D190" s="15" t="s">
        <v>171</v>
      </c>
      <c r="E190" s="4" t="s">
        <v>5</v>
      </c>
      <c r="F190" s="4"/>
      <c r="G190" s="4" t="s">
        <v>43</v>
      </c>
    </row>
    <row r="191" spans="1:8">
      <c r="A191" s="13">
        <v>43042</v>
      </c>
      <c r="B191" s="4" t="s">
        <v>4</v>
      </c>
      <c r="C191" s="15">
        <v>4620</v>
      </c>
      <c r="D191" s="15" t="s">
        <v>131</v>
      </c>
      <c r="E191" s="4" t="s">
        <v>5</v>
      </c>
      <c r="F191" s="4" t="s">
        <v>7</v>
      </c>
      <c r="G191" s="4"/>
    </row>
    <row r="192" spans="1:8">
      <c r="A192" s="13">
        <v>43042</v>
      </c>
      <c r="B192" s="4" t="s">
        <v>4</v>
      </c>
      <c r="C192" s="15">
        <v>8360</v>
      </c>
      <c r="D192" s="15" t="s">
        <v>172</v>
      </c>
      <c r="E192" s="4" t="s">
        <v>5</v>
      </c>
      <c r="F192" s="4" t="s">
        <v>7</v>
      </c>
      <c r="G192" s="4" t="s">
        <v>43</v>
      </c>
    </row>
    <row r="193" spans="1:7">
      <c r="A193" s="13">
        <v>43043</v>
      </c>
      <c r="B193" s="4" t="s">
        <v>4</v>
      </c>
      <c r="C193" s="15">
        <v>6783</v>
      </c>
      <c r="D193" s="15" t="s">
        <v>144</v>
      </c>
      <c r="E193" s="4" t="s">
        <v>5</v>
      </c>
      <c r="F193" s="4" t="s">
        <v>6</v>
      </c>
      <c r="G193" s="4" t="s">
        <v>74</v>
      </c>
    </row>
    <row r="194" spans="1:7">
      <c r="A194" s="13">
        <v>43043</v>
      </c>
      <c r="B194" s="4" t="s">
        <v>4</v>
      </c>
      <c r="C194" s="15">
        <v>4440</v>
      </c>
      <c r="D194" s="15" t="s">
        <v>139</v>
      </c>
      <c r="E194" s="4" t="s">
        <v>5</v>
      </c>
      <c r="F194" s="4" t="s">
        <v>7</v>
      </c>
      <c r="G194" s="4" t="s">
        <v>40</v>
      </c>
    </row>
    <row r="195" spans="1:7">
      <c r="A195" s="13">
        <v>43043</v>
      </c>
      <c r="B195" s="4" t="s">
        <v>4</v>
      </c>
      <c r="C195" s="15">
        <v>3490</v>
      </c>
      <c r="D195" s="15" t="s">
        <v>168</v>
      </c>
      <c r="E195" s="4" t="s">
        <v>5</v>
      </c>
      <c r="F195" s="4" t="s">
        <v>6</v>
      </c>
      <c r="G195" s="4" t="s">
        <v>40</v>
      </c>
    </row>
    <row r="196" spans="1:7">
      <c r="A196" s="13">
        <v>43043</v>
      </c>
      <c r="B196" s="4" t="s">
        <v>4</v>
      </c>
      <c r="C196" s="15">
        <v>8011</v>
      </c>
      <c r="D196" s="15" t="s">
        <v>135</v>
      </c>
      <c r="E196" s="4" t="s">
        <v>5</v>
      </c>
      <c r="F196" s="4" t="s">
        <v>7</v>
      </c>
      <c r="G196" s="4" t="s">
        <v>40</v>
      </c>
    </row>
    <row r="197" spans="1:7">
      <c r="A197" s="13">
        <v>43043</v>
      </c>
      <c r="B197" s="4" t="s">
        <v>4</v>
      </c>
      <c r="C197" s="15">
        <v>3583</v>
      </c>
      <c r="D197" s="15" t="s">
        <v>168</v>
      </c>
      <c r="E197" s="4" t="s">
        <v>5</v>
      </c>
      <c r="F197" s="4" t="s">
        <v>7</v>
      </c>
      <c r="G197" s="4" t="s">
        <v>40</v>
      </c>
    </row>
    <row r="198" spans="1:7">
      <c r="A198" s="13">
        <v>43043</v>
      </c>
      <c r="B198" s="4" t="s">
        <v>4</v>
      </c>
      <c r="C198" s="15">
        <v>4570</v>
      </c>
      <c r="D198" s="15" t="s">
        <v>131</v>
      </c>
      <c r="E198" s="4" t="s">
        <v>5</v>
      </c>
      <c r="F198" s="4" t="s">
        <v>7</v>
      </c>
      <c r="G198" s="4" t="s">
        <v>73</v>
      </c>
    </row>
    <row r="199" spans="1:7">
      <c r="A199" s="13">
        <v>43044</v>
      </c>
      <c r="B199" s="4" t="s">
        <v>4</v>
      </c>
      <c r="C199" s="15">
        <v>4650</v>
      </c>
      <c r="D199" s="54" t="s">
        <v>131</v>
      </c>
      <c r="E199" s="4" t="s">
        <v>5</v>
      </c>
      <c r="F199" s="4" t="s">
        <v>81</v>
      </c>
      <c r="G199" s="4" t="s">
        <v>93</v>
      </c>
    </row>
    <row r="200" spans="1:7">
      <c r="A200" s="13">
        <v>43044</v>
      </c>
      <c r="B200" s="4" t="s">
        <v>4</v>
      </c>
      <c r="C200" s="15">
        <v>5376</v>
      </c>
      <c r="D200" s="54" t="s">
        <v>178</v>
      </c>
      <c r="E200" s="4" t="s">
        <v>5</v>
      </c>
      <c r="F200" s="4" t="s">
        <v>84</v>
      </c>
      <c r="G200" s="4" t="s">
        <v>85</v>
      </c>
    </row>
    <row r="201" spans="1:7">
      <c r="A201" s="13">
        <v>43044</v>
      </c>
      <c r="B201" s="4" t="s">
        <v>4</v>
      </c>
      <c r="C201" s="15">
        <v>4580</v>
      </c>
      <c r="D201" s="15" t="s">
        <v>131</v>
      </c>
      <c r="E201" s="4" t="s">
        <v>5</v>
      </c>
      <c r="F201" s="4" t="s">
        <v>88</v>
      </c>
      <c r="G201" s="4" t="s">
        <v>93</v>
      </c>
    </row>
    <row r="202" spans="1:7">
      <c r="A202" s="13">
        <v>43044</v>
      </c>
      <c r="B202" s="4" t="s">
        <v>4</v>
      </c>
      <c r="C202" s="15">
        <v>5960</v>
      </c>
      <c r="D202" s="15" t="s">
        <v>179</v>
      </c>
      <c r="E202" s="4" t="s">
        <v>5</v>
      </c>
      <c r="F202" s="4" t="s">
        <v>89</v>
      </c>
      <c r="G202" s="4" t="s">
        <v>94</v>
      </c>
    </row>
    <row r="203" spans="1:7">
      <c r="A203" s="13">
        <v>43044</v>
      </c>
      <c r="B203" s="4" t="s">
        <v>4</v>
      </c>
      <c r="C203" s="15">
        <v>4687</v>
      </c>
      <c r="D203" s="15" t="s">
        <v>131</v>
      </c>
      <c r="E203" s="4" t="s">
        <v>5</v>
      </c>
      <c r="F203" s="4" t="s">
        <v>90</v>
      </c>
      <c r="G203" s="4" t="s">
        <v>93</v>
      </c>
    </row>
    <row r="204" spans="1:7">
      <c r="A204" s="13">
        <v>43044</v>
      </c>
      <c r="B204" s="4" t="s">
        <v>4</v>
      </c>
      <c r="C204" s="15">
        <v>7230</v>
      </c>
      <c r="D204" s="15" t="s">
        <v>156</v>
      </c>
      <c r="E204" s="4" t="s">
        <v>5</v>
      </c>
      <c r="F204" s="4" t="s">
        <v>91</v>
      </c>
      <c r="G204" s="4" t="s">
        <v>43</v>
      </c>
    </row>
    <row r="205" spans="1:7">
      <c r="A205" s="13">
        <v>43044</v>
      </c>
      <c r="B205" s="4" t="s">
        <v>4</v>
      </c>
      <c r="C205" s="15">
        <v>6790</v>
      </c>
      <c r="D205" s="15" t="s">
        <v>144</v>
      </c>
      <c r="E205" s="4" t="s">
        <v>5</v>
      </c>
      <c r="F205" s="4" t="s">
        <v>91</v>
      </c>
      <c r="G205" s="4" t="s">
        <v>43</v>
      </c>
    </row>
    <row r="206" spans="1:7">
      <c r="A206" s="13">
        <v>43044</v>
      </c>
      <c r="B206" s="4" t="s">
        <v>4</v>
      </c>
      <c r="C206" s="15">
        <v>4760</v>
      </c>
      <c r="D206" s="15" t="s">
        <v>180</v>
      </c>
      <c r="E206" s="4" t="s">
        <v>5</v>
      </c>
      <c r="F206" s="4" t="s">
        <v>91</v>
      </c>
      <c r="G206" s="4" t="s">
        <v>65</v>
      </c>
    </row>
    <row r="207" spans="1:7">
      <c r="A207" s="13">
        <v>43045</v>
      </c>
      <c r="B207" s="4" t="s">
        <v>4</v>
      </c>
      <c r="C207" s="15">
        <v>1111</v>
      </c>
      <c r="D207" s="15" t="s">
        <v>132</v>
      </c>
      <c r="E207" s="4" t="s">
        <v>5</v>
      </c>
      <c r="F207" s="4" t="s">
        <v>87</v>
      </c>
      <c r="G207" s="4" t="s">
        <v>65</v>
      </c>
    </row>
    <row r="208" spans="1:7">
      <c r="A208" s="13">
        <v>43050</v>
      </c>
      <c r="B208" s="4" t="s">
        <v>4</v>
      </c>
      <c r="C208" s="15">
        <v>1232</v>
      </c>
      <c r="D208" s="15" t="s">
        <v>136</v>
      </c>
      <c r="E208" s="4" t="s">
        <v>5</v>
      </c>
      <c r="F208" s="4" t="s">
        <v>5</v>
      </c>
      <c r="G208" s="4" t="s">
        <v>96</v>
      </c>
    </row>
    <row r="209" spans="1:7">
      <c r="A209" s="13">
        <v>43050</v>
      </c>
      <c r="B209" s="4" t="s">
        <v>4</v>
      </c>
      <c r="C209" s="15">
        <v>4520</v>
      </c>
      <c r="D209" s="15" t="s">
        <v>206</v>
      </c>
      <c r="E209" s="4" t="s">
        <v>5</v>
      </c>
      <c r="F209" s="4" t="s">
        <v>5</v>
      </c>
      <c r="G209" s="4" t="s">
        <v>50</v>
      </c>
    </row>
    <row r="210" spans="1:7">
      <c r="A210" s="13">
        <v>43050</v>
      </c>
      <c r="B210" s="4" t="s">
        <v>4</v>
      </c>
      <c r="C210" s="15">
        <v>4002</v>
      </c>
      <c r="D210" s="15" t="s">
        <v>141</v>
      </c>
      <c r="E210" s="4" t="s">
        <v>5</v>
      </c>
      <c r="F210" s="4" t="s">
        <v>5</v>
      </c>
      <c r="G210" s="4" t="s">
        <v>43</v>
      </c>
    </row>
    <row r="211" spans="1:7">
      <c r="A211" s="13">
        <v>43050</v>
      </c>
      <c r="B211" s="4" t="s">
        <v>4</v>
      </c>
      <c r="C211" s="15">
        <v>2435</v>
      </c>
      <c r="D211" s="15" t="s">
        <v>132</v>
      </c>
      <c r="E211" s="4" t="s">
        <v>5</v>
      </c>
      <c r="F211" s="4" t="s">
        <v>5</v>
      </c>
      <c r="G211" s="4" t="s">
        <v>65</v>
      </c>
    </row>
    <row r="212" spans="1:7">
      <c r="A212" s="13">
        <v>43050</v>
      </c>
      <c r="B212" s="4" t="s">
        <v>4</v>
      </c>
      <c r="C212" s="15">
        <v>4431</v>
      </c>
      <c r="D212" s="15" t="s">
        <v>145</v>
      </c>
      <c r="E212" s="4" t="s">
        <v>5</v>
      </c>
      <c r="F212" s="4" t="s">
        <v>5</v>
      </c>
      <c r="G212" s="4" t="s">
        <v>98</v>
      </c>
    </row>
    <row r="213" spans="1:7">
      <c r="A213" s="13">
        <v>43050</v>
      </c>
      <c r="B213" s="4" t="s">
        <v>4</v>
      </c>
      <c r="C213" s="15">
        <v>3670</v>
      </c>
      <c r="D213" s="15" t="s">
        <v>181</v>
      </c>
      <c r="E213" s="4" t="s">
        <v>5</v>
      </c>
      <c r="F213" s="4" t="s">
        <v>5</v>
      </c>
      <c r="G213" s="4" t="s">
        <v>99</v>
      </c>
    </row>
    <row r="214" spans="1:7">
      <c r="A214" s="13">
        <v>43050</v>
      </c>
      <c r="B214" s="4" t="s">
        <v>4</v>
      </c>
      <c r="C214" s="15">
        <v>4570</v>
      </c>
      <c r="D214" s="15" t="s">
        <v>131</v>
      </c>
      <c r="E214" s="4" t="s">
        <v>5</v>
      </c>
      <c r="F214" s="4" t="s">
        <v>5</v>
      </c>
      <c r="G214" s="4" t="s">
        <v>98</v>
      </c>
    </row>
    <row r="215" spans="1:7">
      <c r="A215" s="13">
        <v>43050</v>
      </c>
      <c r="B215" s="4" t="s">
        <v>4</v>
      </c>
      <c r="C215" s="15">
        <v>4418</v>
      </c>
      <c r="D215" s="15" t="s">
        <v>139</v>
      </c>
      <c r="E215" s="4" t="s">
        <v>5</v>
      </c>
      <c r="F215" s="4" t="s">
        <v>5</v>
      </c>
      <c r="G215" s="4" t="s">
        <v>101</v>
      </c>
    </row>
    <row r="216" spans="1:7">
      <c r="A216" s="13">
        <v>43050</v>
      </c>
      <c r="B216" s="4" t="s">
        <v>4</v>
      </c>
      <c r="C216" s="15">
        <v>4522</v>
      </c>
      <c r="D216" s="15" t="s">
        <v>207</v>
      </c>
      <c r="E216" s="4" t="s">
        <v>5</v>
      </c>
      <c r="F216" s="4" t="s">
        <v>5</v>
      </c>
      <c r="G216" s="4" t="s">
        <v>102</v>
      </c>
    </row>
    <row r="217" spans="1:7">
      <c r="A217" s="13">
        <v>43051</v>
      </c>
      <c r="B217" s="4" t="s">
        <v>4</v>
      </c>
      <c r="C217" s="15">
        <v>5828</v>
      </c>
      <c r="D217" s="15" t="s">
        <v>184</v>
      </c>
      <c r="E217" s="4" t="s">
        <v>5</v>
      </c>
      <c r="F217" s="4" t="s">
        <v>5</v>
      </c>
      <c r="G217" s="4" t="s">
        <v>65</v>
      </c>
    </row>
    <row r="218" spans="1:7">
      <c r="A218" s="13">
        <v>43051</v>
      </c>
      <c r="B218" s="4" t="s">
        <v>4</v>
      </c>
      <c r="C218" s="15">
        <v>3327</v>
      </c>
      <c r="D218" s="15" t="s">
        <v>185</v>
      </c>
      <c r="E218" s="4" t="s">
        <v>5</v>
      </c>
      <c r="F218" s="4" t="s">
        <v>27</v>
      </c>
      <c r="G218" s="4" t="s">
        <v>103</v>
      </c>
    </row>
    <row r="219" spans="1:7">
      <c r="A219" s="13">
        <v>43051</v>
      </c>
      <c r="B219" s="4" t="s">
        <v>4</v>
      </c>
      <c r="C219" s="15">
        <v>2734</v>
      </c>
      <c r="D219" s="15" t="s">
        <v>132</v>
      </c>
      <c r="E219" s="4" t="s">
        <v>5</v>
      </c>
      <c r="F219" s="4" t="s">
        <v>4</v>
      </c>
      <c r="G219" s="4" t="s">
        <v>65</v>
      </c>
    </row>
    <row r="220" spans="1:7">
      <c r="A220" s="13">
        <v>43051</v>
      </c>
      <c r="B220" s="4" t="s">
        <v>4</v>
      </c>
      <c r="C220" s="15">
        <v>4665</v>
      </c>
      <c r="D220" s="15" t="s">
        <v>131</v>
      </c>
      <c r="E220" s="4" t="s">
        <v>5</v>
      </c>
      <c r="F220" s="4" t="s">
        <v>5</v>
      </c>
      <c r="G220" s="4" t="s">
        <v>65</v>
      </c>
    </row>
    <row r="221" spans="1:7">
      <c r="A221" s="13">
        <v>43051</v>
      </c>
      <c r="B221" s="4" t="s">
        <v>4</v>
      </c>
      <c r="C221" s="15">
        <v>4570</v>
      </c>
      <c r="D221" s="15" t="s">
        <v>131</v>
      </c>
      <c r="E221" s="4" t="s">
        <v>5</v>
      </c>
      <c r="F221" s="4" t="s">
        <v>5</v>
      </c>
      <c r="G221" s="4" t="s">
        <v>65</v>
      </c>
    </row>
    <row r="222" spans="1:7">
      <c r="A222" s="13">
        <v>43051</v>
      </c>
      <c r="B222" s="4" t="s">
        <v>4</v>
      </c>
      <c r="C222" s="15">
        <v>3643</v>
      </c>
      <c r="D222" s="15" t="s">
        <v>181</v>
      </c>
      <c r="E222" s="4" t="s">
        <v>5</v>
      </c>
      <c r="F222" s="4" t="s">
        <v>5</v>
      </c>
      <c r="G222" s="4" t="s">
        <v>98</v>
      </c>
    </row>
    <row r="223" spans="1:7">
      <c r="A223" s="13">
        <v>43051</v>
      </c>
      <c r="B223" s="4" t="s">
        <v>4</v>
      </c>
      <c r="C223" s="15">
        <v>8561</v>
      </c>
      <c r="D223" s="15" t="s">
        <v>188</v>
      </c>
      <c r="E223" s="4" t="s">
        <v>5</v>
      </c>
      <c r="F223" s="4" t="s">
        <v>5</v>
      </c>
      <c r="G223" s="4" t="s">
        <v>43</v>
      </c>
    </row>
    <row r="224" spans="1:7">
      <c r="A224" s="13">
        <v>43051</v>
      </c>
      <c r="B224" s="4" t="s">
        <v>4</v>
      </c>
      <c r="C224" s="15">
        <v>4779</v>
      </c>
      <c r="D224" s="15" t="s">
        <v>180</v>
      </c>
      <c r="E224" s="4" t="s">
        <v>5</v>
      </c>
      <c r="F224" s="4" t="s">
        <v>5</v>
      </c>
      <c r="G224" s="4" t="s">
        <v>65</v>
      </c>
    </row>
    <row r="225" spans="1:7">
      <c r="A225" s="13">
        <v>43051</v>
      </c>
      <c r="B225" s="4" t="s">
        <v>4</v>
      </c>
      <c r="C225" s="15">
        <v>3347</v>
      </c>
      <c r="D225" s="15" t="s">
        <v>151</v>
      </c>
      <c r="E225" s="4" t="s">
        <v>5</v>
      </c>
      <c r="F225" s="4" t="s">
        <v>71</v>
      </c>
      <c r="G225" s="4" t="s">
        <v>107</v>
      </c>
    </row>
    <row r="226" spans="1:7">
      <c r="A226" s="13">
        <v>43051</v>
      </c>
      <c r="B226" s="4" t="s">
        <v>4</v>
      </c>
      <c r="C226" s="15">
        <v>4535</v>
      </c>
      <c r="D226" s="15" t="s">
        <v>131</v>
      </c>
      <c r="E226" s="4" t="s">
        <v>5</v>
      </c>
      <c r="F226" s="4" t="s">
        <v>5</v>
      </c>
      <c r="G226" s="4" t="s">
        <v>97</v>
      </c>
    </row>
    <row r="227" spans="1:7">
      <c r="A227" s="13">
        <v>43051</v>
      </c>
      <c r="B227" s="4" t="s">
        <v>4</v>
      </c>
      <c r="C227" s="15">
        <v>4514</v>
      </c>
      <c r="D227" s="15" t="s">
        <v>131</v>
      </c>
      <c r="E227" s="4" t="s">
        <v>5</v>
      </c>
      <c r="F227" s="4" t="s">
        <v>5</v>
      </c>
      <c r="G227" s="4" t="s">
        <v>43</v>
      </c>
    </row>
    <row r="228" spans="1:7">
      <c r="A228" s="13">
        <v>43051</v>
      </c>
      <c r="B228" s="4" t="s">
        <v>4</v>
      </c>
      <c r="C228" s="15">
        <v>4032</v>
      </c>
      <c r="D228" s="15" t="s">
        <v>141</v>
      </c>
      <c r="E228" s="4" t="s">
        <v>5</v>
      </c>
      <c r="F228" s="4" t="s">
        <v>5</v>
      </c>
      <c r="G228" s="4" t="s">
        <v>43</v>
      </c>
    </row>
    <row r="229" spans="1:7">
      <c r="A229" s="13">
        <v>43051</v>
      </c>
      <c r="B229" s="4" t="s">
        <v>4</v>
      </c>
      <c r="C229" s="15">
        <v>5427</v>
      </c>
      <c r="D229" s="15" t="s">
        <v>190</v>
      </c>
      <c r="E229" s="4" t="s">
        <v>5</v>
      </c>
      <c r="F229" s="4" t="s">
        <v>5</v>
      </c>
      <c r="G229" s="4" t="s">
        <v>108</v>
      </c>
    </row>
    <row r="230" spans="1:7">
      <c r="A230" s="13">
        <v>43051</v>
      </c>
      <c r="B230" s="4" t="s">
        <v>4</v>
      </c>
      <c r="C230" s="15">
        <v>6590</v>
      </c>
      <c r="D230" s="15" t="s">
        <v>191</v>
      </c>
      <c r="E230" s="4" t="s">
        <v>5</v>
      </c>
      <c r="F230" s="4" t="s">
        <v>5</v>
      </c>
      <c r="G230" s="4" t="s">
        <v>97</v>
      </c>
    </row>
    <row r="231" spans="1:7">
      <c r="A231" s="13">
        <v>43051</v>
      </c>
      <c r="B231" s="4" t="s">
        <v>4</v>
      </c>
      <c r="C231" s="15">
        <v>3712</v>
      </c>
      <c r="D231" s="15" t="s">
        <v>192</v>
      </c>
      <c r="E231" s="4" t="s">
        <v>5</v>
      </c>
      <c r="F231" s="4" t="s">
        <v>5</v>
      </c>
      <c r="G231" s="4" t="s">
        <v>97</v>
      </c>
    </row>
    <row r="232" spans="1:7">
      <c r="A232" s="13">
        <v>43051</v>
      </c>
      <c r="B232" s="4" t="s">
        <v>4</v>
      </c>
      <c r="C232" s="15">
        <v>4638</v>
      </c>
      <c r="D232" s="15" t="s">
        <v>131</v>
      </c>
      <c r="E232" s="4" t="s">
        <v>5</v>
      </c>
      <c r="F232" s="4" t="s">
        <v>5</v>
      </c>
      <c r="G232" s="4" t="s">
        <v>65</v>
      </c>
    </row>
    <row r="233" spans="1:7">
      <c r="A233" s="13">
        <v>43051</v>
      </c>
      <c r="B233" s="4" t="s">
        <v>4</v>
      </c>
      <c r="C233" s="15">
        <v>4418</v>
      </c>
      <c r="D233" s="15" t="s">
        <v>139</v>
      </c>
      <c r="E233" s="4" t="s">
        <v>5</v>
      </c>
      <c r="F233" s="4" t="s">
        <v>5</v>
      </c>
      <c r="G233" s="4" t="s">
        <v>64</v>
      </c>
    </row>
    <row r="234" spans="1:7">
      <c r="A234" s="13">
        <v>43053</v>
      </c>
      <c r="B234" s="4" t="s">
        <v>4</v>
      </c>
      <c r="C234" s="15">
        <v>4570</v>
      </c>
      <c r="D234" s="15" t="s">
        <v>131</v>
      </c>
      <c r="E234" s="4" t="s">
        <v>5</v>
      </c>
      <c r="F234" s="4" t="s">
        <v>5</v>
      </c>
      <c r="G234" s="4" t="s">
        <v>51</v>
      </c>
    </row>
    <row r="235" spans="1:7">
      <c r="A235" s="13">
        <v>43053</v>
      </c>
      <c r="B235" s="4" t="s">
        <v>4</v>
      </c>
      <c r="C235" s="15">
        <v>4383</v>
      </c>
      <c r="D235" s="15" t="s">
        <v>160</v>
      </c>
      <c r="E235" s="4" t="s">
        <v>5</v>
      </c>
      <c r="F235" s="4" t="s">
        <v>7</v>
      </c>
      <c r="G235" s="4" t="s">
        <v>43</v>
      </c>
    </row>
    <row r="236" spans="1:7">
      <c r="A236" s="13">
        <v>43053</v>
      </c>
      <c r="B236" s="4" t="s">
        <v>4</v>
      </c>
      <c r="C236" s="15">
        <v>5687</v>
      </c>
      <c r="D236" s="15" t="s">
        <v>193</v>
      </c>
      <c r="E236" s="4" t="s">
        <v>5</v>
      </c>
      <c r="F236" s="4" t="s">
        <v>5</v>
      </c>
      <c r="G236" s="4" t="s">
        <v>43</v>
      </c>
    </row>
    <row r="237" spans="1:7">
      <c r="A237" s="13">
        <v>43056</v>
      </c>
      <c r="B237" s="4" t="s">
        <v>4</v>
      </c>
      <c r="C237" s="15">
        <v>7424</v>
      </c>
      <c r="D237" s="15" t="s">
        <v>208</v>
      </c>
      <c r="E237" s="4" t="s">
        <v>5</v>
      </c>
      <c r="F237" s="4" t="s">
        <v>5</v>
      </c>
      <c r="G237" s="4" t="s">
        <v>43</v>
      </c>
    </row>
    <row r="238" spans="1:7">
      <c r="A238" s="13">
        <v>43056</v>
      </c>
      <c r="B238" s="4" t="s">
        <v>4</v>
      </c>
      <c r="C238" s="15">
        <v>4601</v>
      </c>
      <c r="D238" s="15" t="s">
        <v>131</v>
      </c>
      <c r="E238" s="4" t="s">
        <v>5</v>
      </c>
      <c r="F238" s="4" t="s">
        <v>7</v>
      </c>
      <c r="G238" s="4" t="s">
        <v>43</v>
      </c>
    </row>
    <row r="239" spans="1:7">
      <c r="A239" s="13">
        <v>43057</v>
      </c>
      <c r="B239" s="4" t="s">
        <v>4</v>
      </c>
      <c r="C239" s="15">
        <v>4638</v>
      </c>
      <c r="D239" s="15" t="s">
        <v>131</v>
      </c>
      <c r="E239" s="4" t="s">
        <v>5</v>
      </c>
      <c r="F239" s="4" t="s">
        <v>7</v>
      </c>
      <c r="G239" s="4" t="s">
        <v>43</v>
      </c>
    </row>
    <row r="240" spans="1:7">
      <c r="A240" s="13">
        <v>43058</v>
      </c>
      <c r="B240" s="4" t="s">
        <v>4</v>
      </c>
      <c r="C240" s="15">
        <v>4687</v>
      </c>
      <c r="D240" s="15" t="s">
        <v>131</v>
      </c>
      <c r="E240" s="4" t="s">
        <v>5</v>
      </c>
      <c r="F240" s="4" t="s">
        <v>6</v>
      </c>
      <c r="G240" s="4" t="s">
        <v>43</v>
      </c>
    </row>
    <row r="241" spans="1:7">
      <c r="A241" s="13">
        <v>43058</v>
      </c>
      <c r="B241" s="4" t="s">
        <v>4</v>
      </c>
      <c r="C241" s="15">
        <v>4640</v>
      </c>
      <c r="D241" s="15" t="s">
        <v>131</v>
      </c>
      <c r="E241" s="4" t="s">
        <v>5</v>
      </c>
      <c r="F241" s="4" t="s">
        <v>7</v>
      </c>
      <c r="G241" s="4" t="s">
        <v>118</v>
      </c>
    </row>
    <row r="242" spans="1:7">
      <c r="A242" s="13">
        <v>43060</v>
      </c>
      <c r="B242" s="4" t="s">
        <v>4</v>
      </c>
      <c r="C242" s="15">
        <v>4483</v>
      </c>
      <c r="D242" s="54" t="s">
        <v>139</v>
      </c>
      <c r="E242" s="4" t="s">
        <v>5</v>
      </c>
      <c r="F242" s="4" t="s">
        <v>119</v>
      </c>
      <c r="G242" s="4" t="s">
        <v>120</v>
      </c>
    </row>
    <row r="243" spans="1:7">
      <c r="A243" s="13">
        <v>43062</v>
      </c>
      <c r="B243" s="4" t="s">
        <v>4</v>
      </c>
      <c r="C243" s="15">
        <v>4574</v>
      </c>
      <c r="D243" s="15" t="s">
        <v>131</v>
      </c>
      <c r="E243" s="4" t="s">
        <v>5</v>
      </c>
      <c r="F243" s="4" t="s">
        <v>7</v>
      </c>
      <c r="G243" s="4" t="s">
        <v>121</v>
      </c>
    </row>
    <row r="244" spans="1:7">
      <c r="A244" s="13">
        <v>43064</v>
      </c>
      <c r="B244" s="4" t="s">
        <v>4</v>
      </c>
      <c r="C244" s="15">
        <v>4976</v>
      </c>
      <c r="D244" s="15" t="s">
        <v>199</v>
      </c>
      <c r="E244" s="4" t="s">
        <v>5</v>
      </c>
      <c r="F244" s="4" t="s">
        <v>5</v>
      </c>
      <c r="G244" s="4" t="s">
        <v>98</v>
      </c>
    </row>
    <row r="245" spans="1:7">
      <c r="A245" s="13">
        <v>43064</v>
      </c>
      <c r="B245" s="4" t="s">
        <v>4</v>
      </c>
      <c r="C245" s="15">
        <v>4570</v>
      </c>
      <c r="D245" s="15" t="s">
        <v>131</v>
      </c>
      <c r="E245" s="4" t="s">
        <v>5</v>
      </c>
      <c r="F245" s="4" t="s">
        <v>71</v>
      </c>
      <c r="G245" s="4" t="s">
        <v>65</v>
      </c>
    </row>
    <row r="246" spans="1:7">
      <c r="A246" s="13">
        <v>43064</v>
      </c>
      <c r="B246" s="4" t="s">
        <v>4</v>
      </c>
      <c r="C246" s="15">
        <v>4482</v>
      </c>
      <c r="D246" s="15" t="s">
        <v>145</v>
      </c>
      <c r="E246" s="4" t="s">
        <v>5</v>
      </c>
      <c r="F246" s="4" t="s">
        <v>5</v>
      </c>
      <c r="G246" s="4" t="s">
        <v>43</v>
      </c>
    </row>
    <row r="247" spans="1:7" ht="16">
      <c r="A247" s="13">
        <v>43064</v>
      </c>
      <c r="B247" s="4" t="s">
        <v>7</v>
      </c>
      <c r="C247" s="15">
        <v>68190</v>
      </c>
      <c r="D247" s="59" t="s">
        <v>418</v>
      </c>
      <c r="E247" s="4" t="s">
        <v>5</v>
      </c>
      <c r="F247" s="4" t="s">
        <v>5</v>
      </c>
      <c r="G247" s="4" t="s">
        <v>43</v>
      </c>
    </row>
    <row r="248" spans="1:7">
      <c r="A248" s="13">
        <v>43064</v>
      </c>
      <c r="B248" s="4" t="s">
        <v>4</v>
      </c>
      <c r="C248" s="15">
        <v>4986</v>
      </c>
      <c r="D248" s="15" t="s">
        <v>158</v>
      </c>
      <c r="E248" s="4" t="s">
        <v>5</v>
      </c>
      <c r="F248" s="4" t="s">
        <v>5</v>
      </c>
      <c r="G248" s="4" t="s">
        <v>43</v>
      </c>
    </row>
    <row r="249" spans="1:7">
      <c r="A249" s="13">
        <v>43064</v>
      </c>
      <c r="B249" s="4" t="s">
        <v>4</v>
      </c>
      <c r="C249" s="15">
        <v>3680</v>
      </c>
      <c r="D249" s="15" t="s">
        <v>181</v>
      </c>
      <c r="E249" s="4" t="s">
        <v>5</v>
      </c>
      <c r="F249" s="4" t="s">
        <v>5</v>
      </c>
      <c r="G249" s="4" t="s">
        <v>43</v>
      </c>
    </row>
    <row r="250" spans="1:7">
      <c r="A250" s="13">
        <v>43065</v>
      </c>
      <c r="B250" s="4" t="s">
        <v>4</v>
      </c>
      <c r="C250" s="15">
        <v>3353</v>
      </c>
      <c r="D250" s="15" t="s">
        <v>151</v>
      </c>
      <c r="E250" s="4" t="s">
        <v>5</v>
      </c>
      <c r="F250" s="4" t="s">
        <v>5</v>
      </c>
      <c r="G250" s="4" t="s">
        <v>43</v>
      </c>
    </row>
    <row r="251" spans="1:7">
      <c r="A251" s="13">
        <v>43065</v>
      </c>
      <c r="B251" s="4" t="s">
        <v>4</v>
      </c>
      <c r="C251" s="15">
        <v>5962</v>
      </c>
      <c r="D251" s="15" t="s">
        <v>179</v>
      </c>
      <c r="E251" s="4" t="s">
        <v>5</v>
      </c>
      <c r="F251" s="4" t="s">
        <v>5</v>
      </c>
      <c r="G251" s="4" t="s">
        <v>43</v>
      </c>
    </row>
    <row r="252" spans="1:7">
      <c r="A252" s="13">
        <v>43065</v>
      </c>
      <c r="B252" s="4" t="s">
        <v>4</v>
      </c>
      <c r="C252" s="15">
        <v>3327</v>
      </c>
      <c r="D252" s="15" t="s">
        <v>185</v>
      </c>
      <c r="E252" s="4" t="s">
        <v>5</v>
      </c>
      <c r="F252" s="4" t="s">
        <v>7</v>
      </c>
      <c r="G252" s="4" t="s">
        <v>43</v>
      </c>
    </row>
    <row r="253" spans="1:7">
      <c r="A253" s="13">
        <v>43065</v>
      </c>
      <c r="B253" s="4" t="s">
        <v>4</v>
      </c>
      <c r="C253" s="15">
        <v>9253</v>
      </c>
      <c r="D253" s="15" t="s">
        <v>200</v>
      </c>
      <c r="E253" s="4" t="s">
        <v>5</v>
      </c>
      <c r="F253" s="4" t="s">
        <v>5</v>
      </c>
      <c r="G253" s="4" t="s">
        <v>43</v>
      </c>
    </row>
    <row r="254" spans="1:7">
      <c r="A254" s="13">
        <v>43065</v>
      </c>
      <c r="B254" s="4" t="s">
        <v>4</v>
      </c>
      <c r="C254" s="15">
        <v>4232</v>
      </c>
      <c r="D254" s="15" t="s">
        <v>141</v>
      </c>
      <c r="E254" s="4" t="s">
        <v>5</v>
      </c>
      <c r="F254" s="4" t="s">
        <v>5</v>
      </c>
      <c r="G254" s="4" t="s">
        <v>43</v>
      </c>
    </row>
    <row r="255" spans="1:7">
      <c r="A255" s="13">
        <v>43065</v>
      </c>
      <c r="B255" s="4" t="s">
        <v>4</v>
      </c>
      <c r="C255" s="15">
        <v>8390</v>
      </c>
      <c r="D255" s="15" t="s">
        <v>186</v>
      </c>
      <c r="E255" s="4" t="s">
        <v>5</v>
      </c>
      <c r="F255" s="4" t="s">
        <v>5</v>
      </c>
      <c r="G255" s="4" t="s">
        <v>43</v>
      </c>
    </row>
    <row r="256" spans="1:7">
      <c r="A256" s="13">
        <v>43066</v>
      </c>
      <c r="B256" s="4" t="s">
        <v>4</v>
      </c>
      <c r="C256" s="15">
        <v>3945</v>
      </c>
      <c r="D256" s="15" t="s">
        <v>175</v>
      </c>
      <c r="E256" s="4" t="s">
        <v>5</v>
      </c>
      <c r="F256" s="4" t="s">
        <v>127</v>
      </c>
      <c r="G256" s="4" t="s">
        <v>43</v>
      </c>
    </row>
    <row r="257" spans="1:8">
      <c r="A257" s="13">
        <v>43069</v>
      </c>
      <c r="B257" s="4" t="s">
        <v>4</v>
      </c>
      <c r="C257" s="15">
        <v>8399</v>
      </c>
      <c r="D257" s="15" t="s">
        <v>201</v>
      </c>
      <c r="E257" s="4" t="s">
        <v>5</v>
      </c>
      <c r="F257" s="4" t="s">
        <v>127</v>
      </c>
      <c r="G257" s="4" t="s">
        <v>43</v>
      </c>
    </row>
    <row r="258" spans="1:8">
      <c r="A258" s="13">
        <v>43069</v>
      </c>
      <c r="B258" s="4" t="s">
        <v>4</v>
      </c>
      <c r="C258" s="15">
        <v>7732</v>
      </c>
      <c r="D258" s="15" t="s">
        <v>138</v>
      </c>
      <c r="E258" s="4" t="s">
        <v>5</v>
      </c>
      <c r="F258" s="4" t="s">
        <v>5</v>
      </c>
      <c r="G258" s="4" t="s">
        <v>43</v>
      </c>
    </row>
    <row r="259" spans="1:8">
      <c r="A259" s="13">
        <v>43069</v>
      </c>
      <c r="B259" s="4" t="s">
        <v>4</v>
      </c>
      <c r="C259" s="15">
        <v>8340</v>
      </c>
      <c r="D259" s="15" t="s">
        <v>202</v>
      </c>
      <c r="E259" s="4" t="s">
        <v>5</v>
      </c>
      <c r="F259" s="4" t="s">
        <v>5</v>
      </c>
      <c r="G259" s="4" t="s">
        <v>45</v>
      </c>
    </row>
    <row r="260" spans="1:8">
      <c r="A260" s="13">
        <v>43069</v>
      </c>
      <c r="B260" s="4" t="s">
        <v>4</v>
      </c>
      <c r="C260" s="15">
        <v>4246</v>
      </c>
      <c r="D260" s="54" t="s">
        <v>141</v>
      </c>
      <c r="E260" s="4" t="s">
        <v>5</v>
      </c>
      <c r="F260" s="4" t="s">
        <v>5</v>
      </c>
      <c r="G260" s="4" t="s">
        <v>43</v>
      </c>
      <c r="H260" s="26"/>
    </row>
    <row r="261" spans="1:8">
      <c r="A261" s="13">
        <v>43069</v>
      </c>
      <c r="B261" s="4" t="s">
        <v>4</v>
      </c>
      <c r="C261" s="15">
        <v>3591</v>
      </c>
      <c r="D261" s="15" t="s">
        <v>168</v>
      </c>
      <c r="E261" s="4" t="s">
        <v>5</v>
      </c>
      <c r="F261" s="4" t="s">
        <v>5</v>
      </c>
      <c r="G261" s="4" t="s">
        <v>43</v>
      </c>
    </row>
    <row r="262" spans="1:8">
      <c r="A262" s="13">
        <v>43044</v>
      </c>
      <c r="B262" s="4" t="s">
        <v>11</v>
      </c>
      <c r="C262" s="15">
        <v>4570</v>
      </c>
      <c r="D262" s="15" t="s">
        <v>131</v>
      </c>
      <c r="E262" s="4" t="s">
        <v>87</v>
      </c>
      <c r="F262" s="4" t="s">
        <v>87</v>
      </c>
      <c r="G262" s="4" t="s">
        <v>65</v>
      </c>
    </row>
    <row r="263" spans="1:8">
      <c r="A263" s="13">
        <v>43044</v>
      </c>
      <c r="B263" s="4" t="s">
        <v>4</v>
      </c>
      <c r="C263" s="15">
        <v>2629</v>
      </c>
      <c r="D263" s="15" t="s">
        <v>132</v>
      </c>
      <c r="E263" s="4" t="s">
        <v>71</v>
      </c>
      <c r="F263" s="4" t="s">
        <v>82</v>
      </c>
      <c r="G263" s="4" t="s">
        <v>92</v>
      </c>
    </row>
    <row r="264" spans="1:8">
      <c r="A264" s="13">
        <v>43043</v>
      </c>
      <c r="B264" s="4" t="s">
        <v>4</v>
      </c>
      <c r="C264" s="15">
        <v>4069</v>
      </c>
      <c r="D264" s="15" t="s">
        <v>141</v>
      </c>
      <c r="E264" s="4" t="s">
        <v>125</v>
      </c>
      <c r="F264" s="4" t="s">
        <v>6</v>
      </c>
      <c r="G264" s="4" t="s">
        <v>65</v>
      </c>
    </row>
    <row r="265" spans="1:8">
      <c r="A265" s="13">
        <v>43044</v>
      </c>
      <c r="B265" s="4" t="s">
        <v>4</v>
      </c>
      <c r="C265" s="15">
        <v>3939</v>
      </c>
      <c r="D265" s="15" t="s">
        <v>175</v>
      </c>
      <c r="E265" s="4" t="s">
        <v>124</v>
      </c>
      <c r="F265" s="4" t="s">
        <v>6</v>
      </c>
      <c r="G265" s="4" t="s">
        <v>50</v>
      </c>
    </row>
    <row r="266" spans="1:8">
      <c r="A266" s="13">
        <v>43050</v>
      </c>
      <c r="B266" s="4" t="s">
        <v>4</v>
      </c>
      <c r="C266" s="15">
        <v>5367</v>
      </c>
      <c r="D266" s="15" t="s">
        <v>155</v>
      </c>
      <c r="E266" s="4" t="s">
        <v>79</v>
      </c>
      <c r="F266" s="4" t="s">
        <v>7</v>
      </c>
      <c r="G266" s="4" t="s">
        <v>65</v>
      </c>
    </row>
    <row r="267" spans="1:8">
      <c r="A267" s="13">
        <v>43058</v>
      </c>
      <c r="B267" s="4" t="s">
        <v>4</v>
      </c>
      <c r="C267" s="15">
        <v>1642</v>
      </c>
      <c r="D267" s="15" t="s">
        <v>132</v>
      </c>
      <c r="E267" s="4" t="s">
        <v>79</v>
      </c>
      <c r="F267" s="4" t="s">
        <v>52</v>
      </c>
      <c r="G267" s="4" t="s">
        <v>114</v>
      </c>
    </row>
    <row r="268" spans="1:8">
      <c r="A268" s="13">
        <v>43058</v>
      </c>
      <c r="B268" s="4" t="s">
        <v>4</v>
      </c>
      <c r="C268" s="15">
        <v>1117</v>
      </c>
      <c r="D268" s="15" t="s">
        <v>132</v>
      </c>
      <c r="E268" s="4" t="s">
        <v>79</v>
      </c>
      <c r="F268" s="4" t="s">
        <v>115</v>
      </c>
      <c r="G268" s="4" t="s">
        <v>116</v>
      </c>
    </row>
    <row r="269" spans="1:8">
      <c r="A269" s="13">
        <v>43044</v>
      </c>
      <c r="B269" s="4" t="s">
        <v>4</v>
      </c>
      <c r="C269" s="15">
        <v>4574</v>
      </c>
      <c r="D269" s="15" t="s">
        <v>131</v>
      </c>
      <c r="E269" s="4" t="s">
        <v>25</v>
      </c>
      <c r="F269" s="4" t="s">
        <v>80</v>
      </c>
      <c r="G269" s="4" t="s">
        <v>73</v>
      </c>
    </row>
    <row r="270" spans="1:8">
      <c r="A270" s="13">
        <v>43044</v>
      </c>
      <c r="B270" s="4" t="s">
        <v>86</v>
      </c>
      <c r="C270" s="15"/>
      <c r="D270" s="15" t="s">
        <v>423</v>
      </c>
      <c r="E270" s="4" t="s">
        <v>25</v>
      </c>
      <c r="F270" s="4" t="s">
        <v>9</v>
      </c>
      <c r="G270" s="4" t="s">
        <v>73</v>
      </c>
    </row>
    <row r="271" spans="1:8">
      <c r="A271" s="13">
        <v>43050</v>
      </c>
      <c r="B271" s="4" t="s">
        <v>4</v>
      </c>
      <c r="C271" s="15">
        <v>4548</v>
      </c>
      <c r="D271" s="15" t="s">
        <v>131</v>
      </c>
      <c r="E271" s="4" t="s">
        <v>25</v>
      </c>
      <c r="F271" s="4" t="s">
        <v>7</v>
      </c>
      <c r="G271" s="4" t="s">
        <v>43</v>
      </c>
    </row>
    <row r="272" spans="1:8">
      <c r="A272" s="13">
        <v>43050</v>
      </c>
      <c r="B272" s="4" t="s">
        <v>4</v>
      </c>
      <c r="C272" s="15">
        <v>4170</v>
      </c>
      <c r="D272" s="15" t="s">
        <v>141</v>
      </c>
      <c r="E272" s="4" t="s">
        <v>25</v>
      </c>
      <c r="F272" s="4" t="s">
        <v>82</v>
      </c>
      <c r="G272" s="4" t="s">
        <v>98</v>
      </c>
    </row>
    <row r="273" spans="1:13">
      <c r="A273" s="13">
        <v>43051</v>
      </c>
      <c r="B273" s="4" t="s">
        <v>4</v>
      </c>
      <c r="C273" s="15">
        <v>3775</v>
      </c>
      <c r="D273" s="15" t="s">
        <v>189</v>
      </c>
      <c r="E273" s="4" t="s">
        <v>25</v>
      </c>
      <c r="F273" s="4" t="s">
        <v>106</v>
      </c>
      <c r="G273" s="4" t="s">
        <v>65</v>
      </c>
    </row>
    <row r="274" spans="1:13">
      <c r="A274" s="23">
        <v>43057</v>
      </c>
      <c r="B274" s="24" t="s">
        <v>4</v>
      </c>
      <c r="C274" s="25">
        <v>5405</v>
      </c>
      <c r="D274" s="25" t="s">
        <v>194</v>
      </c>
      <c r="E274" s="24" t="s">
        <v>25</v>
      </c>
      <c r="F274" s="24" t="s">
        <v>4</v>
      </c>
      <c r="G274" s="24" t="s">
        <v>43</v>
      </c>
    </row>
    <row r="275" spans="1:13">
      <c r="A275" s="13">
        <v>43065</v>
      </c>
      <c r="B275" s="4" t="s">
        <v>4</v>
      </c>
      <c r="C275" s="15">
        <v>4625</v>
      </c>
      <c r="D275" s="15" t="s">
        <v>131</v>
      </c>
      <c r="E275" s="4" t="s">
        <v>25</v>
      </c>
      <c r="F275" s="4" t="s">
        <v>7</v>
      </c>
      <c r="G275" s="4" t="s">
        <v>43</v>
      </c>
    </row>
    <row r="276" spans="1:13">
      <c r="A276" s="13">
        <v>43065</v>
      </c>
      <c r="B276" s="4" t="s">
        <v>4</v>
      </c>
      <c r="C276" s="15">
        <v>4687</v>
      </c>
      <c r="D276" s="15" t="s">
        <v>131</v>
      </c>
      <c r="E276" s="4" t="s">
        <v>25</v>
      </c>
      <c r="F276" s="4" t="s">
        <v>5</v>
      </c>
      <c r="G276" s="4" t="s">
        <v>43</v>
      </c>
      <c r="H276" s="26"/>
    </row>
    <row r="277" spans="1:13">
      <c r="A277" s="13">
        <v>43069</v>
      </c>
      <c r="B277" s="4" t="s">
        <v>4</v>
      </c>
      <c r="C277" s="15">
        <v>4638</v>
      </c>
      <c r="D277" s="15" t="s">
        <v>131</v>
      </c>
      <c r="E277" s="4" t="s">
        <v>25</v>
      </c>
      <c r="F277" s="4" t="s">
        <v>71</v>
      </c>
      <c r="G277" s="4" t="s">
        <v>43</v>
      </c>
    </row>
    <row r="278" spans="1:13">
      <c r="A278" s="13">
        <v>43044</v>
      </c>
      <c r="B278" s="4" t="s">
        <v>4</v>
      </c>
      <c r="C278" s="15">
        <v>1618</v>
      </c>
      <c r="D278" s="15" t="s">
        <v>132</v>
      </c>
      <c r="E278" s="4" t="s">
        <v>18</v>
      </c>
      <c r="F278" s="4" t="s">
        <v>57</v>
      </c>
      <c r="G278" s="4" t="s">
        <v>65</v>
      </c>
    </row>
    <row r="279" spans="1:13" s="26" customFormat="1">
      <c r="A279" s="13">
        <v>43058</v>
      </c>
      <c r="B279" s="4" t="s">
        <v>4</v>
      </c>
      <c r="C279" s="15">
        <v>5636</v>
      </c>
      <c r="D279" s="15" t="s">
        <v>196</v>
      </c>
      <c r="E279" s="4" t="s">
        <v>117</v>
      </c>
      <c r="F279" s="4" t="s">
        <v>5</v>
      </c>
      <c r="G279" s="4" t="s">
        <v>65</v>
      </c>
      <c r="H279" s="10"/>
    </row>
    <row r="280" spans="1:13" s="26" customFormat="1">
      <c r="A280" s="13">
        <v>43051</v>
      </c>
      <c r="B280" s="4" t="s">
        <v>4</v>
      </c>
      <c r="C280" s="15">
        <v>5376</v>
      </c>
      <c r="D280" s="15" t="s">
        <v>178</v>
      </c>
      <c r="E280" s="4" t="s">
        <v>29</v>
      </c>
      <c r="F280" s="4" t="s">
        <v>57</v>
      </c>
      <c r="G280" s="4" t="s">
        <v>98</v>
      </c>
      <c r="H280" s="10"/>
    </row>
    <row r="281" spans="1:13" s="26" customFormat="1">
      <c r="A281" s="23">
        <v>43051</v>
      </c>
      <c r="B281" s="24" t="s">
        <v>104</v>
      </c>
      <c r="C281" s="25"/>
      <c r="D281" s="25" t="s">
        <v>423</v>
      </c>
      <c r="E281" s="24" t="s">
        <v>29</v>
      </c>
      <c r="F281" s="24" t="s">
        <v>105</v>
      </c>
      <c r="G281" s="24" t="s">
        <v>98</v>
      </c>
    </row>
    <row r="282" spans="1:13" s="26" customFormat="1">
      <c r="H282" s="170" t="s">
        <v>706</v>
      </c>
      <c r="I282" s="10"/>
      <c r="J282" s="10"/>
    </row>
    <row r="283" spans="1:13" s="26" customFormat="1">
      <c r="H283" s="10" t="s">
        <v>754</v>
      </c>
      <c r="I283" s="10">
        <f>265-186</f>
        <v>79</v>
      </c>
      <c r="J283" s="67">
        <f>I283/$I$295</f>
        <v>0.52666666666666662</v>
      </c>
      <c r="L283" s="26" t="s">
        <v>1320</v>
      </c>
      <c r="M283" s="26" t="s">
        <v>754</v>
      </c>
    </row>
    <row r="284" spans="1:13" s="26" customFormat="1">
      <c r="H284" s="10" t="s">
        <v>755</v>
      </c>
      <c r="I284" s="10">
        <f>178-149</f>
        <v>29</v>
      </c>
      <c r="J284" s="67">
        <f t="shared" ref="J284:J294" si="1">I284/$I$295</f>
        <v>0.19333333333333333</v>
      </c>
      <c r="L284" s="26">
        <f>'2017 Résidence'!I271</f>
        <v>128</v>
      </c>
      <c r="M284" s="75">
        <f>I283/L284</f>
        <v>0.6171875</v>
      </c>
    </row>
    <row r="285" spans="1:13" s="26" customFormat="1">
      <c r="H285" s="10" t="s">
        <v>580</v>
      </c>
      <c r="I285" s="10">
        <v>10</v>
      </c>
      <c r="J285" s="67">
        <f t="shared" si="1"/>
        <v>6.6666666666666666E-2</v>
      </c>
    </row>
    <row r="286" spans="1:13" s="26" customFormat="1">
      <c r="H286" s="10" t="s">
        <v>581</v>
      </c>
      <c r="I286" s="10">
        <v>3</v>
      </c>
      <c r="J286" s="67">
        <f t="shared" si="1"/>
        <v>0.02</v>
      </c>
    </row>
    <row r="287" spans="1:13" s="26" customFormat="1">
      <c r="H287" s="165" t="s">
        <v>579</v>
      </c>
      <c r="I287" s="167">
        <v>9</v>
      </c>
      <c r="J287" s="67">
        <f t="shared" si="1"/>
        <v>0.06</v>
      </c>
    </row>
    <row r="288" spans="1:13" s="26" customFormat="1">
      <c r="H288" s="10" t="s">
        <v>756</v>
      </c>
      <c r="I288" s="166">
        <v>3</v>
      </c>
      <c r="J288" s="67">
        <f t="shared" si="1"/>
        <v>0.02</v>
      </c>
    </row>
    <row r="289" spans="1:10" s="26" customFormat="1">
      <c r="H289" s="10" t="s">
        <v>757</v>
      </c>
      <c r="I289" s="166">
        <v>2</v>
      </c>
      <c r="J289" s="67">
        <f t="shared" si="1"/>
        <v>1.3333333333333334E-2</v>
      </c>
    </row>
    <row r="290" spans="1:10" s="26" customFormat="1">
      <c r="H290" s="10" t="s">
        <v>758</v>
      </c>
      <c r="I290" s="166">
        <v>1</v>
      </c>
      <c r="J290" s="67">
        <f t="shared" si="1"/>
        <v>6.6666666666666671E-3</v>
      </c>
    </row>
    <row r="291" spans="1:10" s="26" customFormat="1">
      <c r="H291" s="10" t="s">
        <v>759</v>
      </c>
      <c r="I291" s="166">
        <v>1</v>
      </c>
      <c r="J291" s="67">
        <f t="shared" si="1"/>
        <v>6.6666666666666671E-3</v>
      </c>
    </row>
    <row r="292" spans="1:10" s="26" customFormat="1">
      <c r="H292" s="10" t="s">
        <v>760</v>
      </c>
      <c r="I292" s="166">
        <v>2</v>
      </c>
      <c r="J292" s="67">
        <f t="shared" si="1"/>
        <v>1.3333333333333334E-2</v>
      </c>
    </row>
    <row r="293" spans="1:10" s="26" customFormat="1">
      <c r="H293" s="165" t="s">
        <v>761</v>
      </c>
      <c r="I293" s="168"/>
      <c r="J293" s="67">
        <f t="shared" si="1"/>
        <v>0</v>
      </c>
    </row>
    <row r="294" spans="1:10" s="26" customFormat="1">
      <c r="H294" s="165" t="s">
        <v>727</v>
      </c>
      <c r="I294" s="169">
        <v>11</v>
      </c>
      <c r="J294" s="67">
        <f t="shared" si="1"/>
        <v>7.3333333333333334E-2</v>
      </c>
    </row>
    <row r="295" spans="1:10" s="26" customFormat="1">
      <c r="H295" s="10"/>
      <c r="I295" s="169">
        <f>SUM(I283:I294)</f>
        <v>150</v>
      </c>
      <c r="J295" s="165"/>
    </row>
    <row r="296" spans="1:10" s="26" customFormat="1"/>
    <row r="297" spans="1:10" s="26" customFormat="1">
      <c r="H297" s="26" t="s">
        <v>727</v>
      </c>
      <c r="J297" s="171">
        <f>SUM(J288:J296)</f>
        <v>0.13333333333333333</v>
      </c>
    </row>
    <row r="298" spans="1:10" s="26" customFormat="1"/>
    <row r="299" spans="1:10" s="26" customFormat="1"/>
    <row r="300" spans="1:10" s="26" customFormat="1">
      <c r="A300" s="13">
        <v>43087</v>
      </c>
      <c r="B300" s="19" t="s">
        <v>4</v>
      </c>
      <c r="C300" s="15">
        <v>8081</v>
      </c>
      <c r="D300" s="53" t="s">
        <v>133</v>
      </c>
      <c r="E300" s="19" t="s">
        <v>24</v>
      </c>
      <c r="F300" s="19" t="s">
        <v>24</v>
      </c>
      <c r="G300" s="19" t="s">
        <v>43</v>
      </c>
    </row>
    <row r="301" spans="1:10" s="26" customFormat="1">
      <c r="A301" s="13">
        <v>43088</v>
      </c>
      <c r="B301" s="19" t="s">
        <v>4</v>
      </c>
      <c r="C301" s="15">
        <v>8079</v>
      </c>
      <c r="D301" s="19" t="s">
        <v>133</v>
      </c>
      <c r="E301" s="19" t="s">
        <v>24</v>
      </c>
      <c r="F301" s="19" t="s">
        <v>5</v>
      </c>
      <c r="G301" s="19" t="s">
        <v>226</v>
      </c>
    </row>
    <row r="302" spans="1:10" s="26" customFormat="1">
      <c r="A302" s="13">
        <v>43089</v>
      </c>
      <c r="B302" s="4" t="s">
        <v>4</v>
      </c>
      <c r="C302" s="15">
        <v>7326</v>
      </c>
      <c r="D302" s="53" t="s">
        <v>302</v>
      </c>
      <c r="E302" s="4" t="s">
        <v>24</v>
      </c>
      <c r="F302" s="4" t="s">
        <v>233</v>
      </c>
      <c r="G302" s="4" t="s">
        <v>98</v>
      </c>
    </row>
    <row r="303" spans="1:10" s="26" customFormat="1">
      <c r="A303" s="13">
        <v>43090</v>
      </c>
      <c r="B303" s="4" t="s">
        <v>4</v>
      </c>
      <c r="C303" s="15">
        <v>4613</v>
      </c>
      <c r="D303" s="53" t="s">
        <v>131</v>
      </c>
      <c r="E303" s="4" t="s">
        <v>24</v>
      </c>
      <c r="F303" s="4" t="s">
        <v>24</v>
      </c>
      <c r="G303" s="4" t="s">
        <v>43</v>
      </c>
    </row>
    <row r="304" spans="1:10" s="26" customFormat="1">
      <c r="A304" s="13">
        <v>43090</v>
      </c>
      <c r="B304" s="4" t="s">
        <v>4</v>
      </c>
      <c r="C304" s="15">
        <v>5427</v>
      </c>
      <c r="D304" s="4" t="s">
        <v>190</v>
      </c>
      <c r="E304" s="4" t="s">
        <v>24</v>
      </c>
      <c r="F304" s="4" t="s">
        <v>24</v>
      </c>
      <c r="G304" s="4" t="s">
        <v>43</v>
      </c>
    </row>
    <row r="305" spans="1:8" s="26" customFormat="1">
      <c r="A305" s="13">
        <v>43096</v>
      </c>
      <c r="B305" s="4" t="s">
        <v>4</v>
      </c>
      <c r="C305" s="15">
        <v>8291</v>
      </c>
      <c r="D305" s="26" t="s">
        <v>316</v>
      </c>
      <c r="E305" s="4" t="s">
        <v>24</v>
      </c>
      <c r="F305" s="4" t="s">
        <v>24</v>
      </c>
      <c r="G305" s="4" t="s">
        <v>65</v>
      </c>
    </row>
    <row r="306" spans="1:8" s="26" customFormat="1">
      <c r="A306" s="13">
        <v>43097</v>
      </c>
      <c r="B306" s="4" t="s">
        <v>250</v>
      </c>
      <c r="C306" s="15" t="s">
        <v>251</v>
      </c>
      <c r="D306" s="26" t="s">
        <v>423</v>
      </c>
      <c r="E306" s="4" t="s">
        <v>24</v>
      </c>
      <c r="F306" s="4" t="s">
        <v>6</v>
      </c>
      <c r="G306" s="4" t="s">
        <v>65</v>
      </c>
    </row>
    <row r="307" spans="1:8" s="26" customFormat="1">
      <c r="A307" s="13">
        <v>43098</v>
      </c>
      <c r="B307" s="4" t="s">
        <v>4</v>
      </c>
      <c r="C307" s="15">
        <v>5682</v>
      </c>
      <c r="D307" s="61" t="s">
        <v>193</v>
      </c>
      <c r="E307" s="4" t="s">
        <v>24</v>
      </c>
      <c r="F307" s="4" t="s">
        <v>5</v>
      </c>
      <c r="G307" s="4" t="s">
        <v>98</v>
      </c>
    </row>
    <row r="308" spans="1:8" s="26" customFormat="1">
      <c r="A308" s="13">
        <v>43098</v>
      </c>
      <c r="B308" s="4" t="s">
        <v>250</v>
      </c>
      <c r="C308" s="15" t="s">
        <v>270</v>
      </c>
      <c r="D308" s="4" t="s">
        <v>423</v>
      </c>
      <c r="E308" s="4" t="s">
        <v>24</v>
      </c>
      <c r="F308" s="4" t="s">
        <v>6</v>
      </c>
      <c r="G308" s="4" t="s">
        <v>274</v>
      </c>
    </row>
    <row r="309" spans="1:8" s="26" customFormat="1">
      <c r="A309" s="13">
        <v>43098</v>
      </c>
      <c r="B309" s="4" t="s">
        <v>4</v>
      </c>
      <c r="C309" s="15">
        <v>5762</v>
      </c>
      <c r="D309" s="4" t="s">
        <v>338</v>
      </c>
      <c r="E309" s="4" t="s">
        <v>24</v>
      </c>
      <c r="F309" s="4" t="s">
        <v>5</v>
      </c>
      <c r="G309" s="4" t="s">
        <v>43</v>
      </c>
    </row>
    <row r="310" spans="1:8" s="26" customFormat="1">
      <c r="A310" s="13">
        <v>43098</v>
      </c>
      <c r="B310" s="4" t="s">
        <v>4</v>
      </c>
      <c r="C310" s="15">
        <v>1326</v>
      </c>
      <c r="D310" s="4" t="s">
        <v>205</v>
      </c>
      <c r="E310" s="4" t="s">
        <v>24</v>
      </c>
      <c r="F310" s="4" t="s">
        <v>7</v>
      </c>
      <c r="G310" s="4" t="s">
        <v>65</v>
      </c>
    </row>
    <row r="311" spans="1:8" s="26" customFormat="1">
      <c r="A311" s="13">
        <v>43098</v>
      </c>
      <c r="B311" s="4" t="s">
        <v>4</v>
      </c>
      <c r="C311" s="15">
        <v>1265</v>
      </c>
      <c r="D311" s="4" t="s">
        <v>205</v>
      </c>
      <c r="E311" s="4" t="s">
        <v>24</v>
      </c>
      <c r="F311" s="4" t="s">
        <v>7</v>
      </c>
      <c r="G311" s="4" t="s">
        <v>98</v>
      </c>
    </row>
    <row r="312" spans="1:8" s="26" customFormat="1">
      <c r="A312" s="13">
        <v>43098</v>
      </c>
      <c r="B312" s="4" t="s">
        <v>4</v>
      </c>
      <c r="C312" s="15">
        <v>1730</v>
      </c>
      <c r="D312" s="26" t="s">
        <v>205</v>
      </c>
      <c r="E312" s="4" t="s">
        <v>24</v>
      </c>
      <c r="F312" s="4" t="s">
        <v>233</v>
      </c>
      <c r="G312" s="4" t="s">
        <v>43</v>
      </c>
    </row>
    <row r="313" spans="1:8" s="26" customFormat="1">
      <c r="A313" s="13">
        <v>43098</v>
      </c>
      <c r="B313" s="4" t="s">
        <v>4</v>
      </c>
      <c r="C313" s="15">
        <v>1115</v>
      </c>
      <c r="D313" s="4" t="s">
        <v>205</v>
      </c>
      <c r="E313" s="4" t="s">
        <v>24</v>
      </c>
      <c r="F313" s="4" t="s">
        <v>273</v>
      </c>
      <c r="G313" s="4" t="s">
        <v>275</v>
      </c>
    </row>
    <row r="314" spans="1:8" s="26" customFormat="1">
      <c r="A314" s="13">
        <v>43098</v>
      </c>
      <c r="B314" s="4" t="s">
        <v>4</v>
      </c>
      <c r="C314" s="15">
        <v>1242</v>
      </c>
      <c r="D314" s="4" t="s">
        <v>205</v>
      </c>
      <c r="E314" s="4" t="s">
        <v>24</v>
      </c>
      <c r="F314" s="4" t="s">
        <v>58</v>
      </c>
      <c r="G314" s="4" t="s">
        <v>43</v>
      </c>
    </row>
    <row r="315" spans="1:8" s="26" customFormat="1" ht="21.75" customHeight="1">
      <c r="A315" s="13">
        <v>43098</v>
      </c>
      <c r="B315" s="4" t="s">
        <v>4</v>
      </c>
      <c r="C315" s="15">
        <v>1371</v>
      </c>
      <c r="D315" s="26" t="s">
        <v>205</v>
      </c>
      <c r="E315" s="4" t="s">
        <v>24</v>
      </c>
      <c r="F315" s="4" t="s">
        <v>24</v>
      </c>
      <c r="G315" s="4" t="s">
        <v>248</v>
      </c>
    </row>
    <row r="316" spans="1:8" s="26" customFormat="1">
      <c r="A316" s="13">
        <v>43099</v>
      </c>
      <c r="B316" s="4" t="s">
        <v>4</v>
      </c>
      <c r="C316" s="15">
        <v>5772</v>
      </c>
      <c r="D316" s="26" t="s">
        <v>294</v>
      </c>
      <c r="E316" s="4" t="s">
        <v>24</v>
      </c>
      <c r="F316" s="4" t="s">
        <v>24</v>
      </c>
      <c r="G316" s="4" t="s">
        <v>43</v>
      </c>
    </row>
    <row r="317" spans="1:8" s="26" customFormat="1">
      <c r="A317" s="13">
        <v>43096</v>
      </c>
      <c r="B317" s="4" t="s">
        <v>4</v>
      </c>
      <c r="C317" s="15">
        <v>8077</v>
      </c>
      <c r="D317" s="26" t="s">
        <v>133</v>
      </c>
      <c r="E317" s="4" t="s">
        <v>36</v>
      </c>
      <c r="F317" s="4" t="s">
        <v>24</v>
      </c>
      <c r="G317" s="4" t="s">
        <v>123</v>
      </c>
    </row>
    <row r="318" spans="1:8" s="26" customFormat="1">
      <c r="A318" s="13">
        <v>43096</v>
      </c>
      <c r="B318" s="4" t="s">
        <v>4</v>
      </c>
      <c r="C318" s="15">
        <v>5407</v>
      </c>
      <c r="D318" s="4" t="s">
        <v>165</v>
      </c>
      <c r="E318" s="4" t="s">
        <v>36</v>
      </c>
      <c r="F318" s="4" t="s">
        <v>5</v>
      </c>
      <c r="G318" s="4" t="s">
        <v>65</v>
      </c>
    </row>
    <row r="319" spans="1:8" s="26" customFormat="1">
      <c r="A319" s="13">
        <v>43071</v>
      </c>
      <c r="B319" s="4" t="s">
        <v>11</v>
      </c>
      <c r="C319" s="15">
        <v>66129</v>
      </c>
      <c r="D319" s="54" t="s">
        <v>219</v>
      </c>
      <c r="E319" s="4" t="s">
        <v>6</v>
      </c>
      <c r="F319" s="4" t="s">
        <v>7</v>
      </c>
      <c r="G319" s="4" t="s">
        <v>65</v>
      </c>
    </row>
    <row r="320" spans="1:8" s="26" customFormat="1">
      <c r="A320" s="13">
        <v>43071</v>
      </c>
      <c r="B320" s="4" t="s">
        <v>11</v>
      </c>
      <c r="C320" s="15">
        <v>66129</v>
      </c>
      <c r="D320" s="54" t="s">
        <v>219</v>
      </c>
      <c r="E320" s="4" t="s">
        <v>6</v>
      </c>
      <c r="F320" s="4" t="s">
        <v>7</v>
      </c>
      <c r="G320" s="4" t="s">
        <v>65</v>
      </c>
      <c r="H320" s="10"/>
    </row>
    <row r="321" spans="1:8" s="26" customFormat="1">
      <c r="A321" s="13">
        <v>43085</v>
      </c>
      <c r="B321" s="4" t="s">
        <v>11</v>
      </c>
      <c r="C321" s="15">
        <v>66424</v>
      </c>
      <c r="D321" s="15" t="s">
        <v>429</v>
      </c>
      <c r="E321" s="4" t="s">
        <v>6</v>
      </c>
      <c r="F321" s="4" t="s">
        <v>6</v>
      </c>
      <c r="G321" s="4" t="s">
        <v>65</v>
      </c>
      <c r="H321" s="10"/>
    </row>
    <row r="322" spans="1:8" s="26" customFormat="1" ht="16">
      <c r="A322" s="13">
        <v>43088</v>
      </c>
      <c r="B322" s="4" t="s">
        <v>4</v>
      </c>
      <c r="C322" s="15">
        <v>4053</v>
      </c>
      <c r="D322" s="58" t="s">
        <v>141</v>
      </c>
      <c r="E322" s="4" t="s">
        <v>6</v>
      </c>
      <c r="F322" s="4" t="s">
        <v>11</v>
      </c>
      <c r="G322" s="4" t="s">
        <v>43</v>
      </c>
      <c r="H322" s="10"/>
    </row>
    <row r="323" spans="1:8" s="26" customFormat="1">
      <c r="A323" s="13">
        <v>43097</v>
      </c>
      <c r="B323" s="4" t="s">
        <v>4</v>
      </c>
      <c r="C323" s="15">
        <v>1309</v>
      </c>
      <c r="D323" s="4" t="s">
        <v>205</v>
      </c>
      <c r="E323" s="4" t="s">
        <v>6</v>
      </c>
      <c r="F323" s="4" t="s">
        <v>9</v>
      </c>
      <c r="G323" s="4" t="s">
        <v>65</v>
      </c>
      <c r="H323" s="10"/>
    </row>
    <row r="324" spans="1:8" s="26" customFormat="1">
      <c r="A324" s="13">
        <v>43097</v>
      </c>
      <c r="B324" s="4" t="s">
        <v>11</v>
      </c>
      <c r="C324" s="15">
        <v>54453</v>
      </c>
      <c r="D324" s="26" t="s">
        <v>431</v>
      </c>
      <c r="E324" s="4" t="s">
        <v>6</v>
      </c>
      <c r="F324" s="4" t="s">
        <v>24</v>
      </c>
      <c r="G324" s="4" t="s">
        <v>65</v>
      </c>
      <c r="H324" s="10"/>
    </row>
    <row r="325" spans="1:8" s="26" customFormat="1">
      <c r="A325" s="13">
        <v>43098</v>
      </c>
      <c r="B325" s="4" t="s">
        <v>4</v>
      </c>
      <c r="C325" s="15">
        <v>9131</v>
      </c>
      <c r="D325" s="4" t="s">
        <v>313</v>
      </c>
      <c r="E325" s="4" t="s">
        <v>6</v>
      </c>
      <c r="F325" s="4" t="s">
        <v>272</v>
      </c>
      <c r="G325" s="4" t="s">
        <v>65</v>
      </c>
      <c r="H325" s="10"/>
    </row>
    <row r="326" spans="1:8">
      <c r="A326" s="13">
        <v>43098</v>
      </c>
      <c r="B326" s="4" t="s">
        <v>4</v>
      </c>
      <c r="C326" s="15">
        <v>6231</v>
      </c>
      <c r="D326" s="4" t="s">
        <v>194</v>
      </c>
      <c r="E326" s="4" t="s">
        <v>6</v>
      </c>
      <c r="F326" s="4" t="s">
        <v>7</v>
      </c>
      <c r="G326" s="4" t="s">
        <v>43</v>
      </c>
    </row>
    <row r="327" spans="1:8">
      <c r="A327" s="13">
        <v>43098</v>
      </c>
      <c r="B327" s="4" t="s">
        <v>4</v>
      </c>
      <c r="C327" s="15">
        <v>8363</v>
      </c>
      <c r="D327" s="4" t="s">
        <v>342</v>
      </c>
      <c r="E327" s="4" t="s">
        <v>6</v>
      </c>
      <c r="F327" s="4" t="s">
        <v>7</v>
      </c>
      <c r="G327" s="4" t="s">
        <v>241</v>
      </c>
    </row>
    <row r="328" spans="1:8" ht="15" customHeight="1">
      <c r="A328" s="13">
        <v>43093</v>
      </c>
      <c r="B328" s="4" t="s">
        <v>4</v>
      </c>
      <c r="C328" s="15">
        <v>8010</v>
      </c>
      <c r="D328" s="53" t="s">
        <v>135</v>
      </c>
      <c r="E328" s="4" t="s">
        <v>24</v>
      </c>
      <c r="F328" s="4" t="s">
        <v>242</v>
      </c>
      <c r="G328" s="4" t="s">
        <v>243</v>
      </c>
    </row>
    <row r="329" spans="1:8">
      <c r="A329" s="13">
        <v>43096</v>
      </c>
      <c r="B329" s="4" t="s">
        <v>4</v>
      </c>
      <c r="C329" s="15">
        <v>7734</v>
      </c>
      <c r="D329" s="26" t="s">
        <v>138</v>
      </c>
      <c r="E329" s="4" t="s">
        <v>24</v>
      </c>
      <c r="F329" s="4" t="s">
        <v>7</v>
      </c>
      <c r="G329" s="4" t="s">
        <v>65</v>
      </c>
    </row>
    <row r="330" spans="1:8">
      <c r="A330" s="13">
        <v>43084</v>
      </c>
      <c r="B330" s="4" t="s">
        <v>4</v>
      </c>
      <c r="C330" s="15">
        <v>8239</v>
      </c>
      <c r="D330" s="53" t="s">
        <v>162</v>
      </c>
      <c r="E330" s="4" t="s">
        <v>24</v>
      </c>
      <c r="F330" s="4" t="s">
        <v>24</v>
      </c>
      <c r="G330" s="4" t="s">
        <v>43</v>
      </c>
    </row>
    <row r="331" spans="1:8">
      <c r="A331" s="13">
        <v>43099</v>
      </c>
      <c r="B331" s="4" t="s">
        <v>4</v>
      </c>
      <c r="C331" s="15">
        <v>8086</v>
      </c>
      <c r="D331" s="26" t="s">
        <v>133</v>
      </c>
      <c r="E331" s="4" t="s">
        <v>280</v>
      </c>
      <c r="F331" s="4" t="s">
        <v>7</v>
      </c>
      <c r="G331" s="4" t="s">
        <v>65</v>
      </c>
    </row>
    <row r="332" spans="1:8" ht="19.5" customHeight="1">
      <c r="A332" s="13">
        <v>43072</v>
      </c>
      <c r="B332" s="4" t="s">
        <v>7</v>
      </c>
      <c r="C332" s="15">
        <v>57100</v>
      </c>
      <c r="D332" s="15" t="s">
        <v>349</v>
      </c>
      <c r="E332" s="4" t="s">
        <v>7</v>
      </c>
      <c r="F332" s="4" t="s">
        <v>7</v>
      </c>
      <c r="G332" s="4" t="s">
        <v>210</v>
      </c>
    </row>
    <row r="333" spans="1:8">
      <c r="A333" s="13">
        <v>43084</v>
      </c>
      <c r="B333" s="4" t="s">
        <v>7</v>
      </c>
      <c r="C333" s="15">
        <v>57390</v>
      </c>
      <c r="D333" s="54" t="s">
        <v>350</v>
      </c>
      <c r="E333" s="4" t="s">
        <v>7</v>
      </c>
      <c r="F333" s="4" t="s">
        <v>212</v>
      </c>
      <c r="G333" s="4" t="s">
        <v>213</v>
      </c>
    </row>
    <row r="334" spans="1:8" ht="14.25" customHeight="1">
      <c r="A334" s="13">
        <v>43084</v>
      </c>
      <c r="B334" s="4" t="s">
        <v>7</v>
      </c>
      <c r="C334" s="15">
        <v>57970</v>
      </c>
      <c r="D334" s="54" t="s">
        <v>351</v>
      </c>
      <c r="E334" s="4" t="s">
        <v>7</v>
      </c>
      <c r="F334" s="4" t="s">
        <v>7</v>
      </c>
      <c r="G334" s="4" t="s">
        <v>43</v>
      </c>
    </row>
    <row r="335" spans="1:8">
      <c r="A335" s="13">
        <v>43085</v>
      </c>
      <c r="B335" s="19" t="s">
        <v>22</v>
      </c>
      <c r="C335" s="15">
        <v>1348</v>
      </c>
      <c r="D335" s="56" t="s">
        <v>205</v>
      </c>
      <c r="E335" s="19" t="s">
        <v>7</v>
      </c>
      <c r="F335" s="19" t="s">
        <v>7</v>
      </c>
      <c r="G335" s="19" t="s">
        <v>98</v>
      </c>
    </row>
    <row r="336" spans="1:8">
      <c r="A336" s="13">
        <v>43086</v>
      </c>
      <c r="B336" s="19" t="s">
        <v>4</v>
      </c>
      <c r="C336" s="15">
        <v>2762</v>
      </c>
      <c r="D336" s="19" t="s">
        <v>205</v>
      </c>
      <c r="E336" s="19" t="s">
        <v>7</v>
      </c>
      <c r="F336" s="19" t="s">
        <v>7</v>
      </c>
      <c r="G336" s="19" t="s">
        <v>217</v>
      </c>
    </row>
    <row r="337" spans="1:7">
      <c r="A337" s="13">
        <v>43086</v>
      </c>
      <c r="B337" s="19" t="s">
        <v>4</v>
      </c>
      <c r="C337" s="15">
        <v>1311</v>
      </c>
      <c r="D337" s="56" t="s">
        <v>205</v>
      </c>
      <c r="E337" s="19" t="s">
        <v>7</v>
      </c>
      <c r="F337" s="19" t="s">
        <v>221</v>
      </c>
      <c r="G337" s="19" t="s">
        <v>98</v>
      </c>
    </row>
    <row r="338" spans="1:7">
      <c r="A338" s="13">
        <v>43089</v>
      </c>
      <c r="B338" s="4" t="s">
        <v>4</v>
      </c>
      <c r="C338" s="15">
        <v>8361</v>
      </c>
      <c r="D338" s="53" t="s">
        <v>172</v>
      </c>
      <c r="E338" s="4" t="s">
        <v>7</v>
      </c>
      <c r="F338" s="4" t="s">
        <v>4</v>
      </c>
      <c r="G338" s="4" t="s">
        <v>64</v>
      </c>
    </row>
    <row r="339" spans="1:7">
      <c r="A339" s="13">
        <v>43089</v>
      </c>
      <c r="B339" s="4" t="s">
        <v>7</v>
      </c>
      <c r="C339" s="15">
        <v>57240</v>
      </c>
      <c r="D339" s="26" t="s">
        <v>352</v>
      </c>
      <c r="E339" s="4" t="s">
        <v>7</v>
      </c>
      <c r="F339" s="4" t="s">
        <v>234</v>
      </c>
      <c r="G339" s="4" t="s">
        <v>107</v>
      </c>
    </row>
    <row r="340" spans="1:7">
      <c r="A340" s="13">
        <v>43089</v>
      </c>
      <c r="B340" s="4" t="s">
        <v>4</v>
      </c>
      <c r="C340" s="15">
        <v>3332</v>
      </c>
      <c r="D340" s="4" t="s">
        <v>303</v>
      </c>
      <c r="E340" s="4" t="s">
        <v>7</v>
      </c>
      <c r="F340" s="4" t="s">
        <v>5</v>
      </c>
      <c r="G340" s="4" t="s">
        <v>65</v>
      </c>
    </row>
    <row r="341" spans="1:7">
      <c r="A341" s="13">
        <v>43089</v>
      </c>
      <c r="B341" s="4" t="s">
        <v>4</v>
      </c>
      <c r="C341" s="15">
        <v>3863</v>
      </c>
      <c r="D341" s="53" t="s">
        <v>304</v>
      </c>
      <c r="E341" s="4" t="s">
        <v>7</v>
      </c>
      <c r="F341" s="4" t="s">
        <v>71</v>
      </c>
      <c r="G341" s="4" t="s">
        <v>65</v>
      </c>
    </row>
    <row r="342" spans="1:7">
      <c r="A342" s="13">
        <v>43090</v>
      </c>
      <c r="B342" s="4" t="s">
        <v>4</v>
      </c>
      <c r="C342" s="15">
        <v>2210</v>
      </c>
      <c r="D342" s="4" t="s">
        <v>205</v>
      </c>
      <c r="E342" s="4" t="s">
        <v>7</v>
      </c>
      <c r="F342" s="4" t="s">
        <v>71</v>
      </c>
      <c r="G342" s="4" t="s">
        <v>65</v>
      </c>
    </row>
    <row r="343" spans="1:7">
      <c r="A343" s="13">
        <v>43090</v>
      </c>
      <c r="B343" s="4" t="s">
        <v>4</v>
      </c>
      <c r="C343" s="15">
        <v>1146</v>
      </c>
      <c r="D343" s="4" t="s">
        <v>205</v>
      </c>
      <c r="E343" s="4" t="s">
        <v>7</v>
      </c>
      <c r="F343" s="4" t="s">
        <v>7</v>
      </c>
      <c r="G343" s="4" t="s">
        <v>239</v>
      </c>
    </row>
    <row r="344" spans="1:7">
      <c r="A344" s="13">
        <v>43090</v>
      </c>
      <c r="B344" s="4" t="s">
        <v>4</v>
      </c>
      <c r="C344" s="15">
        <v>5776</v>
      </c>
      <c r="D344" s="4" t="s">
        <v>294</v>
      </c>
      <c r="E344" s="4" t="s">
        <v>7</v>
      </c>
      <c r="F344" s="4" t="s">
        <v>7</v>
      </c>
      <c r="G344" s="4" t="s">
        <v>43</v>
      </c>
    </row>
    <row r="345" spans="1:7">
      <c r="A345" s="13">
        <v>43091</v>
      </c>
      <c r="B345" s="4" t="s">
        <v>4</v>
      </c>
      <c r="C345" s="15">
        <v>4734</v>
      </c>
      <c r="D345" s="4" t="s">
        <v>180</v>
      </c>
      <c r="E345" s="4" t="s">
        <v>7</v>
      </c>
      <c r="F345" s="4" t="s">
        <v>7</v>
      </c>
      <c r="G345" s="4" t="s">
        <v>240</v>
      </c>
    </row>
    <row r="346" spans="1:7">
      <c r="A346" s="13">
        <v>43096</v>
      </c>
      <c r="B346" s="4" t="s">
        <v>4</v>
      </c>
      <c r="C346" s="15">
        <v>3390</v>
      </c>
      <c r="D346" s="4" t="s">
        <v>159</v>
      </c>
      <c r="E346" s="4" t="s">
        <v>7</v>
      </c>
      <c r="F346" s="4" t="s">
        <v>7</v>
      </c>
      <c r="G346" s="4" t="s">
        <v>37</v>
      </c>
    </row>
    <row r="347" spans="1:7">
      <c r="A347" s="13">
        <v>43096</v>
      </c>
      <c r="B347" s="4" t="s">
        <v>7</v>
      </c>
      <c r="C347" s="15">
        <v>54590</v>
      </c>
      <c r="D347" s="26" t="s">
        <v>353</v>
      </c>
      <c r="E347" s="4" t="s">
        <v>7</v>
      </c>
      <c r="F347" s="4" t="s">
        <v>52</v>
      </c>
      <c r="G347" s="4" t="s">
        <v>65</v>
      </c>
    </row>
    <row r="348" spans="1:7">
      <c r="A348" s="13">
        <v>43096</v>
      </c>
      <c r="B348" s="4" t="s">
        <v>7</v>
      </c>
      <c r="C348" s="15">
        <v>54590</v>
      </c>
      <c r="D348" s="26" t="s">
        <v>353</v>
      </c>
      <c r="E348" s="4" t="s">
        <v>7</v>
      </c>
      <c r="F348" s="4" t="s">
        <v>7</v>
      </c>
      <c r="G348" s="4" t="s">
        <v>243</v>
      </c>
    </row>
    <row r="349" spans="1:7">
      <c r="A349" s="13">
        <v>43096</v>
      </c>
      <c r="B349" s="4" t="s">
        <v>4</v>
      </c>
      <c r="C349" s="15">
        <v>4925</v>
      </c>
      <c r="D349" s="26" t="s">
        <v>152</v>
      </c>
      <c r="E349" s="4" t="s">
        <v>7</v>
      </c>
      <c r="F349" s="4" t="s">
        <v>24</v>
      </c>
      <c r="G349" s="4" t="s">
        <v>98</v>
      </c>
    </row>
    <row r="350" spans="1:7">
      <c r="A350" s="13">
        <v>43096</v>
      </c>
      <c r="B350" s="4" t="s">
        <v>22</v>
      </c>
      <c r="C350" s="15">
        <v>6761</v>
      </c>
      <c r="D350" s="26" t="s">
        <v>144</v>
      </c>
      <c r="E350" s="4" t="s">
        <v>7</v>
      </c>
      <c r="F350" s="4" t="s">
        <v>24</v>
      </c>
      <c r="G350" s="4" t="s">
        <v>65</v>
      </c>
    </row>
    <row r="351" spans="1:7" ht="18.75" customHeight="1">
      <c r="A351" s="13">
        <v>43097</v>
      </c>
      <c r="B351" s="4" t="s">
        <v>4</v>
      </c>
      <c r="C351" s="15">
        <v>3853</v>
      </c>
      <c r="D351" s="26" t="s">
        <v>304</v>
      </c>
      <c r="E351" s="4" t="s">
        <v>7</v>
      </c>
      <c r="F351" s="4" t="s">
        <v>24</v>
      </c>
      <c r="G351" s="4" t="s">
        <v>248</v>
      </c>
    </row>
    <row r="352" spans="1:7" ht="16.5" customHeight="1">
      <c r="A352" s="13">
        <v>43097</v>
      </c>
      <c r="B352" s="4" t="s">
        <v>7</v>
      </c>
      <c r="C352" s="15">
        <v>21000</v>
      </c>
      <c r="D352" s="26" t="s">
        <v>354</v>
      </c>
      <c r="E352" s="4" t="s">
        <v>7</v>
      </c>
      <c r="F352" s="4" t="s">
        <v>24</v>
      </c>
      <c r="G352" s="4" t="s">
        <v>43</v>
      </c>
    </row>
    <row r="353" spans="1:7">
      <c r="A353" s="13">
        <v>43097</v>
      </c>
      <c r="B353" s="4" t="s">
        <v>4</v>
      </c>
      <c r="C353" s="15">
        <v>3871</v>
      </c>
      <c r="D353" s="4" t="s">
        <v>304</v>
      </c>
      <c r="E353" s="4" t="s">
        <v>7</v>
      </c>
      <c r="F353" s="4" t="s">
        <v>5</v>
      </c>
      <c r="G353" s="4" t="s">
        <v>123</v>
      </c>
    </row>
    <row r="354" spans="1:7">
      <c r="A354" s="13">
        <v>43097</v>
      </c>
      <c r="B354" s="4" t="s">
        <v>7</v>
      </c>
      <c r="C354" s="15">
        <v>60100</v>
      </c>
      <c r="D354" s="26" t="s">
        <v>355</v>
      </c>
      <c r="E354" s="4" t="s">
        <v>7</v>
      </c>
      <c r="F354" s="4" t="s">
        <v>7</v>
      </c>
      <c r="G354" s="4" t="s">
        <v>267</v>
      </c>
    </row>
    <row r="355" spans="1:7">
      <c r="A355" s="13">
        <v>43097</v>
      </c>
      <c r="B355" s="4" t="s">
        <v>4</v>
      </c>
      <c r="C355" s="15">
        <v>4925</v>
      </c>
      <c r="D355" s="26" t="s">
        <v>152</v>
      </c>
      <c r="E355" s="4" t="s">
        <v>7</v>
      </c>
      <c r="F355" s="4" t="s">
        <v>24</v>
      </c>
      <c r="G355" s="4" t="s">
        <v>65</v>
      </c>
    </row>
    <row r="356" spans="1:7">
      <c r="A356" s="13">
        <v>43097</v>
      </c>
      <c r="B356" s="4" t="s">
        <v>4</v>
      </c>
      <c r="C356" s="15">
        <v>3279</v>
      </c>
      <c r="D356" s="26" t="s">
        <v>333</v>
      </c>
      <c r="E356" s="4" t="s">
        <v>7</v>
      </c>
      <c r="F356" s="4" t="s">
        <v>24</v>
      </c>
      <c r="G356" s="4" t="s">
        <v>65</v>
      </c>
    </row>
    <row r="357" spans="1:7">
      <c r="A357" s="13">
        <v>43097</v>
      </c>
      <c r="B357" s="4" t="s">
        <v>4</v>
      </c>
      <c r="C357" s="15">
        <v>2628</v>
      </c>
      <c r="D357" s="26" t="s">
        <v>205</v>
      </c>
      <c r="E357" s="4" t="s">
        <v>7</v>
      </c>
      <c r="F357" s="4" t="s">
        <v>24</v>
      </c>
      <c r="G357" s="4" t="s">
        <v>65</v>
      </c>
    </row>
    <row r="358" spans="1:7">
      <c r="A358" s="13">
        <v>43097</v>
      </c>
      <c r="B358" s="4" t="s">
        <v>4</v>
      </c>
      <c r="C358" s="15">
        <v>3282</v>
      </c>
      <c r="D358" s="4" t="s">
        <v>333</v>
      </c>
      <c r="E358" s="4" t="s">
        <v>7</v>
      </c>
      <c r="F358" s="4" t="s">
        <v>9</v>
      </c>
      <c r="G358" s="4" t="s">
        <v>65</v>
      </c>
    </row>
    <row r="359" spans="1:7">
      <c r="A359" s="13">
        <v>43097</v>
      </c>
      <c r="B359" s="4" t="s">
        <v>4</v>
      </c>
      <c r="C359" s="15">
        <v>4662</v>
      </c>
      <c r="D359" s="4" t="s">
        <v>131</v>
      </c>
      <c r="E359" s="4" t="s">
        <v>7</v>
      </c>
      <c r="F359" s="4" t="s">
        <v>24</v>
      </c>
      <c r="G359" s="4" t="s">
        <v>98</v>
      </c>
    </row>
    <row r="360" spans="1:7">
      <c r="A360" s="13">
        <v>43098</v>
      </c>
      <c r="B360" s="4" t="s">
        <v>4</v>
      </c>
      <c r="C360" s="15">
        <v>3323</v>
      </c>
      <c r="D360" s="26" t="s">
        <v>183</v>
      </c>
      <c r="E360" s="4" t="s">
        <v>7</v>
      </c>
      <c r="F360" s="4" t="s">
        <v>5</v>
      </c>
      <c r="G360" s="4" t="s">
        <v>65</v>
      </c>
    </row>
    <row r="361" spans="1:7">
      <c r="A361" s="13">
        <v>43098</v>
      </c>
      <c r="B361" s="4" t="s">
        <v>22</v>
      </c>
      <c r="C361" s="15">
        <v>7000</v>
      </c>
      <c r="D361" s="26" t="s">
        <v>423</v>
      </c>
      <c r="E361" s="4" t="s">
        <v>7</v>
      </c>
      <c r="F361" s="4" t="s">
        <v>255</v>
      </c>
      <c r="G361" s="4" t="s">
        <v>65</v>
      </c>
    </row>
    <row r="362" spans="1:7">
      <c r="A362" s="13">
        <v>43098</v>
      </c>
      <c r="B362" s="4" t="s">
        <v>4</v>
      </c>
      <c r="C362" s="15">
        <v>1880</v>
      </c>
      <c r="D362" s="4" t="s">
        <v>205</v>
      </c>
      <c r="E362" s="4" t="s">
        <v>7</v>
      </c>
      <c r="F362" s="4" t="s">
        <v>24</v>
      </c>
      <c r="G362" s="4" t="s">
        <v>43</v>
      </c>
    </row>
    <row r="363" spans="1:7">
      <c r="A363" s="13">
        <v>43098</v>
      </c>
      <c r="B363" s="4" t="s">
        <v>7</v>
      </c>
      <c r="C363" s="15">
        <v>57970</v>
      </c>
      <c r="D363" s="26" t="s">
        <v>358</v>
      </c>
      <c r="E363" s="4" t="s">
        <v>7</v>
      </c>
      <c r="F363" s="4" t="s">
        <v>24</v>
      </c>
      <c r="G363" s="4" t="s">
        <v>98</v>
      </c>
    </row>
    <row r="364" spans="1:7">
      <c r="A364" s="13">
        <v>43099</v>
      </c>
      <c r="B364" s="4" t="s">
        <v>4</v>
      </c>
      <c r="C364" s="15">
        <v>5374</v>
      </c>
      <c r="D364" s="26" t="s">
        <v>343</v>
      </c>
      <c r="E364" s="4" t="s">
        <v>7</v>
      </c>
      <c r="F364" s="4" t="s">
        <v>24</v>
      </c>
      <c r="G364" s="4" t="s">
        <v>98</v>
      </c>
    </row>
    <row r="365" spans="1:7">
      <c r="A365" s="13">
        <v>43099</v>
      </c>
      <c r="B365" s="4" t="s">
        <v>7</v>
      </c>
      <c r="C365" s="15">
        <v>57100</v>
      </c>
      <c r="D365" s="26" t="s">
        <v>349</v>
      </c>
      <c r="E365" s="4" t="s">
        <v>7</v>
      </c>
      <c r="F365" s="4" t="s">
        <v>7</v>
      </c>
      <c r="G365" s="4" t="s">
        <v>65</v>
      </c>
    </row>
    <row r="366" spans="1:7">
      <c r="A366" s="13">
        <v>43099</v>
      </c>
      <c r="B366" s="4" t="s">
        <v>4</v>
      </c>
      <c r="C366" s="15">
        <v>8064</v>
      </c>
      <c r="D366" s="26" t="s">
        <v>133</v>
      </c>
      <c r="E366" s="4" t="s">
        <v>7</v>
      </c>
      <c r="F366" s="4" t="s">
        <v>7</v>
      </c>
      <c r="G366" s="4" t="s">
        <v>43</v>
      </c>
    </row>
    <row r="367" spans="1:7">
      <c r="A367" s="13">
        <v>43099</v>
      </c>
      <c r="B367" s="4" t="s">
        <v>4</v>
      </c>
      <c r="C367" s="15">
        <v>4351</v>
      </c>
      <c r="D367" s="4" t="s">
        <v>141</v>
      </c>
      <c r="E367" s="4" t="s">
        <v>7</v>
      </c>
      <c r="F367" s="4" t="s">
        <v>7</v>
      </c>
      <c r="G367" s="4" t="s">
        <v>43</v>
      </c>
    </row>
    <row r="368" spans="1:7">
      <c r="A368" s="13">
        <v>43099</v>
      </c>
      <c r="B368" s="4" t="s">
        <v>4</v>
      </c>
      <c r="C368" s="15">
        <v>8364</v>
      </c>
      <c r="D368" s="26" t="s">
        <v>176</v>
      </c>
      <c r="E368" s="4" t="s">
        <v>7</v>
      </c>
      <c r="F368" s="4" t="s">
        <v>7</v>
      </c>
      <c r="G368" s="4" t="s">
        <v>43</v>
      </c>
    </row>
    <row r="369" spans="1:8">
      <c r="A369" s="13">
        <v>43099</v>
      </c>
      <c r="B369" s="4" t="s">
        <v>7</v>
      </c>
      <c r="C369" s="15">
        <v>57570</v>
      </c>
      <c r="D369" s="4" t="s">
        <v>359</v>
      </c>
      <c r="E369" s="4" t="s">
        <v>7</v>
      </c>
      <c r="F369" s="4" t="s">
        <v>7</v>
      </c>
      <c r="G369" s="4" t="s">
        <v>281</v>
      </c>
    </row>
    <row r="370" spans="1:8">
      <c r="A370" s="13">
        <v>43099</v>
      </c>
      <c r="B370" s="4" t="s">
        <v>7</v>
      </c>
      <c r="C370" s="15">
        <v>69005</v>
      </c>
      <c r="D370" s="26" t="s">
        <v>360</v>
      </c>
      <c r="E370" s="4" t="s">
        <v>7</v>
      </c>
      <c r="F370" s="4" t="s">
        <v>7</v>
      </c>
      <c r="G370" s="4" t="s">
        <v>98</v>
      </c>
    </row>
    <row r="371" spans="1:8">
      <c r="A371" s="13">
        <v>43100</v>
      </c>
      <c r="B371" s="4" t="s">
        <v>4</v>
      </c>
      <c r="C371" s="15">
        <v>8077</v>
      </c>
      <c r="D371" s="26" t="s">
        <v>133</v>
      </c>
      <c r="E371" s="4" t="s">
        <v>7</v>
      </c>
      <c r="F371" s="4" t="s">
        <v>24</v>
      </c>
      <c r="G371" s="4" t="s">
        <v>283</v>
      </c>
    </row>
    <row r="372" spans="1:8">
      <c r="A372" s="13">
        <v>43100</v>
      </c>
      <c r="B372" s="4" t="s">
        <v>7</v>
      </c>
      <c r="C372" s="15">
        <v>59200</v>
      </c>
      <c r="D372" s="4" t="s">
        <v>361</v>
      </c>
      <c r="E372" s="4" t="s">
        <v>7</v>
      </c>
      <c r="F372" s="4" t="s">
        <v>284</v>
      </c>
      <c r="G372" s="4" t="s">
        <v>65</v>
      </c>
    </row>
    <row r="373" spans="1:8">
      <c r="A373" s="13">
        <v>43097</v>
      </c>
      <c r="B373" s="4" t="s">
        <v>4</v>
      </c>
      <c r="C373" s="15">
        <v>3358</v>
      </c>
      <c r="D373" s="26" t="s">
        <v>151</v>
      </c>
      <c r="E373" s="4" t="s">
        <v>53</v>
      </c>
      <c r="F373" s="4" t="s">
        <v>24</v>
      </c>
      <c r="G373" s="4" t="s">
        <v>249</v>
      </c>
    </row>
    <row r="374" spans="1:8">
      <c r="A374" s="13">
        <v>43098</v>
      </c>
      <c r="B374" s="4" t="s">
        <v>4</v>
      </c>
      <c r="C374" s="15">
        <v>1541</v>
      </c>
      <c r="D374" s="26" t="s">
        <v>205</v>
      </c>
      <c r="E374" s="4" t="s">
        <v>82</v>
      </c>
      <c r="F374" s="4" t="s">
        <v>24</v>
      </c>
      <c r="G374" s="4" t="s">
        <v>98</v>
      </c>
    </row>
    <row r="375" spans="1:8">
      <c r="A375" s="13">
        <v>43085</v>
      </c>
      <c r="B375" s="4" t="s">
        <v>4</v>
      </c>
      <c r="C375" s="15">
        <v>1309</v>
      </c>
      <c r="D375" s="42" t="s">
        <v>205</v>
      </c>
      <c r="E375" s="4" t="s">
        <v>215</v>
      </c>
      <c r="F375" s="4" t="s">
        <v>56</v>
      </c>
      <c r="G375" s="4" t="s">
        <v>43</v>
      </c>
    </row>
    <row r="376" spans="1:8">
      <c r="A376" s="13">
        <v>43097</v>
      </c>
      <c r="B376" s="4" t="s">
        <v>4</v>
      </c>
      <c r="C376" s="15">
        <v>4818</v>
      </c>
      <c r="D376" s="4" t="s">
        <v>296</v>
      </c>
      <c r="E376" s="4" t="s">
        <v>23</v>
      </c>
      <c r="F376" s="4" t="s">
        <v>265</v>
      </c>
      <c r="G376" s="4" t="s">
        <v>65</v>
      </c>
    </row>
    <row r="377" spans="1:8">
      <c r="A377" s="13">
        <v>43098</v>
      </c>
      <c r="B377" s="4" t="s">
        <v>4</v>
      </c>
      <c r="C377" s="15">
        <v>8293</v>
      </c>
      <c r="D377" s="4" t="s">
        <v>337</v>
      </c>
      <c r="E377" s="4" t="s">
        <v>23</v>
      </c>
      <c r="F377" s="4" t="s">
        <v>6</v>
      </c>
      <c r="G377" s="4" t="s">
        <v>65</v>
      </c>
    </row>
    <row r="378" spans="1:8">
      <c r="A378" s="13">
        <v>43098</v>
      </c>
      <c r="B378" s="4" t="s">
        <v>22</v>
      </c>
      <c r="C378" s="15">
        <v>1090</v>
      </c>
      <c r="D378" s="4" t="s">
        <v>432</v>
      </c>
      <c r="E378" s="4" t="s">
        <v>23</v>
      </c>
      <c r="F378" s="4" t="s">
        <v>7</v>
      </c>
      <c r="G378" s="4" t="s">
        <v>65</v>
      </c>
    </row>
    <row r="379" spans="1:8">
      <c r="A379" s="13">
        <v>43098</v>
      </c>
      <c r="B379" s="4" t="s">
        <v>4</v>
      </c>
      <c r="C379" s="15">
        <v>8094</v>
      </c>
      <c r="D379" s="4" t="s">
        <v>133</v>
      </c>
      <c r="E379" s="4" t="s">
        <v>23</v>
      </c>
      <c r="F379" s="4" t="s">
        <v>7</v>
      </c>
      <c r="G379" s="4" t="s">
        <v>98</v>
      </c>
    </row>
    <row r="380" spans="1:8">
      <c r="A380" s="13">
        <v>43098</v>
      </c>
      <c r="B380" s="4" t="s">
        <v>4</v>
      </c>
      <c r="C380" s="15">
        <v>4781</v>
      </c>
      <c r="D380" s="4" t="s">
        <v>180</v>
      </c>
      <c r="E380" s="4" t="s">
        <v>271</v>
      </c>
      <c r="F380" s="4" t="s">
        <v>24</v>
      </c>
      <c r="G380" s="4" t="s">
        <v>260</v>
      </c>
    </row>
    <row r="381" spans="1:8">
      <c r="A381" s="13">
        <v>43096</v>
      </c>
      <c r="B381" s="4" t="s">
        <v>9</v>
      </c>
      <c r="C381" s="15">
        <v>43450</v>
      </c>
      <c r="D381" s="4" t="s">
        <v>423</v>
      </c>
      <c r="E381" s="4" t="s">
        <v>9</v>
      </c>
      <c r="F381" s="4" t="s">
        <v>24</v>
      </c>
      <c r="G381" s="4" t="s">
        <v>65</v>
      </c>
    </row>
    <row r="382" spans="1:8">
      <c r="A382" s="13">
        <v>43097</v>
      </c>
      <c r="B382" s="4" t="s">
        <v>4</v>
      </c>
      <c r="C382" s="15">
        <v>3811</v>
      </c>
      <c r="D382" s="4" t="s">
        <v>304</v>
      </c>
      <c r="E382" s="4" t="s">
        <v>32</v>
      </c>
      <c r="F382" s="4" t="s">
        <v>7</v>
      </c>
      <c r="G382" s="4" t="s">
        <v>98</v>
      </c>
    </row>
    <row r="383" spans="1:8">
      <c r="A383" s="51">
        <v>43071</v>
      </c>
      <c r="B383" s="49" t="s">
        <v>4</v>
      </c>
      <c r="C383" s="64">
        <v>3572</v>
      </c>
      <c r="D383" s="64" t="s">
        <v>168</v>
      </c>
      <c r="E383" s="4" t="s">
        <v>5</v>
      </c>
      <c r="F383" s="49" t="s">
        <v>24</v>
      </c>
      <c r="G383" s="49" t="s">
        <v>128</v>
      </c>
      <c r="H383" s="26"/>
    </row>
    <row r="384" spans="1:8">
      <c r="A384" s="13">
        <v>41262</v>
      </c>
      <c r="B384" s="4" t="s">
        <v>4</v>
      </c>
      <c r="C384" s="15">
        <v>8379</v>
      </c>
      <c r="D384" s="53" t="s">
        <v>300</v>
      </c>
      <c r="E384" s="4" t="s">
        <v>5</v>
      </c>
      <c r="F384" s="4" t="s">
        <v>4</v>
      </c>
      <c r="G384" s="4" t="s">
        <v>65</v>
      </c>
    </row>
    <row r="385" spans="1:7">
      <c r="A385" s="13">
        <v>43088</v>
      </c>
      <c r="B385" s="4" t="s">
        <v>4</v>
      </c>
      <c r="C385" s="15">
        <v>8356</v>
      </c>
      <c r="D385" s="53" t="s">
        <v>295</v>
      </c>
      <c r="E385" s="4" t="s">
        <v>5</v>
      </c>
      <c r="F385" s="4" t="s">
        <v>228</v>
      </c>
      <c r="G385" s="4" t="s">
        <v>123</v>
      </c>
    </row>
    <row r="386" spans="1:7">
      <c r="A386" s="13">
        <v>43088</v>
      </c>
      <c r="B386" s="4" t="s">
        <v>4</v>
      </c>
      <c r="C386" s="15">
        <v>4448</v>
      </c>
      <c r="D386" s="53" t="s">
        <v>139</v>
      </c>
      <c r="E386" s="4" t="s">
        <v>5</v>
      </c>
      <c r="F386" s="4" t="s">
        <v>228</v>
      </c>
      <c r="G386" s="4" t="s">
        <v>43</v>
      </c>
    </row>
    <row r="387" spans="1:7">
      <c r="A387" s="13">
        <v>39435</v>
      </c>
      <c r="B387" s="4" t="s">
        <v>4</v>
      </c>
      <c r="C387" s="15">
        <v>5430</v>
      </c>
      <c r="D387" s="53" t="s">
        <v>301</v>
      </c>
      <c r="E387" s="4" t="s">
        <v>5</v>
      </c>
      <c r="F387" s="4" t="s">
        <v>6</v>
      </c>
      <c r="G387" s="4" t="s">
        <v>43</v>
      </c>
    </row>
    <row r="388" spans="1:7">
      <c r="A388" s="13">
        <v>43089</v>
      </c>
      <c r="B388" s="4" t="s">
        <v>4</v>
      </c>
      <c r="C388" s="15">
        <v>3541</v>
      </c>
      <c r="D388" s="53" t="s">
        <v>168</v>
      </c>
      <c r="E388" s="4" t="s">
        <v>5</v>
      </c>
      <c r="F388" s="4" t="s">
        <v>230</v>
      </c>
      <c r="G388" s="4" t="s">
        <v>98</v>
      </c>
    </row>
    <row r="389" spans="1:7">
      <c r="A389" s="13">
        <v>43089</v>
      </c>
      <c r="B389" s="4" t="s">
        <v>4</v>
      </c>
      <c r="C389" s="15">
        <v>4384</v>
      </c>
      <c r="D389" s="26" t="s">
        <v>160</v>
      </c>
      <c r="E389" s="4" t="s">
        <v>5</v>
      </c>
      <c r="F389" s="4" t="s">
        <v>7</v>
      </c>
      <c r="G389" s="4" t="s">
        <v>231</v>
      </c>
    </row>
    <row r="390" spans="1:7">
      <c r="A390" s="13">
        <v>43089</v>
      </c>
      <c r="B390" s="4" t="s">
        <v>4</v>
      </c>
      <c r="C390" s="15">
        <v>1457</v>
      </c>
      <c r="D390" s="53" t="s">
        <v>205</v>
      </c>
      <c r="E390" s="4" t="s">
        <v>5</v>
      </c>
      <c r="F390" s="4" t="s">
        <v>7</v>
      </c>
      <c r="G390" s="4" t="s">
        <v>98</v>
      </c>
    </row>
    <row r="391" spans="1:7">
      <c r="A391" s="13">
        <v>43097</v>
      </c>
      <c r="B391" s="4" t="s">
        <v>4</v>
      </c>
      <c r="C391" s="15">
        <v>5331</v>
      </c>
      <c r="D391" s="4" t="s">
        <v>314</v>
      </c>
      <c r="E391" s="4" t="s">
        <v>5</v>
      </c>
      <c r="F391" s="4" t="s">
        <v>4</v>
      </c>
      <c r="G391" s="4" t="s">
        <v>43</v>
      </c>
    </row>
    <row r="392" spans="1:7">
      <c r="A392" s="13">
        <v>43097</v>
      </c>
      <c r="B392" s="4" t="s">
        <v>7</v>
      </c>
      <c r="C392" s="15">
        <v>57680</v>
      </c>
      <c r="D392" s="26" t="s">
        <v>357</v>
      </c>
      <c r="E392" s="4" t="s">
        <v>5</v>
      </c>
      <c r="F392" s="4" t="s">
        <v>7</v>
      </c>
      <c r="G392" s="4" t="s">
        <v>217</v>
      </c>
    </row>
    <row r="393" spans="1:7">
      <c r="A393" s="13">
        <v>43071</v>
      </c>
      <c r="B393" s="4" t="s">
        <v>4</v>
      </c>
      <c r="C393" s="15">
        <v>4561</v>
      </c>
      <c r="D393" s="15" t="s">
        <v>131</v>
      </c>
      <c r="E393" s="4" t="s">
        <v>5</v>
      </c>
      <c r="F393" s="4" t="s">
        <v>5</v>
      </c>
      <c r="G393" s="4" t="s">
        <v>209</v>
      </c>
    </row>
    <row r="394" spans="1:7">
      <c r="A394" s="13">
        <v>43071</v>
      </c>
      <c r="B394" s="4" t="s">
        <v>4</v>
      </c>
      <c r="C394" s="15">
        <v>9360</v>
      </c>
      <c r="D394" s="53" t="s">
        <v>288</v>
      </c>
      <c r="E394" s="4" t="s">
        <v>5</v>
      </c>
      <c r="F394" s="4" t="s">
        <v>5</v>
      </c>
      <c r="G394" s="4" t="s">
        <v>43</v>
      </c>
    </row>
    <row r="395" spans="1:7">
      <c r="A395" s="13">
        <v>43071</v>
      </c>
      <c r="B395" s="4" t="s">
        <v>4</v>
      </c>
      <c r="C395" s="15">
        <v>4622</v>
      </c>
      <c r="D395" s="42" t="s">
        <v>207</v>
      </c>
      <c r="E395" s="4" t="s">
        <v>5</v>
      </c>
      <c r="F395" s="4" t="s">
        <v>22</v>
      </c>
      <c r="G395" s="4" t="s">
        <v>123</v>
      </c>
    </row>
    <row r="396" spans="1:7">
      <c r="A396" s="13">
        <v>43072</v>
      </c>
      <c r="B396" s="4" t="s">
        <v>4</v>
      </c>
      <c r="C396" s="15">
        <v>4570</v>
      </c>
      <c r="D396" s="42" t="s">
        <v>206</v>
      </c>
      <c r="E396" s="4" t="s">
        <v>5</v>
      </c>
      <c r="F396" s="4" t="s">
        <v>7</v>
      </c>
      <c r="G396" s="4" t="s">
        <v>73</v>
      </c>
    </row>
    <row r="397" spans="1:7">
      <c r="A397" s="13">
        <v>43073</v>
      </c>
      <c r="B397" s="4" t="s">
        <v>4</v>
      </c>
      <c r="C397" s="15">
        <v>4025</v>
      </c>
      <c r="D397" s="15" t="s">
        <v>141</v>
      </c>
      <c r="E397" s="4" t="s">
        <v>5</v>
      </c>
      <c r="F397" s="4" t="s">
        <v>5</v>
      </c>
      <c r="G397" s="4" t="s">
        <v>43</v>
      </c>
    </row>
    <row r="398" spans="1:7">
      <c r="A398" s="13">
        <v>43083</v>
      </c>
      <c r="B398" s="4" t="s">
        <v>4</v>
      </c>
      <c r="C398" s="15">
        <v>8008</v>
      </c>
      <c r="D398" s="53" t="s">
        <v>135</v>
      </c>
      <c r="E398" s="4" t="s">
        <v>5</v>
      </c>
      <c r="F398" s="4" t="s">
        <v>211</v>
      </c>
      <c r="G398" s="4" t="s">
        <v>65</v>
      </c>
    </row>
    <row r="399" spans="1:7">
      <c r="A399" s="13">
        <v>43085</v>
      </c>
      <c r="B399" s="4" t="s">
        <v>4</v>
      </c>
      <c r="C399" s="15">
        <v>5826</v>
      </c>
      <c r="D399" s="57" t="s">
        <v>184</v>
      </c>
      <c r="E399" s="4" t="s">
        <v>5</v>
      </c>
      <c r="F399" s="4" t="s">
        <v>5</v>
      </c>
      <c r="G399" s="4" t="s">
        <v>216</v>
      </c>
    </row>
    <row r="400" spans="1:7">
      <c r="A400" s="13">
        <v>43085</v>
      </c>
      <c r="B400" s="4" t="s">
        <v>4</v>
      </c>
      <c r="C400" s="15">
        <v>4981</v>
      </c>
      <c r="D400" s="57" t="s">
        <v>290</v>
      </c>
      <c r="E400" s="4" t="s">
        <v>5</v>
      </c>
      <c r="F400" s="4" t="s">
        <v>5</v>
      </c>
      <c r="G400" s="4" t="s">
        <v>123</v>
      </c>
    </row>
    <row r="401" spans="1:7">
      <c r="A401" s="13">
        <v>43086</v>
      </c>
      <c r="B401" s="19" t="s">
        <v>4</v>
      </c>
      <c r="C401" s="15">
        <v>5671</v>
      </c>
      <c r="D401" s="53" t="s">
        <v>291</v>
      </c>
      <c r="E401" s="19" t="s">
        <v>5</v>
      </c>
      <c r="F401" s="19" t="s">
        <v>5</v>
      </c>
      <c r="G401" s="19" t="s">
        <v>123</v>
      </c>
    </row>
    <row r="402" spans="1:7">
      <c r="A402" s="13">
        <v>43086</v>
      </c>
      <c r="B402" s="19" t="s">
        <v>4</v>
      </c>
      <c r="C402" s="15">
        <v>7435</v>
      </c>
      <c r="D402" s="60" t="s">
        <v>292</v>
      </c>
      <c r="E402" s="19" t="s">
        <v>5</v>
      </c>
      <c r="F402" s="19" t="s">
        <v>5</v>
      </c>
      <c r="G402" s="19" t="s">
        <v>65</v>
      </c>
    </row>
    <row r="403" spans="1:7">
      <c r="A403" s="13">
        <v>43086</v>
      </c>
      <c r="B403" s="19" t="s">
        <v>4</v>
      </c>
      <c r="C403" s="15">
        <v>1529</v>
      </c>
      <c r="D403" s="19" t="s">
        <v>205</v>
      </c>
      <c r="E403" s="19" t="s">
        <v>5</v>
      </c>
      <c r="F403" s="19" t="s">
        <v>5</v>
      </c>
      <c r="G403" s="19" t="s">
        <v>65</v>
      </c>
    </row>
    <row r="404" spans="1:7">
      <c r="A404" s="13">
        <v>43086</v>
      </c>
      <c r="B404" s="19" t="s">
        <v>4</v>
      </c>
      <c r="C404" s="15">
        <v>5867</v>
      </c>
      <c r="D404" s="19" t="s">
        <v>184</v>
      </c>
      <c r="E404" s="19" t="s">
        <v>5</v>
      </c>
      <c r="F404" s="19" t="s">
        <v>5</v>
      </c>
      <c r="G404" s="19" t="s">
        <v>65</v>
      </c>
    </row>
    <row r="405" spans="1:7" ht="16">
      <c r="A405" s="13">
        <v>43086</v>
      </c>
      <c r="B405" s="19" t="s">
        <v>4</v>
      </c>
      <c r="C405" s="15">
        <v>5772</v>
      </c>
      <c r="D405" s="47" t="s">
        <v>294</v>
      </c>
      <c r="E405" s="19" t="s">
        <v>5</v>
      </c>
      <c r="F405" s="19" t="s">
        <v>5</v>
      </c>
      <c r="G405" s="19" t="s">
        <v>98</v>
      </c>
    </row>
    <row r="406" spans="1:7">
      <c r="A406" s="13">
        <v>43086</v>
      </c>
      <c r="B406" s="19" t="s">
        <v>4</v>
      </c>
      <c r="C406" s="15">
        <v>8355</v>
      </c>
      <c r="D406" s="53" t="s">
        <v>295</v>
      </c>
      <c r="E406" s="19" t="s">
        <v>5</v>
      </c>
      <c r="F406" s="19" t="s">
        <v>5</v>
      </c>
      <c r="G406" s="19" t="s">
        <v>123</v>
      </c>
    </row>
    <row r="407" spans="1:7">
      <c r="A407" s="13">
        <v>43086</v>
      </c>
      <c r="B407" s="19" t="s">
        <v>4</v>
      </c>
      <c r="C407" s="15">
        <v>66706</v>
      </c>
      <c r="D407" s="19" t="s">
        <v>219</v>
      </c>
      <c r="E407" s="19" t="s">
        <v>5</v>
      </c>
      <c r="F407" s="19" t="s">
        <v>220</v>
      </c>
      <c r="G407" s="19" t="s">
        <v>65</v>
      </c>
    </row>
    <row r="408" spans="1:7">
      <c r="A408" s="13">
        <v>43086</v>
      </c>
      <c r="B408" s="19" t="s">
        <v>4</v>
      </c>
      <c r="C408" s="15">
        <v>4853</v>
      </c>
      <c r="D408" s="53" t="s">
        <v>296</v>
      </c>
      <c r="E408" s="19" t="s">
        <v>5</v>
      </c>
      <c r="F408" s="19" t="s">
        <v>5</v>
      </c>
      <c r="G408" s="19" t="s">
        <v>65</v>
      </c>
    </row>
    <row r="409" spans="1:7">
      <c r="A409" s="13">
        <v>43087</v>
      </c>
      <c r="B409" s="19" t="s">
        <v>4</v>
      </c>
      <c r="C409" s="15">
        <v>4989</v>
      </c>
      <c r="D409" s="43" t="s">
        <v>158</v>
      </c>
      <c r="E409" s="19" t="s">
        <v>5</v>
      </c>
      <c r="F409" s="19" t="s">
        <v>222</v>
      </c>
      <c r="G409" s="19" t="s">
        <v>223</v>
      </c>
    </row>
    <row r="410" spans="1:7">
      <c r="A410" s="13">
        <v>43087</v>
      </c>
      <c r="B410" s="19" t="s">
        <v>4</v>
      </c>
      <c r="C410" s="15">
        <v>3393</v>
      </c>
      <c r="D410" s="53" t="s">
        <v>297</v>
      </c>
      <c r="E410" s="19" t="s">
        <v>5</v>
      </c>
      <c r="F410" s="19" t="s">
        <v>5</v>
      </c>
      <c r="G410" s="19" t="s">
        <v>43</v>
      </c>
    </row>
    <row r="411" spans="1:7" ht="17" customHeight="1">
      <c r="A411" s="13">
        <v>43087</v>
      </c>
      <c r="B411" s="19" t="s">
        <v>4</v>
      </c>
      <c r="C411" s="15">
        <v>4993</v>
      </c>
      <c r="D411" s="19" t="s">
        <v>158</v>
      </c>
      <c r="E411" s="19" t="s">
        <v>5</v>
      </c>
      <c r="F411" s="19" t="s">
        <v>5</v>
      </c>
      <c r="G411" s="19" t="s">
        <v>123</v>
      </c>
    </row>
    <row r="412" spans="1:7">
      <c r="A412" s="13">
        <v>43087</v>
      </c>
      <c r="B412" s="19" t="s">
        <v>4</v>
      </c>
      <c r="C412" s="15">
        <v>6189</v>
      </c>
      <c r="D412" s="53" t="s">
        <v>298</v>
      </c>
      <c r="E412" s="19" t="s">
        <v>5</v>
      </c>
      <c r="F412" s="19" t="s">
        <v>5</v>
      </c>
      <c r="G412" s="19" t="s">
        <v>224</v>
      </c>
    </row>
    <row r="413" spans="1:7">
      <c r="A413" s="13">
        <v>43087</v>
      </c>
      <c r="B413" s="19" t="s">
        <v>4</v>
      </c>
      <c r="C413" s="15">
        <v>1631</v>
      </c>
      <c r="D413" s="19" t="s">
        <v>205</v>
      </c>
      <c r="E413" s="19" t="s">
        <v>5</v>
      </c>
      <c r="F413" s="19" t="s">
        <v>5</v>
      </c>
      <c r="G413" s="19" t="s">
        <v>43</v>
      </c>
    </row>
    <row r="414" spans="1:7">
      <c r="A414" s="13">
        <v>43087</v>
      </c>
      <c r="B414" s="19" t="s">
        <v>4</v>
      </c>
      <c r="C414" s="15">
        <v>4081</v>
      </c>
      <c r="D414" s="53" t="s">
        <v>141</v>
      </c>
      <c r="E414" s="19" t="s">
        <v>5</v>
      </c>
      <c r="F414" s="19" t="s">
        <v>225</v>
      </c>
      <c r="G414" s="19" t="s">
        <v>73</v>
      </c>
    </row>
    <row r="415" spans="1:7">
      <c r="A415" s="13">
        <v>43087</v>
      </c>
      <c r="B415" s="19" t="s">
        <v>4</v>
      </c>
      <c r="C415" s="15">
        <v>4955</v>
      </c>
      <c r="D415" s="19" t="s">
        <v>152</v>
      </c>
      <c r="E415" s="19" t="s">
        <v>5</v>
      </c>
      <c r="F415" s="19" t="s">
        <v>5</v>
      </c>
      <c r="G415" s="19" t="s">
        <v>123</v>
      </c>
    </row>
    <row r="416" spans="1:7">
      <c r="A416" s="13">
        <v>43088</v>
      </c>
      <c r="B416" s="19" t="s">
        <v>4</v>
      </c>
      <c r="C416" s="15">
        <v>6139</v>
      </c>
      <c r="D416" s="19" t="s">
        <v>142</v>
      </c>
      <c r="E416" s="19" t="s">
        <v>5</v>
      </c>
      <c r="F416" s="19" t="s">
        <v>82</v>
      </c>
      <c r="G416" s="19" t="s">
        <v>227</v>
      </c>
    </row>
    <row r="417" spans="1:7">
      <c r="A417" s="13">
        <v>43088</v>
      </c>
      <c r="B417" s="4" t="s">
        <v>4</v>
      </c>
      <c r="C417" s="15">
        <v>4240</v>
      </c>
      <c r="D417" s="4" t="s">
        <v>141</v>
      </c>
      <c r="E417" s="4" t="s">
        <v>5</v>
      </c>
      <c r="F417" s="4" t="s">
        <v>7</v>
      </c>
      <c r="G417" s="4" t="s">
        <v>43</v>
      </c>
    </row>
    <row r="418" spans="1:7">
      <c r="A418" s="13">
        <v>43088</v>
      </c>
      <c r="B418" s="4" t="s">
        <v>4</v>
      </c>
      <c r="C418" s="15">
        <v>4395</v>
      </c>
      <c r="D418" s="53" t="s">
        <v>173</v>
      </c>
      <c r="E418" s="4" t="s">
        <v>5</v>
      </c>
      <c r="F418" s="4" t="s">
        <v>228</v>
      </c>
      <c r="G418" s="4" t="s">
        <v>229</v>
      </c>
    </row>
    <row r="419" spans="1:7">
      <c r="A419" s="13">
        <v>43089</v>
      </c>
      <c r="B419" s="4" t="s">
        <v>4</v>
      </c>
      <c r="C419" s="15">
        <v>4518</v>
      </c>
      <c r="D419" s="57" t="s">
        <v>131</v>
      </c>
      <c r="E419" s="4" t="s">
        <v>5</v>
      </c>
      <c r="F419" s="4" t="s">
        <v>5</v>
      </c>
      <c r="G419" s="4" t="s">
        <v>235</v>
      </c>
    </row>
    <row r="420" spans="1:7">
      <c r="A420" s="13">
        <v>43089</v>
      </c>
      <c r="B420" s="4" t="s">
        <v>4</v>
      </c>
      <c r="C420" s="15">
        <v>4692</v>
      </c>
      <c r="D420" s="4" t="s">
        <v>131</v>
      </c>
      <c r="E420" s="4" t="s">
        <v>5</v>
      </c>
      <c r="F420" s="4" t="s">
        <v>5</v>
      </c>
      <c r="G420" s="4" t="s">
        <v>235</v>
      </c>
    </row>
    <row r="421" spans="1:7">
      <c r="A421" s="13">
        <v>43089</v>
      </c>
      <c r="B421" s="15" t="s">
        <v>4</v>
      </c>
      <c r="C421" s="15">
        <v>3644</v>
      </c>
      <c r="D421" s="53" t="s">
        <v>181</v>
      </c>
      <c r="E421" s="15" t="s">
        <v>5</v>
      </c>
      <c r="F421" s="15" t="s">
        <v>5</v>
      </c>
      <c r="G421" s="15" t="s">
        <v>232</v>
      </c>
    </row>
    <row r="422" spans="1:7">
      <c r="A422" s="13">
        <v>43089</v>
      </c>
      <c r="B422" s="15" t="s">
        <v>4</v>
      </c>
      <c r="C422" s="15">
        <v>1469</v>
      </c>
      <c r="D422" s="53" t="s">
        <v>205</v>
      </c>
      <c r="E422" s="15" t="s">
        <v>5</v>
      </c>
      <c r="F422" s="15" t="s">
        <v>5</v>
      </c>
      <c r="G422" s="15" t="s">
        <v>65</v>
      </c>
    </row>
    <row r="423" spans="1:7">
      <c r="A423" s="13">
        <v>43089</v>
      </c>
      <c r="B423" s="15" t="s">
        <v>4</v>
      </c>
      <c r="C423" s="15">
        <v>3422</v>
      </c>
      <c r="D423" s="53" t="s">
        <v>168</v>
      </c>
      <c r="E423" s="15" t="s">
        <v>5</v>
      </c>
      <c r="F423" s="15" t="s">
        <v>5</v>
      </c>
      <c r="G423" s="15" t="s">
        <v>46</v>
      </c>
    </row>
    <row r="424" spans="1:7">
      <c r="A424" s="13">
        <v>43089</v>
      </c>
      <c r="B424" s="4" t="s">
        <v>4</v>
      </c>
      <c r="C424" s="15">
        <v>8388</v>
      </c>
      <c r="D424" s="60" t="s">
        <v>305</v>
      </c>
      <c r="E424" s="4" t="s">
        <v>5</v>
      </c>
      <c r="F424" s="4" t="s">
        <v>5</v>
      </c>
      <c r="G424" s="4" t="s">
        <v>236</v>
      </c>
    </row>
    <row r="425" spans="1:7" ht="16">
      <c r="A425" s="13">
        <v>43090</v>
      </c>
      <c r="B425" s="4" t="s">
        <v>4</v>
      </c>
      <c r="C425" s="15">
        <v>3899</v>
      </c>
      <c r="D425" s="46" t="s">
        <v>306</v>
      </c>
      <c r="E425" s="4" t="s">
        <v>5</v>
      </c>
      <c r="F425" s="4" t="s">
        <v>5</v>
      </c>
      <c r="G425" s="4" t="s">
        <v>43</v>
      </c>
    </row>
    <row r="426" spans="1:7">
      <c r="A426" s="13">
        <v>43090</v>
      </c>
      <c r="B426" s="4" t="s">
        <v>4</v>
      </c>
      <c r="C426" s="15">
        <v>1309</v>
      </c>
      <c r="D426" s="53" t="s">
        <v>205</v>
      </c>
      <c r="E426" s="4" t="s">
        <v>5</v>
      </c>
      <c r="F426" s="4" t="s">
        <v>5</v>
      </c>
      <c r="G426" s="4" t="s">
        <v>43</v>
      </c>
    </row>
    <row r="427" spans="1:7">
      <c r="A427" s="13">
        <v>43090</v>
      </c>
      <c r="B427" s="4" t="s">
        <v>4</v>
      </c>
      <c r="C427" s="15">
        <v>6112</v>
      </c>
      <c r="D427" s="53" t="s">
        <v>142</v>
      </c>
      <c r="E427" s="4" t="s">
        <v>5</v>
      </c>
      <c r="F427" s="4" t="s">
        <v>5</v>
      </c>
      <c r="G427" s="4" t="s">
        <v>64</v>
      </c>
    </row>
    <row r="428" spans="1:7">
      <c r="A428" s="13">
        <v>43090</v>
      </c>
      <c r="B428" s="4" t="s">
        <v>4</v>
      </c>
      <c r="C428" s="15">
        <v>3462</v>
      </c>
      <c r="D428" s="53" t="s">
        <v>168</v>
      </c>
      <c r="E428" s="4" t="s">
        <v>5</v>
      </c>
      <c r="F428" s="4" t="s">
        <v>5</v>
      </c>
      <c r="G428" s="4" t="s">
        <v>65</v>
      </c>
    </row>
    <row r="429" spans="1:7">
      <c r="A429" s="13">
        <v>43090</v>
      </c>
      <c r="B429" s="4" t="s">
        <v>4</v>
      </c>
      <c r="C429" s="15">
        <v>5886</v>
      </c>
      <c r="D429" s="57" t="s">
        <v>307</v>
      </c>
      <c r="E429" s="4" t="s">
        <v>5</v>
      </c>
      <c r="F429" s="4" t="s">
        <v>5</v>
      </c>
      <c r="G429" s="4" t="s">
        <v>65</v>
      </c>
    </row>
    <row r="430" spans="1:7">
      <c r="A430" s="13">
        <v>43090</v>
      </c>
      <c r="B430" s="4" t="s">
        <v>4</v>
      </c>
      <c r="C430" s="15">
        <v>4670</v>
      </c>
      <c r="D430" s="57" t="s">
        <v>131</v>
      </c>
      <c r="E430" s="4" t="s">
        <v>5</v>
      </c>
      <c r="F430" s="4" t="s">
        <v>5</v>
      </c>
      <c r="G430" s="4" t="s">
        <v>65</v>
      </c>
    </row>
    <row r="431" spans="1:7">
      <c r="A431" s="13">
        <v>43090</v>
      </c>
      <c r="B431" s="4" t="s">
        <v>4</v>
      </c>
      <c r="C431" s="15">
        <v>4642</v>
      </c>
      <c r="D431" s="4" t="s">
        <v>131</v>
      </c>
      <c r="E431" s="4" t="s">
        <v>5</v>
      </c>
      <c r="F431" s="4" t="s">
        <v>5</v>
      </c>
      <c r="G431" s="4" t="s">
        <v>65</v>
      </c>
    </row>
    <row r="432" spans="1:7">
      <c r="A432" s="13">
        <v>43090</v>
      </c>
      <c r="B432" s="4" t="s">
        <v>4</v>
      </c>
      <c r="C432" s="15">
        <v>3505</v>
      </c>
      <c r="D432" s="4" t="s">
        <v>168</v>
      </c>
      <c r="E432" s="4" t="s">
        <v>5</v>
      </c>
      <c r="F432" s="4" t="s">
        <v>5</v>
      </c>
      <c r="G432" s="4" t="s">
        <v>65</v>
      </c>
    </row>
    <row r="433" spans="1:7">
      <c r="A433" s="13">
        <v>43090</v>
      </c>
      <c r="B433" s="4" t="s">
        <v>4</v>
      </c>
      <c r="C433" s="15">
        <v>4951</v>
      </c>
      <c r="D433" s="4" t="s">
        <v>152</v>
      </c>
      <c r="E433" s="4" t="s">
        <v>5</v>
      </c>
      <c r="F433" s="4" t="s">
        <v>5</v>
      </c>
      <c r="G433" s="4" t="s">
        <v>238</v>
      </c>
    </row>
    <row r="434" spans="1:7">
      <c r="A434" s="13">
        <v>43090</v>
      </c>
      <c r="B434" s="4" t="s">
        <v>4</v>
      </c>
      <c r="C434" s="15">
        <v>4482</v>
      </c>
      <c r="D434" s="4" t="s">
        <v>145</v>
      </c>
      <c r="E434" s="4" t="s">
        <v>5</v>
      </c>
      <c r="F434" s="4" t="s">
        <v>5</v>
      </c>
      <c r="G434" s="4" t="s">
        <v>65</v>
      </c>
    </row>
    <row r="435" spans="1:7">
      <c r="A435" s="13">
        <v>43091</v>
      </c>
      <c r="B435" s="4" t="s">
        <v>4</v>
      </c>
      <c r="C435" s="15">
        <v>1898</v>
      </c>
      <c r="D435" s="4" t="s">
        <v>309</v>
      </c>
      <c r="E435" s="4" t="s">
        <v>5</v>
      </c>
      <c r="F435" s="4" t="s">
        <v>5</v>
      </c>
      <c r="G435" s="4" t="s">
        <v>123</v>
      </c>
    </row>
    <row r="436" spans="1:7">
      <c r="A436" s="13">
        <v>43091</v>
      </c>
      <c r="B436" s="4" t="s">
        <v>4</v>
      </c>
      <c r="C436" s="15">
        <v>3466</v>
      </c>
      <c r="D436" s="4" t="s">
        <v>168</v>
      </c>
      <c r="E436" s="4" t="s">
        <v>5</v>
      </c>
      <c r="F436" s="4" t="s">
        <v>5</v>
      </c>
      <c r="G436" s="4" t="s">
        <v>65</v>
      </c>
    </row>
    <row r="437" spans="1:7">
      <c r="A437" s="13">
        <v>43091</v>
      </c>
      <c r="B437" s="4" t="s">
        <v>4</v>
      </c>
      <c r="C437" s="15">
        <v>7662</v>
      </c>
      <c r="D437" s="4" t="s">
        <v>310</v>
      </c>
      <c r="E437" s="4" t="s">
        <v>5</v>
      </c>
      <c r="F437" s="4" t="s">
        <v>5</v>
      </c>
      <c r="G437" s="4" t="s">
        <v>65</v>
      </c>
    </row>
    <row r="438" spans="1:7">
      <c r="A438" s="13">
        <v>43091</v>
      </c>
      <c r="B438" s="4" t="s">
        <v>4</v>
      </c>
      <c r="C438" s="15">
        <v>8279</v>
      </c>
      <c r="D438" s="4" t="s">
        <v>170</v>
      </c>
      <c r="E438" s="4" t="s">
        <v>5</v>
      </c>
      <c r="F438" s="4" t="s">
        <v>5</v>
      </c>
      <c r="G438" s="4" t="s">
        <v>65</v>
      </c>
    </row>
    <row r="439" spans="1:7">
      <c r="A439" s="13">
        <v>43091</v>
      </c>
      <c r="B439" s="4" t="s">
        <v>4</v>
      </c>
      <c r="C439" s="15">
        <v>7238</v>
      </c>
      <c r="D439" s="57" t="s">
        <v>311</v>
      </c>
      <c r="E439" s="4" t="s">
        <v>5</v>
      </c>
      <c r="F439" s="4" t="s">
        <v>5</v>
      </c>
      <c r="G439" s="4" t="s">
        <v>65</v>
      </c>
    </row>
    <row r="440" spans="1:7">
      <c r="A440" s="13">
        <v>43091</v>
      </c>
      <c r="B440" s="4" t="s">
        <v>4</v>
      </c>
      <c r="C440" s="15">
        <v>7774</v>
      </c>
      <c r="D440" s="4" t="s">
        <v>140</v>
      </c>
      <c r="E440" s="4" t="s">
        <v>5</v>
      </c>
      <c r="F440" s="4" t="s">
        <v>5</v>
      </c>
      <c r="G440" s="4" t="s">
        <v>43</v>
      </c>
    </row>
    <row r="441" spans="1:7">
      <c r="A441" s="13">
        <v>43091</v>
      </c>
      <c r="B441" s="4" t="s">
        <v>4</v>
      </c>
      <c r="C441" s="15">
        <v>4319</v>
      </c>
      <c r="D441" s="53" t="s">
        <v>141</v>
      </c>
      <c r="E441" s="4" t="s">
        <v>5</v>
      </c>
      <c r="F441" s="4" t="s">
        <v>5</v>
      </c>
      <c r="G441" s="4" t="s">
        <v>99</v>
      </c>
    </row>
    <row r="442" spans="1:7">
      <c r="A442" s="13">
        <v>43092</v>
      </c>
      <c r="B442" s="4" t="s">
        <v>4</v>
      </c>
      <c r="C442" s="15">
        <v>5375</v>
      </c>
      <c r="D442" s="4" t="s">
        <v>155</v>
      </c>
      <c r="E442" s="4" t="s">
        <v>5</v>
      </c>
      <c r="F442" s="4" t="s">
        <v>6</v>
      </c>
      <c r="G442" s="4" t="s">
        <v>241</v>
      </c>
    </row>
    <row r="443" spans="1:7">
      <c r="A443" s="13">
        <v>43092</v>
      </c>
      <c r="B443" s="4" t="s">
        <v>4</v>
      </c>
      <c r="C443" s="15">
        <v>4985</v>
      </c>
      <c r="D443" s="4" t="s">
        <v>158</v>
      </c>
      <c r="E443" s="4" t="s">
        <v>5</v>
      </c>
      <c r="F443" s="4" t="s">
        <v>53</v>
      </c>
      <c r="G443" s="4" t="s">
        <v>42</v>
      </c>
    </row>
    <row r="444" spans="1:7">
      <c r="A444" s="13">
        <v>43092</v>
      </c>
      <c r="B444" s="4" t="s">
        <v>4</v>
      </c>
      <c r="C444" s="15">
        <v>6980</v>
      </c>
      <c r="D444" s="53" t="s">
        <v>197</v>
      </c>
      <c r="E444" s="4" t="s">
        <v>5</v>
      </c>
      <c r="F444" s="4" t="s">
        <v>7</v>
      </c>
      <c r="G444" s="4" t="s">
        <v>43</v>
      </c>
    </row>
    <row r="445" spans="1:7">
      <c r="A445" s="13">
        <v>43093</v>
      </c>
      <c r="B445" s="4" t="s">
        <v>4</v>
      </c>
      <c r="C445" s="15">
        <v>6990</v>
      </c>
      <c r="D445" s="4" t="s">
        <v>312</v>
      </c>
      <c r="E445" s="4" t="s">
        <v>5</v>
      </c>
      <c r="F445" s="4" t="s">
        <v>7</v>
      </c>
      <c r="G445" s="4" t="s">
        <v>65</v>
      </c>
    </row>
    <row r="446" spans="1:7">
      <c r="A446" s="13">
        <v>43096</v>
      </c>
      <c r="B446" s="4" t="s">
        <v>4</v>
      </c>
      <c r="C446" s="15">
        <v>9132</v>
      </c>
      <c r="D446" s="4" t="s">
        <v>313</v>
      </c>
      <c r="E446" s="4" t="s">
        <v>5</v>
      </c>
      <c r="F446" s="4" t="s">
        <v>245</v>
      </c>
      <c r="G446" s="4" t="s">
        <v>246</v>
      </c>
    </row>
    <row r="447" spans="1:7">
      <c r="A447" s="13">
        <v>43096</v>
      </c>
      <c r="B447" s="4" t="s">
        <v>4</v>
      </c>
      <c r="C447" s="15">
        <v>7224</v>
      </c>
      <c r="D447" s="4" t="s">
        <v>311</v>
      </c>
      <c r="E447" s="4" t="s">
        <v>5</v>
      </c>
      <c r="F447" s="4" t="s">
        <v>6</v>
      </c>
      <c r="G447" s="4" t="s">
        <v>247</v>
      </c>
    </row>
    <row r="448" spans="1:7">
      <c r="A448" s="13">
        <v>43096</v>
      </c>
      <c r="B448" s="4" t="s">
        <v>4</v>
      </c>
      <c r="C448" s="15">
        <v>3541</v>
      </c>
      <c r="D448" s="4" t="s">
        <v>168</v>
      </c>
      <c r="E448" s="4" t="s">
        <v>5</v>
      </c>
      <c r="F448" s="4" t="s">
        <v>7</v>
      </c>
      <c r="G448" s="4" t="s">
        <v>43</v>
      </c>
    </row>
    <row r="449" spans="1:7">
      <c r="A449" s="13">
        <v>43096</v>
      </c>
      <c r="B449" s="4" t="s">
        <v>4</v>
      </c>
      <c r="C449" s="15">
        <v>2624</v>
      </c>
      <c r="D449" s="4" t="s">
        <v>205</v>
      </c>
      <c r="E449" s="4" t="s">
        <v>5</v>
      </c>
      <c r="F449" s="4" t="s">
        <v>6</v>
      </c>
      <c r="G449" s="4" t="s">
        <v>43</v>
      </c>
    </row>
    <row r="450" spans="1:7">
      <c r="A450" s="13">
        <v>43096</v>
      </c>
      <c r="B450" s="4" t="s">
        <v>4</v>
      </c>
      <c r="C450" s="15">
        <v>7650</v>
      </c>
      <c r="D450" s="4" t="s">
        <v>315</v>
      </c>
      <c r="E450" s="4" t="s">
        <v>5</v>
      </c>
      <c r="F450" s="4" t="s">
        <v>257</v>
      </c>
      <c r="G450" s="4" t="s">
        <v>258</v>
      </c>
    </row>
    <row r="451" spans="1:7">
      <c r="A451" s="13">
        <v>43096</v>
      </c>
      <c r="B451" s="4" t="s">
        <v>4</v>
      </c>
      <c r="C451" s="15">
        <v>2309</v>
      </c>
      <c r="D451" s="4" t="s">
        <v>205</v>
      </c>
      <c r="E451" s="4" t="s">
        <v>5</v>
      </c>
      <c r="F451" s="4" t="s">
        <v>9</v>
      </c>
      <c r="G451" s="4" t="s">
        <v>235</v>
      </c>
    </row>
    <row r="452" spans="1:7">
      <c r="A452" s="13">
        <v>43096</v>
      </c>
      <c r="B452" s="4" t="s">
        <v>4</v>
      </c>
      <c r="C452" s="15">
        <v>5800</v>
      </c>
      <c r="D452" s="4" t="s">
        <v>307</v>
      </c>
      <c r="E452" s="4" t="s">
        <v>5</v>
      </c>
      <c r="F452" s="4" t="s">
        <v>7</v>
      </c>
      <c r="G452" s="4" t="s">
        <v>236</v>
      </c>
    </row>
    <row r="453" spans="1:7">
      <c r="A453" s="13">
        <v>43096</v>
      </c>
      <c r="B453" s="4" t="s">
        <v>4</v>
      </c>
      <c r="C453" s="15">
        <v>4521</v>
      </c>
      <c r="D453" s="4" t="s">
        <v>131</v>
      </c>
      <c r="E453" s="4" t="s">
        <v>5</v>
      </c>
      <c r="F453" s="4" t="s">
        <v>6</v>
      </c>
      <c r="G453" s="4" t="s">
        <v>43</v>
      </c>
    </row>
    <row r="454" spans="1:7">
      <c r="A454" s="13">
        <v>43096</v>
      </c>
      <c r="B454" s="4" t="s">
        <v>22</v>
      </c>
      <c r="C454" s="15">
        <v>4980</v>
      </c>
      <c r="D454" s="4" t="s">
        <v>290</v>
      </c>
      <c r="E454" s="4" t="s">
        <v>5</v>
      </c>
      <c r="F454" s="4" t="s">
        <v>6</v>
      </c>
      <c r="G454" s="4" t="s">
        <v>98</v>
      </c>
    </row>
    <row r="455" spans="1:7">
      <c r="A455" s="13">
        <v>43096</v>
      </c>
      <c r="B455" s="4" t="s">
        <v>4</v>
      </c>
      <c r="C455" s="15">
        <v>4154</v>
      </c>
      <c r="D455" s="4" t="s">
        <v>141</v>
      </c>
      <c r="E455" s="4" t="s">
        <v>5</v>
      </c>
      <c r="F455" s="4" t="s">
        <v>7</v>
      </c>
      <c r="G455" s="4" t="s">
        <v>261</v>
      </c>
    </row>
    <row r="456" spans="1:7">
      <c r="A456" s="13">
        <v>43096</v>
      </c>
      <c r="B456" s="4" t="s">
        <v>4</v>
      </c>
      <c r="C456" s="15">
        <v>3445</v>
      </c>
      <c r="D456" s="4" t="s">
        <v>168</v>
      </c>
      <c r="E456" s="4" t="s">
        <v>5</v>
      </c>
      <c r="F456" s="4" t="s">
        <v>7</v>
      </c>
      <c r="G456" s="4" t="s">
        <v>262</v>
      </c>
    </row>
    <row r="457" spans="1:7">
      <c r="A457" s="13">
        <v>43096</v>
      </c>
      <c r="B457" s="4" t="s">
        <v>4</v>
      </c>
      <c r="C457" s="15">
        <v>4888</v>
      </c>
      <c r="D457" s="4" t="s">
        <v>317</v>
      </c>
      <c r="E457" s="4" t="s">
        <v>5</v>
      </c>
      <c r="F457" s="4" t="s">
        <v>53</v>
      </c>
      <c r="G457" s="4" t="s">
        <v>43</v>
      </c>
    </row>
    <row r="458" spans="1:7">
      <c r="A458" s="13">
        <v>43096</v>
      </c>
      <c r="B458" s="4" t="s">
        <v>4</v>
      </c>
      <c r="C458" s="15">
        <v>8166</v>
      </c>
      <c r="D458" s="4" t="s">
        <v>148</v>
      </c>
      <c r="E458" s="4" t="s">
        <v>5</v>
      </c>
      <c r="F458" s="4" t="s">
        <v>7</v>
      </c>
      <c r="G458" s="4" t="s">
        <v>259</v>
      </c>
    </row>
    <row r="459" spans="1:7">
      <c r="A459" s="13">
        <v>43096</v>
      </c>
      <c r="B459" s="4" t="s">
        <v>4</v>
      </c>
      <c r="C459" s="15">
        <v>4483</v>
      </c>
      <c r="D459" s="4" t="s">
        <v>139</v>
      </c>
      <c r="E459" s="4" t="s">
        <v>5</v>
      </c>
      <c r="F459" s="4" t="s">
        <v>7</v>
      </c>
      <c r="G459" s="4" t="s">
        <v>260</v>
      </c>
    </row>
    <row r="460" spans="1:7">
      <c r="A460" s="13">
        <v>43096</v>
      </c>
      <c r="B460" s="4" t="s">
        <v>4</v>
      </c>
      <c r="C460" s="15">
        <v>2624</v>
      </c>
      <c r="D460" s="4" t="s">
        <v>205</v>
      </c>
      <c r="E460" s="4" t="s">
        <v>5</v>
      </c>
      <c r="F460" s="4" t="s">
        <v>6</v>
      </c>
      <c r="G460" s="4" t="s">
        <v>235</v>
      </c>
    </row>
    <row r="461" spans="1:7">
      <c r="A461" s="13">
        <v>43097</v>
      </c>
      <c r="B461" s="4" t="s">
        <v>4</v>
      </c>
      <c r="C461" s="15">
        <v>6211</v>
      </c>
      <c r="D461" s="4" t="s">
        <v>287</v>
      </c>
      <c r="E461" s="4" t="s">
        <v>5</v>
      </c>
      <c r="F461" s="4" t="s">
        <v>7</v>
      </c>
      <c r="G461" s="4" t="s">
        <v>43</v>
      </c>
    </row>
    <row r="462" spans="1:7">
      <c r="A462" s="13">
        <v>43097</v>
      </c>
      <c r="B462" s="4" t="s">
        <v>4</v>
      </c>
      <c r="C462" s="15">
        <v>7421</v>
      </c>
      <c r="D462" s="4" t="s">
        <v>331</v>
      </c>
      <c r="E462" s="4" t="s">
        <v>5</v>
      </c>
      <c r="F462" s="4" t="s">
        <v>5</v>
      </c>
      <c r="G462" s="4" t="s">
        <v>123</v>
      </c>
    </row>
    <row r="463" spans="1:7">
      <c r="A463" s="13">
        <v>43097</v>
      </c>
      <c r="B463" s="4" t="s">
        <v>4</v>
      </c>
      <c r="C463" s="15">
        <v>4592</v>
      </c>
      <c r="D463" s="4" t="s">
        <v>207</v>
      </c>
      <c r="E463" s="4" t="s">
        <v>5</v>
      </c>
      <c r="F463" s="4" t="s">
        <v>5</v>
      </c>
      <c r="G463" s="4" t="s">
        <v>253</v>
      </c>
    </row>
    <row r="464" spans="1:7">
      <c r="A464" s="13">
        <v>43097</v>
      </c>
      <c r="B464" s="4" t="s">
        <v>4</v>
      </c>
      <c r="C464" s="15">
        <v>8052</v>
      </c>
      <c r="D464" s="26" t="s">
        <v>133</v>
      </c>
      <c r="E464" s="4" t="s">
        <v>5</v>
      </c>
      <c r="F464" s="4" t="s">
        <v>24</v>
      </c>
      <c r="G464" s="4" t="s">
        <v>266</v>
      </c>
    </row>
    <row r="465" spans="1:7">
      <c r="A465" s="13">
        <v>43097</v>
      </c>
      <c r="B465" s="4" t="s">
        <v>4</v>
      </c>
      <c r="C465" s="15">
        <v>6783</v>
      </c>
      <c r="D465" s="4" t="s">
        <v>144</v>
      </c>
      <c r="E465" s="4" t="s">
        <v>5</v>
      </c>
      <c r="F465" s="4" t="s">
        <v>7</v>
      </c>
      <c r="G465" s="4" t="s">
        <v>98</v>
      </c>
    </row>
    <row r="466" spans="1:7">
      <c r="A466" s="13">
        <v>43097</v>
      </c>
      <c r="B466" s="4" t="s">
        <v>4</v>
      </c>
      <c r="C466" s="15">
        <v>1254</v>
      </c>
      <c r="D466" s="4" t="s">
        <v>205</v>
      </c>
      <c r="E466" s="4" t="s">
        <v>5</v>
      </c>
      <c r="F466" s="4" t="s">
        <v>7</v>
      </c>
      <c r="G466" s="4" t="s">
        <v>98</v>
      </c>
    </row>
    <row r="467" spans="1:7">
      <c r="A467" s="13">
        <v>43097</v>
      </c>
      <c r="B467" s="4" t="s">
        <v>7</v>
      </c>
      <c r="C467" s="15">
        <v>57290</v>
      </c>
      <c r="D467" s="4" t="s">
        <v>356</v>
      </c>
      <c r="E467" s="4" t="s">
        <v>5</v>
      </c>
      <c r="F467" s="4" t="s">
        <v>53</v>
      </c>
      <c r="G467" s="4" t="s">
        <v>268</v>
      </c>
    </row>
    <row r="468" spans="1:7">
      <c r="A468" s="13">
        <v>43097</v>
      </c>
      <c r="B468" s="4" t="s">
        <v>4</v>
      </c>
      <c r="C468" s="15">
        <v>9633</v>
      </c>
      <c r="D468" s="4" t="s">
        <v>332</v>
      </c>
      <c r="E468" s="4" t="s">
        <v>5</v>
      </c>
      <c r="F468" s="4" t="s">
        <v>24</v>
      </c>
      <c r="G468" s="4" t="s">
        <v>248</v>
      </c>
    </row>
    <row r="469" spans="1:7">
      <c r="A469" s="13">
        <v>43097</v>
      </c>
      <c r="B469" s="4" t="s">
        <v>263</v>
      </c>
      <c r="C469" s="15">
        <v>1221</v>
      </c>
      <c r="D469" s="4" t="s">
        <v>205</v>
      </c>
      <c r="E469" s="4" t="s">
        <v>5</v>
      </c>
      <c r="F469" s="4" t="s">
        <v>6</v>
      </c>
      <c r="G469" s="4" t="s">
        <v>65</v>
      </c>
    </row>
    <row r="470" spans="1:7">
      <c r="A470" s="13">
        <v>43097</v>
      </c>
      <c r="B470" s="4" t="s">
        <v>4</v>
      </c>
      <c r="C470" s="15">
        <v>5488</v>
      </c>
      <c r="D470" s="4" t="s">
        <v>334</v>
      </c>
      <c r="E470" s="4" t="s">
        <v>5</v>
      </c>
      <c r="F470" s="4" t="s">
        <v>53</v>
      </c>
      <c r="G470" s="4" t="s">
        <v>269</v>
      </c>
    </row>
    <row r="471" spans="1:7">
      <c r="A471" s="13">
        <v>43097</v>
      </c>
      <c r="B471" s="4" t="s">
        <v>4</v>
      </c>
      <c r="C471" s="15">
        <v>4997</v>
      </c>
      <c r="D471" s="4" t="s">
        <v>335</v>
      </c>
      <c r="E471" s="4" t="s">
        <v>5</v>
      </c>
      <c r="F471" s="4" t="s">
        <v>7</v>
      </c>
      <c r="G471" s="4" t="s">
        <v>65</v>
      </c>
    </row>
    <row r="472" spans="1:7">
      <c r="A472" s="13">
        <v>43098</v>
      </c>
      <c r="B472" s="4" t="s">
        <v>4</v>
      </c>
      <c r="C472" s="15">
        <v>3583</v>
      </c>
      <c r="D472" s="4" t="s">
        <v>168</v>
      </c>
      <c r="E472" s="4" t="s">
        <v>5</v>
      </c>
      <c r="F472" s="4" t="s">
        <v>24</v>
      </c>
      <c r="G472" s="4" t="s">
        <v>123</v>
      </c>
    </row>
    <row r="473" spans="1:7">
      <c r="A473" s="13">
        <v>43098</v>
      </c>
      <c r="B473" s="4" t="s">
        <v>4</v>
      </c>
      <c r="C473" s="15">
        <v>3836</v>
      </c>
      <c r="D473" s="4" t="s">
        <v>304</v>
      </c>
      <c r="E473" s="4" t="s">
        <v>5</v>
      </c>
      <c r="F473" s="4" t="s">
        <v>6</v>
      </c>
      <c r="G473" s="4" t="s">
        <v>235</v>
      </c>
    </row>
    <row r="474" spans="1:7">
      <c r="A474" s="13">
        <v>43098</v>
      </c>
      <c r="B474" s="4" t="s">
        <v>4</v>
      </c>
      <c r="C474" s="15">
        <v>6830</v>
      </c>
      <c r="D474" s="4" t="s">
        <v>308</v>
      </c>
      <c r="E474" s="4" t="s">
        <v>5</v>
      </c>
      <c r="F474" s="4" t="s">
        <v>6</v>
      </c>
      <c r="G474" s="4" t="s">
        <v>248</v>
      </c>
    </row>
    <row r="475" spans="1:7">
      <c r="A475" s="13">
        <v>43098</v>
      </c>
      <c r="B475" s="4" t="s">
        <v>4</v>
      </c>
      <c r="C475" s="15">
        <v>4475</v>
      </c>
      <c r="D475" s="4" t="s">
        <v>139</v>
      </c>
      <c r="E475" s="4" t="s">
        <v>5</v>
      </c>
      <c r="F475" s="4" t="s">
        <v>7</v>
      </c>
      <c r="G475" s="4" t="s">
        <v>99</v>
      </c>
    </row>
    <row r="476" spans="1:7">
      <c r="A476" s="13">
        <v>43098</v>
      </c>
      <c r="B476" s="4" t="s">
        <v>4</v>
      </c>
      <c r="C476" s="15">
        <v>2142</v>
      </c>
      <c r="D476" s="4" t="s">
        <v>205</v>
      </c>
      <c r="E476" s="4" t="s">
        <v>5</v>
      </c>
      <c r="F476" s="4" t="s">
        <v>7</v>
      </c>
      <c r="G476" s="4" t="s">
        <v>98</v>
      </c>
    </row>
    <row r="477" spans="1:7">
      <c r="A477" s="13">
        <v>43098</v>
      </c>
      <c r="B477" s="4" t="s">
        <v>4</v>
      </c>
      <c r="C477" s="15">
        <v>4887</v>
      </c>
      <c r="D477" s="4" t="s">
        <v>317</v>
      </c>
      <c r="E477" s="4" t="s">
        <v>5</v>
      </c>
      <c r="F477" s="4" t="s">
        <v>7</v>
      </c>
      <c r="G477" s="4" t="s">
        <v>43</v>
      </c>
    </row>
    <row r="478" spans="1:7">
      <c r="A478" s="13">
        <v>43098</v>
      </c>
      <c r="B478" s="4" t="s">
        <v>4</v>
      </c>
      <c r="C478" s="15">
        <v>3350</v>
      </c>
      <c r="D478" s="4" t="s">
        <v>151</v>
      </c>
      <c r="E478" s="4" t="s">
        <v>5</v>
      </c>
      <c r="F478" s="4" t="s">
        <v>6</v>
      </c>
      <c r="G478" s="4" t="s">
        <v>43</v>
      </c>
    </row>
    <row r="479" spans="1:7">
      <c r="A479" s="13">
        <v>43098</v>
      </c>
      <c r="B479" s="4" t="s">
        <v>4</v>
      </c>
      <c r="C479" s="15">
        <v>8913</v>
      </c>
      <c r="D479" s="4" t="s">
        <v>423</v>
      </c>
      <c r="E479" s="4" t="s">
        <v>5</v>
      </c>
      <c r="F479" s="4" t="s">
        <v>9</v>
      </c>
      <c r="G479" s="4" t="s">
        <v>65</v>
      </c>
    </row>
    <row r="480" spans="1:7">
      <c r="A480" s="13">
        <v>43098</v>
      </c>
      <c r="B480" s="4" t="s">
        <v>4</v>
      </c>
      <c r="C480" s="15">
        <v>8812</v>
      </c>
      <c r="D480" s="4" t="s">
        <v>339</v>
      </c>
      <c r="E480" s="4" t="s">
        <v>5</v>
      </c>
      <c r="F480" s="4" t="s">
        <v>127</v>
      </c>
      <c r="G480" s="4" t="s">
        <v>236</v>
      </c>
    </row>
    <row r="481" spans="1:7">
      <c r="A481" s="13">
        <v>43098</v>
      </c>
      <c r="B481" s="4" t="s">
        <v>4</v>
      </c>
      <c r="C481" s="15">
        <v>4991</v>
      </c>
      <c r="D481" s="4" t="s">
        <v>158</v>
      </c>
      <c r="E481" s="4" t="s">
        <v>5</v>
      </c>
      <c r="F481" s="4" t="s">
        <v>24</v>
      </c>
      <c r="G481" s="4" t="s">
        <v>249</v>
      </c>
    </row>
    <row r="482" spans="1:7">
      <c r="A482" s="13">
        <v>43098</v>
      </c>
      <c r="B482" s="4" t="s">
        <v>4</v>
      </c>
      <c r="C482" s="15">
        <v>4973</v>
      </c>
      <c r="D482" s="4" t="s">
        <v>340</v>
      </c>
      <c r="E482" s="4" t="s">
        <v>5</v>
      </c>
      <c r="F482" s="4" t="s">
        <v>7</v>
      </c>
      <c r="G482" s="4" t="s">
        <v>43</v>
      </c>
    </row>
    <row r="483" spans="1:7">
      <c r="A483" s="13">
        <v>43098</v>
      </c>
      <c r="B483" s="4" t="s">
        <v>4</v>
      </c>
      <c r="C483" s="15">
        <v>7307</v>
      </c>
      <c r="D483" s="4" t="s">
        <v>130</v>
      </c>
      <c r="E483" s="4" t="s">
        <v>5</v>
      </c>
      <c r="F483" s="4" t="s">
        <v>7</v>
      </c>
      <c r="G483" s="4" t="s">
        <v>43</v>
      </c>
    </row>
    <row r="484" spans="1:7">
      <c r="A484" s="13">
        <v>43098</v>
      </c>
      <c r="B484" s="4" t="s">
        <v>4</v>
      </c>
      <c r="C484" s="15">
        <v>4970</v>
      </c>
      <c r="D484" s="4" t="s">
        <v>199</v>
      </c>
      <c r="E484" s="4" t="s">
        <v>5</v>
      </c>
      <c r="F484" s="4" t="s">
        <v>127</v>
      </c>
      <c r="G484" s="4" t="s">
        <v>65</v>
      </c>
    </row>
    <row r="485" spans="1:7">
      <c r="A485" s="13">
        <v>43098</v>
      </c>
      <c r="B485" s="4" t="s">
        <v>4</v>
      </c>
      <c r="C485" s="15">
        <v>3347</v>
      </c>
      <c r="D485" s="4" t="s">
        <v>151</v>
      </c>
      <c r="E485" s="4" t="s">
        <v>5</v>
      </c>
      <c r="F485" s="4" t="s">
        <v>6</v>
      </c>
      <c r="G485" s="4" t="s">
        <v>65</v>
      </c>
    </row>
    <row r="486" spans="1:7">
      <c r="A486" s="13">
        <v>43098</v>
      </c>
      <c r="B486" s="4" t="s">
        <v>4</v>
      </c>
      <c r="C486" s="15">
        <v>3354</v>
      </c>
      <c r="D486" s="4" t="s">
        <v>151</v>
      </c>
      <c r="E486" s="4" t="s">
        <v>5</v>
      </c>
      <c r="F486" s="4" t="s">
        <v>6</v>
      </c>
      <c r="G486" s="4" t="s">
        <v>278</v>
      </c>
    </row>
    <row r="487" spans="1:7">
      <c r="A487" s="13">
        <v>43098</v>
      </c>
      <c r="B487" s="4" t="s">
        <v>4</v>
      </c>
      <c r="C487" s="15">
        <v>1895</v>
      </c>
      <c r="D487" s="4" t="s">
        <v>205</v>
      </c>
      <c r="E487" s="4" t="s">
        <v>5</v>
      </c>
      <c r="F487" s="4" t="s">
        <v>6</v>
      </c>
      <c r="G487" s="4" t="s">
        <v>43</v>
      </c>
    </row>
    <row r="488" spans="1:7">
      <c r="A488" s="13">
        <v>43098</v>
      </c>
      <c r="B488" s="4" t="s">
        <v>4</v>
      </c>
      <c r="C488" s="15">
        <v>8561</v>
      </c>
      <c r="D488" s="4" t="s">
        <v>188</v>
      </c>
      <c r="E488" s="4" t="s">
        <v>5</v>
      </c>
      <c r="F488" s="4" t="s">
        <v>24</v>
      </c>
      <c r="G488" s="4" t="s">
        <v>243</v>
      </c>
    </row>
    <row r="489" spans="1:7">
      <c r="A489" s="13">
        <v>43098</v>
      </c>
      <c r="B489" s="4" t="s">
        <v>4</v>
      </c>
      <c r="C489" s="15">
        <v>3467</v>
      </c>
      <c r="D489" s="4" t="s">
        <v>168</v>
      </c>
      <c r="E489" s="4" t="s">
        <v>5</v>
      </c>
      <c r="F489" s="4" t="s">
        <v>7</v>
      </c>
      <c r="G489" s="4" t="s">
        <v>238</v>
      </c>
    </row>
    <row r="490" spans="1:7">
      <c r="A490" s="13">
        <v>43099</v>
      </c>
      <c r="B490" s="4" t="s">
        <v>4</v>
      </c>
      <c r="C490" s="15">
        <v>9964</v>
      </c>
      <c r="D490" s="4" t="s">
        <v>344</v>
      </c>
      <c r="E490" s="4" t="s">
        <v>5</v>
      </c>
      <c r="F490" s="4" t="s">
        <v>7</v>
      </c>
      <c r="G490" s="4" t="s">
        <v>236</v>
      </c>
    </row>
    <row r="491" spans="1:7">
      <c r="A491" s="13">
        <v>43099</v>
      </c>
      <c r="B491" s="4" t="s">
        <v>4</v>
      </c>
      <c r="C491" s="15">
        <v>4577</v>
      </c>
      <c r="D491" s="4" t="s">
        <v>131</v>
      </c>
      <c r="E491" s="4" t="s">
        <v>5</v>
      </c>
      <c r="F491" s="4" t="s">
        <v>5</v>
      </c>
      <c r="G491" s="4" t="s">
        <v>240</v>
      </c>
    </row>
    <row r="492" spans="1:7">
      <c r="A492" s="13">
        <v>43100</v>
      </c>
      <c r="B492" s="4" t="s">
        <v>4</v>
      </c>
      <c r="C492" s="15">
        <v>3961</v>
      </c>
      <c r="D492" s="4" t="s">
        <v>325</v>
      </c>
      <c r="E492" s="4" t="s">
        <v>5</v>
      </c>
      <c r="F492" s="4" t="s">
        <v>24</v>
      </c>
      <c r="G492" s="4" t="s">
        <v>65</v>
      </c>
    </row>
    <row r="493" spans="1:7">
      <c r="A493" s="13">
        <v>43100</v>
      </c>
      <c r="B493" s="4" t="s">
        <v>4</v>
      </c>
      <c r="C493" s="15">
        <v>2431</v>
      </c>
      <c r="D493" s="4" t="s">
        <v>205</v>
      </c>
      <c r="E493" s="4" t="s">
        <v>5</v>
      </c>
      <c r="F493" s="4" t="s">
        <v>4</v>
      </c>
      <c r="G493" s="4" t="s">
        <v>65</v>
      </c>
    </row>
    <row r="494" spans="1:7">
      <c r="A494" s="13">
        <v>43100</v>
      </c>
      <c r="B494" s="4" t="s">
        <v>4</v>
      </c>
      <c r="C494" s="15">
        <v>4418</v>
      </c>
      <c r="D494" s="4" t="s">
        <v>139</v>
      </c>
      <c r="E494" s="4" t="s">
        <v>5</v>
      </c>
      <c r="F494" s="4" t="s">
        <v>5</v>
      </c>
      <c r="G494" s="4" t="s">
        <v>65</v>
      </c>
    </row>
    <row r="495" spans="1:7">
      <c r="A495" s="13">
        <v>43100</v>
      </c>
      <c r="B495" s="4" t="s">
        <v>4</v>
      </c>
      <c r="C495" s="15">
        <v>5402</v>
      </c>
      <c r="D495" s="4" t="s">
        <v>345</v>
      </c>
      <c r="E495" s="4" t="s">
        <v>5</v>
      </c>
      <c r="F495" s="4" t="s">
        <v>5</v>
      </c>
      <c r="G495" s="4" t="s">
        <v>65</v>
      </c>
    </row>
    <row r="496" spans="1:7">
      <c r="A496" s="13">
        <v>43100</v>
      </c>
      <c r="B496" s="4" t="s">
        <v>4</v>
      </c>
      <c r="C496" s="15">
        <v>1210</v>
      </c>
      <c r="D496" s="4" t="s">
        <v>205</v>
      </c>
      <c r="E496" s="4" t="s">
        <v>5</v>
      </c>
      <c r="F496" s="4" t="s">
        <v>5</v>
      </c>
      <c r="G496" s="4" t="s">
        <v>43</v>
      </c>
    </row>
    <row r="497" spans="1:7">
      <c r="A497" s="13">
        <v>43100</v>
      </c>
      <c r="B497" s="4" t="s">
        <v>4</v>
      </c>
      <c r="C497" s="15">
        <v>4687</v>
      </c>
      <c r="D497" s="4" t="s">
        <v>207</v>
      </c>
      <c r="E497" s="4" t="s">
        <v>5</v>
      </c>
      <c r="F497" s="4" t="s">
        <v>5</v>
      </c>
      <c r="G497" s="4" t="s">
        <v>50</v>
      </c>
    </row>
    <row r="498" spans="1:7">
      <c r="A498" s="13">
        <v>43100</v>
      </c>
      <c r="B498" s="4" t="s">
        <v>4</v>
      </c>
      <c r="C498" s="15">
        <v>4420</v>
      </c>
      <c r="D498" s="4" t="s">
        <v>139</v>
      </c>
      <c r="E498" s="4" t="s">
        <v>5</v>
      </c>
      <c r="F498" s="4" t="s">
        <v>5</v>
      </c>
      <c r="G498" s="4" t="s">
        <v>43</v>
      </c>
    </row>
    <row r="499" spans="1:7">
      <c r="A499" s="13">
        <v>43090</v>
      </c>
      <c r="B499" s="4" t="s">
        <v>4</v>
      </c>
      <c r="C499" s="15">
        <v>6830</v>
      </c>
      <c r="D499" s="4" t="s">
        <v>308</v>
      </c>
      <c r="E499" s="4" t="s">
        <v>237</v>
      </c>
      <c r="F499" s="4" t="s">
        <v>5</v>
      </c>
      <c r="G499" s="4" t="s">
        <v>65</v>
      </c>
    </row>
    <row r="500" spans="1:7">
      <c r="A500" s="13">
        <v>43088</v>
      </c>
      <c r="B500" s="4" t="s">
        <v>4</v>
      </c>
      <c r="C500" s="15">
        <v>2137</v>
      </c>
      <c r="D500" s="4" t="s">
        <v>132</v>
      </c>
      <c r="E500" s="4" t="s">
        <v>225</v>
      </c>
      <c r="F500" s="4" t="s">
        <v>7</v>
      </c>
      <c r="G500" s="4" t="s">
        <v>97</v>
      </c>
    </row>
    <row r="501" spans="1:7">
      <c r="A501" s="13">
        <v>43098</v>
      </c>
      <c r="B501" s="4" t="s">
        <v>4</v>
      </c>
      <c r="C501" s="15">
        <v>5720</v>
      </c>
      <c r="D501" s="4" t="s">
        <v>341</v>
      </c>
      <c r="E501" s="4" t="s">
        <v>276</v>
      </c>
      <c r="F501" s="4" t="s">
        <v>6</v>
      </c>
      <c r="G501" s="4" t="s">
        <v>40</v>
      </c>
    </row>
    <row r="502" spans="1:7">
      <c r="A502" s="13">
        <v>43085</v>
      </c>
      <c r="B502" s="4" t="s">
        <v>4</v>
      </c>
      <c r="C502" s="15">
        <v>1749</v>
      </c>
      <c r="D502" s="53" t="s">
        <v>136</v>
      </c>
      <c r="E502" s="4" t="s">
        <v>79</v>
      </c>
      <c r="F502" s="4" t="s">
        <v>71</v>
      </c>
      <c r="G502" s="4" t="s">
        <v>98</v>
      </c>
    </row>
    <row r="503" spans="1:7" ht="32">
      <c r="A503" s="13">
        <v>43088</v>
      </c>
      <c r="B503" s="4" t="s">
        <v>4</v>
      </c>
      <c r="C503" s="15">
        <v>1363</v>
      </c>
      <c r="D503" s="46" t="s">
        <v>299</v>
      </c>
      <c r="E503" s="4" t="s">
        <v>79</v>
      </c>
      <c r="F503" s="4" t="s">
        <v>7</v>
      </c>
      <c r="G503" s="4" t="s">
        <v>65</v>
      </c>
    </row>
    <row r="504" spans="1:7">
      <c r="A504" s="13">
        <v>43099</v>
      </c>
      <c r="B504" s="4" t="s">
        <v>4</v>
      </c>
      <c r="C504" s="15">
        <v>8379</v>
      </c>
      <c r="D504" s="4" t="s">
        <v>300</v>
      </c>
      <c r="E504" s="4" t="s">
        <v>79</v>
      </c>
      <c r="F504" s="4" t="s">
        <v>7</v>
      </c>
      <c r="G504" s="4" t="s">
        <v>279</v>
      </c>
    </row>
    <row r="505" spans="1:7" ht="32">
      <c r="A505" s="13">
        <v>43086</v>
      </c>
      <c r="B505" s="19" t="s">
        <v>4</v>
      </c>
      <c r="C505" s="15">
        <v>2146</v>
      </c>
      <c r="D505" s="46" t="s">
        <v>293</v>
      </c>
      <c r="E505" s="19" t="s">
        <v>218</v>
      </c>
      <c r="F505" s="19" t="s">
        <v>6</v>
      </c>
      <c r="G505" s="19" t="s">
        <v>65</v>
      </c>
    </row>
    <row r="506" spans="1:7">
      <c r="A506" s="13">
        <v>43072</v>
      </c>
      <c r="B506" s="4" t="s">
        <v>25</v>
      </c>
      <c r="C506" s="15">
        <v>473072</v>
      </c>
      <c r="D506" s="15" t="s">
        <v>423</v>
      </c>
      <c r="E506" s="4" t="s">
        <v>25</v>
      </c>
      <c r="F506" s="4" t="s">
        <v>7</v>
      </c>
      <c r="G506" s="4" t="s">
        <v>43</v>
      </c>
    </row>
    <row r="507" spans="1:7">
      <c r="A507" s="13">
        <v>43089</v>
      </c>
      <c r="B507" s="4" t="s">
        <v>4</v>
      </c>
      <c r="C507" s="15">
        <v>4450</v>
      </c>
      <c r="D507" s="53" t="s">
        <v>145</v>
      </c>
      <c r="E507" s="4" t="s">
        <v>25</v>
      </c>
      <c r="F507" s="4" t="s">
        <v>4</v>
      </c>
      <c r="G507" s="4" t="s">
        <v>232</v>
      </c>
    </row>
    <row r="508" spans="1:7">
      <c r="A508" s="13">
        <v>43091</v>
      </c>
      <c r="B508" s="4" t="s">
        <v>4</v>
      </c>
      <c r="C508" s="15">
        <v>3515</v>
      </c>
      <c r="D508" s="4" t="s">
        <v>168</v>
      </c>
      <c r="E508" s="4" t="s">
        <v>25</v>
      </c>
      <c r="F508" s="4" t="s">
        <v>5</v>
      </c>
      <c r="G508" s="4" t="s">
        <v>65</v>
      </c>
    </row>
    <row r="509" spans="1:7" ht="15" customHeight="1">
      <c r="A509" s="13">
        <v>43096</v>
      </c>
      <c r="B509" s="4" t="s">
        <v>4</v>
      </c>
      <c r="C509" s="15">
        <v>4757</v>
      </c>
      <c r="D509" s="4" t="s">
        <v>180</v>
      </c>
      <c r="E509" s="4" t="s">
        <v>25</v>
      </c>
      <c r="F509" s="4" t="s">
        <v>70</v>
      </c>
      <c r="G509" s="4" t="s">
        <v>249</v>
      </c>
    </row>
    <row r="510" spans="1:7">
      <c r="A510" s="13">
        <v>43097</v>
      </c>
      <c r="B510" s="4" t="s">
        <v>4</v>
      </c>
      <c r="C510" s="15">
        <v>3360</v>
      </c>
      <c r="D510" s="4" t="s">
        <v>151</v>
      </c>
      <c r="E510" s="4" t="s">
        <v>25</v>
      </c>
      <c r="F510" s="4" t="s">
        <v>5</v>
      </c>
      <c r="G510" s="4" t="s">
        <v>123</v>
      </c>
    </row>
    <row r="511" spans="1:7" ht="17" customHeight="1">
      <c r="A511" s="13">
        <v>43097</v>
      </c>
      <c r="B511" s="4" t="s">
        <v>4</v>
      </c>
      <c r="C511" s="15">
        <v>5480</v>
      </c>
      <c r="D511" s="4" t="s">
        <v>330</v>
      </c>
      <c r="E511" s="4" t="s">
        <v>25</v>
      </c>
      <c r="F511" s="4" t="s">
        <v>5</v>
      </c>
      <c r="G511" s="4" t="s">
        <v>123</v>
      </c>
    </row>
    <row r="512" spans="1:7">
      <c r="A512" s="13">
        <v>43097</v>
      </c>
      <c r="B512" s="4" t="s">
        <v>4</v>
      </c>
      <c r="C512" s="15">
        <v>1741</v>
      </c>
      <c r="D512" s="4" t="s">
        <v>205</v>
      </c>
      <c r="E512" s="4" t="s">
        <v>25</v>
      </c>
      <c r="F512" s="4" t="s">
        <v>7</v>
      </c>
      <c r="G512" s="4" t="s">
        <v>65</v>
      </c>
    </row>
    <row r="513" spans="1:7">
      <c r="A513" s="13">
        <v>43097</v>
      </c>
      <c r="B513" s="4" t="s">
        <v>4</v>
      </c>
      <c r="C513" s="15">
        <v>2425</v>
      </c>
      <c r="D513" s="4" t="s">
        <v>136</v>
      </c>
      <c r="E513" s="4" t="s">
        <v>25</v>
      </c>
      <c r="F513" s="4" t="s">
        <v>5</v>
      </c>
      <c r="G513" s="4" t="s">
        <v>269</v>
      </c>
    </row>
    <row r="514" spans="1:7">
      <c r="A514" s="13">
        <v>43099</v>
      </c>
      <c r="B514" s="4" t="s">
        <v>4</v>
      </c>
      <c r="C514" s="15">
        <v>4599</v>
      </c>
      <c r="D514" s="4" t="s">
        <v>131</v>
      </c>
      <c r="E514" s="4" t="s">
        <v>25</v>
      </c>
      <c r="F514" s="4" t="s">
        <v>71</v>
      </c>
      <c r="G514" s="4" t="s">
        <v>240</v>
      </c>
    </row>
    <row r="515" spans="1:7">
      <c r="A515" s="13">
        <v>43097</v>
      </c>
      <c r="B515" s="4" t="s">
        <v>4</v>
      </c>
      <c r="C515" s="15">
        <v>4522</v>
      </c>
      <c r="D515" s="4" t="s">
        <v>207</v>
      </c>
      <c r="E515" s="4" t="s">
        <v>254</v>
      </c>
      <c r="F515" s="4" t="s">
        <v>5</v>
      </c>
      <c r="G515" s="4" t="s">
        <v>240</v>
      </c>
    </row>
    <row r="516" spans="1:7">
      <c r="A516" s="13">
        <v>43071</v>
      </c>
      <c r="B516" s="4" t="s">
        <v>4</v>
      </c>
      <c r="C516" s="15">
        <v>1457</v>
      </c>
      <c r="D516" s="15" t="s">
        <v>132</v>
      </c>
      <c r="E516" s="4" t="s">
        <v>18</v>
      </c>
      <c r="F516" s="4" t="s">
        <v>24</v>
      </c>
      <c r="G516" s="4" t="s">
        <v>65</v>
      </c>
    </row>
    <row r="517" spans="1:7">
      <c r="A517" s="13">
        <v>43071</v>
      </c>
      <c r="B517" s="4" t="s">
        <v>4</v>
      </c>
      <c r="C517" s="15">
        <v>6212</v>
      </c>
      <c r="D517" s="15" t="s">
        <v>287</v>
      </c>
      <c r="E517" s="4" t="s">
        <v>18</v>
      </c>
      <c r="F517" s="4" t="s">
        <v>7</v>
      </c>
      <c r="G517" s="4" t="s">
        <v>43</v>
      </c>
    </row>
    <row r="518" spans="1:7" ht="32">
      <c r="A518" s="13">
        <v>43072</v>
      </c>
      <c r="B518" s="4" t="s">
        <v>4</v>
      </c>
      <c r="C518" s="15">
        <v>7257</v>
      </c>
      <c r="D518" s="45" t="s">
        <v>289</v>
      </c>
      <c r="E518" s="4" t="s">
        <v>18</v>
      </c>
      <c r="F518" s="4" t="s">
        <v>7</v>
      </c>
      <c r="G518" s="4" t="s">
        <v>65</v>
      </c>
    </row>
    <row r="519" spans="1:7">
      <c r="A519" s="13">
        <v>43096</v>
      </c>
      <c r="B519" s="4" t="s">
        <v>4</v>
      </c>
      <c r="C519" s="15">
        <v>5337</v>
      </c>
      <c r="D519" s="4" t="s">
        <v>314</v>
      </c>
      <c r="E519" s="4" t="s">
        <v>18</v>
      </c>
      <c r="F519" s="4" t="s">
        <v>242</v>
      </c>
      <c r="G519" s="4" t="s">
        <v>243</v>
      </c>
    </row>
    <row r="520" spans="1:7">
      <c r="A520" s="13">
        <v>43096</v>
      </c>
      <c r="B520" s="4" t="s">
        <v>4</v>
      </c>
      <c r="C520" s="15">
        <v>6919</v>
      </c>
      <c r="D520" s="57" t="s">
        <v>286</v>
      </c>
      <c r="E520" s="4" t="s">
        <v>18</v>
      </c>
      <c r="F520" s="4" t="s">
        <v>24</v>
      </c>
      <c r="G520" s="4" t="s">
        <v>98</v>
      </c>
    </row>
    <row r="521" spans="1:7">
      <c r="A521" s="13">
        <v>43096</v>
      </c>
      <c r="B521" s="4" t="s">
        <v>4</v>
      </c>
      <c r="C521" s="15">
        <v>6770</v>
      </c>
      <c r="D521" s="4" t="s">
        <v>144</v>
      </c>
      <c r="E521" s="4" t="s">
        <v>18</v>
      </c>
      <c r="F521" s="4" t="s">
        <v>24</v>
      </c>
      <c r="G521" s="4" t="s">
        <v>65</v>
      </c>
    </row>
    <row r="522" spans="1:7">
      <c r="A522" s="13">
        <v>43096</v>
      </c>
      <c r="B522" s="4" t="s">
        <v>11</v>
      </c>
      <c r="C522" s="15">
        <v>53842</v>
      </c>
      <c r="D522" s="4" t="s">
        <v>430</v>
      </c>
      <c r="E522" s="4" t="s">
        <v>12</v>
      </c>
      <c r="F522" s="4" t="s">
        <v>244</v>
      </c>
      <c r="G522" s="4" t="s">
        <v>95</v>
      </c>
    </row>
    <row r="523" spans="1:7">
      <c r="A523" s="13">
        <v>43098</v>
      </c>
      <c r="B523" s="4" t="s">
        <v>11</v>
      </c>
      <c r="C523" s="15">
        <v>10555</v>
      </c>
      <c r="D523" s="4" t="s">
        <v>433</v>
      </c>
      <c r="E523" s="4" t="s">
        <v>12</v>
      </c>
      <c r="F523" s="4" t="s">
        <v>24</v>
      </c>
      <c r="G523" s="4" t="s">
        <v>43</v>
      </c>
    </row>
    <row r="524" spans="1:7" ht="17" customHeight="1">
      <c r="A524" s="13">
        <v>43098</v>
      </c>
      <c r="B524" s="4" t="s">
        <v>11</v>
      </c>
      <c r="C524" s="15">
        <v>54450</v>
      </c>
      <c r="D524" s="4" t="s">
        <v>421</v>
      </c>
      <c r="E524" s="4" t="s">
        <v>12</v>
      </c>
      <c r="F524" s="4" t="s">
        <v>6</v>
      </c>
      <c r="G524" s="4" t="s">
        <v>65</v>
      </c>
    </row>
    <row r="525" spans="1:7">
      <c r="A525" s="13">
        <v>43098</v>
      </c>
      <c r="B525" s="4" t="s">
        <v>4</v>
      </c>
      <c r="C525" s="15">
        <v>3466</v>
      </c>
      <c r="D525" s="4" t="s">
        <v>168</v>
      </c>
      <c r="E525" s="4" t="s">
        <v>256</v>
      </c>
      <c r="F525" s="4" t="s">
        <v>5</v>
      </c>
      <c r="G525" s="4" t="s">
        <v>65</v>
      </c>
    </row>
    <row r="526" spans="1:7">
      <c r="A526" s="13">
        <v>43096</v>
      </c>
      <c r="B526" s="4" t="s">
        <v>4</v>
      </c>
      <c r="C526" s="15">
        <v>2518</v>
      </c>
      <c r="D526" s="4" t="s">
        <v>205</v>
      </c>
      <c r="E526" s="4" t="s">
        <v>252</v>
      </c>
      <c r="F526" s="4" t="s">
        <v>7</v>
      </c>
      <c r="G526" s="4" t="s">
        <v>99</v>
      </c>
    </row>
    <row r="527" spans="1:7">
      <c r="A527" s="13">
        <v>43096</v>
      </c>
      <c r="B527" s="4" t="s">
        <v>4</v>
      </c>
      <c r="C527" s="15">
        <v>8241</v>
      </c>
      <c r="D527" s="4" t="s">
        <v>162</v>
      </c>
      <c r="E527" s="4" t="s">
        <v>252</v>
      </c>
      <c r="F527" s="4" t="s">
        <v>70</v>
      </c>
      <c r="G527" s="4" t="s">
        <v>65</v>
      </c>
    </row>
    <row r="528" spans="1:7">
      <c r="A528" s="23">
        <v>43097</v>
      </c>
      <c r="B528" s="24" t="s">
        <v>4</v>
      </c>
      <c r="C528" s="25">
        <v>5750</v>
      </c>
      <c r="D528" s="24" t="s">
        <v>329</v>
      </c>
      <c r="E528" s="24" t="s">
        <v>252</v>
      </c>
      <c r="F528" s="24" t="s">
        <v>5</v>
      </c>
      <c r="G528" s="24" t="s">
        <v>123</v>
      </c>
    </row>
    <row r="529" spans="1:14">
      <c r="A529" s="10"/>
      <c r="C529" s="10"/>
      <c r="H529" s="170" t="s">
        <v>762</v>
      </c>
      <c r="L529" s="10">
        <v>2017</v>
      </c>
    </row>
    <row r="530" spans="1:14">
      <c r="A530" s="10"/>
      <c r="C530" s="10"/>
      <c r="H530" s="10" t="s">
        <v>754</v>
      </c>
      <c r="I530" s="10">
        <f>501-382</f>
        <v>119</v>
      </c>
      <c r="J530" s="67">
        <f>I530/$I$542</f>
        <v>0.51965065502183405</v>
      </c>
      <c r="L530" s="10" t="s">
        <v>754</v>
      </c>
      <c r="M530" s="10">
        <f>$I119+$I283+$I530</f>
        <v>231</v>
      </c>
      <c r="N530" s="67">
        <f>M530/$M$542</f>
        <v>0.47046843177189407</v>
      </c>
    </row>
    <row r="531" spans="1:14">
      <c r="A531" s="10"/>
      <c r="C531" s="10"/>
      <c r="H531" s="10" t="s">
        <v>755</v>
      </c>
      <c r="I531" s="10">
        <f>374-331</f>
        <v>43</v>
      </c>
      <c r="J531" s="67">
        <f t="shared" ref="J531:J541" si="2">I531/$I$542</f>
        <v>0.18777292576419213</v>
      </c>
      <c r="L531" s="10" t="s">
        <v>755</v>
      </c>
      <c r="M531" s="10">
        <f t="shared" ref="M531:M541" si="3">$I120+$I284+$I531</f>
        <v>103</v>
      </c>
      <c r="N531" s="67">
        <f t="shared" ref="N531:N541" si="4">M531/$M$542</f>
        <v>0.20977596741344195</v>
      </c>
    </row>
    <row r="532" spans="1:14">
      <c r="A532" s="10"/>
      <c r="C532" s="10"/>
      <c r="H532" s="10" t="s">
        <v>580</v>
      </c>
      <c r="I532" s="10">
        <v>20</v>
      </c>
      <c r="J532" s="67">
        <f t="shared" si="2"/>
        <v>8.7336244541484712E-2</v>
      </c>
      <c r="L532" s="10" t="s">
        <v>580</v>
      </c>
      <c r="M532" s="10">
        <f t="shared" si="3"/>
        <v>44</v>
      </c>
      <c r="N532" s="67">
        <f t="shared" si="4"/>
        <v>8.9613034623217916E-2</v>
      </c>
    </row>
    <row r="533" spans="1:14">
      <c r="A533" s="10"/>
      <c r="C533" s="10"/>
      <c r="H533" s="10" t="s">
        <v>581</v>
      </c>
      <c r="I533" s="10">
        <v>9</v>
      </c>
      <c r="J533" s="67">
        <f t="shared" si="2"/>
        <v>3.9301310043668124E-2</v>
      </c>
      <c r="L533" s="10" t="s">
        <v>581</v>
      </c>
      <c r="M533" s="10">
        <f t="shared" si="3"/>
        <v>17</v>
      </c>
      <c r="N533" s="67">
        <f t="shared" si="4"/>
        <v>3.4623217922606926E-2</v>
      </c>
    </row>
    <row r="534" spans="1:14">
      <c r="A534" s="10"/>
      <c r="C534" s="10"/>
      <c r="H534" s="165" t="s">
        <v>579</v>
      </c>
      <c r="I534" s="167">
        <v>10</v>
      </c>
      <c r="J534" s="67">
        <f t="shared" si="2"/>
        <v>4.3668122270742356E-2</v>
      </c>
      <c r="L534" s="165" t="s">
        <v>579</v>
      </c>
      <c r="M534" s="10">
        <f t="shared" si="3"/>
        <v>23</v>
      </c>
      <c r="N534" s="67">
        <f t="shared" si="4"/>
        <v>4.684317718940937E-2</v>
      </c>
    </row>
    <row r="535" spans="1:14" s="26" customFormat="1">
      <c r="A535" s="106"/>
      <c r="C535" s="54"/>
      <c r="H535" s="10" t="s">
        <v>756</v>
      </c>
      <c r="I535" s="166">
        <v>1</v>
      </c>
      <c r="J535" s="67">
        <f t="shared" si="2"/>
        <v>4.3668122270742356E-3</v>
      </c>
      <c r="L535" s="10" t="s">
        <v>756</v>
      </c>
      <c r="M535" s="10">
        <f t="shared" si="3"/>
        <v>10</v>
      </c>
      <c r="N535" s="67">
        <f t="shared" si="4"/>
        <v>2.0366598778004074E-2</v>
      </c>
    </row>
    <row r="536" spans="1:14" s="26" customFormat="1">
      <c r="A536" s="106"/>
      <c r="C536" s="54"/>
      <c r="H536" s="10" t="s">
        <v>757</v>
      </c>
      <c r="I536" s="166">
        <v>1</v>
      </c>
      <c r="J536" s="67">
        <f t="shared" si="2"/>
        <v>4.3668122270742356E-3</v>
      </c>
      <c r="L536" s="10" t="s">
        <v>757</v>
      </c>
      <c r="M536" s="10">
        <f t="shared" si="3"/>
        <v>7</v>
      </c>
      <c r="N536" s="67">
        <f t="shared" si="4"/>
        <v>1.4256619144602852E-2</v>
      </c>
    </row>
    <row r="537" spans="1:14" s="26" customFormat="1">
      <c r="A537" s="106"/>
      <c r="C537" s="54"/>
      <c r="H537" s="10" t="s">
        <v>758</v>
      </c>
      <c r="I537" s="166">
        <v>6</v>
      </c>
      <c r="J537" s="67">
        <f t="shared" si="2"/>
        <v>2.6200873362445413E-2</v>
      </c>
      <c r="L537" s="10" t="s">
        <v>758</v>
      </c>
      <c r="M537" s="10">
        <f t="shared" si="3"/>
        <v>11</v>
      </c>
      <c r="N537" s="67">
        <f t="shared" si="4"/>
        <v>2.2403258655804479E-2</v>
      </c>
    </row>
    <row r="538" spans="1:14" s="26" customFormat="1">
      <c r="A538" s="106"/>
      <c r="C538" s="54"/>
      <c r="H538" s="10" t="s">
        <v>759</v>
      </c>
      <c r="I538" s="166">
        <v>3</v>
      </c>
      <c r="J538" s="67">
        <f t="shared" si="2"/>
        <v>1.3100436681222707E-2</v>
      </c>
      <c r="L538" s="10" t="s">
        <v>759</v>
      </c>
      <c r="M538" s="10">
        <f t="shared" si="3"/>
        <v>6</v>
      </c>
      <c r="N538" s="67">
        <f t="shared" si="4"/>
        <v>1.2219959266802444E-2</v>
      </c>
    </row>
    <row r="539" spans="1:14" s="26" customFormat="1">
      <c r="A539" s="106"/>
      <c r="C539" s="54"/>
      <c r="H539" s="10" t="s">
        <v>760</v>
      </c>
      <c r="I539" s="166">
        <v>3</v>
      </c>
      <c r="J539" s="67">
        <f t="shared" si="2"/>
        <v>1.3100436681222707E-2</v>
      </c>
      <c r="L539" s="10" t="s">
        <v>760</v>
      </c>
      <c r="M539" s="10">
        <f t="shared" si="3"/>
        <v>7</v>
      </c>
      <c r="N539" s="67">
        <f t="shared" si="4"/>
        <v>1.4256619144602852E-2</v>
      </c>
    </row>
    <row r="540" spans="1:14" s="26" customFormat="1">
      <c r="A540" s="106"/>
      <c r="C540" s="54"/>
      <c r="H540" s="165" t="s">
        <v>761</v>
      </c>
      <c r="I540" s="168"/>
      <c r="J540" s="67">
        <f t="shared" si="2"/>
        <v>0</v>
      </c>
      <c r="L540" s="165" t="s">
        <v>761</v>
      </c>
      <c r="M540" s="10">
        <f t="shared" si="3"/>
        <v>1</v>
      </c>
      <c r="N540" s="67">
        <f t="shared" si="4"/>
        <v>2.0366598778004071E-3</v>
      </c>
    </row>
    <row r="541" spans="1:14" s="26" customFormat="1" ht="18" customHeight="1">
      <c r="A541" s="154"/>
      <c r="C541" s="54"/>
      <c r="H541" s="165" t="s">
        <v>727</v>
      </c>
      <c r="I541" s="169">
        <v>14</v>
      </c>
      <c r="J541" s="67">
        <f t="shared" si="2"/>
        <v>6.1135371179039298E-2</v>
      </c>
      <c r="L541" s="165" t="s">
        <v>727</v>
      </c>
      <c r="M541" s="10">
        <f t="shared" si="3"/>
        <v>31</v>
      </c>
      <c r="N541" s="67">
        <f t="shared" si="4"/>
        <v>6.313645621181263E-2</v>
      </c>
    </row>
    <row r="542" spans="1:14" s="26" customFormat="1">
      <c r="A542" s="106"/>
      <c r="C542" s="54"/>
      <c r="H542" s="10"/>
      <c r="I542" s="169">
        <f>SUM(I530:I541)</f>
        <v>229</v>
      </c>
      <c r="J542" s="171">
        <f>SUM(J530:J541)</f>
        <v>1</v>
      </c>
      <c r="M542" s="26">
        <f>SUM(M530:M541)</f>
        <v>491</v>
      </c>
    </row>
    <row r="543" spans="1:14" s="26" customFormat="1">
      <c r="A543" s="106"/>
      <c r="C543" s="54"/>
    </row>
    <row r="544" spans="1:14" s="26" customFormat="1">
      <c r="A544" s="106"/>
      <c r="C544" s="54"/>
      <c r="H544" s="26" t="s">
        <v>727</v>
      </c>
      <c r="I544" s="208">
        <f>SUM(I535:I541)</f>
        <v>28</v>
      </c>
      <c r="J544" s="171"/>
    </row>
    <row r="545" spans="1:12" s="26" customFormat="1">
      <c r="A545" s="106"/>
      <c r="C545" s="54"/>
      <c r="J545" s="26">
        <f>'2017 Résidence'!I506</f>
        <v>198</v>
      </c>
      <c r="L545" s="26" t="s">
        <v>754</v>
      </c>
    </row>
    <row r="546" spans="1:12" s="26" customFormat="1">
      <c r="A546" s="54"/>
      <c r="C546" s="54"/>
      <c r="K546" s="26">
        <f>I530/J545</f>
        <v>0.60101010101010099</v>
      </c>
    </row>
    <row r="547" spans="1:12" s="26" customFormat="1">
      <c r="A547" s="54"/>
      <c r="C547" s="54"/>
    </row>
    <row r="548" spans="1:12" s="26" customFormat="1">
      <c r="A548" s="54"/>
      <c r="C548" s="54"/>
    </row>
    <row r="549" spans="1:12" s="26" customFormat="1">
      <c r="A549" s="54"/>
      <c r="C549" s="54"/>
    </row>
    <row r="550" spans="1:12" s="26" customFormat="1">
      <c r="A550" s="54"/>
      <c r="C550" s="54"/>
    </row>
    <row r="551" spans="1:12" s="26" customFormat="1">
      <c r="A551" s="54"/>
      <c r="C551" s="54"/>
    </row>
    <row r="552" spans="1:12" s="26" customFormat="1">
      <c r="A552" s="54"/>
      <c r="C552" s="54"/>
    </row>
    <row r="553" spans="1:12" s="26" customFormat="1">
      <c r="A553" s="54"/>
      <c r="C553" s="54"/>
    </row>
    <row r="554" spans="1:12" s="26" customFormat="1">
      <c r="A554" s="54"/>
      <c r="C554" s="54"/>
    </row>
    <row r="555" spans="1:12" s="26" customFormat="1">
      <c r="A555" s="54"/>
      <c r="C555" s="54"/>
    </row>
    <row r="556" spans="1:12" s="26" customFormat="1">
      <c r="A556" s="54"/>
      <c r="C556" s="54"/>
    </row>
    <row r="564" spans="2:2" ht="32">
      <c r="B564" s="31" t="s">
        <v>282</v>
      </c>
    </row>
  </sheetData>
  <autoFilter ref="A2:G545" xr:uid="{00000000-0009-0000-0000-000025000000}"/>
  <sortState ref="A276:G503">
    <sortCondition ref="E281"/>
  </sortState>
  <pageMargins left="0" right="0" top="0" bottom="0" header="0.31496062992125984" footer="0.31496062992125984"/>
  <pageSetup paperSize="9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0">
    <pageSetUpPr fitToPage="1"/>
  </sheetPr>
  <dimension ref="A1:M277"/>
  <sheetViews>
    <sheetView workbookViewId="0">
      <pane ySplit="1" topLeftCell="A74" activePane="bottomLeft" state="frozen"/>
      <selection pane="bottomLeft" activeCell="H251" sqref="H1:H251"/>
    </sheetView>
  </sheetViews>
  <sheetFormatPr baseColWidth="10" defaultRowHeight="21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  <col min="9" max="9" width="19.1640625" style="87" customWidth="1"/>
    <col min="10" max="11" width="10.83203125" style="87"/>
  </cols>
  <sheetData>
    <row r="1" spans="1:11" ht="49.5" customHeight="1" thickBot="1">
      <c r="A1" s="76">
        <v>43103</v>
      </c>
      <c r="B1" s="78" t="s">
        <v>22</v>
      </c>
      <c r="C1" s="80">
        <v>6747</v>
      </c>
      <c r="D1" s="81" t="s">
        <v>326</v>
      </c>
      <c r="E1" s="83" t="s">
        <v>7</v>
      </c>
      <c r="F1" s="83" t="s">
        <v>7</v>
      </c>
      <c r="G1" s="83" t="s">
        <v>65</v>
      </c>
      <c r="H1" s="83"/>
    </row>
    <row r="2" spans="1:11" ht="15" customHeight="1">
      <c r="A2" s="41">
        <v>43129</v>
      </c>
      <c r="B2" s="33" t="s">
        <v>554</v>
      </c>
      <c r="C2" s="33" t="s">
        <v>555</v>
      </c>
      <c r="D2" s="74" t="s">
        <v>556</v>
      </c>
      <c r="E2" s="33" t="s">
        <v>24</v>
      </c>
      <c r="F2" s="33" t="s">
        <v>24</v>
      </c>
      <c r="G2" s="33" t="s">
        <v>65</v>
      </c>
      <c r="H2" s="33"/>
    </row>
    <row r="3" spans="1:11" ht="15" customHeight="1">
      <c r="A3" s="69">
        <v>43107</v>
      </c>
      <c r="B3" s="70" t="s">
        <v>4</v>
      </c>
      <c r="C3" s="70">
        <v>8251</v>
      </c>
      <c r="D3" s="70" t="s">
        <v>162</v>
      </c>
      <c r="E3" s="70" t="s">
        <v>24</v>
      </c>
      <c r="F3" s="70" t="s">
        <v>7</v>
      </c>
      <c r="G3" s="71" t="s">
        <v>442</v>
      </c>
      <c r="H3" s="70"/>
    </row>
    <row r="4" spans="1:11" ht="15" customHeight="1">
      <c r="A4" s="69">
        <v>43107</v>
      </c>
      <c r="B4" s="70" t="s">
        <v>4</v>
      </c>
      <c r="C4" s="70">
        <v>6170</v>
      </c>
      <c r="D4" s="70" t="s">
        <v>443</v>
      </c>
      <c r="E4" s="70" t="s">
        <v>24</v>
      </c>
      <c r="F4" s="70" t="s">
        <v>7</v>
      </c>
      <c r="G4" s="71" t="s">
        <v>381</v>
      </c>
      <c r="H4" s="70"/>
    </row>
    <row r="5" spans="1:11" ht="15" customHeight="1">
      <c r="A5" s="69">
        <v>43107</v>
      </c>
      <c r="B5" s="70" t="s">
        <v>4</v>
      </c>
      <c r="C5" s="70">
        <v>4739</v>
      </c>
      <c r="D5" s="70" t="s">
        <v>180</v>
      </c>
      <c r="E5" s="70" t="s">
        <v>24</v>
      </c>
      <c r="F5" s="70" t="s">
        <v>7</v>
      </c>
      <c r="G5" s="71" t="s">
        <v>454</v>
      </c>
      <c r="H5" s="70"/>
    </row>
    <row r="6" spans="1:11" ht="15" customHeight="1">
      <c r="A6" s="48">
        <v>43109</v>
      </c>
      <c r="B6" s="32" t="s">
        <v>4</v>
      </c>
      <c r="C6" s="32">
        <v>7681</v>
      </c>
      <c r="D6" s="32" t="s">
        <v>182</v>
      </c>
      <c r="E6" s="32" t="s">
        <v>24</v>
      </c>
      <c r="F6" s="32" t="s">
        <v>5</v>
      </c>
      <c r="G6" s="33" t="s">
        <v>65</v>
      </c>
      <c r="H6" s="32"/>
    </row>
    <row r="7" spans="1:11" ht="15" customHeight="1">
      <c r="A7" s="48">
        <v>43112</v>
      </c>
      <c r="B7" s="32" t="s">
        <v>4</v>
      </c>
      <c r="C7" s="32">
        <v>3279</v>
      </c>
      <c r="D7" s="32" t="s">
        <v>464</v>
      </c>
      <c r="E7" s="32" t="s">
        <v>24</v>
      </c>
      <c r="F7" s="32" t="s">
        <v>7</v>
      </c>
      <c r="G7" s="33" t="s">
        <v>51</v>
      </c>
      <c r="H7" s="32"/>
    </row>
    <row r="8" spans="1:11" ht="15" customHeight="1">
      <c r="A8" s="69">
        <v>43113</v>
      </c>
      <c r="B8" s="70" t="s">
        <v>4</v>
      </c>
      <c r="C8" s="70">
        <v>6315</v>
      </c>
      <c r="D8" s="70" t="s">
        <v>469</v>
      </c>
      <c r="E8" s="70" t="s">
        <v>24</v>
      </c>
      <c r="F8" s="70" t="s">
        <v>5</v>
      </c>
      <c r="G8" s="71" t="s">
        <v>65</v>
      </c>
      <c r="H8" s="70"/>
    </row>
    <row r="9" spans="1:11" ht="15" customHeight="1">
      <c r="A9" s="69">
        <v>43114</v>
      </c>
      <c r="B9" s="70" t="s">
        <v>4</v>
      </c>
      <c r="C9" s="70">
        <v>5756</v>
      </c>
      <c r="D9" s="70" t="s">
        <v>329</v>
      </c>
      <c r="E9" s="70" t="s">
        <v>24</v>
      </c>
      <c r="F9" s="70" t="s">
        <v>24</v>
      </c>
      <c r="G9" s="71" t="s">
        <v>65</v>
      </c>
      <c r="H9" s="70"/>
    </row>
    <row r="10" spans="1:11" ht="15" customHeight="1">
      <c r="A10" s="69">
        <v>43114</v>
      </c>
      <c r="B10" s="70" t="s">
        <v>4</v>
      </c>
      <c r="C10" s="70">
        <v>1457</v>
      </c>
      <c r="D10" s="70" t="s">
        <v>205</v>
      </c>
      <c r="E10" s="70" t="s">
        <v>24</v>
      </c>
      <c r="F10" s="70" t="s">
        <v>24</v>
      </c>
      <c r="G10" s="71" t="s">
        <v>116</v>
      </c>
      <c r="H10" s="70"/>
    </row>
    <row r="11" spans="1:11" ht="15" customHeight="1">
      <c r="A11" s="48">
        <v>43118</v>
      </c>
      <c r="B11" s="32" t="s">
        <v>4</v>
      </c>
      <c r="C11" s="32">
        <v>2125</v>
      </c>
      <c r="D11" s="32" t="s">
        <v>205</v>
      </c>
      <c r="E11" s="32" t="s">
        <v>24</v>
      </c>
      <c r="F11" s="32" t="s">
        <v>24</v>
      </c>
      <c r="G11" s="33" t="s">
        <v>65</v>
      </c>
      <c r="H11" s="32"/>
    </row>
    <row r="12" spans="1:11" ht="15" customHeight="1">
      <c r="A12" s="69">
        <v>43120</v>
      </c>
      <c r="B12" s="70" t="s">
        <v>4</v>
      </c>
      <c r="C12" s="70">
        <v>8016</v>
      </c>
      <c r="D12" s="70" t="s">
        <v>135</v>
      </c>
      <c r="E12" s="70" t="s">
        <v>24</v>
      </c>
      <c r="F12" s="70" t="s">
        <v>7</v>
      </c>
      <c r="G12" s="71" t="s">
        <v>65</v>
      </c>
      <c r="H12" s="70"/>
    </row>
    <row r="13" spans="1:11" ht="15" customHeight="1">
      <c r="A13" s="69">
        <v>43120</v>
      </c>
      <c r="B13" s="70" t="s">
        <v>4</v>
      </c>
      <c r="C13" s="70">
        <v>8271</v>
      </c>
      <c r="D13" s="70" t="s">
        <v>24</v>
      </c>
      <c r="E13" s="70" t="s">
        <v>24</v>
      </c>
      <c r="F13" s="70" t="s">
        <v>493</v>
      </c>
      <c r="G13" s="71" t="s">
        <v>65</v>
      </c>
      <c r="H13" s="70"/>
      <c r="J13" s="94"/>
    </row>
    <row r="14" spans="1:11" ht="15" customHeight="1">
      <c r="A14" s="69">
        <v>43121</v>
      </c>
      <c r="B14" s="70" t="s">
        <v>4</v>
      </c>
      <c r="C14" s="70">
        <v>6315</v>
      </c>
      <c r="D14" s="70" t="s">
        <v>469</v>
      </c>
      <c r="E14" s="70" t="s">
        <v>24</v>
      </c>
      <c r="F14" s="70" t="s">
        <v>5</v>
      </c>
      <c r="G14" s="71" t="s">
        <v>498</v>
      </c>
      <c r="H14" s="70"/>
    </row>
    <row r="15" spans="1:11" ht="15" customHeight="1">
      <c r="A15" s="69">
        <v>43121</v>
      </c>
      <c r="B15" s="70" t="s">
        <v>4</v>
      </c>
      <c r="C15" s="70">
        <v>2542</v>
      </c>
      <c r="D15" s="70" t="s">
        <v>205</v>
      </c>
      <c r="E15" s="70" t="s">
        <v>24</v>
      </c>
      <c r="F15" s="70" t="s">
        <v>499</v>
      </c>
      <c r="G15" s="71" t="s">
        <v>65</v>
      </c>
      <c r="H15" s="70"/>
    </row>
    <row r="16" spans="1:11" ht="15" customHeight="1">
      <c r="A16" s="69">
        <v>43121</v>
      </c>
      <c r="B16" s="70" t="s">
        <v>4</v>
      </c>
      <c r="C16" s="70">
        <v>8224</v>
      </c>
      <c r="D16" s="70" t="s">
        <v>162</v>
      </c>
      <c r="E16" s="70" t="s">
        <v>24</v>
      </c>
      <c r="F16" s="70" t="s">
        <v>502</v>
      </c>
      <c r="G16" s="71" t="s">
        <v>391</v>
      </c>
      <c r="H16" s="70"/>
      <c r="K16" s="87" t="s">
        <v>580</v>
      </c>
    </row>
    <row r="17" spans="1:11" ht="15" customHeight="1">
      <c r="A17" s="48">
        <v>43110</v>
      </c>
      <c r="B17" s="32" t="s">
        <v>7</v>
      </c>
      <c r="C17" s="32">
        <v>57270</v>
      </c>
      <c r="D17" s="32" t="s">
        <v>460</v>
      </c>
      <c r="E17" s="32" t="s">
        <v>10</v>
      </c>
      <c r="F17" s="32" t="s">
        <v>7</v>
      </c>
      <c r="G17" s="33" t="s">
        <v>388</v>
      </c>
      <c r="H17" s="32"/>
    </row>
    <row r="18" spans="1:11" ht="15" customHeight="1">
      <c r="A18" s="48">
        <v>43131</v>
      </c>
      <c r="B18" s="32" t="s">
        <v>558</v>
      </c>
      <c r="C18" s="32">
        <v>20000</v>
      </c>
      <c r="D18" s="32" t="s">
        <v>559</v>
      </c>
      <c r="E18" s="32" t="s">
        <v>10</v>
      </c>
      <c r="F18" s="32" t="s">
        <v>7</v>
      </c>
      <c r="G18" s="33" t="s">
        <v>65</v>
      </c>
      <c r="H18" s="32"/>
    </row>
    <row r="19" spans="1:11" ht="15" customHeight="1">
      <c r="A19" s="48">
        <v>43104</v>
      </c>
      <c r="B19" s="32" t="s">
        <v>4</v>
      </c>
      <c r="C19" s="32">
        <v>8391</v>
      </c>
      <c r="D19" s="32" t="s">
        <v>186</v>
      </c>
      <c r="E19" s="32" t="s">
        <v>22</v>
      </c>
      <c r="F19" s="32" t="s">
        <v>22</v>
      </c>
      <c r="G19" s="49" t="s">
        <v>65</v>
      </c>
      <c r="H19" s="32"/>
    </row>
    <row r="20" spans="1:11" ht="15" customHeight="1">
      <c r="A20" s="69">
        <v>43121</v>
      </c>
      <c r="B20" s="70" t="s">
        <v>22</v>
      </c>
      <c r="C20" s="70">
        <v>6780</v>
      </c>
      <c r="D20" s="70" t="s">
        <v>370</v>
      </c>
      <c r="E20" s="70" t="s">
        <v>453</v>
      </c>
      <c r="F20" s="70" t="s">
        <v>24</v>
      </c>
      <c r="G20" s="71" t="s">
        <v>388</v>
      </c>
      <c r="H20" s="70"/>
    </row>
    <row r="21" spans="1:11" ht="15" customHeight="1">
      <c r="A21" s="69">
        <v>43113</v>
      </c>
      <c r="B21" s="70" t="s">
        <v>4</v>
      </c>
      <c r="C21" s="70">
        <v>8030</v>
      </c>
      <c r="D21" s="70" t="s">
        <v>135</v>
      </c>
      <c r="E21" s="70" t="s">
        <v>453</v>
      </c>
      <c r="F21" s="70" t="s">
        <v>7</v>
      </c>
      <c r="G21" s="71" t="s">
        <v>116</v>
      </c>
      <c r="H21" s="70"/>
    </row>
    <row r="22" spans="1:11" ht="15" customHeight="1">
      <c r="A22" s="69">
        <v>43114</v>
      </c>
      <c r="B22" s="70" t="s">
        <v>4</v>
      </c>
      <c r="C22" s="70">
        <v>1617</v>
      </c>
      <c r="D22" s="70" t="s">
        <v>205</v>
      </c>
      <c r="E22" s="70" t="s">
        <v>475</v>
      </c>
      <c r="F22" s="70" t="s">
        <v>24</v>
      </c>
      <c r="G22" s="71" t="s">
        <v>65</v>
      </c>
      <c r="H22" s="70"/>
    </row>
    <row r="23" spans="1:11" ht="15" customHeight="1">
      <c r="A23" s="69">
        <v>43114</v>
      </c>
      <c r="B23" s="70" t="s">
        <v>4</v>
      </c>
      <c r="C23" s="70">
        <v>4971</v>
      </c>
      <c r="D23" s="70" t="s">
        <v>199</v>
      </c>
      <c r="E23" s="70" t="s">
        <v>477</v>
      </c>
      <c r="F23" s="70" t="s">
        <v>7</v>
      </c>
      <c r="G23" s="71" t="s">
        <v>65</v>
      </c>
      <c r="H23" s="70"/>
    </row>
    <row r="24" spans="1:11" ht="15" customHeight="1">
      <c r="A24" s="69">
        <v>43120</v>
      </c>
      <c r="B24" s="70" t="s">
        <v>4</v>
      </c>
      <c r="C24" s="70">
        <v>8245</v>
      </c>
      <c r="D24" s="70" t="s">
        <v>162</v>
      </c>
      <c r="E24" s="70" t="s">
        <v>485</v>
      </c>
      <c r="F24" s="70" t="s">
        <v>24</v>
      </c>
      <c r="G24" s="71" t="s">
        <v>65</v>
      </c>
      <c r="H24" s="70"/>
    </row>
    <row r="25" spans="1:11" ht="15" customHeight="1">
      <c r="A25" s="69">
        <v>43107</v>
      </c>
      <c r="B25" s="70" t="s">
        <v>6</v>
      </c>
      <c r="C25" s="70">
        <v>54293</v>
      </c>
      <c r="D25" s="70" t="s">
        <v>434</v>
      </c>
      <c r="E25" s="70" t="s">
        <v>6</v>
      </c>
      <c r="F25" s="70" t="s">
        <v>24</v>
      </c>
      <c r="G25" s="71" t="s">
        <v>65</v>
      </c>
      <c r="H25" s="70"/>
      <c r="K25" s="87" t="s">
        <v>581</v>
      </c>
    </row>
    <row r="26" spans="1:11" ht="15" customHeight="1">
      <c r="A26" s="48">
        <v>43109</v>
      </c>
      <c r="B26" s="32" t="s">
        <v>6</v>
      </c>
      <c r="C26" s="32">
        <v>54636</v>
      </c>
      <c r="D26" s="32" t="s">
        <v>458</v>
      </c>
      <c r="E26" s="32" t="s">
        <v>6</v>
      </c>
      <c r="F26" s="32" t="s">
        <v>5</v>
      </c>
      <c r="G26" s="33" t="s">
        <v>459</v>
      </c>
      <c r="H26" s="32"/>
    </row>
    <row r="27" spans="1:11" ht="15" customHeight="1">
      <c r="A27" s="48">
        <v>43112</v>
      </c>
      <c r="B27" s="32" t="s">
        <v>6</v>
      </c>
      <c r="C27" s="32">
        <v>55105</v>
      </c>
      <c r="D27" s="32" t="s">
        <v>465</v>
      </c>
      <c r="E27" s="32" t="s">
        <v>6</v>
      </c>
      <c r="F27" s="32" t="s">
        <v>24</v>
      </c>
      <c r="G27" s="33" t="s">
        <v>65</v>
      </c>
      <c r="H27" s="32"/>
    </row>
    <row r="28" spans="1:11" ht="15" customHeight="1">
      <c r="A28" s="69">
        <v>43114</v>
      </c>
      <c r="B28" s="70" t="s">
        <v>6</v>
      </c>
      <c r="C28" s="70">
        <v>54296</v>
      </c>
      <c r="D28" s="70" t="s">
        <v>434</v>
      </c>
      <c r="E28" s="70" t="s">
        <v>6</v>
      </c>
      <c r="F28" s="70" t="s">
        <v>24</v>
      </c>
      <c r="G28" s="71" t="s">
        <v>65</v>
      </c>
      <c r="H28" s="70"/>
      <c r="J28" s="94"/>
    </row>
    <row r="29" spans="1:11" ht="15" customHeight="1">
      <c r="A29" s="69">
        <v>43114</v>
      </c>
      <c r="B29" s="70" t="s">
        <v>6</v>
      </c>
      <c r="C29" s="70">
        <v>54295</v>
      </c>
      <c r="D29" s="70" t="s">
        <v>434</v>
      </c>
      <c r="E29" s="70" t="s">
        <v>6</v>
      </c>
      <c r="F29" s="70" t="s">
        <v>6</v>
      </c>
      <c r="G29" s="71" t="s">
        <v>65</v>
      </c>
      <c r="H29" s="70"/>
    </row>
    <row r="30" spans="1:11" ht="15" customHeight="1">
      <c r="A30" s="69">
        <v>43121</v>
      </c>
      <c r="B30" s="70" t="s">
        <v>6</v>
      </c>
      <c r="C30" s="70">
        <v>54311</v>
      </c>
      <c r="D30" s="70"/>
      <c r="E30" s="70" t="s">
        <v>6</v>
      </c>
      <c r="F30" s="70" t="s">
        <v>24</v>
      </c>
      <c r="G30" s="71" t="s">
        <v>387</v>
      </c>
      <c r="H30" s="70"/>
    </row>
    <row r="31" spans="1:11" ht="15" customHeight="1">
      <c r="A31" s="69">
        <v>43121</v>
      </c>
      <c r="B31" s="70" t="s">
        <v>6</v>
      </c>
      <c r="C31" s="70">
        <v>34596</v>
      </c>
      <c r="D31" s="70" t="s">
        <v>525</v>
      </c>
      <c r="E31" s="70" t="s">
        <v>6</v>
      </c>
      <c r="F31" s="70" t="s">
        <v>6</v>
      </c>
      <c r="G31" s="71" t="s">
        <v>65</v>
      </c>
      <c r="H31" s="70"/>
      <c r="J31" s="94"/>
    </row>
    <row r="32" spans="1:11" ht="15" customHeight="1">
      <c r="A32" s="48">
        <v>43128</v>
      </c>
      <c r="B32" s="32" t="s">
        <v>6</v>
      </c>
      <c r="C32" s="32">
        <v>66780</v>
      </c>
      <c r="D32" s="32" t="s">
        <v>545</v>
      </c>
      <c r="E32" s="32" t="s">
        <v>6</v>
      </c>
      <c r="F32" s="32" t="s">
        <v>6</v>
      </c>
      <c r="G32" s="33" t="s">
        <v>65</v>
      </c>
      <c r="H32" s="32"/>
    </row>
    <row r="33" spans="1:8" ht="15" customHeight="1">
      <c r="A33" s="48">
        <v>43132</v>
      </c>
      <c r="B33" s="32" t="s">
        <v>6</v>
      </c>
      <c r="C33" s="32">
        <v>55118</v>
      </c>
      <c r="D33" s="32" t="s">
        <v>561</v>
      </c>
      <c r="E33" s="32" t="s">
        <v>6</v>
      </c>
      <c r="F33" s="32" t="s">
        <v>6</v>
      </c>
      <c r="G33" s="33" t="s">
        <v>65</v>
      </c>
      <c r="H33" s="32"/>
    </row>
    <row r="34" spans="1:8" ht="15" customHeight="1">
      <c r="A34" s="48">
        <v>43133</v>
      </c>
      <c r="B34" s="32" t="s">
        <v>6</v>
      </c>
      <c r="C34" s="32">
        <v>54338</v>
      </c>
      <c r="D34" s="32" t="s">
        <v>400</v>
      </c>
      <c r="E34" s="32" t="s">
        <v>6</v>
      </c>
      <c r="F34" s="32" t="s">
        <v>6</v>
      </c>
      <c r="G34" s="33" t="s">
        <v>65</v>
      </c>
      <c r="H34" s="32"/>
    </row>
    <row r="35" spans="1:8" ht="15" customHeight="1">
      <c r="A35" s="48">
        <v>43103</v>
      </c>
      <c r="B35" s="32" t="s">
        <v>4</v>
      </c>
      <c r="C35" s="32">
        <v>7248</v>
      </c>
      <c r="D35" s="32" t="s">
        <v>153</v>
      </c>
      <c r="E35" s="32" t="s">
        <v>6</v>
      </c>
      <c r="F35" s="32" t="s">
        <v>52</v>
      </c>
      <c r="G35" s="49" t="s">
        <v>388</v>
      </c>
      <c r="H35" s="32"/>
    </row>
    <row r="36" spans="1:8" ht="15" customHeight="1">
      <c r="A36" s="48">
        <v>43104</v>
      </c>
      <c r="B36" s="32" t="s">
        <v>4</v>
      </c>
      <c r="C36" s="32">
        <v>8399</v>
      </c>
      <c r="D36" s="32" t="s">
        <v>328</v>
      </c>
      <c r="E36" s="32" t="s">
        <v>6</v>
      </c>
      <c r="F36" s="32" t="s">
        <v>6</v>
      </c>
      <c r="G36" s="49" t="s">
        <v>389</v>
      </c>
      <c r="H36" s="32"/>
    </row>
    <row r="37" spans="1:8" ht="15" customHeight="1">
      <c r="A37" s="69">
        <v>43106</v>
      </c>
      <c r="B37" s="70" t="s">
        <v>4</v>
      </c>
      <c r="C37" s="70">
        <v>2233</v>
      </c>
      <c r="D37" s="70" t="s">
        <v>205</v>
      </c>
      <c r="E37" s="70" t="s">
        <v>6</v>
      </c>
      <c r="F37" s="70" t="s">
        <v>7</v>
      </c>
      <c r="G37" s="71" t="s">
        <v>65</v>
      </c>
      <c r="H37" s="70"/>
    </row>
    <row r="38" spans="1:8" ht="15" customHeight="1">
      <c r="A38" s="69">
        <v>43114</v>
      </c>
      <c r="B38" s="70" t="s">
        <v>4</v>
      </c>
      <c r="C38" s="70">
        <v>6137</v>
      </c>
      <c r="D38" s="70" t="s">
        <v>142</v>
      </c>
      <c r="E38" s="70" t="s">
        <v>6</v>
      </c>
      <c r="F38" s="70" t="s">
        <v>5</v>
      </c>
      <c r="G38" s="71" t="s">
        <v>454</v>
      </c>
      <c r="H38" s="70"/>
    </row>
    <row r="39" spans="1:8" ht="15" customHeight="1">
      <c r="A39" s="48">
        <v>43118</v>
      </c>
      <c r="B39" s="32" t="s">
        <v>4</v>
      </c>
      <c r="C39" s="32">
        <v>2523</v>
      </c>
      <c r="D39" s="32" t="s">
        <v>205</v>
      </c>
      <c r="E39" s="32" t="s">
        <v>6</v>
      </c>
      <c r="F39" s="32" t="s">
        <v>24</v>
      </c>
      <c r="G39" s="33" t="s">
        <v>65</v>
      </c>
      <c r="H39" s="32"/>
    </row>
    <row r="40" spans="1:8" ht="15" customHeight="1">
      <c r="A40" s="69">
        <v>43121</v>
      </c>
      <c r="B40" s="70" t="s">
        <v>4</v>
      </c>
      <c r="C40" s="70">
        <v>5489</v>
      </c>
      <c r="D40" s="70" t="s">
        <v>334</v>
      </c>
      <c r="E40" s="70" t="s">
        <v>6</v>
      </c>
      <c r="F40" s="70" t="s">
        <v>4</v>
      </c>
      <c r="G40" s="71" t="s">
        <v>388</v>
      </c>
      <c r="H40" s="70"/>
    </row>
    <row r="41" spans="1:8" ht="15" customHeight="1">
      <c r="A41" s="69">
        <v>43107</v>
      </c>
      <c r="B41" s="70" t="s">
        <v>4</v>
      </c>
      <c r="C41" s="70">
        <v>6132</v>
      </c>
      <c r="D41" s="70" t="s">
        <v>142</v>
      </c>
      <c r="E41" s="70" t="s">
        <v>444</v>
      </c>
      <c r="F41" s="70" t="s">
        <v>57</v>
      </c>
      <c r="G41" s="71" t="s">
        <v>445</v>
      </c>
      <c r="H41" s="70"/>
    </row>
    <row r="42" spans="1:8" ht="15" customHeight="1">
      <c r="A42" s="69">
        <v>43121</v>
      </c>
      <c r="B42" s="70" t="s">
        <v>4</v>
      </c>
      <c r="C42" s="70">
        <v>8086</v>
      </c>
      <c r="D42" s="70" t="s">
        <v>133</v>
      </c>
      <c r="E42" s="70" t="s">
        <v>513</v>
      </c>
      <c r="F42" s="70" t="s">
        <v>5</v>
      </c>
      <c r="G42" s="71" t="s">
        <v>65</v>
      </c>
      <c r="H42" s="70"/>
    </row>
    <row r="43" spans="1:8" ht="15" customHeight="1">
      <c r="A43" s="69">
        <v>43106</v>
      </c>
      <c r="B43" s="70" t="s">
        <v>4</v>
      </c>
      <c r="C43" s="70">
        <v>1227</v>
      </c>
      <c r="D43" s="70" t="s">
        <v>205</v>
      </c>
      <c r="E43" s="70" t="s">
        <v>24</v>
      </c>
      <c r="F43" s="70" t="s">
        <v>9</v>
      </c>
      <c r="G43" s="71" t="s">
        <v>42</v>
      </c>
      <c r="H43" s="70"/>
    </row>
    <row r="44" spans="1:8" ht="15" customHeight="1">
      <c r="A44" s="48">
        <v>43132</v>
      </c>
      <c r="B44" s="32" t="s">
        <v>28</v>
      </c>
      <c r="C44" s="32">
        <v>3560</v>
      </c>
      <c r="D44" s="32" t="s">
        <v>560</v>
      </c>
      <c r="E44" s="32" t="s">
        <v>28</v>
      </c>
      <c r="F44" s="32" t="s">
        <v>7</v>
      </c>
      <c r="G44" s="33" t="s">
        <v>65</v>
      </c>
      <c r="H44" s="32"/>
    </row>
    <row r="45" spans="1:8" ht="15" customHeight="1">
      <c r="A45" s="69">
        <v>43121</v>
      </c>
      <c r="B45" s="70" t="s">
        <v>4</v>
      </c>
      <c r="C45" s="70">
        <v>7232</v>
      </c>
      <c r="D45" s="70" t="s">
        <v>153</v>
      </c>
      <c r="E45" s="70" t="s">
        <v>28</v>
      </c>
      <c r="F45" s="70" t="s">
        <v>7</v>
      </c>
      <c r="G45" s="71" t="s">
        <v>235</v>
      </c>
      <c r="H45" s="70"/>
    </row>
    <row r="46" spans="1:8" ht="15" customHeight="1">
      <c r="A46" s="69">
        <v>43121</v>
      </c>
      <c r="B46" s="70" t="s">
        <v>4</v>
      </c>
      <c r="C46" s="70">
        <v>1515</v>
      </c>
      <c r="D46" s="70" t="s">
        <v>205</v>
      </c>
      <c r="E46" s="70" t="s">
        <v>501</v>
      </c>
      <c r="F46" s="70" t="s">
        <v>24</v>
      </c>
      <c r="G46" s="71" t="s">
        <v>388</v>
      </c>
      <c r="H46" s="70"/>
    </row>
    <row r="47" spans="1:8" ht="15" customHeight="1">
      <c r="A47" s="48">
        <v>43103</v>
      </c>
      <c r="B47" s="32" t="s">
        <v>4</v>
      </c>
      <c r="C47" s="32">
        <v>5359</v>
      </c>
      <c r="D47" s="32" t="s">
        <v>155</v>
      </c>
      <c r="E47" s="32" t="s">
        <v>319</v>
      </c>
      <c r="F47" s="32" t="s">
        <v>56</v>
      </c>
      <c r="G47" s="33" t="s">
        <v>65</v>
      </c>
      <c r="H47" s="65"/>
    </row>
    <row r="48" spans="1:8" ht="15" customHeight="1">
      <c r="A48" s="69">
        <v>43114</v>
      </c>
      <c r="B48" s="70" t="s">
        <v>4</v>
      </c>
      <c r="C48" s="70">
        <v>5359</v>
      </c>
      <c r="D48" s="70" t="s">
        <v>155</v>
      </c>
      <c r="E48" s="70" t="s">
        <v>319</v>
      </c>
      <c r="F48" s="70" t="s">
        <v>7</v>
      </c>
      <c r="G48" s="71" t="s">
        <v>471</v>
      </c>
      <c r="H48" s="70"/>
    </row>
    <row r="49" spans="1:11" ht="15" customHeight="1">
      <c r="A49" s="69">
        <v>43127</v>
      </c>
      <c r="B49" s="70" t="s">
        <v>4</v>
      </c>
      <c r="C49" s="70">
        <v>7340</v>
      </c>
      <c r="D49" s="70" t="s">
        <v>163</v>
      </c>
      <c r="E49" s="70" t="s">
        <v>532</v>
      </c>
      <c r="F49" s="70" t="s">
        <v>24</v>
      </c>
      <c r="G49" s="71" t="s">
        <v>98</v>
      </c>
      <c r="H49" s="70"/>
    </row>
    <row r="50" spans="1:11" ht="15" customHeight="1">
      <c r="A50" s="48">
        <v>43105</v>
      </c>
      <c r="B50" s="32" t="s">
        <v>22</v>
      </c>
      <c r="C50" s="32">
        <v>6724</v>
      </c>
      <c r="D50" s="32" t="s">
        <v>366</v>
      </c>
      <c r="E50" s="32" t="s">
        <v>7</v>
      </c>
      <c r="F50" s="32" t="s">
        <v>24</v>
      </c>
      <c r="G50" s="33" t="s">
        <v>65</v>
      </c>
      <c r="H50" s="32"/>
      <c r="K50" s="87" t="s">
        <v>578</v>
      </c>
    </row>
    <row r="51" spans="1:11" ht="15" customHeight="1">
      <c r="A51" s="48">
        <v>43105</v>
      </c>
      <c r="B51" s="32" t="s">
        <v>22</v>
      </c>
      <c r="C51" s="32">
        <v>6780</v>
      </c>
      <c r="D51" s="32" t="s">
        <v>370</v>
      </c>
      <c r="E51" s="32" t="s">
        <v>7</v>
      </c>
      <c r="F51" s="32" t="s">
        <v>7</v>
      </c>
      <c r="G51" s="33" t="s">
        <v>65</v>
      </c>
      <c r="H51" s="32"/>
    </row>
    <row r="52" spans="1:11" ht="15" customHeight="1">
      <c r="A52" s="48">
        <v>43110</v>
      </c>
      <c r="B52" s="32" t="s">
        <v>22</v>
      </c>
      <c r="C52" s="32">
        <v>6791</v>
      </c>
      <c r="D52" s="32" t="s">
        <v>348</v>
      </c>
      <c r="E52" s="32" t="s">
        <v>7</v>
      </c>
      <c r="F52" s="32" t="s">
        <v>7</v>
      </c>
      <c r="G52" s="33" t="s">
        <v>388</v>
      </c>
      <c r="H52" s="32"/>
    </row>
    <row r="53" spans="1:11" ht="15" customHeight="1">
      <c r="A53" s="48">
        <v>43111</v>
      </c>
      <c r="B53" s="32" t="s">
        <v>22</v>
      </c>
      <c r="C53" s="32">
        <v>6781</v>
      </c>
      <c r="D53" s="32" t="s">
        <v>370</v>
      </c>
      <c r="E53" s="32" t="s">
        <v>7</v>
      </c>
      <c r="F53" s="32" t="s">
        <v>242</v>
      </c>
      <c r="G53" s="33" t="s">
        <v>388</v>
      </c>
      <c r="H53" s="32"/>
    </row>
    <row r="54" spans="1:11" ht="15" customHeight="1">
      <c r="A54" s="69">
        <v>43120</v>
      </c>
      <c r="B54" s="70" t="s">
        <v>22</v>
      </c>
      <c r="C54" s="70">
        <v>6700</v>
      </c>
      <c r="D54" s="70"/>
      <c r="E54" s="70" t="s">
        <v>7</v>
      </c>
      <c r="F54" s="70" t="s">
        <v>24</v>
      </c>
      <c r="G54" s="71" t="s">
        <v>98</v>
      </c>
      <c r="H54" s="70"/>
    </row>
    <row r="55" spans="1:11">
      <c r="A55" s="69">
        <v>43120</v>
      </c>
      <c r="B55" s="70" t="s">
        <v>22</v>
      </c>
      <c r="C55" s="70">
        <v>6700</v>
      </c>
      <c r="D55" s="70"/>
      <c r="E55" s="70" t="s">
        <v>7</v>
      </c>
      <c r="F55" s="70" t="s">
        <v>24</v>
      </c>
      <c r="G55" s="70" t="s">
        <v>65</v>
      </c>
      <c r="H55" s="70"/>
    </row>
    <row r="56" spans="1:11">
      <c r="A56" s="69">
        <v>43121</v>
      </c>
      <c r="B56" s="70" t="s">
        <v>22</v>
      </c>
      <c r="C56" s="70">
        <v>6720</v>
      </c>
      <c r="D56" s="70" t="s">
        <v>144</v>
      </c>
      <c r="E56" s="70" t="s">
        <v>7</v>
      </c>
      <c r="F56" s="70" t="s">
        <v>24</v>
      </c>
      <c r="G56" s="70" t="s">
        <v>497</v>
      </c>
      <c r="H56" s="70"/>
    </row>
    <row r="57" spans="1:11">
      <c r="A57" s="69">
        <v>43121</v>
      </c>
      <c r="B57" s="70" t="s">
        <v>22</v>
      </c>
      <c r="C57" s="70">
        <v>7717</v>
      </c>
      <c r="D57" s="70"/>
      <c r="E57" s="70" t="s">
        <v>7</v>
      </c>
      <c r="F57" s="70" t="s">
        <v>7</v>
      </c>
      <c r="G57" s="70" t="s">
        <v>508</v>
      </c>
      <c r="H57" s="70"/>
    </row>
    <row r="58" spans="1:11">
      <c r="A58" s="48">
        <v>43127</v>
      </c>
      <c r="B58" s="32" t="s">
        <v>22</v>
      </c>
      <c r="C58" s="32">
        <v>1702</v>
      </c>
      <c r="D58" s="32" t="s">
        <v>530</v>
      </c>
      <c r="E58" s="32" t="s">
        <v>7</v>
      </c>
      <c r="F58" s="32" t="s">
        <v>7</v>
      </c>
      <c r="G58" s="32" t="s">
        <v>387</v>
      </c>
      <c r="H58" s="32"/>
    </row>
    <row r="59" spans="1:11">
      <c r="A59" s="48">
        <v>43128</v>
      </c>
      <c r="B59" s="32" t="s">
        <v>22</v>
      </c>
      <c r="C59" s="32">
        <v>6860</v>
      </c>
      <c r="D59" s="32" t="s">
        <v>550</v>
      </c>
      <c r="E59" s="32" t="s">
        <v>7</v>
      </c>
      <c r="F59" s="32" t="s">
        <v>7</v>
      </c>
      <c r="G59" s="32" t="s">
        <v>65</v>
      </c>
      <c r="H59" s="32"/>
    </row>
    <row r="60" spans="1:11">
      <c r="A60" s="48">
        <v>43128</v>
      </c>
      <c r="B60" s="32" t="s">
        <v>22</v>
      </c>
      <c r="C60" s="32">
        <v>6640</v>
      </c>
      <c r="D60" s="32" t="s">
        <v>553</v>
      </c>
      <c r="E60" s="32" t="s">
        <v>7</v>
      </c>
      <c r="F60" s="32" t="s">
        <v>24</v>
      </c>
      <c r="G60" s="32" t="s">
        <v>65</v>
      </c>
      <c r="H60" s="32"/>
    </row>
    <row r="61" spans="1:11">
      <c r="A61" s="69">
        <v>43114</v>
      </c>
      <c r="B61" s="70" t="s">
        <v>6</v>
      </c>
      <c r="C61" s="70">
        <v>54457</v>
      </c>
      <c r="D61" s="70" t="s">
        <v>473</v>
      </c>
      <c r="E61" s="70" t="s">
        <v>7</v>
      </c>
      <c r="F61" s="70" t="s">
        <v>7</v>
      </c>
      <c r="G61" s="70" t="s">
        <v>65</v>
      </c>
      <c r="H61" s="70"/>
      <c r="J61" s="94"/>
    </row>
    <row r="62" spans="1:11">
      <c r="A62" s="48">
        <v>43103</v>
      </c>
      <c r="B62" s="32" t="s">
        <v>7</v>
      </c>
      <c r="C62" s="32">
        <v>11000</v>
      </c>
      <c r="D62" s="32" t="s">
        <v>322</v>
      </c>
      <c r="E62" s="32" t="s">
        <v>7</v>
      </c>
      <c r="F62" s="32" t="s">
        <v>7</v>
      </c>
      <c r="G62" s="32" t="s">
        <v>65</v>
      </c>
      <c r="H62" s="32"/>
    </row>
    <row r="63" spans="1:11">
      <c r="A63" s="48">
        <v>43103</v>
      </c>
      <c r="B63" s="32" t="s">
        <v>7</v>
      </c>
      <c r="C63" s="32">
        <v>31290</v>
      </c>
      <c r="D63" s="32" t="s">
        <v>323</v>
      </c>
      <c r="E63" s="32" t="s">
        <v>7</v>
      </c>
      <c r="F63" s="32" t="s">
        <v>7</v>
      </c>
      <c r="G63" s="32" t="s">
        <v>65</v>
      </c>
      <c r="H63" s="32"/>
    </row>
    <row r="64" spans="1:11">
      <c r="A64" s="48">
        <v>43103</v>
      </c>
      <c r="B64" s="32" t="s">
        <v>7</v>
      </c>
      <c r="C64" s="32">
        <v>57330</v>
      </c>
      <c r="D64" s="32" t="s">
        <v>324</v>
      </c>
      <c r="E64" s="32" t="s">
        <v>7</v>
      </c>
      <c r="F64" s="32" t="s">
        <v>7</v>
      </c>
      <c r="G64" s="32" t="s">
        <v>65</v>
      </c>
      <c r="H64" s="32"/>
    </row>
    <row r="65" spans="1:10">
      <c r="A65" s="48">
        <v>43103</v>
      </c>
      <c r="B65" s="32" t="s">
        <v>7</v>
      </c>
      <c r="C65" s="32">
        <v>57185</v>
      </c>
      <c r="D65" s="32" t="s">
        <v>327</v>
      </c>
      <c r="E65" s="32" t="s">
        <v>7</v>
      </c>
      <c r="F65" s="32" t="s">
        <v>7</v>
      </c>
      <c r="G65" s="4" t="s">
        <v>65</v>
      </c>
      <c r="H65" s="32"/>
    </row>
    <row r="66" spans="1:10">
      <c r="A66" s="48">
        <v>43104</v>
      </c>
      <c r="B66" s="32" t="s">
        <v>7</v>
      </c>
      <c r="C66" s="32">
        <v>74500</v>
      </c>
      <c r="D66" s="32" t="s">
        <v>336</v>
      </c>
      <c r="E66" s="32" t="s">
        <v>7</v>
      </c>
      <c r="F66" s="32" t="s">
        <v>7</v>
      </c>
      <c r="G66" s="4" t="s">
        <v>388</v>
      </c>
      <c r="H66" s="32"/>
    </row>
    <row r="67" spans="1:10">
      <c r="A67" s="48">
        <v>43105</v>
      </c>
      <c r="B67" s="32" t="s">
        <v>7</v>
      </c>
      <c r="C67" s="32">
        <v>57880</v>
      </c>
      <c r="D67" s="32" t="s">
        <v>365</v>
      </c>
      <c r="E67" s="32" t="s">
        <v>7</v>
      </c>
      <c r="F67" s="32" t="s">
        <v>7</v>
      </c>
      <c r="G67" s="32" t="s">
        <v>65</v>
      </c>
      <c r="H67" s="32"/>
    </row>
    <row r="68" spans="1:10">
      <c r="A68" s="48">
        <v>43105</v>
      </c>
      <c r="B68" s="32" t="s">
        <v>7</v>
      </c>
      <c r="C68" s="32">
        <v>91750</v>
      </c>
      <c r="D68" s="32" t="s">
        <v>367</v>
      </c>
      <c r="E68" s="32" t="s">
        <v>7</v>
      </c>
      <c r="F68" s="32" t="s">
        <v>7</v>
      </c>
      <c r="G68" s="32" t="s">
        <v>235</v>
      </c>
      <c r="H68" s="32"/>
    </row>
    <row r="69" spans="1:10">
      <c r="A69" s="48">
        <v>43105</v>
      </c>
      <c r="B69" s="32" t="s">
        <v>7</v>
      </c>
      <c r="C69" s="32">
        <v>57570</v>
      </c>
      <c r="D69" s="32" t="s">
        <v>368</v>
      </c>
      <c r="E69" s="32" t="s">
        <v>7</v>
      </c>
      <c r="F69" s="32" t="s">
        <v>7</v>
      </c>
      <c r="G69" s="32" t="s">
        <v>65</v>
      </c>
      <c r="H69" s="32"/>
    </row>
    <row r="70" spans="1:10">
      <c r="A70" s="48">
        <v>43105</v>
      </c>
      <c r="B70" s="32" t="s">
        <v>7</v>
      </c>
      <c r="C70" s="32">
        <v>57110</v>
      </c>
      <c r="D70" s="32" t="s">
        <v>369</v>
      </c>
      <c r="E70" s="32" t="s">
        <v>7</v>
      </c>
      <c r="F70" s="32" t="s">
        <v>7</v>
      </c>
      <c r="G70" s="32" t="s">
        <v>379</v>
      </c>
      <c r="H70" s="32"/>
    </row>
    <row r="71" spans="1:10">
      <c r="A71" s="48">
        <v>43105</v>
      </c>
      <c r="B71" s="32" t="s">
        <v>7</v>
      </c>
      <c r="C71" s="32">
        <v>57390</v>
      </c>
      <c r="D71" s="32" t="s">
        <v>350</v>
      </c>
      <c r="E71" s="32" t="s">
        <v>7</v>
      </c>
      <c r="F71" s="32" t="s">
        <v>7</v>
      </c>
      <c r="G71" s="32" t="s">
        <v>65</v>
      </c>
      <c r="H71" s="32"/>
    </row>
    <row r="72" spans="1:10">
      <c r="A72" s="69">
        <v>43106</v>
      </c>
      <c r="B72" s="70" t="s">
        <v>7</v>
      </c>
      <c r="C72" s="70">
        <v>54920</v>
      </c>
      <c r="D72" s="70" t="s">
        <v>372</v>
      </c>
      <c r="E72" s="70" t="s">
        <v>7</v>
      </c>
      <c r="F72" s="70" t="s">
        <v>7</v>
      </c>
      <c r="G72" s="70" t="s">
        <v>380</v>
      </c>
      <c r="H72" s="70"/>
    </row>
    <row r="73" spans="1:10">
      <c r="A73" s="69">
        <v>43106</v>
      </c>
      <c r="B73" s="70" t="s">
        <v>7</v>
      </c>
      <c r="C73" s="70">
        <v>57710</v>
      </c>
      <c r="D73" s="70" t="s">
        <v>383</v>
      </c>
      <c r="E73" s="70" t="s">
        <v>7</v>
      </c>
      <c r="F73" s="70" t="s">
        <v>242</v>
      </c>
      <c r="G73" s="70" t="s">
        <v>65</v>
      </c>
      <c r="H73" s="70"/>
    </row>
    <row r="74" spans="1:10">
      <c r="A74" s="69">
        <v>43107</v>
      </c>
      <c r="B74" s="70" t="s">
        <v>7</v>
      </c>
      <c r="C74" s="70">
        <v>57390</v>
      </c>
      <c r="D74" s="70" t="s">
        <v>350</v>
      </c>
      <c r="E74" s="70" t="s">
        <v>7</v>
      </c>
      <c r="F74" s="70" t="s">
        <v>7</v>
      </c>
      <c r="G74" s="70" t="s">
        <v>388</v>
      </c>
      <c r="H74" s="70"/>
    </row>
    <row r="75" spans="1:10">
      <c r="A75" s="48">
        <v>43111</v>
      </c>
      <c r="B75" s="32" t="s">
        <v>7</v>
      </c>
      <c r="C75" s="32">
        <v>57390</v>
      </c>
      <c r="D75" s="32" t="s">
        <v>350</v>
      </c>
      <c r="E75" s="32" t="s">
        <v>7</v>
      </c>
      <c r="F75" s="32" t="s">
        <v>242</v>
      </c>
      <c r="G75" s="32" t="s">
        <v>37</v>
      </c>
      <c r="H75" s="32"/>
    </row>
    <row r="76" spans="1:10">
      <c r="A76" s="69">
        <v>43113</v>
      </c>
      <c r="B76" s="70" t="s">
        <v>7</v>
      </c>
      <c r="C76" s="70">
        <v>57310</v>
      </c>
      <c r="D76" s="70" t="s">
        <v>165</v>
      </c>
      <c r="E76" s="70" t="s">
        <v>7</v>
      </c>
      <c r="F76" s="70" t="s">
        <v>7</v>
      </c>
      <c r="G76" s="70" t="s">
        <v>65</v>
      </c>
      <c r="H76" s="70"/>
      <c r="J76" s="94"/>
    </row>
    <row r="77" spans="1:10">
      <c r="A77" s="69">
        <v>43113</v>
      </c>
      <c r="B77" s="70" t="s">
        <v>7</v>
      </c>
      <c r="C77" s="70">
        <v>57100</v>
      </c>
      <c r="D77" s="70" t="s">
        <v>349</v>
      </c>
      <c r="E77" s="70" t="s">
        <v>7</v>
      </c>
      <c r="F77" s="70" t="s">
        <v>7</v>
      </c>
      <c r="G77" s="70" t="s">
        <v>388</v>
      </c>
      <c r="H77" s="70"/>
    </row>
    <row r="78" spans="1:10">
      <c r="A78" s="69">
        <v>43113</v>
      </c>
      <c r="B78" s="70" t="s">
        <v>7</v>
      </c>
      <c r="C78" s="70">
        <v>57330</v>
      </c>
      <c r="D78" s="70" t="s">
        <v>413</v>
      </c>
      <c r="E78" s="70" t="s">
        <v>7</v>
      </c>
      <c r="F78" s="70" t="s">
        <v>7</v>
      </c>
      <c r="G78" s="70" t="s">
        <v>388</v>
      </c>
      <c r="H78" s="70"/>
    </row>
    <row r="79" spans="1:10">
      <c r="A79" s="69">
        <v>43114</v>
      </c>
      <c r="B79" s="70" t="s">
        <v>7</v>
      </c>
      <c r="C79" s="70">
        <v>67300</v>
      </c>
      <c r="D79" s="70" t="s">
        <v>472</v>
      </c>
      <c r="E79" s="70" t="s">
        <v>7</v>
      </c>
      <c r="F79" s="70" t="s">
        <v>7</v>
      </c>
      <c r="G79" s="70" t="s">
        <v>65</v>
      </c>
      <c r="H79" s="70"/>
    </row>
    <row r="80" spans="1:10">
      <c r="A80" s="48">
        <v>43115</v>
      </c>
      <c r="B80" s="32" t="s">
        <v>7</v>
      </c>
      <c r="C80" s="32">
        <v>97400</v>
      </c>
      <c r="D80" s="32" t="s">
        <v>483</v>
      </c>
      <c r="E80" s="32" t="s">
        <v>7</v>
      </c>
      <c r="F80" s="32" t="s">
        <v>24</v>
      </c>
      <c r="G80" s="32" t="s">
        <v>388</v>
      </c>
      <c r="H80" s="32"/>
    </row>
    <row r="81" spans="1:8">
      <c r="A81" s="69">
        <v>43121</v>
      </c>
      <c r="B81" s="70" t="s">
        <v>7</v>
      </c>
      <c r="C81" s="70">
        <v>57390</v>
      </c>
      <c r="D81" s="70" t="s">
        <v>329</v>
      </c>
      <c r="E81" s="70" t="s">
        <v>7</v>
      </c>
      <c r="F81" s="70" t="s">
        <v>24</v>
      </c>
      <c r="G81" s="70" t="s">
        <v>495</v>
      </c>
      <c r="H81" s="70"/>
    </row>
    <row r="82" spans="1:8">
      <c r="A82" s="69">
        <v>43121</v>
      </c>
      <c r="B82" s="70" t="s">
        <v>7</v>
      </c>
      <c r="C82" s="70">
        <v>54440</v>
      </c>
      <c r="D82" s="70"/>
      <c r="E82" s="70" t="s">
        <v>7</v>
      </c>
      <c r="F82" s="70" t="s">
        <v>7</v>
      </c>
      <c r="G82" s="70" t="s">
        <v>65</v>
      </c>
      <c r="H82" s="70"/>
    </row>
    <row r="83" spans="1:8">
      <c r="A83" s="69">
        <v>43121</v>
      </c>
      <c r="B83" s="70" t="s">
        <v>7</v>
      </c>
      <c r="C83" s="70">
        <v>57480</v>
      </c>
      <c r="D83" s="70" t="s">
        <v>512</v>
      </c>
      <c r="E83" s="70" t="s">
        <v>7</v>
      </c>
      <c r="F83" s="70" t="s">
        <v>6</v>
      </c>
      <c r="G83" s="70" t="s">
        <v>497</v>
      </c>
      <c r="H83" s="70"/>
    </row>
    <row r="84" spans="1:8">
      <c r="A84" s="69">
        <v>43121</v>
      </c>
      <c r="B84" s="70" t="s">
        <v>7</v>
      </c>
      <c r="C84" s="70">
        <v>57190</v>
      </c>
      <c r="D84" s="70" t="s">
        <v>515</v>
      </c>
      <c r="E84" s="70" t="s">
        <v>7</v>
      </c>
      <c r="F84" s="70" t="s">
        <v>24</v>
      </c>
      <c r="G84" s="70" t="s">
        <v>497</v>
      </c>
      <c r="H84" s="70"/>
    </row>
    <row r="85" spans="1:8">
      <c r="A85" s="69">
        <v>43121</v>
      </c>
      <c r="B85" s="69" t="s">
        <v>7</v>
      </c>
      <c r="C85" s="70">
        <v>98850</v>
      </c>
      <c r="D85" s="70" t="s">
        <v>518</v>
      </c>
      <c r="E85" s="70" t="s">
        <v>7</v>
      </c>
      <c r="F85" s="70" t="s">
        <v>7</v>
      </c>
      <c r="G85" s="70" t="s">
        <v>243</v>
      </c>
      <c r="H85" s="70"/>
    </row>
    <row r="86" spans="1:8">
      <c r="A86" s="48">
        <v>43122</v>
      </c>
      <c r="B86" s="32" t="s">
        <v>7</v>
      </c>
      <c r="C86" s="32">
        <v>57540</v>
      </c>
      <c r="D86" s="32" t="s">
        <v>527</v>
      </c>
      <c r="E86" s="32" t="s">
        <v>7</v>
      </c>
      <c r="F86" s="32" t="s">
        <v>7</v>
      </c>
      <c r="G86" s="32" t="s">
        <v>497</v>
      </c>
      <c r="H86" s="32"/>
    </row>
    <row r="87" spans="1:8">
      <c r="A87" s="48">
        <v>43124</v>
      </c>
      <c r="B87" s="32" t="s">
        <v>7</v>
      </c>
      <c r="C87" s="32">
        <v>54380</v>
      </c>
      <c r="D87" s="32" t="s">
        <v>528</v>
      </c>
      <c r="E87" s="32" t="s">
        <v>7</v>
      </c>
      <c r="F87" s="32" t="s">
        <v>7</v>
      </c>
      <c r="G87" s="32" t="s">
        <v>65</v>
      </c>
      <c r="H87" s="32"/>
    </row>
    <row r="88" spans="1:8">
      <c r="A88" s="48">
        <v>43124</v>
      </c>
      <c r="B88" s="32" t="s">
        <v>7</v>
      </c>
      <c r="C88" s="32">
        <v>54650</v>
      </c>
      <c r="D88" s="32" t="s">
        <v>393</v>
      </c>
      <c r="E88" s="32" t="s">
        <v>7</v>
      </c>
      <c r="F88" s="32" t="s">
        <v>7</v>
      </c>
      <c r="G88" s="32" t="s">
        <v>388</v>
      </c>
      <c r="H88" s="32"/>
    </row>
    <row r="89" spans="1:8">
      <c r="A89" s="48">
        <v>43127</v>
      </c>
      <c r="B89" s="32" t="s">
        <v>7</v>
      </c>
      <c r="C89" s="32">
        <v>57840</v>
      </c>
      <c r="D89" s="32" t="s">
        <v>535</v>
      </c>
      <c r="E89" s="32" t="s">
        <v>7</v>
      </c>
      <c r="F89" s="32" t="s">
        <v>7</v>
      </c>
      <c r="G89" s="32" t="s">
        <v>536</v>
      </c>
      <c r="H89" s="32"/>
    </row>
    <row r="90" spans="1:8">
      <c r="A90" s="48">
        <v>43127</v>
      </c>
      <c r="B90" s="32" t="s">
        <v>7</v>
      </c>
      <c r="C90" s="32">
        <v>54260</v>
      </c>
      <c r="D90" s="32" t="s">
        <v>537</v>
      </c>
      <c r="E90" s="32" t="s">
        <v>7</v>
      </c>
      <c r="F90" s="32" t="s">
        <v>7</v>
      </c>
      <c r="G90" s="32" t="s">
        <v>37</v>
      </c>
      <c r="H90" s="32"/>
    </row>
    <row r="91" spans="1:8">
      <c r="A91" s="48">
        <v>43127</v>
      </c>
      <c r="B91" s="32" t="s">
        <v>7</v>
      </c>
      <c r="C91" s="32">
        <v>54720</v>
      </c>
      <c r="D91" s="32" t="s">
        <v>538</v>
      </c>
      <c r="E91" s="32" t="s">
        <v>7</v>
      </c>
      <c r="F91" s="32" t="s">
        <v>5</v>
      </c>
      <c r="G91" s="32" t="s">
        <v>539</v>
      </c>
      <c r="H91" s="32"/>
    </row>
    <row r="92" spans="1:8">
      <c r="A92" s="48">
        <v>43127</v>
      </c>
      <c r="B92" s="32" t="s">
        <v>7</v>
      </c>
      <c r="C92" s="32">
        <v>54720</v>
      </c>
      <c r="D92" s="32" t="s">
        <v>538</v>
      </c>
      <c r="E92" s="32" t="s">
        <v>7</v>
      </c>
      <c r="F92" s="32" t="s">
        <v>24</v>
      </c>
      <c r="G92" s="32" t="s">
        <v>540</v>
      </c>
      <c r="H92" s="32"/>
    </row>
    <row r="93" spans="1:8">
      <c r="A93" s="48">
        <v>43128</v>
      </c>
      <c r="B93" s="32" t="s">
        <v>7</v>
      </c>
      <c r="C93" s="32">
        <v>571100</v>
      </c>
      <c r="D93" s="32" t="s">
        <v>369</v>
      </c>
      <c r="E93" s="32" t="s">
        <v>7</v>
      </c>
      <c r="F93" s="32" t="s">
        <v>7</v>
      </c>
      <c r="G93" s="32" t="s">
        <v>65</v>
      </c>
      <c r="H93" s="32"/>
    </row>
    <row r="94" spans="1:8">
      <c r="A94" s="48">
        <v>43128</v>
      </c>
      <c r="B94" s="32" t="s">
        <v>7</v>
      </c>
      <c r="C94" s="32">
        <v>57185</v>
      </c>
      <c r="D94" s="32" t="s">
        <v>549</v>
      </c>
      <c r="E94" s="32" t="s">
        <v>7</v>
      </c>
      <c r="F94" s="32" t="s">
        <v>7</v>
      </c>
      <c r="G94" s="32" t="s">
        <v>497</v>
      </c>
      <c r="H94" s="32"/>
    </row>
    <row r="95" spans="1:8">
      <c r="A95" s="48">
        <v>43128</v>
      </c>
      <c r="B95" s="32" t="s">
        <v>7</v>
      </c>
      <c r="C95" s="32">
        <v>57970</v>
      </c>
      <c r="D95" s="32" t="s">
        <v>369</v>
      </c>
      <c r="E95" s="32" t="s">
        <v>7</v>
      </c>
      <c r="F95" s="32" t="s">
        <v>24</v>
      </c>
      <c r="G95" s="32" t="s">
        <v>497</v>
      </c>
      <c r="H95" s="32"/>
    </row>
    <row r="96" spans="1:8">
      <c r="A96" s="48">
        <v>43128</v>
      </c>
      <c r="B96" s="32" t="s">
        <v>7</v>
      </c>
      <c r="C96" s="32">
        <v>57580</v>
      </c>
      <c r="D96" s="32" t="s">
        <v>551</v>
      </c>
      <c r="E96" s="32" t="s">
        <v>7</v>
      </c>
      <c r="F96" s="32" t="s">
        <v>7</v>
      </c>
      <c r="G96" s="32" t="s">
        <v>65</v>
      </c>
      <c r="H96" s="32"/>
    </row>
    <row r="97" spans="1:8">
      <c r="A97" s="48">
        <v>43128</v>
      </c>
      <c r="B97" s="32" t="s">
        <v>7</v>
      </c>
      <c r="C97" s="32">
        <v>57700</v>
      </c>
      <c r="D97" s="32" t="s">
        <v>412</v>
      </c>
      <c r="E97" s="32" t="s">
        <v>7</v>
      </c>
      <c r="F97" s="32" t="s">
        <v>24</v>
      </c>
      <c r="G97" s="32" t="s">
        <v>65</v>
      </c>
      <c r="H97" s="32"/>
    </row>
    <row r="98" spans="1:8">
      <c r="A98" s="48">
        <v>43128</v>
      </c>
      <c r="B98" s="32" t="s">
        <v>7</v>
      </c>
      <c r="C98" s="32">
        <v>54400</v>
      </c>
      <c r="D98" s="32" t="s">
        <v>408</v>
      </c>
      <c r="E98" s="32" t="s">
        <v>7</v>
      </c>
      <c r="F98" s="32" t="s">
        <v>12</v>
      </c>
      <c r="G98" s="32" t="s">
        <v>65</v>
      </c>
      <c r="H98" s="32"/>
    </row>
    <row r="99" spans="1:8">
      <c r="A99" s="48">
        <v>43130</v>
      </c>
      <c r="B99" s="32" t="s">
        <v>7</v>
      </c>
      <c r="C99" s="32">
        <v>35000</v>
      </c>
      <c r="D99" s="32" t="s">
        <v>557</v>
      </c>
      <c r="E99" s="32" t="s">
        <v>7</v>
      </c>
      <c r="F99" s="32" t="s">
        <v>7</v>
      </c>
      <c r="G99" s="32" t="s">
        <v>65</v>
      </c>
      <c r="H99" s="32"/>
    </row>
    <row r="100" spans="1:8">
      <c r="A100" s="48">
        <v>43103</v>
      </c>
      <c r="B100" s="32" t="s">
        <v>4</v>
      </c>
      <c r="C100" s="32">
        <v>6917</v>
      </c>
      <c r="D100" s="53" t="s">
        <v>286</v>
      </c>
      <c r="E100" s="32" t="s">
        <v>7</v>
      </c>
      <c r="F100" s="32" t="s">
        <v>7</v>
      </c>
      <c r="G100" s="32" t="s">
        <v>65</v>
      </c>
      <c r="H100" s="32"/>
    </row>
    <row r="101" spans="1:8">
      <c r="A101" s="48">
        <v>43103</v>
      </c>
      <c r="B101" s="32" t="s">
        <v>4</v>
      </c>
      <c r="C101" s="32">
        <v>1321</v>
      </c>
      <c r="D101" s="32" t="s">
        <v>318</v>
      </c>
      <c r="E101" s="32" t="s">
        <v>7</v>
      </c>
      <c r="F101" s="32" t="s">
        <v>7</v>
      </c>
      <c r="G101" s="32" t="s">
        <v>65</v>
      </c>
      <c r="H101" s="32"/>
    </row>
    <row r="102" spans="1:8">
      <c r="A102" s="48">
        <v>43103</v>
      </c>
      <c r="B102" s="32" t="s">
        <v>4</v>
      </c>
      <c r="C102" s="32">
        <v>3961</v>
      </c>
      <c r="D102" s="32" t="s">
        <v>325</v>
      </c>
      <c r="E102" s="32" t="s">
        <v>7</v>
      </c>
      <c r="F102" s="32" t="s">
        <v>7</v>
      </c>
      <c r="G102" s="32" t="s">
        <v>65</v>
      </c>
      <c r="H102" s="32"/>
    </row>
    <row r="103" spans="1:8">
      <c r="A103" s="48">
        <v>43105</v>
      </c>
      <c r="B103" s="32" t="s">
        <v>4</v>
      </c>
      <c r="C103" s="32">
        <v>8047</v>
      </c>
      <c r="D103" s="32" t="s">
        <v>135</v>
      </c>
      <c r="E103" s="32" t="s">
        <v>7</v>
      </c>
      <c r="F103" s="32" t="s">
        <v>364</v>
      </c>
      <c r="G103" s="32" t="s">
        <v>65</v>
      </c>
      <c r="H103" s="32"/>
    </row>
    <row r="104" spans="1:8">
      <c r="A104" s="69">
        <v>43106</v>
      </c>
      <c r="B104" s="70" t="s">
        <v>4</v>
      </c>
      <c r="C104" s="70">
        <v>8021</v>
      </c>
      <c r="D104" s="70" t="s">
        <v>135</v>
      </c>
      <c r="E104" s="70" t="s">
        <v>7</v>
      </c>
      <c r="F104" s="70" t="s">
        <v>242</v>
      </c>
      <c r="G104" s="70" t="s">
        <v>65</v>
      </c>
      <c r="H104" s="70"/>
    </row>
    <row r="105" spans="1:8">
      <c r="A105" s="69">
        <v>43106</v>
      </c>
      <c r="B105" s="70" t="s">
        <v>4</v>
      </c>
      <c r="C105" s="70">
        <v>7216</v>
      </c>
      <c r="D105" s="70" t="s">
        <v>153</v>
      </c>
      <c r="E105" s="70" t="s">
        <v>7</v>
      </c>
      <c r="F105" s="70" t="s">
        <v>242</v>
      </c>
      <c r="G105" s="70" t="s">
        <v>391</v>
      </c>
      <c r="H105" s="70"/>
    </row>
    <row r="106" spans="1:8">
      <c r="A106" s="69">
        <v>43106</v>
      </c>
      <c r="B106" s="70" t="s">
        <v>4</v>
      </c>
      <c r="C106" s="70">
        <v>8426</v>
      </c>
      <c r="D106" s="70" t="s">
        <v>385</v>
      </c>
      <c r="E106" s="70" t="s">
        <v>7</v>
      </c>
      <c r="F106" s="70" t="s">
        <v>242</v>
      </c>
      <c r="G106" s="70" t="s">
        <v>42</v>
      </c>
      <c r="H106" s="70"/>
    </row>
    <row r="107" spans="1:8">
      <c r="A107" s="69">
        <v>43107</v>
      </c>
      <c r="B107" s="70" t="s">
        <v>4</v>
      </c>
      <c r="C107" s="70">
        <v>6136</v>
      </c>
      <c r="D107" s="70" t="s">
        <v>142</v>
      </c>
      <c r="E107" s="70" t="s">
        <v>7</v>
      </c>
      <c r="F107" s="70" t="s">
        <v>7</v>
      </c>
      <c r="G107" s="70" t="s">
        <v>388</v>
      </c>
      <c r="H107" s="70"/>
    </row>
    <row r="108" spans="1:8">
      <c r="A108" s="69">
        <v>43107</v>
      </c>
      <c r="B108" s="70" t="s">
        <v>4</v>
      </c>
      <c r="C108" s="70">
        <v>1344</v>
      </c>
      <c r="D108" s="70" t="s">
        <v>205</v>
      </c>
      <c r="E108" s="70" t="s">
        <v>7</v>
      </c>
      <c r="F108" s="70" t="s">
        <v>6</v>
      </c>
      <c r="G108" s="70" t="s">
        <v>65</v>
      </c>
      <c r="H108" s="70"/>
    </row>
    <row r="109" spans="1:8">
      <c r="A109" s="69">
        <v>43107</v>
      </c>
      <c r="B109" s="70" t="s">
        <v>4</v>
      </c>
      <c r="C109" s="70">
        <v>6163</v>
      </c>
      <c r="D109" s="70" t="s">
        <v>452</v>
      </c>
      <c r="E109" s="70" t="s">
        <v>7</v>
      </c>
      <c r="F109" s="70" t="s">
        <v>453</v>
      </c>
      <c r="G109" s="70"/>
      <c r="H109" s="70"/>
    </row>
    <row r="110" spans="1:8">
      <c r="A110" s="69">
        <v>43113</v>
      </c>
      <c r="B110" s="70" t="s">
        <v>4</v>
      </c>
      <c r="C110" s="70">
        <v>1336</v>
      </c>
      <c r="D110" s="70" t="s">
        <v>205</v>
      </c>
      <c r="E110" s="70" t="s">
        <v>7</v>
      </c>
      <c r="F110" s="70" t="s">
        <v>7</v>
      </c>
      <c r="G110" s="70" t="s">
        <v>65</v>
      </c>
      <c r="H110" s="70"/>
    </row>
    <row r="111" spans="1:8">
      <c r="A111" s="69">
        <v>43113</v>
      </c>
      <c r="B111" s="70" t="s">
        <v>4</v>
      </c>
      <c r="C111" s="70">
        <v>2440</v>
      </c>
      <c r="D111" s="70" t="s">
        <v>205</v>
      </c>
      <c r="E111" s="70" t="s">
        <v>7</v>
      </c>
      <c r="F111" s="70" t="s">
        <v>7</v>
      </c>
      <c r="G111" s="70" t="s">
        <v>65</v>
      </c>
      <c r="H111" s="70"/>
    </row>
    <row r="112" spans="1:8">
      <c r="A112" s="69">
        <v>43113</v>
      </c>
      <c r="B112" s="70" t="s">
        <v>4</v>
      </c>
      <c r="C112" s="70">
        <v>2343</v>
      </c>
      <c r="D112" s="70" t="s">
        <v>205</v>
      </c>
      <c r="E112" s="70" t="s">
        <v>7</v>
      </c>
      <c r="F112" s="70" t="s">
        <v>5</v>
      </c>
      <c r="G112" s="70" t="s">
        <v>391</v>
      </c>
      <c r="H112" s="70"/>
    </row>
    <row r="113" spans="1:8">
      <c r="A113" s="69">
        <v>43113</v>
      </c>
      <c r="B113" s="70" t="s">
        <v>4</v>
      </c>
      <c r="C113" s="70">
        <v>4662</v>
      </c>
      <c r="D113" s="70" t="s">
        <v>131</v>
      </c>
      <c r="E113" s="70" t="s">
        <v>7</v>
      </c>
      <c r="F113" s="70" t="s">
        <v>7</v>
      </c>
      <c r="G113" s="70" t="s">
        <v>470</v>
      </c>
      <c r="H113" s="70"/>
    </row>
    <row r="114" spans="1:8">
      <c r="A114" s="69">
        <v>43114</v>
      </c>
      <c r="B114" s="70" t="s">
        <v>4</v>
      </c>
      <c r="C114" s="70">
        <v>3271</v>
      </c>
      <c r="D114" s="70" t="s">
        <v>333</v>
      </c>
      <c r="E114" s="70" t="s">
        <v>7</v>
      </c>
      <c r="F114" s="70" t="s">
        <v>24</v>
      </c>
      <c r="G114" s="70" t="s">
        <v>65</v>
      </c>
      <c r="H114" s="70"/>
    </row>
    <row r="115" spans="1:8">
      <c r="A115" s="69">
        <v>43114</v>
      </c>
      <c r="B115" s="70" t="s">
        <v>4</v>
      </c>
      <c r="C115" s="70">
        <v>8118</v>
      </c>
      <c r="D115" s="70" t="s">
        <v>148</v>
      </c>
      <c r="E115" s="70" t="s">
        <v>7</v>
      </c>
      <c r="F115" s="70" t="s">
        <v>24</v>
      </c>
      <c r="G115" s="70" t="s">
        <v>391</v>
      </c>
      <c r="H115" s="70"/>
    </row>
    <row r="116" spans="1:8">
      <c r="A116" s="69">
        <v>43114</v>
      </c>
      <c r="B116" s="70" t="s">
        <v>4</v>
      </c>
      <c r="C116" s="70">
        <v>3393</v>
      </c>
      <c r="D116" s="70" t="s">
        <v>297</v>
      </c>
      <c r="E116" s="70" t="s">
        <v>7</v>
      </c>
      <c r="F116" s="70" t="s">
        <v>476</v>
      </c>
      <c r="G116" s="70" t="s">
        <v>454</v>
      </c>
      <c r="H116" s="70"/>
    </row>
    <row r="117" spans="1:8">
      <c r="A117" s="69">
        <v>43114</v>
      </c>
      <c r="B117" s="70" t="s">
        <v>4</v>
      </c>
      <c r="C117" s="70">
        <v>3253</v>
      </c>
      <c r="D117" s="70" t="s">
        <v>333</v>
      </c>
      <c r="E117" s="70" t="s">
        <v>7</v>
      </c>
      <c r="F117" s="70" t="s">
        <v>5</v>
      </c>
      <c r="G117" s="70" t="s">
        <v>116</v>
      </c>
      <c r="H117" s="70"/>
    </row>
    <row r="118" spans="1:8">
      <c r="A118" s="69">
        <v>43114</v>
      </c>
      <c r="B118" s="70" t="s">
        <v>4</v>
      </c>
      <c r="C118" s="70">
        <v>1858</v>
      </c>
      <c r="D118" s="70" t="s">
        <v>205</v>
      </c>
      <c r="E118" s="70" t="s">
        <v>7</v>
      </c>
      <c r="F118" s="70" t="s">
        <v>7</v>
      </c>
      <c r="G118" s="70" t="s">
        <v>98</v>
      </c>
      <c r="H118" s="70"/>
    </row>
    <row r="119" spans="1:8">
      <c r="A119" s="69">
        <v>43120</v>
      </c>
      <c r="B119" s="70" t="s">
        <v>4</v>
      </c>
      <c r="C119" s="70">
        <v>7793</v>
      </c>
      <c r="D119" s="70" t="s">
        <v>140</v>
      </c>
      <c r="E119" s="70" t="s">
        <v>7</v>
      </c>
      <c r="F119" s="70" t="s">
        <v>5</v>
      </c>
      <c r="G119" s="70" t="s">
        <v>486</v>
      </c>
      <c r="H119" s="70"/>
    </row>
    <row r="120" spans="1:8">
      <c r="A120" s="69">
        <v>43120</v>
      </c>
      <c r="B120" s="70" t="s">
        <v>4</v>
      </c>
      <c r="C120" s="70">
        <v>9154</v>
      </c>
      <c r="D120" s="70" t="s">
        <v>487</v>
      </c>
      <c r="E120" s="70" t="s">
        <v>7</v>
      </c>
      <c r="F120" s="70" t="s">
        <v>24</v>
      </c>
      <c r="G120" s="70" t="s">
        <v>65</v>
      </c>
      <c r="H120" s="70"/>
    </row>
    <row r="121" spans="1:8">
      <c r="A121" s="69">
        <v>43120</v>
      </c>
      <c r="B121" s="70" t="s">
        <v>4</v>
      </c>
      <c r="C121" s="70">
        <v>1912</v>
      </c>
      <c r="D121" s="70" t="s">
        <v>205</v>
      </c>
      <c r="E121" s="70" t="s">
        <v>7</v>
      </c>
      <c r="F121" s="70" t="s">
        <v>10</v>
      </c>
      <c r="G121" s="70" t="s">
        <v>73</v>
      </c>
      <c r="H121" s="70"/>
    </row>
    <row r="122" spans="1:8">
      <c r="A122" s="69">
        <v>43120</v>
      </c>
      <c r="B122" s="70" t="s">
        <v>4</v>
      </c>
      <c r="C122" s="70">
        <v>8079</v>
      </c>
      <c r="D122" s="70" t="s">
        <v>133</v>
      </c>
      <c r="E122" s="70" t="s">
        <v>7</v>
      </c>
      <c r="F122" s="70" t="s">
        <v>28</v>
      </c>
      <c r="G122" s="70" t="s">
        <v>283</v>
      </c>
      <c r="H122" s="70"/>
    </row>
    <row r="123" spans="1:8">
      <c r="A123" s="69">
        <v>43121</v>
      </c>
      <c r="B123" s="70" t="s">
        <v>4</v>
      </c>
      <c r="C123" s="70">
        <v>8614</v>
      </c>
      <c r="D123" s="70" t="s">
        <v>509</v>
      </c>
      <c r="E123" s="70" t="s">
        <v>7</v>
      </c>
      <c r="F123" s="70" t="s">
        <v>24</v>
      </c>
      <c r="G123" s="70" t="s">
        <v>510</v>
      </c>
      <c r="H123" s="70"/>
    </row>
    <row r="124" spans="1:8">
      <c r="A124" s="69">
        <v>43121</v>
      </c>
      <c r="B124" s="70" t="s">
        <v>4</v>
      </c>
      <c r="C124" s="70">
        <v>1116</v>
      </c>
      <c r="D124" s="70" t="s">
        <v>205</v>
      </c>
      <c r="E124" s="70" t="s">
        <v>7</v>
      </c>
      <c r="F124" s="70" t="s">
        <v>9</v>
      </c>
      <c r="G124" s="70" t="s">
        <v>514</v>
      </c>
      <c r="H124" s="70"/>
    </row>
    <row r="125" spans="1:8">
      <c r="A125" s="69">
        <v>43121</v>
      </c>
      <c r="B125" s="70" t="s">
        <v>4</v>
      </c>
      <c r="C125" s="70">
        <v>2410</v>
      </c>
      <c r="D125" s="70" t="s">
        <v>135</v>
      </c>
      <c r="E125" s="70" t="s">
        <v>7</v>
      </c>
      <c r="F125" s="70" t="s">
        <v>7</v>
      </c>
      <c r="G125" s="70" t="s">
        <v>516</v>
      </c>
      <c r="H125" s="70"/>
    </row>
    <row r="126" spans="1:8">
      <c r="A126" s="69">
        <v>43127</v>
      </c>
      <c r="B126" s="70" t="s">
        <v>4</v>
      </c>
      <c r="C126" s="70">
        <v>1933</v>
      </c>
      <c r="D126" s="70" t="s">
        <v>205</v>
      </c>
      <c r="E126" s="70" t="s">
        <v>7</v>
      </c>
      <c r="F126" s="70" t="s">
        <v>7</v>
      </c>
      <c r="G126" s="70" t="s">
        <v>381</v>
      </c>
      <c r="H126" s="70"/>
    </row>
    <row r="127" spans="1:8">
      <c r="A127" s="69">
        <v>43127</v>
      </c>
      <c r="B127" s="70" t="s">
        <v>4</v>
      </c>
      <c r="C127" s="70">
        <v>7318</v>
      </c>
      <c r="D127" s="70" t="s">
        <v>163</v>
      </c>
      <c r="E127" s="70" t="s">
        <v>7</v>
      </c>
      <c r="F127" s="70" t="s">
        <v>5</v>
      </c>
      <c r="G127" s="70" t="s">
        <v>65</v>
      </c>
      <c r="H127" s="70"/>
    </row>
    <row r="128" spans="1:8">
      <c r="A128" s="69">
        <v>43127</v>
      </c>
      <c r="B128" s="70" t="s">
        <v>4</v>
      </c>
      <c r="C128" s="70">
        <v>5650</v>
      </c>
      <c r="D128" s="70" t="s">
        <v>541</v>
      </c>
      <c r="E128" s="70" t="s">
        <v>7</v>
      </c>
      <c r="F128" s="70" t="s">
        <v>5</v>
      </c>
      <c r="G128" s="70" t="s">
        <v>123</v>
      </c>
      <c r="H128" s="70"/>
    </row>
    <row r="129" spans="1:11">
      <c r="A129" s="69">
        <v>43121</v>
      </c>
      <c r="B129" s="70" t="s">
        <v>4</v>
      </c>
      <c r="C129" s="70">
        <v>2559</v>
      </c>
      <c r="D129" s="70" t="s">
        <v>205</v>
      </c>
      <c r="E129" s="70" t="s">
        <v>496</v>
      </c>
      <c r="F129" s="70" t="s">
        <v>7</v>
      </c>
      <c r="G129" s="70" t="s">
        <v>235</v>
      </c>
      <c r="H129" s="70"/>
    </row>
    <row r="130" spans="1:11">
      <c r="A130" s="48">
        <v>43103</v>
      </c>
      <c r="B130" s="32" t="s">
        <v>9</v>
      </c>
      <c r="C130" s="32">
        <v>89046</v>
      </c>
      <c r="D130" s="32" t="s">
        <v>320</v>
      </c>
      <c r="E130" s="32" t="s">
        <v>9</v>
      </c>
      <c r="F130" s="32" t="s">
        <v>9</v>
      </c>
      <c r="G130" s="32" t="s">
        <v>387</v>
      </c>
      <c r="H130" s="32"/>
      <c r="K130" s="87" t="s">
        <v>582</v>
      </c>
    </row>
    <row r="131" spans="1:11">
      <c r="A131" s="48">
        <v>43128</v>
      </c>
      <c r="B131" s="32" t="s">
        <v>9</v>
      </c>
      <c r="C131" s="32">
        <v>9032</v>
      </c>
      <c r="D131" s="32" t="s">
        <v>544</v>
      </c>
      <c r="E131" s="32" t="s">
        <v>9</v>
      </c>
      <c r="F131" s="32" t="s">
        <v>9</v>
      </c>
      <c r="G131" s="32" t="s">
        <v>387</v>
      </c>
      <c r="H131" s="32"/>
    </row>
    <row r="132" spans="1:11">
      <c r="A132" s="69">
        <v>43106</v>
      </c>
      <c r="B132" s="70" t="s">
        <v>4</v>
      </c>
      <c r="C132" s="70">
        <v>4443</v>
      </c>
      <c r="D132" s="70" t="s">
        <v>145</v>
      </c>
      <c r="E132" s="70" t="s">
        <v>9</v>
      </c>
      <c r="F132" s="70" t="s">
        <v>5</v>
      </c>
      <c r="G132" s="70" t="s">
        <v>248</v>
      </c>
      <c r="H132" s="70"/>
    </row>
    <row r="133" spans="1:11">
      <c r="A133" s="69">
        <v>43106</v>
      </c>
      <c r="B133" s="70" t="s">
        <v>4</v>
      </c>
      <c r="C133" s="70">
        <v>3553</v>
      </c>
      <c r="D133" s="70" t="s">
        <v>168</v>
      </c>
      <c r="E133" s="70" t="s">
        <v>9</v>
      </c>
      <c r="F133" s="70" t="s">
        <v>5</v>
      </c>
      <c r="G133" s="70" t="s">
        <v>390</v>
      </c>
      <c r="H133" s="70"/>
    </row>
    <row r="134" spans="1:11">
      <c r="A134" s="69">
        <v>43107</v>
      </c>
      <c r="B134" s="70" t="s">
        <v>4</v>
      </c>
      <c r="C134" s="70">
        <v>1425</v>
      </c>
      <c r="D134" s="70" t="s">
        <v>205</v>
      </c>
      <c r="E134" s="70" t="s">
        <v>9</v>
      </c>
      <c r="F134" s="70" t="s">
        <v>6</v>
      </c>
      <c r="G134" s="70" t="s">
        <v>448</v>
      </c>
      <c r="H134" s="70"/>
    </row>
    <row r="135" spans="1:11">
      <c r="A135" s="69">
        <v>43121</v>
      </c>
      <c r="B135" s="70" t="s">
        <v>4</v>
      </c>
      <c r="C135" s="70">
        <v>8055</v>
      </c>
      <c r="D135" s="70" t="s">
        <v>133</v>
      </c>
      <c r="E135" s="70" t="s">
        <v>9</v>
      </c>
      <c r="F135" s="70" t="s">
        <v>7</v>
      </c>
      <c r="G135" s="70" t="s">
        <v>235</v>
      </c>
      <c r="H135" s="70"/>
    </row>
    <row r="136" spans="1:11">
      <c r="A136" s="69">
        <v>43121</v>
      </c>
      <c r="B136" s="70" t="s">
        <v>4</v>
      </c>
      <c r="C136" s="70">
        <v>1371</v>
      </c>
      <c r="D136" s="70" t="s">
        <v>205</v>
      </c>
      <c r="E136" s="70" t="s">
        <v>9</v>
      </c>
      <c r="F136" s="70" t="s">
        <v>24</v>
      </c>
      <c r="G136" s="70" t="s">
        <v>235</v>
      </c>
      <c r="H136" s="70"/>
    </row>
    <row r="137" spans="1:11">
      <c r="A137" s="69">
        <v>43113</v>
      </c>
      <c r="B137" s="70" t="s">
        <v>7</v>
      </c>
      <c r="C137" s="70">
        <v>57390</v>
      </c>
      <c r="D137" s="70" t="s">
        <v>350</v>
      </c>
      <c r="E137" s="70" t="s">
        <v>61</v>
      </c>
      <c r="F137" s="70" t="s">
        <v>7</v>
      </c>
      <c r="G137" s="70" t="s">
        <v>65</v>
      </c>
      <c r="H137" s="70"/>
    </row>
    <row r="138" spans="1:11">
      <c r="A138" s="69">
        <v>43127</v>
      </c>
      <c r="B138" s="70" t="s">
        <v>4</v>
      </c>
      <c r="C138" s="70">
        <v>7330</v>
      </c>
      <c r="D138" s="70" t="s">
        <v>163</v>
      </c>
      <c r="E138" s="70" t="s">
        <v>531</v>
      </c>
      <c r="F138" s="70" t="s">
        <v>7</v>
      </c>
      <c r="G138" s="70" t="s">
        <v>98</v>
      </c>
      <c r="H138" s="70"/>
    </row>
    <row r="139" spans="1:11">
      <c r="A139" s="69">
        <v>43106</v>
      </c>
      <c r="B139" s="70" t="s">
        <v>6</v>
      </c>
      <c r="C139" s="70">
        <v>66706</v>
      </c>
      <c r="D139" s="70" t="s">
        <v>219</v>
      </c>
      <c r="E139" s="70" t="s">
        <v>377</v>
      </c>
      <c r="F139" s="70" t="s">
        <v>378</v>
      </c>
      <c r="G139" s="70" t="s">
        <v>42</v>
      </c>
      <c r="H139" s="70"/>
    </row>
    <row r="140" spans="1:11">
      <c r="A140" s="69">
        <v>43121</v>
      </c>
      <c r="B140" s="70" t="s">
        <v>6</v>
      </c>
      <c r="C140" s="70">
        <v>54290</v>
      </c>
      <c r="D140" s="70" t="s">
        <v>434</v>
      </c>
      <c r="E140" s="70" t="s">
        <v>377</v>
      </c>
      <c r="F140" s="70" t="s">
        <v>6</v>
      </c>
      <c r="G140" s="70" t="s">
        <v>65</v>
      </c>
      <c r="H140" s="70"/>
    </row>
    <row r="141" spans="1:11">
      <c r="A141" s="69">
        <v>43120</v>
      </c>
      <c r="B141" s="70" t="s">
        <v>4</v>
      </c>
      <c r="C141" s="70">
        <v>1521</v>
      </c>
      <c r="D141" s="70" t="s">
        <v>205</v>
      </c>
      <c r="E141" s="70" t="s">
        <v>377</v>
      </c>
      <c r="F141" s="70" t="s">
        <v>24</v>
      </c>
      <c r="G141" s="70" t="s">
        <v>388</v>
      </c>
      <c r="H141" s="70"/>
    </row>
    <row r="142" spans="1:11">
      <c r="A142" s="69">
        <v>43106</v>
      </c>
      <c r="B142" s="70" t="s">
        <v>4</v>
      </c>
      <c r="C142" s="70">
        <v>4953</v>
      </c>
      <c r="D142" s="70" t="s">
        <v>386</v>
      </c>
      <c r="E142" s="70" t="s">
        <v>4</v>
      </c>
      <c r="F142" s="70" t="s">
        <v>7</v>
      </c>
      <c r="G142" s="70" t="s">
        <v>392</v>
      </c>
      <c r="H142" s="70"/>
      <c r="I142" s="87">
        <f>218-143</f>
        <v>75</v>
      </c>
      <c r="J142" s="94">
        <f>I142/250</f>
        <v>0.3</v>
      </c>
      <c r="K142" s="87" t="s">
        <v>132</v>
      </c>
    </row>
    <row r="143" spans="1:11">
      <c r="A143" s="69">
        <v>43107</v>
      </c>
      <c r="B143" s="70" t="s">
        <v>4</v>
      </c>
      <c r="C143" s="70">
        <v>3394</v>
      </c>
      <c r="D143" s="70" t="s">
        <v>446</v>
      </c>
      <c r="E143" s="70" t="s">
        <v>4</v>
      </c>
      <c r="F143" s="70" t="s">
        <v>6</v>
      </c>
      <c r="G143" s="70" t="s">
        <v>391</v>
      </c>
      <c r="H143" s="70"/>
    </row>
    <row r="144" spans="1:11">
      <c r="A144" s="69">
        <v>43107</v>
      </c>
      <c r="B144" s="70" t="s">
        <v>4</v>
      </c>
      <c r="C144" s="70">
        <v>4671</v>
      </c>
      <c r="D144" s="70" t="s">
        <v>207</v>
      </c>
      <c r="E144" s="70" t="s">
        <v>4</v>
      </c>
      <c r="F144" s="70" t="s">
        <v>7</v>
      </c>
      <c r="G144" s="70" t="s">
        <v>392</v>
      </c>
      <c r="H144" s="70"/>
    </row>
    <row r="145" spans="1:8">
      <c r="A145" s="69">
        <v>43107</v>
      </c>
      <c r="B145" s="70" t="s">
        <v>4</v>
      </c>
      <c r="C145" s="70">
        <v>9188</v>
      </c>
      <c r="D145" s="70" t="s">
        <v>146</v>
      </c>
      <c r="E145" s="70" t="s">
        <v>4</v>
      </c>
      <c r="F145" s="70" t="s">
        <v>6</v>
      </c>
      <c r="G145" s="70" t="s">
        <v>98</v>
      </c>
      <c r="H145" s="70"/>
    </row>
    <row r="146" spans="1:8">
      <c r="A146" s="69">
        <v>43107</v>
      </c>
      <c r="B146" s="70" t="s">
        <v>4</v>
      </c>
      <c r="C146" s="70">
        <v>3428</v>
      </c>
      <c r="D146" s="70" t="s">
        <v>168</v>
      </c>
      <c r="E146" s="70" t="s">
        <v>4</v>
      </c>
      <c r="F146" s="70" t="s">
        <v>7</v>
      </c>
      <c r="G146" s="70" t="s">
        <v>449</v>
      </c>
      <c r="H146" s="70"/>
    </row>
    <row r="147" spans="1:8">
      <c r="A147" s="69">
        <v>43107</v>
      </c>
      <c r="B147" s="70" t="s">
        <v>4</v>
      </c>
      <c r="C147" s="70">
        <v>6834</v>
      </c>
      <c r="D147" s="70" t="s">
        <v>450</v>
      </c>
      <c r="E147" s="70" t="s">
        <v>4</v>
      </c>
      <c r="F147" s="70" t="s">
        <v>6</v>
      </c>
      <c r="G147" s="70" t="s">
        <v>391</v>
      </c>
      <c r="H147" s="70"/>
    </row>
    <row r="148" spans="1:8">
      <c r="A148" s="69">
        <v>43107</v>
      </c>
      <c r="B148" s="70" t="s">
        <v>4</v>
      </c>
      <c r="C148" s="70">
        <v>3470</v>
      </c>
      <c r="D148" s="70" t="s">
        <v>333</v>
      </c>
      <c r="E148" s="70" t="s">
        <v>4</v>
      </c>
      <c r="F148" s="70" t="s">
        <v>7</v>
      </c>
      <c r="G148" s="70" t="s">
        <v>65</v>
      </c>
      <c r="H148" s="70"/>
    </row>
    <row r="149" spans="1:8">
      <c r="A149" s="69">
        <v>43107</v>
      </c>
      <c r="B149" s="70" t="s">
        <v>4</v>
      </c>
      <c r="C149" s="70">
        <v>4985</v>
      </c>
      <c r="D149" s="70" t="s">
        <v>158</v>
      </c>
      <c r="E149" s="70" t="s">
        <v>4</v>
      </c>
      <c r="F149" s="70" t="s">
        <v>7</v>
      </c>
      <c r="G149" s="70" t="s">
        <v>391</v>
      </c>
      <c r="H149" s="70"/>
    </row>
    <row r="150" spans="1:8">
      <c r="A150" s="69">
        <v>43107</v>
      </c>
      <c r="B150" s="70" t="s">
        <v>4</v>
      </c>
      <c r="C150" s="70">
        <v>3316</v>
      </c>
      <c r="D150" s="70" t="s">
        <v>137</v>
      </c>
      <c r="E150" s="70" t="s">
        <v>4</v>
      </c>
      <c r="F150" s="70" t="s">
        <v>7</v>
      </c>
      <c r="G150" s="70" t="s">
        <v>456</v>
      </c>
      <c r="H150" s="70"/>
    </row>
    <row r="151" spans="1:8">
      <c r="A151" s="48">
        <v>43110</v>
      </c>
      <c r="B151" s="32" t="s">
        <v>4</v>
      </c>
      <c r="C151" s="32">
        <v>4570</v>
      </c>
      <c r="D151" s="32" t="s">
        <v>462</v>
      </c>
      <c r="E151" s="32" t="s">
        <v>4</v>
      </c>
      <c r="F151" s="32" t="s">
        <v>5</v>
      </c>
      <c r="G151" s="32" t="s">
        <v>388</v>
      </c>
      <c r="H151" s="32"/>
    </row>
    <row r="152" spans="1:8">
      <c r="A152" s="48">
        <v>43116</v>
      </c>
      <c r="B152" s="32" t="s">
        <v>4</v>
      </c>
      <c r="C152" s="32">
        <v>2663</v>
      </c>
      <c r="D152" s="32" t="s">
        <v>484</v>
      </c>
      <c r="E152" s="32" t="s">
        <v>4</v>
      </c>
      <c r="F152" s="32" t="s">
        <v>6</v>
      </c>
      <c r="G152" s="32" t="s">
        <v>388</v>
      </c>
      <c r="H152" s="32"/>
    </row>
    <row r="153" spans="1:8">
      <c r="A153" s="48">
        <v>43118</v>
      </c>
      <c r="B153" s="32" t="s">
        <v>4</v>
      </c>
      <c r="C153" s="32">
        <v>2511</v>
      </c>
      <c r="D153" s="32" t="s">
        <v>205</v>
      </c>
      <c r="E153" s="32" t="s">
        <v>4</v>
      </c>
      <c r="F153" s="32" t="s">
        <v>6</v>
      </c>
      <c r="G153" s="32" t="s">
        <v>65</v>
      </c>
      <c r="H153" s="32"/>
    </row>
    <row r="154" spans="1:8">
      <c r="A154" s="48">
        <v>43104</v>
      </c>
      <c r="B154" s="32" t="s">
        <v>22</v>
      </c>
      <c r="C154" s="32">
        <v>6791</v>
      </c>
      <c r="D154" s="32" t="s">
        <v>348</v>
      </c>
      <c r="E154" s="32" t="s">
        <v>5</v>
      </c>
      <c r="F154" s="32" t="s">
        <v>5</v>
      </c>
      <c r="G154" s="4" t="s">
        <v>388</v>
      </c>
      <c r="H154" s="32"/>
    </row>
    <row r="155" spans="1:8">
      <c r="A155" s="69">
        <v>43114</v>
      </c>
      <c r="B155" s="70" t="s">
        <v>22</v>
      </c>
      <c r="C155" s="70">
        <v>6790</v>
      </c>
      <c r="D155" s="70" t="s">
        <v>479</v>
      </c>
      <c r="E155" s="70" t="s">
        <v>5</v>
      </c>
      <c r="F155" s="70" t="s">
        <v>7</v>
      </c>
      <c r="G155" s="70" t="s">
        <v>388</v>
      </c>
      <c r="H155" s="70"/>
    </row>
    <row r="156" spans="1:8">
      <c r="A156" s="69">
        <v>43120</v>
      </c>
      <c r="B156" s="70" t="s">
        <v>6</v>
      </c>
      <c r="C156" s="70">
        <v>54317</v>
      </c>
      <c r="D156" s="70" t="s">
        <v>494</v>
      </c>
      <c r="E156" s="70" t="s">
        <v>5</v>
      </c>
      <c r="F156" s="70" t="s">
        <v>6</v>
      </c>
      <c r="G156" s="70" t="s">
        <v>65</v>
      </c>
      <c r="H156" s="70"/>
    </row>
    <row r="157" spans="1:8">
      <c r="A157" s="69">
        <v>43106</v>
      </c>
      <c r="B157" s="70" t="s">
        <v>7</v>
      </c>
      <c r="C157" s="70">
        <v>57330</v>
      </c>
      <c r="D157" s="70" t="s">
        <v>375</v>
      </c>
      <c r="E157" s="70" t="s">
        <v>5</v>
      </c>
      <c r="F157" s="70" t="s">
        <v>7</v>
      </c>
      <c r="G157" s="70" t="s">
        <v>382</v>
      </c>
      <c r="H157" s="70"/>
    </row>
    <row r="158" spans="1:8">
      <c r="A158" s="69">
        <v>43120</v>
      </c>
      <c r="B158" s="70" t="s">
        <v>7</v>
      </c>
      <c r="C158" s="70">
        <v>55800</v>
      </c>
      <c r="D158" s="70" t="s">
        <v>490</v>
      </c>
      <c r="E158" s="70" t="s">
        <v>5</v>
      </c>
      <c r="F158" s="70" t="s">
        <v>7</v>
      </c>
      <c r="G158" s="70" t="s">
        <v>65</v>
      </c>
      <c r="H158" s="70"/>
    </row>
    <row r="159" spans="1:8">
      <c r="A159" s="48">
        <v>43105</v>
      </c>
      <c r="B159" s="32" t="s">
        <v>4</v>
      </c>
      <c r="C159" s="32">
        <v>8365</v>
      </c>
      <c r="D159" s="32" t="s">
        <v>176</v>
      </c>
      <c r="E159" s="32" t="s">
        <v>5</v>
      </c>
      <c r="F159" s="32" t="s">
        <v>5</v>
      </c>
      <c r="G159" s="32" t="s">
        <v>65</v>
      </c>
      <c r="H159" s="32"/>
    </row>
    <row r="160" spans="1:8">
      <c r="A160" s="69">
        <v>43106</v>
      </c>
      <c r="B160" s="70" t="s">
        <v>4</v>
      </c>
      <c r="C160" s="70">
        <v>9741</v>
      </c>
      <c r="D160" s="70" t="s">
        <v>371</v>
      </c>
      <c r="E160" s="70" t="s">
        <v>5</v>
      </c>
      <c r="F160" s="70" t="s">
        <v>5</v>
      </c>
      <c r="G160" s="70" t="s">
        <v>65</v>
      </c>
      <c r="H160" s="70"/>
    </row>
    <row r="161" spans="1:8">
      <c r="A161" s="69">
        <v>43106</v>
      </c>
      <c r="B161" s="70" t="s">
        <v>4</v>
      </c>
      <c r="C161" s="70">
        <v>7480</v>
      </c>
      <c r="D161" s="70" t="s">
        <v>373</v>
      </c>
      <c r="E161" s="70" t="s">
        <v>5</v>
      </c>
      <c r="F161" s="70" t="s">
        <v>6</v>
      </c>
      <c r="G161" s="70" t="s">
        <v>42</v>
      </c>
      <c r="H161" s="70"/>
    </row>
    <row r="162" spans="1:8">
      <c r="A162" s="69">
        <v>43106</v>
      </c>
      <c r="B162" s="70" t="s">
        <v>4</v>
      </c>
      <c r="C162" s="70">
        <v>5761</v>
      </c>
      <c r="D162" s="70" t="s">
        <v>374</v>
      </c>
      <c r="E162" s="70" t="s">
        <v>5</v>
      </c>
      <c r="F162" s="70" t="s">
        <v>7</v>
      </c>
      <c r="G162" s="70" t="s">
        <v>65</v>
      </c>
      <c r="H162" s="72"/>
    </row>
    <row r="163" spans="1:8">
      <c r="A163" s="69">
        <v>43106</v>
      </c>
      <c r="B163" s="70" t="s">
        <v>4</v>
      </c>
      <c r="C163" s="70">
        <v>5426</v>
      </c>
      <c r="D163" s="70" t="s">
        <v>190</v>
      </c>
      <c r="E163" s="70" t="s">
        <v>5</v>
      </c>
      <c r="F163" s="70" t="s">
        <v>7</v>
      </c>
      <c r="G163" s="70" t="s">
        <v>381</v>
      </c>
      <c r="H163" s="70"/>
    </row>
    <row r="164" spans="1:8">
      <c r="A164" s="69">
        <v>43106</v>
      </c>
      <c r="B164" s="70" t="s">
        <v>4</v>
      </c>
      <c r="C164" s="70">
        <v>2342</v>
      </c>
      <c r="D164" s="70" t="s">
        <v>205</v>
      </c>
      <c r="E164" s="70" t="s">
        <v>5</v>
      </c>
      <c r="F164" s="70" t="s">
        <v>242</v>
      </c>
      <c r="G164" s="70" t="s">
        <v>248</v>
      </c>
      <c r="H164" s="70"/>
    </row>
    <row r="165" spans="1:8">
      <c r="A165" s="69">
        <v>43106</v>
      </c>
      <c r="B165" s="70" t="s">
        <v>4</v>
      </c>
      <c r="C165" s="70">
        <v>4696</v>
      </c>
      <c r="D165" s="70" t="s">
        <v>384</v>
      </c>
      <c r="E165" s="70" t="s">
        <v>5</v>
      </c>
      <c r="F165" s="70" t="s">
        <v>7</v>
      </c>
      <c r="G165" s="70" t="s">
        <v>381</v>
      </c>
      <c r="H165" s="70"/>
    </row>
    <row r="166" spans="1:8">
      <c r="A166" s="69">
        <v>43107</v>
      </c>
      <c r="B166" s="70" t="s">
        <v>4</v>
      </c>
      <c r="C166" s="70">
        <v>2143</v>
      </c>
      <c r="D166" s="70" t="s">
        <v>205</v>
      </c>
      <c r="E166" s="70" t="s">
        <v>5</v>
      </c>
      <c r="F166" s="70" t="s">
        <v>7</v>
      </c>
      <c r="G166" s="70" t="s">
        <v>457</v>
      </c>
      <c r="H166" s="70"/>
    </row>
    <row r="167" spans="1:8">
      <c r="A167" s="48">
        <v>43108</v>
      </c>
      <c r="B167" s="32" t="s">
        <v>4</v>
      </c>
      <c r="C167" s="32">
        <v>8086</v>
      </c>
      <c r="D167" s="32" t="s">
        <v>133</v>
      </c>
      <c r="E167" s="32" t="s">
        <v>5</v>
      </c>
      <c r="F167" s="32" t="s">
        <v>5</v>
      </c>
      <c r="G167" s="32" t="s">
        <v>388</v>
      </c>
      <c r="H167" s="32"/>
    </row>
    <row r="168" spans="1:8">
      <c r="A168" s="48">
        <v>43111</v>
      </c>
      <c r="B168" s="32" t="s">
        <v>4</v>
      </c>
      <c r="C168" s="32">
        <v>4024</v>
      </c>
      <c r="D168" s="32" t="s">
        <v>141</v>
      </c>
      <c r="E168" s="32" t="s">
        <v>5</v>
      </c>
      <c r="F168" s="32" t="s">
        <v>7</v>
      </c>
      <c r="G168" s="32" t="s">
        <v>463</v>
      </c>
      <c r="H168" s="32"/>
    </row>
    <row r="169" spans="1:8">
      <c r="A169" s="48">
        <v>43111</v>
      </c>
      <c r="B169" s="32" t="s">
        <v>4</v>
      </c>
      <c r="C169" s="32">
        <v>8053</v>
      </c>
      <c r="D169" s="32" t="s">
        <v>133</v>
      </c>
      <c r="E169" s="32" t="s">
        <v>5</v>
      </c>
      <c r="F169" s="32" t="s">
        <v>7</v>
      </c>
      <c r="G169" s="32" t="s">
        <v>235</v>
      </c>
      <c r="H169" s="32"/>
    </row>
    <row r="170" spans="1:8">
      <c r="A170" s="48">
        <v>43111</v>
      </c>
      <c r="B170" s="32" t="s">
        <v>4</v>
      </c>
      <c r="C170" s="32">
        <v>4277</v>
      </c>
      <c r="D170" s="32" t="s">
        <v>141</v>
      </c>
      <c r="E170" s="32" t="s">
        <v>5</v>
      </c>
      <c r="F170" s="32" t="s">
        <v>7</v>
      </c>
      <c r="G170" s="32" t="s">
        <v>388</v>
      </c>
      <c r="H170" s="32"/>
    </row>
    <row r="171" spans="1:8">
      <c r="A171" s="69">
        <v>43113</v>
      </c>
      <c r="B171" s="70" t="s">
        <v>4</v>
      </c>
      <c r="C171" s="70">
        <v>4991</v>
      </c>
      <c r="D171" s="70" t="s">
        <v>158</v>
      </c>
      <c r="E171" s="70" t="s">
        <v>5</v>
      </c>
      <c r="F171" s="70" t="s">
        <v>7</v>
      </c>
      <c r="G171" s="70" t="s">
        <v>388</v>
      </c>
      <c r="H171" s="70"/>
    </row>
    <row r="172" spans="1:8">
      <c r="A172" s="69">
        <v>43113</v>
      </c>
      <c r="B172" s="70" t="s">
        <v>4</v>
      </c>
      <c r="C172" s="70">
        <v>5760</v>
      </c>
      <c r="D172" s="70" t="s">
        <v>338</v>
      </c>
      <c r="E172" s="70" t="s">
        <v>5</v>
      </c>
      <c r="F172" s="70" t="s">
        <v>5</v>
      </c>
      <c r="G172" s="70" t="s">
        <v>65</v>
      </c>
      <c r="H172" s="70"/>
    </row>
    <row r="173" spans="1:8">
      <c r="A173" s="69">
        <v>43113</v>
      </c>
      <c r="B173" s="70" t="s">
        <v>4</v>
      </c>
      <c r="C173" s="70">
        <v>5671</v>
      </c>
      <c r="D173" s="70" t="s">
        <v>291</v>
      </c>
      <c r="E173" s="70" t="s">
        <v>5</v>
      </c>
      <c r="F173" s="70" t="s">
        <v>5</v>
      </c>
      <c r="G173" s="70" t="s">
        <v>65</v>
      </c>
      <c r="H173" s="70"/>
    </row>
    <row r="174" spans="1:8">
      <c r="A174" s="69">
        <v>43113</v>
      </c>
      <c r="B174" s="70" t="s">
        <v>4</v>
      </c>
      <c r="C174" s="70">
        <v>3543</v>
      </c>
      <c r="D174" s="70" t="s">
        <v>168</v>
      </c>
      <c r="E174" s="70" t="s">
        <v>5</v>
      </c>
      <c r="F174" s="70" t="s">
        <v>7</v>
      </c>
      <c r="G174" s="70" t="s">
        <v>466</v>
      </c>
      <c r="H174" s="70"/>
    </row>
    <row r="175" spans="1:8">
      <c r="A175" s="69">
        <v>43113</v>
      </c>
      <c r="B175" s="70" t="s">
        <v>4</v>
      </c>
      <c r="C175" s="70">
        <v>7430</v>
      </c>
      <c r="D175" s="70" t="s">
        <v>467</v>
      </c>
      <c r="E175" s="70" t="s">
        <v>5</v>
      </c>
      <c r="F175" s="70" t="s">
        <v>5</v>
      </c>
      <c r="G175" s="70" t="s">
        <v>65</v>
      </c>
      <c r="H175" s="70"/>
    </row>
    <row r="176" spans="1:8">
      <c r="A176" s="69">
        <v>43114</v>
      </c>
      <c r="B176" s="70" t="s">
        <v>4</v>
      </c>
      <c r="C176" s="70">
        <v>4926</v>
      </c>
      <c r="D176" s="70" t="s">
        <v>152</v>
      </c>
      <c r="E176" s="70" t="s">
        <v>5</v>
      </c>
      <c r="F176" s="70" t="s">
        <v>5</v>
      </c>
      <c r="G176" s="70" t="s">
        <v>478</v>
      </c>
      <c r="H176" s="70"/>
    </row>
    <row r="177" spans="1:8">
      <c r="A177" s="69">
        <v>43114</v>
      </c>
      <c r="B177" s="70" t="s">
        <v>4</v>
      </c>
      <c r="C177" s="70">
        <v>7538</v>
      </c>
      <c r="D177" s="70" t="s">
        <v>468</v>
      </c>
      <c r="E177" s="70" t="s">
        <v>5</v>
      </c>
      <c r="F177" s="70" t="s">
        <v>5</v>
      </c>
      <c r="G177" s="70" t="s">
        <v>123</v>
      </c>
      <c r="H177" s="70"/>
    </row>
    <row r="178" spans="1:8">
      <c r="A178" s="69">
        <v>39461</v>
      </c>
      <c r="B178" s="70" t="s">
        <v>4</v>
      </c>
      <c r="C178" s="70">
        <v>9655</v>
      </c>
      <c r="D178" s="70" t="s">
        <v>480</v>
      </c>
      <c r="E178" s="70" t="s">
        <v>5</v>
      </c>
      <c r="F178" s="70" t="s">
        <v>6</v>
      </c>
      <c r="G178" s="70" t="s">
        <v>481</v>
      </c>
      <c r="H178" s="70"/>
    </row>
    <row r="179" spans="1:8">
      <c r="A179" s="69">
        <v>43114</v>
      </c>
      <c r="B179" s="70" t="s">
        <v>4</v>
      </c>
      <c r="C179" s="70">
        <v>4685</v>
      </c>
      <c r="D179" s="70" t="s">
        <v>207</v>
      </c>
      <c r="E179" s="70" t="s">
        <v>5</v>
      </c>
      <c r="F179" s="70" t="s">
        <v>5</v>
      </c>
      <c r="G179" s="70" t="s">
        <v>482</v>
      </c>
      <c r="H179" s="70"/>
    </row>
    <row r="180" spans="1:8">
      <c r="A180" s="48">
        <v>43115</v>
      </c>
      <c r="B180" s="32" t="s">
        <v>4</v>
      </c>
      <c r="C180" s="32">
        <v>1937</v>
      </c>
      <c r="D180" s="32" t="s">
        <v>205</v>
      </c>
      <c r="E180" s="32" t="s">
        <v>5</v>
      </c>
      <c r="F180" s="32" t="s">
        <v>7</v>
      </c>
      <c r="G180" s="32" t="s">
        <v>65</v>
      </c>
      <c r="H180" s="32"/>
    </row>
    <row r="181" spans="1:8">
      <c r="A181" s="69">
        <v>43120</v>
      </c>
      <c r="B181" s="70" t="s">
        <v>4</v>
      </c>
      <c r="C181" s="70">
        <v>4530</v>
      </c>
      <c r="D181" s="70" t="s">
        <v>131</v>
      </c>
      <c r="E181" s="70" t="s">
        <v>5</v>
      </c>
      <c r="F181" s="70" t="s">
        <v>9</v>
      </c>
      <c r="G181" s="70" t="s">
        <v>131</v>
      </c>
      <c r="H181" s="70"/>
    </row>
    <row r="182" spans="1:8">
      <c r="A182" s="69">
        <v>43120</v>
      </c>
      <c r="B182" s="70" t="s">
        <v>4</v>
      </c>
      <c r="C182" s="70">
        <v>6570</v>
      </c>
      <c r="D182" s="70" t="s">
        <v>491</v>
      </c>
      <c r="E182" s="70" t="s">
        <v>5</v>
      </c>
      <c r="F182" s="70" t="s">
        <v>7</v>
      </c>
      <c r="G182" s="70" t="s">
        <v>492</v>
      </c>
      <c r="H182" s="70"/>
    </row>
    <row r="183" spans="1:8">
      <c r="A183" s="69">
        <v>43120</v>
      </c>
      <c r="B183" s="70" t="s">
        <v>4</v>
      </c>
      <c r="C183" s="70">
        <v>3790</v>
      </c>
      <c r="D183" s="70" t="s">
        <v>189</v>
      </c>
      <c r="E183" s="70" t="s">
        <v>5</v>
      </c>
      <c r="F183" s="70" t="s">
        <v>7</v>
      </c>
      <c r="G183" s="70" t="s">
        <v>123</v>
      </c>
      <c r="H183" s="70"/>
    </row>
    <row r="184" spans="1:8">
      <c r="A184" s="69">
        <v>43120</v>
      </c>
      <c r="B184" s="70" t="s">
        <v>4</v>
      </c>
      <c r="C184" s="70">
        <v>3583</v>
      </c>
      <c r="D184" s="70" t="s">
        <v>304</v>
      </c>
      <c r="E184" s="70" t="s">
        <v>5</v>
      </c>
      <c r="F184" s="70" t="s">
        <v>7</v>
      </c>
      <c r="G184" s="70" t="s">
        <v>389</v>
      </c>
      <c r="H184" s="70"/>
    </row>
    <row r="185" spans="1:8">
      <c r="A185" s="69">
        <v>43121</v>
      </c>
      <c r="B185" s="70" t="s">
        <v>4</v>
      </c>
      <c r="C185" s="70">
        <v>8531</v>
      </c>
      <c r="D185" s="70" t="s">
        <v>164</v>
      </c>
      <c r="E185" s="70" t="s">
        <v>5</v>
      </c>
      <c r="F185" s="70" t="s">
        <v>7</v>
      </c>
      <c r="G185" s="70" t="s">
        <v>65</v>
      </c>
      <c r="H185" s="70"/>
    </row>
    <row r="186" spans="1:8">
      <c r="A186" s="69">
        <v>43121</v>
      </c>
      <c r="B186" s="70" t="s">
        <v>4</v>
      </c>
      <c r="C186" s="70">
        <v>4981</v>
      </c>
      <c r="D186" s="70" t="s">
        <v>290</v>
      </c>
      <c r="E186" s="70" t="s">
        <v>5</v>
      </c>
      <c r="F186" s="70" t="s">
        <v>7</v>
      </c>
      <c r="G186" s="70" t="s">
        <v>504</v>
      </c>
      <c r="H186" s="70"/>
    </row>
    <row r="187" spans="1:8">
      <c r="A187" s="69">
        <v>43121</v>
      </c>
      <c r="B187" s="70" t="s">
        <v>4</v>
      </c>
      <c r="C187" s="70">
        <v>8611</v>
      </c>
      <c r="D187" s="70" t="s">
        <v>507</v>
      </c>
      <c r="E187" s="70" t="s">
        <v>5</v>
      </c>
      <c r="F187" s="70" t="s">
        <v>7</v>
      </c>
      <c r="G187" s="70" t="s">
        <v>388</v>
      </c>
      <c r="H187" s="70"/>
    </row>
    <row r="188" spans="1:8">
      <c r="A188" s="69">
        <v>43121</v>
      </c>
      <c r="B188" s="70" t="s">
        <v>4</v>
      </c>
      <c r="C188" s="70">
        <v>4531</v>
      </c>
      <c r="D188" s="70" t="s">
        <v>131</v>
      </c>
      <c r="E188" s="70" t="s">
        <v>5</v>
      </c>
      <c r="F188" s="70" t="s">
        <v>7</v>
      </c>
      <c r="G188" s="70" t="s">
        <v>388</v>
      </c>
      <c r="H188" s="70"/>
    </row>
    <row r="189" spans="1:8">
      <c r="A189" s="69">
        <v>43121</v>
      </c>
      <c r="B189" s="70" t="s">
        <v>4</v>
      </c>
      <c r="C189" s="70">
        <v>8350</v>
      </c>
      <c r="D189" s="70" t="s">
        <v>295</v>
      </c>
      <c r="E189" s="70" t="s">
        <v>5</v>
      </c>
      <c r="F189" s="70" t="s">
        <v>7</v>
      </c>
      <c r="G189" s="70" t="s">
        <v>65</v>
      </c>
      <c r="H189" s="70"/>
    </row>
    <row r="190" spans="1:8">
      <c r="A190" s="69">
        <v>43121</v>
      </c>
      <c r="B190" s="70" t="s">
        <v>4</v>
      </c>
      <c r="C190" s="70">
        <v>6981</v>
      </c>
      <c r="D190" s="70" t="s">
        <v>197</v>
      </c>
      <c r="E190" s="70" t="s">
        <v>5</v>
      </c>
      <c r="F190" s="70" t="s">
        <v>5</v>
      </c>
      <c r="G190" s="70" t="s">
        <v>243</v>
      </c>
      <c r="H190" s="70"/>
    </row>
    <row r="191" spans="1:8">
      <c r="A191" s="69">
        <v>43121</v>
      </c>
      <c r="B191" s="70" t="s">
        <v>4</v>
      </c>
      <c r="C191" s="70">
        <v>7215</v>
      </c>
      <c r="D191" s="70" t="s">
        <v>153</v>
      </c>
      <c r="E191" s="70" t="s">
        <v>5</v>
      </c>
      <c r="F191" s="70" t="s">
        <v>7</v>
      </c>
      <c r="G191" s="70" t="s">
        <v>388</v>
      </c>
      <c r="H191" s="70"/>
    </row>
    <row r="192" spans="1:8">
      <c r="A192" s="69">
        <v>43121</v>
      </c>
      <c r="B192" s="70" t="s">
        <v>4</v>
      </c>
      <c r="C192" s="70">
        <v>8072</v>
      </c>
      <c r="D192" s="70" t="s">
        <v>133</v>
      </c>
      <c r="E192" s="70" t="s">
        <v>5</v>
      </c>
      <c r="F192" s="70" t="s">
        <v>7</v>
      </c>
      <c r="G192" s="70" t="s">
        <v>65</v>
      </c>
      <c r="H192" s="70"/>
    </row>
    <row r="193" spans="1:8">
      <c r="A193" s="69">
        <v>43121</v>
      </c>
      <c r="B193" s="70" t="s">
        <v>4</v>
      </c>
      <c r="C193" s="70">
        <v>1711</v>
      </c>
      <c r="D193" s="70" t="s">
        <v>205</v>
      </c>
      <c r="E193" s="70" t="s">
        <v>5</v>
      </c>
      <c r="F193" s="70" t="s">
        <v>7</v>
      </c>
      <c r="G193" s="70" t="s">
        <v>248</v>
      </c>
      <c r="H193" s="70"/>
    </row>
    <row r="194" spans="1:8">
      <c r="A194" s="69">
        <v>43121</v>
      </c>
      <c r="B194" s="70" t="s">
        <v>4</v>
      </c>
      <c r="C194" s="70">
        <v>7246</v>
      </c>
      <c r="D194" s="70" t="s">
        <v>156</v>
      </c>
      <c r="E194" s="70" t="s">
        <v>5</v>
      </c>
      <c r="F194" s="70" t="s">
        <v>52</v>
      </c>
      <c r="G194" s="70" t="s">
        <v>98</v>
      </c>
      <c r="H194" s="70"/>
    </row>
    <row r="195" spans="1:8">
      <c r="A195" s="69">
        <v>43121</v>
      </c>
      <c r="B195" s="70" t="s">
        <v>4</v>
      </c>
      <c r="C195" s="70">
        <v>4520</v>
      </c>
      <c r="D195" s="70" t="s">
        <v>462</v>
      </c>
      <c r="E195" s="70" t="s">
        <v>5</v>
      </c>
      <c r="F195" s="70" t="s">
        <v>5</v>
      </c>
      <c r="G195" s="70" t="s">
        <v>65</v>
      </c>
      <c r="H195" s="70"/>
    </row>
    <row r="196" spans="1:8">
      <c r="A196" s="48">
        <v>43122</v>
      </c>
      <c r="B196" s="32" t="s">
        <v>4</v>
      </c>
      <c r="C196" s="32">
        <v>7217</v>
      </c>
      <c r="D196" s="32" t="s">
        <v>153</v>
      </c>
      <c r="E196" s="32" t="s">
        <v>5</v>
      </c>
      <c r="F196" s="32" t="s">
        <v>5</v>
      </c>
      <c r="G196" s="32" t="s">
        <v>65</v>
      </c>
      <c r="H196" s="32"/>
    </row>
    <row r="197" spans="1:8">
      <c r="A197" s="48">
        <v>43124</v>
      </c>
      <c r="B197" s="32" t="s">
        <v>4</v>
      </c>
      <c r="C197" s="32">
        <v>4482</v>
      </c>
      <c r="D197" s="32" t="s">
        <v>158</v>
      </c>
      <c r="E197" s="32" t="s">
        <v>5</v>
      </c>
      <c r="F197" s="32" t="s">
        <v>5</v>
      </c>
      <c r="G197" s="32" t="s">
        <v>529</v>
      </c>
      <c r="H197" s="32"/>
    </row>
    <row r="198" spans="1:8">
      <c r="A198" s="48">
        <v>43124</v>
      </c>
      <c r="B198" s="32" t="s">
        <v>4</v>
      </c>
      <c r="C198" s="32">
        <v>4631</v>
      </c>
      <c r="D198" s="32" t="s">
        <v>131</v>
      </c>
      <c r="E198" s="32" t="s">
        <v>5</v>
      </c>
      <c r="F198" s="32" t="s">
        <v>5</v>
      </c>
      <c r="G198" s="32" t="s">
        <v>529</v>
      </c>
      <c r="H198" s="32"/>
    </row>
    <row r="199" spans="1:8">
      <c r="A199" s="69">
        <v>43127</v>
      </c>
      <c r="B199" s="70" t="s">
        <v>4</v>
      </c>
      <c r="C199" s="70">
        <v>4418</v>
      </c>
      <c r="D199" s="70" t="s">
        <v>139</v>
      </c>
      <c r="E199" s="70" t="s">
        <v>5</v>
      </c>
      <c r="F199" s="70" t="s">
        <v>5</v>
      </c>
      <c r="G199" s="70" t="s">
        <v>533</v>
      </c>
      <c r="H199" s="70"/>
    </row>
    <row r="200" spans="1:8">
      <c r="A200" s="69">
        <v>43127</v>
      </c>
      <c r="B200" s="70" t="s">
        <v>4</v>
      </c>
      <c r="C200" s="70">
        <v>5213</v>
      </c>
      <c r="D200" s="70" t="s">
        <v>166</v>
      </c>
      <c r="E200" s="70" t="s">
        <v>5</v>
      </c>
      <c r="F200" s="70" t="s">
        <v>5</v>
      </c>
      <c r="G200" s="70" t="s">
        <v>456</v>
      </c>
      <c r="H200" s="70"/>
    </row>
    <row r="201" spans="1:8">
      <c r="A201" s="69">
        <v>43127</v>
      </c>
      <c r="B201" s="70" t="s">
        <v>4</v>
      </c>
      <c r="C201" s="70">
        <v>8351</v>
      </c>
      <c r="D201" s="70" t="s">
        <v>149</v>
      </c>
      <c r="E201" s="70" t="s">
        <v>5</v>
      </c>
      <c r="F201" s="70" t="s">
        <v>25</v>
      </c>
      <c r="G201" s="70" t="s">
        <v>65</v>
      </c>
      <c r="H201" s="70"/>
    </row>
    <row r="202" spans="1:8">
      <c r="A202" s="69">
        <v>43127</v>
      </c>
      <c r="B202" s="70" t="s">
        <v>4</v>
      </c>
      <c r="C202" s="70">
        <v>3235</v>
      </c>
      <c r="D202" s="70" t="s">
        <v>333</v>
      </c>
      <c r="E202" s="70" t="s">
        <v>5</v>
      </c>
      <c r="F202" s="70" t="s">
        <v>542</v>
      </c>
      <c r="G202" s="70" t="s">
        <v>543</v>
      </c>
      <c r="H202" s="70"/>
    </row>
    <row r="203" spans="1:8">
      <c r="A203" s="69">
        <v>43128</v>
      </c>
      <c r="B203" s="70" t="s">
        <v>4</v>
      </c>
      <c r="C203" s="70">
        <v>4149</v>
      </c>
      <c r="D203" s="70" t="s">
        <v>141</v>
      </c>
      <c r="E203" s="70" t="s">
        <v>5</v>
      </c>
      <c r="F203" s="70" t="s">
        <v>546</v>
      </c>
      <c r="G203" s="70" t="s">
        <v>65</v>
      </c>
      <c r="H203" s="70"/>
    </row>
    <row r="204" spans="1:8">
      <c r="A204" s="69">
        <v>43128</v>
      </c>
      <c r="B204" s="70" t="s">
        <v>4</v>
      </c>
      <c r="C204" s="70">
        <v>5675</v>
      </c>
      <c r="D204" s="70" t="s">
        <v>547</v>
      </c>
      <c r="E204" s="70" t="s">
        <v>5</v>
      </c>
      <c r="F204" s="70" t="s">
        <v>546</v>
      </c>
      <c r="G204" s="70" t="s">
        <v>548</v>
      </c>
      <c r="H204" s="70"/>
    </row>
    <row r="205" spans="1:8">
      <c r="A205" s="69">
        <v>43128</v>
      </c>
      <c r="B205" s="70" t="s">
        <v>4</v>
      </c>
      <c r="C205" s="70">
        <v>4618</v>
      </c>
      <c r="D205" s="70" t="s">
        <v>384</v>
      </c>
      <c r="E205" s="70" t="s">
        <v>5</v>
      </c>
      <c r="F205" s="70" t="s">
        <v>7</v>
      </c>
      <c r="G205" s="70" t="s">
        <v>65</v>
      </c>
      <c r="H205" s="70"/>
    </row>
    <row r="206" spans="1:8">
      <c r="A206" s="69">
        <v>43128</v>
      </c>
      <c r="B206" s="70" t="s">
        <v>4</v>
      </c>
      <c r="C206" s="70">
        <v>4390</v>
      </c>
      <c r="D206" s="70" t="s">
        <v>173</v>
      </c>
      <c r="E206" s="70" t="s">
        <v>5</v>
      </c>
      <c r="F206" s="70" t="s">
        <v>5</v>
      </c>
      <c r="G206" s="70" t="s">
        <v>65</v>
      </c>
      <c r="H206" s="70"/>
    </row>
    <row r="207" spans="1:8">
      <c r="A207" s="69">
        <v>43128</v>
      </c>
      <c r="B207" s="70" t="s">
        <v>4</v>
      </c>
      <c r="C207" s="70">
        <v>3524</v>
      </c>
      <c r="D207" s="70" t="s">
        <v>168</v>
      </c>
      <c r="E207" s="70" t="s">
        <v>5</v>
      </c>
      <c r="F207" s="70" t="s">
        <v>7</v>
      </c>
      <c r="G207" s="70" t="s">
        <v>123</v>
      </c>
      <c r="H207" s="70"/>
    </row>
    <row r="208" spans="1:8">
      <c r="A208" s="69">
        <v>43128</v>
      </c>
      <c r="B208" s="70" t="s">
        <v>4</v>
      </c>
      <c r="C208" s="70">
        <v>8055</v>
      </c>
      <c r="D208" s="70" t="s">
        <v>133</v>
      </c>
      <c r="E208" s="70" t="s">
        <v>5</v>
      </c>
      <c r="F208" s="70" t="s">
        <v>7</v>
      </c>
      <c r="G208" s="70" t="s">
        <v>552</v>
      </c>
      <c r="H208" s="70"/>
    </row>
    <row r="209" spans="1:11">
      <c r="A209" s="69">
        <v>43128</v>
      </c>
      <c r="B209" s="70" t="s">
        <v>4</v>
      </c>
      <c r="C209" s="70">
        <v>4645</v>
      </c>
      <c r="D209" s="70" t="s">
        <v>462</v>
      </c>
      <c r="E209" s="70" t="s">
        <v>5</v>
      </c>
      <c r="F209" s="70" t="s">
        <v>5</v>
      </c>
      <c r="G209" s="70" t="s">
        <v>529</v>
      </c>
      <c r="H209" s="70"/>
    </row>
    <row r="210" spans="1:11">
      <c r="A210" s="69">
        <v>43128</v>
      </c>
      <c r="B210" s="70" t="s">
        <v>4</v>
      </c>
      <c r="C210" s="70">
        <v>4981</v>
      </c>
      <c r="D210" s="70" t="s">
        <v>290</v>
      </c>
      <c r="E210" s="70" t="s">
        <v>5</v>
      </c>
      <c r="F210" s="70" t="s">
        <v>5</v>
      </c>
      <c r="G210" s="70" t="s">
        <v>540</v>
      </c>
      <c r="H210" s="70"/>
    </row>
    <row r="211" spans="1:11">
      <c r="A211" s="48">
        <v>43104</v>
      </c>
      <c r="B211" s="32" t="s">
        <v>4</v>
      </c>
      <c r="C211" s="32">
        <v>9179</v>
      </c>
      <c r="D211" s="32" t="s">
        <v>346</v>
      </c>
      <c r="E211" s="32" t="s">
        <v>347</v>
      </c>
      <c r="F211" s="32" t="s">
        <v>5</v>
      </c>
      <c r="G211" s="4" t="s">
        <v>65</v>
      </c>
      <c r="H211" s="32"/>
    </row>
    <row r="212" spans="1:11">
      <c r="A212" s="69">
        <v>43128</v>
      </c>
      <c r="B212" s="70" t="s">
        <v>4</v>
      </c>
      <c r="C212" s="70">
        <v>8440</v>
      </c>
      <c r="D212" s="70" t="s">
        <v>385</v>
      </c>
      <c r="E212" s="70" t="s">
        <v>347</v>
      </c>
      <c r="F212" s="70" t="s">
        <v>5</v>
      </c>
      <c r="G212" s="70" t="s">
        <v>381</v>
      </c>
      <c r="H212" s="70"/>
    </row>
    <row r="213" spans="1:11">
      <c r="A213" s="69">
        <v>43121</v>
      </c>
      <c r="B213" s="70" t="s">
        <v>4</v>
      </c>
      <c r="C213" s="70">
        <v>1148</v>
      </c>
      <c r="D213" s="70" t="s">
        <v>205</v>
      </c>
      <c r="E213" s="70" t="s">
        <v>476</v>
      </c>
      <c r="F213" s="70" t="s">
        <v>511</v>
      </c>
      <c r="G213" s="70" t="s">
        <v>65</v>
      </c>
      <c r="H213" s="70"/>
    </row>
    <row r="214" spans="1:11">
      <c r="A214" s="48">
        <v>43104</v>
      </c>
      <c r="B214" s="32" t="s">
        <v>4</v>
      </c>
      <c r="C214" s="32">
        <v>4381</v>
      </c>
      <c r="D214" s="32" t="s">
        <v>160</v>
      </c>
      <c r="E214" s="32" t="s">
        <v>87</v>
      </c>
      <c r="F214" s="32" t="s">
        <v>6</v>
      </c>
      <c r="G214" s="4" t="s">
        <v>65</v>
      </c>
      <c r="H214" s="32"/>
    </row>
    <row r="215" spans="1:11">
      <c r="A215" s="48">
        <v>43103</v>
      </c>
      <c r="B215" s="32" t="s">
        <v>4</v>
      </c>
      <c r="C215" s="32">
        <v>7415</v>
      </c>
      <c r="D215" s="32" t="s">
        <v>321</v>
      </c>
      <c r="E215" s="32" t="s">
        <v>71</v>
      </c>
      <c r="F215" s="32" t="s">
        <v>52</v>
      </c>
      <c r="G215" s="32" t="s">
        <v>42</v>
      </c>
      <c r="H215" s="32"/>
    </row>
    <row r="216" spans="1:11">
      <c r="A216" s="48">
        <v>43103</v>
      </c>
      <c r="B216" s="32" t="s">
        <v>4</v>
      </c>
      <c r="C216" s="32">
        <v>1473</v>
      </c>
      <c r="D216" s="32" t="s">
        <v>132</v>
      </c>
      <c r="E216" s="32" t="s">
        <v>71</v>
      </c>
      <c r="F216" s="32" t="s">
        <v>5</v>
      </c>
      <c r="G216" s="32" t="s">
        <v>65</v>
      </c>
      <c r="H216" s="32"/>
    </row>
    <row r="217" spans="1:11">
      <c r="A217" s="48">
        <v>43127</v>
      </c>
      <c r="B217" s="32" t="s">
        <v>7</v>
      </c>
      <c r="C217" s="32">
        <v>57840</v>
      </c>
      <c r="D217" s="32" t="s">
        <v>512</v>
      </c>
      <c r="E217" s="32" t="s">
        <v>534</v>
      </c>
      <c r="F217" s="32" t="s">
        <v>82</v>
      </c>
      <c r="G217" s="32" t="s">
        <v>65</v>
      </c>
      <c r="H217" s="32"/>
    </row>
    <row r="218" spans="1:11">
      <c r="A218" s="69">
        <v>43127</v>
      </c>
      <c r="B218" s="70" t="s">
        <v>4</v>
      </c>
      <c r="C218" s="70">
        <v>1858</v>
      </c>
      <c r="D218" s="70" t="s">
        <v>205</v>
      </c>
      <c r="E218" s="70" t="s">
        <v>364</v>
      </c>
      <c r="F218" s="70" t="s">
        <v>5</v>
      </c>
      <c r="G218" s="70" t="s">
        <v>235</v>
      </c>
      <c r="H218" s="70"/>
    </row>
    <row r="219" spans="1:11">
      <c r="A219" s="48">
        <v>43105</v>
      </c>
      <c r="B219" s="32" t="s">
        <v>4</v>
      </c>
      <c r="C219" s="32">
        <v>8043</v>
      </c>
      <c r="D219" s="32" t="s">
        <v>135</v>
      </c>
      <c r="E219" s="32" t="s">
        <v>79</v>
      </c>
      <c r="F219" s="32" t="s">
        <v>24</v>
      </c>
      <c r="G219" s="32" t="s">
        <v>65</v>
      </c>
      <c r="H219" s="32"/>
      <c r="I219" s="87">
        <v>3</v>
      </c>
      <c r="J219" s="94">
        <f>I219/250</f>
        <v>1.2E-2</v>
      </c>
      <c r="K219" s="87" t="s">
        <v>584</v>
      </c>
    </row>
    <row r="220" spans="1:11">
      <c r="A220" s="48">
        <v>43105</v>
      </c>
      <c r="B220" s="32" t="s">
        <v>4</v>
      </c>
      <c r="C220" s="32">
        <v>7327</v>
      </c>
      <c r="D220" s="32" t="s">
        <v>130</v>
      </c>
      <c r="E220" s="32" t="s">
        <v>79</v>
      </c>
      <c r="F220" s="32" t="s">
        <v>363</v>
      </c>
      <c r="G220" s="32" t="s">
        <v>116</v>
      </c>
      <c r="H220" s="32"/>
    </row>
    <row r="221" spans="1:11">
      <c r="A221" s="69">
        <v>43106</v>
      </c>
      <c r="B221" s="70" t="s">
        <v>4</v>
      </c>
      <c r="C221" s="70">
        <v>1353</v>
      </c>
      <c r="D221" s="70" t="s">
        <v>136</v>
      </c>
      <c r="E221" s="70" t="s">
        <v>79</v>
      </c>
      <c r="F221" s="70" t="s">
        <v>7</v>
      </c>
      <c r="G221" s="70" t="s">
        <v>42</v>
      </c>
      <c r="H221" s="70"/>
    </row>
    <row r="222" spans="1:11">
      <c r="A222" s="48">
        <v>43105</v>
      </c>
      <c r="B222" s="32" t="s">
        <v>4</v>
      </c>
      <c r="C222" s="32">
        <v>4980</v>
      </c>
      <c r="D222" s="32" t="s">
        <v>290</v>
      </c>
      <c r="E222" s="32" t="s">
        <v>25</v>
      </c>
      <c r="F222" s="32" t="s">
        <v>7</v>
      </c>
      <c r="G222" s="32" t="s">
        <v>65</v>
      </c>
      <c r="H222" s="32"/>
      <c r="K222" s="87" t="s">
        <v>579</v>
      </c>
    </row>
    <row r="223" spans="1:11">
      <c r="A223" s="69">
        <v>43106</v>
      </c>
      <c r="B223" s="70" t="s">
        <v>4</v>
      </c>
      <c r="C223" s="70">
        <v>4480</v>
      </c>
      <c r="D223" s="70" t="s">
        <v>145</v>
      </c>
      <c r="E223" s="70" t="s">
        <v>25</v>
      </c>
      <c r="F223" s="70" t="s">
        <v>7</v>
      </c>
      <c r="G223" s="70" t="s">
        <v>388</v>
      </c>
      <c r="H223" s="70"/>
    </row>
    <row r="224" spans="1:11">
      <c r="A224" s="69">
        <v>43113</v>
      </c>
      <c r="B224" s="70" t="s">
        <v>4</v>
      </c>
      <c r="C224" s="70">
        <v>7525</v>
      </c>
      <c r="D224" s="70" t="s">
        <v>468</v>
      </c>
      <c r="E224" s="70" t="s">
        <v>25</v>
      </c>
      <c r="F224" s="70" t="s">
        <v>24</v>
      </c>
      <c r="G224" s="70" t="s">
        <v>65</v>
      </c>
      <c r="H224" s="70"/>
    </row>
    <row r="225" spans="1:11">
      <c r="A225" s="69">
        <v>43114</v>
      </c>
      <c r="B225" s="70" t="s">
        <v>4</v>
      </c>
      <c r="C225" s="70">
        <v>8273</v>
      </c>
      <c r="D225" s="70" t="s">
        <v>162</v>
      </c>
      <c r="E225" s="70" t="s">
        <v>25</v>
      </c>
      <c r="F225" s="70" t="s">
        <v>7</v>
      </c>
      <c r="G225" s="70" t="s">
        <v>98</v>
      </c>
      <c r="H225" s="70"/>
      <c r="J225" s="94"/>
    </row>
    <row r="226" spans="1:11">
      <c r="A226" s="48">
        <v>43115</v>
      </c>
      <c r="B226" s="32" t="s">
        <v>4</v>
      </c>
      <c r="C226" s="32">
        <v>7766</v>
      </c>
      <c r="D226" s="32" t="s">
        <v>140</v>
      </c>
      <c r="E226" s="32" t="s">
        <v>25</v>
      </c>
      <c r="F226" s="32" t="s">
        <v>7</v>
      </c>
      <c r="G226" s="32" t="s">
        <v>65</v>
      </c>
      <c r="H226" s="32"/>
    </row>
    <row r="227" spans="1:11">
      <c r="A227" s="69">
        <v>43120</v>
      </c>
      <c r="B227" s="70" t="s">
        <v>4</v>
      </c>
      <c r="C227" s="70">
        <v>4682</v>
      </c>
      <c r="D227" s="70" t="s">
        <v>131</v>
      </c>
      <c r="E227" s="70" t="s">
        <v>25</v>
      </c>
      <c r="F227" s="70" t="s">
        <v>7</v>
      </c>
      <c r="G227" s="70" t="s">
        <v>388</v>
      </c>
      <c r="H227" s="70"/>
    </row>
    <row r="228" spans="1:11">
      <c r="A228" s="69">
        <v>43120</v>
      </c>
      <c r="B228" s="70" t="s">
        <v>4</v>
      </c>
      <c r="C228" s="70">
        <v>4640</v>
      </c>
      <c r="D228" s="70" t="s">
        <v>131</v>
      </c>
      <c r="E228" s="70" t="s">
        <v>25</v>
      </c>
      <c r="F228" s="70" t="s">
        <v>7</v>
      </c>
      <c r="G228" s="70" t="s">
        <v>392</v>
      </c>
      <c r="H228" s="70"/>
    </row>
    <row r="229" spans="1:11">
      <c r="A229" s="69">
        <v>43120</v>
      </c>
      <c r="B229" s="70" t="s">
        <v>4</v>
      </c>
      <c r="C229" s="70">
        <v>4640</v>
      </c>
      <c r="D229" s="70" t="s">
        <v>131</v>
      </c>
      <c r="E229" s="70" t="s">
        <v>25</v>
      </c>
      <c r="F229" s="70" t="s">
        <v>7</v>
      </c>
      <c r="G229" s="70" t="s">
        <v>98</v>
      </c>
      <c r="H229" s="70"/>
    </row>
    <row r="230" spans="1:11">
      <c r="A230" s="69">
        <v>43121</v>
      </c>
      <c r="B230" s="70" t="s">
        <v>4</v>
      </c>
      <c r="C230" s="70">
        <v>2611</v>
      </c>
      <c r="D230" s="70" t="s">
        <v>136</v>
      </c>
      <c r="E230" s="70" t="s">
        <v>25</v>
      </c>
      <c r="F230" s="70" t="s">
        <v>6</v>
      </c>
      <c r="G230" s="70" t="s">
        <v>65</v>
      </c>
      <c r="H230" s="70"/>
    </row>
    <row r="231" spans="1:11">
      <c r="A231" s="69">
        <v>43121</v>
      </c>
      <c r="B231" s="70" t="s">
        <v>4</v>
      </c>
      <c r="C231" s="70">
        <v>8550</v>
      </c>
      <c r="D231" s="70" t="s">
        <v>505</v>
      </c>
      <c r="E231" s="70" t="s">
        <v>25</v>
      </c>
      <c r="F231" s="70" t="s">
        <v>24</v>
      </c>
      <c r="G231" s="70" t="s">
        <v>65</v>
      </c>
      <c r="H231" s="70"/>
    </row>
    <row r="232" spans="1:11">
      <c r="A232" s="69">
        <v>43121</v>
      </c>
      <c r="B232" s="70" t="s">
        <v>4</v>
      </c>
      <c r="C232" s="70">
        <v>6214</v>
      </c>
      <c r="D232" s="70" t="s">
        <v>506</v>
      </c>
      <c r="E232" s="70" t="s">
        <v>25</v>
      </c>
      <c r="F232" s="70" t="s">
        <v>12</v>
      </c>
      <c r="G232" s="70" t="s">
        <v>388</v>
      </c>
      <c r="H232" s="70"/>
    </row>
    <row r="233" spans="1:11">
      <c r="A233" s="69">
        <v>43121</v>
      </c>
      <c r="B233" s="70" t="s">
        <v>4</v>
      </c>
      <c r="C233" s="70">
        <v>1143</v>
      </c>
      <c r="D233" s="70" t="s">
        <v>205</v>
      </c>
      <c r="E233" s="70" t="s">
        <v>25</v>
      </c>
      <c r="F233" s="70" t="s">
        <v>24</v>
      </c>
      <c r="G233" s="70" t="s">
        <v>65</v>
      </c>
      <c r="H233" s="70"/>
    </row>
    <row r="234" spans="1:11">
      <c r="A234" s="69">
        <v>43121</v>
      </c>
      <c r="B234" s="70" t="s">
        <v>4</v>
      </c>
      <c r="C234" s="70">
        <v>4594</v>
      </c>
      <c r="D234" s="70" t="s">
        <v>131</v>
      </c>
      <c r="E234" s="70" t="s">
        <v>25</v>
      </c>
      <c r="F234" s="70" t="s">
        <v>5</v>
      </c>
      <c r="G234" s="70" t="s">
        <v>392</v>
      </c>
      <c r="H234" s="70"/>
    </row>
    <row r="235" spans="1:11">
      <c r="A235" s="69">
        <v>43121</v>
      </c>
      <c r="B235" s="70" t="s">
        <v>4</v>
      </c>
      <c r="C235" s="70">
        <v>8217</v>
      </c>
      <c r="D235" s="70" t="s">
        <v>162</v>
      </c>
      <c r="E235" s="70" t="s">
        <v>503</v>
      </c>
      <c r="F235" s="70" t="s">
        <v>24</v>
      </c>
      <c r="G235" s="70" t="s">
        <v>65</v>
      </c>
      <c r="H235" s="70"/>
      <c r="K235" s="87" t="s">
        <v>583</v>
      </c>
    </row>
    <row r="236" spans="1:11">
      <c r="A236" s="69">
        <v>43121</v>
      </c>
      <c r="B236" s="70" t="s">
        <v>4</v>
      </c>
      <c r="C236" s="70">
        <v>4980</v>
      </c>
      <c r="D236" s="70" t="s">
        <v>290</v>
      </c>
      <c r="E236" s="70" t="s">
        <v>503</v>
      </c>
      <c r="F236" s="70" t="s">
        <v>24</v>
      </c>
      <c r="G236" s="70" t="s">
        <v>517</v>
      </c>
      <c r="H236" s="70"/>
    </row>
    <row r="237" spans="1:11">
      <c r="A237" s="48">
        <v>43104</v>
      </c>
      <c r="B237" s="32" t="s">
        <v>4</v>
      </c>
      <c r="C237" s="32">
        <v>2167</v>
      </c>
      <c r="D237" s="32" t="s">
        <v>205</v>
      </c>
      <c r="E237" s="32" t="s">
        <v>18</v>
      </c>
      <c r="F237" s="32" t="s">
        <v>7</v>
      </c>
      <c r="G237" s="32" t="s">
        <v>116</v>
      </c>
      <c r="H237" s="32"/>
    </row>
    <row r="238" spans="1:11">
      <c r="A238" s="69">
        <v>43114</v>
      </c>
      <c r="B238" s="70" t="s">
        <v>4</v>
      </c>
      <c r="C238" s="70">
        <v>7447</v>
      </c>
      <c r="D238" s="70" t="s">
        <v>474</v>
      </c>
      <c r="E238" s="70" t="s">
        <v>18</v>
      </c>
      <c r="F238" s="70" t="s">
        <v>24</v>
      </c>
      <c r="G238" s="70" t="s">
        <v>65</v>
      </c>
      <c r="H238" s="70"/>
    </row>
    <row r="239" spans="1:11">
      <c r="A239" s="69">
        <v>43121</v>
      </c>
      <c r="B239" s="70" t="s">
        <v>4</v>
      </c>
      <c r="C239" s="70">
        <v>5366</v>
      </c>
      <c r="D239" s="70" t="s">
        <v>343</v>
      </c>
      <c r="E239" s="70" t="s">
        <v>18</v>
      </c>
      <c r="F239" s="70" t="s">
        <v>7</v>
      </c>
      <c r="G239" s="70" t="s">
        <v>456</v>
      </c>
      <c r="H239" s="70"/>
    </row>
    <row r="240" spans="1:11">
      <c r="A240" s="69">
        <v>43127</v>
      </c>
      <c r="B240" s="70" t="s">
        <v>4</v>
      </c>
      <c r="C240" s="70">
        <v>1143</v>
      </c>
      <c r="D240" s="70" t="s">
        <v>205</v>
      </c>
      <c r="E240" s="70" t="s">
        <v>18</v>
      </c>
      <c r="F240" s="70" t="s">
        <v>7</v>
      </c>
      <c r="G240" s="70" t="s">
        <v>65</v>
      </c>
      <c r="H240" s="70"/>
    </row>
    <row r="241" spans="1:13">
      <c r="A241" s="69">
        <v>43107</v>
      </c>
      <c r="B241" s="70" t="s">
        <v>22</v>
      </c>
      <c r="C241" s="70">
        <v>6750</v>
      </c>
      <c r="D241" s="70" t="s">
        <v>455</v>
      </c>
      <c r="E241" s="70" t="s">
        <v>12</v>
      </c>
      <c r="F241" s="70" t="s">
        <v>7</v>
      </c>
      <c r="G241" s="70" t="s">
        <v>283</v>
      </c>
      <c r="H241" s="70"/>
      <c r="I241" s="87">
        <v>3</v>
      </c>
      <c r="J241" s="94">
        <f>I241/250</f>
        <v>1.2E-2</v>
      </c>
    </row>
    <row r="242" spans="1:13">
      <c r="A242" s="69">
        <v>43114</v>
      </c>
      <c r="B242" s="70" t="s">
        <v>4</v>
      </c>
      <c r="C242" s="70">
        <v>8091</v>
      </c>
      <c r="D242" s="70" t="s">
        <v>133</v>
      </c>
      <c r="E242" s="70" t="s">
        <v>12</v>
      </c>
      <c r="F242" s="70" t="s">
        <v>7</v>
      </c>
      <c r="G242" s="70" t="s">
        <v>65</v>
      </c>
      <c r="H242" s="70"/>
    </row>
    <row r="243" spans="1:13">
      <c r="A243" s="69">
        <v>43121</v>
      </c>
      <c r="B243" s="70" t="s">
        <v>4</v>
      </c>
      <c r="C243" s="70">
        <v>5714</v>
      </c>
      <c r="D243" s="70" t="s">
        <v>341</v>
      </c>
      <c r="E243" s="70" t="s">
        <v>12</v>
      </c>
      <c r="F243" s="70" t="s">
        <v>24</v>
      </c>
      <c r="G243" s="70" t="s">
        <v>65</v>
      </c>
      <c r="H243" s="70"/>
    </row>
    <row r="244" spans="1:13">
      <c r="A244" s="69">
        <v>43120</v>
      </c>
      <c r="B244" s="70" t="s">
        <v>4</v>
      </c>
      <c r="C244" s="70">
        <v>7416</v>
      </c>
      <c r="D244" s="70" t="s">
        <v>488</v>
      </c>
      <c r="E244" s="70" t="s">
        <v>489</v>
      </c>
      <c r="F244" s="70" t="s">
        <v>24</v>
      </c>
      <c r="G244" s="70" t="s">
        <v>65</v>
      </c>
      <c r="H244" s="70"/>
    </row>
    <row r="245" spans="1:13">
      <c r="A245" s="69">
        <v>43107</v>
      </c>
      <c r="B245" s="70" t="s">
        <v>4</v>
      </c>
      <c r="C245" s="70">
        <v>2409</v>
      </c>
      <c r="D245" s="70" t="s">
        <v>135</v>
      </c>
      <c r="E245" s="70" t="s">
        <v>447</v>
      </c>
      <c r="F245" s="70" t="s">
        <v>24</v>
      </c>
      <c r="G245" s="70" t="s">
        <v>235</v>
      </c>
      <c r="H245" s="70"/>
    </row>
    <row r="246" spans="1:13">
      <c r="A246" s="69">
        <v>43107</v>
      </c>
      <c r="B246" s="70" t="s">
        <v>4</v>
      </c>
      <c r="C246" s="70">
        <v>9262</v>
      </c>
      <c r="D246" s="70" t="s">
        <v>200</v>
      </c>
      <c r="E246" s="70" t="s">
        <v>256</v>
      </c>
      <c r="F246" s="70" t="s">
        <v>25</v>
      </c>
      <c r="G246" s="70" t="s">
        <v>98</v>
      </c>
      <c r="H246" s="70"/>
    </row>
    <row r="247" spans="1:13">
      <c r="A247" s="48">
        <v>43110</v>
      </c>
      <c r="B247" s="32" t="s">
        <v>7</v>
      </c>
      <c r="C247" s="32">
        <v>25620</v>
      </c>
      <c r="D247" s="32" t="s">
        <v>461</v>
      </c>
      <c r="E247" s="32" t="s">
        <v>29</v>
      </c>
      <c r="F247" s="32" t="s">
        <v>211</v>
      </c>
      <c r="G247" s="32" t="s">
        <v>65</v>
      </c>
      <c r="H247" s="32"/>
    </row>
    <row r="248" spans="1:13">
      <c r="A248" s="69">
        <v>43107</v>
      </c>
      <c r="B248" s="70" t="s">
        <v>4</v>
      </c>
      <c r="C248" s="70">
        <v>8077</v>
      </c>
      <c r="D248" s="70" t="s">
        <v>133</v>
      </c>
      <c r="E248" s="70" t="s">
        <v>451</v>
      </c>
      <c r="F248" s="70" t="s">
        <v>24</v>
      </c>
      <c r="G248" s="70" t="s">
        <v>98</v>
      </c>
      <c r="H248" s="70"/>
    </row>
    <row r="249" spans="1:13">
      <c r="A249" s="69">
        <v>43106</v>
      </c>
      <c r="B249" s="70" t="s">
        <v>4</v>
      </c>
      <c r="C249" s="70">
        <v>1631</v>
      </c>
      <c r="D249" s="70" t="s">
        <v>205</v>
      </c>
      <c r="E249" s="70" t="s">
        <v>376</v>
      </c>
      <c r="F249" s="70" t="s">
        <v>242</v>
      </c>
      <c r="G249" s="70" t="s">
        <v>65</v>
      </c>
      <c r="H249" s="70"/>
    </row>
    <row r="250" spans="1:13">
      <c r="A250" s="48">
        <v>43131</v>
      </c>
      <c r="B250" s="32" t="s">
        <v>4</v>
      </c>
      <c r="C250" s="32">
        <v>1511</v>
      </c>
      <c r="D250" s="32" t="s">
        <v>205</v>
      </c>
      <c r="E250" s="32" t="s">
        <v>376</v>
      </c>
      <c r="F250" s="32" t="s">
        <v>24</v>
      </c>
      <c r="G250" s="32" t="s">
        <v>548</v>
      </c>
      <c r="H250" s="32"/>
    </row>
    <row r="251" spans="1:13">
      <c r="A251" s="69">
        <v>43121</v>
      </c>
      <c r="B251" s="70" t="s">
        <v>4</v>
      </c>
      <c r="C251" s="70">
        <v>1549</v>
      </c>
      <c r="D251" s="70" t="s">
        <v>205</v>
      </c>
      <c r="E251" s="70" t="s">
        <v>500</v>
      </c>
      <c r="F251" s="70" t="s">
        <v>24</v>
      </c>
      <c r="G251" s="70" t="s">
        <v>65</v>
      </c>
      <c r="H251" s="70"/>
    </row>
    <row r="252" spans="1:13" ht="44">
      <c r="A252" s="77" t="s">
        <v>2</v>
      </c>
      <c r="B252" s="79" t="s">
        <v>0</v>
      </c>
      <c r="C252" s="79" t="s">
        <v>1</v>
      </c>
      <c r="D252" s="82" t="s">
        <v>129</v>
      </c>
      <c r="E252" s="84" t="s">
        <v>204</v>
      </c>
      <c r="F252" s="85" t="s">
        <v>203</v>
      </c>
      <c r="G252" s="86" t="s">
        <v>3</v>
      </c>
      <c r="H252" s="86" t="s">
        <v>285</v>
      </c>
    </row>
    <row r="253" spans="1:13">
      <c r="J253" s="94">
        <f>SUM(J2:J252)</f>
        <v>0.32400000000000001</v>
      </c>
      <c r="L253" s="615" t="s">
        <v>754</v>
      </c>
      <c r="M253" s="615"/>
    </row>
    <row r="254" spans="1:13">
      <c r="L254" s="615"/>
      <c r="M254" s="615"/>
    </row>
    <row r="255" spans="1:13">
      <c r="I255" s="175" t="s">
        <v>754</v>
      </c>
      <c r="J255" s="87">
        <f>218-143</f>
        <v>75</v>
      </c>
      <c r="K255" s="94">
        <f t="shared" ref="K255:K260" si="0">J255/250</f>
        <v>0.3</v>
      </c>
      <c r="L255" s="616">
        <f>J255/J272</f>
        <v>0.43859649122807015</v>
      </c>
      <c r="M255" s="615"/>
    </row>
    <row r="256" spans="1:13">
      <c r="I256" s="175" t="s">
        <v>755</v>
      </c>
      <c r="J256" s="87">
        <f>128-50</f>
        <v>78</v>
      </c>
      <c r="K256" s="94">
        <f t="shared" si="0"/>
        <v>0.312</v>
      </c>
    </row>
    <row r="257" spans="9:11">
      <c r="I257" s="175" t="s">
        <v>580</v>
      </c>
      <c r="J257" s="87">
        <v>15</v>
      </c>
      <c r="K257" s="94">
        <f t="shared" si="0"/>
        <v>0.06</v>
      </c>
    </row>
    <row r="258" spans="9:11">
      <c r="I258" s="175" t="s">
        <v>581</v>
      </c>
      <c r="J258" s="87">
        <f>40-25</f>
        <v>15</v>
      </c>
      <c r="K258" s="94">
        <f t="shared" si="0"/>
        <v>0.06</v>
      </c>
    </row>
    <row r="259" spans="9:11">
      <c r="I259" s="176" t="s">
        <v>579</v>
      </c>
      <c r="J259" s="87">
        <f>234-222</f>
        <v>12</v>
      </c>
      <c r="K259" s="94">
        <f t="shared" si="0"/>
        <v>4.8000000000000001E-2</v>
      </c>
    </row>
    <row r="260" spans="9:11" ht="42" customHeight="1">
      <c r="I260" s="175" t="s">
        <v>756</v>
      </c>
      <c r="J260" s="87">
        <f>8</f>
        <v>8</v>
      </c>
      <c r="K260" s="94">
        <f t="shared" si="0"/>
        <v>3.2000000000000001E-2</v>
      </c>
    </row>
    <row r="261" spans="9:11">
      <c r="I261" s="175" t="s">
        <v>757</v>
      </c>
      <c r="J261" s="87">
        <v>4</v>
      </c>
    </row>
    <row r="262" spans="9:11">
      <c r="I262" s="175" t="s">
        <v>758</v>
      </c>
      <c r="J262" s="87">
        <v>6</v>
      </c>
      <c r="K262" s="94">
        <f>J262/250</f>
        <v>2.4E-2</v>
      </c>
    </row>
    <row r="263" spans="9:11">
      <c r="I263" s="175" t="s">
        <v>759</v>
      </c>
      <c r="J263" s="87">
        <v>3</v>
      </c>
    </row>
    <row r="264" spans="9:11">
      <c r="I264" s="175" t="s">
        <v>760</v>
      </c>
    </row>
    <row r="265" spans="9:11">
      <c r="I265" s="176" t="s">
        <v>761</v>
      </c>
      <c r="J265" s="87">
        <v>1</v>
      </c>
    </row>
    <row r="266" spans="9:11">
      <c r="I266" s="176" t="s">
        <v>727</v>
      </c>
      <c r="J266" s="87">
        <v>33</v>
      </c>
    </row>
    <row r="267" spans="9:11">
      <c r="J267" s="87">
        <f>SUM(J255:J266)</f>
        <v>250</v>
      </c>
    </row>
    <row r="268" spans="9:11">
      <c r="J268" s="87">
        <v>250</v>
      </c>
    </row>
    <row r="269" spans="9:11">
      <c r="I269" s="87" t="s">
        <v>727</v>
      </c>
      <c r="J269" s="87">
        <f>SUM(J260:J266)</f>
        <v>55</v>
      </c>
      <c r="K269" s="94">
        <f>J269/J268</f>
        <v>0.22</v>
      </c>
    </row>
    <row r="272" spans="9:11">
      <c r="I272" s="134" t="s">
        <v>4</v>
      </c>
      <c r="J272">
        <v>171</v>
      </c>
      <c r="K272" s="144">
        <v>0.69230769230769229</v>
      </c>
    </row>
    <row r="273" spans="9:11">
      <c r="I273" s="134" t="s">
        <v>22</v>
      </c>
      <c r="J273" s="135">
        <v>15</v>
      </c>
      <c r="K273" s="144">
        <v>6.0728744939271252E-2</v>
      </c>
    </row>
    <row r="274" spans="9:11">
      <c r="I274" s="134" t="s">
        <v>6</v>
      </c>
      <c r="J274" s="135">
        <v>13</v>
      </c>
      <c r="K274" s="144">
        <v>5.2631578947368418E-2</v>
      </c>
    </row>
    <row r="275" spans="9:11">
      <c r="I275" s="134" t="s">
        <v>7</v>
      </c>
      <c r="J275" s="135">
        <v>43</v>
      </c>
      <c r="K275" s="144">
        <v>0.17408906882591094</v>
      </c>
    </row>
    <row r="276" spans="9:11">
      <c r="I276" s="134" t="s">
        <v>711</v>
      </c>
      <c r="J276" s="135">
        <v>5</v>
      </c>
      <c r="K276" s="144">
        <v>2.0242914979757085E-2</v>
      </c>
    </row>
    <row r="277" spans="9:11">
      <c r="I277" s="134"/>
      <c r="J277" s="135">
        <v>247</v>
      </c>
      <c r="K277" s="144">
        <v>1</v>
      </c>
    </row>
  </sheetData>
  <autoFilter ref="A1:H54" xr:uid="{00000000-0009-0000-0000-000026000000}"/>
  <sortState ref="A2:H252">
    <sortCondition ref="E2"/>
  </sortState>
  <pageMargins left="0.16" right="0.12" top="0.75" bottom="0.75" header="0.3" footer="0.3"/>
  <pageSetup scale="80" orientation="landscape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1"/>
  <dimension ref="A1:U329"/>
  <sheetViews>
    <sheetView topLeftCell="D1" zoomScale="200" zoomScaleNormal="153" zoomScalePageLayoutView="153" workbookViewId="0">
      <pane ySplit="1" topLeftCell="A2" activePane="bottomLeft" state="frozen"/>
      <selection pane="bottomLeft" activeCell="H292" sqref="H3:H292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9" max="9" width="19.1640625" customWidth="1"/>
    <col min="11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1" ht="66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  <c r="I1" t="s">
        <v>569</v>
      </c>
      <c r="J1" t="s">
        <v>676</v>
      </c>
      <c r="K1" s="177"/>
      <c r="L1" s="177"/>
      <c r="M1" s="177"/>
      <c r="N1" s="177"/>
      <c r="O1" s="177"/>
      <c r="P1" s="177"/>
      <c r="Q1" s="177"/>
      <c r="R1" s="177"/>
      <c r="S1" s="177"/>
      <c r="T1" s="177"/>
    </row>
    <row r="2" spans="1:21" s="121" customFormat="1" ht="21">
      <c r="A2" s="178"/>
      <c r="B2" s="178"/>
      <c r="C2" s="178"/>
      <c r="D2" s="178"/>
      <c r="E2" s="183"/>
      <c r="F2" s="183"/>
      <c r="G2" s="183"/>
      <c r="H2" s="183"/>
      <c r="K2" s="148"/>
      <c r="L2" s="148"/>
      <c r="M2" s="148"/>
      <c r="N2" s="148"/>
      <c r="O2" s="148"/>
      <c r="P2" s="148"/>
      <c r="Q2" s="148"/>
      <c r="R2" s="148"/>
      <c r="S2" s="148"/>
      <c r="U2"/>
    </row>
    <row r="3" spans="1:21" s="121" customFormat="1" ht="21">
      <c r="A3" s="178"/>
      <c r="B3" s="178"/>
      <c r="C3" s="178"/>
      <c r="D3" s="178"/>
      <c r="E3" s="183"/>
      <c r="F3" s="183"/>
      <c r="G3" s="183"/>
      <c r="H3" s="183"/>
      <c r="K3" s="148"/>
      <c r="L3" s="149"/>
      <c r="M3" s="148"/>
      <c r="N3" s="149"/>
      <c r="O3"/>
      <c r="P3" s="150"/>
      <c r="Q3"/>
      <c r="R3" s="149"/>
      <c r="S3" s="148"/>
      <c r="T3" s="151"/>
      <c r="U3"/>
    </row>
    <row r="4" spans="1:21">
      <c r="A4" s="48">
        <v>43142</v>
      </c>
      <c r="B4" s="32" t="s">
        <v>4</v>
      </c>
      <c r="C4" s="32">
        <v>1948</v>
      </c>
      <c r="D4" s="32" t="s">
        <v>619</v>
      </c>
      <c r="E4" s="32" t="s">
        <v>6</v>
      </c>
      <c r="F4" s="32" t="s">
        <v>24</v>
      </c>
      <c r="G4" s="32" t="s">
        <v>621</v>
      </c>
      <c r="H4" s="32"/>
      <c r="I4">
        <v>19</v>
      </c>
      <c r="J4">
        <v>25</v>
      </c>
    </row>
    <row r="5" spans="1:21">
      <c r="A5" s="48">
        <v>43134</v>
      </c>
      <c r="B5" s="32" t="s">
        <v>6</v>
      </c>
      <c r="C5" s="32">
        <v>54595</v>
      </c>
      <c r="D5" s="32" t="s">
        <v>591</v>
      </c>
      <c r="E5" s="32" t="s">
        <v>24</v>
      </c>
      <c r="F5" s="32" t="s">
        <v>28</v>
      </c>
      <c r="G5" s="32" t="s">
        <v>98</v>
      </c>
      <c r="H5" s="32"/>
      <c r="I5">
        <v>99</v>
      </c>
      <c r="J5">
        <v>136</v>
      </c>
    </row>
    <row r="6" spans="1:21">
      <c r="A6" s="48">
        <v>43134</v>
      </c>
      <c r="B6" s="32" t="s">
        <v>4</v>
      </c>
      <c r="C6" s="32">
        <v>8077</v>
      </c>
      <c r="D6" s="32" t="s">
        <v>133</v>
      </c>
      <c r="E6" s="32" t="s">
        <v>24</v>
      </c>
      <c r="F6" s="32" t="s">
        <v>594</v>
      </c>
      <c r="G6" s="32" t="s">
        <v>548</v>
      </c>
      <c r="H6" s="32"/>
      <c r="I6">
        <v>23</v>
      </c>
      <c r="J6">
        <v>20</v>
      </c>
    </row>
    <row r="7" spans="1:21">
      <c r="A7" s="48">
        <v>43136</v>
      </c>
      <c r="B7" s="32" t="s">
        <v>604</v>
      </c>
      <c r="C7" s="32">
        <v>98199</v>
      </c>
      <c r="D7" s="32" t="s">
        <v>605</v>
      </c>
      <c r="E7" s="32" t="s">
        <v>24</v>
      </c>
      <c r="F7" s="32" t="s">
        <v>28</v>
      </c>
      <c r="G7" s="32" t="s">
        <v>445</v>
      </c>
      <c r="H7" s="32"/>
    </row>
    <row r="8" spans="1:21">
      <c r="A8" s="48">
        <v>43142</v>
      </c>
      <c r="B8" s="32" t="s">
        <v>4</v>
      </c>
      <c r="C8" s="32">
        <v>6775</v>
      </c>
      <c r="D8" s="32" t="s">
        <v>144</v>
      </c>
      <c r="E8" s="32" t="s">
        <v>24</v>
      </c>
      <c r="F8" s="32" t="s">
        <v>24</v>
      </c>
      <c r="G8" s="32" t="s">
        <v>98</v>
      </c>
      <c r="H8" s="32"/>
      <c r="I8">
        <v>35</v>
      </c>
      <c r="J8">
        <v>53</v>
      </c>
    </row>
    <row r="9" spans="1:21">
      <c r="A9" s="48">
        <v>43142</v>
      </c>
      <c r="B9" s="32" t="s">
        <v>4</v>
      </c>
      <c r="C9" s="32">
        <v>5836</v>
      </c>
      <c r="D9" s="32" t="s">
        <v>307</v>
      </c>
      <c r="E9" s="32" t="s">
        <v>24</v>
      </c>
      <c r="F9" s="32" t="s">
        <v>5</v>
      </c>
      <c r="G9" s="32" t="s">
        <v>617</v>
      </c>
      <c r="H9" s="32"/>
      <c r="I9">
        <v>22</v>
      </c>
      <c r="J9">
        <v>28</v>
      </c>
    </row>
    <row r="10" spans="1:21">
      <c r="A10" s="48">
        <v>43142</v>
      </c>
      <c r="B10" s="32" t="s">
        <v>4</v>
      </c>
      <c r="C10" s="32">
        <v>8010</v>
      </c>
      <c r="D10" s="32" t="s">
        <v>135</v>
      </c>
      <c r="E10" s="32" t="s">
        <v>24</v>
      </c>
      <c r="F10" s="32" t="s">
        <v>24</v>
      </c>
      <c r="G10" s="32" t="s">
        <v>603</v>
      </c>
      <c r="H10" s="32"/>
      <c r="I10">
        <v>19</v>
      </c>
      <c r="J10">
        <v>26</v>
      </c>
    </row>
    <row r="11" spans="1:21">
      <c r="A11" s="48">
        <v>43143</v>
      </c>
      <c r="B11" s="32" t="s">
        <v>4</v>
      </c>
      <c r="C11" s="32">
        <v>7240</v>
      </c>
      <c r="D11" s="32" t="s">
        <v>153</v>
      </c>
      <c r="E11" s="32" t="s">
        <v>24</v>
      </c>
      <c r="F11" s="32" t="s">
        <v>82</v>
      </c>
      <c r="G11" s="32" t="s">
        <v>98</v>
      </c>
      <c r="H11" s="32"/>
      <c r="I11">
        <v>25</v>
      </c>
      <c r="J11">
        <v>33</v>
      </c>
    </row>
    <row r="12" spans="1:21">
      <c r="A12" s="48">
        <v>43143</v>
      </c>
      <c r="B12" s="32" t="s">
        <v>4</v>
      </c>
      <c r="C12" s="32">
        <v>8055</v>
      </c>
      <c r="D12" s="32" t="s">
        <v>133</v>
      </c>
      <c r="E12" s="32" t="s">
        <v>24</v>
      </c>
      <c r="F12" s="32" t="s">
        <v>7</v>
      </c>
      <c r="G12" s="32" t="s">
        <v>98</v>
      </c>
      <c r="H12" s="32"/>
      <c r="I12">
        <v>23</v>
      </c>
      <c r="J12">
        <v>20</v>
      </c>
    </row>
    <row r="13" spans="1:21">
      <c r="A13" s="48">
        <v>43143</v>
      </c>
      <c r="B13" s="32" t="s">
        <v>4</v>
      </c>
      <c r="C13" s="32">
        <v>9353</v>
      </c>
      <c r="D13" s="32" t="s">
        <v>464</v>
      </c>
      <c r="E13" s="32" t="s">
        <v>24</v>
      </c>
      <c r="F13" s="32" t="s">
        <v>24</v>
      </c>
      <c r="G13" s="32" t="s">
        <v>116</v>
      </c>
      <c r="H13" s="32"/>
      <c r="I13">
        <v>52</v>
      </c>
      <c r="J13">
        <v>72</v>
      </c>
    </row>
    <row r="14" spans="1:21">
      <c r="A14" s="48">
        <v>43143</v>
      </c>
      <c r="B14" s="32" t="s">
        <v>4</v>
      </c>
      <c r="C14" s="32">
        <v>8147</v>
      </c>
      <c r="D14" s="32" t="s">
        <v>148</v>
      </c>
      <c r="E14" s="32" t="s">
        <v>24</v>
      </c>
      <c r="F14" s="32" t="s">
        <v>7</v>
      </c>
      <c r="G14" s="32" t="s">
        <v>381</v>
      </c>
      <c r="H14" s="32"/>
      <c r="I14">
        <v>22</v>
      </c>
      <c r="J14">
        <v>31</v>
      </c>
    </row>
    <row r="15" spans="1:21">
      <c r="A15" s="48">
        <v>43145</v>
      </c>
      <c r="B15" s="32" t="s">
        <v>4</v>
      </c>
      <c r="C15" s="32">
        <v>1324</v>
      </c>
      <c r="D15" s="32" t="s">
        <v>205</v>
      </c>
      <c r="E15" s="32" t="s">
        <v>24</v>
      </c>
      <c r="F15" s="32" t="s">
        <v>639</v>
      </c>
      <c r="G15" s="32" t="s">
        <v>42</v>
      </c>
      <c r="H15" s="32"/>
      <c r="I15">
        <v>23</v>
      </c>
      <c r="J15">
        <v>26</v>
      </c>
    </row>
    <row r="16" spans="1:21">
      <c r="A16" s="48">
        <v>43147</v>
      </c>
      <c r="B16" s="32" t="s">
        <v>4</v>
      </c>
      <c r="C16" s="32">
        <v>23636</v>
      </c>
      <c r="D16" s="32" t="s">
        <v>205</v>
      </c>
      <c r="E16" s="32" t="s">
        <v>24</v>
      </c>
      <c r="F16" s="32" t="s">
        <v>7</v>
      </c>
      <c r="G16" s="32" t="s">
        <v>37</v>
      </c>
      <c r="H16" s="32"/>
      <c r="I16">
        <v>23</v>
      </c>
      <c r="J16">
        <v>26</v>
      </c>
    </row>
    <row r="17" spans="1:10">
      <c r="A17" s="48">
        <v>43147</v>
      </c>
      <c r="B17" s="32" t="s">
        <v>4</v>
      </c>
      <c r="C17" s="32">
        <v>2170</v>
      </c>
      <c r="D17" s="32" t="s">
        <v>648</v>
      </c>
      <c r="E17" s="32" t="s">
        <v>24</v>
      </c>
      <c r="F17" s="32" t="s">
        <v>633</v>
      </c>
      <c r="G17" s="32" t="s">
        <v>663</v>
      </c>
      <c r="H17" s="32"/>
      <c r="I17">
        <v>25</v>
      </c>
      <c r="J17">
        <v>37</v>
      </c>
    </row>
    <row r="18" spans="1:10">
      <c r="A18" s="48">
        <v>43148</v>
      </c>
      <c r="B18" s="32" t="s">
        <v>4</v>
      </c>
      <c r="C18" s="32">
        <v>7233</v>
      </c>
      <c r="D18" s="32" t="s">
        <v>153</v>
      </c>
      <c r="E18" s="32" t="s">
        <v>24</v>
      </c>
      <c r="F18" s="32" t="s">
        <v>24</v>
      </c>
      <c r="G18" s="32" t="s">
        <v>388</v>
      </c>
      <c r="H18" s="32"/>
      <c r="I18">
        <v>25</v>
      </c>
      <c r="J18">
        <v>33</v>
      </c>
    </row>
    <row r="19" spans="1:10">
      <c r="A19" s="48">
        <v>43148</v>
      </c>
      <c r="B19" s="32" t="s">
        <v>4</v>
      </c>
      <c r="C19" s="32">
        <v>3353</v>
      </c>
      <c r="D19" s="32" t="s">
        <v>151</v>
      </c>
      <c r="E19" s="32" t="s">
        <v>24</v>
      </c>
      <c r="F19" s="32" t="s">
        <v>5</v>
      </c>
      <c r="G19" s="32" t="s">
        <v>42</v>
      </c>
      <c r="H19" s="32"/>
      <c r="I19">
        <v>16</v>
      </c>
      <c r="J19">
        <v>19</v>
      </c>
    </row>
    <row r="20" spans="1:10">
      <c r="A20" s="48">
        <v>43148</v>
      </c>
      <c r="B20" s="32" t="s">
        <v>4</v>
      </c>
      <c r="C20" s="32">
        <v>2210</v>
      </c>
      <c r="D20" s="32" t="s">
        <v>205</v>
      </c>
      <c r="E20" s="32" t="s">
        <v>24</v>
      </c>
      <c r="F20" s="32" t="s">
        <v>112</v>
      </c>
      <c r="G20" s="32" t="s">
        <v>388</v>
      </c>
      <c r="H20" s="32"/>
      <c r="I20">
        <v>23</v>
      </c>
      <c r="J20">
        <v>26</v>
      </c>
    </row>
    <row r="21" spans="1:10">
      <c r="A21" s="48">
        <v>43148</v>
      </c>
      <c r="B21" s="32" t="s">
        <v>4</v>
      </c>
      <c r="C21" s="32">
        <v>2409</v>
      </c>
      <c r="D21" s="32" t="s">
        <v>135</v>
      </c>
      <c r="E21" s="32" t="s">
        <v>24</v>
      </c>
      <c r="F21" s="32" t="s">
        <v>29</v>
      </c>
      <c r="G21" s="32" t="s">
        <v>42</v>
      </c>
      <c r="H21" s="32"/>
      <c r="I21">
        <v>19</v>
      </c>
      <c r="J21">
        <v>26</v>
      </c>
    </row>
    <row r="22" spans="1:10" ht="26" customHeight="1">
      <c r="A22" s="48">
        <v>43149</v>
      </c>
      <c r="B22" s="32" t="s">
        <v>4</v>
      </c>
      <c r="C22" s="32">
        <v>6195</v>
      </c>
      <c r="D22" s="32" t="s">
        <v>688</v>
      </c>
      <c r="E22" s="32" t="s">
        <v>24</v>
      </c>
      <c r="F22" s="32" t="s">
        <v>7</v>
      </c>
      <c r="G22" s="32" t="s">
        <v>663</v>
      </c>
      <c r="H22" s="32"/>
      <c r="I22">
        <v>33</v>
      </c>
      <c r="J22">
        <v>44</v>
      </c>
    </row>
    <row r="23" spans="1:10">
      <c r="A23" s="48">
        <v>43149</v>
      </c>
      <c r="B23" s="32" t="s">
        <v>4</v>
      </c>
      <c r="C23" s="32">
        <v>3642</v>
      </c>
      <c r="D23" s="32" t="s">
        <v>181</v>
      </c>
      <c r="E23" s="32" t="s">
        <v>24</v>
      </c>
      <c r="F23" s="32" t="s">
        <v>53</v>
      </c>
      <c r="G23" s="32" t="s">
        <v>514</v>
      </c>
      <c r="H23" s="32"/>
      <c r="I23">
        <v>15</v>
      </c>
      <c r="J23">
        <v>17</v>
      </c>
    </row>
    <row r="24" spans="1:10">
      <c r="A24" s="48">
        <v>43149</v>
      </c>
      <c r="B24" s="32" t="s">
        <v>4</v>
      </c>
      <c r="C24" s="32">
        <v>2711</v>
      </c>
      <c r="D24" s="32" t="s">
        <v>205</v>
      </c>
      <c r="E24" s="32" t="s">
        <v>24</v>
      </c>
      <c r="F24" s="32" t="s">
        <v>28</v>
      </c>
      <c r="G24" s="32" t="s">
        <v>514</v>
      </c>
      <c r="H24" s="32"/>
      <c r="I24">
        <v>23</v>
      </c>
      <c r="J24">
        <v>26</v>
      </c>
    </row>
    <row r="25" spans="1:10">
      <c r="A25" s="48">
        <v>43149</v>
      </c>
      <c r="B25" s="32" t="s">
        <v>4</v>
      </c>
      <c r="C25" s="32">
        <v>4418</v>
      </c>
      <c r="D25" s="32" t="s">
        <v>158</v>
      </c>
      <c r="E25" s="32" t="s">
        <v>24</v>
      </c>
      <c r="F25" s="32" t="s">
        <v>6</v>
      </c>
      <c r="G25" s="32" t="s">
        <v>48</v>
      </c>
      <c r="H25" s="32"/>
      <c r="I25">
        <v>7</v>
      </c>
      <c r="J25">
        <v>6</v>
      </c>
    </row>
    <row r="26" spans="1:10">
      <c r="A26" s="48">
        <v>43149</v>
      </c>
      <c r="B26" s="32" t="s">
        <v>604</v>
      </c>
      <c r="C26" s="116" t="s">
        <v>698</v>
      </c>
      <c r="D26" s="32" t="s">
        <v>691</v>
      </c>
      <c r="E26" s="32" t="s">
        <v>24</v>
      </c>
      <c r="F26" s="32" t="s">
        <v>24</v>
      </c>
      <c r="G26" s="32" t="s">
        <v>672</v>
      </c>
      <c r="H26" s="32"/>
    </row>
    <row r="27" spans="1:10">
      <c r="A27" s="48">
        <v>43154</v>
      </c>
      <c r="B27" s="32" t="s">
        <v>719</v>
      </c>
      <c r="C27" s="146" t="s">
        <v>720</v>
      </c>
      <c r="D27" s="32" t="s">
        <v>721</v>
      </c>
      <c r="E27" s="32" t="s">
        <v>24</v>
      </c>
      <c r="F27" s="32" t="s">
        <v>6</v>
      </c>
      <c r="G27" s="32" t="s">
        <v>388</v>
      </c>
      <c r="H27" s="32"/>
    </row>
    <row r="28" spans="1:10">
      <c r="A28" s="48">
        <v>43156</v>
      </c>
      <c r="B28" s="32" t="s">
        <v>4</v>
      </c>
      <c r="C28" s="145">
        <v>8230</v>
      </c>
      <c r="D28" s="32" t="s">
        <v>162</v>
      </c>
      <c r="E28" s="32" t="s">
        <v>24</v>
      </c>
      <c r="F28" s="32" t="s">
        <v>9</v>
      </c>
      <c r="G28" s="32" t="s">
        <v>533</v>
      </c>
      <c r="H28" s="32"/>
      <c r="I28">
        <v>26</v>
      </c>
      <c r="J28">
        <v>18</v>
      </c>
    </row>
    <row r="29" spans="1:10">
      <c r="A29" s="48">
        <v>43158</v>
      </c>
      <c r="B29" s="32" t="s">
        <v>4</v>
      </c>
      <c r="C29" s="145">
        <v>6195</v>
      </c>
      <c r="D29" s="32" t="s">
        <v>688</v>
      </c>
      <c r="E29" s="32" t="s">
        <v>24</v>
      </c>
      <c r="F29" s="32" t="s">
        <v>6</v>
      </c>
      <c r="G29" s="32" t="s">
        <v>744</v>
      </c>
      <c r="H29" s="32"/>
      <c r="I29">
        <v>35</v>
      </c>
      <c r="J29">
        <v>44</v>
      </c>
    </row>
    <row r="30" spans="1:10">
      <c r="A30" s="48">
        <v>43149</v>
      </c>
      <c r="B30" s="32" t="s">
        <v>6</v>
      </c>
      <c r="C30" s="32">
        <v>55774</v>
      </c>
      <c r="D30" s="32" t="s">
        <v>692</v>
      </c>
      <c r="E30" s="32" t="s">
        <v>693</v>
      </c>
      <c r="F30" s="32" t="s">
        <v>7</v>
      </c>
      <c r="G30" s="32" t="s">
        <v>514</v>
      </c>
      <c r="H30" s="32"/>
      <c r="I30">
        <v>90</v>
      </c>
      <c r="J30">
        <v>151</v>
      </c>
    </row>
    <row r="31" spans="1:10">
      <c r="A31" s="48">
        <v>43143</v>
      </c>
      <c r="B31" s="32" t="s">
        <v>4</v>
      </c>
      <c r="C31" s="32">
        <v>1718</v>
      </c>
      <c r="D31" s="32" t="s">
        <v>205</v>
      </c>
      <c r="E31" s="32" t="s">
        <v>57</v>
      </c>
      <c r="F31" s="32" t="s">
        <v>7</v>
      </c>
      <c r="G31" s="32" t="s">
        <v>64</v>
      </c>
      <c r="H31" s="32"/>
      <c r="I31">
        <v>23</v>
      </c>
      <c r="J31">
        <v>26</v>
      </c>
    </row>
    <row r="32" spans="1:10">
      <c r="A32" s="48">
        <v>43148</v>
      </c>
      <c r="B32" s="32" t="s">
        <v>4</v>
      </c>
      <c r="C32" s="32">
        <v>2323</v>
      </c>
      <c r="D32" s="32" t="s">
        <v>205</v>
      </c>
      <c r="E32" s="32" t="s">
        <v>453</v>
      </c>
      <c r="F32" s="32" t="s">
        <v>7</v>
      </c>
      <c r="G32" s="32" t="s">
        <v>42</v>
      </c>
      <c r="H32" s="32"/>
      <c r="I32">
        <v>23</v>
      </c>
      <c r="J32">
        <v>26</v>
      </c>
    </row>
    <row r="33" spans="1:10">
      <c r="A33" s="48">
        <v>43145</v>
      </c>
      <c r="B33" s="32" t="s">
        <v>4</v>
      </c>
      <c r="C33" s="32">
        <v>1146</v>
      </c>
      <c r="D33" s="32" t="s">
        <v>205</v>
      </c>
      <c r="E33" s="32" t="s">
        <v>633</v>
      </c>
      <c r="F33" s="32" t="s">
        <v>24</v>
      </c>
      <c r="G33" s="32" t="s">
        <v>634</v>
      </c>
      <c r="H33" s="32"/>
      <c r="I33">
        <v>23</v>
      </c>
      <c r="J33">
        <v>26</v>
      </c>
    </row>
    <row r="34" spans="1:10">
      <c r="A34" s="48">
        <v>43156</v>
      </c>
      <c r="B34" s="32" t="s">
        <v>4</v>
      </c>
      <c r="C34" s="145">
        <v>8086</v>
      </c>
      <c r="D34" s="32" t="s">
        <v>133</v>
      </c>
      <c r="E34" s="32" t="s">
        <v>633</v>
      </c>
      <c r="F34" s="32" t="s">
        <v>24</v>
      </c>
      <c r="G34" s="32" t="s">
        <v>609</v>
      </c>
      <c r="H34" s="32"/>
      <c r="I34">
        <v>25</v>
      </c>
      <c r="J34">
        <v>20</v>
      </c>
    </row>
    <row r="35" spans="1:10">
      <c r="A35" s="48">
        <v>43132</v>
      </c>
      <c r="B35" s="32" t="s">
        <v>6</v>
      </c>
      <c r="C35" s="32">
        <v>55118</v>
      </c>
      <c r="D35" s="32" t="s">
        <v>561</v>
      </c>
      <c r="E35" s="32" t="s">
        <v>6</v>
      </c>
      <c r="F35" s="32" t="s">
        <v>6</v>
      </c>
      <c r="G35" s="32" t="s">
        <v>65</v>
      </c>
      <c r="H35" s="32"/>
      <c r="I35">
        <v>137</v>
      </c>
      <c r="J35">
        <v>216</v>
      </c>
    </row>
    <row r="36" spans="1:10">
      <c r="A36" s="48">
        <v>43133</v>
      </c>
      <c r="B36" s="32" t="s">
        <v>6</v>
      </c>
      <c r="C36" s="32">
        <v>54338</v>
      </c>
      <c r="D36" s="32" t="s">
        <v>400</v>
      </c>
      <c r="E36" s="32" t="s">
        <v>6</v>
      </c>
      <c r="F36" s="32" t="s">
        <v>6</v>
      </c>
      <c r="G36" s="32" t="s">
        <v>65</v>
      </c>
      <c r="H36" s="32"/>
      <c r="I36">
        <v>51</v>
      </c>
      <c r="J36">
        <v>83</v>
      </c>
    </row>
    <row r="37" spans="1:10" ht="23" customHeight="1">
      <c r="A37" s="48">
        <v>43135</v>
      </c>
      <c r="B37" s="32" t="s">
        <v>6</v>
      </c>
      <c r="C37" s="32">
        <v>52074</v>
      </c>
      <c r="D37" s="32" t="s">
        <v>677</v>
      </c>
      <c r="E37" s="32" t="s">
        <v>6</v>
      </c>
      <c r="F37" s="32" t="s">
        <v>24</v>
      </c>
      <c r="G37" s="32" t="s">
        <v>603</v>
      </c>
      <c r="H37" s="32"/>
      <c r="I37">
        <v>138</v>
      </c>
      <c r="J37">
        <v>199</v>
      </c>
    </row>
    <row r="38" spans="1:10">
      <c r="A38" s="48">
        <v>43138</v>
      </c>
      <c r="B38" s="32" t="s">
        <v>608</v>
      </c>
      <c r="C38" s="32">
        <v>1140</v>
      </c>
      <c r="D38" s="32" t="s">
        <v>277</v>
      </c>
      <c r="E38" s="32" t="s">
        <v>6</v>
      </c>
      <c r="F38" s="32" t="s">
        <v>24</v>
      </c>
      <c r="G38" s="32" t="s">
        <v>609</v>
      </c>
      <c r="H38" s="32"/>
    </row>
    <row r="39" spans="1:10">
      <c r="A39" s="48">
        <v>43143</v>
      </c>
      <c r="B39" s="32" t="s">
        <v>6</v>
      </c>
      <c r="C39" s="32">
        <v>63454</v>
      </c>
      <c r="D39" s="32" t="s">
        <v>681</v>
      </c>
      <c r="E39" s="32" t="s">
        <v>6</v>
      </c>
      <c r="F39" s="32" t="s">
        <v>25</v>
      </c>
      <c r="G39" s="32" t="s">
        <v>629</v>
      </c>
      <c r="H39" s="32"/>
      <c r="I39">
        <v>172</v>
      </c>
      <c r="J39">
        <v>302</v>
      </c>
    </row>
    <row r="40" spans="1:10">
      <c r="A40" s="48">
        <v>43143</v>
      </c>
      <c r="B40" s="32" t="s">
        <v>6</v>
      </c>
      <c r="C40" s="32">
        <v>54349</v>
      </c>
      <c r="D40" s="32" t="s">
        <v>630</v>
      </c>
      <c r="E40" s="32" t="s">
        <v>6</v>
      </c>
      <c r="F40" s="32" t="s">
        <v>24</v>
      </c>
      <c r="G40" s="32" t="s">
        <v>445</v>
      </c>
      <c r="H40" s="32"/>
      <c r="I40">
        <v>64</v>
      </c>
      <c r="J40">
        <v>100</v>
      </c>
    </row>
    <row r="41" spans="1:10">
      <c r="A41" s="48">
        <v>43147</v>
      </c>
      <c r="B41" s="32" t="s">
        <v>4</v>
      </c>
      <c r="C41" s="32">
        <v>8410</v>
      </c>
      <c r="D41" s="32" t="s">
        <v>385</v>
      </c>
      <c r="E41" s="32" t="s">
        <v>6</v>
      </c>
      <c r="F41" s="32" t="s">
        <v>24</v>
      </c>
      <c r="G41" s="32" t="s">
        <v>659</v>
      </c>
      <c r="H41" s="32"/>
      <c r="I41">
        <v>26</v>
      </c>
      <c r="J41">
        <v>22</v>
      </c>
    </row>
    <row r="42" spans="1:10">
      <c r="A42" s="48">
        <v>43148</v>
      </c>
      <c r="B42" s="32" t="s">
        <v>6</v>
      </c>
      <c r="C42" s="32">
        <v>63743</v>
      </c>
      <c r="D42" s="32" t="s">
        <v>678</v>
      </c>
      <c r="E42" s="32" t="s">
        <v>6</v>
      </c>
      <c r="F42" s="32" t="s">
        <v>24</v>
      </c>
      <c r="G42" s="32" t="s">
        <v>672</v>
      </c>
      <c r="H42" s="32"/>
      <c r="I42">
        <v>173</v>
      </c>
      <c r="J42">
        <v>312</v>
      </c>
    </row>
    <row r="43" spans="1:10">
      <c r="A43" s="48">
        <v>43148</v>
      </c>
      <c r="B43" s="32" t="s">
        <v>6</v>
      </c>
      <c r="C43" s="32">
        <v>54294</v>
      </c>
      <c r="D43" s="32" t="s">
        <v>434</v>
      </c>
      <c r="E43" s="32" t="s">
        <v>6</v>
      </c>
      <c r="F43" s="32" t="s">
        <v>24</v>
      </c>
      <c r="G43" s="32" t="s">
        <v>388</v>
      </c>
      <c r="H43" s="32"/>
      <c r="I43">
        <v>51</v>
      </c>
      <c r="J43">
        <v>74</v>
      </c>
    </row>
    <row r="44" spans="1:10">
      <c r="A44" s="48">
        <v>43149</v>
      </c>
      <c r="B44" s="32" t="s">
        <v>4</v>
      </c>
      <c r="C44" s="32">
        <v>5485</v>
      </c>
      <c r="D44" s="32" t="s">
        <v>690</v>
      </c>
      <c r="E44" s="32" t="s">
        <v>6</v>
      </c>
      <c r="F44" s="32" t="s">
        <v>4</v>
      </c>
      <c r="G44" s="32" t="s">
        <v>123</v>
      </c>
      <c r="H44" s="32"/>
      <c r="I44">
        <v>39</v>
      </c>
      <c r="J44">
        <v>55</v>
      </c>
    </row>
    <row r="45" spans="1:10">
      <c r="A45" s="48">
        <v>43155</v>
      </c>
      <c r="B45" s="32" t="s">
        <v>6</v>
      </c>
      <c r="C45" s="145">
        <v>54294</v>
      </c>
      <c r="D45" s="32" t="s">
        <v>434</v>
      </c>
      <c r="E45" s="32" t="s">
        <v>6</v>
      </c>
      <c r="F45" s="32" t="s">
        <v>24</v>
      </c>
      <c r="G45" s="32" t="s">
        <v>388</v>
      </c>
      <c r="H45" s="32"/>
      <c r="I45">
        <v>62</v>
      </c>
      <c r="J45">
        <v>75</v>
      </c>
    </row>
    <row r="46" spans="1:10">
      <c r="A46" s="48">
        <v>43155</v>
      </c>
      <c r="B46" s="32" t="s">
        <v>6</v>
      </c>
      <c r="C46" s="145">
        <v>54294</v>
      </c>
      <c r="D46" s="32" t="s">
        <v>434</v>
      </c>
      <c r="E46" s="32" t="s">
        <v>6</v>
      </c>
      <c r="F46" s="32" t="s">
        <v>6</v>
      </c>
      <c r="G46" s="32" t="s">
        <v>577</v>
      </c>
      <c r="H46" s="32"/>
      <c r="I46">
        <v>62</v>
      </c>
      <c r="J46">
        <v>75</v>
      </c>
    </row>
    <row r="47" spans="1:10">
      <c r="A47" s="48">
        <v>43155</v>
      </c>
      <c r="B47" s="32" t="s">
        <v>4</v>
      </c>
      <c r="C47" s="145">
        <v>4981</v>
      </c>
      <c r="D47" s="32" t="s">
        <v>290</v>
      </c>
      <c r="E47" s="32" t="s">
        <v>6</v>
      </c>
      <c r="F47" s="32" t="s">
        <v>6</v>
      </c>
      <c r="G47" s="32" t="s">
        <v>533</v>
      </c>
      <c r="H47" s="32"/>
      <c r="I47">
        <v>18</v>
      </c>
      <c r="J47">
        <v>13</v>
      </c>
    </row>
    <row r="48" spans="1:10">
      <c r="A48" s="48">
        <v>43156</v>
      </c>
      <c r="B48" s="32" t="s">
        <v>4</v>
      </c>
      <c r="C48" s="145">
        <v>4279</v>
      </c>
      <c r="D48" s="32" t="s">
        <v>141</v>
      </c>
      <c r="E48" s="32" t="s">
        <v>6</v>
      </c>
      <c r="F48" s="32" t="s">
        <v>7</v>
      </c>
      <c r="G48" s="32" t="s">
        <v>577</v>
      </c>
      <c r="H48" s="32"/>
      <c r="I48">
        <v>11</v>
      </c>
      <c r="J48">
        <v>10</v>
      </c>
    </row>
    <row r="49" spans="1:10">
      <c r="A49" s="48">
        <v>43158</v>
      </c>
      <c r="B49" s="32" t="s">
        <v>4</v>
      </c>
      <c r="C49" s="145">
        <v>8028</v>
      </c>
      <c r="D49" s="32" t="s">
        <v>135</v>
      </c>
      <c r="E49" s="32" t="s">
        <v>6</v>
      </c>
      <c r="F49" s="32" t="s">
        <v>24</v>
      </c>
      <c r="G49" s="32" t="s">
        <v>478</v>
      </c>
      <c r="H49" s="32"/>
      <c r="I49">
        <v>19</v>
      </c>
      <c r="J49">
        <v>26</v>
      </c>
    </row>
    <row r="50" spans="1:10">
      <c r="A50" s="48">
        <v>43146</v>
      </c>
      <c r="B50" s="32" t="s">
        <v>7</v>
      </c>
      <c r="C50" s="32">
        <v>56220</v>
      </c>
      <c r="D50" s="32" t="s">
        <v>647</v>
      </c>
      <c r="E50" s="32" t="s">
        <v>242</v>
      </c>
      <c r="F50" s="32" t="s">
        <v>7</v>
      </c>
      <c r="G50" s="32" t="s">
        <v>388</v>
      </c>
      <c r="H50" s="32"/>
      <c r="I50" s="115" t="s">
        <v>683</v>
      </c>
      <c r="J50" s="114" t="s">
        <v>682</v>
      </c>
    </row>
    <row r="51" spans="1:10">
      <c r="A51" s="48">
        <v>43146</v>
      </c>
      <c r="B51" s="32" t="s">
        <v>4</v>
      </c>
      <c r="C51" s="32">
        <v>5426</v>
      </c>
      <c r="D51" s="32" t="s">
        <v>190</v>
      </c>
      <c r="E51" s="32" t="s">
        <v>242</v>
      </c>
      <c r="F51" s="32" t="s">
        <v>7</v>
      </c>
      <c r="G51" s="32" t="s">
        <v>514</v>
      </c>
      <c r="H51" s="32"/>
      <c r="I51">
        <v>35</v>
      </c>
      <c r="J51">
        <v>46</v>
      </c>
    </row>
    <row r="52" spans="1:10">
      <c r="A52" s="48">
        <v>43146</v>
      </c>
      <c r="B52" s="32" t="s">
        <v>4</v>
      </c>
      <c r="C52" s="32">
        <v>1651</v>
      </c>
      <c r="D52" s="32" t="s">
        <v>205</v>
      </c>
      <c r="E52" s="32" t="s">
        <v>242</v>
      </c>
      <c r="F52" s="32" t="s">
        <v>7</v>
      </c>
      <c r="G52" s="32" t="s">
        <v>388</v>
      </c>
      <c r="H52" s="32"/>
      <c r="I52">
        <v>23</v>
      </c>
      <c r="J52">
        <v>26</v>
      </c>
    </row>
    <row r="53" spans="1:10">
      <c r="A53" s="48">
        <v>43146</v>
      </c>
      <c r="B53" s="32" t="s">
        <v>4</v>
      </c>
      <c r="C53" s="32">
        <v>2442</v>
      </c>
      <c r="D53" s="32" t="s">
        <v>205</v>
      </c>
      <c r="E53" s="32" t="s">
        <v>242</v>
      </c>
      <c r="F53" s="32" t="s">
        <v>638</v>
      </c>
      <c r="G53" s="32" t="s">
        <v>42</v>
      </c>
      <c r="H53" s="32"/>
      <c r="I53">
        <v>23</v>
      </c>
      <c r="J53">
        <v>26</v>
      </c>
    </row>
    <row r="54" spans="1:10">
      <c r="A54" s="48">
        <v>43146</v>
      </c>
      <c r="B54" s="32" t="s">
        <v>4</v>
      </c>
      <c r="C54" s="32">
        <v>8240</v>
      </c>
      <c r="D54" s="32" t="s">
        <v>162</v>
      </c>
      <c r="E54" s="32" t="s">
        <v>242</v>
      </c>
      <c r="F54" s="32" t="s">
        <v>24</v>
      </c>
      <c r="G54" s="32" t="s">
        <v>388</v>
      </c>
      <c r="H54" s="32"/>
      <c r="I54">
        <v>24</v>
      </c>
      <c r="J54">
        <v>20</v>
      </c>
    </row>
    <row r="55" spans="1:10">
      <c r="A55" s="48">
        <v>43146</v>
      </c>
      <c r="B55" s="32" t="s">
        <v>4</v>
      </c>
      <c r="C55" s="32">
        <v>3870</v>
      </c>
      <c r="D55" s="32" t="s">
        <v>304</v>
      </c>
      <c r="E55" s="32" t="s">
        <v>242</v>
      </c>
      <c r="F55" s="32" t="s">
        <v>7</v>
      </c>
      <c r="G55" s="32" t="s">
        <v>514</v>
      </c>
      <c r="H55" s="32"/>
      <c r="I55">
        <v>13</v>
      </c>
      <c r="J55">
        <v>13</v>
      </c>
    </row>
    <row r="56" spans="1:10">
      <c r="A56" s="48">
        <v>43146</v>
      </c>
      <c r="B56" s="32" t="s">
        <v>4</v>
      </c>
      <c r="C56" s="32">
        <v>1670</v>
      </c>
      <c r="D56" s="32" t="s">
        <v>648</v>
      </c>
      <c r="E56" s="32" t="s">
        <v>242</v>
      </c>
      <c r="F56" s="32" t="s">
        <v>7</v>
      </c>
      <c r="G56" s="32" t="s">
        <v>514</v>
      </c>
      <c r="H56" s="32"/>
      <c r="I56">
        <v>25</v>
      </c>
      <c r="J56">
        <v>37</v>
      </c>
    </row>
    <row r="57" spans="1:10">
      <c r="A57" s="48">
        <v>43132</v>
      </c>
      <c r="B57" s="32" t="s">
        <v>28</v>
      </c>
      <c r="C57" s="32">
        <v>3560</v>
      </c>
      <c r="D57" s="32" t="s">
        <v>560</v>
      </c>
      <c r="E57" s="32" t="s">
        <v>28</v>
      </c>
      <c r="F57" s="32" t="s">
        <v>7</v>
      </c>
      <c r="G57" s="32" t="s">
        <v>65</v>
      </c>
      <c r="H57" s="32"/>
    </row>
    <row r="58" spans="1:10">
      <c r="A58" s="48">
        <v>43142</v>
      </c>
      <c r="B58" s="32" t="s">
        <v>4</v>
      </c>
      <c r="C58" s="32">
        <v>1610</v>
      </c>
      <c r="D58" s="32" t="s">
        <v>205</v>
      </c>
      <c r="E58" s="32" t="s">
        <v>28</v>
      </c>
      <c r="F58" s="32" t="s">
        <v>7</v>
      </c>
      <c r="G58" s="32" t="s">
        <v>603</v>
      </c>
      <c r="H58" s="32"/>
      <c r="I58">
        <v>23</v>
      </c>
      <c r="J58">
        <v>26</v>
      </c>
    </row>
    <row r="59" spans="1:10">
      <c r="A59" s="48">
        <v>43146</v>
      </c>
      <c r="B59" s="32" t="s">
        <v>4</v>
      </c>
      <c r="C59" s="32">
        <v>4540</v>
      </c>
      <c r="D59" s="32" t="s">
        <v>131</v>
      </c>
      <c r="E59" s="32" t="s">
        <v>28</v>
      </c>
      <c r="F59" s="32" t="s">
        <v>24</v>
      </c>
      <c r="G59" s="32" t="s">
        <v>392</v>
      </c>
      <c r="H59" s="32"/>
      <c r="I59">
        <v>10</v>
      </c>
      <c r="J59">
        <v>3</v>
      </c>
    </row>
    <row r="60" spans="1:10">
      <c r="A60" s="48">
        <v>43147</v>
      </c>
      <c r="B60" s="32" t="s">
        <v>4</v>
      </c>
      <c r="C60" s="32">
        <v>1244</v>
      </c>
      <c r="D60" s="32" t="s">
        <v>205</v>
      </c>
      <c r="E60" s="32" t="s">
        <v>28</v>
      </c>
      <c r="F60" s="32" t="s">
        <v>24</v>
      </c>
      <c r="G60" s="32" t="s">
        <v>658</v>
      </c>
      <c r="H60" s="32"/>
      <c r="I60">
        <v>23</v>
      </c>
      <c r="J60">
        <v>26</v>
      </c>
    </row>
    <row r="61" spans="1:10">
      <c r="A61" s="48">
        <v>43148</v>
      </c>
      <c r="B61" s="32" t="s">
        <v>4</v>
      </c>
      <c r="C61" s="32">
        <v>1244</v>
      </c>
      <c r="D61" s="32" t="s">
        <v>205</v>
      </c>
      <c r="E61" s="32" t="s">
        <v>28</v>
      </c>
      <c r="F61" s="32" t="s">
        <v>7</v>
      </c>
      <c r="G61" s="32" t="s">
        <v>667</v>
      </c>
      <c r="H61" s="32"/>
      <c r="I61">
        <v>23</v>
      </c>
      <c r="J61">
        <v>26</v>
      </c>
    </row>
    <row r="62" spans="1:10">
      <c r="A62" s="48">
        <v>43149</v>
      </c>
      <c r="B62" s="32" t="s">
        <v>24</v>
      </c>
      <c r="C62" s="32" t="s">
        <v>686</v>
      </c>
      <c r="D62" s="32" t="s">
        <v>687</v>
      </c>
      <c r="E62" s="32" t="s">
        <v>28</v>
      </c>
      <c r="F62" s="32" t="s">
        <v>24</v>
      </c>
      <c r="G62" s="32" t="s">
        <v>388</v>
      </c>
      <c r="H62" s="32"/>
    </row>
    <row r="63" spans="1:10">
      <c r="A63" s="48">
        <v>43149</v>
      </c>
      <c r="B63" s="32" t="s">
        <v>4</v>
      </c>
      <c r="C63" s="32">
        <v>8067</v>
      </c>
      <c r="D63" s="32" t="s">
        <v>133</v>
      </c>
      <c r="E63" s="32" t="s">
        <v>28</v>
      </c>
      <c r="F63" s="32" t="s">
        <v>7</v>
      </c>
      <c r="G63" s="32" t="s">
        <v>672</v>
      </c>
      <c r="H63" s="32"/>
      <c r="I63">
        <v>23</v>
      </c>
      <c r="J63">
        <v>20</v>
      </c>
    </row>
    <row r="64" spans="1:10">
      <c r="A64" s="48">
        <v>43149</v>
      </c>
      <c r="B64" s="32" t="s">
        <v>4</v>
      </c>
      <c r="C64" s="32">
        <v>8135</v>
      </c>
      <c r="D64" s="32" t="s">
        <v>148</v>
      </c>
      <c r="E64" s="32" t="s">
        <v>28</v>
      </c>
      <c r="F64" s="32" t="s">
        <v>7</v>
      </c>
      <c r="G64" s="32" t="s">
        <v>672</v>
      </c>
      <c r="H64" s="32"/>
      <c r="I64">
        <v>22</v>
      </c>
      <c r="J64">
        <v>31</v>
      </c>
    </row>
    <row r="65" spans="1:10">
      <c r="A65" s="48">
        <v>43134</v>
      </c>
      <c r="B65" s="32" t="s">
        <v>4</v>
      </c>
      <c r="C65" s="32">
        <v>4545</v>
      </c>
      <c r="D65" s="32" t="s">
        <v>131</v>
      </c>
      <c r="E65" s="32" t="s">
        <v>532</v>
      </c>
      <c r="F65" s="32" t="s">
        <v>57</v>
      </c>
      <c r="G65" s="32" t="s">
        <v>98</v>
      </c>
      <c r="H65" s="32"/>
      <c r="I65">
        <v>10</v>
      </c>
      <c r="J65">
        <v>3</v>
      </c>
    </row>
    <row r="66" spans="1:10">
      <c r="A66" s="48">
        <v>43146</v>
      </c>
      <c r="B66" s="32" t="s">
        <v>4</v>
      </c>
      <c r="C66" s="32">
        <v>1534</v>
      </c>
      <c r="D66" s="32" t="s">
        <v>205</v>
      </c>
      <c r="E66" s="32" t="s">
        <v>646</v>
      </c>
      <c r="F66" s="32" t="s">
        <v>24</v>
      </c>
      <c r="G66" s="32" t="s">
        <v>42</v>
      </c>
      <c r="H66" s="32"/>
      <c r="I66">
        <v>23</v>
      </c>
      <c r="J66">
        <v>26</v>
      </c>
    </row>
    <row r="67" spans="1:10">
      <c r="A67" s="48">
        <v>43146</v>
      </c>
      <c r="B67" s="32" t="s">
        <v>4</v>
      </c>
      <c r="C67" s="32">
        <v>6917</v>
      </c>
      <c r="D67" s="32" t="s">
        <v>177</v>
      </c>
      <c r="E67" s="32" t="s">
        <v>646</v>
      </c>
      <c r="F67" s="32" t="s">
        <v>24</v>
      </c>
      <c r="G67" s="32" t="s">
        <v>388</v>
      </c>
      <c r="H67" s="32"/>
      <c r="I67">
        <v>27</v>
      </c>
      <c r="J67">
        <v>41</v>
      </c>
    </row>
    <row r="68" spans="1:10">
      <c r="A68" s="48">
        <v>43146</v>
      </c>
      <c r="B68" s="32" t="s">
        <v>4</v>
      </c>
      <c r="C68" s="32">
        <v>4408</v>
      </c>
      <c r="D68" s="32" t="s">
        <v>145</v>
      </c>
      <c r="E68" s="32" t="s">
        <v>30</v>
      </c>
      <c r="F68" s="32" t="s">
        <v>35</v>
      </c>
      <c r="G68" s="32" t="s">
        <v>388</v>
      </c>
      <c r="H68" s="32"/>
      <c r="I68">
        <v>8</v>
      </c>
      <c r="J68">
        <v>5</v>
      </c>
    </row>
    <row r="69" spans="1:10">
      <c r="A69" s="48">
        <v>43148</v>
      </c>
      <c r="B69" s="32" t="s">
        <v>4</v>
      </c>
      <c r="C69" s="32">
        <v>7481</v>
      </c>
      <c r="D69" s="32" t="s">
        <v>373</v>
      </c>
      <c r="E69" s="32" t="s">
        <v>30</v>
      </c>
      <c r="F69" s="32" t="s">
        <v>7</v>
      </c>
      <c r="G69" s="32" t="s">
        <v>388</v>
      </c>
      <c r="H69" s="32"/>
      <c r="I69">
        <v>34</v>
      </c>
      <c r="J69">
        <v>44</v>
      </c>
    </row>
    <row r="70" spans="1:10">
      <c r="A70" s="48">
        <v>43134</v>
      </c>
      <c r="B70" s="32" t="s">
        <v>22</v>
      </c>
      <c r="C70" s="32">
        <v>7620</v>
      </c>
      <c r="D70" s="32" t="s">
        <v>597</v>
      </c>
      <c r="E70" s="32" t="s">
        <v>7</v>
      </c>
      <c r="F70" s="32" t="s">
        <v>4</v>
      </c>
      <c r="G70" s="32" t="s">
        <v>548</v>
      </c>
      <c r="H70" s="32"/>
      <c r="I70">
        <v>172</v>
      </c>
      <c r="J70">
        <v>276</v>
      </c>
    </row>
    <row r="71" spans="1:10">
      <c r="A71" s="48">
        <v>43134</v>
      </c>
      <c r="B71" s="32" t="s">
        <v>7</v>
      </c>
      <c r="C71" s="32">
        <v>57185</v>
      </c>
      <c r="D71" s="32" t="s">
        <v>595</v>
      </c>
      <c r="E71" s="32" t="s">
        <v>7</v>
      </c>
      <c r="F71" s="32" t="s">
        <v>596</v>
      </c>
      <c r="G71" s="32" t="s">
        <v>548</v>
      </c>
      <c r="H71" s="32"/>
      <c r="I71">
        <v>49</v>
      </c>
      <c r="J71">
        <v>51</v>
      </c>
    </row>
    <row r="72" spans="1:10">
      <c r="A72" s="48">
        <v>43134</v>
      </c>
      <c r="B72" s="32" t="s">
        <v>7</v>
      </c>
      <c r="C72" s="32">
        <v>57310</v>
      </c>
      <c r="D72" s="32" t="s">
        <v>598</v>
      </c>
      <c r="E72" s="32" t="s">
        <v>7</v>
      </c>
      <c r="F72" s="32" t="s">
        <v>24</v>
      </c>
      <c r="G72" s="32" t="s">
        <v>98</v>
      </c>
      <c r="H72" s="32"/>
      <c r="I72">
        <v>34</v>
      </c>
      <c r="J72">
        <v>48</v>
      </c>
    </row>
    <row r="73" spans="1:10">
      <c r="A73" s="48">
        <v>43134</v>
      </c>
      <c r="B73" s="32" t="s">
        <v>4</v>
      </c>
      <c r="C73" s="32">
        <v>1450</v>
      </c>
      <c r="D73" s="32" t="s">
        <v>205</v>
      </c>
      <c r="E73" s="32" t="s">
        <v>7</v>
      </c>
      <c r="F73" s="32" t="s">
        <v>596</v>
      </c>
      <c r="G73" s="32" t="s">
        <v>548</v>
      </c>
      <c r="H73" s="32"/>
      <c r="I73">
        <v>23</v>
      </c>
      <c r="J73">
        <v>26</v>
      </c>
    </row>
    <row r="74" spans="1:10">
      <c r="A74" s="48">
        <v>43134</v>
      </c>
      <c r="B74" s="32" t="s">
        <v>4</v>
      </c>
      <c r="C74" s="32">
        <v>2270</v>
      </c>
      <c r="D74" s="32" t="s">
        <v>205</v>
      </c>
      <c r="E74" s="32" t="s">
        <v>7</v>
      </c>
      <c r="F74" s="32" t="s">
        <v>24</v>
      </c>
      <c r="G74" s="32" t="s">
        <v>548</v>
      </c>
      <c r="H74" s="32"/>
      <c r="I74">
        <v>23</v>
      </c>
      <c r="J74">
        <v>26</v>
      </c>
    </row>
    <row r="75" spans="1:10">
      <c r="A75" s="48">
        <v>43135</v>
      </c>
      <c r="B75" s="32" t="s">
        <v>22</v>
      </c>
      <c r="C75" s="32">
        <v>6790</v>
      </c>
      <c r="D75" s="32" t="s">
        <v>479</v>
      </c>
      <c r="E75" s="32" t="s">
        <v>7</v>
      </c>
      <c r="F75" s="32" t="s">
        <v>7</v>
      </c>
      <c r="G75" s="32" t="s">
        <v>65</v>
      </c>
      <c r="H75" s="32"/>
      <c r="I75">
        <v>12</v>
      </c>
      <c r="J75">
        <v>12</v>
      </c>
    </row>
    <row r="76" spans="1:10">
      <c r="A76" s="48">
        <v>43135</v>
      </c>
      <c r="B76" s="32" t="s">
        <v>22</v>
      </c>
      <c r="C76" s="32">
        <v>6740</v>
      </c>
      <c r="D76" s="32" t="s">
        <v>601</v>
      </c>
      <c r="E76" s="32" t="s">
        <v>7</v>
      </c>
      <c r="F76" s="32" t="s">
        <v>7</v>
      </c>
      <c r="G76" s="32" t="s">
        <v>65</v>
      </c>
      <c r="H76" s="32"/>
      <c r="I76">
        <v>36</v>
      </c>
      <c r="J76">
        <v>40</v>
      </c>
    </row>
    <row r="77" spans="1:10">
      <c r="A77" s="48">
        <v>43135</v>
      </c>
      <c r="B77" s="32" t="s">
        <v>7</v>
      </c>
      <c r="C77" s="32">
        <v>57570</v>
      </c>
      <c r="D77" s="32" t="s">
        <v>359</v>
      </c>
      <c r="E77" s="32" t="s">
        <v>7</v>
      </c>
      <c r="F77" s="32" t="s">
        <v>9</v>
      </c>
      <c r="G77" s="32" t="s">
        <v>548</v>
      </c>
      <c r="H77" s="32"/>
      <c r="I77">
        <v>34</v>
      </c>
      <c r="J77">
        <v>40</v>
      </c>
    </row>
    <row r="78" spans="1:10">
      <c r="A78" s="48">
        <v>43135</v>
      </c>
      <c r="B78" s="32" t="s">
        <v>7</v>
      </c>
      <c r="C78" s="32">
        <v>57310</v>
      </c>
      <c r="D78" s="32" t="s">
        <v>598</v>
      </c>
      <c r="E78" s="32" t="s">
        <v>7</v>
      </c>
      <c r="F78" s="32" t="s">
        <v>7</v>
      </c>
      <c r="G78" s="32" t="s">
        <v>379</v>
      </c>
      <c r="H78" s="32"/>
      <c r="I78">
        <v>34</v>
      </c>
      <c r="J78">
        <v>48</v>
      </c>
    </row>
    <row r="79" spans="1:10">
      <c r="A79" s="48">
        <v>43135</v>
      </c>
      <c r="B79" s="32" t="s">
        <v>7</v>
      </c>
      <c r="C79" s="32">
        <v>54440</v>
      </c>
      <c r="D79" s="32" t="s">
        <v>522</v>
      </c>
      <c r="E79" s="32" t="s">
        <v>7</v>
      </c>
      <c r="F79" s="32" t="s">
        <v>24</v>
      </c>
      <c r="G79" s="32" t="s">
        <v>65</v>
      </c>
      <c r="H79" s="32"/>
      <c r="I79">
        <v>19</v>
      </c>
      <c r="J79">
        <v>14</v>
      </c>
    </row>
    <row r="80" spans="1:10">
      <c r="A80" s="48">
        <v>43135</v>
      </c>
      <c r="B80" s="32" t="s">
        <v>4</v>
      </c>
      <c r="C80" s="32">
        <v>8086</v>
      </c>
      <c r="D80" s="32" t="s">
        <v>133</v>
      </c>
      <c r="E80" s="32" t="s">
        <v>7</v>
      </c>
      <c r="F80" s="32" t="s">
        <v>24</v>
      </c>
      <c r="G80" s="32" t="s">
        <v>533</v>
      </c>
      <c r="H80" s="32"/>
      <c r="I80">
        <v>23</v>
      </c>
      <c r="J80">
        <v>20</v>
      </c>
    </row>
    <row r="81" spans="1:10">
      <c r="A81" s="48">
        <v>43135</v>
      </c>
      <c r="B81" s="32" t="s">
        <v>4</v>
      </c>
      <c r="C81" s="32">
        <v>6136</v>
      </c>
      <c r="D81" s="32" t="s">
        <v>142</v>
      </c>
      <c r="E81" s="32" t="s">
        <v>7</v>
      </c>
      <c r="F81" s="32" t="s">
        <v>24</v>
      </c>
      <c r="G81" s="32" t="s">
        <v>533</v>
      </c>
      <c r="H81" s="32"/>
      <c r="I81">
        <v>31</v>
      </c>
      <c r="J81">
        <v>43</v>
      </c>
    </row>
    <row r="82" spans="1:10" ht="31" customHeight="1">
      <c r="A82" s="48">
        <v>43135</v>
      </c>
      <c r="B82" s="32" t="s">
        <v>4</v>
      </c>
      <c r="C82" s="32">
        <v>1457</v>
      </c>
      <c r="D82" s="32" t="s">
        <v>205</v>
      </c>
      <c r="E82" s="32" t="s">
        <v>7</v>
      </c>
      <c r="F82" s="32" t="s">
        <v>24</v>
      </c>
      <c r="G82" s="32" t="s">
        <v>548</v>
      </c>
      <c r="H82" s="32"/>
      <c r="I82">
        <v>23</v>
      </c>
      <c r="J82">
        <v>26</v>
      </c>
    </row>
    <row r="83" spans="1:10">
      <c r="A83" s="48">
        <v>43135</v>
      </c>
      <c r="B83" s="32" t="s">
        <v>4</v>
      </c>
      <c r="C83" s="32">
        <v>1213</v>
      </c>
      <c r="D83" s="32" t="s">
        <v>205</v>
      </c>
      <c r="E83" s="32" t="s">
        <v>7</v>
      </c>
      <c r="F83" s="32" t="s">
        <v>53</v>
      </c>
      <c r="G83" s="32" t="s">
        <v>248</v>
      </c>
      <c r="H83" s="32"/>
      <c r="I83">
        <v>23</v>
      </c>
      <c r="J83">
        <v>26</v>
      </c>
    </row>
    <row r="84" spans="1:10">
      <c r="A84" s="48">
        <v>43135</v>
      </c>
      <c r="B84" s="32" t="s">
        <v>4</v>
      </c>
      <c r="C84" s="32">
        <v>1230</v>
      </c>
      <c r="D84" s="32" t="s">
        <v>205</v>
      </c>
      <c r="E84" s="32" t="s">
        <v>7</v>
      </c>
      <c r="F84" s="32" t="s">
        <v>24</v>
      </c>
      <c r="G84" s="32" t="s">
        <v>235</v>
      </c>
      <c r="H84" s="32"/>
      <c r="I84">
        <v>23</v>
      </c>
      <c r="J84">
        <v>26</v>
      </c>
    </row>
    <row r="85" spans="1:10">
      <c r="A85" s="48">
        <v>43141</v>
      </c>
      <c r="B85" s="32" t="s">
        <v>7</v>
      </c>
      <c r="C85" s="32">
        <v>54560</v>
      </c>
      <c r="D85" s="32" t="s">
        <v>614</v>
      </c>
      <c r="E85" s="32" t="s">
        <v>7</v>
      </c>
      <c r="F85" s="32" t="s">
        <v>7</v>
      </c>
      <c r="G85" s="32" t="s">
        <v>73</v>
      </c>
      <c r="H85" s="32"/>
      <c r="I85">
        <v>29</v>
      </c>
      <c r="J85">
        <v>26</v>
      </c>
    </row>
    <row r="86" spans="1:10">
      <c r="A86" s="48">
        <v>43141</v>
      </c>
      <c r="B86" s="32" t="s">
        <v>7</v>
      </c>
      <c r="C86" s="32">
        <v>57330</v>
      </c>
      <c r="D86" s="32" t="s">
        <v>413</v>
      </c>
      <c r="E86" s="32" t="s">
        <v>7</v>
      </c>
      <c r="F86" s="32" t="s">
        <v>6</v>
      </c>
      <c r="G86" s="32" t="s">
        <v>603</v>
      </c>
      <c r="H86" s="32"/>
      <c r="I86">
        <v>22</v>
      </c>
      <c r="J86">
        <v>29</v>
      </c>
    </row>
    <row r="87" spans="1:10">
      <c r="A87" s="48">
        <v>43141</v>
      </c>
      <c r="B87" s="32" t="s">
        <v>4</v>
      </c>
      <c r="C87" s="32">
        <v>7243</v>
      </c>
      <c r="D87" s="32" t="s">
        <v>153</v>
      </c>
      <c r="E87" s="32" t="s">
        <v>7</v>
      </c>
      <c r="F87" s="32" t="s">
        <v>12</v>
      </c>
      <c r="G87" s="32" t="s">
        <v>548</v>
      </c>
      <c r="H87" s="32"/>
      <c r="I87">
        <v>25</v>
      </c>
      <c r="J87">
        <v>33</v>
      </c>
    </row>
    <row r="88" spans="1:10">
      <c r="A88" s="48">
        <v>43141</v>
      </c>
      <c r="B88" s="32" t="s">
        <v>4</v>
      </c>
      <c r="C88" s="32">
        <v>1361</v>
      </c>
      <c r="D88" s="32" t="s">
        <v>205</v>
      </c>
      <c r="E88" s="32" t="s">
        <v>7</v>
      </c>
      <c r="F88" s="32" t="s">
        <v>7</v>
      </c>
      <c r="G88" s="32" t="s">
        <v>612</v>
      </c>
      <c r="H88" s="32"/>
      <c r="I88">
        <v>23</v>
      </c>
      <c r="J88">
        <v>26</v>
      </c>
    </row>
    <row r="89" spans="1:10">
      <c r="A89" s="48">
        <v>43141</v>
      </c>
      <c r="B89" s="32" t="s">
        <v>4</v>
      </c>
      <c r="C89" s="32">
        <v>4833</v>
      </c>
      <c r="D89" s="32" t="s">
        <v>296</v>
      </c>
      <c r="E89" s="32" t="s">
        <v>7</v>
      </c>
      <c r="F89" s="32" t="s">
        <v>7</v>
      </c>
      <c r="G89" s="32" t="s">
        <v>603</v>
      </c>
      <c r="H89" s="32"/>
      <c r="I89">
        <v>14</v>
      </c>
      <c r="J89">
        <v>12</v>
      </c>
    </row>
    <row r="90" spans="1:10">
      <c r="A90" s="48">
        <v>43142</v>
      </c>
      <c r="B90" s="32" t="s">
        <v>7</v>
      </c>
      <c r="C90" s="32">
        <v>57330</v>
      </c>
      <c r="D90" s="32" t="s">
        <v>680</v>
      </c>
      <c r="E90" s="32" t="s">
        <v>7</v>
      </c>
      <c r="F90" s="32" t="s">
        <v>7</v>
      </c>
      <c r="G90" s="32" t="s">
        <v>626</v>
      </c>
      <c r="H90" s="32"/>
      <c r="I90">
        <v>22</v>
      </c>
      <c r="J90">
        <v>29</v>
      </c>
    </row>
    <row r="91" spans="1:10">
      <c r="A91" s="48">
        <v>43142</v>
      </c>
      <c r="B91" s="32" t="s">
        <v>7</v>
      </c>
      <c r="C91" s="32">
        <v>95150</v>
      </c>
      <c r="D91" s="32" t="s">
        <v>679</v>
      </c>
      <c r="E91" s="32" t="s">
        <v>7</v>
      </c>
      <c r="F91" s="32" t="s">
        <v>24</v>
      </c>
      <c r="G91" s="32" t="s">
        <v>603</v>
      </c>
      <c r="H91" s="32"/>
      <c r="I91">
        <v>233</v>
      </c>
      <c r="J91">
        <v>401</v>
      </c>
    </row>
    <row r="92" spans="1:10">
      <c r="A92" s="48">
        <v>43142</v>
      </c>
      <c r="B92" s="32" t="s">
        <v>7</v>
      </c>
      <c r="C92" s="32">
        <v>57100</v>
      </c>
      <c r="D92" s="32" t="s">
        <v>369</v>
      </c>
      <c r="E92" s="32" t="s">
        <v>7</v>
      </c>
      <c r="F92" s="32" t="s">
        <v>7</v>
      </c>
      <c r="G92" s="32" t="s">
        <v>603</v>
      </c>
      <c r="H92" s="32"/>
      <c r="I92">
        <v>33</v>
      </c>
      <c r="J92">
        <v>42</v>
      </c>
    </row>
    <row r="93" spans="1:10">
      <c r="A93" s="48">
        <v>43142</v>
      </c>
      <c r="B93" s="32" t="s">
        <v>4</v>
      </c>
      <c r="C93" s="32">
        <v>2360</v>
      </c>
      <c r="D93" s="32" t="s">
        <v>623</v>
      </c>
      <c r="E93" s="32" t="s">
        <v>7</v>
      </c>
      <c r="F93" s="32" t="s">
        <v>7</v>
      </c>
      <c r="G93" s="32" t="s">
        <v>116</v>
      </c>
      <c r="H93" s="32"/>
      <c r="I93">
        <v>23</v>
      </c>
      <c r="J93">
        <v>26</v>
      </c>
    </row>
    <row r="94" spans="1:10">
      <c r="A94" s="48">
        <v>43142</v>
      </c>
      <c r="B94" s="32" t="s">
        <v>4</v>
      </c>
      <c r="C94" s="32">
        <v>8029</v>
      </c>
      <c r="D94" s="32" t="s">
        <v>135</v>
      </c>
      <c r="E94" s="32" t="s">
        <v>7</v>
      </c>
      <c r="F94" s="32" t="s">
        <v>5</v>
      </c>
      <c r="G94" s="32" t="s">
        <v>622</v>
      </c>
      <c r="H94" s="32"/>
      <c r="I94">
        <v>19</v>
      </c>
      <c r="J94">
        <v>26</v>
      </c>
    </row>
    <row r="95" spans="1:10">
      <c r="A95" s="48">
        <v>43143</v>
      </c>
      <c r="B95" s="32" t="s">
        <v>22</v>
      </c>
      <c r="C95" s="32">
        <v>6780</v>
      </c>
      <c r="D95" s="32" t="s">
        <v>628</v>
      </c>
      <c r="E95" s="32" t="s">
        <v>7</v>
      </c>
      <c r="F95" s="32" t="s">
        <v>5</v>
      </c>
      <c r="G95" s="32" t="s">
        <v>123</v>
      </c>
      <c r="H95" s="32"/>
      <c r="I95">
        <v>17</v>
      </c>
      <c r="J95">
        <v>17</v>
      </c>
    </row>
    <row r="96" spans="1:10">
      <c r="A96" s="48">
        <v>43143</v>
      </c>
      <c r="B96" s="32" t="s">
        <v>4</v>
      </c>
      <c r="C96" s="32">
        <v>3222</v>
      </c>
      <c r="D96" s="32" t="s">
        <v>333</v>
      </c>
      <c r="E96" s="32" t="s">
        <v>7</v>
      </c>
      <c r="F96" s="32" t="s">
        <v>7</v>
      </c>
      <c r="G96" s="32" t="s">
        <v>629</v>
      </c>
      <c r="H96" s="32"/>
      <c r="I96">
        <v>18</v>
      </c>
      <c r="J96">
        <v>20</v>
      </c>
    </row>
    <row r="97" spans="1:10">
      <c r="A97" s="48">
        <v>43143</v>
      </c>
      <c r="B97" s="32" t="s">
        <v>4</v>
      </c>
      <c r="C97" s="32">
        <v>6767</v>
      </c>
      <c r="D97" s="32" t="s">
        <v>627</v>
      </c>
      <c r="E97" s="32" t="s">
        <v>7</v>
      </c>
      <c r="F97" s="32" t="s">
        <v>7</v>
      </c>
      <c r="G97" s="32" t="s">
        <v>603</v>
      </c>
      <c r="H97" s="32"/>
      <c r="I97">
        <v>41</v>
      </c>
      <c r="J97">
        <v>43</v>
      </c>
    </row>
    <row r="98" spans="1:10">
      <c r="A98" s="48">
        <v>43143</v>
      </c>
      <c r="B98" s="32" t="s">
        <v>4</v>
      </c>
      <c r="C98" s="32">
        <v>4739</v>
      </c>
      <c r="D98" s="32" t="s">
        <v>180</v>
      </c>
      <c r="E98" s="32" t="s">
        <v>7</v>
      </c>
      <c r="F98" s="32" t="s">
        <v>24</v>
      </c>
      <c r="G98" s="32" t="s">
        <v>533</v>
      </c>
      <c r="H98" s="32"/>
      <c r="I98">
        <v>9</v>
      </c>
      <c r="J98">
        <v>5</v>
      </c>
    </row>
    <row r="99" spans="1:10">
      <c r="A99" s="48">
        <v>43143</v>
      </c>
      <c r="B99" s="32" t="s">
        <v>4</v>
      </c>
      <c r="C99" s="32">
        <v>2410</v>
      </c>
      <c r="D99" s="32" t="s">
        <v>135</v>
      </c>
      <c r="E99" s="32" t="s">
        <v>7</v>
      </c>
      <c r="F99" s="32" t="s">
        <v>6</v>
      </c>
      <c r="G99" s="32" t="s">
        <v>629</v>
      </c>
      <c r="H99" s="32"/>
      <c r="I99">
        <v>19</v>
      </c>
      <c r="J99">
        <v>26</v>
      </c>
    </row>
    <row r="100" spans="1:10">
      <c r="A100" s="48">
        <v>43144</v>
      </c>
      <c r="B100" s="32" t="s">
        <v>22</v>
      </c>
      <c r="C100" s="32">
        <v>6700</v>
      </c>
      <c r="D100" s="32" t="s">
        <v>326</v>
      </c>
      <c r="E100" s="32" t="s">
        <v>7</v>
      </c>
      <c r="F100" s="32" t="s">
        <v>24</v>
      </c>
      <c r="G100" s="32" t="s">
        <v>283</v>
      </c>
      <c r="H100" s="32"/>
      <c r="I100">
        <v>29</v>
      </c>
      <c r="J100">
        <v>28</v>
      </c>
    </row>
    <row r="101" spans="1:10">
      <c r="A101" s="48">
        <v>43144</v>
      </c>
      <c r="B101" s="32" t="s">
        <v>4</v>
      </c>
      <c r="C101" s="32">
        <v>3509</v>
      </c>
      <c r="D101" s="32" t="s">
        <v>168</v>
      </c>
      <c r="E101" s="32" t="s">
        <v>7</v>
      </c>
      <c r="F101" s="32" t="s">
        <v>7</v>
      </c>
      <c r="G101" s="32" t="s">
        <v>603</v>
      </c>
      <c r="H101" s="32"/>
      <c r="I101">
        <v>19</v>
      </c>
      <c r="J101">
        <v>23</v>
      </c>
    </row>
    <row r="102" spans="1:10">
      <c r="A102" s="48">
        <v>43144</v>
      </c>
      <c r="B102" s="32" t="s">
        <v>4</v>
      </c>
      <c r="C102" s="32">
        <v>2441</v>
      </c>
      <c r="D102" s="32" t="s">
        <v>205</v>
      </c>
      <c r="E102" s="32" t="s">
        <v>7</v>
      </c>
      <c r="F102" s="32" t="s">
        <v>7</v>
      </c>
      <c r="G102" s="32" t="s">
        <v>116</v>
      </c>
      <c r="H102" s="32"/>
      <c r="I102">
        <v>23</v>
      </c>
      <c r="J102">
        <v>26</v>
      </c>
    </row>
    <row r="103" spans="1:10">
      <c r="A103" s="48">
        <v>43145</v>
      </c>
      <c r="B103" s="32" t="s">
        <v>22</v>
      </c>
      <c r="C103" s="32">
        <v>6747</v>
      </c>
      <c r="D103" s="32" t="s">
        <v>642</v>
      </c>
      <c r="E103" s="32" t="s">
        <v>7</v>
      </c>
      <c r="F103" s="32" t="s">
        <v>24</v>
      </c>
      <c r="G103" s="32" t="s">
        <v>42</v>
      </c>
      <c r="H103" s="32"/>
      <c r="I103">
        <v>32</v>
      </c>
      <c r="J103">
        <v>31</v>
      </c>
    </row>
    <row r="104" spans="1:10">
      <c r="A104" s="48">
        <v>43145</v>
      </c>
      <c r="B104" s="32" t="s">
        <v>7</v>
      </c>
      <c r="C104" s="32">
        <v>57570</v>
      </c>
      <c r="D104" s="32" t="s">
        <v>641</v>
      </c>
      <c r="E104" s="32" t="s">
        <v>7</v>
      </c>
      <c r="F104" s="32" t="s">
        <v>5</v>
      </c>
      <c r="G104" s="32" t="s">
        <v>514</v>
      </c>
      <c r="H104" s="32"/>
      <c r="I104">
        <v>18</v>
      </c>
      <c r="J104">
        <v>26</v>
      </c>
    </row>
    <row r="105" spans="1:10">
      <c r="A105" s="48">
        <v>43145</v>
      </c>
      <c r="B105" s="32" t="s">
        <v>4</v>
      </c>
      <c r="C105" s="32">
        <v>3327</v>
      </c>
      <c r="D105" s="32" t="s">
        <v>185</v>
      </c>
      <c r="E105" s="32" t="s">
        <v>7</v>
      </c>
      <c r="F105" s="32" t="s">
        <v>7</v>
      </c>
      <c r="G105" s="32" t="s">
        <v>116</v>
      </c>
      <c r="H105" s="32"/>
      <c r="I105">
        <v>21</v>
      </c>
      <c r="J105">
        <v>26</v>
      </c>
    </row>
    <row r="106" spans="1:10">
      <c r="A106" s="48">
        <v>43145</v>
      </c>
      <c r="B106" s="32" t="s">
        <v>4</v>
      </c>
      <c r="C106" s="32">
        <v>7458</v>
      </c>
      <c r="D106" s="32" t="s">
        <v>474</v>
      </c>
      <c r="E106" s="32" t="s">
        <v>7</v>
      </c>
      <c r="F106" s="32" t="s">
        <v>5</v>
      </c>
      <c r="G106" s="32" t="s">
        <v>640</v>
      </c>
      <c r="H106" s="32"/>
      <c r="I106">
        <v>32</v>
      </c>
      <c r="J106">
        <v>46</v>
      </c>
    </row>
    <row r="107" spans="1:10">
      <c r="A107" s="48">
        <v>43145</v>
      </c>
      <c r="B107" s="32" t="s">
        <v>4</v>
      </c>
      <c r="C107" s="32">
        <v>1520</v>
      </c>
      <c r="D107" s="32" t="s">
        <v>205</v>
      </c>
      <c r="E107" s="32" t="s">
        <v>7</v>
      </c>
      <c r="F107" s="32" t="s">
        <v>7</v>
      </c>
      <c r="G107" s="32" t="s">
        <v>42</v>
      </c>
      <c r="H107" s="32"/>
      <c r="I107">
        <v>23</v>
      </c>
      <c r="J107">
        <v>26</v>
      </c>
    </row>
    <row r="108" spans="1:10">
      <c r="A108" s="48">
        <v>43146</v>
      </c>
      <c r="B108" s="32" t="s">
        <v>22</v>
      </c>
      <c r="C108" s="32">
        <v>6700</v>
      </c>
      <c r="D108" s="32" t="s">
        <v>326</v>
      </c>
      <c r="E108" s="32" t="s">
        <v>7</v>
      </c>
      <c r="F108" s="32" t="s">
        <v>24</v>
      </c>
      <c r="G108" s="32" t="s">
        <v>388</v>
      </c>
      <c r="H108" s="32"/>
      <c r="I108">
        <v>29</v>
      </c>
      <c r="J108">
        <v>28</v>
      </c>
    </row>
    <row r="109" spans="1:10">
      <c r="A109" s="48">
        <v>43146</v>
      </c>
      <c r="B109" s="32" t="s">
        <v>22</v>
      </c>
      <c r="C109" s="32">
        <v>6700</v>
      </c>
      <c r="D109" s="32" t="s">
        <v>326</v>
      </c>
      <c r="E109" s="32" t="s">
        <v>7</v>
      </c>
      <c r="F109" s="32" t="s">
        <v>24</v>
      </c>
      <c r="G109" s="32" t="s">
        <v>657</v>
      </c>
      <c r="H109" s="32"/>
      <c r="I109">
        <v>29</v>
      </c>
      <c r="J109">
        <v>28</v>
      </c>
    </row>
    <row r="110" spans="1:10">
      <c r="A110" s="48">
        <v>43146</v>
      </c>
      <c r="B110" s="32" t="s">
        <v>22</v>
      </c>
      <c r="C110" s="32">
        <v>6840</v>
      </c>
      <c r="D110" s="32" t="s">
        <v>652</v>
      </c>
      <c r="E110" s="32" t="s">
        <v>7</v>
      </c>
      <c r="F110" s="32" t="s">
        <v>24</v>
      </c>
      <c r="G110" s="32" t="s">
        <v>651</v>
      </c>
      <c r="H110" s="32"/>
      <c r="I110">
        <v>46</v>
      </c>
      <c r="J110">
        <v>60</v>
      </c>
    </row>
    <row r="111" spans="1:10">
      <c r="A111" s="48">
        <v>43146</v>
      </c>
      <c r="B111" s="32" t="s">
        <v>4</v>
      </c>
      <c r="C111" s="32">
        <v>8154</v>
      </c>
      <c r="D111" s="32" t="s">
        <v>148</v>
      </c>
      <c r="E111" s="32" t="s">
        <v>7</v>
      </c>
      <c r="F111" s="32" t="s">
        <v>24</v>
      </c>
      <c r="G111" s="32" t="s">
        <v>388</v>
      </c>
      <c r="H111" s="32"/>
      <c r="I111">
        <v>22</v>
      </c>
      <c r="J111">
        <v>31</v>
      </c>
    </row>
    <row r="112" spans="1:10">
      <c r="A112" s="48">
        <v>43146</v>
      </c>
      <c r="B112" s="32" t="s">
        <v>4</v>
      </c>
      <c r="C112" s="32">
        <v>3616</v>
      </c>
      <c r="D112" s="32" t="s">
        <v>181</v>
      </c>
      <c r="E112" s="32" t="s">
        <v>7</v>
      </c>
      <c r="F112" s="32" t="s">
        <v>24</v>
      </c>
      <c r="G112" s="32" t="s">
        <v>514</v>
      </c>
      <c r="H112" s="32"/>
      <c r="I112">
        <v>15</v>
      </c>
      <c r="J112">
        <v>17</v>
      </c>
    </row>
    <row r="113" spans="1:10">
      <c r="A113" s="48">
        <v>43146</v>
      </c>
      <c r="B113" s="32" t="s">
        <v>4</v>
      </c>
      <c r="C113" s="32">
        <v>1270</v>
      </c>
      <c r="D113" s="32" t="s">
        <v>205</v>
      </c>
      <c r="E113" s="32" t="s">
        <v>7</v>
      </c>
      <c r="F113" s="32" t="s">
        <v>66</v>
      </c>
      <c r="G113" s="32" t="s">
        <v>391</v>
      </c>
      <c r="H113" s="32"/>
      <c r="I113">
        <v>23</v>
      </c>
      <c r="J113">
        <v>26</v>
      </c>
    </row>
    <row r="114" spans="1:10">
      <c r="A114" s="48">
        <v>43146</v>
      </c>
      <c r="B114" s="32" t="s">
        <v>4</v>
      </c>
      <c r="C114" s="32">
        <v>6946</v>
      </c>
      <c r="D114" s="32" t="s">
        <v>177</v>
      </c>
      <c r="E114" s="32" t="s">
        <v>7</v>
      </c>
      <c r="F114" s="32" t="s">
        <v>24</v>
      </c>
      <c r="G114" s="32" t="s">
        <v>516</v>
      </c>
      <c r="H114" s="32"/>
      <c r="I114">
        <v>27</v>
      </c>
      <c r="J114">
        <v>41</v>
      </c>
    </row>
    <row r="115" spans="1:10">
      <c r="A115" s="48">
        <v>43146</v>
      </c>
      <c r="B115" s="32" t="s">
        <v>4</v>
      </c>
      <c r="C115" s="32">
        <v>4776</v>
      </c>
      <c r="D115" s="32" t="s">
        <v>180</v>
      </c>
      <c r="E115" s="32" t="s">
        <v>7</v>
      </c>
      <c r="F115" s="32" t="s">
        <v>5</v>
      </c>
      <c r="G115" s="32" t="s">
        <v>388</v>
      </c>
      <c r="H115" s="32"/>
      <c r="I115">
        <v>9</v>
      </c>
      <c r="J115">
        <v>5</v>
      </c>
    </row>
    <row r="116" spans="1:10">
      <c r="A116" s="48">
        <v>43147</v>
      </c>
      <c r="B116" s="32" t="s">
        <v>22</v>
      </c>
      <c r="C116" s="32">
        <v>6791</v>
      </c>
      <c r="D116" s="32" t="s">
        <v>348</v>
      </c>
      <c r="E116" s="32" t="s">
        <v>7</v>
      </c>
      <c r="F116" s="32" t="s">
        <v>7</v>
      </c>
      <c r="G116" s="32" t="s">
        <v>514</v>
      </c>
      <c r="H116" s="32"/>
      <c r="I116">
        <v>12</v>
      </c>
      <c r="J116">
        <v>12</v>
      </c>
    </row>
    <row r="117" spans="1:10">
      <c r="A117" s="48">
        <v>43147</v>
      </c>
      <c r="B117" s="32" t="s">
        <v>7</v>
      </c>
      <c r="C117" s="32">
        <v>59290</v>
      </c>
      <c r="D117" s="32" t="s">
        <v>662</v>
      </c>
      <c r="E117" s="32" t="s">
        <v>7</v>
      </c>
      <c r="F117" s="32" t="s">
        <v>661</v>
      </c>
      <c r="G117" s="32" t="s">
        <v>388</v>
      </c>
      <c r="H117" s="32"/>
      <c r="I117">
        <v>182</v>
      </c>
      <c r="J117">
        <v>304</v>
      </c>
    </row>
    <row r="118" spans="1:10">
      <c r="A118" s="48">
        <v>43147</v>
      </c>
      <c r="B118" s="32" t="s">
        <v>4</v>
      </c>
      <c r="C118" s="32">
        <v>1820</v>
      </c>
      <c r="D118" s="32" t="s">
        <v>205</v>
      </c>
      <c r="E118" s="32" t="s">
        <v>7</v>
      </c>
      <c r="F118" s="32" t="s">
        <v>7</v>
      </c>
      <c r="G118" s="32" t="s">
        <v>514</v>
      </c>
      <c r="H118" s="32"/>
      <c r="I118">
        <v>23</v>
      </c>
      <c r="J118">
        <v>26</v>
      </c>
    </row>
    <row r="119" spans="1:10">
      <c r="A119" s="48">
        <v>43148</v>
      </c>
      <c r="B119" s="32" t="s">
        <v>22</v>
      </c>
      <c r="C119" s="32">
        <v>6717</v>
      </c>
      <c r="D119" s="32" t="s">
        <v>670</v>
      </c>
      <c r="E119" s="32" t="s">
        <v>7</v>
      </c>
      <c r="F119" s="32" t="s">
        <v>24</v>
      </c>
      <c r="G119" s="32" t="s">
        <v>42</v>
      </c>
      <c r="H119" s="32"/>
      <c r="I119">
        <v>34</v>
      </c>
      <c r="J119">
        <v>35</v>
      </c>
    </row>
    <row r="120" spans="1:10">
      <c r="A120" s="48">
        <v>43148</v>
      </c>
      <c r="B120" s="32" t="s">
        <v>7</v>
      </c>
      <c r="C120" s="32">
        <v>25440</v>
      </c>
      <c r="D120" s="32" t="s">
        <v>685</v>
      </c>
      <c r="E120" s="32" t="s">
        <v>7</v>
      </c>
      <c r="F120" s="32" t="s">
        <v>7</v>
      </c>
      <c r="G120" s="32" t="s">
        <v>388</v>
      </c>
      <c r="H120" s="32"/>
      <c r="I120">
        <v>217</v>
      </c>
      <c r="J120">
        <v>329</v>
      </c>
    </row>
    <row r="121" spans="1:10">
      <c r="A121" s="48">
        <v>43148</v>
      </c>
      <c r="B121" s="32" t="s">
        <v>7</v>
      </c>
      <c r="C121" s="32">
        <v>69110</v>
      </c>
      <c r="D121" s="32" t="s">
        <v>360</v>
      </c>
      <c r="E121" s="32" t="s">
        <v>7</v>
      </c>
      <c r="F121" s="32" t="s">
        <v>24</v>
      </c>
      <c r="G121" s="32" t="s">
        <v>514</v>
      </c>
      <c r="H121" s="32"/>
      <c r="I121">
        <v>23</v>
      </c>
      <c r="J121">
        <v>26</v>
      </c>
    </row>
    <row r="122" spans="1:10">
      <c r="A122" s="48">
        <v>43148</v>
      </c>
      <c r="B122" s="32" t="s">
        <v>7</v>
      </c>
      <c r="C122" s="32">
        <v>57300</v>
      </c>
      <c r="D122" s="32" t="s">
        <v>671</v>
      </c>
      <c r="E122" s="32" t="s">
        <v>7</v>
      </c>
      <c r="F122" s="32" t="s">
        <v>24</v>
      </c>
      <c r="G122" s="32" t="s">
        <v>514</v>
      </c>
      <c r="H122" s="32"/>
      <c r="I122">
        <v>35</v>
      </c>
      <c r="J122">
        <v>51</v>
      </c>
    </row>
    <row r="123" spans="1:10">
      <c r="A123" s="48">
        <v>43148</v>
      </c>
      <c r="B123" s="32" t="s">
        <v>4</v>
      </c>
      <c r="C123" s="32">
        <v>3279</v>
      </c>
      <c r="D123" s="32" t="s">
        <v>333</v>
      </c>
      <c r="E123" s="32" t="s">
        <v>7</v>
      </c>
      <c r="F123" s="32" t="s">
        <v>24</v>
      </c>
      <c r="G123" s="32" t="s">
        <v>123</v>
      </c>
      <c r="H123" s="32"/>
      <c r="I123">
        <v>18</v>
      </c>
      <c r="J123">
        <v>20</v>
      </c>
    </row>
    <row r="124" spans="1:10">
      <c r="A124" s="48">
        <v>43148</v>
      </c>
      <c r="B124" s="32" t="s">
        <v>4</v>
      </c>
      <c r="C124" s="32">
        <v>4575</v>
      </c>
      <c r="D124" s="32" t="s">
        <v>131</v>
      </c>
      <c r="E124" s="32" t="s">
        <v>7</v>
      </c>
      <c r="F124" s="32" t="s">
        <v>24</v>
      </c>
      <c r="G124" s="32" t="s">
        <v>514</v>
      </c>
      <c r="H124" s="32"/>
      <c r="I124">
        <v>10</v>
      </c>
      <c r="J124">
        <v>3</v>
      </c>
    </row>
    <row r="125" spans="1:10">
      <c r="A125" s="48">
        <v>43148</v>
      </c>
      <c r="B125" s="32" t="s">
        <v>4</v>
      </c>
      <c r="C125" s="32">
        <v>6118</v>
      </c>
      <c r="D125" s="32" t="s">
        <v>142</v>
      </c>
      <c r="E125" s="32" t="s">
        <v>7</v>
      </c>
      <c r="F125" s="32" t="s">
        <v>24</v>
      </c>
      <c r="G125" s="32" t="s">
        <v>388</v>
      </c>
      <c r="H125" s="32"/>
      <c r="I125">
        <v>31</v>
      </c>
      <c r="J125">
        <v>43</v>
      </c>
    </row>
    <row r="126" spans="1:10">
      <c r="A126" s="48">
        <v>43148</v>
      </c>
      <c r="B126" s="32" t="s">
        <v>4</v>
      </c>
      <c r="C126" s="32">
        <v>2652</v>
      </c>
      <c r="D126" s="32" t="s">
        <v>205</v>
      </c>
      <c r="E126" s="32" t="s">
        <v>7</v>
      </c>
      <c r="F126" s="32" t="s">
        <v>6</v>
      </c>
      <c r="G126" s="32" t="s">
        <v>235</v>
      </c>
      <c r="H126" s="32"/>
      <c r="I126">
        <v>23</v>
      </c>
      <c r="J126">
        <v>26</v>
      </c>
    </row>
    <row r="127" spans="1:10">
      <c r="A127" s="48">
        <v>43148</v>
      </c>
      <c r="B127" s="32" t="s">
        <v>4</v>
      </c>
      <c r="C127" s="32">
        <v>2152</v>
      </c>
      <c r="D127" s="32" t="s">
        <v>205</v>
      </c>
      <c r="E127" s="32" t="s">
        <v>7</v>
      </c>
      <c r="F127" s="32" t="s">
        <v>24</v>
      </c>
      <c r="G127" s="32" t="s">
        <v>243</v>
      </c>
      <c r="H127" s="32"/>
      <c r="I127">
        <v>23</v>
      </c>
      <c r="J127">
        <v>26</v>
      </c>
    </row>
    <row r="128" spans="1:10">
      <c r="A128" s="48">
        <v>43148</v>
      </c>
      <c r="B128" s="32" t="s">
        <v>4</v>
      </c>
      <c r="C128" s="32">
        <v>75995</v>
      </c>
      <c r="D128" s="32" t="s">
        <v>468</v>
      </c>
      <c r="E128" s="32" t="s">
        <v>7</v>
      </c>
      <c r="F128" s="32" t="s">
        <v>24</v>
      </c>
      <c r="G128" s="32" t="s">
        <v>123</v>
      </c>
      <c r="H128" s="32"/>
      <c r="I128">
        <v>35</v>
      </c>
      <c r="J128">
        <v>52</v>
      </c>
    </row>
    <row r="129" spans="1:10">
      <c r="A129" s="48">
        <v>43148</v>
      </c>
      <c r="B129" s="32" t="s">
        <v>4</v>
      </c>
      <c r="C129" s="32">
        <v>7209</v>
      </c>
      <c r="D129" s="32" t="s">
        <v>311</v>
      </c>
      <c r="E129" s="32" t="s">
        <v>7</v>
      </c>
      <c r="F129" s="32" t="s">
        <v>125</v>
      </c>
      <c r="G129" s="32" t="s">
        <v>42</v>
      </c>
      <c r="H129" s="32"/>
      <c r="I129">
        <v>28</v>
      </c>
      <c r="J129">
        <v>34</v>
      </c>
    </row>
    <row r="130" spans="1:10">
      <c r="A130" s="48">
        <v>43149</v>
      </c>
      <c r="B130" s="32" t="s">
        <v>7</v>
      </c>
      <c r="C130" s="32">
        <v>57330</v>
      </c>
      <c r="D130" s="32" t="s">
        <v>413</v>
      </c>
      <c r="E130" s="32" t="s">
        <v>7</v>
      </c>
      <c r="F130" s="32" t="s">
        <v>6</v>
      </c>
      <c r="G130" s="32" t="s">
        <v>123</v>
      </c>
      <c r="H130" s="32"/>
      <c r="I130">
        <v>22</v>
      </c>
      <c r="J130">
        <v>29</v>
      </c>
    </row>
    <row r="131" spans="1:10">
      <c r="A131" s="48">
        <v>43149</v>
      </c>
      <c r="B131" s="32" t="s">
        <v>4</v>
      </c>
      <c r="C131" s="32">
        <v>8140</v>
      </c>
      <c r="D131" s="32" t="s">
        <v>148</v>
      </c>
      <c r="E131" s="32" t="s">
        <v>7</v>
      </c>
      <c r="F131" s="32" t="s">
        <v>56</v>
      </c>
      <c r="G131" s="32" t="s">
        <v>123</v>
      </c>
      <c r="H131" s="32"/>
      <c r="I131">
        <v>22</v>
      </c>
      <c r="J131">
        <v>31</v>
      </c>
    </row>
    <row r="132" spans="1:10">
      <c r="A132" s="48">
        <v>43149</v>
      </c>
      <c r="B132" s="32" t="s">
        <v>4</v>
      </c>
      <c r="C132" s="32">
        <v>54440</v>
      </c>
      <c r="D132" s="32" t="s">
        <v>522</v>
      </c>
      <c r="E132" s="32" t="s">
        <v>7</v>
      </c>
      <c r="F132" s="32" t="s">
        <v>6</v>
      </c>
      <c r="G132" s="32" t="s">
        <v>694</v>
      </c>
      <c r="H132" s="32"/>
      <c r="I132">
        <v>19</v>
      </c>
      <c r="J132">
        <v>14</v>
      </c>
    </row>
    <row r="133" spans="1:10">
      <c r="A133" s="48">
        <v>43149</v>
      </c>
      <c r="B133" s="32" t="s">
        <v>4</v>
      </c>
      <c r="C133" s="32">
        <v>57480</v>
      </c>
      <c r="D133" s="32" t="s">
        <v>695</v>
      </c>
      <c r="E133" s="32" t="s">
        <v>7</v>
      </c>
      <c r="F133" s="32" t="s">
        <v>24</v>
      </c>
      <c r="G133" s="32" t="s">
        <v>696</v>
      </c>
      <c r="H133" s="32"/>
      <c r="I133">
        <v>39</v>
      </c>
      <c r="J133">
        <v>51</v>
      </c>
    </row>
    <row r="134" spans="1:10">
      <c r="A134" s="48">
        <v>43149</v>
      </c>
      <c r="B134" s="32" t="s">
        <v>4</v>
      </c>
      <c r="C134" s="32">
        <v>1950</v>
      </c>
      <c r="D134" s="32" t="s">
        <v>205</v>
      </c>
      <c r="E134" s="32" t="s">
        <v>7</v>
      </c>
      <c r="F134" s="32" t="s">
        <v>24</v>
      </c>
      <c r="G134" s="32" t="s">
        <v>514</v>
      </c>
      <c r="H134" s="32"/>
      <c r="I134">
        <v>23</v>
      </c>
      <c r="J134">
        <v>26</v>
      </c>
    </row>
    <row r="135" spans="1:10">
      <c r="A135" s="48">
        <v>43150</v>
      </c>
      <c r="B135" s="32" t="s">
        <v>22</v>
      </c>
      <c r="C135" s="145">
        <v>7500</v>
      </c>
      <c r="D135" s="32" t="s">
        <v>713</v>
      </c>
      <c r="E135" s="32" t="s">
        <v>7</v>
      </c>
      <c r="F135" s="32" t="s">
        <v>24</v>
      </c>
      <c r="G135" s="32" t="s">
        <v>714</v>
      </c>
      <c r="H135" s="32"/>
      <c r="I135">
        <v>163</v>
      </c>
      <c r="J135">
        <v>273</v>
      </c>
    </row>
    <row r="136" spans="1:10">
      <c r="A136" s="48">
        <v>43150</v>
      </c>
      <c r="B136" s="32" t="s">
        <v>7</v>
      </c>
      <c r="C136" s="145">
        <v>78140</v>
      </c>
      <c r="D136" s="32" t="s">
        <v>712</v>
      </c>
      <c r="E136" s="32" t="s">
        <v>7</v>
      </c>
      <c r="F136" s="32" t="s">
        <v>7</v>
      </c>
      <c r="G136" s="32" t="s">
        <v>609</v>
      </c>
      <c r="H136" s="32"/>
      <c r="I136">
        <v>210</v>
      </c>
      <c r="J136">
        <v>365</v>
      </c>
    </row>
    <row r="137" spans="1:10">
      <c r="A137" s="48">
        <v>43151</v>
      </c>
      <c r="B137" s="32" t="s">
        <v>7</v>
      </c>
      <c r="C137" s="145">
        <v>54400</v>
      </c>
      <c r="D137" s="32" t="s">
        <v>408</v>
      </c>
      <c r="E137" s="32" t="s">
        <v>7</v>
      </c>
      <c r="F137" s="32" t="s">
        <v>7</v>
      </c>
      <c r="G137" s="32" t="s">
        <v>520</v>
      </c>
      <c r="H137" s="32"/>
      <c r="I137">
        <v>24</v>
      </c>
      <c r="J137">
        <v>20</v>
      </c>
    </row>
    <row r="138" spans="1:10">
      <c r="A138" s="48">
        <v>43151</v>
      </c>
      <c r="B138" s="32" t="s">
        <v>4</v>
      </c>
      <c r="C138" s="145">
        <v>2319</v>
      </c>
      <c r="D138" s="32" t="s">
        <v>136</v>
      </c>
      <c r="E138" s="32" t="s">
        <v>7</v>
      </c>
      <c r="F138" s="32" t="s">
        <v>24</v>
      </c>
      <c r="G138" s="32" t="s">
        <v>391</v>
      </c>
      <c r="H138" s="32"/>
      <c r="I138">
        <v>24</v>
      </c>
      <c r="J138">
        <v>27</v>
      </c>
    </row>
    <row r="139" spans="1:10">
      <c r="A139" s="48">
        <v>43153</v>
      </c>
      <c r="B139" s="32" t="s">
        <v>7</v>
      </c>
      <c r="C139" s="145">
        <v>75014</v>
      </c>
      <c r="D139" s="32" t="s">
        <v>716</v>
      </c>
      <c r="E139" s="32" t="s">
        <v>7</v>
      </c>
      <c r="F139" s="32" t="s">
        <v>24</v>
      </c>
      <c r="G139" s="32" t="s">
        <v>659</v>
      </c>
      <c r="H139" s="32"/>
      <c r="I139">
        <v>211</v>
      </c>
      <c r="J139">
        <v>347</v>
      </c>
    </row>
    <row r="140" spans="1:10">
      <c r="A140" s="48">
        <v>43153</v>
      </c>
      <c r="B140" s="32" t="s">
        <v>7</v>
      </c>
      <c r="C140" s="145">
        <v>57330</v>
      </c>
      <c r="D140" s="32" t="s">
        <v>413</v>
      </c>
      <c r="E140" s="32" t="s">
        <v>7</v>
      </c>
      <c r="F140" s="32" t="s">
        <v>9</v>
      </c>
      <c r="G140" s="32" t="s">
        <v>514</v>
      </c>
      <c r="H140" s="32"/>
      <c r="I140">
        <v>26</v>
      </c>
      <c r="J140">
        <v>32</v>
      </c>
    </row>
    <row r="141" spans="1:10">
      <c r="A141" s="48">
        <v>43153</v>
      </c>
      <c r="B141" s="32" t="s">
        <v>7</v>
      </c>
      <c r="C141" s="145">
        <v>33160</v>
      </c>
      <c r="D141" s="32" t="s">
        <v>717</v>
      </c>
      <c r="E141" s="32" t="s">
        <v>7</v>
      </c>
      <c r="F141" s="32" t="s">
        <v>7</v>
      </c>
      <c r="G141" s="32" t="s">
        <v>514</v>
      </c>
      <c r="H141" s="32"/>
      <c r="I141" s="114" t="s">
        <v>722</v>
      </c>
      <c r="J141" s="114" t="s">
        <v>723</v>
      </c>
    </row>
    <row r="142" spans="1:10">
      <c r="A142" s="48">
        <v>42059</v>
      </c>
      <c r="B142" s="32" t="s">
        <v>7</v>
      </c>
      <c r="C142" s="145">
        <v>57390</v>
      </c>
      <c r="D142" s="32" t="s">
        <v>732</v>
      </c>
      <c r="E142" s="32" t="s">
        <v>7</v>
      </c>
      <c r="F142" s="32" t="s">
        <v>7</v>
      </c>
      <c r="G142" s="32" t="s">
        <v>609</v>
      </c>
      <c r="H142" s="32"/>
      <c r="I142">
        <v>19</v>
      </c>
      <c r="J142">
        <v>12</v>
      </c>
    </row>
    <row r="143" spans="1:10">
      <c r="A143" s="48">
        <v>43155</v>
      </c>
      <c r="B143" s="32" t="s">
        <v>22</v>
      </c>
      <c r="C143" s="145">
        <v>6780</v>
      </c>
      <c r="D143" s="32" t="s">
        <v>730</v>
      </c>
      <c r="E143" s="32" t="s">
        <v>7</v>
      </c>
      <c r="F143" s="32" t="s">
        <v>284</v>
      </c>
      <c r="G143" s="32" t="s">
        <v>577</v>
      </c>
      <c r="H143" s="32"/>
      <c r="I143">
        <v>30</v>
      </c>
      <c r="J143">
        <v>23</v>
      </c>
    </row>
    <row r="144" spans="1:10">
      <c r="A144" s="48">
        <v>43156</v>
      </c>
      <c r="B144" s="32" t="s">
        <v>7</v>
      </c>
      <c r="C144" s="145">
        <v>54350</v>
      </c>
      <c r="D144" s="32" t="s">
        <v>733</v>
      </c>
      <c r="E144" s="32" t="s">
        <v>7</v>
      </c>
      <c r="F144" s="32" t="s">
        <v>5</v>
      </c>
      <c r="G144" s="32" t="s">
        <v>577</v>
      </c>
      <c r="H144" s="32"/>
      <c r="I144">
        <v>26</v>
      </c>
      <c r="J144">
        <v>18</v>
      </c>
    </row>
    <row r="145" spans="1:10">
      <c r="A145" s="48">
        <v>43156</v>
      </c>
      <c r="B145" s="32" t="s">
        <v>7</v>
      </c>
      <c r="C145" s="145">
        <v>68000</v>
      </c>
      <c r="D145" s="32" t="s">
        <v>734</v>
      </c>
      <c r="E145" s="32" t="s">
        <v>7</v>
      </c>
      <c r="F145" s="32" t="s">
        <v>28</v>
      </c>
      <c r="G145" s="32" t="s">
        <v>609</v>
      </c>
      <c r="H145" s="32"/>
      <c r="I145">
        <v>185</v>
      </c>
      <c r="J145">
        <v>274</v>
      </c>
    </row>
    <row r="146" spans="1:10">
      <c r="A146" s="48">
        <v>43156</v>
      </c>
      <c r="B146" s="32" t="s">
        <v>7</v>
      </c>
      <c r="C146" s="145">
        <v>57570</v>
      </c>
      <c r="D146" s="32" t="s">
        <v>737</v>
      </c>
      <c r="E146" s="32" t="s">
        <v>7</v>
      </c>
      <c r="F146" s="32" t="s">
        <v>24</v>
      </c>
      <c r="G146" s="32" t="s">
        <v>98</v>
      </c>
      <c r="H146" s="32"/>
      <c r="I146">
        <v>27</v>
      </c>
      <c r="J146">
        <v>34</v>
      </c>
    </row>
    <row r="147" spans="1:10">
      <c r="A147" s="48">
        <v>43156</v>
      </c>
      <c r="B147" s="32" t="s">
        <v>4</v>
      </c>
      <c r="C147" s="145">
        <v>6913</v>
      </c>
      <c r="D147" s="32" t="s">
        <v>286</v>
      </c>
      <c r="E147" s="32" t="s">
        <v>7</v>
      </c>
      <c r="F147" s="32" t="s">
        <v>5</v>
      </c>
      <c r="G147" s="32" t="s">
        <v>735</v>
      </c>
      <c r="H147" s="32"/>
      <c r="I147">
        <v>35</v>
      </c>
      <c r="J147">
        <v>46</v>
      </c>
    </row>
    <row r="148" spans="1:10">
      <c r="A148" s="48">
        <v>43156</v>
      </c>
      <c r="B148" s="32" t="s">
        <v>4</v>
      </c>
      <c r="C148" s="145">
        <v>8272</v>
      </c>
      <c r="D148" s="32" t="s">
        <v>162</v>
      </c>
      <c r="E148" s="32" t="s">
        <v>7</v>
      </c>
      <c r="F148" s="32" t="s">
        <v>620</v>
      </c>
      <c r="G148" s="32" t="s">
        <v>123</v>
      </c>
      <c r="H148" s="32"/>
      <c r="I148">
        <v>26</v>
      </c>
      <c r="J148">
        <v>18</v>
      </c>
    </row>
    <row r="149" spans="1:10">
      <c r="A149" s="48">
        <v>43156</v>
      </c>
      <c r="B149" s="32" t="s">
        <v>4</v>
      </c>
      <c r="C149" s="145">
        <v>54135</v>
      </c>
      <c r="D149" s="32" t="s">
        <v>738</v>
      </c>
      <c r="E149" s="32" t="s">
        <v>7</v>
      </c>
      <c r="F149" s="32" t="s">
        <v>24</v>
      </c>
      <c r="G149" s="32" t="s">
        <v>577</v>
      </c>
      <c r="H149" s="32"/>
      <c r="I149">
        <v>22</v>
      </c>
      <c r="J149">
        <v>17</v>
      </c>
    </row>
    <row r="150" spans="1:10">
      <c r="A150" s="48">
        <v>43157</v>
      </c>
      <c r="B150" s="32" t="s">
        <v>7</v>
      </c>
      <c r="C150" s="145">
        <v>57970</v>
      </c>
      <c r="D150" s="32" t="s">
        <v>739</v>
      </c>
      <c r="E150" s="32" t="s">
        <v>7</v>
      </c>
      <c r="F150" s="32" t="s">
        <v>7</v>
      </c>
      <c r="G150" s="32" t="s">
        <v>42</v>
      </c>
      <c r="H150" s="32"/>
      <c r="I150">
        <v>46</v>
      </c>
      <c r="J150">
        <v>46</v>
      </c>
    </row>
    <row r="151" spans="1:10">
      <c r="A151" s="48">
        <v>43157</v>
      </c>
      <c r="B151" s="32" t="s">
        <v>7</v>
      </c>
      <c r="C151" s="145">
        <v>57920</v>
      </c>
      <c r="D151" s="32" t="s">
        <v>740</v>
      </c>
      <c r="E151" s="32" t="s">
        <v>7</v>
      </c>
      <c r="F151" s="32" t="s">
        <v>9</v>
      </c>
      <c r="G151" s="32" t="s">
        <v>520</v>
      </c>
      <c r="H151" s="32"/>
      <c r="I151">
        <v>58</v>
      </c>
      <c r="J151">
        <v>65</v>
      </c>
    </row>
    <row r="152" spans="1:10">
      <c r="A152" s="48">
        <v>43157</v>
      </c>
      <c r="B152" s="32" t="s">
        <v>7</v>
      </c>
      <c r="C152" s="145">
        <v>57535</v>
      </c>
      <c r="D152" s="32" t="s">
        <v>741</v>
      </c>
      <c r="E152" s="32" t="s">
        <v>7</v>
      </c>
      <c r="F152" s="32" t="s">
        <v>24</v>
      </c>
      <c r="G152" s="32" t="s">
        <v>609</v>
      </c>
      <c r="H152" s="32"/>
      <c r="I152">
        <v>49</v>
      </c>
      <c r="J152">
        <v>53</v>
      </c>
    </row>
    <row r="153" spans="1:10">
      <c r="A153" s="48">
        <v>43157</v>
      </c>
      <c r="B153" s="32" t="s">
        <v>7</v>
      </c>
      <c r="C153" s="145">
        <v>54920</v>
      </c>
      <c r="D153" s="32" t="s">
        <v>742</v>
      </c>
      <c r="E153" s="32" t="s">
        <v>7</v>
      </c>
      <c r="F153" s="32" t="s">
        <v>7</v>
      </c>
      <c r="G153" s="32" t="s">
        <v>672</v>
      </c>
      <c r="H153" s="32"/>
      <c r="I153">
        <v>22</v>
      </c>
      <c r="J153">
        <v>15</v>
      </c>
    </row>
    <row r="154" spans="1:10">
      <c r="A154" s="48">
        <v>43157</v>
      </c>
      <c r="B154" s="32" t="s">
        <v>7</v>
      </c>
      <c r="C154" s="145">
        <v>57480</v>
      </c>
      <c r="D154" s="32" t="s">
        <v>695</v>
      </c>
      <c r="E154" s="32" t="s">
        <v>7</v>
      </c>
      <c r="F154" s="32" t="s">
        <v>6</v>
      </c>
      <c r="G154" s="32" t="s">
        <v>520</v>
      </c>
      <c r="H154" s="32"/>
      <c r="I154">
        <v>41</v>
      </c>
      <c r="J154">
        <v>51</v>
      </c>
    </row>
    <row r="155" spans="1:10">
      <c r="A155" s="48">
        <v>43157</v>
      </c>
      <c r="B155" s="32" t="s">
        <v>7</v>
      </c>
      <c r="C155" s="145">
        <v>57155</v>
      </c>
      <c r="D155" s="32" t="s">
        <v>743</v>
      </c>
      <c r="E155" s="32" t="s">
        <v>7</v>
      </c>
      <c r="F155" s="32" t="s">
        <v>24</v>
      </c>
      <c r="G155" s="32" t="s">
        <v>520</v>
      </c>
      <c r="H155" s="32"/>
      <c r="I155">
        <v>61</v>
      </c>
      <c r="J155">
        <v>77</v>
      </c>
    </row>
    <row r="156" spans="1:10">
      <c r="A156" s="48">
        <v>43158</v>
      </c>
      <c r="B156" s="32" t="s">
        <v>7</v>
      </c>
      <c r="C156" s="145">
        <v>54920</v>
      </c>
      <c r="D156" s="32" t="s">
        <v>742</v>
      </c>
      <c r="E156" s="32" t="s">
        <v>7</v>
      </c>
      <c r="F156" s="32" t="s">
        <v>7</v>
      </c>
      <c r="G156" s="32" t="s">
        <v>751</v>
      </c>
      <c r="H156" s="32"/>
      <c r="I156">
        <v>22</v>
      </c>
      <c r="J156">
        <v>15</v>
      </c>
    </row>
    <row r="157" spans="1:10">
      <c r="A157" s="48">
        <v>43158</v>
      </c>
      <c r="B157" s="32" t="s">
        <v>7</v>
      </c>
      <c r="C157" s="145">
        <v>57570</v>
      </c>
      <c r="D157" s="32" t="s">
        <v>745</v>
      </c>
      <c r="E157" s="32" t="s">
        <v>7</v>
      </c>
      <c r="F157" s="32" t="s">
        <v>24</v>
      </c>
      <c r="G157" s="32" t="s">
        <v>609</v>
      </c>
      <c r="H157" s="32"/>
      <c r="I157">
        <v>30</v>
      </c>
      <c r="J157">
        <v>36</v>
      </c>
    </row>
    <row r="158" spans="1:10">
      <c r="A158" s="48">
        <v>43158</v>
      </c>
      <c r="B158" s="32" t="s">
        <v>4</v>
      </c>
      <c r="C158" s="145">
        <v>1944</v>
      </c>
      <c r="D158" s="32" t="s">
        <v>205</v>
      </c>
      <c r="E158" s="32" t="s">
        <v>7</v>
      </c>
      <c r="F158" s="32" t="s">
        <v>24</v>
      </c>
      <c r="G158" s="32"/>
      <c r="H158" s="32"/>
      <c r="I158">
        <v>23</v>
      </c>
      <c r="J158">
        <v>26</v>
      </c>
    </row>
    <row r="159" spans="1:10">
      <c r="A159" s="48">
        <v>43159</v>
      </c>
      <c r="B159" s="32" t="s">
        <v>7</v>
      </c>
      <c r="C159" s="145">
        <v>57330</v>
      </c>
      <c r="D159" s="32" t="s">
        <v>413</v>
      </c>
      <c r="E159" s="32" t="s">
        <v>7</v>
      </c>
      <c r="F159" s="32" t="s">
        <v>620</v>
      </c>
      <c r="G159" s="32" t="s">
        <v>577</v>
      </c>
      <c r="H159" s="32"/>
      <c r="I159">
        <v>30</v>
      </c>
      <c r="J159">
        <v>32</v>
      </c>
    </row>
    <row r="160" spans="1:10">
      <c r="A160" s="48">
        <v>43159</v>
      </c>
      <c r="B160" s="32" t="s">
        <v>7</v>
      </c>
      <c r="C160" s="145">
        <v>92160</v>
      </c>
      <c r="D160" s="32" t="s">
        <v>746</v>
      </c>
      <c r="E160" s="32" t="s">
        <v>7</v>
      </c>
      <c r="F160" s="32" t="s">
        <v>24</v>
      </c>
      <c r="G160" s="32" t="s">
        <v>609</v>
      </c>
      <c r="H160" s="32"/>
      <c r="I160">
        <v>220</v>
      </c>
      <c r="J160">
        <v>354</v>
      </c>
    </row>
    <row r="161" spans="1:10">
      <c r="A161" s="48">
        <v>43159</v>
      </c>
      <c r="B161" s="32" t="s">
        <v>7</v>
      </c>
      <c r="C161" s="145">
        <v>54400</v>
      </c>
      <c r="D161" s="32" t="s">
        <v>747</v>
      </c>
      <c r="E161" s="32" t="s">
        <v>7</v>
      </c>
      <c r="F161" s="32" t="s">
        <v>24</v>
      </c>
      <c r="G161" s="32" t="s">
        <v>577</v>
      </c>
      <c r="H161" s="32"/>
      <c r="I161">
        <v>24</v>
      </c>
      <c r="J161">
        <v>20</v>
      </c>
    </row>
    <row r="162" spans="1:10">
      <c r="A162" s="48">
        <v>43159</v>
      </c>
      <c r="B162" s="32" t="s">
        <v>7</v>
      </c>
      <c r="C162" s="145">
        <v>54350</v>
      </c>
      <c r="D162" s="32" t="s">
        <v>733</v>
      </c>
      <c r="E162" s="32" t="s">
        <v>7</v>
      </c>
      <c r="F162" s="32" t="s">
        <v>7</v>
      </c>
      <c r="G162" s="32" t="s">
        <v>577</v>
      </c>
      <c r="H162" s="32"/>
      <c r="I162">
        <v>24</v>
      </c>
      <c r="J162">
        <v>18</v>
      </c>
    </row>
    <row r="163" spans="1:10">
      <c r="A163" s="48">
        <v>43159</v>
      </c>
      <c r="B163" s="32" t="s">
        <v>7</v>
      </c>
      <c r="C163" s="145">
        <v>54400</v>
      </c>
      <c r="D163" s="32" t="s">
        <v>408</v>
      </c>
      <c r="E163" s="32" t="s">
        <v>7</v>
      </c>
      <c r="F163" s="32" t="s">
        <v>24</v>
      </c>
      <c r="G163" s="32" t="s">
        <v>577</v>
      </c>
      <c r="H163" s="32"/>
      <c r="I163">
        <v>23</v>
      </c>
      <c r="J163">
        <v>16</v>
      </c>
    </row>
    <row r="164" spans="1:10">
      <c r="A164" s="48">
        <v>43159</v>
      </c>
      <c r="B164" s="32" t="s">
        <v>4</v>
      </c>
      <c r="C164" s="145">
        <v>3390</v>
      </c>
      <c r="D164" s="32" t="s">
        <v>159</v>
      </c>
      <c r="E164" s="32" t="s">
        <v>7</v>
      </c>
      <c r="F164" s="32" t="s">
        <v>620</v>
      </c>
      <c r="G164" s="32" t="s">
        <v>562</v>
      </c>
      <c r="H164" s="32"/>
      <c r="I164">
        <v>23</v>
      </c>
      <c r="J164">
        <v>27</v>
      </c>
    </row>
    <row r="165" spans="1:10">
      <c r="A165" s="48">
        <v>43144</v>
      </c>
      <c r="B165" s="32" t="s">
        <v>4</v>
      </c>
      <c r="C165" s="32">
        <v>1860</v>
      </c>
      <c r="D165" s="32" t="s">
        <v>205</v>
      </c>
      <c r="E165" s="32" t="s">
        <v>8</v>
      </c>
      <c r="F165" s="32" t="s">
        <v>56</v>
      </c>
      <c r="G165" s="32" t="s">
        <v>235</v>
      </c>
      <c r="H165" s="32"/>
      <c r="I165">
        <v>23</v>
      </c>
      <c r="J165">
        <v>26</v>
      </c>
    </row>
    <row r="166" spans="1:10">
      <c r="A166" s="48">
        <v>43154</v>
      </c>
      <c r="B166" s="32" t="s">
        <v>4</v>
      </c>
      <c r="C166" s="145">
        <v>8264</v>
      </c>
      <c r="D166" s="32" t="s">
        <v>162</v>
      </c>
      <c r="E166" s="32" t="s">
        <v>35</v>
      </c>
      <c r="F166" s="32" t="s">
        <v>5</v>
      </c>
      <c r="G166" s="32" t="s">
        <v>718</v>
      </c>
      <c r="H166" s="32"/>
      <c r="I166">
        <v>26</v>
      </c>
      <c r="J166">
        <v>18</v>
      </c>
    </row>
    <row r="167" spans="1:10">
      <c r="A167" s="48">
        <v>43147</v>
      </c>
      <c r="B167" s="32" t="s">
        <v>4</v>
      </c>
      <c r="C167" s="32">
        <v>8011</v>
      </c>
      <c r="D167" s="32" t="s">
        <v>135</v>
      </c>
      <c r="E167" s="32" t="s">
        <v>27</v>
      </c>
      <c r="F167" s="32" t="s">
        <v>27</v>
      </c>
      <c r="G167" s="32" t="s">
        <v>514</v>
      </c>
      <c r="H167" s="32"/>
      <c r="I167">
        <v>19</v>
      </c>
      <c r="J167">
        <v>26</v>
      </c>
    </row>
    <row r="168" spans="1:10">
      <c r="A168" s="48">
        <v>43134</v>
      </c>
      <c r="B168" s="32" t="s">
        <v>592</v>
      </c>
      <c r="C168" s="32">
        <v>38221</v>
      </c>
      <c r="D168" s="32" t="s">
        <v>593</v>
      </c>
      <c r="E168" s="32" t="s">
        <v>66</v>
      </c>
      <c r="F168" s="32" t="s">
        <v>6</v>
      </c>
      <c r="G168" s="32" t="s">
        <v>548</v>
      </c>
      <c r="H168" s="32"/>
    </row>
    <row r="169" spans="1:10">
      <c r="A169" s="48">
        <v>43144</v>
      </c>
      <c r="B169" s="32" t="s">
        <v>4</v>
      </c>
      <c r="C169" s="32">
        <v>8042</v>
      </c>
      <c r="D169" s="32" t="s">
        <v>135</v>
      </c>
      <c r="E169" s="32" t="s">
        <v>66</v>
      </c>
      <c r="F169" s="32" t="s">
        <v>7</v>
      </c>
      <c r="G169" s="32" t="s">
        <v>603</v>
      </c>
      <c r="H169" s="32"/>
      <c r="I169">
        <v>19</v>
      </c>
      <c r="J169">
        <v>26</v>
      </c>
    </row>
    <row r="170" spans="1:10">
      <c r="A170" s="48">
        <v>43146</v>
      </c>
      <c r="B170" s="32" t="s">
        <v>4</v>
      </c>
      <c r="C170" s="32">
        <v>4279</v>
      </c>
      <c r="D170" s="32" t="s">
        <v>141</v>
      </c>
      <c r="E170" s="32" t="s">
        <v>653</v>
      </c>
      <c r="F170" s="32" t="s">
        <v>35</v>
      </c>
      <c r="G170" s="32" t="s">
        <v>388</v>
      </c>
      <c r="H170" s="32"/>
      <c r="I170">
        <v>11</v>
      </c>
      <c r="J170">
        <v>10</v>
      </c>
    </row>
    <row r="171" spans="1:10">
      <c r="A171" s="48">
        <v>43145</v>
      </c>
      <c r="B171" s="32" t="s">
        <v>635</v>
      </c>
      <c r="C171" s="32" t="s">
        <v>636</v>
      </c>
      <c r="D171" s="32" t="s">
        <v>637</v>
      </c>
      <c r="E171" s="32" t="s">
        <v>638</v>
      </c>
      <c r="F171" s="32" t="s">
        <v>489</v>
      </c>
      <c r="G171" s="32" t="s">
        <v>388</v>
      </c>
      <c r="H171" s="32"/>
    </row>
    <row r="172" spans="1:10">
      <c r="A172" s="48">
        <v>43148</v>
      </c>
      <c r="B172" s="32" t="s">
        <v>4</v>
      </c>
      <c r="C172" s="32">
        <v>8395</v>
      </c>
      <c r="D172" s="32" t="s">
        <v>666</v>
      </c>
      <c r="E172" s="32" t="s">
        <v>638</v>
      </c>
      <c r="F172" s="32" t="s">
        <v>24</v>
      </c>
      <c r="G172" s="32" t="s">
        <v>42</v>
      </c>
      <c r="H172" s="32"/>
      <c r="I172">
        <v>32</v>
      </c>
      <c r="J172">
        <v>25</v>
      </c>
    </row>
    <row r="173" spans="1:10">
      <c r="A173" s="48">
        <v>43135</v>
      </c>
      <c r="B173" s="32" t="s">
        <v>4</v>
      </c>
      <c r="C173" s="32">
        <v>4973</v>
      </c>
      <c r="D173" s="32" t="s">
        <v>340</v>
      </c>
      <c r="E173" s="32" t="s">
        <v>9</v>
      </c>
      <c r="F173" s="32" t="s">
        <v>7</v>
      </c>
      <c r="G173" s="32" t="s">
        <v>65</v>
      </c>
      <c r="H173" s="32"/>
      <c r="I173">
        <v>17</v>
      </c>
      <c r="J173">
        <v>13</v>
      </c>
    </row>
    <row r="174" spans="1:10">
      <c r="A174" s="48">
        <v>43142</v>
      </c>
      <c r="B174" s="32" t="s">
        <v>4</v>
      </c>
      <c r="C174" s="32">
        <v>8071</v>
      </c>
      <c r="D174" s="32" t="s">
        <v>133</v>
      </c>
      <c r="E174" s="32" t="s">
        <v>9</v>
      </c>
      <c r="F174" s="32" t="s">
        <v>9</v>
      </c>
      <c r="G174" s="32" t="s">
        <v>510</v>
      </c>
      <c r="H174" s="32"/>
      <c r="I174">
        <v>23</v>
      </c>
      <c r="J174">
        <v>20</v>
      </c>
    </row>
    <row r="175" spans="1:10">
      <c r="A175" s="48">
        <v>43142</v>
      </c>
      <c r="B175" s="32" t="s">
        <v>4</v>
      </c>
      <c r="C175" s="32">
        <v>4684</v>
      </c>
      <c r="D175" s="32" t="s">
        <v>131</v>
      </c>
      <c r="E175" s="32" t="s">
        <v>9</v>
      </c>
      <c r="F175" s="32" t="s">
        <v>82</v>
      </c>
      <c r="G175" s="32" t="s">
        <v>392</v>
      </c>
      <c r="H175" s="32"/>
      <c r="I175">
        <v>10</v>
      </c>
      <c r="J175">
        <v>3</v>
      </c>
    </row>
    <row r="176" spans="1:10">
      <c r="A176" s="48">
        <v>43148</v>
      </c>
      <c r="B176" s="32" t="s">
        <v>4</v>
      </c>
      <c r="C176" s="32">
        <v>8230</v>
      </c>
      <c r="D176" s="32" t="s">
        <v>162</v>
      </c>
      <c r="E176" s="32" t="s">
        <v>9</v>
      </c>
      <c r="F176" s="32" t="s">
        <v>7</v>
      </c>
      <c r="G176" s="32" t="s">
        <v>123</v>
      </c>
      <c r="H176" s="32"/>
      <c r="I176">
        <v>24</v>
      </c>
      <c r="J176">
        <v>20</v>
      </c>
    </row>
    <row r="177" spans="1:10">
      <c r="A177" s="48">
        <v>43153</v>
      </c>
      <c r="B177" s="32" t="s">
        <v>4</v>
      </c>
      <c r="C177" s="145">
        <v>8055</v>
      </c>
      <c r="D177" s="32" t="s">
        <v>133</v>
      </c>
      <c r="E177" s="32" t="s">
        <v>9</v>
      </c>
      <c r="F177" s="32" t="s">
        <v>24</v>
      </c>
      <c r="G177" s="32" t="s">
        <v>235</v>
      </c>
      <c r="H177" s="32"/>
      <c r="I177">
        <v>25</v>
      </c>
      <c r="J177">
        <v>20</v>
      </c>
    </row>
    <row r="178" spans="1:10">
      <c r="A178" s="48">
        <v>43141</v>
      </c>
      <c r="B178" s="32" t="s">
        <v>4</v>
      </c>
      <c r="C178" s="32">
        <v>8009</v>
      </c>
      <c r="D178" s="32" t="s">
        <v>135</v>
      </c>
      <c r="E178" s="32" t="s">
        <v>615</v>
      </c>
      <c r="F178" s="32" t="s">
        <v>7</v>
      </c>
      <c r="G178" s="32" t="s">
        <v>603</v>
      </c>
      <c r="H178" s="32"/>
      <c r="I178">
        <v>19</v>
      </c>
      <c r="J178">
        <v>26</v>
      </c>
    </row>
    <row r="179" spans="1:10">
      <c r="A179" s="48">
        <v>43146</v>
      </c>
      <c r="B179" s="32" t="s">
        <v>4</v>
      </c>
      <c r="C179" s="32">
        <v>5367</v>
      </c>
      <c r="D179" s="32" t="s">
        <v>155</v>
      </c>
      <c r="E179" s="32" t="s">
        <v>615</v>
      </c>
      <c r="F179" s="32" t="s">
        <v>35</v>
      </c>
      <c r="G179" s="32" t="s">
        <v>123</v>
      </c>
      <c r="H179" s="32"/>
      <c r="I179">
        <v>30</v>
      </c>
      <c r="J179">
        <v>42</v>
      </c>
    </row>
    <row r="180" spans="1:10">
      <c r="A180" s="48">
        <v>43135</v>
      </c>
      <c r="B180" s="32" t="s">
        <v>7</v>
      </c>
      <c r="C180" s="32">
        <v>57330</v>
      </c>
      <c r="D180" s="32" t="s">
        <v>602</v>
      </c>
      <c r="E180" s="32" t="s">
        <v>377</v>
      </c>
      <c r="F180" s="32" t="s">
        <v>24</v>
      </c>
      <c r="G180" s="32" t="s">
        <v>98</v>
      </c>
      <c r="H180" s="32"/>
      <c r="I180">
        <v>24</v>
      </c>
      <c r="J180">
        <v>30</v>
      </c>
    </row>
    <row r="181" spans="1:10">
      <c r="A181" s="48">
        <v>43134</v>
      </c>
      <c r="B181" s="32" t="s">
        <v>4</v>
      </c>
      <c r="C181" s="32">
        <v>8545</v>
      </c>
      <c r="D181" s="32" t="s">
        <v>131</v>
      </c>
      <c r="E181" s="32" t="s">
        <v>5</v>
      </c>
      <c r="F181" s="32" t="s">
        <v>6</v>
      </c>
      <c r="G181" s="32" t="s">
        <v>510</v>
      </c>
      <c r="H181" s="32"/>
      <c r="I181">
        <v>10</v>
      </c>
      <c r="J181">
        <v>3</v>
      </c>
    </row>
    <row r="182" spans="1:10">
      <c r="A182" s="48">
        <v>43134</v>
      </c>
      <c r="B182" s="32" t="s">
        <v>4</v>
      </c>
      <c r="C182" s="32">
        <v>3583</v>
      </c>
      <c r="D182" s="32" t="s">
        <v>168</v>
      </c>
      <c r="E182" s="32" t="s">
        <v>5</v>
      </c>
      <c r="F182" s="32" t="s">
        <v>7</v>
      </c>
      <c r="G182" s="32" t="s">
        <v>65</v>
      </c>
      <c r="H182" s="32"/>
      <c r="I182">
        <v>19</v>
      </c>
      <c r="J182">
        <v>23</v>
      </c>
    </row>
    <row r="183" spans="1:10">
      <c r="A183" s="48">
        <v>43134</v>
      </c>
      <c r="B183" s="32" t="s">
        <v>4</v>
      </c>
      <c r="C183" s="32">
        <v>6190</v>
      </c>
      <c r="D183" s="32" t="s">
        <v>298</v>
      </c>
      <c r="E183" s="32" t="s">
        <v>5</v>
      </c>
      <c r="F183" s="32" t="s">
        <v>7</v>
      </c>
      <c r="G183" s="32" t="s">
        <v>243</v>
      </c>
      <c r="H183" s="32"/>
      <c r="I183">
        <v>29</v>
      </c>
      <c r="J183">
        <v>42</v>
      </c>
    </row>
    <row r="184" spans="1:10">
      <c r="A184" s="48">
        <v>43134</v>
      </c>
      <c r="B184" s="32" t="s">
        <v>4</v>
      </c>
      <c r="C184" s="32">
        <v>3347</v>
      </c>
      <c r="D184" s="32" t="s">
        <v>151</v>
      </c>
      <c r="E184" s="32" t="s">
        <v>5</v>
      </c>
      <c r="F184" s="32" t="s">
        <v>7</v>
      </c>
      <c r="G184" s="32" t="s">
        <v>65</v>
      </c>
      <c r="H184" s="32"/>
      <c r="I184">
        <v>16</v>
      </c>
      <c r="J184">
        <v>19</v>
      </c>
    </row>
    <row r="185" spans="1:10">
      <c r="A185" s="48">
        <v>43134</v>
      </c>
      <c r="B185" s="32" t="s">
        <v>4</v>
      </c>
      <c r="C185" s="32">
        <v>2734</v>
      </c>
      <c r="D185" s="32" t="s">
        <v>205</v>
      </c>
      <c r="E185" s="32" t="s">
        <v>5</v>
      </c>
      <c r="F185" s="32" t="s">
        <v>7</v>
      </c>
      <c r="G185" s="32" t="s">
        <v>65</v>
      </c>
      <c r="H185" s="32"/>
      <c r="I185">
        <v>23</v>
      </c>
      <c r="J185">
        <v>26</v>
      </c>
    </row>
    <row r="186" spans="1:10">
      <c r="A186" s="48">
        <v>43135</v>
      </c>
      <c r="B186" s="32" t="s">
        <v>4</v>
      </c>
      <c r="C186" s="32">
        <v>4480</v>
      </c>
      <c r="D186" s="32" t="s">
        <v>145</v>
      </c>
      <c r="E186" s="32" t="s">
        <v>5</v>
      </c>
      <c r="F186" s="32" t="s">
        <v>7</v>
      </c>
      <c r="G186" s="32" t="s">
        <v>248</v>
      </c>
      <c r="H186" s="32"/>
      <c r="I186">
        <v>8</v>
      </c>
      <c r="J186">
        <v>5</v>
      </c>
    </row>
    <row r="187" spans="1:10">
      <c r="A187" s="48">
        <v>43135</v>
      </c>
      <c r="B187" s="32" t="s">
        <v>4</v>
      </c>
      <c r="C187" s="32">
        <v>3522</v>
      </c>
      <c r="D187" s="32" t="s">
        <v>168</v>
      </c>
      <c r="E187" s="32" t="s">
        <v>5</v>
      </c>
      <c r="F187" s="32" t="s">
        <v>7</v>
      </c>
      <c r="G187" s="32" t="s">
        <v>548</v>
      </c>
      <c r="H187" s="32"/>
      <c r="I187">
        <v>19</v>
      </c>
      <c r="J187">
        <v>23</v>
      </c>
    </row>
    <row r="188" spans="1:10">
      <c r="A188" s="48">
        <v>43135</v>
      </c>
      <c r="B188" s="32" t="s">
        <v>4</v>
      </c>
      <c r="C188" s="32">
        <v>4908</v>
      </c>
      <c r="D188" s="32" t="s">
        <v>180</v>
      </c>
      <c r="E188" s="32" t="s">
        <v>5</v>
      </c>
      <c r="F188" s="32" t="s">
        <v>7</v>
      </c>
      <c r="G188" s="32" t="s">
        <v>600</v>
      </c>
      <c r="H188" s="32"/>
      <c r="I188">
        <v>9</v>
      </c>
      <c r="J188">
        <v>5</v>
      </c>
    </row>
    <row r="189" spans="1:10">
      <c r="A189" s="48">
        <v>43135</v>
      </c>
      <c r="B189" s="32" t="s">
        <v>4</v>
      </c>
      <c r="C189" s="32">
        <v>4750</v>
      </c>
      <c r="D189" s="32" t="s">
        <v>180</v>
      </c>
      <c r="E189" s="32" t="s">
        <v>5</v>
      </c>
      <c r="F189" s="32" t="s">
        <v>4</v>
      </c>
      <c r="G189" s="32" t="s">
        <v>65</v>
      </c>
      <c r="H189" s="32"/>
      <c r="I189">
        <v>9</v>
      </c>
      <c r="J189">
        <v>5</v>
      </c>
    </row>
    <row r="190" spans="1:10">
      <c r="A190" s="48">
        <v>43146</v>
      </c>
      <c r="B190" s="32" t="s">
        <v>4</v>
      </c>
      <c r="C190" s="32">
        <v>8080</v>
      </c>
      <c r="D190" s="32" t="s">
        <v>133</v>
      </c>
      <c r="E190" s="32" t="s">
        <v>5</v>
      </c>
      <c r="F190" s="32" t="s">
        <v>7</v>
      </c>
      <c r="G190" s="32" t="s">
        <v>654</v>
      </c>
      <c r="H190" s="32"/>
      <c r="I190">
        <v>23</v>
      </c>
      <c r="J190">
        <v>20</v>
      </c>
    </row>
    <row r="191" spans="1:10">
      <c r="A191" s="48">
        <v>43147</v>
      </c>
      <c r="B191" s="32" t="s">
        <v>4</v>
      </c>
      <c r="C191" s="32">
        <v>8443</v>
      </c>
      <c r="D191" s="32" t="s">
        <v>385</v>
      </c>
      <c r="E191" s="32" t="s">
        <v>5</v>
      </c>
      <c r="F191" s="32" t="s">
        <v>7</v>
      </c>
      <c r="G191" s="32" t="s">
        <v>42</v>
      </c>
      <c r="H191" s="32"/>
      <c r="I191">
        <v>26</v>
      </c>
      <c r="J191">
        <v>22</v>
      </c>
    </row>
    <row r="192" spans="1:10">
      <c r="A192" s="48">
        <v>43148</v>
      </c>
      <c r="B192" s="32" t="s">
        <v>4</v>
      </c>
      <c r="C192" s="32">
        <v>4650</v>
      </c>
      <c r="D192" s="32" t="s">
        <v>131</v>
      </c>
      <c r="E192" s="32" t="s">
        <v>5</v>
      </c>
      <c r="F192" s="32" t="s">
        <v>363</v>
      </c>
      <c r="G192" s="32" t="s">
        <v>240</v>
      </c>
      <c r="H192" s="32"/>
      <c r="I192">
        <v>10</v>
      </c>
      <c r="J192">
        <v>3</v>
      </c>
    </row>
    <row r="193" spans="1:10">
      <c r="A193" s="48">
        <v>43148</v>
      </c>
      <c r="B193" s="32" t="s">
        <v>4</v>
      </c>
      <c r="C193" s="32">
        <v>3543</v>
      </c>
      <c r="D193" s="32" t="s">
        <v>168</v>
      </c>
      <c r="E193" s="32" t="s">
        <v>5</v>
      </c>
      <c r="F193" s="32" t="s">
        <v>7</v>
      </c>
      <c r="G193" s="32" t="s">
        <v>663</v>
      </c>
      <c r="H193" s="32"/>
      <c r="I193">
        <v>19</v>
      </c>
      <c r="J193">
        <v>23</v>
      </c>
    </row>
    <row r="194" spans="1:10">
      <c r="A194" s="48">
        <v>43148</v>
      </c>
      <c r="B194" s="32" t="s">
        <v>4</v>
      </c>
      <c r="C194" s="32">
        <v>3385</v>
      </c>
      <c r="D194" s="32" t="s">
        <v>665</v>
      </c>
      <c r="E194" s="32" t="s">
        <v>5</v>
      </c>
      <c r="F194" s="32" t="s">
        <v>7</v>
      </c>
      <c r="G194" s="32" t="s">
        <v>658</v>
      </c>
      <c r="H194" s="32"/>
      <c r="I194">
        <v>13</v>
      </c>
      <c r="J194">
        <v>16</v>
      </c>
    </row>
    <row r="195" spans="1:10">
      <c r="A195" s="48">
        <v>43149</v>
      </c>
      <c r="B195" s="32" t="s">
        <v>4</v>
      </c>
      <c r="C195" s="32">
        <v>3565</v>
      </c>
      <c r="D195" s="32" t="s">
        <v>168</v>
      </c>
      <c r="E195" s="32" t="s">
        <v>5</v>
      </c>
      <c r="F195" s="32" t="s">
        <v>7</v>
      </c>
      <c r="G195" s="32" t="s">
        <v>514</v>
      </c>
      <c r="H195" s="32"/>
      <c r="I195">
        <v>19</v>
      </c>
      <c r="J195">
        <v>23</v>
      </c>
    </row>
    <row r="196" spans="1:10">
      <c r="A196" s="48">
        <v>43149</v>
      </c>
      <c r="B196" s="32" t="s">
        <v>4</v>
      </c>
      <c r="C196" s="32">
        <v>8361</v>
      </c>
      <c r="D196" s="32" t="s">
        <v>697</v>
      </c>
      <c r="E196" s="32" t="s">
        <v>5</v>
      </c>
      <c r="F196" s="32" t="s">
        <v>6</v>
      </c>
      <c r="G196" s="32" t="s">
        <v>123</v>
      </c>
      <c r="H196" s="32"/>
      <c r="I196">
        <v>24</v>
      </c>
      <c r="J196">
        <v>35</v>
      </c>
    </row>
    <row r="197" spans="1:10">
      <c r="A197" s="48">
        <v>43149</v>
      </c>
      <c r="B197" s="32" t="s">
        <v>4</v>
      </c>
      <c r="C197" s="32">
        <v>5762</v>
      </c>
      <c r="D197" s="32" t="s">
        <v>338</v>
      </c>
      <c r="E197" s="32" t="s">
        <v>5</v>
      </c>
      <c r="F197" s="32" t="s">
        <v>689</v>
      </c>
      <c r="G197" s="32" t="s">
        <v>456</v>
      </c>
      <c r="H197" s="32"/>
      <c r="I197">
        <v>26</v>
      </c>
      <c r="J197">
        <v>32</v>
      </c>
    </row>
    <row r="198" spans="1:10">
      <c r="A198" s="48">
        <v>43149</v>
      </c>
      <c r="B198" s="32" t="s">
        <v>4</v>
      </c>
      <c r="C198" s="32">
        <v>3656</v>
      </c>
      <c r="D198" s="32" t="s">
        <v>181</v>
      </c>
      <c r="E198" s="32" t="s">
        <v>5</v>
      </c>
      <c r="F198" s="32" t="s">
        <v>4</v>
      </c>
      <c r="G198" s="32" t="s">
        <v>123</v>
      </c>
      <c r="H198" s="32"/>
      <c r="I198">
        <v>15</v>
      </c>
      <c r="J198">
        <v>17</v>
      </c>
    </row>
    <row r="199" spans="1:10">
      <c r="A199" s="48">
        <v>43149</v>
      </c>
      <c r="B199" s="32" t="s">
        <v>4</v>
      </c>
      <c r="C199" s="32">
        <v>1550</v>
      </c>
      <c r="D199" s="32" t="s">
        <v>205</v>
      </c>
      <c r="E199" s="32" t="s">
        <v>5</v>
      </c>
      <c r="F199" s="32" t="s">
        <v>6</v>
      </c>
      <c r="G199" s="32" t="s">
        <v>391</v>
      </c>
      <c r="H199" s="32"/>
      <c r="I199">
        <v>23</v>
      </c>
      <c r="J199">
        <v>26</v>
      </c>
    </row>
    <row r="200" spans="1:10">
      <c r="A200" s="48">
        <v>43156</v>
      </c>
      <c r="B200" s="32" t="s">
        <v>4</v>
      </c>
      <c r="C200" s="145">
        <v>1726</v>
      </c>
      <c r="D200" s="32" t="s">
        <v>205</v>
      </c>
      <c r="E200" s="32" t="s">
        <v>5</v>
      </c>
      <c r="F200" s="32" t="s">
        <v>4</v>
      </c>
      <c r="G200" s="32" t="s">
        <v>388</v>
      </c>
      <c r="H200" s="32"/>
      <c r="I200">
        <v>23</v>
      </c>
      <c r="J200">
        <v>26</v>
      </c>
    </row>
    <row r="201" spans="1:10">
      <c r="A201" s="48">
        <v>43139</v>
      </c>
      <c r="B201" s="32" t="s">
        <v>4</v>
      </c>
      <c r="C201" s="32">
        <v>7714</v>
      </c>
      <c r="D201" s="32" t="s">
        <v>138</v>
      </c>
      <c r="E201" s="32" t="s">
        <v>5</v>
      </c>
      <c r="F201" s="32" t="s">
        <v>7</v>
      </c>
      <c r="G201" s="32"/>
      <c r="H201" s="32"/>
      <c r="I201">
        <v>40</v>
      </c>
      <c r="J201">
        <v>59</v>
      </c>
    </row>
    <row r="202" spans="1:10">
      <c r="A202" s="48">
        <v>43139</v>
      </c>
      <c r="B202" s="32" t="s">
        <v>4</v>
      </c>
      <c r="C202" s="32">
        <v>4642</v>
      </c>
      <c r="D202" s="32" t="s">
        <v>131</v>
      </c>
      <c r="E202" s="32" t="s">
        <v>5</v>
      </c>
      <c r="F202" s="32" t="s">
        <v>7</v>
      </c>
      <c r="G202" s="32" t="s">
        <v>533</v>
      </c>
      <c r="H202" s="32"/>
      <c r="I202">
        <v>10</v>
      </c>
      <c r="J202">
        <v>3</v>
      </c>
    </row>
    <row r="203" spans="1:10">
      <c r="A203" s="48">
        <v>43140</v>
      </c>
      <c r="B203" s="32" t="s">
        <v>4</v>
      </c>
      <c r="C203" s="32">
        <v>4277</v>
      </c>
      <c r="D203" s="32" t="s">
        <v>131</v>
      </c>
      <c r="E203" s="32" t="s">
        <v>5</v>
      </c>
      <c r="F203" s="32" t="s">
        <v>7</v>
      </c>
      <c r="G203" s="32" t="s">
        <v>611</v>
      </c>
      <c r="H203" s="32"/>
      <c r="I203">
        <v>10</v>
      </c>
      <c r="J203">
        <v>3</v>
      </c>
    </row>
    <row r="204" spans="1:10">
      <c r="A204" s="48">
        <v>43141</v>
      </c>
      <c r="B204" s="32" t="s">
        <v>4</v>
      </c>
      <c r="C204" s="32">
        <v>4954</v>
      </c>
      <c r="D204" s="32" t="s">
        <v>152</v>
      </c>
      <c r="E204" s="32" t="s">
        <v>5</v>
      </c>
      <c r="F204" s="32" t="s">
        <v>5</v>
      </c>
      <c r="G204" s="32" t="s">
        <v>603</v>
      </c>
      <c r="H204" s="32"/>
      <c r="I204">
        <v>11</v>
      </c>
      <c r="J204">
        <v>7</v>
      </c>
    </row>
    <row r="205" spans="1:10">
      <c r="A205" s="48">
        <v>43141</v>
      </c>
      <c r="B205" s="32" t="s">
        <v>4</v>
      </c>
      <c r="C205" s="32">
        <v>3315</v>
      </c>
      <c r="D205" s="32" t="s">
        <v>137</v>
      </c>
      <c r="E205" s="32" t="s">
        <v>5</v>
      </c>
      <c r="F205" s="32" t="s">
        <v>613</v>
      </c>
      <c r="G205" s="32" t="s">
        <v>123</v>
      </c>
      <c r="H205" s="32"/>
      <c r="I205">
        <v>14</v>
      </c>
      <c r="J205">
        <v>16</v>
      </c>
    </row>
    <row r="206" spans="1:10">
      <c r="A206" s="48">
        <v>43141</v>
      </c>
      <c r="B206" s="32" t="s">
        <v>4</v>
      </c>
      <c r="C206" s="32">
        <v>6211</v>
      </c>
      <c r="D206" s="32" t="s">
        <v>287</v>
      </c>
      <c r="E206" s="32" t="s">
        <v>5</v>
      </c>
      <c r="F206" s="32" t="s">
        <v>7</v>
      </c>
      <c r="G206" s="32" t="s">
        <v>533</v>
      </c>
      <c r="H206" s="32"/>
      <c r="I206">
        <v>41</v>
      </c>
      <c r="J206">
        <v>55</v>
      </c>
    </row>
    <row r="207" spans="1:10">
      <c r="A207" s="48">
        <v>43141</v>
      </c>
      <c r="B207" s="32" t="s">
        <v>4</v>
      </c>
      <c r="C207" s="32">
        <v>8258</v>
      </c>
      <c r="D207" s="32" t="s">
        <v>162</v>
      </c>
      <c r="E207" s="32" t="s">
        <v>5</v>
      </c>
      <c r="F207" s="32" t="s">
        <v>7</v>
      </c>
      <c r="G207" s="32" t="s">
        <v>116</v>
      </c>
      <c r="H207" s="32"/>
      <c r="I207">
        <v>24</v>
      </c>
      <c r="J207">
        <v>20</v>
      </c>
    </row>
    <row r="208" spans="1:10">
      <c r="A208" s="48">
        <v>43142</v>
      </c>
      <c r="B208" s="32" t="s">
        <v>4</v>
      </c>
      <c r="C208" s="32">
        <v>4521</v>
      </c>
      <c r="D208" s="32" t="s">
        <v>131</v>
      </c>
      <c r="E208" s="32" t="s">
        <v>5</v>
      </c>
      <c r="F208" s="32" t="s">
        <v>6</v>
      </c>
      <c r="G208" s="32" t="s">
        <v>603</v>
      </c>
      <c r="H208" s="32"/>
      <c r="I208">
        <v>10</v>
      </c>
      <c r="J208">
        <v>3</v>
      </c>
    </row>
    <row r="209" spans="1:10">
      <c r="A209" s="48">
        <v>43142</v>
      </c>
      <c r="B209" s="32" t="s">
        <v>4</v>
      </c>
      <c r="C209" s="32">
        <v>4750</v>
      </c>
      <c r="D209" s="32" t="s">
        <v>131</v>
      </c>
      <c r="E209" s="32" t="s">
        <v>5</v>
      </c>
      <c r="F209" s="32" t="s">
        <v>7</v>
      </c>
      <c r="G209" s="32" t="s">
        <v>625</v>
      </c>
      <c r="H209" s="32"/>
      <c r="I209">
        <v>10</v>
      </c>
      <c r="J209">
        <v>3</v>
      </c>
    </row>
    <row r="210" spans="1:10">
      <c r="A210" s="48">
        <v>43142</v>
      </c>
      <c r="B210" s="32" t="s">
        <v>4</v>
      </c>
      <c r="C210" s="32">
        <v>3466</v>
      </c>
      <c r="D210" s="32" t="s">
        <v>168</v>
      </c>
      <c r="E210" s="32" t="s">
        <v>5</v>
      </c>
      <c r="F210" s="32" t="s">
        <v>53</v>
      </c>
      <c r="G210" s="32" t="s">
        <v>624</v>
      </c>
      <c r="H210" s="32"/>
      <c r="I210">
        <v>19</v>
      </c>
      <c r="J210">
        <v>23</v>
      </c>
    </row>
    <row r="211" spans="1:10">
      <c r="A211" s="48">
        <v>43142</v>
      </c>
      <c r="B211" s="32" t="s">
        <v>4</v>
      </c>
      <c r="C211" s="32">
        <v>4303</v>
      </c>
      <c r="D211" s="32" t="s">
        <v>141</v>
      </c>
      <c r="E211" s="32" t="s">
        <v>5</v>
      </c>
      <c r="F211" s="32" t="s">
        <v>127</v>
      </c>
      <c r="G211" s="32" t="s">
        <v>603</v>
      </c>
      <c r="H211" s="32"/>
      <c r="I211">
        <v>11</v>
      </c>
      <c r="J211">
        <v>10</v>
      </c>
    </row>
    <row r="212" spans="1:10">
      <c r="A212" s="48">
        <v>43142</v>
      </c>
      <c r="B212" s="32" t="s">
        <v>4</v>
      </c>
      <c r="C212" s="32">
        <v>1167</v>
      </c>
      <c r="D212" s="32" t="s">
        <v>205</v>
      </c>
      <c r="E212" s="32" t="s">
        <v>5</v>
      </c>
      <c r="F212" s="32" t="s">
        <v>546</v>
      </c>
      <c r="G212" s="32" t="s">
        <v>618</v>
      </c>
      <c r="H212" s="32"/>
      <c r="I212">
        <v>23</v>
      </c>
      <c r="J212">
        <v>26</v>
      </c>
    </row>
    <row r="213" spans="1:10">
      <c r="A213" s="48">
        <v>43143</v>
      </c>
      <c r="B213" s="32" t="s">
        <v>4</v>
      </c>
      <c r="C213" s="32">
        <v>3468</v>
      </c>
      <c r="D213" s="32" t="s">
        <v>168</v>
      </c>
      <c r="E213" s="32" t="s">
        <v>5</v>
      </c>
      <c r="F213" s="32" t="s">
        <v>5</v>
      </c>
      <c r="G213" s="32" t="s">
        <v>381</v>
      </c>
      <c r="H213" s="32"/>
      <c r="I213">
        <v>19</v>
      </c>
      <c r="J213">
        <v>23</v>
      </c>
    </row>
    <row r="214" spans="1:10">
      <c r="A214" s="48">
        <v>43143</v>
      </c>
      <c r="B214" s="32" t="s">
        <v>4</v>
      </c>
      <c r="C214" s="32">
        <v>2213</v>
      </c>
      <c r="D214" s="32" t="s">
        <v>205</v>
      </c>
      <c r="E214" s="32" t="s">
        <v>5</v>
      </c>
      <c r="F214" s="32" t="s">
        <v>263</v>
      </c>
      <c r="G214" s="32" t="s">
        <v>116</v>
      </c>
      <c r="H214" s="32"/>
      <c r="I214">
        <v>23</v>
      </c>
      <c r="J214">
        <v>26</v>
      </c>
    </row>
    <row r="215" spans="1:10">
      <c r="A215" s="48">
        <v>43143</v>
      </c>
      <c r="B215" s="32" t="s">
        <v>4</v>
      </c>
      <c r="C215" s="32">
        <v>7520</v>
      </c>
      <c r="D215" s="32" t="s">
        <v>468</v>
      </c>
      <c r="E215" s="32" t="s">
        <v>5</v>
      </c>
      <c r="F215" s="32" t="s">
        <v>6</v>
      </c>
      <c r="G215" s="32" t="s">
        <v>548</v>
      </c>
      <c r="H215" s="32"/>
      <c r="I215">
        <v>35</v>
      </c>
      <c r="J215">
        <v>52</v>
      </c>
    </row>
    <row r="216" spans="1:10">
      <c r="A216" s="48">
        <v>43143</v>
      </c>
      <c r="B216" s="32" t="s">
        <v>4</v>
      </c>
      <c r="C216" s="32">
        <v>5231</v>
      </c>
      <c r="D216" s="32" t="s">
        <v>166</v>
      </c>
      <c r="E216" s="32" t="s">
        <v>5</v>
      </c>
      <c r="F216" s="32" t="s">
        <v>7</v>
      </c>
      <c r="G216" s="32" t="s">
        <v>624</v>
      </c>
      <c r="H216" s="32"/>
      <c r="I216">
        <v>24</v>
      </c>
      <c r="J216">
        <v>33</v>
      </c>
    </row>
    <row r="217" spans="1:10">
      <c r="A217" s="48">
        <v>43143</v>
      </c>
      <c r="B217" s="32" t="s">
        <v>4</v>
      </c>
      <c r="C217" s="32">
        <v>3762</v>
      </c>
      <c r="D217" s="32" t="s">
        <v>189</v>
      </c>
      <c r="E217" s="32" t="s">
        <v>5</v>
      </c>
      <c r="F217" s="32" t="s">
        <v>7</v>
      </c>
      <c r="G217" s="32" t="s">
        <v>391</v>
      </c>
      <c r="H217" s="32"/>
      <c r="I217">
        <v>17</v>
      </c>
      <c r="J217">
        <v>18</v>
      </c>
    </row>
    <row r="218" spans="1:10">
      <c r="A218" s="48">
        <v>43144</v>
      </c>
      <c r="B218" s="32" t="s">
        <v>4</v>
      </c>
      <c r="C218" s="32">
        <v>9365</v>
      </c>
      <c r="D218" s="32" t="s">
        <v>684</v>
      </c>
      <c r="E218" s="32" t="s">
        <v>5</v>
      </c>
      <c r="F218" s="32" t="s">
        <v>6</v>
      </c>
      <c r="G218" s="32" t="s">
        <v>116</v>
      </c>
      <c r="H218" s="32"/>
      <c r="I218">
        <v>52</v>
      </c>
      <c r="J218">
        <v>62</v>
      </c>
    </row>
    <row r="219" spans="1:10">
      <c r="A219" s="48">
        <v>43144</v>
      </c>
      <c r="B219" s="32" t="s">
        <v>4</v>
      </c>
      <c r="C219" s="32">
        <v>7382</v>
      </c>
      <c r="D219" s="32" t="s">
        <v>631</v>
      </c>
      <c r="E219" s="32" t="s">
        <v>5</v>
      </c>
      <c r="F219" s="32" t="s">
        <v>25</v>
      </c>
      <c r="G219" s="32" t="s">
        <v>466</v>
      </c>
      <c r="H219" s="32"/>
      <c r="I219">
        <v>30</v>
      </c>
      <c r="J219">
        <v>44</v>
      </c>
    </row>
    <row r="220" spans="1:10">
      <c r="A220" s="48">
        <v>43144</v>
      </c>
      <c r="B220" s="32" t="s">
        <v>4</v>
      </c>
      <c r="C220" s="32">
        <v>8826</v>
      </c>
      <c r="D220" s="32" t="s">
        <v>187</v>
      </c>
      <c r="E220" s="32" t="s">
        <v>5</v>
      </c>
      <c r="F220" s="32" t="s">
        <v>5</v>
      </c>
      <c r="G220" s="32" t="s">
        <v>481</v>
      </c>
      <c r="H220" s="32"/>
      <c r="I220">
        <v>41</v>
      </c>
      <c r="J220">
        <v>45</v>
      </c>
    </row>
    <row r="221" spans="1:10">
      <c r="A221" s="48">
        <v>43145</v>
      </c>
      <c r="B221" s="32" t="s">
        <v>4</v>
      </c>
      <c r="C221" s="32">
        <v>8119</v>
      </c>
      <c r="D221" s="32" t="s">
        <v>148</v>
      </c>
      <c r="E221" s="32" t="s">
        <v>5</v>
      </c>
      <c r="F221" s="32" t="s">
        <v>7</v>
      </c>
      <c r="G221" s="32" t="s">
        <v>643</v>
      </c>
      <c r="H221" s="32"/>
      <c r="I221">
        <v>22</v>
      </c>
      <c r="J221">
        <v>31</v>
      </c>
    </row>
    <row r="222" spans="1:10">
      <c r="A222" s="48">
        <v>43145</v>
      </c>
      <c r="B222" s="32" t="s">
        <v>4</v>
      </c>
      <c r="C222" s="32">
        <v>4564</v>
      </c>
      <c r="D222" s="32" t="s">
        <v>131</v>
      </c>
      <c r="E222" s="32" t="s">
        <v>5</v>
      </c>
      <c r="F222" s="32" t="s">
        <v>7</v>
      </c>
      <c r="G222" s="32" t="s">
        <v>392</v>
      </c>
      <c r="H222" s="32"/>
      <c r="I222">
        <v>10</v>
      </c>
      <c r="J222">
        <v>3</v>
      </c>
    </row>
    <row r="223" spans="1:10">
      <c r="A223" s="48">
        <v>43145</v>
      </c>
      <c r="B223" s="32" t="s">
        <v>4</v>
      </c>
      <c r="C223" s="32">
        <v>5690</v>
      </c>
      <c r="D223" s="32" t="s">
        <v>644</v>
      </c>
      <c r="E223" s="32" t="s">
        <v>5</v>
      </c>
      <c r="F223" s="32" t="s">
        <v>6</v>
      </c>
      <c r="G223" s="32" t="s">
        <v>645</v>
      </c>
      <c r="H223" s="32"/>
      <c r="I223">
        <v>25</v>
      </c>
      <c r="J223">
        <v>35</v>
      </c>
    </row>
    <row r="224" spans="1:10">
      <c r="A224" s="48">
        <v>43145</v>
      </c>
      <c r="B224" s="32" t="s">
        <v>4</v>
      </c>
      <c r="C224" s="32">
        <v>8372</v>
      </c>
      <c r="D224" s="32" t="s">
        <v>154</v>
      </c>
      <c r="E224" s="32" t="s">
        <v>5</v>
      </c>
      <c r="F224" s="32" t="s">
        <v>7</v>
      </c>
      <c r="G224" s="32" t="s">
        <v>624</v>
      </c>
      <c r="H224" s="32"/>
      <c r="I224">
        <v>31</v>
      </c>
      <c r="J224">
        <v>24</v>
      </c>
    </row>
    <row r="225" spans="1:10">
      <c r="A225" s="48">
        <v>43145</v>
      </c>
      <c r="B225" s="32" t="s">
        <v>4</v>
      </c>
      <c r="C225" s="32">
        <v>8387</v>
      </c>
      <c r="D225" s="32" t="s">
        <v>305</v>
      </c>
      <c r="E225" s="32" t="s">
        <v>5</v>
      </c>
      <c r="F225" s="32" t="s">
        <v>7</v>
      </c>
      <c r="G225" s="32" t="s">
        <v>388</v>
      </c>
      <c r="H225" s="32"/>
      <c r="I225">
        <v>25</v>
      </c>
      <c r="J225">
        <v>21</v>
      </c>
    </row>
    <row r="226" spans="1:10">
      <c r="A226" s="48">
        <v>43145</v>
      </c>
      <c r="B226" s="32" t="s">
        <v>4</v>
      </c>
      <c r="C226" s="32">
        <v>4985</v>
      </c>
      <c r="D226" s="32" t="s">
        <v>158</v>
      </c>
      <c r="E226" s="32" t="s">
        <v>5</v>
      </c>
      <c r="F226" s="32" t="s">
        <v>7</v>
      </c>
      <c r="G226" s="32" t="s">
        <v>388</v>
      </c>
      <c r="H226" s="32"/>
      <c r="I226">
        <v>7</v>
      </c>
      <c r="J226">
        <v>6</v>
      </c>
    </row>
    <row r="227" spans="1:10">
      <c r="A227" s="48">
        <v>43146</v>
      </c>
      <c r="B227" s="32" t="s">
        <v>4</v>
      </c>
      <c r="C227" s="32">
        <v>8061</v>
      </c>
      <c r="D227" s="32" t="s">
        <v>133</v>
      </c>
      <c r="E227" s="32" t="s">
        <v>5</v>
      </c>
      <c r="F227" s="32" t="s">
        <v>7</v>
      </c>
      <c r="G227" s="32" t="s">
        <v>123</v>
      </c>
      <c r="H227" s="32"/>
      <c r="I227">
        <v>23</v>
      </c>
      <c r="J227">
        <v>20</v>
      </c>
    </row>
    <row r="228" spans="1:10">
      <c r="A228" s="48">
        <v>43146</v>
      </c>
      <c r="B228" s="32" t="s">
        <v>4</v>
      </c>
      <c r="C228" s="32">
        <v>8125</v>
      </c>
      <c r="D228" s="32" t="s">
        <v>148</v>
      </c>
      <c r="E228" s="32" t="s">
        <v>5</v>
      </c>
      <c r="F228" s="32" t="s">
        <v>7</v>
      </c>
      <c r="G228" s="32" t="s">
        <v>514</v>
      </c>
      <c r="H228" s="32"/>
      <c r="I228">
        <v>22</v>
      </c>
      <c r="J228">
        <v>31</v>
      </c>
    </row>
    <row r="229" spans="1:10">
      <c r="A229" s="48">
        <v>43146</v>
      </c>
      <c r="B229" s="32" t="s">
        <v>4</v>
      </c>
      <c r="C229" s="32">
        <v>4979</v>
      </c>
      <c r="D229" s="32" t="s">
        <v>131</v>
      </c>
      <c r="E229" s="32" t="s">
        <v>5</v>
      </c>
      <c r="F229" s="32" t="s">
        <v>7</v>
      </c>
      <c r="G229" s="32" t="s">
        <v>392</v>
      </c>
      <c r="H229" s="32"/>
      <c r="I229">
        <v>10</v>
      </c>
      <c r="J229">
        <v>3</v>
      </c>
    </row>
    <row r="230" spans="1:10">
      <c r="A230" s="48">
        <v>43146</v>
      </c>
      <c r="B230" s="32" t="s">
        <v>4</v>
      </c>
      <c r="C230" s="32">
        <v>3550</v>
      </c>
      <c r="D230" s="32" t="s">
        <v>168</v>
      </c>
      <c r="E230" s="32" t="s">
        <v>5</v>
      </c>
      <c r="F230" s="32" t="s">
        <v>7</v>
      </c>
      <c r="G230" s="32" t="s">
        <v>514</v>
      </c>
      <c r="H230" s="32"/>
      <c r="I230">
        <v>19</v>
      </c>
      <c r="J230">
        <v>23</v>
      </c>
    </row>
    <row r="231" spans="1:10">
      <c r="A231" s="48">
        <v>43146</v>
      </c>
      <c r="B231" s="32" t="s">
        <v>4</v>
      </c>
      <c r="C231" s="32">
        <v>7371</v>
      </c>
      <c r="D231" s="32" t="s">
        <v>655</v>
      </c>
      <c r="E231" s="32" t="s">
        <v>5</v>
      </c>
      <c r="F231" s="32" t="s">
        <v>6</v>
      </c>
      <c r="G231" s="32" t="s">
        <v>656</v>
      </c>
      <c r="H231" s="32"/>
      <c r="I231">
        <v>33</v>
      </c>
      <c r="J231">
        <v>55</v>
      </c>
    </row>
    <row r="232" spans="1:10">
      <c r="A232" s="48">
        <v>43146</v>
      </c>
      <c r="B232" s="32" t="s">
        <v>4</v>
      </c>
      <c r="C232" s="32">
        <v>1916</v>
      </c>
      <c r="D232" s="32" t="s">
        <v>205</v>
      </c>
      <c r="E232" s="32" t="s">
        <v>5</v>
      </c>
      <c r="F232" s="32" t="s">
        <v>7</v>
      </c>
      <c r="G232" s="32" t="s">
        <v>466</v>
      </c>
      <c r="H232" s="32"/>
      <c r="I232">
        <v>23</v>
      </c>
      <c r="J232">
        <v>26</v>
      </c>
    </row>
    <row r="233" spans="1:10">
      <c r="A233" s="48">
        <v>43146</v>
      </c>
      <c r="B233" s="32" t="s">
        <v>4</v>
      </c>
      <c r="C233" s="32">
        <v>9169</v>
      </c>
      <c r="D233" s="32" t="s">
        <v>650</v>
      </c>
      <c r="E233" s="32" t="s">
        <v>5</v>
      </c>
      <c r="F233" s="32" t="s">
        <v>7</v>
      </c>
      <c r="G233" s="32" t="s">
        <v>651</v>
      </c>
      <c r="H233" s="32"/>
      <c r="I233">
        <v>47</v>
      </c>
      <c r="J233">
        <v>63</v>
      </c>
    </row>
    <row r="234" spans="1:10">
      <c r="A234" s="48">
        <v>43146</v>
      </c>
      <c r="B234" s="32" t="s">
        <v>4</v>
      </c>
      <c r="C234" s="32">
        <v>9170</v>
      </c>
      <c r="D234" s="32" t="s">
        <v>650</v>
      </c>
      <c r="E234" s="32" t="s">
        <v>5</v>
      </c>
      <c r="F234" s="32" t="s">
        <v>7</v>
      </c>
      <c r="G234" s="32" t="s">
        <v>388</v>
      </c>
      <c r="H234" s="32"/>
      <c r="I234">
        <v>47</v>
      </c>
      <c r="J234">
        <v>63</v>
      </c>
    </row>
    <row r="235" spans="1:10">
      <c r="A235" s="48">
        <v>43146</v>
      </c>
      <c r="B235" s="32" t="s">
        <v>4</v>
      </c>
      <c r="C235" s="32">
        <v>7595</v>
      </c>
      <c r="D235" s="32" t="s">
        <v>290</v>
      </c>
      <c r="E235" s="32" t="s">
        <v>5</v>
      </c>
      <c r="F235" s="32" t="s">
        <v>6</v>
      </c>
      <c r="G235" s="32" t="s">
        <v>248</v>
      </c>
      <c r="H235" s="32"/>
      <c r="I235">
        <v>15</v>
      </c>
      <c r="J235">
        <v>12</v>
      </c>
    </row>
    <row r="236" spans="1:10">
      <c r="A236" s="48">
        <v>43146</v>
      </c>
      <c r="B236" s="32" t="s">
        <v>4</v>
      </c>
      <c r="C236" s="32">
        <v>5231</v>
      </c>
      <c r="D236" s="32" t="s">
        <v>166</v>
      </c>
      <c r="E236" s="32" t="s">
        <v>5</v>
      </c>
      <c r="F236" s="32" t="s">
        <v>7</v>
      </c>
      <c r="G236" s="32" t="s">
        <v>248</v>
      </c>
      <c r="H236" s="32"/>
      <c r="I236">
        <v>24</v>
      </c>
      <c r="J236">
        <v>33</v>
      </c>
    </row>
    <row r="237" spans="1:10">
      <c r="A237" s="48">
        <v>43146</v>
      </c>
      <c r="B237" s="32" t="s">
        <v>4</v>
      </c>
      <c r="C237" s="32">
        <v>8035</v>
      </c>
      <c r="D237" s="32" t="s">
        <v>135</v>
      </c>
      <c r="E237" s="32" t="s">
        <v>5</v>
      </c>
      <c r="F237" s="32" t="s">
        <v>7</v>
      </c>
      <c r="G237" s="32" t="s">
        <v>388</v>
      </c>
      <c r="H237" s="32"/>
      <c r="I237">
        <v>19</v>
      </c>
      <c r="J237">
        <v>26</v>
      </c>
    </row>
    <row r="238" spans="1:10">
      <c r="A238" s="48">
        <v>43146</v>
      </c>
      <c r="B238" s="32" t="s">
        <v>4</v>
      </c>
      <c r="C238" s="32">
        <v>5460</v>
      </c>
      <c r="D238" s="32" t="s">
        <v>649</v>
      </c>
      <c r="E238" s="32" t="s">
        <v>5</v>
      </c>
      <c r="F238" s="32" t="s">
        <v>24</v>
      </c>
      <c r="G238" s="32" t="s">
        <v>388</v>
      </c>
      <c r="H238" s="32"/>
      <c r="I238">
        <v>30</v>
      </c>
      <c r="J238">
        <v>40</v>
      </c>
    </row>
    <row r="239" spans="1:10">
      <c r="A239" s="48">
        <v>43147</v>
      </c>
      <c r="B239" s="32" t="s">
        <v>4</v>
      </c>
      <c r="C239" s="32">
        <v>8085</v>
      </c>
      <c r="D239" s="32" t="s">
        <v>133</v>
      </c>
      <c r="E239" s="32" t="s">
        <v>5</v>
      </c>
      <c r="F239" s="32" t="s">
        <v>7</v>
      </c>
      <c r="G239" s="32" t="s">
        <v>42</v>
      </c>
      <c r="H239" s="32"/>
      <c r="I239">
        <v>23</v>
      </c>
      <c r="J239">
        <v>20</v>
      </c>
    </row>
    <row r="240" spans="1:10">
      <c r="A240" s="48">
        <v>43147</v>
      </c>
      <c r="B240" s="32" t="s">
        <v>4</v>
      </c>
      <c r="C240" s="32">
        <v>5411</v>
      </c>
      <c r="D240" s="32" t="s">
        <v>660</v>
      </c>
      <c r="E240" s="32" t="s">
        <v>5</v>
      </c>
      <c r="F240" s="32" t="s">
        <v>661</v>
      </c>
      <c r="G240" s="32" t="s">
        <v>123</v>
      </c>
      <c r="H240" s="32"/>
      <c r="I240">
        <v>32</v>
      </c>
      <c r="J240">
        <v>42</v>
      </c>
    </row>
    <row r="241" spans="1:10">
      <c r="A241" s="48">
        <v>43147</v>
      </c>
      <c r="B241" s="32" t="s">
        <v>4</v>
      </c>
      <c r="C241" s="32">
        <v>4382</v>
      </c>
      <c r="D241" s="32" t="s">
        <v>160</v>
      </c>
      <c r="E241" s="32" t="s">
        <v>5</v>
      </c>
      <c r="F241" s="32" t="s">
        <v>7</v>
      </c>
      <c r="G241" s="32" t="s">
        <v>42</v>
      </c>
      <c r="H241" s="32"/>
      <c r="I241">
        <v>9</v>
      </c>
      <c r="J241">
        <v>7</v>
      </c>
    </row>
    <row r="242" spans="1:10">
      <c r="A242" s="48">
        <v>43147</v>
      </c>
      <c r="B242" s="32" t="s">
        <v>4</v>
      </c>
      <c r="C242" s="32">
        <v>4392</v>
      </c>
      <c r="D242" s="32" t="s">
        <v>173</v>
      </c>
      <c r="E242" s="32" t="s">
        <v>5</v>
      </c>
      <c r="F242" s="32" t="s">
        <v>7</v>
      </c>
      <c r="G242" s="32" t="s">
        <v>123</v>
      </c>
      <c r="H242" s="32"/>
      <c r="I242">
        <v>12</v>
      </c>
      <c r="J242">
        <v>14</v>
      </c>
    </row>
    <row r="243" spans="1:10">
      <c r="A243" s="48">
        <v>43147</v>
      </c>
      <c r="B243" s="32" t="s">
        <v>4</v>
      </c>
      <c r="C243" s="32">
        <v>4997</v>
      </c>
      <c r="D243" s="32" t="s">
        <v>335</v>
      </c>
      <c r="E243" s="32" t="s">
        <v>5</v>
      </c>
      <c r="F243" s="32" t="s">
        <v>363</v>
      </c>
      <c r="G243" s="32" t="s">
        <v>658</v>
      </c>
      <c r="H243" s="32"/>
      <c r="I243">
        <v>15</v>
      </c>
      <c r="J243">
        <v>10</v>
      </c>
    </row>
    <row r="244" spans="1:10">
      <c r="A244" s="48">
        <v>43147</v>
      </c>
      <c r="B244" s="32" t="s">
        <v>4</v>
      </c>
      <c r="C244" s="32">
        <v>5371</v>
      </c>
      <c r="D244" s="32" t="s">
        <v>155</v>
      </c>
      <c r="E244" s="32" t="s">
        <v>5</v>
      </c>
      <c r="F244" s="32" t="s">
        <v>7</v>
      </c>
      <c r="G244" s="32" t="s">
        <v>269</v>
      </c>
      <c r="H244" s="32"/>
      <c r="I244">
        <v>30</v>
      </c>
      <c r="J244">
        <v>42</v>
      </c>
    </row>
    <row r="245" spans="1:10">
      <c r="A245" s="48">
        <v>43148</v>
      </c>
      <c r="B245" s="32" t="s">
        <v>6</v>
      </c>
      <c r="C245" s="32">
        <v>54457</v>
      </c>
      <c r="D245" s="32" t="s">
        <v>473</v>
      </c>
      <c r="E245" s="32" t="s">
        <v>5</v>
      </c>
      <c r="F245" s="32" t="s">
        <v>6</v>
      </c>
      <c r="G245" s="32" t="s">
        <v>672</v>
      </c>
      <c r="H245" s="32"/>
      <c r="I245">
        <v>43</v>
      </c>
      <c r="J245">
        <v>52</v>
      </c>
    </row>
    <row r="246" spans="1:10">
      <c r="A246" s="48">
        <v>43148</v>
      </c>
      <c r="B246" s="32" t="s">
        <v>4</v>
      </c>
      <c r="C246" s="32">
        <v>4480</v>
      </c>
      <c r="D246" s="32" t="s">
        <v>145</v>
      </c>
      <c r="E246" s="32" t="s">
        <v>5</v>
      </c>
      <c r="F246" s="32" t="s">
        <v>7</v>
      </c>
      <c r="G246" s="32" t="s">
        <v>624</v>
      </c>
      <c r="H246" s="32"/>
      <c r="I246">
        <v>8</v>
      </c>
      <c r="J246">
        <v>5</v>
      </c>
    </row>
    <row r="247" spans="1:10" ht="16" thickBot="1">
      <c r="A247" s="48">
        <v>43148</v>
      </c>
      <c r="B247" s="32" t="s">
        <v>4</v>
      </c>
      <c r="C247" s="32">
        <v>4976</v>
      </c>
      <c r="D247" s="32" t="s">
        <v>199</v>
      </c>
      <c r="E247" s="32" t="s">
        <v>5</v>
      </c>
      <c r="F247" s="32" t="s">
        <v>7</v>
      </c>
      <c r="G247" s="32" t="s">
        <v>131</v>
      </c>
      <c r="H247" s="32"/>
      <c r="I247">
        <v>16</v>
      </c>
      <c r="J247">
        <v>14</v>
      </c>
    </row>
    <row r="248" spans="1:10" ht="16" thickBot="1">
      <c r="A248" s="76">
        <v>43148</v>
      </c>
      <c r="B248" s="78" t="s">
        <v>4</v>
      </c>
      <c r="C248" s="80">
        <v>8326</v>
      </c>
      <c r="D248" s="81" t="s">
        <v>668</v>
      </c>
      <c r="E248" s="83" t="s">
        <v>5</v>
      </c>
      <c r="F248" s="83" t="s">
        <v>127</v>
      </c>
      <c r="G248" s="83" t="s">
        <v>388</v>
      </c>
      <c r="H248" s="83"/>
      <c r="I248">
        <v>22</v>
      </c>
      <c r="J248">
        <v>17</v>
      </c>
    </row>
    <row r="249" spans="1:10">
      <c r="A249" s="48">
        <v>43148</v>
      </c>
      <c r="B249" s="32" t="s">
        <v>4</v>
      </c>
      <c r="C249" s="32">
        <v>6118</v>
      </c>
      <c r="D249" s="32" t="s">
        <v>142</v>
      </c>
      <c r="E249" s="32" t="s">
        <v>5</v>
      </c>
      <c r="F249" s="32" t="s">
        <v>6</v>
      </c>
      <c r="G249" s="32" t="s">
        <v>658</v>
      </c>
      <c r="H249" s="32"/>
      <c r="I249">
        <v>31</v>
      </c>
      <c r="J249">
        <v>43</v>
      </c>
    </row>
    <row r="250" spans="1:10">
      <c r="A250" s="48">
        <v>43148</v>
      </c>
      <c r="B250" s="32" t="s">
        <v>4</v>
      </c>
      <c r="C250" s="32">
        <v>3820</v>
      </c>
      <c r="D250" s="32" t="s">
        <v>304</v>
      </c>
      <c r="E250" s="32" t="s">
        <v>5</v>
      </c>
      <c r="F250" s="32" t="s">
        <v>7</v>
      </c>
      <c r="G250" s="32" t="s">
        <v>51</v>
      </c>
      <c r="H250" s="32"/>
      <c r="I250">
        <v>13</v>
      </c>
      <c r="J250">
        <v>13</v>
      </c>
    </row>
    <row r="251" spans="1:10">
      <c r="A251" s="48">
        <v>43148</v>
      </c>
      <c r="B251" s="32" t="s">
        <v>4</v>
      </c>
      <c r="C251" s="32">
        <v>4423</v>
      </c>
      <c r="D251" s="32" t="s">
        <v>139</v>
      </c>
      <c r="E251" s="32" t="s">
        <v>5</v>
      </c>
      <c r="F251" s="32" t="s">
        <v>7</v>
      </c>
      <c r="G251" s="32" t="s">
        <v>73</v>
      </c>
      <c r="H251" s="32"/>
      <c r="I251">
        <v>5</v>
      </c>
      <c r="J251">
        <v>4</v>
      </c>
    </row>
    <row r="252" spans="1:10">
      <c r="A252" s="48">
        <v>43148</v>
      </c>
      <c r="B252" s="32" t="s">
        <v>4</v>
      </c>
      <c r="C252" s="32">
        <v>4998</v>
      </c>
      <c r="D252" s="32" t="s">
        <v>673</v>
      </c>
      <c r="E252" s="32" t="s">
        <v>5</v>
      </c>
      <c r="F252" s="32" t="s">
        <v>7</v>
      </c>
      <c r="G252" s="32" t="s">
        <v>131</v>
      </c>
      <c r="H252" s="32"/>
      <c r="I252">
        <v>15</v>
      </c>
      <c r="J252">
        <v>14</v>
      </c>
    </row>
    <row r="253" spans="1:10">
      <c r="A253" s="48">
        <v>43149</v>
      </c>
      <c r="B253" s="32" t="s">
        <v>4</v>
      </c>
      <c r="C253" s="32">
        <v>3436</v>
      </c>
      <c r="D253" s="32" t="s">
        <v>168</v>
      </c>
      <c r="E253" s="32" t="s">
        <v>5</v>
      </c>
      <c r="F253" s="32" t="s">
        <v>610</v>
      </c>
      <c r="G253" s="32" t="s">
        <v>548</v>
      </c>
      <c r="H253" s="32"/>
      <c r="I253">
        <v>19</v>
      </c>
      <c r="J253">
        <v>23</v>
      </c>
    </row>
    <row r="254" spans="1:10">
      <c r="A254" s="48">
        <v>43155</v>
      </c>
      <c r="B254" s="32" t="s">
        <v>6</v>
      </c>
      <c r="C254" s="145">
        <v>66706</v>
      </c>
      <c r="D254" s="32" t="s">
        <v>219</v>
      </c>
      <c r="E254" s="32" t="s">
        <v>5</v>
      </c>
      <c r="F254" s="32" t="s">
        <v>5</v>
      </c>
      <c r="G254" s="32" t="s">
        <v>388</v>
      </c>
      <c r="H254" s="32"/>
      <c r="I254">
        <v>35</v>
      </c>
      <c r="J254">
        <v>44</v>
      </c>
    </row>
    <row r="255" spans="1:10">
      <c r="A255" s="48">
        <v>43155</v>
      </c>
      <c r="B255" s="32" t="s">
        <v>6</v>
      </c>
      <c r="C255" s="145">
        <v>54298</v>
      </c>
      <c r="D255" s="32" t="s">
        <v>729</v>
      </c>
      <c r="E255" s="32" t="s">
        <v>5</v>
      </c>
      <c r="F255" s="32" t="s">
        <v>6</v>
      </c>
      <c r="G255" s="32" t="s">
        <v>609</v>
      </c>
      <c r="H255" s="32"/>
      <c r="I255">
        <v>50</v>
      </c>
      <c r="J255">
        <v>63</v>
      </c>
    </row>
    <row r="256" spans="1:10">
      <c r="A256" s="48">
        <v>43155</v>
      </c>
      <c r="B256" s="32" t="s">
        <v>4</v>
      </c>
      <c r="C256" s="145">
        <v>2612</v>
      </c>
      <c r="D256" s="32" t="s">
        <v>205</v>
      </c>
      <c r="E256" s="32" t="s">
        <v>5</v>
      </c>
      <c r="F256" s="32" t="s">
        <v>6</v>
      </c>
      <c r="G256" s="32" t="s">
        <v>728</v>
      </c>
      <c r="H256" s="32"/>
      <c r="I256">
        <v>23</v>
      </c>
      <c r="J256">
        <v>26</v>
      </c>
    </row>
    <row r="257" spans="1:10">
      <c r="A257" s="48">
        <v>43155</v>
      </c>
      <c r="B257" s="32" t="s">
        <v>4</v>
      </c>
      <c r="C257" s="145">
        <v>8614</v>
      </c>
      <c r="D257" s="32" t="s">
        <v>509</v>
      </c>
      <c r="E257" s="32" t="s">
        <v>5</v>
      </c>
      <c r="F257" s="32" t="s">
        <v>5</v>
      </c>
      <c r="G257" s="32" t="s">
        <v>98</v>
      </c>
      <c r="H257" s="32"/>
      <c r="I257">
        <v>520</v>
      </c>
      <c r="J257">
        <v>41</v>
      </c>
    </row>
    <row r="258" spans="1:10">
      <c r="A258" s="48">
        <v>43155</v>
      </c>
      <c r="B258" s="32" t="s">
        <v>4</v>
      </c>
      <c r="C258" s="145">
        <v>1499</v>
      </c>
      <c r="D258" s="32" t="s">
        <v>623</v>
      </c>
      <c r="E258" s="32" t="s">
        <v>5</v>
      </c>
      <c r="F258" s="32" t="s">
        <v>7</v>
      </c>
      <c r="G258" s="32" t="s">
        <v>609</v>
      </c>
      <c r="H258" s="32"/>
      <c r="I258">
        <v>23</v>
      </c>
      <c r="J258">
        <v>26</v>
      </c>
    </row>
    <row r="259" spans="1:10">
      <c r="A259" s="48">
        <v>43155</v>
      </c>
      <c r="B259" s="32" t="s">
        <v>4</v>
      </c>
      <c r="C259" s="145">
        <v>4499</v>
      </c>
      <c r="D259" s="32" t="s">
        <v>731</v>
      </c>
      <c r="E259" s="32" t="s">
        <v>5</v>
      </c>
      <c r="F259" s="32" t="s">
        <v>24</v>
      </c>
      <c r="G259" s="32" t="s">
        <v>577</v>
      </c>
      <c r="H259" s="32"/>
      <c r="I259">
        <v>14</v>
      </c>
      <c r="J259">
        <v>10</v>
      </c>
    </row>
    <row r="260" spans="1:10">
      <c r="A260" s="48">
        <v>43156</v>
      </c>
      <c r="B260" s="32" t="s">
        <v>4</v>
      </c>
      <c r="C260" s="145">
        <v>7444</v>
      </c>
      <c r="D260" s="32" t="s">
        <v>474</v>
      </c>
      <c r="E260" s="32" t="s">
        <v>5</v>
      </c>
      <c r="F260" s="32" t="s">
        <v>6</v>
      </c>
      <c r="G260" s="32" t="s">
        <v>466</v>
      </c>
      <c r="H260" s="32"/>
      <c r="I260">
        <v>35</v>
      </c>
      <c r="J260">
        <v>46</v>
      </c>
    </row>
    <row r="261" spans="1:10">
      <c r="A261" s="48">
        <v>43156</v>
      </c>
      <c r="B261" s="32" t="s">
        <v>4</v>
      </c>
      <c r="C261" s="145">
        <v>8531</v>
      </c>
      <c r="D261" s="32" t="s">
        <v>164</v>
      </c>
      <c r="E261" s="32" t="s">
        <v>5</v>
      </c>
      <c r="F261" s="32" t="s">
        <v>6</v>
      </c>
      <c r="G261" s="32" t="s">
        <v>609</v>
      </c>
      <c r="H261" s="32"/>
      <c r="I261">
        <v>45</v>
      </c>
      <c r="J261">
        <v>35</v>
      </c>
    </row>
    <row r="262" spans="1:10">
      <c r="A262" s="48">
        <v>43156</v>
      </c>
      <c r="B262" s="32" t="s">
        <v>4</v>
      </c>
      <c r="C262" s="145">
        <v>7463</v>
      </c>
      <c r="D262" s="32" t="s">
        <v>736</v>
      </c>
      <c r="E262" s="32" t="s">
        <v>5</v>
      </c>
      <c r="F262" s="32" t="s">
        <v>5</v>
      </c>
      <c r="G262" s="32" t="s">
        <v>609</v>
      </c>
      <c r="H262" s="32"/>
      <c r="I262">
        <v>40</v>
      </c>
      <c r="J262">
        <v>54</v>
      </c>
    </row>
    <row r="263" spans="1:10">
      <c r="A263" s="48">
        <v>43158</v>
      </c>
      <c r="B263" s="32" t="s">
        <v>4</v>
      </c>
      <c r="C263" s="145">
        <v>9047</v>
      </c>
      <c r="D263" s="32" t="s">
        <v>161</v>
      </c>
      <c r="E263" s="32" t="s">
        <v>5</v>
      </c>
      <c r="F263" s="32" t="s">
        <v>5</v>
      </c>
      <c r="G263" s="32" t="s">
        <v>609</v>
      </c>
      <c r="H263" s="32"/>
      <c r="I263">
        <v>46</v>
      </c>
      <c r="J263">
        <v>63</v>
      </c>
    </row>
    <row r="264" spans="1:10">
      <c r="A264" s="48">
        <v>43148</v>
      </c>
      <c r="B264" s="32" t="s">
        <v>4</v>
      </c>
      <c r="C264" s="32">
        <v>3545</v>
      </c>
      <c r="D264" s="32" t="s">
        <v>168</v>
      </c>
      <c r="E264" s="32" t="s">
        <v>675</v>
      </c>
      <c r="F264" s="32" t="s">
        <v>444</v>
      </c>
      <c r="G264" s="32" t="s">
        <v>659</v>
      </c>
      <c r="H264" s="32"/>
      <c r="I264">
        <v>19</v>
      </c>
      <c r="J264">
        <v>23</v>
      </c>
    </row>
    <row r="265" spans="1:10">
      <c r="A265" s="48">
        <v>43148</v>
      </c>
      <c r="B265" s="32" t="s">
        <v>4</v>
      </c>
      <c r="C265" s="32">
        <v>3650</v>
      </c>
      <c r="D265" s="32" t="s">
        <v>181</v>
      </c>
      <c r="E265" s="32" t="s">
        <v>674</v>
      </c>
      <c r="F265" s="32" t="s">
        <v>4</v>
      </c>
      <c r="G265" s="32" t="s">
        <v>380</v>
      </c>
      <c r="H265" s="32"/>
      <c r="I265">
        <v>15</v>
      </c>
      <c r="J265">
        <v>17</v>
      </c>
    </row>
    <row r="266" spans="1:10">
      <c r="A266" s="48">
        <v>43134</v>
      </c>
      <c r="B266" s="32" t="s">
        <v>6</v>
      </c>
      <c r="C266" s="32">
        <v>54457</v>
      </c>
      <c r="D266" s="32" t="s">
        <v>473</v>
      </c>
      <c r="E266" s="32" t="s">
        <v>599</v>
      </c>
      <c r="F266" s="32" t="s">
        <v>24</v>
      </c>
      <c r="G266" s="32" t="s">
        <v>548</v>
      </c>
      <c r="H266" s="32"/>
      <c r="I266">
        <v>42</v>
      </c>
      <c r="J266">
        <v>52</v>
      </c>
    </row>
    <row r="267" spans="1:10">
      <c r="A267" s="48">
        <v>43134</v>
      </c>
      <c r="B267" s="32" t="s">
        <v>4</v>
      </c>
      <c r="C267" s="32">
        <v>2414</v>
      </c>
      <c r="D267" s="32" t="s">
        <v>205</v>
      </c>
      <c r="E267" s="32" t="s">
        <v>599</v>
      </c>
      <c r="F267" s="32" t="s">
        <v>24</v>
      </c>
      <c r="G267" s="32" t="s">
        <v>98</v>
      </c>
      <c r="H267" s="32"/>
      <c r="I267">
        <v>23</v>
      </c>
      <c r="J267">
        <v>26</v>
      </c>
    </row>
    <row r="268" spans="1:10">
      <c r="A268" s="48">
        <v>43142</v>
      </c>
      <c r="B268" s="32" t="s">
        <v>7</v>
      </c>
      <c r="C268" s="32">
        <v>54400</v>
      </c>
      <c r="D268" s="32" t="s">
        <v>408</v>
      </c>
      <c r="E268" s="32" t="s">
        <v>79</v>
      </c>
      <c r="F268" s="32" t="s">
        <v>7</v>
      </c>
      <c r="G268" s="32" t="s">
        <v>603</v>
      </c>
      <c r="H268" s="32"/>
      <c r="I268">
        <v>21</v>
      </c>
      <c r="J268">
        <v>23</v>
      </c>
    </row>
    <row r="269" spans="1:10">
      <c r="A269" s="48">
        <v>43148</v>
      </c>
      <c r="B269" s="32" t="s">
        <v>4</v>
      </c>
      <c r="C269" s="32">
        <v>1749</v>
      </c>
      <c r="D269" s="32" t="s">
        <v>136</v>
      </c>
      <c r="E269" s="32" t="s">
        <v>79</v>
      </c>
      <c r="F269" s="32" t="s">
        <v>24</v>
      </c>
      <c r="G269" s="32" t="s">
        <v>42</v>
      </c>
      <c r="H269" s="32"/>
      <c r="I269">
        <v>21</v>
      </c>
      <c r="J269">
        <v>26</v>
      </c>
    </row>
    <row r="270" spans="1:10">
      <c r="A270" s="48">
        <v>43155</v>
      </c>
      <c r="B270" s="32" t="s">
        <v>4</v>
      </c>
      <c r="C270" s="145">
        <v>2713</v>
      </c>
      <c r="D270" s="32" t="s">
        <v>205</v>
      </c>
      <c r="E270" s="32" t="s">
        <v>79</v>
      </c>
      <c r="F270" s="32" t="s">
        <v>24</v>
      </c>
      <c r="G270" s="32" t="s">
        <v>609</v>
      </c>
      <c r="H270" s="32"/>
      <c r="I270">
        <v>23</v>
      </c>
      <c r="J270">
        <v>26</v>
      </c>
    </row>
    <row r="271" spans="1:10">
      <c r="A271" s="48">
        <v>43136</v>
      </c>
      <c r="B271" s="32" t="s">
        <v>606</v>
      </c>
      <c r="C271" s="32">
        <v>89218165</v>
      </c>
      <c r="D271" s="32" t="s">
        <v>607</v>
      </c>
      <c r="E271" s="32" t="s">
        <v>25</v>
      </c>
      <c r="F271" s="32" t="s">
        <v>28</v>
      </c>
      <c r="G271" s="32" t="s">
        <v>548</v>
      </c>
      <c r="H271" s="32"/>
    </row>
    <row r="272" spans="1:10">
      <c r="A272" s="48">
        <v>43142</v>
      </c>
      <c r="B272" s="32" t="s">
        <v>4</v>
      </c>
      <c r="C272" s="32">
        <v>4691</v>
      </c>
      <c r="D272" s="32" t="s">
        <v>131</v>
      </c>
      <c r="E272" s="32" t="s">
        <v>25</v>
      </c>
      <c r="F272" s="32" t="s">
        <v>5</v>
      </c>
      <c r="G272" s="32" t="s">
        <v>548</v>
      </c>
      <c r="H272" s="32"/>
      <c r="I272">
        <v>10</v>
      </c>
      <c r="J272">
        <v>3</v>
      </c>
    </row>
    <row r="273" spans="1:10">
      <c r="A273" s="48">
        <v>43145</v>
      </c>
      <c r="B273" s="32" t="s">
        <v>4</v>
      </c>
      <c r="C273" s="32">
        <v>3324</v>
      </c>
      <c r="D273" s="32" t="s">
        <v>183</v>
      </c>
      <c r="E273" s="32" t="s">
        <v>25</v>
      </c>
      <c r="F273" s="32" t="s">
        <v>5</v>
      </c>
      <c r="G273" s="32" t="s">
        <v>514</v>
      </c>
      <c r="H273" s="32"/>
      <c r="I273">
        <v>21</v>
      </c>
      <c r="J273">
        <v>27</v>
      </c>
    </row>
    <row r="274" spans="1:10">
      <c r="A274" s="48">
        <v>43145</v>
      </c>
      <c r="B274" s="32" t="s">
        <v>4</v>
      </c>
      <c r="C274" s="32">
        <v>4636</v>
      </c>
      <c r="D274" s="32" t="s">
        <v>131</v>
      </c>
      <c r="E274" s="32" t="s">
        <v>25</v>
      </c>
      <c r="F274" s="32" t="s">
        <v>5</v>
      </c>
      <c r="G274" s="32" t="s">
        <v>632</v>
      </c>
      <c r="H274" s="32"/>
      <c r="I274">
        <v>10</v>
      </c>
      <c r="J274">
        <v>3</v>
      </c>
    </row>
    <row r="275" spans="1:10">
      <c r="A275" s="48">
        <v>43145</v>
      </c>
      <c r="B275" s="32" t="s">
        <v>4</v>
      </c>
      <c r="C275" s="32">
        <v>3714</v>
      </c>
      <c r="D275" s="32" t="s">
        <v>192</v>
      </c>
      <c r="E275" s="32" t="s">
        <v>25</v>
      </c>
      <c r="F275" s="32" t="s">
        <v>7</v>
      </c>
      <c r="G275" s="32" t="s">
        <v>514</v>
      </c>
      <c r="H275" s="32"/>
      <c r="I275">
        <v>19</v>
      </c>
      <c r="J275">
        <v>20</v>
      </c>
    </row>
    <row r="276" spans="1:10">
      <c r="A276" s="48">
        <v>43145</v>
      </c>
      <c r="B276" s="32" t="s">
        <v>4</v>
      </c>
      <c r="C276" s="32">
        <v>5214</v>
      </c>
      <c r="D276" s="32" t="s">
        <v>166</v>
      </c>
      <c r="E276" s="32" t="s">
        <v>25</v>
      </c>
      <c r="F276" s="32" t="s">
        <v>5</v>
      </c>
      <c r="G276" s="32" t="s">
        <v>123</v>
      </c>
      <c r="H276" s="32"/>
      <c r="I276">
        <v>24</v>
      </c>
      <c r="J276">
        <v>33</v>
      </c>
    </row>
    <row r="277" spans="1:10">
      <c r="A277" s="48">
        <v>43147</v>
      </c>
      <c r="B277" s="32" t="s">
        <v>4</v>
      </c>
      <c r="C277" s="32">
        <v>4544</v>
      </c>
      <c r="D277" s="32" t="s">
        <v>131</v>
      </c>
      <c r="E277" s="32" t="s">
        <v>25</v>
      </c>
      <c r="F277" s="32" t="s">
        <v>27</v>
      </c>
      <c r="G277" s="32" t="s">
        <v>392</v>
      </c>
      <c r="H277" s="32"/>
      <c r="I277">
        <v>10</v>
      </c>
      <c r="J277">
        <v>3</v>
      </c>
    </row>
    <row r="278" spans="1:10">
      <c r="A278" s="48">
        <v>43148</v>
      </c>
      <c r="B278" s="32" t="s">
        <v>7</v>
      </c>
      <c r="C278" s="32">
        <v>57390</v>
      </c>
      <c r="D278" s="32" t="s">
        <v>669</v>
      </c>
      <c r="E278" s="32" t="s">
        <v>25</v>
      </c>
      <c r="F278" s="32" t="s">
        <v>7</v>
      </c>
      <c r="G278" s="32" t="s">
        <v>42</v>
      </c>
      <c r="H278" s="32"/>
      <c r="I278">
        <v>14</v>
      </c>
      <c r="J278">
        <v>11</v>
      </c>
    </row>
    <row r="279" spans="1:10">
      <c r="A279" s="48">
        <v>43148</v>
      </c>
      <c r="B279" s="32" t="s">
        <v>7</v>
      </c>
      <c r="C279" s="32">
        <v>57390</v>
      </c>
      <c r="D279" s="32" t="s">
        <v>669</v>
      </c>
      <c r="E279" s="32" t="s">
        <v>25</v>
      </c>
      <c r="F279" s="32" t="s">
        <v>7</v>
      </c>
      <c r="G279" s="32" t="s">
        <v>388</v>
      </c>
      <c r="H279" s="32"/>
      <c r="I279">
        <v>14</v>
      </c>
      <c r="J279">
        <v>11</v>
      </c>
    </row>
    <row r="280" spans="1:10">
      <c r="A280" s="48">
        <v>43135</v>
      </c>
      <c r="B280" s="32" t="s">
        <v>4</v>
      </c>
      <c r="C280" s="32">
        <v>4660</v>
      </c>
      <c r="D280" s="32" t="s">
        <v>131</v>
      </c>
      <c r="E280" s="32" t="s">
        <v>503</v>
      </c>
      <c r="F280" s="32" t="s">
        <v>57</v>
      </c>
      <c r="G280" s="32" t="s">
        <v>123</v>
      </c>
      <c r="H280" s="32"/>
      <c r="I280">
        <v>10</v>
      </c>
      <c r="J280">
        <v>3</v>
      </c>
    </row>
    <row r="281" spans="1:10">
      <c r="A281" s="48">
        <v>43141</v>
      </c>
      <c r="B281" s="32" t="s">
        <v>4</v>
      </c>
      <c r="C281" s="32">
        <v>4056</v>
      </c>
      <c r="D281" s="32" t="s">
        <v>141</v>
      </c>
      <c r="E281" s="32" t="s">
        <v>18</v>
      </c>
      <c r="F281" s="32" t="s">
        <v>7</v>
      </c>
      <c r="G281" s="32" t="s">
        <v>540</v>
      </c>
      <c r="H281" s="32"/>
      <c r="I281">
        <v>11</v>
      </c>
      <c r="J281">
        <v>10</v>
      </c>
    </row>
    <row r="282" spans="1:10">
      <c r="A282" s="48">
        <v>43135</v>
      </c>
      <c r="B282" s="32" t="s">
        <v>4</v>
      </c>
      <c r="C282" s="32">
        <v>4660</v>
      </c>
      <c r="D282" s="32" t="s">
        <v>131</v>
      </c>
      <c r="E282" s="32" t="s">
        <v>12</v>
      </c>
      <c r="F282" s="32" t="s">
        <v>57</v>
      </c>
      <c r="G282" s="32" t="s">
        <v>392</v>
      </c>
      <c r="H282" s="32"/>
      <c r="I282">
        <v>10</v>
      </c>
      <c r="J282">
        <v>3</v>
      </c>
    </row>
    <row r="283" spans="1:10">
      <c r="A283" s="48">
        <v>43147</v>
      </c>
      <c r="B283" s="32" t="s">
        <v>22</v>
      </c>
      <c r="C283" s="32">
        <v>6747</v>
      </c>
      <c r="D283" s="32" t="s">
        <v>642</v>
      </c>
      <c r="E283" s="32" t="s">
        <v>12</v>
      </c>
      <c r="F283" s="32" t="s">
        <v>24</v>
      </c>
      <c r="G283" s="32" t="s">
        <v>388</v>
      </c>
      <c r="H283" s="32"/>
      <c r="I283">
        <v>32</v>
      </c>
      <c r="J283">
        <v>31</v>
      </c>
    </row>
    <row r="284" spans="1:10">
      <c r="A284" s="48">
        <v>43147</v>
      </c>
      <c r="B284" s="32" t="s">
        <v>4</v>
      </c>
      <c r="C284" s="32">
        <v>4569</v>
      </c>
      <c r="D284" s="32" t="s">
        <v>131</v>
      </c>
      <c r="E284" s="32" t="s">
        <v>12</v>
      </c>
      <c r="F284" s="32" t="s">
        <v>7</v>
      </c>
      <c r="G284" s="32" t="s">
        <v>392</v>
      </c>
      <c r="H284" s="32"/>
      <c r="I284">
        <v>10</v>
      </c>
      <c r="J284">
        <v>3</v>
      </c>
    </row>
    <row r="285" spans="1:10">
      <c r="A285" s="48">
        <v>43147</v>
      </c>
      <c r="B285" s="32" t="s">
        <v>4</v>
      </c>
      <c r="C285" s="32">
        <v>4553</v>
      </c>
      <c r="D285" s="32" t="s">
        <v>131</v>
      </c>
      <c r="E285" s="32" t="s">
        <v>12</v>
      </c>
      <c r="F285" s="32" t="s">
        <v>24</v>
      </c>
      <c r="G285" s="32" t="s">
        <v>664</v>
      </c>
      <c r="H285" s="32"/>
      <c r="I285">
        <v>10</v>
      </c>
      <c r="J285">
        <v>3</v>
      </c>
    </row>
    <row r="286" spans="1:10">
      <c r="A286" s="48">
        <v>43156</v>
      </c>
      <c r="B286" s="32" t="s">
        <v>4</v>
      </c>
      <c r="C286" s="145">
        <v>1363</v>
      </c>
      <c r="D286" s="32" t="s">
        <v>136</v>
      </c>
      <c r="E286" s="32" t="s">
        <v>233</v>
      </c>
      <c r="F286" s="32" t="s">
        <v>7</v>
      </c>
      <c r="G286" s="32" t="s">
        <v>123</v>
      </c>
      <c r="H286" s="32"/>
      <c r="I286">
        <v>24</v>
      </c>
      <c r="J286">
        <v>27</v>
      </c>
    </row>
    <row r="287" spans="1:10">
      <c r="A287" s="48">
        <v>43152</v>
      </c>
      <c r="B287" s="32" t="s">
        <v>4</v>
      </c>
      <c r="C287" s="145">
        <v>9710</v>
      </c>
      <c r="D287" s="32" t="s">
        <v>715</v>
      </c>
      <c r="E287" s="32" t="s">
        <v>104</v>
      </c>
      <c r="F287" s="32" t="s">
        <v>4</v>
      </c>
      <c r="G287" s="32" t="s">
        <v>243</v>
      </c>
      <c r="H287" s="32"/>
      <c r="I287">
        <v>72</v>
      </c>
      <c r="J287">
        <v>94</v>
      </c>
    </row>
    <row r="288" spans="1:10">
      <c r="A288" s="48">
        <v>43146</v>
      </c>
      <c r="B288" s="32" t="s">
        <v>4</v>
      </c>
      <c r="C288" s="32">
        <v>7344</v>
      </c>
      <c r="D288" s="32" t="s">
        <v>130</v>
      </c>
      <c r="E288" s="32" t="s">
        <v>451</v>
      </c>
      <c r="F288" s="32" t="s">
        <v>5</v>
      </c>
      <c r="G288" s="32" t="s">
        <v>42</v>
      </c>
      <c r="H288" s="32"/>
      <c r="I288">
        <v>30</v>
      </c>
      <c r="J288">
        <v>36</v>
      </c>
    </row>
    <row r="289" spans="1:21">
      <c r="A289" s="48">
        <v>43148</v>
      </c>
      <c r="B289" s="32" t="s">
        <v>4</v>
      </c>
      <c r="C289" s="32">
        <v>2222</v>
      </c>
      <c r="D289" s="32" t="s">
        <v>205</v>
      </c>
      <c r="E289" s="32" t="s">
        <v>500</v>
      </c>
      <c r="F289" s="32" t="s">
        <v>24</v>
      </c>
      <c r="G289" s="32" t="s">
        <v>514</v>
      </c>
      <c r="H289" s="32"/>
      <c r="I289">
        <v>23</v>
      </c>
      <c r="J289">
        <v>26</v>
      </c>
    </row>
    <row r="290" spans="1:21">
      <c r="A290" s="48">
        <v>43148</v>
      </c>
      <c r="B290" s="32" t="s">
        <v>4</v>
      </c>
      <c r="C290" s="32">
        <v>6914</v>
      </c>
      <c r="D290" s="32" t="s">
        <v>286</v>
      </c>
      <c r="E290" s="32" t="s">
        <v>500</v>
      </c>
      <c r="F290" s="32" t="s">
        <v>24</v>
      </c>
      <c r="G290" s="32" t="s">
        <v>388</v>
      </c>
      <c r="H290" s="32"/>
      <c r="I290">
        <v>32</v>
      </c>
      <c r="J290">
        <v>47</v>
      </c>
    </row>
    <row r="291" spans="1:21">
      <c r="A291" s="48">
        <v>43142</v>
      </c>
      <c r="B291" s="32" t="s">
        <v>4</v>
      </c>
      <c r="C291" s="32">
        <v>4955</v>
      </c>
      <c r="D291" s="32" t="s">
        <v>152</v>
      </c>
      <c r="E291" s="32" t="s">
        <v>616</v>
      </c>
      <c r="F291" s="32" t="s">
        <v>24</v>
      </c>
      <c r="G291" s="32" t="s">
        <v>603</v>
      </c>
      <c r="H291" s="32"/>
      <c r="I291">
        <v>11</v>
      </c>
      <c r="J291">
        <v>7</v>
      </c>
    </row>
    <row r="292" spans="1:21">
      <c r="A292" s="48">
        <v>43155</v>
      </c>
      <c r="B292" s="32" t="s">
        <v>4</v>
      </c>
      <c r="C292" s="145">
        <v>5243</v>
      </c>
      <c r="D292" s="32" t="s">
        <v>166</v>
      </c>
      <c r="E292" s="32" t="s">
        <v>616</v>
      </c>
      <c r="F292" s="32" t="s">
        <v>24</v>
      </c>
      <c r="G292" s="32" t="s">
        <v>609</v>
      </c>
      <c r="H292" s="32"/>
      <c r="I292">
        <v>29</v>
      </c>
      <c r="J292">
        <v>34</v>
      </c>
    </row>
    <row r="294" spans="1:21">
      <c r="U294" s="121"/>
    </row>
    <row r="295" spans="1:21">
      <c r="U295" s="121">
        <f>289</f>
        <v>289</v>
      </c>
    </row>
    <row r="296" spans="1:21">
      <c r="A296" s="48"/>
      <c r="B296" s="32"/>
      <c r="C296" s="145"/>
      <c r="D296" s="32"/>
      <c r="E296" s="32"/>
      <c r="F296" s="32"/>
      <c r="G296" s="32"/>
      <c r="H296" s="32"/>
    </row>
    <row r="297" spans="1:21">
      <c r="I297" s="121">
        <f>SUM(I4:I295)</f>
        <v>9529</v>
      </c>
      <c r="J297" s="121">
        <f>SUM(J4:J295)</f>
        <v>11569</v>
      </c>
    </row>
    <row r="298" spans="1:21">
      <c r="I298" s="121">
        <f>291-2-9</f>
        <v>280</v>
      </c>
      <c r="J298" s="121">
        <f>291-2-9</f>
        <v>280</v>
      </c>
    </row>
    <row r="299" spans="1:21">
      <c r="I299" s="184">
        <f>I297/I298</f>
        <v>34.032142857142858</v>
      </c>
      <c r="J299" s="184">
        <f>J297/J298</f>
        <v>41.317857142857143</v>
      </c>
    </row>
    <row r="300" spans="1:21">
      <c r="L300" s="613" t="s">
        <v>754</v>
      </c>
      <c r="M300" s="613"/>
    </row>
    <row r="301" spans="1:21" ht="21">
      <c r="H301" t="s">
        <v>1319</v>
      </c>
      <c r="I301" s="175" t="s">
        <v>754</v>
      </c>
      <c r="J301" s="87">
        <f>263-180</f>
        <v>83</v>
      </c>
      <c r="K301" s="94">
        <f>J301/$J$320</f>
        <v>0.28719723183391005</v>
      </c>
      <c r="L301" s="614">
        <f>J301/J324</f>
        <v>0.39903846153846156</v>
      </c>
      <c r="M301" s="613"/>
    </row>
    <row r="302" spans="1:21" ht="21">
      <c r="I302" s="175" t="s">
        <v>755</v>
      </c>
      <c r="J302" s="87">
        <f>167-69</f>
        <v>98</v>
      </c>
      <c r="K302" s="94">
        <f t="shared" ref="K302:K319" si="0">J302/$J$320</f>
        <v>0.33910034602076122</v>
      </c>
    </row>
    <row r="303" spans="1:21" ht="21">
      <c r="I303" s="175" t="s">
        <v>580</v>
      </c>
      <c r="J303" s="87">
        <v>34</v>
      </c>
      <c r="K303" s="94">
        <f t="shared" si="0"/>
        <v>0.11764705882352941</v>
      </c>
    </row>
    <row r="304" spans="1:21" ht="21">
      <c r="I304" s="175" t="s">
        <v>581</v>
      </c>
      <c r="J304" s="87">
        <v>16</v>
      </c>
      <c r="K304" s="94">
        <f t="shared" si="0"/>
        <v>5.536332179930796E-2</v>
      </c>
    </row>
    <row r="305" spans="9:11" ht="21">
      <c r="I305" s="176" t="s">
        <v>579</v>
      </c>
      <c r="J305" s="87">
        <v>9</v>
      </c>
      <c r="K305" s="94">
        <f t="shared" si="0"/>
        <v>3.1141868512110725E-2</v>
      </c>
    </row>
    <row r="306" spans="9:11" ht="49" customHeight="1">
      <c r="I306" s="176" t="s">
        <v>771</v>
      </c>
      <c r="J306" s="87">
        <v>8</v>
      </c>
      <c r="K306" s="94">
        <f t="shared" si="0"/>
        <v>2.768166089965398E-2</v>
      </c>
    </row>
    <row r="307" spans="9:11" ht="21">
      <c r="I307" s="175" t="s">
        <v>756</v>
      </c>
      <c r="J307" s="87">
        <v>5</v>
      </c>
      <c r="K307" s="94">
        <f t="shared" si="0"/>
        <v>1.7301038062283738E-2</v>
      </c>
    </row>
    <row r="308" spans="9:11" ht="21">
      <c r="I308" s="175" t="s">
        <v>757</v>
      </c>
      <c r="J308" s="87">
        <v>1</v>
      </c>
      <c r="K308" s="94">
        <f t="shared" si="0"/>
        <v>3.4602076124567475E-3</v>
      </c>
    </row>
    <row r="309" spans="9:11" ht="21">
      <c r="I309" s="175" t="s">
        <v>758</v>
      </c>
      <c r="J309" s="87">
        <v>2</v>
      </c>
      <c r="K309" s="94">
        <f t="shared" si="0"/>
        <v>6.920415224913495E-3</v>
      </c>
    </row>
    <row r="310" spans="9:11" ht="21">
      <c r="I310" s="175" t="s">
        <v>759</v>
      </c>
      <c r="J310" s="87">
        <v>4</v>
      </c>
      <c r="K310" s="94">
        <f t="shared" si="0"/>
        <v>1.384083044982699E-2</v>
      </c>
    </row>
    <row r="311" spans="9:11" ht="21">
      <c r="I311" s="175" t="s">
        <v>769</v>
      </c>
      <c r="J311" s="87">
        <f>4</f>
        <v>4</v>
      </c>
      <c r="K311" s="94">
        <f t="shared" si="0"/>
        <v>1.384083044982699E-2</v>
      </c>
    </row>
    <row r="312" spans="9:11" ht="21">
      <c r="I312" s="175" t="s">
        <v>770</v>
      </c>
      <c r="J312" s="87">
        <v>5</v>
      </c>
      <c r="K312" s="94">
        <f t="shared" si="0"/>
        <v>1.7301038062283738E-2</v>
      </c>
    </row>
    <row r="313" spans="9:11" ht="21">
      <c r="I313" s="175" t="s">
        <v>772</v>
      </c>
      <c r="J313" s="87">
        <v>2</v>
      </c>
      <c r="K313" s="94">
        <f t="shared" si="0"/>
        <v>6.920415224913495E-3</v>
      </c>
    </row>
    <row r="314" spans="9:11" ht="21">
      <c r="I314" s="175" t="s">
        <v>773</v>
      </c>
      <c r="J314" s="87">
        <v>2</v>
      </c>
      <c r="K314" s="94">
        <f t="shared" si="0"/>
        <v>6.920415224913495E-3</v>
      </c>
    </row>
    <row r="315" spans="9:11" ht="21">
      <c r="I315" s="175" t="s">
        <v>774</v>
      </c>
      <c r="J315" s="87">
        <v>2</v>
      </c>
      <c r="K315" s="94">
        <f t="shared" si="0"/>
        <v>6.920415224913495E-3</v>
      </c>
    </row>
    <row r="316" spans="9:11" ht="21">
      <c r="I316" s="175" t="s">
        <v>775</v>
      </c>
      <c r="J316" s="87">
        <v>2</v>
      </c>
      <c r="K316" s="94">
        <f t="shared" si="0"/>
        <v>6.920415224913495E-3</v>
      </c>
    </row>
    <row r="317" spans="9:11" ht="21">
      <c r="I317" s="175" t="s">
        <v>760</v>
      </c>
      <c r="J317" s="87"/>
      <c r="K317" s="94">
        <f t="shared" si="0"/>
        <v>0</v>
      </c>
    </row>
    <row r="318" spans="9:11" ht="21">
      <c r="I318" s="176" t="s">
        <v>761</v>
      </c>
      <c r="J318" s="87"/>
      <c r="K318" s="94">
        <f t="shared" si="0"/>
        <v>0</v>
      </c>
    </row>
    <row r="319" spans="9:11" ht="42" customHeight="1">
      <c r="I319" s="176" t="s">
        <v>727</v>
      </c>
      <c r="J319" s="87">
        <v>12</v>
      </c>
      <c r="K319" s="94">
        <f t="shared" si="0"/>
        <v>4.1522491349480967E-2</v>
      </c>
    </row>
    <row r="320" spans="9:11" ht="21">
      <c r="I320" s="87"/>
      <c r="J320" s="87">
        <f>SUM(J301:J319)</f>
        <v>289</v>
      </c>
      <c r="K320" s="185">
        <f>SUM(K301:K319)</f>
        <v>1.0000000000000002</v>
      </c>
    </row>
    <row r="321" spans="8:11" ht="21">
      <c r="I321" s="87"/>
      <c r="J321" s="87">
        <f>292-3</f>
        <v>289</v>
      </c>
      <c r="K321" s="87"/>
    </row>
    <row r="322" spans="8:11">
      <c r="I322" s="186" t="s">
        <v>727</v>
      </c>
      <c r="J322" s="186">
        <f>SUM(J306:J319)</f>
        <v>49</v>
      </c>
      <c r="K322" s="187">
        <f>J322/J320</f>
        <v>0.16955017301038061</v>
      </c>
    </row>
    <row r="324" spans="8:11" ht="21">
      <c r="H324" t="s">
        <v>1320</v>
      </c>
      <c r="I324" s="134" t="s">
        <v>4</v>
      </c>
      <c r="J324" s="243">
        <v>208</v>
      </c>
      <c r="K324" s="144">
        <v>0.7197231833910035</v>
      </c>
    </row>
    <row r="325" spans="8:11" ht="21">
      <c r="I325" s="134" t="s">
        <v>22</v>
      </c>
      <c r="J325" s="135">
        <v>14</v>
      </c>
      <c r="K325" s="144">
        <v>4.8442906574394463E-2</v>
      </c>
    </row>
    <row r="326" spans="8:11" ht="21">
      <c r="I326" s="134" t="s">
        <v>6</v>
      </c>
      <c r="J326" s="135">
        <v>15</v>
      </c>
      <c r="K326" s="144">
        <v>5.1903114186851208E-2</v>
      </c>
    </row>
    <row r="327" spans="8:11" ht="21">
      <c r="I327" s="134" t="s">
        <v>7</v>
      </c>
      <c r="J327" s="135">
        <v>43</v>
      </c>
      <c r="K327" s="144">
        <v>0.14878892733564014</v>
      </c>
    </row>
    <row r="328" spans="8:11" ht="21">
      <c r="I328" s="134" t="s">
        <v>711</v>
      </c>
      <c r="J328" s="135">
        <v>9</v>
      </c>
      <c r="K328" s="144">
        <v>3.1141868512110725E-2</v>
      </c>
    </row>
    <row r="329" spans="8:11" ht="21">
      <c r="I329" s="134"/>
      <c r="J329" s="135">
        <v>289</v>
      </c>
      <c r="K329" s="144">
        <v>1</v>
      </c>
    </row>
  </sheetData>
  <sortState ref="A4:J292">
    <sortCondition ref="E4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2"/>
  <dimension ref="A1:M343"/>
  <sheetViews>
    <sheetView zoomScale="153" zoomScaleNormal="153" zoomScalePageLayoutView="153" workbookViewId="0">
      <pane ySplit="1" topLeftCell="A2" activePane="bottomLeft" state="frozen"/>
      <selection pane="bottomLeft" activeCell="H328" sqref="H5:H328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0" s="121" customFormat="1" ht="21">
      <c r="A3" s="117"/>
      <c r="B3" s="219"/>
      <c r="C3" s="119"/>
      <c r="D3" s="117"/>
      <c r="E3" s="120"/>
      <c r="F3" s="120"/>
      <c r="G3" s="120"/>
      <c r="H3" s="120"/>
    </row>
    <row r="4" spans="1:10" s="121" customFormat="1" ht="21">
      <c r="A4" s="117"/>
      <c r="B4" s="219"/>
      <c r="C4" s="119"/>
      <c r="D4" s="117"/>
      <c r="E4" s="120"/>
      <c r="F4" s="120"/>
      <c r="G4" s="120"/>
      <c r="H4" s="120"/>
    </row>
    <row r="5" spans="1:10">
      <c r="A5" s="48">
        <v>43162</v>
      </c>
      <c r="B5" s="231" t="s">
        <v>22</v>
      </c>
      <c r="C5" s="214">
        <v>6747</v>
      </c>
      <c r="D5" s="32" t="s">
        <v>642</v>
      </c>
      <c r="E5" s="32" t="s">
        <v>7</v>
      </c>
      <c r="F5" s="32" t="s">
        <v>6</v>
      </c>
      <c r="G5" s="32" t="s">
        <v>482</v>
      </c>
      <c r="H5" s="32"/>
      <c r="I5" s="121"/>
      <c r="J5" s="121"/>
    </row>
    <row r="6" spans="1:10">
      <c r="A6" s="48">
        <v>43162</v>
      </c>
      <c r="B6" s="231" t="s">
        <v>22</v>
      </c>
      <c r="C6" s="214">
        <v>6723</v>
      </c>
      <c r="D6" s="32" t="s">
        <v>799</v>
      </c>
      <c r="E6" s="32" t="s">
        <v>7</v>
      </c>
      <c r="F6" s="32" t="s">
        <v>7</v>
      </c>
      <c r="G6" s="32" t="s">
        <v>800</v>
      </c>
      <c r="H6" s="32"/>
      <c r="I6" s="121"/>
      <c r="J6" s="121"/>
    </row>
    <row r="7" spans="1:10">
      <c r="A7" s="210">
        <v>43176</v>
      </c>
      <c r="B7" s="232" t="s">
        <v>6</v>
      </c>
      <c r="C7" s="215">
        <v>54533</v>
      </c>
      <c r="D7" s="211" t="s">
        <v>908</v>
      </c>
      <c r="E7" s="211" t="s">
        <v>24</v>
      </c>
      <c r="F7" s="211" t="s">
        <v>28</v>
      </c>
      <c r="G7" s="211" t="s">
        <v>42</v>
      </c>
      <c r="H7" s="211"/>
      <c r="I7" s="121"/>
      <c r="J7" s="121"/>
    </row>
    <row r="8" spans="1:10">
      <c r="A8" s="210">
        <v>43178</v>
      </c>
      <c r="B8" s="232" t="s">
        <v>6</v>
      </c>
      <c r="C8" s="215">
        <v>54146</v>
      </c>
      <c r="D8" s="211" t="s">
        <v>434</v>
      </c>
      <c r="E8" s="211" t="s">
        <v>24</v>
      </c>
      <c r="F8" s="211" t="s">
        <v>6</v>
      </c>
      <c r="G8" s="211" t="s">
        <v>42</v>
      </c>
      <c r="H8" s="211"/>
      <c r="I8" s="121"/>
      <c r="J8" s="121"/>
    </row>
    <row r="9" spans="1:10">
      <c r="A9" s="210">
        <v>43184</v>
      </c>
      <c r="B9" s="211" t="s">
        <v>6</v>
      </c>
      <c r="C9" s="211">
        <v>54655</v>
      </c>
      <c r="D9" s="211" t="s">
        <v>977</v>
      </c>
      <c r="E9" s="211" t="s">
        <v>24</v>
      </c>
      <c r="F9" s="211" t="s">
        <v>6</v>
      </c>
      <c r="G9" s="211" t="s">
        <v>65</v>
      </c>
      <c r="H9" s="211"/>
      <c r="I9" s="121"/>
      <c r="J9" s="121"/>
    </row>
    <row r="10" spans="1:10">
      <c r="A10" s="210">
        <v>43185</v>
      </c>
      <c r="B10" s="211" t="s">
        <v>6</v>
      </c>
      <c r="C10" s="211">
        <v>54294</v>
      </c>
      <c r="D10" s="211" t="s">
        <v>434</v>
      </c>
      <c r="E10" s="211" t="s">
        <v>24</v>
      </c>
      <c r="F10" s="211" t="s">
        <v>6</v>
      </c>
      <c r="G10" s="211" t="s">
        <v>548</v>
      </c>
      <c r="H10" s="211"/>
      <c r="I10" s="121"/>
      <c r="J10" s="121"/>
    </row>
    <row r="11" spans="1:10">
      <c r="A11" s="210">
        <v>43190</v>
      </c>
      <c r="B11" s="211" t="s">
        <v>6</v>
      </c>
      <c r="C11" s="246" t="s">
        <v>1018</v>
      </c>
      <c r="D11" s="211" t="s">
        <v>1019</v>
      </c>
      <c r="E11" s="211" t="s">
        <v>24</v>
      </c>
      <c r="F11" s="211" t="s">
        <v>24</v>
      </c>
      <c r="G11" s="211" t="s">
        <v>388</v>
      </c>
      <c r="H11" s="211"/>
      <c r="I11" s="121"/>
      <c r="J11" s="121"/>
    </row>
    <row r="12" spans="1:10">
      <c r="A12" s="48">
        <v>43162</v>
      </c>
      <c r="B12" s="231" t="s">
        <v>4</v>
      </c>
      <c r="C12" s="214">
        <v>7210</v>
      </c>
      <c r="D12" s="32" t="s">
        <v>156</v>
      </c>
      <c r="E12" s="32" t="s">
        <v>24</v>
      </c>
      <c r="F12" s="32" t="s">
        <v>7</v>
      </c>
      <c r="G12" s="32" t="s">
        <v>789</v>
      </c>
      <c r="H12" s="32"/>
      <c r="I12" s="121"/>
      <c r="J12" s="121"/>
    </row>
    <row r="13" spans="1:10">
      <c r="A13" s="48">
        <v>43163</v>
      </c>
      <c r="B13" s="231" t="s">
        <v>4</v>
      </c>
      <c r="C13" s="214">
        <v>7246</v>
      </c>
      <c r="D13" s="32" t="s">
        <v>156</v>
      </c>
      <c r="E13" s="32" t="s">
        <v>24</v>
      </c>
      <c r="F13" s="32" t="s">
        <v>7</v>
      </c>
      <c r="G13" s="32" t="s">
        <v>794</v>
      </c>
      <c r="H13" s="32"/>
      <c r="I13" s="121"/>
      <c r="J13" s="121"/>
    </row>
    <row r="14" spans="1:10">
      <c r="A14" s="48">
        <v>43163</v>
      </c>
      <c r="B14" s="231" t="s">
        <v>4</v>
      </c>
      <c r="C14" s="214">
        <v>6934</v>
      </c>
      <c r="D14" s="32" t="s">
        <v>801</v>
      </c>
      <c r="E14" s="32" t="s">
        <v>24</v>
      </c>
      <c r="F14" s="32" t="s">
        <v>7</v>
      </c>
      <c r="G14" s="32" t="s">
        <v>98</v>
      </c>
      <c r="H14" s="32"/>
      <c r="I14" s="121"/>
      <c r="J14" s="121"/>
    </row>
    <row r="15" spans="1:10">
      <c r="A15" s="210">
        <v>43169</v>
      </c>
      <c r="B15" s="232" t="s">
        <v>4</v>
      </c>
      <c r="C15" s="215">
        <v>1670</v>
      </c>
      <c r="D15" s="211" t="s">
        <v>648</v>
      </c>
      <c r="E15" s="211" t="s">
        <v>24</v>
      </c>
      <c r="F15" s="211" t="s">
        <v>7</v>
      </c>
      <c r="G15" s="211" t="s">
        <v>116</v>
      </c>
      <c r="H15" s="211"/>
      <c r="I15" s="121"/>
      <c r="J15" s="121"/>
    </row>
    <row r="16" spans="1:10">
      <c r="A16" s="210">
        <v>43169</v>
      </c>
      <c r="B16" s="232" t="s">
        <v>4</v>
      </c>
      <c r="C16" s="215">
        <v>1845</v>
      </c>
      <c r="D16" s="211" t="s">
        <v>132</v>
      </c>
      <c r="E16" s="211" t="s">
        <v>24</v>
      </c>
      <c r="F16" s="211"/>
      <c r="G16" s="211" t="s">
        <v>116</v>
      </c>
      <c r="H16" s="211"/>
      <c r="I16" s="121"/>
      <c r="J16" s="121"/>
    </row>
    <row r="17" spans="1:10">
      <c r="A17" s="210">
        <v>43169</v>
      </c>
      <c r="B17" s="232" t="s">
        <v>4</v>
      </c>
      <c r="C17" s="215">
        <v>2680</v>
      </c>
      <c r="D17" s="211" t="s">
        <v>872</v>
      </c>
      <c r="E17" s="211" t="s">
        <v>24</v>
      </c>
      <c r="F17" s="211" t="s">
        <v>9</v>
      </c>
      <c r="G17" s="211" t="s">
        <v>98</v>
      </c>
      <c r="H17" s="211"/>
      <c r="I17" s="121"/>
      <c r="J17" s="121"/>
    </row>
    <row r="18" spans="1:10">
      <c r="A18" s="210">
        <v>43174</v>
      </c>
      <c r="B18" s="232" t="s">
        <v>4</v>
      </c>
      <c r="C18" s="215">
        <v>7248</v>
      </c>
      <c r="D18" s="211" t="s">
        <v>153</v>
      </c>
      <c r="E18" s="211" t="s">
        <v>24</v>
      </c>
      <c r="F18" s="211" t="s">
        <v>7</v>
      </c>
      <c r="G18" s="211" t="s">
        <v>905</v>
      </c>
      <c r="H18" s="211"/>
      <c r="I18" s="121"/>
      <c r="J18" s="121"/>
    </row>
    <row r="19" spans="1:10">
      <c r="A19" s="210">
        <v>43176</v>
      </c>
      <c r="B19" s="232" t="s">
        <v>4</v>
      </c>
      <c r="C19" s="215">
        <v>2210</v>
      </c>
      <c r="D19" s="211" t="s">
        <v>205</v>
      </c>
      <c r="E19" s="211" t="s">
        <v>24</v>
      </c>
      <c r="F19" s="211" t="s">
        <v>7</v>
      </c>
      <c r="G19" s="211" t="s">
        <v>910</v>
      </c>
      <c r="H19" s="211"/>
      <c r="I19" s="121"/>
      <c r="J19" s="121"/>
    </row>
    <row r="20" spans="1:10">
      <c r="A20" s="210">
        <v>43176</v>
      </c>
      <c r="B20" s="232" t="s">
        <v>4</v>
      </c>
      <c r="C20" s="215">
        <v>2432</v>
      </c>
      <c r="D20" s="211" t="s">
        <v>205</v>
      </c>
      <c r="E20" s="211" t="s">
        <v>24</v>
      </c>
      <c r="F20" s="211" t="s">
        <v>639</v>
      </c>
      <c r="G20" s="211" t="s">
        <v>42</v>
      </c>
      <c r="H20" s="211"/>
      <c r="I20" s="121"/>
      <c r="J20" s="121"/>
    </row>
    <row r="21" spans="1:10">
      <c r="A21" s="210">
        <v>43177</v>
      </c>
      <c r="B21" s="232" t="s">
        <v>4</v>
      </c>
      <c r="C21" s="215">
        <v>8079</v>
      </c>
      <c r="D21" s="211" t="s">
        <v>133</v>
      </c>
      <c r="E21" s="211" t="s">
        <v>24</v>
      </c>
      <c r="F21" s="211" t="s">
        <v>7</v>
      </c>
      <c r="G21" s="211" t="s">
        <v>42</v>
      </c>
      <c r="H21" s="211"/>
      <c r="I21" s="121"/>
      <c r="J21" s="121"/>
    </row>
    <row r="22" spans="1:10">
      <c r="A22" s="210">
        <v>43177</v>
      </c>
      <c r="B22" s="232" t="s">
        <v>4</v>
      </c>
      <c r="C22" s="215">
        <v>2711</v>
      </c>
      <c r="D22" s="211" t="s">
        <v>205</v>
      </c>
      <c r="E22" s="211" t="s">
        <v>24</v>
      </c>
      <c r="F22" s="211" t="s">
        <v>7</v>
      </c>
      <c r="G22" s="211" t="s">
        <v>42</v>
      </c>
      <c r="H22" s="211"/>
      <c r="I22" s="121"/>
      <c r="J22" s="121"/>
    </row>
    <row r="23" spans="1:10">
      <c r="A23" s="210">
        <v>43177</v>
      </c>
      <c r="B23" s="232" t="s">
        <v>4</v>
      </c>
      <c r="C23" s="215">
        <v>6163</v>
      </c>
      <c r="D23" s="211" t="s">
        <v>452</v>
      </c>
      <c r="E23" s="211" t="s">
        <v>24</v>
      </c>
      <c r="F23" s="211" t="s">
        <v>5</v>
      </c>
      <c r="G23" s="211" t="s">
        <v>941</v>
      </c>
      <c r="H23" s="211"/>
      <c r="I23" s="121"/>
      <c r="J23" s="121"/>
    </row>
    <row r="24" spans="1:10">
      <c r="A24" s="210">
        <v>43183</v>
      </c>
      <c r="B24" s="232" t="s">
        <v>4</v>
      </c>
      <c r="C24" s="215">
        <v>5418</v>
      </c>
      <c r="D24" s="211" t="s">
        <v>205</v>
      </c>
      <c r="E24" s="211" t="s">
        <v>24</v>
      </c>
      <c r="F24" s="211" t="s">
        <v>6</v>
      </c>
      <c r="G24" s="211" t="s">
        <v>957</v>
      </c>
      <c r="H24" s="211"/>
      <c r="I24" s="121"/>
      <c r="J24" s="121"/>
    </row>
    <row r="25" spans="1:10">
      <c r="A25" s="210">
        <v>43184</v>
      </c>
      <c r="B25" s="211" t="s">
        <v>4</v>
      </c>
      <c r="C25" s="211">
        <v>1430</v>
      </c>
      <c r="D25" s="211" t="s">
        <v>205</v>
      </c>
      <c r="E25" s="211" t="s">
        <v>24</v>
      </c>
      <c r="F25" s="211"/>
      <c r="G25" s="211" t="s">
        <v>98</v>
      </c>
      <c r="H25" s="211"/>
      <c r="I25" s="121"/>
      <c r="J25" s="121"/>
    </row>
    <row r="26" spans="1:10">
      <c r="A26" s="210">
        <v>43190</v>
      </c>
      <c r="B26" s="211" t="s">
        <v>4</v>
      </c>
      <c r="C26" s="211">
        <v>4408</v>
      </c>
      <c r="D26" s="211" t="s">
        <v>158</v>
      </c>
      <c r="E26" s="211" t="s">
        <v>24</v>
      </c>
      <c r="F26" s="211" t="s">
        <v>6</v>
      </c>
      <c r="G26" s="211" t="s">
        <v>37</v>
      </c>
      <c r="H26" s="211"/>
      <c r="I26" s="184"/>
      <c r="J26" s="184"/>
    </row>
    <row r="27" spans="1:10">
      <c r="A27" s="210">
        <v>43190</v>
      </c>
      <c r="B27" s="211" t="s">
        <v>4</v>
      </c>
      <c r="C27" s="211">
        <v>8261</v>
      </c>
      <c r="D27" s="211" t="s">
        <v>162</v>
      </c>
      <c r="E27" s="211" t="s">
        <v>24</v>
      </c>
      <c r="F27" s="211" t="s">
        <v>127</v>
      </c>
      <c r="G27" s="211" t="s">
        <v>388</v>
      </c>
      <c r="H27" s="211"/>
      <c r="I27" s="121"/>
      <c r="J27" s="121"/>
    </row>
    <row r="28" spans="1:10">
      <c r="A28" s="210">
        <v>43180</v>
      </c>
      <c r="B28" s="232" t="s">
        <v>947</v>
      </c>
      <c r="C28" s="215">
        <v>60202</v>
      </c>
      <c r="D28" s="211" t="s">
        <v>948</v>
      </c>
      <c r="E28" s="211" t="s">
        <v>24</v>
      </c>
      <c r="F28" s="211" t="s">
        <v>911</v>
      </c>
      <c r="G28" s="211" t="s">
        <v>949</v>
      </c>
      <c r="H28" s="211"/>
      <c r="I28" s="121"/>
      <c r="J28" s="121"/>
    </row>
    <row r="29" spans="1:10">
      <c r="A29" s="48">
        <v>43163</v>
      </c>
      <c r="B29" s="231" t="s">
        <v>4</v>
      </c>
      <c r="C29" s="214">
        <v>8141</v>
      </c>
      <c r="D29" s="32" t="s">
        <v>148</v>
      </c>
      <c r="E29" s="32" t="s">
        <v>808</v>
      </c>
      <c r="F29" s="32" t="s">
        <v>809</v>
      </c>
      <c r="G29" s="32" t="s">
        <v>807</v>
      </c>
      <c r="H29" s="32"/>
      <c r="I29" s="121"/>
      <c r="J29" s="121"/>
    </row>
    <row r="30" spans="1:10">
      <c r="A30" s="210">
        <v>43177</v>
      </c>
      <c r="B30" s="232" t="s">
        <v>4</v>
      </c>
      <c r="C30" s="215">
        <v>4217</v>
      </c>
      <c r="D30" s="211" t="s">
        <v>141</v>
      </c>
      <c r="E30" s="211" t="s">
        <v>923</v>
      </c>
      <c r="F30" s="211" t="s">
        <v>924</v>
      </c>
      <c r="G30" s="211" t="s">
        <v>925</v>
      </c>
      <c r="H30" s="211"/>
      <c r="I30" s="121"/>
      <c r="J30" s="121"/>
    </row>
    <row r="31" spans="1:10">
      <c r="A31" s="210">
        <v>43176</v>
      </c>
      <c r="B31" s="232" t="s">
        <v>4</v>
      </c>
      <c r="C31" s="215">
        <v>1430</v>
      </c>
      <c r="D31" s="211" t="s">
        <v>205</v>
      </c>
      <c r="E31" s="211" t="s">
        <v>912</v>
      </c>
      <c r="F31" s="211"/>
      <c r="G31" s="211" t="s">
        <v>388</v>
      </c>
      <c r="H31" s="211"/>
      <c r="I31" s="121"/>
      <c r="J31" s="121"/>
    </row>
    <row r="32" spans="1:10">
      <c r="A32" s="210">
        <v>43170</v>
      </c>
      <c r="B32" s="232" t="s">
        <v>4</v>
      </c>
      <c r="C32" s="215">
        <v>1146</v>
      </c>
      <c r="D32" s="211" t="s">
        <v>132</v>
      </c>
      <c r="E32" s="211" t="s">
        <v>633</v>
      </c>
      <c r="F32" s="211" t="s">
        <v>24</v>
      </c>
      <c r="G32" s="211" t="s">
        <v>98</v>
      </c>
      <c r="H32" s="211"/>
      <c r="I32" s="121"/>
      <c r="J32" s="121"/>
    </row>
    <row r="33" spans="1:10">
      <c r="A33" s="48">
        <v>43161</v>
      </c>
      <c r="B33" s="231" t="s">
        <v>6</v>
      </c>
      <c r="C33" s="214">
        <v>38114</v>
      </c>
      <c r="D33" s="32" t="s">
        <v>784</v>
      </c>
      <c r="E33" s="32" t="s">
        <v>6</v>
      </c>
      <c r="F33" s="32" t="s">
        <v>7</v>
      </c>
      <c r="G33" s="32" t="s">
        <v>609</v>
      </c>
      <c r="H33" s="32"/>
      <c r="I33" s="121"/>
      <c r="J33" s="121"/>
    </row>
    <row r="34" spans="1:10">
      <c r="A34" s="48">
        <v>43163</v>
      </c>
      <c r="B34" s="231" t="s">
        <v>6</v>
      </c>
      <c r="C34" s="214">
        <v>54338</v>
      </c>
      <c r="D34" s="32" t="s">
        <v>968</v>
      </c>
      <c r="E34" s="32" t="s">
        <v>6</v>
      </c>
      <c r="F34" s="32" t="s">
        <v>6</v>
      </c>
      <c r="G34" s="32" t="s">
        <v>609</v>
      </c>
      <c r="H34" s="32"/>
      <c r="I34" s="121"/>
      <c r="J34" s="121"/>
    </row>
    <row r="35" spans="1:10">
      <c r="A35" s="210">
        <v>43169</v>
      </c>
      <c r="B35" s="232" t="s">
        <v>6</v>
      </c>
      <c r="C35" s="215">
        <v>54329</v>
      </c>
      <c r="D35" s="211" t="s">
        <v>868</v>
      </c>
      <c r="E35" s="211" t="s">
        <v>6</v>
      </c>
      <c r="F35" s="211" t="s">
        <v>24</v>
      </c>
      <c r="G35" s="211" t="s">
        <v>235</v>
      </c>
      <c r="H35" s="211"/>
      <c r="I35" s="121"/>
      <c r="J35" s="121"/>
    </row>
    <row r="36" spans="1:10">
      <c r="A36" s="210">
        <v>43183</v>
      </c>
      <c r="B36" s="232" t="s">
        <v>6</v>
      </c>
      <c r="C36" s="215">
        <v>66564</v>
      </c>
      <c r="D36" s="211" t="s">
        <v>958</v>
      </c>
      <c r="E36" s="211" t="s">
        <v>6</v>
      </c>
      <c r="F36" s="211" t="s">
        <v>24</v>
      </c>
      <c r="G36" s="211" t="s">
        <v>959</v>
      </c>
      <c r="H36" s="211"/>
      <c r="I36" s="121"/>
      <c r="J36" s="121"/>
    </row>
    <row r="37" spans="1:10">
      <c r="A37" s="210">
        <v>43183</v>
      </c>
      <c r="B37" s="232" t="s">
        <v>6</v>
      </c>
      <c r="C37" s="215">
        <v>41124</v>
      </c>
      <c r="D37" s="211" t="s">
        <v>962</v>
      </c>
      <c r="E37" s="211" t="s">
        <v>6</v>
      </c>
      <c r="F37" s="211" t="s">
        <v>24</v>
      </c>
      <c r="G37" s="211" t="s">
        <v>98</v>
      </c>
      <c r="H37" s="211"/>
      <c r="I37" s="121"/>
      <c r="J37" s="121"/>
    </row>
    <row r="38" spans="1:10">
      <c r="A38" s="210">
        <v>43186</v>
      </c>
      <c r="B38" s="211" t="s">
        <v>6</v>
      </c>
      <c r="C38" s="211">
        <v>38114</v>
      </c>
      <c r="D38" s="211" t="s">
        <v>996</v>
      </c>
      <c r="E38" s="211" t="s">
        <v>6</v>
      </c>
      <c r="F38" s="211" t="s">
        <v>6</v>
      </c>
      <c r="G38" s="211" t="s">
        <v>994</v>
      </c>
      <c r="H38" s="211"/>
      <c r="I38" s="121"/>
      <c r="J38" s="121"/>
    </row>
    <row r="39" spans="1:10">
      <c r="A39" s="210">
        <v>43186</v>
      </c>
      <c r="B39" s="211" t="s">
        <v>6</v>
      </c>
      <c r="C39" s="211">
        <v>60322</v>
      </c>
      <c r="D39" s="211" t="s">
        <v>426</v>
      </c>
      <c r="E39" s="211" t="s">
        <v>6</v>
      </c>
      <c r="F39" s="211" t="s">
        <v>6</v>
      </c>
      <c r="G39" s="211" t="s">
        <v>995</v>
      </c>
      <c r="H39" s="211"/>
      <c r="I39" s="121"/>
      <c r="J39" s="121"/>
    </row>
    <row r="40" spans="1:10">
      <c r="A40" s="210">
        <v>43188</v>
      </c>
      <c r="B40" s="211" t="s">
        <v>6</v>
      </c>
      <c r="C40" s="211">
        <v>54311</v>
      </c>
      <c r="D40" s="211" t="s">
        <v>434</v>
      </c>
      <c r="E40" s="211" t="s">
        <v>6</v>
      </c>
      <c r="F40" s="211" t="s">
        <v>24</v>
      </c>
      <c r="G40" s="211" t="s">
        <v>235</v>
      </c>
      <c r="H40" s="211"/>
      <c r="I40" s="121"/>
      <c r="J40" s="121"/>
    </row>
    <row r="41" spans="1:10">
      <c r="A41" s="210">
        <v>43188</v>
      </c>
      <c r="B41" s="211" t="s">
        <v>6</v>
      </c>
      <c r="C41" s="211">
        <v>54456</v>
      </c>
      <c r="D41" s="211" t="s">
        <v>999</v>
      </c>
      <c r="E41" s="211" t="s">
        <v>6</v>
      </c>
      <c r="F41" s="211" t="s">
        <v>6</v>
      </c>
      <c r="G41" s="211" t="s">
        <v>794</v>
      </c>
      <c r="H41" s="211"/>
      <c r="I41" s="121"/>
      <c r="J41" s="121"/>
    </row>
    <row r="42" spans="1:10">
      <c r="A42" s="210">
        <v>43188</v>
      </c>
      <c r="B42" s="211" t="s">
        <v>6</v>
      </c>
      <c r="C42" s="211">
        <v>38442</v>
      </c>
      <c r="D42" s="211" t="s">
        <v>1001</v>
      </c>
      <c r="E42" s="211" t="s">
        <v>6</v>
      </c>
      <c r="F42" s="211" t="s">
        <v>6</v>
      </c>
      <c r="G42" s="211" t="s">
        <v>609</v>
      </c>
      <c r="H42" s="211"/>
      <c r="I42" s="121"/>
      <c r="J42" s="121"/>
    </row>
    <row r="43" spans="1:10">
      <c r="A43" s="210">
        <v>43188</v>
      </c>
      <c r="B43" s="211" t="s">
        <v>6</v>
      </c>
      <c r="C43" s="211">
        <v>66625</v>
      </c>
      <c r="D43" s="211" t="s">
        <v>1002</v>
      </c>
      <c r="E43" s="211" t="s">
        <v>6</v>
      </c>
      <c r="F43" s="211" t="s">
        <v>220</v>
      </c>
      <c r="G43" s="211" t="s">
        <v>98</v>
      </c>
      <c r="H43" s="211"/>
      <c r="I43" s="121"/>
      <c r="J43" s="121"/>
    </row>
    <row r="44" spans="1:10">
      <c r="A44" s="210">
        <v>43189</v>
      </c>
      <c r="B44" s="211" t="s">
        <v>6</v>
      </c>
      <c r="C44" s="211">
        <v>66780</v>
      </c>
      <c r="D44" s="211" t="s">
        <v>1005</v>
      </c>
      <c r="E44" s="211" t="s">
        <v>6</v>
      </c>
      <c r="F44" s="211" t="s">
        <v>6</v>
      </c>
      <c r="G44" s="211" t="s">
        <v>609</v>
      </c>
      <c r="H44" s="211"/>
      <c r="I44" s="121"/>
      <c r="J44" s="121"/>
    </row>
    <row r="45" spans="1:10">
      <c r="A45" s="210">
        <v>43189</v>
      </c>
      <c r="B45" s="211" t="s">
        <v>6</v>
      </c>
      <c r="C45" s="211">
        <v>40764</v>
      </c>
      <c r="D45" s="211" t="s">
        <v>1006</v>
      </c>
      <c r="E45" s="211" t="s">
        <v>6</v>
      </c>
      <c r="F45" s="211" t="s">
        <v>24</v>
      </c>
      <c r="G45" s="211" t="s">
        <v>1007</v>
      </c>
      <c r="H45" s="211"/>
      <c r="I45" s="121"/>
      <c r="J45" s="121"/>
    </row>
    <row r="46" spans="1:10">
      <c r="A46" s="210">
        <v>43177</v>
      </c>
      <c r="B46" s="232" t="s">
        <v>7</v>
      </c>
      <c r="C46" s="215">
        <v>54340</v>
      </c>
      <c r="D46" s="211" t="s">
        <v>926</v>
      </c>
      <c r="E46" s="211" t="s">
        <v>6</v>
      </c>
      <c r="F46" s="211" t="s">
        <v>5</v>
      </c>
      <c r="G46" s="211" t="s">
        <v>388</v>
      </c>
      <c r="H46" s="211"/>
      <c r="I46" s="121"/>
      <c r="J46" s="121"/>
    </row>
    <row r="47" spans="1:10">
      <c r="A47" s="48">
        <v>43162</v>
      </c>
      <c r="B47" s="231" t="s">
        <v>4</v>
      </c>
      <c r="C47" s="214">
        <v>8370</v>
      </c>
      <c r="D47" s="32" t="s">
        <v>154</v>
      </c>
      <c r="E47" s="32" t="s">
        <v>6</v>
      </c>
      <c r="F47" s="32" t="s">
        <v>24</v>
      </c>
      <c r="G47" s="32" t="s">
        <v>123</v>
      </c>
      <c r="H47" s="32"/>
      <c r="I47" s="121"/>
      <c r="J47" s="121"/>
    </row>
    <row r="48" spans="1:10">
      <c r="A48" s="48">
        <v>43163</v>
      </c>
      <c r="B48" s="231" t="s">
        <v>4</v>
      </c>
      <c r="C48" s="214">
        <v>6930</v>
      </c>
      <c r="D48" s="32" t="s">
        <v>801</v>
      </c>
      <c r="E48" s="32" t="s">
        <v>6</v>
      </c>
      <c r="F48" s="32" t="s">
        <v>5</v>
      </c>
      <c r="G48" s="32" t="s">
        <v>548</v>
      </c>
      <c r="H48" s="32"/>
      <c r="I48" s="121"/>
      <c r="J48" s="121"/>
    </row>
    <row r="49" spans="1:10">
      <c r="A49" s="210">
        <v>43190</v>
      </c>
      <c r="B49" s="211" t="s">
        <v>4</v>
      </c>
      <c r="C49" s="211">
        <v>2665</v>
      </c>
      <c r="D49" s="211" t="s">
        <v>205</v>
      </c>
      <c r="E49" s="211" t="s">
        <v>6</v>
      </c>
      <c r="F49" s="211" t="s">
        <v>28</v>
      </c>
      <c r="G49" s="211" t="s">
        <v>65</v>
      </c>
      <c r="H49" s="211"/>
      <c r="I49" s="121"/>
      <c r="J49" s="121"/>
    </row>
    <row r="50" spans="1:10">
      <c r="A50" s="48">
        <v>43163</v>
      </c>
      <c r="B50" s="231" t="s">
        <v>6</v>
      </c>
      <c r="C50" s="214">
        <v>66693</v>
      </c>
      <c r="D50" s="32" t="s">
        <v>821</v>
      </c>
      <c r="E50" s="32" t="s">
        <v>804</v>
      </c>
      <c r="F50" s="32" t="s">
        <v>5</v>
      </c>
      <c r="G50" s="32" t="s">
        <v>794</v>
      </c>
      <c r="H50" s="32"/>
      <c r="I50" s="121"/>
      <c r="J50" s="121"/>
    </row>
    <row r="51" spans="1:10">
      <c r="A51" s="210">
        <v>43176</v>
      </c>
      <c r="B51" s="232" t="s">
        <v>4</v>
      </c>
      <c r="C51" s="215">
        <v>2114</v>
      </c>
      <c r="D51" s="211" t="s">
        <v>205</v>
      </c>
      <c r="E51" s="211" t="s">
        <v>911</v>
      </c>
      <c r="F51" s="211" t="s">
        <v>7</v>
      </c>
      <c r="G51" s="211" t="s">
        <v>248</v>
      </c>
      <c r="H51" s="211"/>
      <c r="I51" s="121"/>
      <c r="J51" s="121"/>
    </row>
    <row r="52" spans="1:10">
      <c r="A52" s="210">
        <v>43176</v>
      </c>
      <c r="B52" s="232" t="s">
        <v>4</v>
      </c>
      <c r="C52" s="215">
        <v>8223</v>
      </c>
      <c r="D52" s="211" t="s">
        <v>162</v>
      </c>
      <c r="E52" s="211" t="s">
        <v>242</v>
      </c>
      <c r="F52" s="211" t="s">
        <v>7</v>
      </c>
      <c r="G52" s="211" t="s">
        <v>42</v>
      </c>
      <c r="H52" s="211"/>
      <c r="I52" s="121"/>
      <c r="J52" s="121"/>
    </row>
    <row r="53" spans="1:10">
      <c r="A53" s="48">
        <v>43162</v>
      </c>
      <c r="B53" s="231" t="s">
        <v>4</v>
      </c>
      <c r="C53" s="214">
        <v>1512</v>
      </c>
      <c r="D53" s="32" t="s">
        <v>205</v>
      </c>
      <c r="E53" s="32" t="s">
        <v>28</v>
      </c>
      <c r="F53" s="32" t="s">
        <v>24</v>
      </c>
      <c r="G53" s="32" t="s">
        <v>663</v>
      </c>
      <c r="H53" s="32"/>
      <c r="I53" s="121"/>
      <c r="J53" s="121"/>
    </row>
    <row r="54" spans="1:10">
      <c r="A54" s="48">
        <v>43162</v>
      </c>
      <c r="B54" s="231" t="s">
        <v>4</v>
      </c>
      <c r="C54" s="214">
        <v>1541</v>
      </c>
      <c r="D54" s="32" t="s">
        <v>205</v>
      </c>
      <c r="E54" s="32" t="s">
        <v>28</v>
      </c>
      <c r="F54" s="32" t="s">
        <v>7</v>
      </c>
      <c r="G54" s="32" t="s">
        <v>388</v>
      </c>
      <c r="H54" s="32"/>
      <c r="I54" s="121"/>
      <c r="J54" s="121"/>
    </row>
    <row r="55" spans="1:10">
      <c r="A55" s="210">
        <v>43168</v>
      </c>
      <c r="B55" s="232" t="s">
        <v>7</v>
      </c>
      <c r="C55" s="215">
        <v>57070</v>
      </c>
      <c r="D55" s="211" t="s">
        <v>785</v>
      </c>
      <c r="E55" s="211" t="s">
        <v>856</v>
      </c>
      <c r="F55" s="211" t="s">
        <v>7</v>
      </c>
      <c r="G55" s="211" t="s">
        <v>857</v>
      </c>
      <c r="H55" s="211"/>
      <c r="I55" s="121"/>
      <c r="J55" s="121"/>
    </row>
    <row r="56" spans="1:10">
      <c r="A56" s="210">
        <v>43169</v>
      </c>
      <c r="B56" s="232" t="s">
        <v>22</v>
      </c>
      <c r="C56" s="215">
        <v>6724</v>
      </c>
      <c r="D56" s="211" t="s">
        <v>438</v>
      </c>
      <c r="E56" s="211" t="s">
        <v>7</v>
      </c>
      <c r="F56" s="211"/>
      <c r="G56" s="211" t="s">
        <v>510</v>
      </c>
      <c r="H56" s="211"/>
      <c r="I56" s="121"/>
      <c r="J56" s="121"/>
    </row>
    <row r="57" spans="1:10">
      <c r="A57" s="48">
        <v>43160</v>
      </c>
      <c r="B57" s="231" t="s">
        <v>7</v>
      </c>
      <c r="C57" s="214">
        <v>57100</v>
      </c>
      <c r="D57" s="32" t="s">
        <v>369</v>
      </c>
      <c r="E57" s="32" t="s">
        <v>7</v>
      </c>
      <c r="F57" s="32" t="s">
        <v>7</v>
      </c>
      <c r="G57" s="32" t="s">
        <v>391</v>
      </c>
      <c r="H57" s="32"/>
      <c r="I57" s="121"/>
      <c r="J57" s="121"/>
    </row>
    <row r="58" spans="1:10">
      <c r="A58" s="48">
        <v>43160</v>
      </c>
      <c r="B58" s="231" t="s">
        <v>7</v>
      </c>
      <c r="C58" s="214">
        <v>57100</v>
      </c>
      <c r="D58" s="32" t="s">
        <v>369</v>
      </c>
      <c r="E58" s="32" t="s">
        <v>7</v>
      </c>
      <c r="F58" s="32" t="s">
        <v>7</v>
      </c>
      <c r="G58" s="32" t="s">
        <v>577</v>
      </c>
      <c r="H58" s="32"/>
      <c r="I58" s="121"/>
      <c r="J58" s="121"/>
    </row>
    <row r="59" spans="1:10">
      <c r="A59" s="48">
        <v>43160</v>
      </c>
      <c r="B59" s="231" t="s">
        <v>7</v>
      </c>
      <c r="C59" s="214">
        <v>57290</v>
      </c>
      <c r="D59" s="32" t="s">
        <v>356</v>
      </c>
      <c r="E59" s="32" t="s">
        <v>7</v>
      </c>
      <c r="F59" s="32" t="s">
        <v>7</v>
      </c>
      <c r="G59" s="32" t="s">
        <v>577</v>
      </c>
      <c r="H59" s="32"/>
      <c r="I59" s="121"/>
      <c r="J59" s="121"/>
    </row>
    <row r="60" spans="1:10">
      <c r="A60" s="48">
        <v>43160</v>
      </c>
      <c r="B60" s="231" t="s">
        <v>7</v>
      </c>
      <c r="C60" s="214">
        <v>57190</v>
      </c>
      <c r="D60" s="32" t="s">
        <v>515</v>
      </c>
      <c r="E60" s="32" t="s">
        <v>7</v>
      </c>
      <c r="F60" s="32" t="s">
        <v>28</v>
      </c>
      <c r="G60" s="32" t="s">
        <v>748</v>
      </c>
      <c r="H60" s="32"/>
      <c r="I60" s="121"/>
      <c r="J60" s="121"/>
    </row>
    <row r="61" spans="1:10">
      <c r="A61" s="48">
        <v>43160</v>
      </c>
      <c r="B61" s="231" t="s">
        <v>7</v>
      </c>
      <c r="C61" s="214">
        <v>54490</v>
      </c>
      <c r="D61" s="32" t="s">
        <v>749</v>
      </c>
      <c r="E61" s="32" t="s">
        <v>7</v>
      </c>
      <c r="F61" s="32" t="s">
        <v>9</v>
      </c>
      <c r="G61" s="32" t="s">
        <v>609</v>
      </c>
      <c r="H61" s="32"/>
      <c r="I61" s="121"/>
      <c r="J61" s="121"/>
    </row>
    <row r="62" spans="1:10">
      <c r="A62" s="48">
        <v>43160</v>
      </c>
      <c r="B62" s="231" t="s">
        <v>7</v>
      </c>
      <c r="C62" s="214">
        <v>54400</v>
      </c>
      <c r="D62" s="32" t="s">
        <v>747</v>
      </c>
      <c r="E62" s="32" t="s">
        <v>7</v>
      </c>
      <c r="F62" s="32" t="s">
        <v>28</v>
      </c>
      <c r="G62" s="32" t="s">
        <v>98</v>
      </c>
      <c r="H62" s="32"/>
      <c r="I62" s="121"/>
      <c r="J62" s="121"/>
    </row>
    <row r="63" spans="1:10">
      <c r="A63" s="48">
        <v>43160</v>
      </c>
      <c r="B63" s="231" t="s">
        <v>7</v>
      </c>
      <c r="C63" s="214">
        <v>54400</v>
      </c>
      <c r="D63" s="32" t="s">
        <v>747</v>
      </c>
      <c r="E63" s="32" t="s">
        <v>7</v>
      </c>
      <c r="F63" s="32" t="s">
        <v>24</v>
      </c>
      <c r="G63" s="32" t="s">
        <v>217</v>
      </c>
      <c r="H63" s="32"/>
      <c r="I63" s="121"/>
      <c r="J63" s="121"/>
    </row>
    <row r="64" spans="1:10">
      <c r="A64" s="48">
        <v>43160</v>
      </c>
      <c r="B64" s="231" t="s">
        <v>7</v>
      </c>
      <c r="C64" s="214">
        <v>57970</v>
      </c>
      <c r="D64" s="32" t="s">
        <v>739</v>
      </c>
      <c r="E64" s="32" t="s">
        <v>7</v>
      </c>
      <c r="F64" s="32" t="s">
        <v>24</v>
      </c>
      <c r="G64" s="32" t="s">
        <v>577</v>
      </c>
      <c r="H64" s="32"/>
      <c r="I64" s="121"/>
      <c r="J64" s="121"/>
    </row>
    <row r="65" spans="1:10">
      <c r="A65" s="48">
        <v>43160</v>
      </c>
      <c r="B65" s="231" t="s">
        <v>7</v>
      </c>
      <c r="C65" s="214">
        <v>57390</v>
      </c>
      <c r="D65" s="32" t="s">
        <v>350</v>
      </c>
      <c r="E65" s="32" t="s">
        <v>7</v>
      </c>
      <c r="F65" s="32" t="s">
        <v>7</v>
      </c>
      <c r="G65" s="32" t="s">
        <v>609</v>
      </c>
      <c r="H65" s="32"/>
      <c r="I65" s="121"/>
      <c r="J65" s="121"/>
    </row>
    <row r="66" spans="1:10">
      <c r="A66" s="48">
        <v>43160</v>
      </c>
      <c r="B66" s="231" t="s">
        <v>7</v>
      </c>
      <c r="C66" s="214">
        <v>54000</v>
      </c>
      <c r="D66" s="32" t="s">
        <v>750</v>
      </c>
      <c r="E66" s="32" t="s">
        <v>7</v>
      </c>
      <c r="F66" s="32" t="s">
        <v>7</v>
      </c>
      <c r="G66" s="32" t="s">
        <v>609</v>
      </c>
      <c r="H66" s="32"/>
    </row>
    <row r="67" spans="1:10">
      <c r="A67" s="48">
        <v>43160</v>
      </c>
      <c r="B67" s="231" t="s">
        <v>7</v>
      </c>
      <c r="C67" s="214">
        <v>54870</v>
      </c>
      <c r="D67" s="32" t="s">
        <v>587</v>
      </c>
      <c r="E67" s="32" t="s">
        <v>7</v>
      </c>
      <c r="F67" s="32"/>
      <c r="G67" s="32" t="s">
        <v>577</v>
      </c>
      <c r="H67" s="32"/>
    </row>
    <row r="68" spans="1:10">
      <c r="A68" s="48">
        <v>43161</v>
      </c>
      <c r="B68" s="231" t="s">
        <v>7</v>
      </c>
      <c r="C68" s="214">
        <v>57100</v>
      </c>
      <c r="D68" s="32" t="s">
        <v>785</v>
      </c>
      <c r="E68" s="32" t="s">
        <v>7</v>
      </c>
      <c r="F68" s="32" t="s">
        <v>28</v>
      </c>
      <c r="G68" s="32" t="s">
        <v>217</v>
      </c>
      <c r="H68" s="32"/>
    </row>
    <row r="69" spans="1:10">
      <c r="A69" s="48">
        <v>43162</v>
      </c>
      <c r="B69" s="231" t="s">
        <v>7</v>
      </c>
      <c r="C69" s="214">
        <v>54590</v>
      </c>
      <c r="D69" s="32" t="s">
        <v>587</v>
      </c>
      <c r="E69" s="32" t="s">
        <v>7</v>
      </c>
      <c r="F69" s="32" t="s">
        <v>24</v>
      </c>
      <c r="G69" s="32" t="s">
        <v>380</v>
      </c>
      <c r="H69" s="32"/>
    </row>
    <row r="70" spans="1:10">
      <c r="A70" s="48">
        <v>43162</v>
      </c>
      <c r="B70" s="231" t="s">
        <v>7</v>
      </c>
      <c r="C70" s="216" t="s">
        <v>786</v>
      </c>
      <c r="D70" s="32" t="s">
        <v>787</v>
      </c>
      <c r="E70" s="32" t="s">
        <v>7</v>
      </c>
      <c r="F70" s="32" t="s">
        <v>7</v>
      </c>
      <c r="G70" s="32" t="s">
        <v>788</v>
      </c>
      <c r="H70" s="32"/>
    </row>
    <row r="71" spans="1:10">
      <c r="A71" s="48">
        <v>43162</v>
      </c>
      <c r="B71" s="231" t="s">
        <v>7</v>
      </c>
      <c r="C71" s="214">
        <v>54440</v>
      </c>
      <c r="D71" s="32" t="s">
        <v>522</v>
      </c>
      <c r="E71" s="32" t="s">
        <v>7</v>
      </c>
      <c r="F71" s="32" t="s">
        <v>24</v>
      </c>
      <c r="G71" s="32" t="s">
        <v>659</v>
      </c>
      <c r="H71" s="32"/>
    </row>
    <row r="72" spans="1:10">
      <c r="A72" s="48">
        <v>43162</v>
      </c>
      <c r="B72" s="231" t="s">
        <v>7</v>
      </c>
      <c r="C72" s="214">
        <v>54720</v>
      </c>
      <c r="D72" s="32" t="s">
        <v>538</v>
      </c>
      <c r="E72" s="32" t="s">
        <v>7</v>
      </c>
      <c r="F72" s="32" t="s">
        <v>24</v>
      </c>
      <c r="G72" s="32" t="s">
        <v>98</v>
      </c>
      <c r="H72" s="32"/>
    </row>
    <row r="73" spans="1:10">
      <c r="A73" s="48">
        <v>43162</v>
      </c>
      <c r="B73" s="231" t="s">
        <v>7</v>
      </c>
      <c r="C73" s="214">
        <v>57100</v>
      </c>
      <c r="D73" s="32" t="s">
        <v>369</v>
      </c>
      <c r="E73" s="32" t="s">
        <v>7</v>
      </c>
      <c r="F73" s="32" t="s">
        <v>28</v>
      </c>
      <c r="G73" s="32" t="s">
        <v>388</v>
      </c>
      <c r="H73" s="32"/>
    </row>
    <row r="74" spans="1:10">
      <c r="A74" s="48">
        <v>43162</v>
      </c>
      <c r="B74" s="231" t="s">
        <v>7</v>
      </c>
      <c r="C74" s="214">
        <v>54190</v>
      </c>
      <c r="D74" s="32" t="s">
        <v>791</v>
      </c>
      <c r="E74" s="32" t="s">
        <v>7</v>
      </c>
      <c r="F74" s="32" t="s">
        <v>24</v>
      </c>
      <c r="G74" s="32" t="s">
        <v>609</v>
      </c>
      <c r="H74" s="32"/>
    </row>
    <row r="75" spans="1:10">
      <c r="A75" s="48">
        <v>43162</v>
      </c>
      <c r="B75" s="231" t="s">
        <v>7</v>
      </c>
      <c r="C75" s="214">
        <v>57650</v>
      </c>
      <c r="D75" s="32" t="s">
        <v>795</v>
      </c>
      <c r="E75" s="32" t="s">
        <v>7</v>
      </c>
      <c r="F75" s="32" t="s">
        <v>24</v>
      </c>
      <c r="G75" s="32" t="s">
        <v>520</v>
      </c>
      <c r="H75" s="32"/>
    </row>
    <row r="76" spans="1:10">
      <c r="A76" s="48">
        <v>43163</v>
      </c>
      <c r="B76" s="231" t="s">
        <v>7</v>
      </c>
      <c r="C76" s="214">
        <v>57330</v>
      </c>
      <c r="D76" s="32" t="s">
        <v>398</v>
      </c>
      <c r="E76" s="32" t="s">
        <v>7</v>
      </c>
      <c r="F76" s="32" t="s">
        <v>24</v>
      </c>
      <c r="G76" s="32" t="s">
        <v>98</v>
      </c>
      <c r="H76" s="32"/>
    </row>
    <row r="77" spans="1:10">
      <c r="A77" s="48">
        <v>43163</v>
      </c>
      <c r="B77" s="231" t="s">
        <v>7</v>
      </c>
      <c r="C77" s="214">
        <v>54135</v>
      </c>
      <c r="D77" s="32" t="s">
        <v>738</v>
      </c>
      <c r="E77" s="32" t="s">
        <v>7</v>
      </c>
      <c r="F77" s="32" t="s">
        <v>24</v>
      </c>
      <c r="G77" s="32" t="s">
        <v>548</v>
      </c>
      <c r="H77" s="32"/>
    </row>
    <row r="78" spans="1:10">
      <c r="A78" s="48">
        <v>43163</v>
      </c>
      <c r="B78" s="231" t="s">
        <v>7</v>
      </c>
      <c r="C78" s="214">
        <v>57365</v>
      </c>
      <c r="D78" s="32" t="s">
        <v>813</v>
      </c>
      <c r="E78" s="32" t="s">
        <v>7</v>
      </c>
      <c r="F78" s="32" t="s">
        <v>24</v>
      </c>
      <c r="G78" s="32" t="s">
        <v>514</v>
      </c>
      <c r="H78" s="32"/>
    </row>
    <row r="79" spans="1:10">
      <c r="A79" s="48">
        <v>43163</v>
      </c>
      <c r="B79" s="231" t="s">
        <v>7</v>
      </c>
      <c r="C79" s="214">
        <v>54190</v>
      </c>
      <c r="D79" s="32" t="s">
        <v>791</v>
      </c>
      <c r="E79" s="32" t="s">
        <v>7</v>
      </c>
      <c r="F79" s="32" t="s">
        <v>24</v>
      </c>
      <c r="G79" s="32" t="s">
        <v>548</v>
      </c>
      <c r="H79" s="32"/>
    </row>
    <row r="80" spans="1:10">
      <c r="A80" s="48">
        <v>43163</v>
      </c>
      <c r="B80" s="231" t="s">
        <v>7</v>
      </c>
      <c r="C80" s="214">
        <v>54400</v>
      </c>
      <c r="D80" s="32" t="s">
        <v>815</v>
      </c>
      <c r="E80" s="32" t="s">
        <v>7</v>
      </c>
      <c r="F80" s="32" t="s">
        <v>24</v>
      </c>
      <c r="G80" s="32" t="s">
        <v>37</v>
      </c>
      <c r="H80" s="32"/>
    </row>
    <row r="81" spans="1:8" ht="16" customHeight="1">
      <c r="A81" s="48">
        <v>43163</v>
      </c>
      <c r="B81" s="231" t="s">
        <v>7</v>
      </c>
      <c r="C81" s="214">
        <v>57390</v>
      </c>
      <c r="D81" s="32" t="s">
        <v>669</v>
      </c>
      <c r="E81" s="32" t="s">
        <v>7</v>
      </c>
      <c r="F81" s="32" t="s">
        <v>24</v>
      </c>
      <c r="G81" s="32" t="s">
        <v>663</v>
      </c>
      <c r="H81" s="32"/>
    </row>
    <row r="82" spans="1:8">
      <c r="A82" s="48">
        <v>43163</v>
      </c>
      <c r="B82" s="231" t="s">
        <v>7</v>
      </c>
      <c r="C82" s="214">
        <v>57290</v>
      </c>
      <c r="D82" s="32" t="s">
        <v>356</v>
      </c>
      <c r="E82" s="32" t="s">
        <v>7</v>
      </c>
      <c r="F82" s="32" t="s">
        <v>24</v>
      </c>
      <c r="G82" s="32" t="s">
        <v>816</v>
      </c>
      <c r="H82" s="32"/>
    </row>
    <row r="83" spans="1:8">
      <c r="A83" s="48">
        <v>43164</v>
      </c>
      <c r="B83" s="233" t="s">
        <v>7</v>
      </c>
      <c r="C83" s="214">
        <v>54350</v>
      </c>
      <c r="D83" s="32" t="s">
        <v>733</v>
      </c>
      <c r="E83" s="32" t="s">
        <v>7</v>
      </c>
      <c r="F83" s="32" t="s">
        <v>24</v>
      </c>
      <c r="G83" s="32" t="s">
        <v>388</v>
      </c>
      <c r="H83" s="32"/>
    </row>
    <row r="84" spans="1:8">
      <c r="A84" s="210">
        <v>43164</v>
      </c>
      <c r="B84" s="232" t="s">
        <v>7</v>
      </c>
      <c r="C84" s="215">
        <v>57180</v>
      </c>
      <c r="D84" s="211" t="s">
        <v>823</v>
      </c>
      <c r="E84" s="211" t="s">
        <v>7</v>
      </c>
      <c r="F84" s="211" t="s">
        <v>24</v>
      </c>
      <c r="G84" s="211" t="s">
        <v>824</v>
      </c>
      <c r="H84" s="211"/>
    </row>
    <row r="85" spans="1:8">
      <c r="A85" s="210">
        <v>43164</v>
      </c>
      <c r="B85" s="232" t="s">
        <v>7</v>
      </c>
      <c r="C85" s="215">
        <v>571100</v>
      </c>
      <c r="D85" s="211" t="s">
        <v>349</v>
      </c>
      <c r="E85" s="211" t="s">
        <v>7</v>
      </c>
      <c r="F85" s="211"/>
      <c r="G85" s="211" t="s">
        <v>42</v>
      </c>
      <c r="H85" s="211"/>
    </row>
    <row r="86" spans="1:8">
      <c r="A86" s="210">
        <v>43164</v>
      </c>
      <c r="B86" s="232" t="s">
        <v>7</v>
      </c>
      <c r="C86" s="215">
        <v>59000</v>
      </c>
      <c r="D86" s="211" t="s">
        <v>827</v>
      </c>
      <c r="E86" s="211" t="s">
        <v>7</v>
      </c>
      <c r="F86" s="211" t="s">
        <v>24</v>
      </c>
      <c r="G86" s="211" t="s">
        <v>42</v>
      </c>
      <c r="H86" s="211"/>
    </row>
    <row r="87" spans="1:8">
      <c r="A87" s="210">
        <v>43164</v>
      </c>
      <c r="B87" s="232" t="s">
        <v>7</v>
      </c>
      <c r="C87" s="215">
        <v>57100</v>
      </c>
      <c r="D87" s="211" t="s">
        <v>369</v>
      </c>
      <c r="E87" s="211" t="s">
        <v>7</v>
      </c>
      <c r="F87" s="211" t="s">
        <v>24</v>
      </c>
      <c r="G87" s="211" t="s">
        <v>42</v>
      </c>
      <c r="H87" s="211"/>
    </row>
    <row r="88" spans="1:8">
      <c r="A88" s="210">
        <v>43165</v>
      </c>
      <c r="B88" s="232" t="s">
        <v>7</v>
      </c>
      <c r="C88" s="215">
        <v>57100</v>
      </c>
      <c r="D88" s="211" t="s">
        <v>369</v>
      </c>
      <c r="E88" s="211" t="s">
        <v>7</v>
      </c>
      <c r="F88" s="211" t="s">
        <v>7</v>
      </c>
      <c r="G88" s="211" t="s">
        <v>520</v>
      </c>
      <c r="H88" s="211"/>
    </row>
    <row r="89" spans="1:8">
      <c r="A89" s="210">
        <v>43165</v>
      </c>
      <c r="B89" s="232" t="s">
        <v>7</v>
      </c>
      <c r="C89" s="215">
        <v>55100</v>
      </c>
      <c r="D89" s="211" t="s">
        <v>828</v>
      </c>
      <c r="E89" s="211" t="s">
        <v>7</v>
      </c>
      <c r="F89" s="211" t="s">
        <v>7</v>
      </c>
      <c r="G89" s="211" t="s">
        <v>42</v>
      </c>
      <c r="H89" s="211"/>
    </row>
    <row r="90" spans="1:8">
      <c r="A90" s="210">
        <v>43165</v>
      </c>
      <c r="B90" s="232" t="s">
        <v>7</v>
      </c>
      <c r="C90" s="215">
        <v>57855</v>
      </c>
      <c r="D90" s="211" t="s">
        <v>829</v>
      </c>
      <c r="E90" s="211" t="s">
        <v>7</v>
      </c>
      <c r="F90" s="211" t="s">
        <v>24</v>
      </c>
      <c r="G90" s="211" t="s">
        <v>42</v>
      </c>
      <c r="H90" s="211"/>
    </row>
    <row r="91" spans="1:8">
      <c r="A91" s="210">
        <v>43165</v>
      </c>
      <c r="B91" s="232" t="s">
        <v>7</v>
      </c>
      <c r="C91" s="215">
        <v>57440</v>
      </c>
      <c r="D91" s="211" t="s">
        <v>830</v>
      </c>
      <c r="E91" s="211" t="s">
        <v>7</v>
      </c>
      <c r="F91" s="211" t="s">
        <v>24</v>
      </c>
      <c r="G91" s="211" t="s">
        <v>520</v>
      </c>
      <c r="H91" s="211"/>
    </row>
    <row r="92" spans="1:8">
      <c r="A92" s="210">
        <v>43165</v>
      </c>
      <c r="B92" s="232" t="s">
        <v>7</v>
      </c>
      <c r="C92" s="215">
        <v>57250</v>
      </c>
      <c r="D92" s="211" t="s">
        <v>831</v>
      </c>
      <c r="E92" s="211" t="s">
        <v>7</v>
      </c>
      <c r="F92" s="211" t="s">
        <v>7</v>
      </c>
      <c r="G92" s="211" t="s">
        <v>42</v>
      </c>
      <c r="H92" s="211"/>
    </row>
    <row r="93" spans="1:8">
      <c r="A93" s="210">
        <v>43166</v>
      </c>
      <c r="B93" s="232" t="s">
        <v>7</v>
      </c>
      <c r="C93" s="215">
        <v>54910</v>
      </c>
      <c r="D93" s="211" t="s">
        <v>832</v>
      </c>
      <c r="E93" s="211" t="s">
        <v>7</v>
      </c>
      <c r="F93" s="211" t="s">
        <v>24</v>
      </c>
      <c r="G93" s="211" t="s">
        <v>217</v>
      </c>
      <c r="H93" s="211"/>
    </row>
    <row r="94" spans="1:8">
      <c r="A94" s="210">
        <v>43166</v>
      </c>
      <c r="B94" s="232" t="s">
        <v>7</v>
      </c>
      <c r="C94" s="215">
        <v>54910</v>
      </c>
      <c r="D94" s="211" t="s">
        <v>832</v>
      </c>
      <c r="E94" s="211" t="s">
        <v>7</v>
      </c>
      <c r="F94" s="211" t="s">
        <v>7</v>
      </c>
      <c r="G94" s="211" t="s">
        <v>217</v>
      </c>
      <c r="H94" s="211"/>
    </row>
    <row r="95" spans="1:8" ht="15" customHeight="1">
      <c r="A95" s="210">
        <v>43166</v>
      </c>
      <c r="B95" s="232" t="s">
        <v>7</v>
      </c>
      <c r="C95" s="215">
        <v>57310</v>
      </c>
      <c r="D95" s="211" t="s">
        <v>833</v>
      </c>
      <c r="E95" s="211" t="s">
        <v>7</v>
      </c>
      <c r="F95" s="211" t="s">
        <v>7</v>
      </c>
      <c r="G95" s="211" t="s">
        <v>42</v>
      </c>
      <c r="H95" s="211"/>
    </row>
    <row r="96" spans="1:8">
      <c r="A96" s="210">
        <v>43166</v>
      </c>
      <c r="B96" s="232" t="s">
        <v>7</v>
      </c>
      <c r="C96" s="215">
        <v>54400</v>
      </c>
      <c r="D96" s="211" t="s">
        <v>408</v>
      </c>
      <c r="E96" s="211" t="s">
        <v>7</v>
      </c>
      <c r="F96" s="211" t="s">
        <v>5</v>
      </c>
      <c r="G96" s="211" t="s">
        <v>562</v>
      </c>
      <c r="H96" s="211"/>
    </row>
    <row r="97" spans="1:8">
      <c r="A97" s="210">
        <v>43166</v>
      </c>
      <c r="B97" s="232" t="s">
        <v>7</v>
      </c>
      <c r="C97" s="215">
        <v>54700</v>
      </c>
      <c r="D97" s="211" t="s">
        <v>834</v>
      </c>
      <c r="E97" s="211" t="s">
        <v>7</v>
      </c>
      <c r="F97" s="211" t="s">
        <v>7</v>
      </c>
      <c r="G97" s="211" t="s">
        <v>835</v>
      </c>
      <c r="H97" s="211"/>
    </row>
    <row r="98" spans="1:8">
      <c r="A98" s="210">
        <v>43166</v>
      </c>
      <c r="B98" s="232" t="s">
        <v>7</v>
      </c>
      <c r="C98" s="215">
        <v>54730</v>
      </c>
      <c r="D98" s="211" t="s">
        <v>836</v>
      </c>
      <c r="E98" s="211" t="s">
        <v>7</v>
      </c>
      <c r="F98" s="211" t="s">
        <v>7</v>
      </c>
      <c r="G98" s="211" t="s">
        <v>116</v>
      </c>
      <c r="H98" s="211"/>
    </row>
    <row r="99" spans="1:8">
      <c r="A99" s="210">
        <v>43166</v>
      </c>
      <c r="B99" s="232" t="s">
        <v>7</v>
      </c>
      <c r="C99" s="215">
        <v>54870</v>
      </c>
      <c r="D99" s="211" t="s">
        <v>837</v>
      </c>
      <c r="E99" s="211" t="s">
        <v>7</v>
      </c>
      <c r="F99" s="211" t="s">
        <v>838</v>
      </c>
      <c r="G99" s="211" t="s">
        <v>116</v>
      </c>
      <c r="H99" s="211"/>
    </row>
    <row r="100" spans="1:8">
      <c r="A100" s="210">
        <v>43166</v>
      </c>
      <c r="B100" s="232" t="s">
        <v>7</v>
      </c>
      <c r="C100" s="215">
        <v>57530</v>
      </c>
      <c r="D100" s="211" t="s">
        <v>840</v>
      </c>
      <c r="E100" s="211" t="s">
        <v>7</v>
      </c>
      <c r="F100" s="211" t="s">
        <v>24</v>
      </c>
      <c r="G100" s="211" t="s">
        <v>388</v>
      </c>
      <c r="H100" s="211"/>
    </row>
    <row r="101" spans="1:8">
      <c r="A101" s="210">
        <v>43166</v>
      </c>
      <c r="B101" s="232" t="s">
        <v>7</v>
      </c>
      <c r="C101" s="215">
        <v>57155</v>
      </c>
      <c r="D101" s="211" t="s">
        <v>841</v>
      </c>
      <c r="E101" s="211" t="s">
        <v>7</v>
      </c>
      <c r="F101" s="211" t="s">
        <v>24</v>
      </c>
      <c r="G101" s="211" t="s">
        <v>388</v>
      </c>
      <c r="H101" s="211"/>
    </row>
    <row r="102" spans="1:8">
      <c r="A102" s="210">
        <v>43166</v>
      </c>
      <c r="B102" s="232" t="s">
        <v>7</v>
      </c>
      <c r="C102" s="215">
        <v>54435</v>
      </c>
      <c r="D102" s="211" t="s">
        <v>842</v>
      </c>
      <c r="E102" s="211" t="s">
        <v>7</v>
      </c>
      <c r="F102" s="211" t="s">
        <v>24</v>
      </c>
      <c r="G102" s="211" t="s">
        <v>388</v>
      </c>
      <c r="H102" s="211"/>
    </row>
    <row r="103" spans="1:8">
      <c r="A103" s="210">
        <v>43166</v>
      </c>
      <c r="B103" s="232" t="s">
        <v>7</v>
      </c>
      <c r="C103" s="215">
        <v>54400</v>
      </c>
      <c r="D103" s="211" t="s">
        <v>843</v>
      </c>
      <c r="E103" s="211" t="s">
        <v>7</v>
      </c>
      <c r="F103" s="211" t="s">
        <v>7</v>
      </c>
      <c r="G103" s="211" t="s">
        <v>42</v>
      </c>
      <c r="H103" s="211"/>
    </row>
    <row r="104" spans="1:8">
      <c r="A104" s="210">
        <v>43166</v>
      </c>
      <c r="B104" s="232" t="s">
        <v>7</v>
      </c>
      <c r="C104" s="215">
        <v>8440</v>
      </c>
      <c r="D104" s="211" t="s">
        <v>844</v>
      </c>
      <c r="E104" s="211" t="s">
        <v>7</v>
      </c>
      <c r="F104" s="211" t="s">
        <v>7</v>
      </c>
      <c r="G104" s="211" t="s">
        <v>42</v>
      </c>
      <c r="H104" s="211"/>
    </row>
    <row r="105" spans="1:8">
      <c r="A105" s="210">
        <v>43166</v>
      </c>
      <c r="B105" s="232" t="s">
        <v>7</v>
      </c>
      <c r="C105" s="215">
        <v>54620</v>
      </c>
      <c r="D105" s="211" t="s">
        <v>845</v>
      </c>
      <c r="E105" s="211" t="s">
        <v>7</v>
      </c>
      <c r="F105" s="211" t="s">
        <v>7</v>
      </c>
      <c r="G105" s="211" t="s">
        <v>388</v>
      </c>
      <c r="H105" s="211"/>
    </row>
    <row r="106" spans="1:8">
      <c r="A106" s="210">
        <v>43166</v>
      </c>
      <c r="B106" s="232" t="s">
        <v>7</v>
      </c>
      <c r="C106" s="215">
        <v>54400</v>
      </c>
      <c r="D106" s="211" t="s">
        <v>815</v>
      </c>
      <c r="E106" s="211" t="s">
        <v>7</v>
      </c>
      <c r="F106" s="211" t="s">
        <v>7</v>
      </c>
      <c r="G106" s="211" t="s">
        <v>42</v>
      </c>
      <c r="H106" s="211"/>
    </row>
    <row r="107" spans="1:8">
      <c r="A107" s="210">
        <v>43167</v>
      </c>
      <c r="B107" s="232" t="s">
        <v>7</v>
      </c>
      <c r="C107" s="215">
        <v>57310</v>
      </c>
      <c r="D107" s="211" t="s">
        <v>833</v>
      </c>
      <c r="E107" s="211" t="s">
        <v>7</v>
      </c>
      <c r="F107" s="211" t="s">
        <v>24</v>
      </c>
      <c r="G107" s="211" t="s">
        <v>388</v>
      </c>
      <c r="H107" s="211"/>
    </row>
    <row r="108" spans="1:8">
      <c r="A108" s="210">
        <v>43167</v>
      </c>
      <c r="B108" s="232" t="s">
        <v>7</v>
      </c>
      <c r="C108" s="215">
        <v>57330</v>
      </c>
      <c r="D108" s="211" t="s">
        <v>413</v>
      </c>
      <c r="E108" s="211" t="s">
        <v>7</v>
      </c>
      <c r="F108" s="211" t="s">
        <v>24</v>
      </c>
      <c r="G108" s="211" t="s">
        <v>217</v>
      </c>
      <c r="H108" s="211"/>
    </row>
    <row r="109" spans="1:8">
      <c r="A109" s="210">
        <v>43167</v>
      </c>
      <c r="B109" s="232" t="s">
        <v>7</v>
      </c>
      <c r="C109" s="215">
        <v>57310</v>
      </c>
      <c r="D109" s="211" t="s">
        <v>833</v>
      </c>
      <c r="E109" s="211" t="s">
        <v>7</v>
      </c>
      <c r="F109" s="211" t="s">
        <v>6</v>
      </c>
      <c r="G109" s="211" t="s">
        <v>846</v>
      </c>
      <c r="H109" s="211"/>
    </row>
    <row r="110" spans="1:8">
      <c r="A110" s="210">
        <v>43167</v>
      </c>
      <c r="B110" s="232" t="s">
        <v>7</v>
      </c>
      <c r="C110" s="215">
        <v>57940</v>
      </c>
      <c r="D110" s="211" t="s">
        <v>847</v>
      </c>
      <c r="E110" s="211" t="s">
        <v>7</v>
      </c>
      <c r="F110" s="211" t="s">
        <v>848</v>
      </c>
      <c r="G110" s="211" t="s">
        <v>42</v>
      </c>
      <c r="H110" s="211"/>
    </row>
    <row r="111" spans="1:8">
      <c r="A111" s="210">
        <v>43167</v>
      </c>
      <c r="B111" s="232" t="s">
        <v>7</v>
      </c>
      <c r="C111" s="215">
        <v>54590</v>
      </c>
      <c r="D111" s="211" t="s">
        <v>849</v>
      </c>
      <c r="E111" s="211" t="s">
        <v>7</v>
      </c>
      <c r="F111" s="211" t="s">
        <v>24</v>
      </c>
      <c r="G111" s="211" t="s">
        <v>663</v>
      </c>
      <c r="H111" s="211"/>
    </row>
    <row r="112" spans="1:8">
      <c r="A112" s="210">
        <v>43167</v>
      </c>
      <c r="B112" s="232" t="s">
        <v>7</v>
      </c>
      <c r="C112" s="215">
        <v>54400</v>
      </c>
      <c r="D112" s="211" t="s">
        <v>815</v>
      </c>
      <c r="E112" s="211" t="s">
        <v>7</v>
      </c>
      <c r="F112" s="211" t="s">
        <v>24</v>
      </c>
      <c r="G112" s="211" t="s">
        <v>520</v>
      </c>
      <c r="H112" s="211"/>
    </row>
    <row r="113" spans="1:8">
      <c r="A113" s="210">
        <v>43167</v>
      </c>
      <c r="B113" s="232" t="s">
        <v>7</v>
      </c>
      <c r="C113" s="215">
        <v>54730</v>
      </c>
      <c r="D113" s="211" t="s">
        <v>836</v>
      </c>
      <c r="E113" s="211" t="s">
        <v>7</v>
      </c>
      <c r="F113" s="211" t="s">
        <v>9</v>
      </c>
      <c r="G113" s="211" t="s">
        <v>388</v>
      </c>
      <c r="H113" s="211"/>
    </row>
    <row r="114" spans="1:8">
      <c r="A114" s="210">
        <v>43167</v>
      </c>
      <c r="B114" s="232" t="s">
        <v>7</v>
      </c>
      <c r="C114" s="215">
        <v>54111</v>
      </c>
      <c r="D114" s="211" t="s">
        <v>850</v>
      </c>
      <c r="E114" s="211" t="s">
        <v>7</v>
      </c>
      <c r="F114" s="211" t="s">
        <v>24</v>
      </c>
      <c r="G114" s="211" t="s">
        <v>520</v>
      </c>
      <c r="H114" s="211"/>
    </row>
    <row r="115" spans="1:8">
      <c r="A115" s="210">
        <v>43167</v>
      </c>
      <c r="B115" s="232" t="s">
        <v>7</v>
      </c>
      <c r="C115" s="215">
        <v>54111</v>
      </c>
      <c r="D115" s="211" t="s">
        <v>850</v>
      </c>
      <c r="E115" s="211" t="s">
        <v>7</v>
      </c>
      <c r="F115" s="211" t="s">
        <v>7</v>
      </c>
      <c r="G115" s="211" t="s">
        <v>520</v>
      </c>
      <c r="H115" s="211"/>
    </row>
    <row r="116" spans="1:8">
      <c r="A116" s="210">
        <v>43167</v>
      </c>
      <c r="B116" s="232" t="s">
        <v>7</v>
      </c>
      <c r="C116" s="215">
        <v>55000</v>
      </c>
      <c r="D116" s="211" t="s">
        <v>851</v>
      </c>
      <c r="E116" s="211" t="s">
        <v>7</v>
      </c>
      <c r="F116" s="211"/>
      <c r="G116" s="211" t="s">
        <v>42</v>
      </c>
      <c r="H116" s="211"/>
    </row>
    <row r="117" spans="1:8">
      <c r="A117" s="210">
        <v>43167</v>
      </c>
      <c r="B117" s="232" t="s">
        <v>7</v>
      </c>
      <c r="C117" s="215">
        <v>57100</v>
      </c>
      <c r="D117" s="211" t="s">
        <v>369</v>
      </c>
      <c r="E117" s="211" t="s">
        <v>7</v>
      </c>
      <c r="F117" s="211" t="s">
        <v>24</v>
      </c>
      <c r="G117" s="211" t="s">
        <v>42</v>
      </c>
      <c r="H117" s="211"/>
    </row>
    <row r="118" spans="1:8">
      <c r="A118" s="210">
        <v>43167</v>
      </c>
      <c r="B118" s="232" t="s">
        <v>7</v>
      </c>
      <c r="C118" s="215">
        <v>57480</v>
      </c>
      <c r="D118" s="211" t="s">
        <v>695</v>
      </c>
      <c r="E118" s="211" t="s">
        <v>7</v>
      </c>
      <c r="F118" s="211" t="s">
        <v>24</v>
      </c>
      <c r="G118" s="211" t="s">
        <v>651</v>
      </c>
      <c r="H118" s="211"/>
    </row>
    <row r="119" spans="1:8">
      <c r="A119" s="210">
        <v>43167</v>
      </c>
      <c r="B119" s="232" t="s">
        <v>7</v>
      </c>
      <c r="C119" s="215">
        <v>57330</v>
      </c>
      <c r="D119" s="211" t="s">
        <v>413</v>
      </c>
      <c r="E119" s="211" t="s">
        <v>7</v>
      </c>
      <c r="F119" s="211"/>
      <c r="G119" s="211" t="s">
        <v>852</v>
      </c>
      <c r="H119" s="213"/>
    </row>
    <row r="120" spans="1:8">
      <c r="A120" s="210">
        <v>43167</v>
      </c>
      <c r="B120" s="232" t="s">
        <v>7</v>
      </c>
      <c r="C120" s="215">
        <v>57970</v>
      </c>
      <c r="D120" s="211" t="s">
        <v>739</v>
      </c>
      <c r="E120" s="211" t="s">
        <v>7</v>
      </c>
      <c r="F120" s="211"/>
      <c r="G120" s="211" t="s">
        <v>520</v>
      </c>
      <c r="H120" s="211"/>
    </row>
    <row r="121" spans="1:8">
      <c r="A121" s="210">
        <v>43167</v>
      </c>
      <c r="B121" s="232" t="s">
        <v>7</v>
      </c>
      <c r="C121" s="215">
        <v>57390</v>
      </c>
      <c r="D121" s="211" t="s">
        <v>669</v>
      </c>
      <c r="E121" s="211" t="s">
        <v>7</v>
      </c>
      <c r="F121" s="211"/>
      <c r="G121" s="211" t="s">
        <v>388</v>
      </c>
      <c r="H121" s="211"/>
    </row>
    <row r="122" spans="1:8">
      <c r="A122" s="210">
        <v>43167</v>
      </c>
      <c r="B122" s="232" t="s">
        <v>7</v>
      </c>
      <c r="C122" s="215">
        <v>55120</v>
      </c>
      <c r="D122" s="211" t="s">
        <v>854</v>
      </c>
      <c r="E122" s="211" t="s">
        <v>7</v>
      </c>
      <c r="F122" s="211" t="s">
        <v>9</v>
      </c>
      <c r="G122" s="211" t="s">
        <v>42</v>
      </c>
      <c r="H122" s="211"/>
    </row>
    <row r="123" spans="1:8">
      <c r="A123" s="210">
        <v>43167</v>
      </c>
      <c r="B123" s="232" t="s">
        <v>7</v>
      </c>
      <c r="C123" s="215">
        <v>54590</v>
      </c>
      <c r="D123" s="211" t="s">
        <v>849</v>
      </c>
      <c r="E123" s="211" t="s">
        <v>7</v>
      </c>
      <c r="F123" s="211" t="s">
        <v>9</v>
      </c>
      <c r="G123" s="211" t="s">
        <v>388</v>
      </c>
      <c r="H123" s="211"/>
    </row>
    <row r="124" spans="1:8">
      <c r="A124" s="210">
        <v>43168</v>
      </c>
      <c r="B124" s="232" t="s">
        <v>7</v>
      </c>
      <c r="C124" s="215">
        <v>57580</v>
      </c>
      <c r="D124" s="211" t="s">
        <v>858</v>
      </c>
      <c r="E124" s="211" t="s">
        <v>7</v>
      </c>
      <c r="F124" s="211" t="s">
        <v>24</v>
      </c>
      <c r="G124" s="211" t="s">
        <v>634</v>
      </c>
      <c r="H124" s="211"/>
    </row>
    <row r="125" spans="1:8">
      <c r="A125" s="210">
        <v>43168</v>
      </c>
      <c r="B125" s="232" t="s">
        <v>7</v>
      </c>
      <c r="C125" s="215">
        <v>54190</v>
      </c>
      <c r="D125" s="211" t="s">
        <v>791</v>
      </c>
      <c r="E125" s="211" t="s">
        <v>7</v>
      </c>
      <c r="F125" s="211" t="s">
        <v>9</v>
      </c>
      <c r="G125" s="211" t="s">
        <v>520</v>
      </c>
      <c r="H125" s="211"/>
    </row>
    <row r="126" spans="1:8">
      <c r="A126" s="210">
        <v>43168</v>
      </c>
      <c r="B126" s="232" t="s">
        <v>7</v>
      </c>
      <c r="C126" s="215">
        <v>57330</v>
      </c>
      <c r="D126" s="211" t="s">
        <v>413</v>
      </c>
      <c r="E126" s="211" t="s">
        <v>7</v>
      </c>
      <c r="F126" s="211"/>
      <c r="G126" s="211" t="s">
        <v>388</v>
      </c>
      <c r="H126" s="211"/>
    </row>
    <row r="127" spans="1:8">
      <c r="A127" s="210">
        <v>43168</v>
      </c>
      <c r="B127" s="232" t="s">
        <v>7</v>
      </c>
      <c r="C127" s="215">
        <v>57330</v>
      </c>
      <c r="D127" s="211" t="s">
        <v>413</v>
      </c>
      <c r="E127" s="211" t="s">
        <v>7</v>
      </c>
      <c r="F127" s="211" t="s">
        <v>804</v>
      </c>
      <c r="G127" s="211" t="s">
        <v>42</v>
      </c>
      <c r="H127" s="211"/>
    </row>
    <row r="128" spans="1:8">
      <c r="A128" s="210">
        <v>43168</v>
      </c>
      <c r="B128" s="232" t="s">
        <v>7</v>
      </c>
      <c r="C128" s="215">
        <v>57100</v>
      </c>
      <c r="D128" s="211" t="s">
        <v>369</v>
      </c>
      <c r="E128" s="211" t="s">
        <v>7</v>
      </c>
      <c r="F128" s="211" t="s">
        <v>5</v>
      </c>
      <c r="G128" s="211" t="s">
        <v>42</v>
      </c>
      <c r="H128" s="211"/>
    </row>
    <row r="129" spans="1:11">
      <c r="A129" s="210">
        <v>43168</v>
      </c>
      <c r="B129" s="232" t="s">
        <v>7</v>
      </c>
      <c r="C129" s="215">
        <v>57330</v>
      </c>
      <c r="D129" s="211" t="s">
        <v>413</v>
      </c>
      <c r="E129" s="211" t="s">
        <v>7</v>
      </c>
      <c r="F129" s="211" t="s">
        <v>24</v>
      </c>
      <c r="G129" s="211" t="s">
        <v>388</v>
      </c>
      <c r="H129" s="211"/>
    </row>
    <row r="130" spans="1:11">
      <c r="A130" s="210">
        <v>43168</v>
      </c>
      <c r="B130" s="232" t="s">
        <v>7</v>
      </c>
      <c r="C130" s="215">
        <v>54720</v>
      </c>
      <c r="D130" s="211" t="s">
        <v>538</v>
      </c>
      <c r="E130" s="211" t="s">
        <v>7</v>
      </c>
      <c r="F130" s="211" t="s">
        <v>24</v>
      </c>
      <c r="G130" s="211" t="s">
        <v>861</v>
      </c>
      <c r="H130" s="211"/>
    </row>
    <row r="131" spans="1:11">
      <c r="A131" s="210">
        <v>43169</v>
      </c>
      <c r="B131" s="232" t="s">
        <v>7</v>
      </c>
      <c r="C131" s="215">
        <v>57310</v>
      </c>
      <c r="D131" s="211" t="s">
        <v>598</v>
      </c>
      <c r="E131" s="211" t="s">
        <v>7</v>
      </c>
      <c r="F131" s="211" t="s">
        <v>24</v>
      </c>
      <c r="G131" s="211" t="s">
        <v>548</v>
      </c>
      <c r="H131" s="211"/>
    </row>
    <row r="132" spans="1:11">
      <c r="A132" s="210">
        <v>43169</v>
      </c>
      <c r="B132" s="232" t="s">
        <v>7</v>
      </c>
      <c r="C132" s="215">
        <v>57270</v>
      </c>
      <c r="D132" s="211" t="s">
        <v>460</v>
      </c>
      <c r="E132" s="211" t="s">
        <v>7</v>
      </c>
      <c r="F132" s="211" t="s">
        <v>10</v>
      </c>
      <c r="G132" s="211"/>
      <c r="H132" s="211"/>
    </row>
    <row r="133" spans="1:11">
      <c r="A133" s="210">
        <v>43169</v>
      </c>
      <c r="B133" s="232" t="s">
        <v>7</v>
      </c>
      <c r="C133" s="215">
        <v>57640</v>
      </c>
      <c r="D133" s="211" t="s">
        <v>869</v>
      </c>
      <c r="E133" s="211" t="s">
        <v>7</v>
      </c>
      <c r="F133" s="211" t="s">
        <v>28</v>
      </c>
      <c r="G133" s="211" t="s">
        <v>98</v>
      </c>
      <c r="H133" s="211"/>
    </row>
    <row r="134" spans="1:11">
      <c r="A134" s="210">
        <v>43169</v>
      </c>
      <c r="B134" s="232" t="s">
        <v>7</v>
      </c>
      <c r="C134" s="215">
        <v>54580</v>
      </c>
      <c r="D134" s="211" t="s">
        <v>870</v>
      </c>
      <c r="E134" s="211" t="s">
        <v>7</v>
      </c>
      <c r="F134" s="211" t="s">
        <v>7</v>
      </c>
      <c r="G134" s="211" t="s">
        <v>116</v>
      </c>
      <c r="H134" s="211"/>
    </row>
    <row r="135" spans="1:11">
      <c r="A135" s="210">
        <v>43169</v>
      </c>
      <c r="B135" s="232" t="s">
        <v>7</v>
      </c>
      <c r="C135" s="215">
        <v>54560</v>
      </c>
      <c r="D135" s="211" t="s">
        <v>871</v>
      </c>
      <c r="E135" s="211" t="s">
        <v>7</v>
      </c>
      <c r="F135" s="211"/>
      <c r="G135" s="211" t="s">
        <v>98</v>
      </c>
      <c r="H135" s="211"/>
    </row>
    <row r="136" spans="1:11">
      <c r="A136" s="210">
        <v>43170</v>
      </c>
      <c r="B136" s="232" t="s">
        <v>7</v>
      </c>
      <c r="C136" s="215">
        <v>57180</v>
      </c>
      <c r="D136" s="211" t="s">
        <v>823</v>
      </c>
      <c r="E136" s="211" t="s">
        <v>7</v>
      </c>
      <c r="F136" s="211" t="s">
        <v>7</v>
      </c>
      <c r="G136" s="211" t="s">
        <v>873</v>
      </c>
      <c r="H136" s="211"/>
    </row>
    <row r="137" spans="1:11">
      <c r="A137" s="210">
        <v>43170</v>
      </c>
      <c r="B137" s="232" t="s">
        <v>7</v>
      </c>
      <c r="C137" s="215">
        <v>57970</v>
      </c>
      <c r="D137" s="211" t="s">
        <v>739</v>
      </c>
      <c r="E137" s="211" t="s">
        <v>7</v>
      </c>
      <c r="F137" s="211" t="s">
        <v>620</v>
      </c>
      <c r="G137" s="211" t="s">
        <v>874</v>
      </c>
      <c r="H137" s="211"/>
    </row>
    <row r="138" spans="1:11">
      <c r="A138" s="210">
        <v>43170</v>
      </c>
      <c r="B138" s="232" t="s">
        <v>7</v>
      </c>
      <c r="C138" s="215">
        <v>57970</v>
      </c>
      <c r="D138" s="211" t="s">
        <v>739</v>
      </c>
      <c r="E138" s="211" t="s">
        <v>7</v>
      </c>
      <c r="F138" s="211" t="s">
        <v>620</v>
      </c>
      <c r="G138" s="211" t="s">
        <v>874</v>
      </c>
      <c r="H138" s="211"/>
      <c r="K138" s="147"/>
    </row>
    <row r="139" spans="1:11">
      <c r="A139" s="210">
        <v>43170</v>
      </c>
      <c r="B139" s="232" t="s">
        <v>7</v>
      </c>
      <c r="C139" s="215">
        <v>57070</v>
      </c>
      <c r="D139" s="211" t="s">
        <v>884</v>
      </c>
      <c r="E139" s="211" t="s">
        <v>7</v>
      </c>
      <c r="F139" s="211"/>
      <c r="G139" s="211" t="s">
        <v>98</v>
      </c>
      <c r="H139" s="211"/>
    </row>
    <row r="140" spans="1:11">
      <c r="A140" s="210">
        <v>43170</v>
      </c>
      <c r="B140" s="232" t="s">
        <v>7</v>
      </c>
      <c r="C140" s="215">
        <v>57940</v>
      </c>
      <c r="D140" s="211" t="s">
        <v>890</v>
      </c>
      <c r="E140" s="211" t="s">
        <v>7</v>
      </c>
      <c r="F140" s="211" t="s">
        <v>6</v>
      </c>
      <c r="G140" s="211" t="s">
        <v>891</v>
      </c>
      <c r="H140" s="211"/>
    </row>
    <row r="141" spans="1:11">
      <c r="A141" s="210">
        <v>43170</v>
      </c>
      <c r="B141" s="232" t="s">
        <v>7</v>
      </c>
      <c r="C141" s="215">
        <v>54260</v>
      </c>
      <c r="D141" s="211" t="s">
        <v>892</v>
      </c>
      <c r="E141" s="211" t="s">
        <v>7</v>
      </c>
      <c r="F141" s="211"/>
      <c r="G141" s="211" t="s">
        <v>98</v>
      </c>
      <c r="H141" s="211"/>
    </row>
    <row r="142" spans="1:11">
      <c r="A142" s="210">
        <v>43170</v>
      </c>
      <c r="B142" s="232" t="s">
        <v>7</v>
      </c>
      <c r="C142" s="215">
        <v>57780</v>
      </c>
      <c r="D142" s="211" t="s">
        <v>893</v>
      </c>
      <c r="E142" s="211" t="s">
        <v>7</v>
      </c>
      <c r="F142" s="211"/>
      <c r="G142" s="211" t="s">
        <v>65</v>
      </c>
      <c r="H142" s="211"/>
    </row>
    <row r="143" spans="1:11">
      <c r="A143" s="210">
        <v>43170</v>
      </c>
      <c r="B143" s="232" t="s">
        <v>7</v>
      </c>
      <c r="C143" s="215">
        <v>57310</v>
      </c>
      <c r="D143" s="211" t="s">
        <v>894</v>
      </c>
      <c r="E143" s="211" t="s">
        <v>7</v>
      </c>
      <c r="F143" s="211" t="s">
        <v>9</v>
      </c>
      <c r="G143" s="211" t="s">
        <v>389</v>
      </c>
      <c r="H143" s="211"/>
    </row>
    <row r="144" spans="1:11">
      <c r="A144" s="210">
        <v>43170</v>
      </c>
      <c r="B144" s="232" t="s">
        <v>7</v>
      </c>
      <c r="C144" s="215">
        <v>54111</v>
      </c>
      <c r="D144" s="211" t="s">
        <v>850</v>
      </c>
      <c r="E144" s="211" t="s">
        <v>7</v>
      </c>
      <c r="F144" s="211"/>
      <c r="G144" s="211" t="s">
        <v>116</v>
      </c>
      <c r="H144" s="211"/>
    </row>
    <row r="145" spans="1:8">
      <c r="A145" s="210">
        <v>43177</v>
      </c>
      <c r="B145" s="232" t="s">
        <v>7</v>
      </c>
      <c r="C145" s="215">
        <v>92130</v>
      </c>
      <c r="D145" s="211" t="s">
        <v>920</v>
      </c>
      <c r="E145" s="211" t="s">
        <v>7</v>
      </c>
      <c r="F145" s="211" t="s">
        <v>24</v>
      </c>
      <c r="G145" s="211" t="s">
        <v>388</v>
      </c>
      <c r="H145" s="211"/>
    </row>
    <row r="146" spans="1:8">
      <c r="A146" s="210">
        <v>43177</v>
      </c>
      <c r="B146" s="232" t="s">
        <v>7</v>
      </c>
      <c r="C146" s="215">
        <v>57925</v>
      </c>
      <c r="D146" s="211" t="s">
        <v>936</v>
      </c>
      <c r="E146" s="211" t="s">
        <v>7</v>
      </c>
      <c r="F146" s="211" t="s">
        <v>937</v>
      </c>
      <c r="G146" s="211" t="s">
        <v>938</v>
      </c>
      <c r="H146" s="211"/>
    </row>
    <row r="147" spans="1:8">
      <c r="A147" s="210">
        <v>43177</v>
      </c>
      <c r="B147" s="232" t="s">
        <v>7</v>
      </c>
      <c r="C147" s="215">
        <v>57480</v>
      </c>
      <c r="D147" s="211" t="s">
        <v>695</v>
      </c>
      <c r="E147" s="211" t="s">
        <v>7</v>
      </c>
      <c r="F147" s="211" t="s">
        <v>6</v>
      </c>
      <c r="G147" s="211" t="s">
        <v>941</v>
      </c>
      <c r="H147" s="211"/>
    </row>
    <row r="148" spans="1:8">
      <c r="A148" s="210">
        <v>43177</v>
      </c>
      <c r="B148" s="232" t="s">
        <v>7</v>
      </c>
      <c r="C148" s="215">
        <v>57180</v>
      </c>
      <c r="D148" s="211" t="s">
        <v>823</v>
      </c>
      <c r="E148" s="211" t="s">
        <v>7</v>
      </c>
      <c r="F148" s="211" t="s">
        <v>5</v>
      </c>
      <c r="G148" s="211" t="s">
        <v>388</v>
      </c>
      <c r="H148" s="211"/>
    </row>
    <row r="149" spans="1:8">
      <c r="A149" s="210">
        <v>43177</v>
      </c>
      <c r="B149" s="232" t="s">
        <v>7</v>
      </c>
      <c r="C149" s="215">
        <v>57180</v>
      </c>
      <c r="D149" s="211" t="s">
        <v>823</v>
      </c>
      <c r="E149" s="211" t="s">
        <v>7</v>
      </c>
      <c r="F149" s="211" t="s">
        <v>7</v>
      </c>
      <c r="G149" s="211" t="s">
        <v>388</v>
      </c>
      <c r="H149" s="211"/>
    </row>
    <row r="150" spans="1:8">
      <c r="A150" s="210">
        <v>43177</v>
      </c>
      <c r="B150" s="232" t="s">
        <v>7</v>
      </c>
      <c r="C150" s="215">
        <v>57100</v>
      </c>
      <c r="D150" s="211" t="s">
        <v>369</v>
      </c>
      <c r="E150" s="211" t="s">
        <v>7</v>
      </c>
      <c r="F150" s="211" t="s">
        <v>24</v>
      </c>
      <c r="G150" s="211" t="s">
        <v>945</v>
      </c>
      <c r="H150" s="211"/>
    </row>
    <row r="151" spans="1:8">
      <c r="A151" s="210">
        <v>43180</v>
      </c>
      <c r="B151" s="232" t="s">
        <v>7</v>
      </c>
      <c r="C151" s="215">
        <v>57330</v>
      </c>
      <c r="D151" s="211" t="s">
        <v>413</v>
      </c>
      <c r="E151" s="211" t="s">
        <v>7</v>
      </c>
      <c r="F151" s="211" t="s">
        <v>6</v>
      </c>
      <c r="G151" s="211" t="s">
        <v>42</v>
      </c>
      <c r="H151" s="211"/>
    </row>
    <row r="152" spans="1:8">
      <c r="A152" s="210">
        <v>43180</v>
      </c>
      <c r="B152" s="232" t="s">
        <v>7</v>
      </c>
      <c r="C152" s="215">
        <v>54240</v>
      </c>
      <c r="D152" s="211" t="s">
        <v>950</v>
      </c>
      <c r="E152" s="211" t="s">
        <v>7</v>
      </c>
      <c r="F152" s="211" t="s">
        <v>24</v>
      </c>
      <c r="G152" s="211" t="s">
        <v>388</v>
      </c>
      <c r="H152" s="211"/>
    </row>
    <row r="153" spans="1:8">
      <c r="A153" s="210">
        <v>43182</v>
      </c>
      <c r="B153" s="232" t="s">
        <v>7</v>
      </c>
      <c r="C153" s="215">
        <v>57100</v>
      </c>
      <c r="D153" s="211" t="s">
        <v>369</v>
      </c>
      <c r="E153" s="211" t="s">
        <v>7</v>
      </c>
      <c r="F153" s="211" t="s">
        <v>24</v>
      </c>
      <c r="G153" s="211" t="s">
        <v>388</v>
      </c>
      <c r="H153" s="211"/>
    </row>
    <row r="154" spans="1:8">
      <c r="A154" s="210">
        <v>43182</v>
      </c>
      <c r="B154" s="232" t="s">
        <v>7</v>
      </c>
      <c r="C154" s="215">
        <v>57180</v>
      </c>
      <c r="D154" s="211" t="s">
        <v>823</v>
      </c>
      <c r="E154" s="211" t="s">
        <v>7</v>
      </c>
      <c r="F154" s="211"/>
      <c r="G154" s="211" t="s">
        <v>953</v>
      </c>
      <c r="H154" s="211"/>
    </row>
    <row r="155" spans="1:8">
      <c r="A155" s="210">
        <v>43183</v>
      </c>
      <c r="B155" s="232" t="s">
        <v>7</v>
      </c>
      <c r="C155" s="215">
        <v>57580</v>
      </c>
      <c r="D155" s="211" t="s">
        <v>858</v>
      </c>
      <c r="E155" s="211" t="s">
        <v>7</v>
      </c>
      <c r="F155" s="211" t="s">
        <v>24</v>
      </c>
      <c r="G155" s="211" t="s">
        <v>634</v>
      </c>
      <c r="H155" s="211"/>
    </row>
    <row r="156" spans="1:8">
      <c r="A156" s="210">
        <v>43184</v>
      </c>
      <c r="B156" s="211" t="s">
        <v>7</v>
      </c>
      <c r="C156" s="211">
        <v>57070</v>
      </c>
      <c r="D156" s="211" t="s">
        <v>785</v>
      </c>
      <c r="E156" s="211" t="s">
        <v>7</v>
      </c>
      <c r="F156" s="211" t="s">
        <v>7</v>
      </c>
      <c r="G156" s="211" t="s">
        <v>98</v>
      </c>
      <c r="H156" s="211"/>
    </row>
    <row r="157" spans="1:8">
      <c r="A157" s="210">
        <v>43184</v>
      </c>
      <c r="B157" s="211" t="s">
        <v>7</v>
      </c>
      <c r="C157" s="211">
        <v>571000</v>
      </c>
      <c r="D157" s="211" t="s">
        <v>785</v>
      </c>
      <c r="E157" s="211" t="s">
        <v>7</v>
      </c>
      <c r="F157" s="211" t="s">
        <v>7</v>
      </c>
      <c r="G157" s="211" t="s">
        <v>98</v>
      </c>
      <c r="H157" s="211"/>
    </row>
    <row r="158" spans="1:8">
      <c r="A158" s="210">
        <v>43189</v>
      </c>
      <c r="B158" s="211" t="s">
        <v>7</v>
      </c>
      <c r="C158" s="211">
        <v>57160</v>
      </c>
      <c r="D158" s="211" t="s">
        <v>538</v>
      </c>
      <c r="E158" s="211" t="s">
        <v>7</v>
      </c>
      <c r="F158" s="211" t="s">
        <v>7</v>
      </c>
      <c r="G158" s="211" t="s">
        <v>116</v>
      </c>
      <c r="H158" s="211"/>
    </row>
    <row r="159" spans="1:8">
      <c r="A159" s="210">
        <v>43189</v>
      </c>
      <c r="B159" s="211" t="s">
        <v>7</v>
      </c>
      <c r="C159" s="211">
        <v>57070</v>
      </c>
      <c r="D159" s="211" t="s">
        <v>785</v>
      </c>
      <c r="E159" s="211" t="s">
        <v>7</v>
      </c>
      <c r="F159" s="211" t="s">
        <v>7</v>
      </c>
      <c r="G159" s="211" t="s">
        <v>514</v>
      </c>
      <c r="H159" s="211"/>
    </row>
    <row r="160" spans="1:8">
      <c r="A160" s="210">
        <v>43189</v>
      </c>
      <c r="B160" s="211" t="s">
        <v>7</v>
      </c>
      <c r="C160" s="211">
        <v>57570</v>
      </c>
      <c r="D160" s="211" t="s">
        <v>359</v>
      </c>
      <c r="E160" s="211" t="s">
        <v>7</v>
      </c>
      <c r="F160" s="211" t="s">
        <v>24</v>
      </c>
      <c r="G160" s="211" t="s">
        <v>64</v>
      </c>
      <c r="H160" s="211"/>
    </row>
    <row r="161" spans="1:8">
      <c r="A161" s="210">
        <v>43190</v>
      </c>
      <c r="B161" s="211" t="s">
        <v>7</v>
      </c>
      <c r="C161" s="211">
        <v>68160</v>
      </c>
      <c r="D161" s="211" t="s">
        <v>1010</v>
      </c>
      <c r="E161" s="211" t="s">
        <v>7</v>
      </c>
      <c r="F161" s="211" t="s">
        <v>9</v>
      </c>
      <c r="G161" s="211" t="s">
        <v>388</v>
      </c>
      <c r="H161" s="211"/>
    </row>
    <row r="162" spans="1:8">
      <c r="A162" s="210">
        <v>43190</v>
      </c>
      <c r="B162" s="211" t="s">
        <v>7</v>
      </c>
      <c r="C162" s="211">
        <v>75005</v>
      </c>
      <c r="D162" s="211" t="s">
        <v>716</v>
      </c>
      <c r="E162" s="211" t="s">
        <v>7</v>
      </c>
      <c r="F162" s="211" t="s">
        <v>24</v>
      </c>
      <c r="G162" s="211" t="s">
        <v>388</v>
      </c>
      <c r="H162" s="211"/>
    </row>
    <row r="163" spans="1:8">
      <c r="A163" s="210">
        <v>43190</v>
      </c>
      <c r="B163" s="211" t="s">
        <v>7</v>
      </c>
      <c r="C163" s="211">
        <v>65400</v>
      </c>
      <c r="D163" s="211" t="s">
        <v>1017</v>
      </c>
      <c r="E163" s="211" t="s">
        <v>7</v>
      </c>
      <c r="F163" s="211" t="s">
        <v>24</v>
      </c>
      <c r="G163" s="211" t="s">
        <v>659</v>
      </c>
      <c r="H163" s="211"/>
    </row>
    <row r="164" spans="1:8">
      <c r="A164" s="48">
        <v>43161</v>
      </c>
      <c r="B164" s="231" t="s">
        <v>4</v>
      </c>
      <c r="C164" s="214">
        <v>1726</v>
      </c>
      <c r="D164" s="32" t="s">
        <v>205</v>
      </c>
      <c r="E164" s="32" t="s">
        <v>7</v>
      </c>
      <c r="F164" s="32" t="s">
        <v>24</v>
      </c>
      <c r="G164" s="32" t="s">
        <v>609</v>
      </c>
      <c r="H164" s="32"/>
    </row>
    <row r="165" spans="1:8">
      <c r="A165" s="48">
        <v>43161</v>
      </c>
      <c r="B165" s="231" t="s">
        <v>4</v>
      </c>
      <c r="C165" s="214">
        <v>2441</v>
      </c>
      <c r="D165" s="32" t="s">
        <v>205</v>
      </c>
      <c r="E165" s="32" t="s">
        <v>7</v>
      </c>
      <c r="F165" s="32" t="s">
        <v>24</v>
      </c>
      <c r="G165" s="32" t="s">
        <v>609</v>
      </c>
      <c r="H165" s="32"/>
    </row>
    <row r="166" spans="1:8">
      <c r="A166" s="48">
        <v>43162</v>
      </c>
      <c r="B166" s="231" t="s">
        <v>4</v>
      </c>
      <c r="C166" s="214">
        <v>8166</v>
      </c>
      <c r="D166" s="32" t="s">
        <v>148</v>
      </c>
      <c r="E166" s="32" t="s">
        <v>7</v>
      </c>
      <c r="F166" s="32" t="s">
        <v>24</v>
      </c>
      <c r="G166" s="32" t="s">
        <v>388</v>
      </c>
      <c r="H166" s="32"/>
    </row>
    <row r="167" spans="1:8">
      <c r="A167" s="48">
        <v>43163</v>
      </c>
      <c r="B167" s="231" t="s">
        <v>4</v>
      </c>
      <c r="C167" s="214">
        <v>2331</v>
      </c>
      <c r="D167" s="32" t="s">
        <v>132</v>
      </c>
      <c r="E167" s="32" t="s">
        <v>7</v>
      </c>
      <c r="F167" s="32" t="s">
        <v>24</v>
      </c>
      <c r="G167" s="32" t="s">
        <v>806</v>
      </c>
      <c r="H167" s="32"/>
    </row>
    <row r="168" spans="1:8">
      <c r="A168" s="48">
        <v>43163</v>
      </c>
      <c r="B168" s="231" t="s">
        <v>4</v>
      </c>
      <c r="C168" s="214">
        <v>1230</v>
      </c>
      <c r="D168" s="32" t="s">
        <v>205</v>
      </c>
      <c r="E168" s="32" t="s">
        <v>7</v>
      </c>
      <c r="F168" s="32" t="s">
        <v>24</v>
      </c>
      <c r="G168" s="32" t="s">
        <v>123</v>
      </c>
      <c r="H168" s="32"/>
    </row>
    <row r="169" spans="1:8">
      <c r="A169" s="210">
        <v>43167</v>
      </c>
      <c r="B169" s="232" t="s">
        <v>4</v>
      </c>
      <c r="C169" s="215">
        <v>8048</v>
      </c>
      <c r="D169" s="211" t="s">
        <v>135</v>
      </c>
      <c r="E169" s="211" t="s">
        <v>7</v>
      </c>
      <c r="F169" s="211" t="s">
        <v>9</v>
      </c>
      <c r="G169" s="211" t="s">
        <v>388</v>
      </c>
      <c r="H169" s="211"/>
    </row>
    <row r="170" spans="1:8">
      <c r="A170" s="210">
        <v>43168</v>
      </c>
      <c r="B170" s="232" t="s">
        <v>4</v>
      </c>
      <c r="C170" s="215">
        <v>2310</v>
      </c>
      <c r="D170" s="211" t="s">
        <v>205</v>
      </c>
      <c r="E170" s="211" t="s">
        <v>7</v>
      </c>
      <c r="F170" s="211" t="s">
        <v>9</v>
      </c>
      <c r="G170" s="211" t="s">
        <v>663</v>
      </c>
      <c r="H170" s="211"/>
    </row>
    <row r="171" spans="1:8">
      <c r="A171" s="210">
        <v>43169</v>
      </c>
      <c r="B171" s="232" t="s">
        <v>4</v>
      </c>
      <c r="C171" s="215">
        <v>6917</v>
      </c>
      <c r="D171" s="211" t="s">
        <v>286</v>
      </c>
      <c r="E171" s="211" t="s">
        <v>7</v>
      </c>
      <c r="F171" s="211" t="s">
        <v>60</v>
      </c>
      <c r="G171" s="211" t="s">
        <v>98</v>
      </c>
      <c r="H171" s="211"/>
    </row>
    <row r="172" spans="1:8">
      <c r="A172" s="210">
        <v>43169</v>
      </c>
      <c r="B172" s="232" t="s">
        <v>4</v>
      </c>
      <c r="C172" s="215">
        <v>1370</v>
      </c>
      <c r="D172" s="211" t="s">
        <v>205</v>
      </c>
      <c r="E172" s="211" t="s">
        <v>7</v>
      </c>
      <c r="F172" s="211" t="s">
        <v>24</v>
      </c>
      <c r="G172" s="211" t="s">
        <v>98</v>
      </c>
      <c r="H172" s="211"/>
    </row>
    <row r="173" spans="1:8">
      <c r="A173" s="210">
        <v>43169</v>
      </c>
      <c r="B173" s="232" t="s">
        <v>4</v>
      </c>
      <c r="C173" s="215">
        <v>2550</v>
      </c>
      <c r="D173" s="211" t="s">
        <v>205</v>
      </c>
      <c r="E173" s="211" t="s">
        <v>7</v>
      </c>
      <c r="F173" s="211" t="s">
        <v>25</v>
      </c>
      <c r="G173" s="211" t="s">
        <v>548</v>
      </c>
      <c r="H173" s="211"/>
    </row>
    <row r="174" spans="1:8">
      <c r="A174" s="210">
        <v>43170</v>
      </c>
      <c r="B174" s="232" t="s">
        <v>4</v>
      </c>
      <c r="C174" s="215">
        <v>1719</v>
      </c>
      <c r="D174" s="211" t="s">
        <v>205</v>
      </c>
      <c r="E174" s="211" t="s">
        <v>7</v>
      </c>
      <c r="F174" s="211" t="s">
        <v>24</v>
      </c>
      <c r="G174" s="211" t="s">
        <v>116</v>
      </c>
      <c r="H174" s="211"/>
    </row>
    <row r="175" spans="1:8">
      <c r="A175" s="210">
        <v>43170</v>
      </c>
      <c r="B175" s="232" t="s">
        <v>4</v>
      </c>
      <c r="C175" s="215">
        <v>1719</v>
      </c>
      <c r="D175" s="211" t="s">
        <v>205</v>
      </c>
      <c r="E175" s="211" t="s">
        <v>7</v>
      </c>
      <c r="F175" s="211" t="s">
        <v>24</v>
      </c>
      <c r="G175" s="211" t="s">
        <v>116</v>
      </c>
      <c r="H175" s="211"/>
    </row>
    <row r="176" spans="1:8">
      <c r="A176" s="210">
        <v>43170</v>
      </c>
      <c r="B176" s="232" t="s">
        <v>4</v>
      </c>
      <c r="C176" s="215">
        <v>1258</v>
      </c>
      <c r="D176" s="211" t="s">
        <v>205</v>
      </c>
      <c r="E176" s="211" t="s">
        <v>7</v>
      </c>
      <c r="F176" s="211" t="s">
        <v>24</v>
      </c>
      <c r="G176" s="211" t="s">
        <v>883</v>
      </c>
      <c r="H176" s="211"/>
    </row>
    <row r="177" spans="1:8">
      <c r="A177" s="210">
        <v>43174</v>
      </c>
      <c r="B177" s="232" t="s">
        <v>4</v>
      </c>
      <c r="C177" s="215">
        <v>3927</v>
      </c>
      <c r="D177" s="211" t="s">
        <v>175</v>
      </c>
      <c r="E177" s="211" t="s">
        <v>7</v>
      </c>
      <c r="F177" s="211" t="s">
        <v>5</v>
      </c>
      <c r="G177" s="211" t="s">
        <v>466</v>
      </c>
      <c r="H177" s="211"/>
    </row>
    <row r="178" spans="1:8">
      <c r="A178" s="210">
        <v>43175</v>
      </c>
      <c r="B178" s="232" t="s">
        <v>4</v>
      </c>
      <c r="C178" s="215">
        <v>7317</v>
      </c>
      <c r="D178" s="211" t="s">
        <v>906</v>
      </c>
      <c r="E178" s="211" t="s">
        <v>7</v>
      </c>
      <c r="F178" s="211" t="s">
        <v>24</v>
      </c>
      <c r="G178" s="211" t="s">
        <v>907</v>
      </c>
      <c r="H178" s="211"/>
    </row>
    <row r="179" spans="1:8" s="212" customFormat="1">
      <c r="A179" s="210">
        <v>43176</v>
      </c>
      <c r="B179" s="232" t="s">
        <v>4</v>
      </c>
      <c r="C179" s="215">
        <v>8542</v>
      </c>
      <c r="D179" s="211" t="s">
        <v>917</v>
      </c>
      <c r="E179" s="211" t="s">
        <v>7</v>
      </c>
      <c r="F179" s="211" t="s">
        <v>24</v>
      </c>
      <c r="G179" s="211" t="s">
        <v>42</v>
      </c>
      <c r="H179" s="211"/>
    </row>
    <row r="180" spans="1:8" s="212" customFormat="1">
      <c r="A180" s="210">
        <v>43176</v>
      </c>
      <c r="B180" s="232" t="s">
        <v>4</v>
      </c>
      <c r="C180" s="215">
        <v>8240</v>
      </c>
      <c r="D180" s="211" t="s">
        <v>162</v>
      </c>
      <c r="E180" s="211" t="s">
        <v>7</v>
      </c>
      <c r="F180" s="211" t="s">
        <v>24</v>
      </c>
      <c r="G180" s="211" t="s">
        <v>42</v>
      </c>
      <c r="H180" s="211"/>
    </row>
    <row r="181" spans="1:8" s="212" customFormat="1">
      <c r="A181" s="210">
        <v>43176</v>
      </c>
      <c r="B181" s="232" t="s">
        <v>4</v>
      </c>
      <c r="C181" s="215">
        <v>1161</v>
      </c>
      <c r="D181" s="211" t="s">
        <v>205</v>
      </c>
      <c r="E181" s="211" t="s">
        <v>7</v>
      </c>
      <c r="F181" s="211" t="s">
        <v>24</v>
      </c>
      <c r="G181" s="211" t="s">
        <v>919</v>
      </c>
      <c r="H181" s="211"/>
    </row>
    <row r="182" spans="1:8" s="212" customFormat="1">
      <c r="A182" s="210">
        <v>43176</v>
      </c>
      <c r="B182" s="232" t="s">
        <v>4</v>
      </c>
      <c r="C182" s="215">
        <v>8056</v>
      </c>
      <c r="D182" s="211" t="s">
        <v>135</v>
      </c>
      <c r="E182" s="211" t="s">
        <v>7</v>
      </c>
      <c r="F182" s="211" t="s">
        <v>24</v>
      </c>
      <c r="G182" s="211" t="s">
        <v>388</v>
      </c>
      <c r="H182" s="211"/>
    </row>
    <row r="183" spans="1:8" s="212" customFormat="1">
      <c r="A183" s="210">
        <v>43177</v>
      </c>
      <c r="B183" s="232" t="s">
        <v>4</v>
      </c>
      <c r="C183" s="215">
        <v>5433</v>
      </c>
      <c r="D183" s="211" t="s">
        <v>921</v>
      </c>
      <c r="E183" s="211" t="s">
        <v>7</v>
      </c>
      <c r="F183" s="211" t="s">
        <v>24</v>
      </c>
      <c r="G183" s="211" t="s">
        <v>663</v>
      </c>
      <c r="H183" s="211"/>
    </row>
    <row r="184" spans="1:8" s="212" customFormat="1">
      <c r="A184" s="210">
        <v>43177</v>
      </c>
      <c r="B184" s="232" t="s">
        <v>4</v>
      </c>
      <c r="C184" s="215">
        <v>8451</v>
      </c>
      <c r="D184" s="211" t="s">
        <v>385</v>
      </c>
      <c r="E184" s="211" t="s">
        <v>7</v>
      </c>
      <c r="F184" s="211" t="s">
        <v>12</v>
      </c>
      <c r="G184" s="211" t="s">
        <v>42</v>
      </c>
      <c r="H184" s="211"/>
    </row>
    <row r="185" spans="1:8" s="212" customFormat="1">
      <c r="A185" s="210">
        <v>43177</v>
      </c>
      <c r="B185" s="232" t="s">
        <v>4</v>
      </c>
      <c r="C185" s="215">
        <v>2441</v>
      </c>
      <c r="D185" s="211" t="s">
        <v>205</v>
      </c>
      <c r="E185" s="211" t="s">
        <v>7</v>
      </c>
      <c r="F185" s="211" t="s">
        <v>7</v>
      </c>
      <c r="G185" s="211" t="s">
        <v>388</v>
      </c>
      <c r="H185" s="211"/>
    </row>
    <row r="186" spans="1:8" s="212" customFormat="1">
      <c r="A186" s="210">
        <v>43177</v>
      </c>
      <c r="B186" s="232" t="s">
        <v>4</v>
      </c>
      <c r="C186" s="215">
        <v>1628</v>
      </c>
      <c r="D186" s="211" t="s">
        <v>205</v>
      </c>
      <c r="E186" s="211" t="s">
        <v>7</v>
      </c>
      <c r="F186" s="211" t="s">
        <v>24</v>
      </c>
      <c r="G186" s="211" t="s">
        <v>388</v>
      </c>
      <c r="H186" s="211"/>
    </row>
    <row r="187" spans="1:8" s="212" customFormat="1">
      <c r="A187" s="210">
        <v>43177</v>
      </c>
      <c r="B187" s="232" t="s">
        <v>4</v>
      </c>
      <c r="C187" s="215">
        <v>3324</v>
      </c>
      <c r="D187" s="211" t="s">
        <v>183</v>
      </c>
      <c r="E187" s="211" t="s">
        <v>7</v>
      </c>
      <c r="F187" s="211" t="s">
        <v>5</v>
      </c>
      <c r="G187" s="211" t="s">
        <v>123</v>
      </c>
      <c r="H187" s="211"/>
    </row>
    <row r="188" spans="1:8" s="212" customFormat="1">
      <c r="A188" s="210">
        <v>43182</v>
      </c>
      <c r="B188" s="232" t="s">
        <v>4</v>
      </c>
      <c r="C188" s="215">
        <v>3253</v>
      </c>
      <c r="D188" s="211" t="s">
        <v>333</v>
      </c>
      <c r="E188" s="211" t="s">
        <v>7</v>
      </c>
      <c r="F188" s="211" t="s">
        <v>24</v>
      </c>
      <c r="G188" s="211" t="s">
        <v>388</v>
      </c>
      <c r="H188" s="211"/>
    </row>
    <row r="189" spans="1:8" s="212" customFormat="1">
      <c r="A189" s="210">
        <v>43182</v>
      </c>
      <c r="B189" s="232" t="s">
        <v>4</v>
      </c>
      <c r="C189" s="215">
        <v>1453</v>
      </c>
      <c r="D189" s="211" t="s">
        <v>205</v>
      </c>
      <c r="E189" s="211" t="s">
        <v>7</v>
      </c>
      <c r="F189" s="211" t="s">
        <v>24</v>
      </c>
      <c r="G189" s="211" t="s">
        <v>954</v>
      </c>
      <c r="H189" s="211"/>
    </row>
    <row r="190" spans="1:8" s="212" customFormat="1">
      <c r="A190" s="210">
        <v>43183</v>
      </c>
      <c r="B190" s="232" t="s">
        <v>4</v>
      </c>
      <c r="C190" s="215">
        <v>5698</v>
      </c>
      <c r="D190" s="211" t="s">
        <v>311</v>
      </c>
      <c r="E190" s="211" t="s">
        <v>7</v>
      </c>
      <c r="F190" s="211" t="s">
        <v>7</v>
      </c>
      <c r="G190" s="211" t="s">
        <v>98</v>
      </c>
      <c r="H190" s="211"/>
    </row>
    <row r="191" spans="1:8" s="212" customFormat="1">
      <c r="A191" s="210">
        <v>43183</v>
      </c>
      <c r="B191" s="232" t="s">
        <v>4</v>
      </c>
      <c r="C191" s="215">
        <v>1309</v>
      </c>
      <c r="D191" s="211" t="s">
        <v>205</v>
      </c>
      <c r="E191" s="211" t="s">
        <v>7</v>
      </c>
      <c r="F191" s="211" t="s">
        <v>24</v>
      </c>
      <c r="G191" s="211" t="s">
        <v>961</v>
      </c>
      <c r="H191" s="211"/>
    </row>
    <row r="192" spans="1:8" s="212" customFormat="1">
      <c r="A192" s="210">
        <v>43183</v>
      </c>
      <c r="B192" s="232" t="s">
        <v>4</v>
      </c>
      <c r="C192" s="215">
        <v>4818</v>
      </c>
      <c r="D192" s="211" t="s">
        <v>296</v>
      </c>
      <c r="E192" s="211" t="s">
        <v>7</v>
      </c>
      <c r="F192" s="211" t="s">
        <v>7</v>
      </c>
      <c r="G192" s="211" t="s">
        <v>123</v>
      </c>
      <c r="H192" s="211"/>
    </row>
    <row r="193" spans="1:8" s="212" customFormat="1">
      <c r="A193" s="210">
        <v>43184</v>
      </c>
      <c r="B193" s="211" t="s">
        <v>4</v>
      </c>
      <c r="C193" s="211">
        <v>4970</v>
      </c>
      <c r="D193" s="211" t="s">
        <v>974</v>
      </c>
      <c r="E193" s="211" t="s">
        <v>7</v>
      </c>
      <c r="F193" s="211" t="s">
        <v>620</v>
      </c>
      <c r="G193" s="211" t="s">
        <v>510</v>
      </c>
      <c r="H193" s="211"/>
    </row>
    <row r="194" spans="1:8" s="212" customFormat="1">
      <c r="A194" s="210">
        <v>43184</v>
      </c>
      <c r="B194" s="211" t="s">
        <v>4</v>
      </c>
      <c r="C194" s="211">
        <v>2518</v>
      </c>
      <c r="D194" s="211" t="s">
        <v>983</v>
      </c>
      <c r="E194" s="211" t="s">
        <v>7</v>
      </c>
      <c r="F194" s="211" t="s">
        <v>984</v>
      </c>
      <c r="G194" s="211" t="s">
        <v>961</v>
      </c>
      <c r="H194" s="211"/>
    </row>
    <row r="195" spans="1:8" s="212" customFormat="1">
      <c r="A195" s="210">
        <v>43190</v>
      </c>
      <c r="B195" s="211" t="s">
        <v>4</v>
      </c>
      <c r="C195" s="211">
        <v>1311</v>
      </c>
      <c r="D195" s="211" t="s">
        <v>205</v>
      </c>
      <c r="E195" s="211" t="s">
        <v>7</v>
      </c>
      <c r="F195" s="211" t="s">
        <v>613</v>
      </c>
      <c r="G195" s="211" t="s">
        <v>1015</v>
      </c>
      <c r="H195" s="211"/>
    </row>
    <row r="196" spans="1:8" s="212" customFormat="1">
      <c r="A196" s="210">
        <v>43190</v>
      </c>
      <c r="B196" s="211" t="s">
        <v>4</v>
      </c>
      <c r="C196" s="211">
        <v>2210</v>
      </c>
      <c r="D196" s="211" t="s">
        <v>205</v>
      </c>
      <c r="E196" s="211" t="s">
        <v>7</v>
      </c>
      <c r="F196" s="211" t="s">
        <v>7</v>
      </c>
      <c r="G196" s="211" t="s">
        <v>388</v>
      </c>
      <c r="H196" s="211"/>
    </row>
    <row r="197" spans="1:8" s="212" customFormat="1">
      <c r="A197" s="48">
        <v>43163</v>
      </c>
      <c r="B197" s="231" t="s">
        <v>4</v>
      </c>
      <c r="C197" s="214">
        <v>2636</v>
      </c>
      <c r="D197" s="32" t="s">
        <v>205</v>
      </c>
      <c r="E197" s="32" t="s">
        <v>284</v>
      </c>
      <c r="F197" s="32" t="s">
        <v>803</v>
      </c>
      <c r="G197" s="32" t="s">
        <v>794</v>
      </c>
      <c r="H197" s="32"/>
    </row>
    <row r="198" spans="1:8" s="212" customFormat="1">
      <c r="A198" s="210">
        <v>43176</v>
      </c>
      <c r="B198" s="232" t="s">
        <v>4</v>
      </c>
      <c r="C198" s="215">
        <v>5760</v>
      </c>
      <c r="D198" s="211" t="s">
        <v>338</v>
      </c>
      <c r="E198" s="211" t="s">
        <v>82</v>
      </c>
      <c r="F198" s="211" t="s">
        <v>24</v>
      </c>
      <c r="G198" s="211" t="s">
        <v>915</v>
      </c>
      <c r="H198" s="211"/>
    </row>
    <row r="199" spans="1:8" s="212" customFormat="1">
      <c r="A199" s="210">
        <v>43190</v>
      </c>
      <c r="B199" s="211" t="s">
        <v>4</v>
      </c>
      <c r="C199" s="211">
        <v>2577</v>
      </c>
      <c r="D199" s="211" t="s">
        <v>205</v>
      </c>
      <c r="E199" s="211" t="s">
        <v>1011</v>
      </c>
      <c r="F199" s="211" t="s">
        <v>7</v>
      </c>
      <c r="G199" s="211" t="s">
        <v>42</v>
      </c>
      <c r="H199" s="211"/>
    </row>
    <row r="200" spans="1:8" s="212" customFormat="1">
      <c r="A200" s="210">
        <v>43166</v>
      </c>
      <c r="B200" s="232" t="s">
        <v>7</v>
      </c>
      <c r="C200" s="215">
        <v>571100</v>
      </c>
      <c r="D200" s="211" t="s">
        <v>369</v>
      </c>
      <c r="E200" s="211" t="s">
        <v>839</v>
      </c>
      <c r="F200" s="211" t="s">
        <v>24</v>
      </c>
      <c r="G200" s="211" t="s">
        <v>548</v>
      </c>
      <c r="H200" s="211"/>
    </row>
    <row r="201" spans="1:8" s="212" customFormat="1">
      <c r="A201" s="210">
        <v>43170</v>
      </c>
      <c r="B201" s="232" t="s">
        <v>4</v>
      </c>
      <c r="C201" s="215">
        <v>3368</v>
      </c>
      <c r="D201" s="211" t="s">
        <v>151</v>
      </c>
      <c r="E201" s="211" t="s">
        <v>888</v>
      </c>
      <c r="F201" s="211" t="s">
        <v>7</v>
      </c>
      <c r="G201" s="211" t="s">
        <v>65</v>
      </c>
      <c r="H201" s="211"/>
    </row>
    <row r="202" spans="1:8" s="212" customFormat="1">
      <c r="A202" s="210">
        <v>43177</v>
      </c>
      <c r="B202" s="232" t="s">
        <v>4</v>
      </c>
      <c r="C202" s="215">
        <v>1309</v>
      </c>
      <c r="D202" s="211" t="s">
        <v>205</v>
      </c>
      <c r="E202" s="211" t="s">
        <v>653</v>
      </c>
      <c r="F202" s="211" t="s">
        <v>24</v>
      </c>
      <c r="G202" s="211" t="s">
        <v>663</v>
      </c>
      <c r="H202" s="211"/>
    </row>
    <row r="203" spans="1:8" s="212" customFormat="1">
      <c r="A203" s="210">
        <v>43186</v>
      </c>
      <c r="B203" s="211" t="s">
        <v>989</v>
      </c>
      <c r="C203" s="211" t="s">
        <v>989</v>
      </c>
      <c r="D203" s="211" t="s">
        <v>990</v>
      </c>
      <c r="E203" s="211" t="s">
        <v>991</v>
      </c>
      <c r="F203" s="211" t="s">
        <v>24</v>
      </c>
      <c r="G203" s="211" t="s">
        <v>992</v>
      </c>
      <c r="H203" s="211"/>
    </row>
    <row r="204" spans="1:8" s="212" customFormat="1">
      <c r="A204" s="210">
        <v>43181</v>
      </c>
      <c r="B204" s="232" t="s">
        <v>6</v>
      </c>
      <c r="C204" s="215">
        <v>54597</v>
      </c>
      <c r="D204" s="211" t="s">
        <v>952</v>
      </c>
      <c r="E204" s="211" t="s">
        <v>273</v>
      </c>
      <c r="F204" s="211" t="s">
        <v>6</v>
      </c>
      <c r="G204" s="211" t="s">
        <v>42</v>
      </c>
      <c r="H204" s="211"/>
    </row>
    <row r="205" spans="1:8" s="212" customFormat="1">
      <c r="A205" s="48">
        <v>43163</v>
      </c>
      <c r="B205" s="231" t="s">
        <v>4</v>
      </c>
      <c r="C205" s="214">
        <v>8265</v>
      </c>
      <c r="D205" s="32" t="s">
        <v>162</v>
      </c>
      <c r="E205" s="32" t="s">
        <v>689</v>
      </c>
      <c r="F205" s="32" t="s">
        <v>24</v>
      </c>
      <c r="G205" s="32" t="s">
        <v>810</v>
      </c>
      <c r="H205" s="32"/>
    </row>
    <row r="206" spans="1:8" s="212" customFormat="1">
      <c r="A206" s="48">
        <v>43163</v>
      </c>
      <c r="B206" s="231" t="s">
        <v>4</v>
      </c>
      <c r="C206" s="214">
        <v>4973</v>
      </c>
      <c r="D206" s="32" t="s">
        <v>340</v>
      </c>
      <c r="E206" s="32" t="s">
        <v>9</v>
      </c>
      <c r="F206" s="32" t="s">
        <v>7</v>
      </c>
      <c r="G206" s="32" t="s">
        <v>123</v>
      </c>
      <c r="H206" s="32"/>
    </row>
    <row r="207" spans="1:8" s="212" customFormat="1">
      <c r="A207" s="210">
        <v>43177</v>
      </c>
      <c r="B207" s="232" t="s">
        <v>4</v>
      </c>
      <c r="C207" s="215">
        <v>4972</v>
      </c>
      <c r="D207" s="211" t="s">
        <v>141</v>
      </c>
      <c r="E207" s="211" t="s">
        <v>9</v>
      </c>
      <c r="F207" s="211" t="s">
        <v>5</v>
      </c>
      <c r="G207" s="211" t="s">
        <v>123</v>
      </c>
      <c r="H207" s="211"/>
    </row>
    <row r="208" spans="1:8" s="212" customFormat="1">
      <c r="A208" s="210">
        <v>43184</v>
      </c>
      <c r="B208" s="211" t="s">
        <v>4</v>
      </c>
      <c r="C208" s="211">
        <v>1842</v>
      </c>
      <c r="D208" s="211" t="s">
        <v>307</v>
      </c>
      <c r="E208" s="211" t="s">
        <v>9</v>
      </c>
      <c r="F208" s="211" t="s">
        <v>35</v>
      </c>
      <c r="G208" s="211" t="s">
        <v>65</v>
      </c>
      <c r="H208" s="211"/>
    </row>
    <row r="209" spans="1:8" s="212" customFormat="1">
      <c r="A209" s="210">
        <v>43190</v>
      </c>
      <c r="B209" s="211" t="s">
        <v>4</v>
      </c>
      <c r="C209" s="211">
        <v>8224</v>
      </c>
      <c r="D209" s="211" t="s">
        <v>162</v>
      </c>
      <c r="E209" s="211" t="s">
        <v>9</v>
      </c>
      <c r="F209" s="211" t="s">
        <v>7</v>
      </c>
      <c r="G209" s="211" t="s">
        <v>42</v>
      </c>
      <c r="H209" s="211"/>
    </row>
    <row r="210" spans="1:8" s="212" customFormat="1">
      <c r="A210" s="210">
        <v>43190</v>
      </c>
      <c r="B210" s="211" t="s">
        <v>4</v>
      </c>
      <c r="C210" s="211">
        <v>6930</v>
      </c>
      <c r="D210" s="211" t="s">
        <v>801</v>
      </c>
      <c r="E210" s="211" t="s">
        <v>9</v>
      </c>
      <c r="F210" s="211" t="s">
        <v>7</v>
      </c>
      <c r="G210" s="211" t="s">
        <v>1012</v>
      </c>
      <c r="H210" s="211"/>
    </row>
    <row r="211" spans="1:8" s="212" customFormat="1">
      <c r="A211" s="210">
        <v>43170</v>
      </c>
      <c r="B211" s="232" t="s">
        <v>4</v>
      </c>
      <c r="C211" s="215">
        <v>1140</v>
      </c>
      <c r="D211" s="211" t="s">
        <v>205</v>
      </c>
      <c r="E211" s="211" t="s">
        <v>885</v>
      </c>
      <c r="F211" s="211" t="s">
        <v>24</v>
      </c>
      <c r="G211" s="211" t="s">
        <v>98</v>
      </c>
      <c r="H211" s="211"/>
    </row>
    <row r="212" spans="1:8" s="212" customFormat="1">
      <c r="A212" s="210">
        <v>43177</v>
      </c>
      <c r="B212" s="232" t="s">
        <v>4</v>
      </c>
      <c r="C212" s="215">
        <v>8010</v>
      </c>
      <c r="D212" s="211" t="s">
        <v>135</v>
      </c>
      <c r="E212" s="211" t="s">
        <v>885</v>
      </c>
      <c r="F212" s="211"/>
      <c r="G212" s="211" t="s">
        <v>41</v>
      </c>
      <c r="H212" s="211"/>
    </row>
    <row r="213" spans="1:8" s="212" customFormat="1">
      <c r="A213" s="210">
        <v>43177</v>
      </c>
      <c r="B213" s="232" t="s">
        <v>4</v>
      </c>
      <c r="C213" s="215">
        <v>6181</v>
      </c>
      <c r="D213" s="211" t="s">
        <v>298</v>
      </c>
      <c r="E213" s="211" t="s">
        <v>929</v>
      </c>
      <c r="F213" s="211" t="s">
        <v>7</v>
      </c>
      <c r="G213" s="211" t="s">
        <v>388</v>
      </c>
      <c r="H213" s="211"/>
    </row>
    <row r="214" spans="1:8" s="212" customFormat="1">
      <c r="A214" s="210">
        <v>43176</v>
      </c>
      <c r="B214" s="232" t="s">
        <v>4</v>
      </c>
      <c r="C214" s="215">
        <v>8609</v>
      </c>
      <c r="D214" s="211" t="s">
        <v>913</v>
      </c>
      <c r="E214" s="211" t="s">
        <v>914</v>
      </c>
      <c r="F214" s="211" t="s">
        <v>57</v>
      </c>
      <c r="G214" s="211" t="s">
        <v>388</v>
      </c>
      <c r="H214" s="211"/>
    </row>
    <row r="215" spans="1:8" s="212" customFormat="1">
      <c r="A215" s="48">
        <v>43162</v>
      </c>
      <c r="B215" s="231" t="s">
        <v>4</v>
      </c>
      <c r="C215" s="214">
        <v>6931</v>
      </c>
      <c r="D215" s="32" t="s">
        <v>801</v>
      </c>
      <c r="E215" s="32" t="s">
        <v>377</v>
      </c>
      <c r="F215" s="32" t="s">
        <v>7</v>
      </c>
      <c r="G215" s="32" t="s">
        <v>802</v>
      </c>
      <c r="H215" s="32"/>
    </row>
    <row r="216" spans="1:8" s="212" customFormat="1">
      <c r="A216" s="210">
        <v>43189</v>
      </c>
      <c r="B216" s="211" t="s">
        <v>4</v>
      </c>
      <c r="C216" s="211">
        <v>5843</v>
      </c>
      <c r="D216" s="211" t="s">
        <v>205</v>
      </c>
      <c r="E216" s="211" t="s">
        <v>377</v>
      </c>
      <c r="F216" s="211" t="s">
        <v>7</v>
      </c>
      <c r="G216" s="211" t="s">
        <v>116</v>
      </c>
      <c r="H216" s="211"/>
    </row>
    <row r="217" spans="1:8" s="212" customFormat="1">
      <c r="A217" s="48">
        <v>43162</v>
      </c>
      <c r="B217" s="231" t="s">
        <v>4</v>
      </c>
      <c r="C217" s="214">
        <v>9155</v>
      </c>
      <c r="D217" s="32" t="s">
        <v>487</v>
      </c>
      <c r="E217" s="32" t="s">
        <v>4</v>
      </c>
      <c r="F217" s="32" t="s">
        <v>7</v>
      </c>
      <c r="G217" s="32" t="s">
        <v>794</v>
      </c>
      <c r="H217" s="32"/>
    </row>
    <row r="218" spans="1:8" s="212" customFormat="1">
      <c r="A218" s="48">
        <v>43162</v>
      </c>
      <c r="B218" s="231" t="s">
        <v>4</v>
      </c>
      <c r="C218" s="214">
        <v>4135</v>
      </c>
      <c r="D218" s="32" t="s">
        <v>141</v>
      </c>
      <c r="E218" s="32" t="s">
        <v>4</v>
      </c>
      <c r="F218" s="32" t="s">
        <v>7</v>
      </c>
      <c r="G218" s="32" t="s">
        <v>235</v>
      </c>
      <c r="H218" s="32"/>
    </row>
    <row r="219" spans="1:8" s="212" customFormat="1">
      <c r="A219" s="210">
        <v>43167</v>
      </c>
      <c r="B219" s="232" t="s">
        <v>4</v>
      </c>
      <c r="C219" s="215">
        <v>4450</v>
      </c>
      <c r="D219" s="211" t="s">
        <v>158</v>
      </c>
      <c r="E219" s="211" t="s">
        <v>4</v>
      </c>
      <c r="F219" s="211" t="s">
        <v>7</v>
      </c>
      <c r="G219" s="211" t="s">
        <v>388</v>
      </c>
      <c r="H219" s="211"/>
    </row>
    <row r="220" spans="1:8" s="212" customFormat="1">
      <c r="A220" s="210">
        <v>43177</v>
      </c>
      <c r="B220" s="232" t="s">
        <v>4</v>
      </c>
      <c r="C220" s="215">
        <v>8381</v>
      </c>
      <c r="D220" s="211" t="s">
        <v>300</v>
      </c>
      <c r="E220" s="211" t="s">
        <v>4</v>
      </c>
      <c r="F220" s="211" t="s">
        <v>7</v>
      </c>
      <c r="G220" s="211" t="s">
        <v>123</v>
      </c>
      <c r="H220" s="211"/>
    </row>
    <row r="221" spans="1:8" s="212" customFormat="1">
      <c r="A221" s="210">
        <v>43182</v>
      </c>
      <c r="B221" s="232" t="s">
        <v>4</v>
      </c>
      <c r="C221" s="215">
        <v>1941</v>
      </c>
      <c r="D221" s="211" t="s">
        <v>205</v>
      </c>
      <c r="E221" s="211" t="s">
        <v>4</v>
      </c>
      <c r="F221" s="211" t="s">
        <v>6</v>
      </c>
      <c r="G221" s="211" t="s">
        <v>955</v>
      </c>
      <c r="H221" s="211"/>
    </row>
    <row r="222" spans="1:8" s="212" customFormat="1">
      <c r="A222" s="210">
        <v>43190</v>
      </c>
      <c r="B222" s="211" t="s">
        <v>4</v>
      </c>
      <c r="C222" s="211">
        <v>5359</v>
      </c>
      <c r="D222" s="211" t="s">
        <v>155</v>
      </c>
      <c r="E222" s="211" t="s">
        <v>4</v>
      </c>
      <c r="F222" s="211" t="s">
        <v>5</v>
      </c>
      <c r="G222" s="211" t="s">
        <v>388</v>
      </c>
      <c r="H222" s="211"/>
    </row>
    <row r="223" spans="1:8" s="212" customFormat="1">
      <c r="A223" s="210">
        <v>43190</v>
      </c>
      <c r="B223" s="211" t="s">
        <v>4</v>
      </c>
      <c r="C223" s="211">
        <v>4888</v>
      </c>
      <c r="D223" s="211" t="s">
        <v>317</v>
      </c>
      <c r="E223" s="211" t="s">
        <v>4</v>
      </c>
      <c r="F223" s="211" t="s">
        <v>7</v>
      </c>
      <c r="G223" s="211" t="s">
        <v>40</v>
      </c>
      <c r="H223" s="211"/>
    </row>
    <row r="224" spans="1:8" s="212" customFormat="1">
      <c r="A224" s="48">
        <v>43162</v>
      </c>
      <c r="B224" s="231" t="s">
        <v>4</v>
      </c>
      <c r="C224" s="214">
        <v>3390</v>
      </c>
      <c r="D224" s="32" t="s">
        <v>159</v>
      </c>
      <c r="E224" s="32" t="s">
        <v>793</v>
      </c>
      <c r="F224" s="32" t="s">
        <v>7</v>
      </c>
      <c r="G224" s="32" t="s">
        <v>388</v>
      </c>
      <c r="H224" s="32"/>
    </row>
    <row r="225" spans="1:8" s="212" customFormat="1">
      <c r="A225" s="48">
        <v>43162</v>
      </c>
      <c r="B225" s="231" t="s">
        <v>4</v>
      </c>
      <c r="C225" s="214">
        <v>4986</v>
      </c>
      <c r="D225" s="32" t="s">
        <v>158</v>
      </c>
      <c r="E225" s="32" t="s">
        <v>5</v>
      </c>
      <c r="F225" s="32" t="s">
        <v>6</v>
      </c>
      <c r="G225" s="32" t="s">
        <v>123</v>
      </c>
      <c r="H225" s="32"/>
    </row>
    <row r="226" spans="1:8" s="212" customFormat="1">
      <c r="A226" s="48">
        <v>43162</v>
      </c>
      <c r="B226" s="231" t="s">
        <v>4</v>
      </c>
      <c r="C226" s="214">
        <v>5405</v>
      </c>
      <c r="D226" s="32" t="s">
        <v>194</v>
      </c>
      <c r="E226" s="32" t="s">
        <v>5</v>
      </c>
      <c r="F226" s="32" t="s">
        <v>7</v>
      </c>
      <c r="G226" s="32" t="s">
        <v>98</v>
      </c>
      <c r="H226" s="32"/>
    </row>
    <row r="227" spans="1:8" s="212" customFormat="1">
      <c r="A227" s="48">
        <v>43162</v>
      </c>
      <c r="B227" s="231" t="s">
        <v>4</v>
      </c>
      <c r="C227" s="214">
        <v>7680</v>
      </c>
      <c r="D227" s="32" t="s">
        <v>182</v>
      </c>
      <c r="E227" s="32" t="s">
        <v>5</v>
      </c>
      <c r="F227" s="32" t="s">
        <v>7</v>
      </c>
      <c r="G227" s="32" t="s">
        <v>790</v>
      </c>
      <c r="H227" s="32"/>
    </row>
    <row r="228" spans="1:8" s="212" customFormat="1">
      <c r="A228" s="48">
        <v>43162</v>
      </c>
      <c r="B228" s="231" t="s">
        <v>4</v>
      </c>
      <c r="C228" s="214">
        <v>3249</v>
      </c>
      <c r="D228" s="32" t="s">
        <v>333</v>
      </c>
      <c r="E228" s="32" t="s">
        <v>5</v>
      </c>
      <c r="F228" s="32" t="s">
        <v>6</v>
      </c>
      <c r="G228" s="32" t="s">
        <v>123</v>
      </c>
      <c r="H228" s="32"/>
    </row>
    <row r="229" spans="1:8" s="212" customFormat="1">
      <c r="A229" s="48">
        <v>43162</v>
      </c>
      <c r="B229" s="231" t="s">
        <v>4</v>
      </c>
      <c r="C229" s="214">
        <v>9378</v>
      </c>
      <c r="D229" s="32" t="s">
        <v>796</v>
      </c>
      <c r="E229" s="32" t="s">
        <v>5</v>
      </c>
      <c r="F229" s="32" t="s">
        <v>122</v>
      </c>
      <c r="G229" s="32" t="s">
        <v>609</v>
      </c>
      <c r="H229" s="32"/>
    </row>
    <row r="230" spans="1:8" s="212" customFormat="1">
      <c r="A230" s="48">
        <v>43162</v>
      </c>
      <c r="B230" s="231" t="s">
        <v>4</v>
      </c>
      <c r="C230" s="214">
        <v>1711</v>
      </c>
      <c r="D230" s="32" t="s">
        <v>205</v>
      </c>
      <c r="E230" s="32" t="s">
        <v>5</v>
      </c>
      <c r="F230" s="32" t="s">
        <v>7</v>
      </c>
      <c r="G230" s="32" t="s">
        <v>123</v>
      </c>
      <c r="H230" s="32"/>
    </row>
    <row r="231" spans="1:8" s="212" customFormat="1">
      <c r="A231" s="48">
        <v>43163</v>
      </c>
      <c r="B231" s="231" t="s">
        <v>4</v>
      </c>
      <c r="C231" s="214">
        <v>3863</v>
      </c>
      <c r="D231" s="32" t="s">
        <v>304</v>
      </c>
      <c r="E231" s="32" t="s">
        <v>5</v>
      </c>
      <c r="F231" s="32" t="s">
        <v>7</v>
      </c>
      <c r="G231" s="32" t="s">
        <v>548</v>
      </c>
      <c r="H231" s="32"/>
    </row>
    <row r="232" spans="1:8" s="212" customFormat="1">
      <c r="A232" s="48">
        <v>43163</v>
      </c>
      <c r="B232" s="231" t="s">
        <v>4</v>
      </c>
      <c r="C232" s="214">
        <v>4579</v>
      </c>
      <c r="D232" s="32" t="s">
        <v>131</v>
      </c>
      <c r="E232" s="32" t="s">
        <v>5</v>
      </c>
      <c r="F232" s="32" t="s">
        <v>6</v>
      </c>
      <c r="G232" s="32" t="s">
        <v>811</v>
      </c>
      <c r="H232" s="32"/>
    </row>
    <row r="233" spans="1:8" s="212" customFormat="1">
      <c r="A233" s="48">
        <v>43163</v>
      </c>
      <c r="B233" s="231" t="s">
        <v>4</v>
      </c>
      <c r="C233" s="214">
        <v>3279</v>
      </c>
      <c r="D233" s="32" t="s">
        <v>333</v>
      </c>
      <c r="E233" s="32" t="s">
        <v>5</v>
      </c>
      <c r="F233" s="32" t="s">
        <v>7</v>
      </c>
      <c r="G233" s="32" t="s">
        <v>812</v>
      </c>
      <c r="H233" s="32"/>
    </row>
    <row r="234" spans="1:8" s="212" customFormat="1">
      <c r="A234" s="48">
        <v>43163</v>
      </c>
      <c r="B234" s="231" t="s">
        <v>4</v>
      </c>
      <c r="C234" s="214">
        <v>4046</v>
      </c>
      <c r="D234" s="32" t="s">
        <v>141</v>
      </c>
      <c r="E234" s="32" t="s">
        <v>5</v>
      </c>
      <c r="F234" s="32" t="s">
        <v>7</v>
      </c>
      <c r="G234" s="32" t="s">
        <v>123</v>
      </c>
      <c r="H234" s="32"/>
    </row>
    <row r="235" spans="1:8" s="212" customFormat="1">
      <c r="A235" s="48">
        <v>43163</v>
      </c>
      <c r="B235" s="231" t="s">
        <v>4</v>
      </c>
      <c r="C235" s="214">
        <v>8350</v>
      </c>
      <c r="D235" s="32" t="s">
        <v>295</v>
      </c>
      <c r="E235" s="32" t="s">
        <v>5</v>
      </c>
      <c r="F235" s="32" t="s">
        <v>7</v>
      </c>
      <c r="G235" s="32" t="s">
        <v>548</v>
      </c>
      <c r="H235" s="32"/>
    </row>
    <row r="236" spans="1:8" s="212" customFormat="1">
      <c r="A236" s="48">
        <v>43163</v>
      </c>
      <c r="B236" s="231" t="s">
        <v>4</v>
      </c>
      <c r="C236" s="214">
        <v>1470</v>
      </c>
      <c r="D236" s="32" t="s">
        <v>205</v>
      </c>
      <c r="E236" s="32" t="s">
        <v>5</v>
      </c>
      <c r="F236" s="32" t="s">
        <v>24</v>
      </c>
      <c r="G236" s="32" t="s">
        <v>548</v>
      </c>
      <c r="H236" s="32"/>
    </row>
    <row r="237" spans="1:8" s="212" customFormat="1">
      <c r="A237" s="48">
        <v>43163</v>
      </c>
      <c r="B237" s="231" t="s">
        <v>4</v>
      </c>
      <c r="C237" s="214">
        <v>4243</v>
      </c>
      <c r="D237" s="32" t="s">
        <v>141</v>
      </c>
      <c r="E237" s="32" t="s">
        <v>5</v>
      </c>
      <c r="F237" s="32" t="s">
        <v>7</v>
      </c>
      <c r="G237" s="32" t="s">
        <v>243</v>
      </c>
      <c r="H237" s="32"/>
    </row>
    <row r="238" spans="1:8" s="212" customFormat="1">
      <c r="A238" s="210">
        <v>43164</v>
      </c>
      <c r="B238" s="232" t="s">
        <v>4</v>
      </c>
      <c r="C238" s="215">
        <v>5960</v>
      </c>
      <c r="D238" s="211" t="s">
        <v>179</v>
      </c>
      <c r="E238" s="211" t="s">
        <v>825</v>
      </c>
      <c r="F238" s="211" t="s">
        <v>826</v>
      </c>
      <c r="G238" s="211" t="s">
        <v>42</v>
      </c>
      <c r="H238" s="211"/>
    </row>
    <row r="239" spans="1:8" s="212" customFormat="1">
      <c r="A239" s="210">
        <v>43165</v>
      </c>
      <c r="B239" s="232" t="s">
        <v>4</v>
      </c>
      <c r="C239" s="215">
        <v>4601</v>
      </c>
      <c r="D239" s="211" t="s">
        <v>131</v>
      </c>
      <c r="E239" s="211" t="s">
        <v>5</v>
      </c>
      <c r="F239" s="211" t="s">
        <v>5</v>
      </c>
      <c r="G239" s="211" t="s">
        <v>663</v>
      </c>
      <c r="H239" s="211"/>
    </row>
    <row r="240" spans="1:8" s="212" customFormat="1">
      <c r="A240" s="210">
        <v>43168</v>
      </c>
      <c r="B240" s="232" t="s">
        <v>4</v>
      </c>
      <c r="C240" s="215">
        <v>8024</v>
      </c>
      <c r="D240" s="211" t="s">
        <v>135</v>
      </c>
      <c r="E240" s="211" t="s">
        <v>5</v>
      </c>
      <c r="F240" s="211" t="s">
        <v>6</v>
      </c>
      <c r="G240" s="211" t="s">
        <v>388</v>
      </c>
      <c r="H240" s="211"/>
    </row>
    <row r="241" spans="1:8" s="212" customFormat="1">
      <c r="A241" s="210">
        <v>43169</v>
      </c>
      <c r="B241" s="232" t="s">
        <v>4</v>
      </c>
      <c r="C241" s="215">
        <v>3315</v>
      </c>
      <c r="D241" s="211" t="s">
        <v>137</v>
      </c>
      <c r="E241" s="211" t="s">
        <v>5</v>
      </c>
      <c r="F241" s="211" t="s">
        <v>6</v>
      </c>
      <c r="G241" s="211" t="s">
        <v>466</v>
      </c>
      <c r="H241" s="211"/>
    </row>
    <row r="242" spans="1:8" s="212" customFormat="1">
      <c r="A242" s="210">
        <v>43169</v>
      </c>
      <c r="B242" s="232" t="s">
        <v>4</v>
      </c>
      <c r="C242" s="215">
        <v>4569</v>
      </c>
      <c r="D242" s="211" t="s">
        <v>207</v>
      </c>
      <c r="E242" s="211" t="s">
        <v>5</v>
      </c>
      <c r="F242" s="211" t="s">
        <v>7</v>
      </c>
      <c r="G242" s="211" t="s">
        <v>866</v>
      </c>
      <c r="H242" s="211"/>
    </row>
    <row r="243" spans="1:8" s="212" customFormat="1">
      <c r="A243" s="210">
        <v>43169</v>
      </c>
      <c r="B243" s="232" t="s">
        <v>4</v>
      </c>
      <c r="C243" s="215">
        <v>9454</v>
      </c>
      <c r="D243" s="211" t="s">
        <v>867</v>
      </c>
      <c r="E243" s="211" t="s">
        <v>5</v>
      </c>
      <c r="F243" s="211" t="s">
        <v>7</v>
      </c>
      <c r="G243" s="211" t="s">
        <v>98</v>
      </c>
      <c r="H243" s="211"/>
    </row>
    <row r="244" spans="1:8" s="212" customFormat="1">
      <c r="A244" s="210">
        <v>43169</v>
      </c>
      <c r="B244" s="232" t="s">
        <v>4</v>
      </c>
      <c r="C244" s="215">
        <v>9132</v>
      </c>
      <c r="D244" s="211" t="s">
        <v>313</v>
      </c>
      <c r="E244" s="211" t="s">
        <v>5</v>
      </c>
      <c r="F244" s="211" t="s">
        <v>5</v>
      </c>
      <c r="G244" s="211" t="s">
        <v>123</v>
      </c>
      <c r="H244" s="211"/>
    </row>
    <row r="245" spans="1:8" s="212" customFormat="1">
      <c r="A245" s="210">
        <v>43169</v>
      </c>
      <c r="B245" s="232" t="s">
        <v>4</v>
      </c>
      <c r="C245" s="215">
        <v>4489</v>
      </c>
      <c r="D245" s="211" t="s">
        <v>145</v>
      </c>
      <c r="E245" s="211" t="s">
        <v>5</v>
      </c>
      <c r="F245" s="211" t="s">
        <v>127</v>
      </c>
      <c r="G245" s="211" t="s">
        <v>391</v>
      </c>
      <c r="H245" s="211"/>
    </row>
    <row r="246" spans="1:8" s="212" customFormat="1">
      <c r="A246" s="210">
        <v>43170</v>
      </c>
      <c r="B246" s="232" t="s">
        <v>4</v>
      </c>
      <c r="C246" s="215">
        <v>5825</v>
      </c>
      <c r="D246" s="211" t="s">
        <v>184</v>
      </c>
      <c r="E246" s="211" t="s">
        <v>5</v>
      </c>
      <c r="F246" s="211" t="s">
        <v>6</v>
      </c>
      <c r="G246" s="211" t="s">
        <v>235</v>
      </c>
      <c r="H246" s="211"/>
    </row>
    <row r="247" spans="1:8" s="212" customFormat="1">
      <c r="A247" s="210">
        <v>43170</v>
      </c>
      <c r="B247" s="232" t="s">
        <v>4</v>
      </c>
      <c r="C247" s="215">
        <v>6582</v>
      </c>
      <c r="D247" s="211" t="s">
        <v>886</v>
      </c>
      <c r="E247" s="211" t="s">
        <v>5</v>
      </c>
      <c r="F247" s="211" t="s">
        <v>5</v>
      </c>
      <c r="G247" s="211" t="s">
        <v>116</v>
      </c>
      <c r="H247" s="211"/>
    </row>
    <row r="248" spans="1:8" s="212" customFormat="1">
      <c r="A248" s="210">
        <v>43170</v>
      </c>
      <c r="B248" s="232" t="s">
        <v>4</v>
      </c>
      <c r="C248" s="215">
        <v>4758</v>
      </c>
      <c r="D248" s="211" t="s">
        <v>180</v>
      </c>
      <c r="E248" s="211" t="s">
        <v>5</v>
      </c>
      <c r="F248" s="211" t="s">
        <v>25</v>
      </c>
      <c r="G248" s="211" t="s">
        <v>889</v>
      </c>
      <c r="H248" s="211"/>
    </row>
    <row r="249" spans="1:8" s="212" customFormat="1">
      <c r="A249" s="210">
        <v>43170</v>
      </c>
      <c r="B249" s="232" t="s">
        <v>4</v>
      </c>
      <c r="C249" s="215">
        <v>3440</v>
      </c>
      <c r="D249" s="211" t="s">
        <v>141</v>
      </c>
      <c r="E249" s="211" t="s">
        <v>5</v>
      </c>
      <c r="F249" s="211" t="s">
        <v>5</v>
      </c>
      <c r="G249" s="211" t="s">
        <v>895</v>
      </c>
      <c r="H249" s="211"/>
    </row>
    <row r="250" spans="1:8" s="212" customFormat="1">
      <c r="A250" s="210">
        <v>43171</v>
      </c>
      <c r="B250" s="232" t="s">
        <v>4</v>
      </c>
      <c r="C250" s="215">
        <v>6212</v>
      </c>
      <c r="D250" s="211" t="s">
        <v>287</v>
      </c>
      <c r="E250" s="211" t="s">
        <v>5</v>
      </c>
      <c r="F250" s="211" t="s">
        <v>122</v>
      </c>
      <c r="G250" s="211" t="s">
        <v>901</v>
      </c>
      <c r="H250" s="211"/>
    </row>
    <row r="251" spans="1:8" s="212" customFormat="1">
      <c r="A251" s="210">
        <v>43172</v>
      </c>
      <c r="B251" s="232" t="s">
        <v>4</v>
      </c>
      <c r="C251" s="215">
        <v>1932</v>
      </c>
      <c r="D251" s="211" t="s">
        <v>205</v>
      </c>
      <c r="E251" s="211" t="s">
        <v>5</v>
      </c>
      <c r="F251" s="211" t="s">
        <v>5</v>
      </c>
      <c r="G251" s="211" t="s">
        <v>902</v>
      </c>
      <c r="H251" s="211"/>
    </row>
    <row r="252" spans="1:8" s="212" customFormat="1">
      <c r="A252" s="210">
        <v>43174</v>
      </c>
      <c r="B252" s="232" t="s">
        <v>4</v>
      </c>
      <c r="C252" s="215">
        <v>7641</v>
      </c>
      <c r="D252" s="211" t="s">
        <v>903</v>
      </c>
      <c r="E252" s="211" t="s">
        <v>5</v>
      </c>
      <c r="F252" s="211" t="s">
        <v>5</v>
      </c>
      <c r="G252" s="211" t="s">
        <v>904</v>
      </c>
      <c r="H252" s="211"/>
    </row>
    <row r="253" spans="1:8" s="212" customFormat="1">
      <c r="A253" s="210">
        <v>43174</v>
      </c>
      <c r="B253" s="232" t="s">
        <v>4</v>
      </c>
      <c r="C253" s="215">
        <v>3511</v>
      </c>
      <c r="D253" s="211" t="s">
        <v>168</v>
      </c>
      <c r="E253" s="211" t="s">
        <v>5</v>
      </c>
      <c r="F253" s="211" t="s">
        <v>7</v>
      </c>
      <c r="G253" s="211" t="s">
        <v>116</v>
      </c>
      <c r="H253" s="211"/>
    </row>
    <row r="254" spans="1:8" s="212" customFormat="1">
      <c r="A254" s="210">
        <v>43176</v>
      </c>
      <c r="B254" s="232" t="s">
        <v>4</v>
      </c>
      <c r="C254" s="215">
        <v>9370</v>
      </c>
      <c r="D254" s="211" t="s">
        <v>200</v>
      </c>
      <c r="E254" s="211" t="s">
        <v>5</v>
      </c>
      <c r="F254" s="211" t="s">
        <v>7</v>
      </c>
      <c r="G254" s="211" t="s">
        <v>909</v>
      </c>
      <c r="H254" s="211"/>
    </row>
    <row r="255" spans="1:8" s="212" customFormat="1" ht="15.75" customHeight="1">
      <c r="A255" s="210">
        <v>43176</v>
      </c>
      <c r="B255" s="232" t="s">
        <v>4</v>
      </c>
      <c r="C255" s="215">
        <v>9455</v>
      </c>
      <c r="D255" s="211" t="s">
        <v>867</v>
      </c>
      <c r="E255" s="211" t="s">
        <v>5</v>
      </c>
      <c r="F255" s="211" t="s">
        <v>7</v>
      </c>
      <c r="G255" s="211" t="s">
        <v>909</v>
      </c>
      <c r="H255" s="211"/>
    </row>
    <row r="256" spans="1:8" s="212" customFormat="1">
      <c r="A256" s="210">
        <v>43176</v>
      </c>
      <c r="B256" s="232" t="s">
        <v>4</v>
      </c>
      <c r="C256" s="215">
        <v>8281</v>
      </c>
      <c r="D256" s="211" t="s">
        <v>916</v>
      </c>
      <c r="E256" s="211" t="s">
        <v>5</v>
      </c>
      <c r="F256" s="211" t="s">
        <v>6</v>
      </c>
      <c r="G256" s="211" t="s">
        <v>663</v>
      </c>
      <c r="H256" s="211"/>
    </row>
    <row r="257" spans="1:8" s="212" customFormat="1">
      <c r="A257" s="210">
        <v>43176</v>
      </c>
      <c r="B257" s="232" t="s">
        <v>4</v>
      </c>
      <c r="C257" s="215">
        <v>4951</v>
      </c>
      <c r="D257" s="211" t="s">
        <v>152</v>
      </c>
      <c r="E257" s="211" t="s">
        <v>5</v>
      </c>
      <c r="F257" s="211" t="s">
        <v>24</v>
      </c>
      <c r="G257" s="211" t="s">
        <v>663</v>
      </c>
      <c r="H257" s="211"/>
    </row>
    <row r="258" spans="1:8" s="212" customFormat="1">
      <c r="A258" s="210">
        <v>43176</v>
      </c>
      <c r="B258" s="232" t="s">
        <v>4</v>
      </c>
      <c r="C258" s="215">
        <v>8076</v>
      </c>
      <c r="D258" s="211" t="s">
        <v>133</v>
      </c>
      <c r="E258" s="211" t="s">
        <v>5</v>
      </c>
      <c r="F258" s="211" t="s">
        <v>7</v>
      </c>
      <c r="G258" s="211" t="s">
        <v>42</v>
      </c>
      <c r="H258" s="211"/>
    </row>
    <row r="259" spans="1:8" s="212" customFormat="1">
      <c r="A259" s="210">
        <v>43176</v>
      </c>
      <c r="B259" s="232" t="s">
        <v>4</v>
      </c>
      <c r="C259" s="215">
        <v>5755</v>
      </c>
      <c r="D259" s="211" t="s">
        <v>329</v>
      </c>
      <c r="E259" s="211" t="s">
        <v>5</v>
      </c>
      <c r="F259" s="211" t="s">
        <v>6</v>
      </c>
      <c r="G259" s="211" t="s">
        <v>42</v>
      </c>
      <c r="H259" s="211"/>
    </row>
    <row r="260" spans="1:8" s="212" customFormat="1">
      <c r="A260" s="210">
        <v>43176</v>
      </c>
      <c r="B260" s="232" t="s">
        <v>4</v>
      </c>
      <c r="C260" s="215">
        <v>3860</v>
      </c>
      <c r="D260" s="211" t="s">
        <v>304</v>
      </c>
      <c r="E260" s="211" t="s">
        <v>5</v>
      </c>
      <c r="F260" s="211" t="s">
        <v>7</v>
      </c>
      <c r="G260" s="211" t="s">
        <v>918</v>
      </c>
      <c r="H260" s="211"/>
    </row>
    <row r="261" spans="1:8" s="212" customFormat="1">
      <c r="A261" s="210">
        <v>43177</v>
      </c>
      <c r="B261" s="232" t="s">
        <v>4</v>
      </c>
      <c r="C261" s="215">
        <v>4499</v>
      </c>
      <c r="D261" s="211" t="s">
        <v>731</v>
      </c>
      <c r="E261" s="211" t="s">
        <v>5</v>
      </c>
      <c r="F261" s="211" t="s">
        <v>7</v>
      </c>
      <c r="G261" s="211" t="s">
        <v>123</v>
      </c>
      <c r="H261" s="211"/>
    </row>
    <row r="262" spans="1:8" s="212" customFormat="1">
      <c r="A262" s="210">
        <v>43177</v>
      </c>
      <c r="B262" s="232" t="s">
        <v>4</v>
      </c>
      <c r="C262" s="215">
        <v>8825</v>
      </c>
      <c r="D262" s="211" t="s">
        <v>187</v>
      </c>
      <c r="E262" s="211" t="s">
        <v>5</v>
      </c>
      <c r="F262" s="211" t="s">
        <v>7</v>
      </c>
      <c r="G262" s="211" t="s">
        <v>930</v>
      </c>
      <c r="H262" s="211"/>
    </row>
    <row r="263" spans="1:8" s="212" customFormat="1">
      <c r="A263" s="210">
        <v>43177</v>
      </c>
      <c r="B263" s="232" t="s">
        <v>4</v>
      </c>
      <c r="C263" s="215">
        <v>5698</v>
      </c>
      <c r="D263" s="211" t="s">
        <v>931</v>
      </c>
      <c r="E263" s="211" t="s">
        <v>5</v>
      </c>
      <c r="F263" s="211" t="s">
        <v>7</v>
      </c>
      <c r="G263" s="211" t="s">
        <v>932</v>
      </c>
      <c r="H263" s="211"/>
    </row>
    <row r="264" spans="1:8" s="212" customFormat="1">
      <c r="A264" s="210">
        <v>43177</v>
      </c>
      <c r="B264" s="232" t="s">
        <v>4</v>
      </c>
      <c r="C264" s="215">
        <v>6950</v>
      </c>
      <c r="D264" s="211" t="s">
        <v>933</v>
      </c>
      <c r="E264" s="211" t="s">
        <v>5</v>
      </c>
      <c r="F264" s="211" t="s">
        <v>24</v>
      </c>
      <c r="G264" s="211" t="s">
        <v>934</v>
      </c>
      <c r="H264" s="211"/>
    </row>
    <row r="265" spans="1:8" s="212" customFormat="1">
      <c r="A265" s="210">
        <v>43177</v>
      </c>
      <c r="B265" s="232" t="s">
        <v>4</v>
      </c>
      <c r="C265" s="215">
        <v>5353</v>
      </c>
      <c r="D265" s="211" t="s">
        <v>935</v>
      </c>
      <c r="E265" s="211" t="s">
        <v>5</v>
      </c>
      <c r="F265" s="211" t="s">
        <v>7</v>
      </c>
      <c r="G265" s="211" t="s">
        <v>123</v>
      </c>
      <c r="H265" s="211"/>
    </row>
    <row r="266" spans="1:8" s="212" customFormat="1">
      <c r="A266" s="210">
        <v>43177</v>
      </c>
      <c r="B266" s="232" t="s">
        <v>4</v>
      </c>
      <c r="C266" s="215">
        <v>4940</v>
      </c>
      <c r="D266" s="211" t="s">
        <v>152</v>
      </c>
      <c r="E266" s="211" t="s">
        <v>5</v>
      </c>
      <c r="F266" s="211" t="s">
        <v>6</v>
      </c>
      <c r="G266" s="211" t="s">
        <v>123</v>
      </c>
      <c r="H266" s="211"/>
    </row>
    <row r="267" spans="1:8" s="212" customFormat="1">
      <c r="A267" s="210">
        <v>43177</v>
      </c>
      <c r="B267" s="232" t="s">
        <v>4</v>
      </c>
      <c r="C267" s="215">
        <v>3939</v>
      </c>
      <c r="D267" s="211" t="s">
        <v>175</v>
      </c>
      <c r="E267" s="211" t="s">
        <v>5</v>
      </c>
      <c r="F267" s="211" t="s">
        <v>6</v>
      </c>
      <c r="G267" s="211" t="s">
        <v>939</v>
      </c>
      <c r="H267" s="211"/>
    </row>
    <row r="268" spans="1:8" s="212" customFormat="1">
      <c r="A268" s="210">
        <v>43177</v>
      </c>
      <c r="B268" s="232" t="s">
        <v>4</v>
      </c>
      <c r="C268" s="215">
        <v>3432</v>
      </c>
      <c r="D268" s="211" t="s">
        <v>168</v>
      </c>
      <c r="E268" s="211" t="s">
        <v>5</v>
      </c>
      <c r="F268" s="211" t="s">
        <v>5</v>
      </c>
      <c r="G268" s="211" t="s">
        <v>388</v>
      </c>
      <c r="H268" s="211"/>
    </row>
    <row r="269" spans="1:8" s="212" customFormat="1">
      <c r="A269" s="210">
        <v>43177</v>
      </c>
      <c r="B269" s="232" t="s">
        <v>4</v>
      </c>
      <c r="C269" s="215">
        <v>3811</v>
      </c>
      <c r="D269" s="211" t="s">
        <v>304</v>
      </c>
      <c r="E269" s="211" t="s">
        <v>5</v>
      </c>
      <c r="F269" s="211" t="s">
        <v>7</v>
      </c>
      <c r="G269" s="211" t="s">
        <v>940</v>
      </c>
      <c r="H269" s="211"/>
    </row>
    <row r="270" spans="1:8" s="212" customFormat="1">
      <c r="A270" s="210">
        <v>43177</v>
      </c>
      <c r="B270" s="232" t="s">
        <v>4</v>
      </c>
      <c r="C270" s="215">
        <v>4998</v>
      </c>
      <c r="D270" s="211" t="s">
        <v>335</v>
      </c>
      <c r="E270" s="211" t="s">
        <v>5</v>
      </c>
      <c r="F270" s="211" t="s">
        <v>7</v>
      </c>
      <c r="G270" s="224" t="s">
        <v>123</v>
      </c>
      <c r="H270" s="211"/>
    </row>
    <row r="271" spans="1:8" s="212" customFormat="1">
      <c r="A271" s="210">
        <v>43177</v>
      </c>
      <c r="B271" s="232" t="s">
        <v>4</v>
      </c>
      <c r="C271" s="215">
        <v>2135</v>
      </c>
      <c r="D271" s="211" t="s">
        <v>205</v>
      </c>
      <c r="E271" s="211" t="s">
        <v>5</v>
      </c>
      <c r="F271" s="211" t="s">
        <v>7</v>
      </c>
      <c r="G271" s="211" t="s">
        <v>942</v>
      </c>
      <c r="H271" s="211"/>
    </row>
    <row r="272" spans="1:8" s="212" customFormat="1">
      <c r="A272" s="210">
        <v>43177</v>
      </c>
      <c r="B272" s="232" t="s">
        <v>4</v>
      </c>
      <c r="C272" s="215">
        <v>4947</v>
      </c>
      <c r="D272" s="211" t="s">
        <v>152</v>
      </c>
      <c r="E272" s="211" t="s">
        <v>5</v>
      </c>
      <c r="F272" s="211" t="s">
        <v>7</v>
      </c>
      <c r="G272" s="211" t="s">
        <v>943</v>
      </c>
      <c r="H272" s="211"/>
    </row>
    <row r="273" spans="1:8" s="212" customFormat="1" ht="16" customHeight="1">
      <c r="A273" s="210">
        <v>43177</v>
      </c>
      <c r="B273" s="232" t="s">
        <v>4</v>
      </c>
      <c r="C273" s="215">
        <v>7343</v>
      </c>
      <c r="D273" s="211" t="s">
        <v>130</v>
      </c>
      <c r="E273" s="211" t="s">
        <v>5</v>
      </c>
      <c r="F273" s="211" t="s">
        <v>6</v>
      </c>
      <c r="G273" s="211" t="s">
        <v>388</v>
      </c>
      <c r="H273" s="211"/>
    </row>
    <row r="274" spans="1:8" s="212" customFormat="1">
      <c r="A274" s="210">
        <v>43179</v>
      </c>
      <c r="B274" s="232" t="s">
        <v>4</v>
      </c>
      <c r="C274" s="215">
        <v>4981</v>
      </c>
      <c r="D274" s="211" t="s">
        <v>290</v>
      </c>
      <c r="E274" s="211" t="s">
        <v>5</v>
      </c>
      <c r="F274" s="211" t="s">
        <v>7</v>
      </c>
      <c r="G274" s="211" t="s">
        <v>946</v>
      </c>
      <c r="H274" s="211"/>
    </row>
    <row r="275" spans="1:8" s="212" customFormat="1">
      <c r="A275" s="210">
        <v>43180</v>
      </c>
      <c r="B275" s="232" t="s">
        <v>4</v>
      </c>
      <c r="C275" s="215">
        <v>3345</v>
      </c>
      <c r="D275" s="211" t="s">
        <v>151</v>
      </c>
      <c r="E275" s="211" t="s">
        <v>5</v>
      </c>
      <c r="F275" s="211" t="s">
        <v>7</v>
      </c>
      <c r="G275" s="211" t="s">
        <v>42</v>
      </c>
      <c r="H275" s="211"/>
    </row>
    <row r="276" spans="1:8" s="212" customFormat="1">
      <c r="A276" s="210">
        <v>43181</v>
      </c>
      <c r="B276" s="232" t="s">
        <v>4</v>
      </c>
      <c r="C276" s="215">
        <v>3416</v>
      </c>
      <c r="D276" s="211" t="s">
        <v>168</v>
      </c>
      <c r="E276" s="211" t="s">
        <v>5</v>
      </c>
      <c r="F276" s="211" t="s">
        <v>6</v>
      </c>
      <c r="G276" s="211" t="s">
        <v>951</v>
      </c>
      <c r="H276" s="211"/>
    </row>
    <row r="277" spans="1:8" s="212" customFormat="1">
      <c r="A277" s="210">
        <v>43183</v>
      </c>
      <c r="B277" s="232" t="s">
        <v>4</v>
      </c>
      <c r="C277" s="215">
        <v>6669</v>
      </c>
      <c r="D277" s="211" t="s">
        <v>956</v>
      </c>
      <c r="E277" s="211" t="s">
        <v>5</v>
      </c>
      <c r="F277" s="211" t="s">
        <v>127</v>
      </c>
      <c r="G277" s="211" t="s">
        <v>957</v>
      </c>
      <c r="H277" s="211"/>
    </row>
    <row r="278" spans="1:8" s="212" customFormat="1">
      <c r="A278" s="210">
        <v>43183</v>
      </c>
      <c r="B278" s="232" t="s">
        <v>4</v>
      </c>
      <c r="C278" s="215">
        <v>9392</v>
      </c>
      <c r="D278" s="211" t="s">
        <v>960</v>
      </c>
      <c r="E278" s="211" t="s">
        <v>5</v>
      </c>
      <c r="F278" s="211" t="s">
        <v>6</v>
      </c>
      <c r="G278" s="211" t="s">
        <v>98</v>
      </c>
      <c r="H278" s="211"/>
    </row>
    <row r="279" spans="1:8" s="212" customFormat="1">
      <c r="A279" s="210">
        <v>43183</v>
      </c>
      <c r="B279" s="232" t="s">
        <v>4</v>
      </c>
      <c r="C279" s="215">
        <v>4046</v>
      </c>
      <c r="D279" s="211" t="s">
        <v>141</v>
      </c>
      <c r="E279" s="211" t="s">
        <v>5</v>
      </c>
      <c r="F279" s="211" t="s">
        <v>7</v>
      </c>
      <c r="G279" s="211" t="s">
        <v>123</v>
      </c>
      <c r="H279" s="211"/>
    </row>
    <row r="280" spans="1:8" s="212" customFormat="1">
      <c r="A280" s="210">
        <v>43183</v>
      </c>
      <c r="B280" s="232" t="s">
        <v>4</v>
      </c>
      <c r="C280" s="215">
        <v>4499</v>
      </c>
      <c r="D280" s="211" t="s">
        <v>731</v>
      </c>
      <c r="E280" s="211" t="s">
        <v>5</v>
      </c>
      <c r="F280" s="211" t="s">
        <v>7</v>
      </c>
      <c r="G280" s="211" t="s">
        <v>123</v>
      </c>
      <c r="H280" s="211"/>
    </row>
    <row r="281" spans="1:8" s="212" customFormat="1">
      <c r="A281" s="210">
        <v>43184</v>
      </c>
      <c r="B281" s="211" t="s">
        <v>4</v>
      </c>
      <c r="C281" s="211">
        <v>4553</v>
      </c>
      <c r="D281" s="211" t="s">
        <v>462</v>
      </c>
      <c r="E281" s="211" t="s">
        <v>5</v>
      </c>
      <c r="F281" s="211" t="s">
        <v>978</v>
      </c>
      <c r="G281" s="211" t="s">
        <v>116</v>
      </c>
      <c r="H281" s="211"/>
    </row>
    <row r="282" spans="1:8" s="212" customFormat="1">
      <c r="A282" s="210">
        <v>43184</v>
      </c>
      <c r="B282" s="211" t="s">
        <v>4</v>
      </c>
      <c r="C282" s="211">
        <v>2665</v>
      </c>
      <c r="D282" s="211" t="s">
        <v>979</v>
      </c>
      <c r="E282" s="211" t="s">
        <v>5</v>
      </c>
      <c r="F282" s="211" t="s">
        <v>6</v>
      </c>
      <c r="G282" s="211" t="s">
        <v>980</v>
      </c>
      <c r="H282" s="211"/>
    </row>
    <row r="283" spans="1:8" s="212" customFormat="1">
      <c r="A283" s="210">
        <v>43184</v>
      </c>
      <c r="B283" s="211" t="s">
        <v>4</v>
      </c>
      <c r="C283" s="211">
        <v>2310</v>
      </c>
      <c r="D283" s="211" t="s">
        <v>981</v>
      </c>
      <c r="E283" s="211" t="s">
        <v>5</v>
      </c>
      <c r="F283" s="211" t="s">
        <v>6</v>
      </c>
      <c r="G283" s="211" t="s">
        <v>980</v>
      </c>
      <c r="H283" s="210"/>
    </row>
    <row r="284" spans="1:8" s="212" customFormat="1">
      <c r="A284" s="210">
        <v>43184</v>
      </c>
      <c r="B284" s="211" t="s">
        <v>4</v>
      </c>
      <c r="C284" s="211">
        <v>4570</v>
      </c>
      <c r="D284" s="211" t="s">
        <v>462</v>
      </c>
      <c r="E284" s="211" t="s">
        <v>5</v>
      </c>
      <c r="F284" s="211" t="s">
        <v>7</v>
      </c>
      <c r="G284" s="211" t="s">
        <v>961</v>
      </c>
      <c r="H284" s="211"/>
    </row>
    <row r="285" spans="1:8" s="212" customFormat="1">
      <c r="A285" s="210">
        <v>43184</v>
      </c>
      <c r="B285" s="211" t="s">
        <v>4</v>
      </c>
      <c r="C285" s="211">
        <v>4232</v>
      </c>
      <c r="D285" s="211" t="s">
        <v>141</v>
      </c>
      <c r="E285" s="211" t="s">
        <v>5</v>
      </c>
      <c r="F285" s="211" t="s">
        <v>6</v>
      </c>
      <c r="G285" s="211" t="s">
        <v>116</v>
      </c>
      <c r="H285" s="211"/>
    </row>
    <row r="286" spans="1:8" s="212" customFormat="1">
      <c r="A286" s="210">
        <v>43184</v>
      </c>
      <c r="B286" s="211" t="s">
        <v>4</v>
      </c>
      <c r="C286" s="211">
        <v>4342</v>
      </c>
      <c r="D286" s="211" t="s">
        <v>141</v>
      </c>
      <c r="E286" s="211" t="s">
        <v>5</v>
      </c>
      <c r="F286" s="211" t="s">
        <v>7</v>
      </c>
      <c r="G286" s="211" t="s">
        <v>982</v>
      </c>
      <c r="H286" s="211"/>
    </row>
    <row r="287" spans="1:8" s="212" customFormat="1">
      <c r="A287" s="210">
        <v>43184</v>
      </c>
      <c r="B287" s="211" t="s">
        <v>4</v>
      </c>
      <c r="C287" s="211">
        <v>3550</v>
      </c>
      <c r="D287" s="211" t="s">
        <v>168</v>
      </c>
      <c r="E287" s="211" t="s">
        <v>5</v>
      </c>
      <c r="F287" s="211" t="s">
        <v>5</v>
      </c>
      <c r="G287" s="211" t="s">
        <v>548</v>
      </c>
      <c r="H287" s="211"/>
    </row>
    <row r="288" spans="1:8" s="212" customFormat="1">
      <c r="A288" s="210">
        <v>43184</v>
      </c>
      <c r="B288" s="211" t="s">
        <v>4</v>
      </c>
      <c r="C288" s="211">
        <v>4986</v>
      </c>
      <c r="D288" s="211" t="s">
        <v>158</v>
      </c>
      <c r="E288" s="211" t="s">
        <v>5</v>
      </c>
      <c r="F288" s="211" t="s">
        <v>5</v>
      </c>
      <c r="G288" s="211" t="s">
        <v>985</v>
      </c>
      <c r="H288" s="211"/>
    </row>
    <row r="289" spans="1:8" s="212" customFormat="1">
      <c r="A289" s="210">
        <v>43186</v>
      </c>
      <c r="B289" s="211" t="s">
        <v>4</v>
      </c>
      <c r="C289" s="211">
        <v>4968</v>
      </c>
      <c r="D289" s="211" t="s">
        <v>335</v>
      </c>
      <c r="E289" s="211" t="s">
        <v>5</v>
      </c>
      <c r="F289" s="211" t="s">
        <v>7</v>
      </c>
      <c r="G289" s="211" t="s">
        <v>548</v>
      </c>
      <c r="H289" s="211"/>
    </row>
    <row r="290" spans="1:8" s="212" customFormat="1">
      <c r="A290" s="210">
        <v>43188</v>
      </c>
      <c r="B290" s="211" t="s">
        <v>4</v>
      </c>
      <c r="C290" s="211">
        <v>4103</v>
      </c>
      <c r="D290" s="211" t="s">
        <v>141</v>
      </c>
      <c r="E290" s="211" t="s">
        <v>5</v>
      </c>
      <c r="F290" s="211" t="s">
        <v>70</v>
      </c>
      <c r="G290" s="211" t="s">
        <v>492</v>
      </c>
      <c r="H290" s="211"/>
    </row>
    <row r="291" spans="1:8" s="212" customFormat="1">
      <c r="A291" s="210">
        <v>43189</v>
      </c>
      <c r="B291" s="211" t="s">
        <v>4</v>
      </c>
      <c r="C291" s="211">
        <v>6796</v>
      </c>
      <c r="D291" s="211" t="s">
        <v>144</v>
      </c>
      <c r="E291" s="211" t="s">
        <v>5</v>
      </c>
      <c r="F291" s="211" t="s">
        <v>5</v>
      </c>
      <c r="G291" s="211" t="s">
        <v>1008</v>
      </c>
      <c r="H291" s="211"/>
    </row>
    <row r="292" spans="1:8" s="212" customFormat="1">
      <c r="A292" s="210">
        <v>43189</v>
      </c>
      <c r="B292" s="211" t="s">
        <v>4</v>
      </c>
      <c r="C292" s="211">
        <v>5415</v>
      </c>
      <c r="D292" s="211" t="s">
        <v>660</v>
      </c>
      <c r="E292" s="211" t="s">
        <v>5</v>
      </c>
      <c r="F292" s="211" t="s">
        <v>6</v>
      </c>
      <c r="G292" s="211" t="s">
        <v>891</v>
      </c>
      <c r="H292" s="211"/>
    </row>
    <row r="293" spans="1:8" s="212" customFormat="1">
      <c r="A293" s="210">
        <v>43190</v>
      </c>
      <c r="B293" s="211" t="s">
        <v>4</v>
      </c>
      <c r="C293" s="211">
        <v>4513</v>
      </c>
      <c r="D293" s="211" t="s">
        <v>131</v>
      </c>
      <c r="E293" s="211" t="s">
        <v>5</v>
      </c>
      <c r="F293" s="211" t="s">
        <v>7</v>
      </c>
      <c r="G293" s="211" t="s">
        <v>123</v>
      </c>
      <c r="H293" s="211"/>
    </row>
    <row r="294" spans="1:8" s="212" customFormat="1">
      <c r="A294" s="210">
        <v>43190</v>
      </c>
      <c r="B294" s="211" t="s">
        <v>4</v>
      </c>
      <c r="C294" s="211">
        <v>4599</v>
      </c>
      <c r="D294" s="211" t="s">
        <v>131</v>
      </c>
      <c r="E294" s="211" t="s">
        <v>5</v>
      </c>
      <c r="F294" s="211" t="s">
        <v>7</v>
      </c>
      <c r="G294" s="211" t="s">
        <v>1009</v>
      </c>
      <c r="H294" s="211"/>
    </row>
    <row r="295" spans="1:8" s="212" customFormat="1">
      <c r="A295" s="210">
        <v>43190</v>
      </c>
      <c r="B295" s="211" t="s">
        <v>4</v>
      </c>
      <c r="C295" s="211">
        <v>5692</v>
      </c>
      <c r="D295" s="211" t="s">
        <v>1013</v>
      </c>
      <c r="E295" s="211" t="s">
        <v>5</v>
      </c>
      <c r="F295" s="211" t="s">
        <v>6</v>
      </c>
      <c r="G295" s="211" t="s">
        <v>1014</v>
      </c>
      <c r="H295" s="211"/>
    </row>
    <row r="296" spans="1:8" s="212" customFormat="1">
      <c r="A296" s="210">
        <v>43190</v>
      </c>
      <c r="B296" s="211" t="s">
        <v>4</v>
      </c>
      <c r="C296" s="211">
        <v>3833</v>
      </c>
      <c r="D296" s="211" t="s">
        <v>141</v>
      </c>
      <c r="E296" s="211" t="s">
        <v>5</v>
      </c>
      <c r="F296" s="211" t="s">
        <v>7</v>
      </c>
      <c r="G296" s="211" t="s">
        <v>1016</v>
      </c>
      <c r="H296" s="211"/>
    </row>
    <row r="297" spans="1:8" s="212" customFormat="1">
      <c r="A297" s="210">
        <v>43190</v>
      </c>
      <c r="B297" s="211" t="s">
        <v>4</v>
      </c>
      <c r="C297" s="211">
        <v>6420</v>
      </c>
      <c r="D297" s="211" t="s">
        <v>157</v>
      </c>
      <c r="E297" s="211" t="s">
        <v>5</v>
      </c>
      <c r="F297" s="211" t="s">
        <v>24</v>
      </c>
      <c r="G297" s="211" t="s">
        <v>658</v>
      </c>
      <c r="H297" s="211"/>
    </row>
    <row r="298" spans="1:8" s="212" customFormat="1">
      <c r="A298" s="48">
        <v>43162</v>
      </c>
      <c r="B298" s="231" t="s">
        <v>4</v>
      </c>
      <c r="C298" s="214">
        <v>8224</v>
      </c>
      <c r="D298" s="32" t="s">
        <v>162</v>
      </c>
      <c r="E298" s="32" t="s">
        <v>792</v>
      </c>
      <c r="F298" s="32" t="s">
        <v>7</v>
      </c>
      <c r="G298" s="32" t="s">
        <v>388</v>
      </c>
      <c r="H298" s="32"/>
    </row>
    <row r="299" spans="1:8" s="212" customFormat="1">
      <c r="A299" s="210">
        <v>43168</v>
      </c>
      <c r="B299" s="232" t="s">
        <v>4</v>
      </c>
      <c r="C299" s="215">
        <v>8708</v>
      </c>
      <c r="D299" s="211" t="s">
        <v>859</v>
      </c>
      <c r="E299" s="211" t="s">
        <v>87</v>
      </c>
      <c r="F299" s="211" t="s">
        <v>24</v>
      </c>
      <c r="G299" s="211" t="s">
        <v>860</v>
      </c>
      <c r="H299" s="211"/>
    </row>
    <row r="300" spans="1:8" s="212" customFormat="1">
      <c r="A300" s="48">
        <v>43163</v>
      </c>
      <c r="B300" s="231" t="s">
        <v>4</v>
      </c>
      <c r="C300" s="214">
        <v>8551</v>
      </c>
      <c r="D300" s="32" t="s">
        <v>505</v>
      </c>
      <c r="E300" s="32" t="s">
        <v>814</v>
      </c>
      <c r="F300" s="32" t="s">
        <v>5</v>
      </c>
      <c r="G300" s="32" t="s">
        <v>123</v>
      </c>
      <c r="H300" s="32"/>
    </row>
    <row r="301" spans="1:8" s="212" customFormat="1">
      <c r="A301" s="210">
        <v>43183</v>
      </c>
      <c r="B301" s="232" t="s">
        <v>4</v>
      </c>
      <c r="C301" s="215">
        <v>2210</v>
      </c>
      <c r="D301" s="211" t="s">
        <v>205</v>
      </c>
      <c r="E301" s="211" t="s">
        <v>364</v>
      </c>
      <c r="F301" s="211" t="s">
        <v>24</v>
      </c>
      <c r="G301" s="211" t="s">
        <v>116</v>
      </c>
      <c r="H301" s="211"/>
    </row>
    <row r="302" spans="1:8" s="212" customFormat="1">
      <c r="A302" s="48">
        <v>43163</v>
      </c>
      <c r="B302" s="231" t="s">
        <v>4</v>
      </c>
      <c r="C302" s="214">
        <v>7339</v>
      </c>
      <c r="D302" s="32" t="s">
        <v>130</v>
      </c>
      <c r="E302" s="32" t="s">
        <v>79</v>
      </c>
      <c r="F302" s="32" t="s">
        <v>24</v>
      </c>
      <c r="G302" s="32" t="s">
        <v>807</v>
      </c>
      <c r="H302" s="32"/>
    </row>
    <row r="303" spans="1:8" s="212" customFormat="1">
      <c r="A303" s="210">
        <v>43177</v>
      </c>
      <c r="B303" s="232" t="s">
        <v>4</v>
      </c>
      <c r="C303" s="215">
        <v>7339</v>
      </c>
      <c r="D303" s="211" t="s">
        <v>130</v>
      </c>
      <c r="E303" s="211" t="s">
        <v>79</v>
      </c>
      <c r="F303" s="211" t="s">
        <v>56</v>
      </c>
      <c r="G303" s="211" t="s">
        <v>928</v>
      </c>
      <c r="H303" s="211"/>
    </row>
    <row r="304" spans="1:8" s="212" customFormat="1">
      <c r="A304" s="210">
        <v>43177</v>
      </c>
      <c r="B304" s="232" t="s">
        <v>4</v>
      </c>
      <c r="C304" s="215">
        <v>7339</v>
      </c>
      <c r="D304" s="211" t="s">
        <v>130</v>
      </c>
      <c r="E304" s="211" t="s">
        <v>79</v>
      </c>
      <c r="F304" s="211" t="s">
        <v>7</v>
      </c>
      <c r="G304" s="211" t="s">
        <v>663</v>
      </c>
      <c r="H304" s="211"/>
    </row>
    <row r="305" spans="1:8" s="212" customFormat="1">
      <c r="A305" s="210">
        <v>43177</v>
      </c>
      <c r="B305" s="232" t="s">
        <v>4</v>
      </c>
      <c r="C305" s="215">
        <v>1353</v>
      </c>
      <c r="D305" s="211" t="s">
        <v>136</v>
      </c>
      <c r="E305" s="211" t="s">
        <v>79</v>
      </c>
      <c r="F305" s="211" t="s">
        <v>7</v>
      </c>
      <c r="G305" s="211" t="s">
        <v>944</v>
      </c>
      <c r="H305" s="211"/>
    </row>
    <row r="306" spans="1:8" s="212" customFormat="1">
      <c r="A306" s="210">
        <v>43177</v>
      </c>
      <c r="B306" s="232" t="s">
        <v>4</v>
      </c>
      <c r="C306" s="215">
        <v>1858</v>
      </c>
      <c r="D306" s="211" t="s">
        <v>205</v>
      </c>
      <c r="E306" s="211" t="s">
        <v>79</v>
      </c>
      <c r="F306" s="211" t="s">
        <v>7</v>
      </c>
      <c r="G306" s="211" t="s">
        <v>388</v>
      </c>
      <c r="H306" s="211"/>
    </row>
    <row r="307" spans="1:8" s="212" customFormat="1">
      <c r="A307" s="210">
        <v>43167</v>
      </c>
      <c r="B307" s="232" t="s">
        <v>22</v>
      </c>
      <c r="C307" s="215">
        <v>6790</v>
      </c>
      <c r="D307" s="211" t="s">
        <v>479</v>
      </c>
      <c r="E307" s="211" t="s">
        <v>25</v>
      </c>
      <c r="F307" s="211" t="s">
        <v>35</v>
      </c>
      <c r="G307" s="211" t="s">
        <v>853</v>
      </c>
      <c r="H307" s="211"/>
    </row>
    <row r="308" spans="1:8" s="212" customFormat="1">
      <c r="A308" s="48">
        <v>43162</v>
      </c>
      <c r="B308" s="231" t="s">
        <v>4</v>
      </c>
      <c r="C308" s="214">
        <v>2621</v>
      </c>
      <c r="D308" s="32" t="s">
        <v>205</v>
      </c>
      <c r="E308" s="32" t="s">
        <v>25</v>
      </c>
      <c r="F308" s="32" t="s">
        <v>7</v>
      </c>
      <c r="G308" s="32" t="s">
        <v>380</v>
      </c>
      <c r="H308" s="32"/>
    </row>
    <row r="309" spans="1:8" s="212" customFormat="1">
      <c r="A309" s="48">
        <v>43162</v>
      </c>
      <c r="B309" s="231" t="s">
        <v>4</v>
      </c>
      <c r="C309" s="214">
        <v>4599</v>
      </c>
      <c r="D309" s="32" t="s">
        <v>131</v>
      </c>
      <c r="E309" s="32" t="s">
        <v>25</v>
      </c>
      <c r="F309" s="32" t="s">
        <v>7</v>
      </c>
      <c r="G309" s="32" t="s">
        <v>131</v>
      </c>
      <c r="H309" s="32"/>
    </row>
    <row r="310" spans="1:8" s="212" customFormat="1">
      <c r="A310" s="210">
        <v>43177</v>
      </c>
      <c r="B310" s="232" t="s">
        <v>4</v>
      </c>
      <c r="C310" s="215">
        <v>3515</v>
      </c>
      <c r="D310" s="211" t="s">
        <v>168</v>
      </c>
      <c r="E310" s="211" t="s">
        <v>25</v>
      </c>
      <c r="F310" s="211" t="s">
        <v>927</v>
      </c>
      <c r="G310" s="211" t="s">
        <v>42</v>
      </c>
      <c r="H310" s="211"/>
    </row>
    <row r="311" spans="1:8" s="212" customFormat="1">
      <c r="A311" s="210">
        <v>43183</v>
      </c>
      <c r="B311" s="232" t="s">
        <v>4</v>
      </c>
      <c r="C311" s="215">
        <v>4980</v>
      </c>
      <c r="D311" s="211" t="s">
        <v>290</v>
      </c>
      <c r="E311" s="211" t="s">
        <v>25</v>
      </c>
      <c r="F311" s="211" t="s">
        <v>7</v>
      </c>
      <c r="G311" s="211" t="s">
        <v>65</v>
      </c>
      <c r="H311" s="211"/>
    </row>
    <row r="312" spans="1:8" s="212" customFormat="1">
      <c r="A312" s="210">
        <v>43184</v>
      </c>
      <c r="B312" s="211" t="s">
        <v>4</v>
      </c>
      <c r="C312" s="211">
        <v>4687</v>
      </c>
      <c r="D312" s="211" t="s">
        <v>131</v>
      </c>
      <c r="E312" s="211" t="s">
        <v>25</v>
      </c>
      <c r="F312" s="211" t="s">
        <v>7</v>
      </c>
      <c r="G312" s="211" t="s">
        <v>478</v>
      </c>
      <c r="H312" s="211"/>
    </row>
    <row r="313" spans="1:8" s="212" customFormat="1">
      <c r="A313" s="48">
        <v>43162</v>
      </c>
      <c r="B313" s="231" t="s">
        <v>4</v>
      </c>
      <c r="C313" s="214">
        <v>8341</v>
      </c>
      <c r="D313" s="32" t="s">
        <v>202</v>
      </c>
      <c r="E313" s="32" t="s">
        <v>18</v>
      </c>
      <c r="F313" s="32" t="s">
        <v>24</v>
      </c>
      <c r="G313" s="32" t="s">
        <v>123</v>
      </c>
      <c r="H313" s="32"/>
    </row>
    <row r="314" spans="1:8" s="212" customFormat="1">
      <c r="A314" s="48">
        <v>43163</v>
      </c>
      <c r="B314" s="231" t="s">
        <v>4</v>
      </c>
      <c r="C314" s="214">
        <v>1230</v>
      </c>
      <c r="D314" s="32" t="s">
        <v>205</v>
      </c>
      <c r="E314" s="32" t="s">
        <v>18</v>
      </c>
      <c r="F314" s="32" t="s">
        <v>24</v>
      </c>
      <c r="G314" s="32" t="s">
        <v>42</v>
      </c>
      <c r="H314" s="32"/>
    </row>
    <row r="315" spans="1:8" s="212" customFormat="1">
      <c r="A315" s="210">
        <v>43167</v>
      </c>
      <c r="B315" s="232" t="s">
        <v>4</v>
      </c>
      <c r="C315" s="215">
        <v>4640</v>
      </c>
      <c r="D315" s="211" t="s">
        <v>131</v>
      </c>
      <c r="E315" s="211" t="s">
        <v>18</v>
      </c>
      <c r="F315" s="211" t="s">
        <v>7</v>
      </c>
      <c r="G315" s="211" t="s">
        <v>855</v>
      </c>
      <c r="H315" s="211"/>
    </row>
    <row r="316" spans="1:8" s="212" customFormat="1">
      <c r="A316" s="210">
        <v>43169</v>
      </c>
      <c r="B316" s="232" t="s">
        <v>4</v>
      </c>
      <c r="C316" s="215">
        <v>8273</v>
      </c>
      <c r="D316" s="211" t="s">
        <v>162</v>
      </c>
      <c r="E316" s="211" t="s">
        <v>18</v>
      </c>
      <c r="F316" s="211" t="s">
        <v>56</v>
      </c>
      <c r="G316" s="211" t="s">
        <v>98</v>
      </c>
      <c r="H316" s="211"/>
    </row>
    <row r="317" spans="1:8" s="212" customFormat="1">
      <c r="A317" s="210">
        <v>43176</v>
      </c>
      <c r="B317" s="232" t="s">
        <v>4</v>
      </c>
      <c r="C317" s="215">
        <v>8223</v>
      </c>
      <c r="D317" s="211" t="s">
        <v>162</v>
      </c>
      <c r="E317" s="211" t="s">
        <v>18</v>
      </c>
      <c r="F317" s="211" t="s">
        <v>24</v>
      </c>
      <c r="G317" s="211" t="s">
        <v>846</v>
      </c>
      <c r="H317" s="211"/>
    </row>
    <row r="318" spans="1:8" s="212" customFormat="1">
      <c r="A318" s="210">
        <v>43188</v>
      </c>
      <c r="B318" s="211" t="s">
        <v>22</v>
      </c>
      <c r="C318" s="211">
        <v>6673</v>
      </c>
      <c r="D318" s="211" t="s">
        <v>1000</v>
      </c>
      <c r="E318" s="211" t="s">
        <v>12</v>
      </c>
      <c r="F318" s="211" t="s">
        <v>7</v>
      </c>
      <c r="G318" s="211" t="s">
        <v>548</v>
      </c>
      <c r="H318" s="211"/>
    </row>
    <row r="319" spans="1:8" s="212" customFormat="1">
      <c r="A319" s="210">
        <v>43177</v>
      </c>
      <c r="B319" s="232" t="s">
        <v>4</v>
      </c>
      <c r="C319" s="215">
        <v>7241</v>
      </c>
      <c r="D319" s="211" t="s">
        <v>153</v>
      </c>
      <c r="E319" s="211" t="s">
        <v>12</v>
      </c>
      <c r="F319" s="211" t="s">
        <v>24</v>
      </c>
      <c r="G319" s="211" t="s">
        <v>388</v>
      </c>
      <c r="H319" s="211"/>
    </row>
    <row r="320" spans="1:8" s="212" customFormat="1">
      <c r="A320" s="210">
        <v>43185</v>
      </c>
      <c r="B320" s="211" t="s">
        <v>4</v>
      </c>
      <c r="C320" s="211">
        <v>8096</v>
      </c>
      <c r="D320" s="211" t="s">
        <v>133</v>
      </c>
      <c r="E320" s="211" t="s">
        <v>12</v>
      </c>
      <c r="F320" s="211" t="s">
        <v>24</v>
      </c>
      <c r="G320" s="211" t="s">
        <v>98</v>
      </c>
      <c r="H320" s="211"/>
    </row>
    <row r="321" spans="1:13" s="212" customFormat="1">
      <c r="A321" s="48">
        <v>43162</v>
      </c>
      <c r="B321" s="231" t="s">
        <v>4</v>
      </c>
      <c r="C321" s="214">
        <v>8230</v>
      </c>
      <c r="D321" s="32" t="s">
        <v>162</v>
      </c>
      <c r="E321" s="32" t="s">
        <v>489</v>
      </c>
      <c r="F321" s="32" t="s">
        <v>24</v>
      </c>
      <c r="G321" s="32" t="s">
        <v>609</v>
      </c>
      <c r="H321" s="32"/>
    </row>
    <row r="322" spans="1:13" s="212" customFormat="1">
      <c r="A322" s="48">
        <v>43162</v>
      </c>
      <c r="B322" s="231" t="s">
        <v>4</v>
      </c>
      <c r="C322" s="214">
        <v>7232</v>
      </c>
      <c r="D322" s="32" t="s">
        <v>153</v>
      </c>
      <c r="E322" s="32" t="s">
        <v>489</v>
      </c>
      <c r="F322" s="32" t="s">
        <v>24</v>
      </c>
      <c r="G322" s="32"/>
      <c r="H322" s="32"/>
    </row>
    <row r="323" spans="1:13" s="212" customFormat="1">
      <c r="A323" s="210">
        <v>43177</v>
      </c>
      <c r="B323" s="232" t="s">
        <v>4</v>
      </c>
      <c r="C323" s="215">
        <v>1309</v>
      </c>
      <c r="D323" s="211" t="s">
        <v>205</v>
      </c>
      <c r="E323" s="211" t="s">
        <v>489</v>
      </c>
      <c r="F323" s="211" t="s">
        <v>6</v>
      </c>
      <c r="G323" s="211" t="s">
        <v>922</v>
      </c>
      <c r="H323" s="211"/>
    </row>
    <row r="324" spans="1:13" s="212" customFormat="1">
      <c r="A324" s="48">
        <v>43163</v>
      </c>
      <c r="B324" s="231" t="s">
        <v>4</v>
      </c>
      <c r="C324" s="214">
        <v>1240</v>
      </c>
      <c r="D324" s="32" t="s">
        <v>205</v>
      </c>
      <c r="E324" s="32" t="s">
        <v>447</v>
      </c>
      <c r="F324" s="32" t="s">
        <v>7</v>
      </c>
      <c r="G324" s="32" t="s">
        <v>514</v>
      </c>
      <c r="H324" s="32"/>
    </row>
    <row r="325" spans="1:13" s="212" customFormat="1">
      <c r="A325" s="210">
        <v>43170</v>
      </c>
      <c r="B325" s="232" t="s">
        <v>4</v>
      </c>
      <c r="C325" s="215">
        <v>1941</v>
      </c>
      <c r="D325" s="211" t="s">
        <v>205</v>
      </c>
      <c r="E325" s="211" t="s">
        <v>896</v>
      </c>
      <c r="F325" s="211" t="s">
        <v>24</v>
      </c>
      <c r="G325" s="211" t="s">
        <v>548</v>
      </c>
      <c r="H325" s="211"/>
    </row>
    <row r="326" spans="1:13" s="212" customFormat="1">
      <c r="A326" s="48">
        <v>43162</v>
      </c>
      <c r="B326" s="231" t="s">
        <v>4</v>
      </c>
      <c r="C326" s="214">
        <v>8450</v>
      </c>
      <c r="D326" s="32" t="s">
        <v>385</v>
      </c>
      <c r="E326" s="32" t="s">
        <v>797</v>
      </c>
      <c r="F326" s="32" t="s">
        <v>798</v>
      </c>
      <c r="G326" s="32" t="s">
        <v>548</v>
      </c>
      <c r="H326" s="32"/>
    </row>
    <row r="327" spans="1:13" s="212" customFormat="1">
      <c r="A327" s="210">
        <v>43184</v>
      </c>
      <c r="B327" s="211" t="s">
        <v>6</v>
      </c>
      <c r="C327" s="211">
        <v>63477</v>
      </c>
      <c r="D327" s="211" t="s">
        <v>975</v>
      </c>
      <c r="E327" s="211" t="s">
        <v>976</v>
      </c>
      <c r="F327" s="211" t="s">
        <v>6</v>
      </c>
      <c r="G327" s="211" t="s">
        <v>891</v>
      </c>
      <c r="H327" s="211"/>
    </row>
    <row r="328" spans="1:13" s="212" customFormat="1">
      <c r="A328" s="210">
        <v>43170</v>
      </c>
      <c r="B328" s="232" t="s">
        <v>4</v>
      </c>
      <c r="C328" s="215">
        <v>1856</v>
      </c>
      <c r="D328" s="211" t="s">
        <v>205</v>
      </c>
      <c r="E328" s="211"/>
      <c r="F328" s="211"/>
      <c r="G328" s="211"/>
      <c r="H328" s="211"/>
    </row>
    <row r="331" spans="1:13" ht="19">
      <c r="L331" s="615" t="s">
        <v>754</v>
      </c>
      <c r="M331" s="615"/>
    </row>
    <row r="332" spans="1:13" ht="21">
      <c r="H332" t="s">
        <v>1319</v>
      </c>
      <c r="I332" s="134" t="s">
        <v>4</v>
      </c>
      <c r="J332" s="243">
        <f>300-216+1</f>
        <v>85</v>
      </c>
      <c r="K332" s="144">
        <f>J332/J336</f>
        <v>0.26234567901234568</v>
      </c>
      <c r="L332" s="616">
        <f>J332/J338</f>
        <v>0.45698924731182794</v>
      </c>
      <c r="M332" s="616"/>
    </row>
    <row r="333" spans="1:13" ht="21">
      <c r="I333" s="134" t="s">
        <v>6</v>
      </c>
      <c r="J333" s="135">
        <f>51-32</f>
        <v>19</v>
      </c>
      <c r="K333" s="144">
        <f>J333/J336</f>
        <v>5.8641975308641972E-2</v>
      </c>
    </row>
    <row r="334" spans="1:13" ht="21">
      <c r="I334" s="134" t="s">
        <v>7</v>
      </c>
      <c r="J334" s="135">
        <f>200-55+2</f>
        <v>147</v>
      </c>
      <c r="K334" s="144">
        <f>J334/J336</f>
        <v>0.45370370370370372</v>
      </c>
    </row>
    <row r="335" spans="1:13" ht="21">
      <c r="I335" s="134" t="s">
        <v>711</v>
      </c>
      <c r="J335" s="135">
        <v>73</v>
      </c>
      <c r="K335" s="144">
        <f>J335/J336</f>
        <v>0.22530864197530864</v>
      </c>
    </row>
    <row r="336" spans="1:13" ht="21">
      <c r="I336" s="134"/>
      <c r="J336" s="135">
        <f>SUM(J332:J335)</f>
        <v>324</v>
      </c>
      <c r="K336" s="144">
        <f>SUM(K332:K335)</f>
        <v>1</v>
      </c>
    </row>
    <row r="338" spans="8:11" ht="21">
      <c r="H338" t="s">
        <v>1320</v>
      </c>
      <c r="I338" s="134" t="s">
        <v>4</v>
      </c>
      <c r="J338" s="243">
        <f>325-139</f>
        <v>186</v>
      </c>
      <c r="K338" s="144">
        <f>J338/J343</f>
        <v>0.57407407407407407</v>
      </c>
    </row>
    <row r="339" spans="8:11" ht="21">
      <c r="I339" s="134" t="s">
        <v>22</v>
      </c>
      <c r="J339" s="135">
        <v>5</v>
      </c>
      <c r="K339" s="144">
        <f>J339/J343</f>
        <v>1.5432098765432098E-2</v>
      </c>
    </row>
    <row r="340" spans="8:11" ht="21">
      <c r="I340" s="134" t="s">
        <v>6</v>
      </c>
      <c r="J340" s="135">
        <v>21</v>
      </c>
      <c r="K340" s="144">
        <f>J340/J343</f>
        <v>6.4814814814814811E-2</v>
      </c>
    </row>
    <row r="341" spans="8:11" ht="21">
      <c r="I341" s="134" t="s">
        <v>7</v>
      </c>
      <c r="J341" s="135">
        <v>110</v>
      </c>
      <c r="K341" s="144">
        <f>J341/J343</f>
        <v>0.33950617283950618</v>
      </c>
    </row>
    <row r="342" spans="8:11" ht="21">
      <c r="I342" s="134" t="s">
        <v>711</v>
      </c>
      <c r="J342" s="135">
        <v>2</v>
      </c>
      <c r="K342" s="144">
        <f>J342/J343</f>
        <v>6.1728395061728392E-3</v>
      </c>
    </row>
    <row r="343" spans="8:11" ht="21">
      <c r="I343" s="134"/>
      <c r="J343" s="135">
        <f>SUM(J338:J342)</f>
        <v>324</v>
      </c>
      <c r="K343" s="144">
        <f>SUM(K338:K342)</f>
        <v>1</v>
      </c>
    </row>
  </sheetData>
  <sortState ref="A7:H328">
    <sortCondition ref="E5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/>
  <dimension ref="A1:M343"/>
  <sheetViews>
    <sheetView topLeftCell="B1" zoomScale="153" zoomScaleNormal="153" zoomScalePageLayoutView="153" workbookViewId="0">
      <pane ySplit="1" topLeftCell="A2" activePane="bottomLeft" state="frozen"/>
      <selection pane="bottomLeft" activeCell="H328" sqref="H5:H328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0" s="121" customFormat="1" ht="21">
      <c r="A3" s="117"/>
      <c r="B3" s="219"/>
      <c r="C3" s="119"/>
      <c r="D3" s="117"/>
      <c r="E3" s="120"/>
      <c r="F3" s="120"/>
      <c r="G3" s="120"/>
      <c r="H3" s="120"/>
    </row>
    <row r="5" spans="1:10">
      <c r="A5" s="210">
        <v>43191</v>
      </c>
      <c r="B5" s="211" t="s">
        <v>6</v>
      </c>
      <c r="C5" s="211">
        <v>70499</v>
      </c>
      <c r="D5" s="211" t="s">
        <v>1064</v>
      </c>
      <c r="E5" s="211" t="s">
        <v>1065</v>
      </c>
      <c r="F5" s="211" t="s">
        <v>6</v>
      </c>
      <c r="G5" s="211" t="s">
        <v>1066</v>
      </c>
      <c r="H5" s="211"/>
      <c r="I5" s="121"/>
      <c r="J5" s="121"/>
    </row>
    <row r="6" spans="1:10">
      <c r="A6" s="210">
        <v>43191</v>
      </c>
      <c r="B6" s="211" t="s">
        <v>6</v>
      </c>
      <c r="C6" s="211">
        <v>91074</v>
      </c>
      <c r="D6" s="211" t="s">
        <v>1073</v>
      </c>
      <c r="E6" s="211" t="s">
        <v>24</v>
      </c>
      <c r="F6" s="211" t="s">
        <v>1074</v>
      </c>
      <c r="G6" s="211" t="s">
        <v>1075</v>
      </c>
      <c r="H6" s="211"/>
      <c r="I6" s="121"/>
      <c r="J6" s="121"/>
    </row>
    <row r="7" spans="1:10">
      <c r="A7" s="210">
        <v>43191</v>
      </c>
      <c r="B7" s="211" t="s">
        <v>4</v>
      </c>
      <c r="C7" s="211">
        <v>6774</v>
      </c>
      <c r="D7" s="211" t="s">
        <v>144</v>
      </c>
      <c r="E7" s="211" t="s">
        <v>24</v>
      </c>
      <c r="F7" s="211" t="s">
        <v>6</v>
      </c>
      <c r="G7" s="211" t="s">
        <v>941</v>
      </c>
      <c r="H7" s="211"/>
      <c r="I7" s="121"/>
      <c r="J7" s="121"/>
    </row>
    <row r="8" spans="1:10">
      <c r="A8" s="210">
        <v>43191</v>
      </c>
      <c r="B8" s="211" t="s">
        <v>984</v>
      </c>
      <c r="C8" s="211">
        <v>1181</v>
      </c>
      <c r="D8" s="211" t="s">
        <v>1069</v>
      </c>
      <c r="E8" s="211" t="s">
        <v>24</v>
      </c>
      <c r="F8" s="211" t="s">
        <v>639</v>
      </c>
      <c r="G8" s="211" t="s">
        <v>941</v>
      </c>
      <c r="H8" s="211"/>
      <c r="I8" s="121"/>
      <c r="J8" s="121"/>
    </row>
    <row r="9" spans="1:10">
      <c r="A9" s="210">
        <v>43193</v>
      </c>
      <c r="B9" s="211" t="s">
        <v>4</v>
      </c>
      <c r="C9" s="211">
        <v>6246</v>
      </c>
      <c r="D9" s="211" t="s">
        <v>1105</v>
      </c>
      <c r="E9" s="211" t="s">
        <v>24</v>
      </c>
      <c r="F9" s="211" t="s">
        <v>7</v>
      </c>
      <c r="G9" s="211" t="s">
        <v>116</v>
      </c>
      <c r="H9" s="211"/>
      <c r="I9" s="121"/>
      <c r="J9" s="121"/>
    </row>
    <row r="10" spans="1:10">
      <c r="A10" s="210">
        <v>43195</v>
      </c>
      <c r="B10" s="211" t="s">
        <v>1125</v>
      </c>
      <c r="C10" s="211" t="s">
        <v>1126</v>
      </c>
      <c r="D10" s="211" t="s">
        <v>1127</v>
      </c>
      <c r="E10" s="211" t="s">
        <v>24</v>
      </c>
      <c r="F10" s="211" t="s">
        <v>24</v>
      </c>
      <c r="G10" s="211" t="s">
        <v>941</v>
      </c>
      <c r="H10" s="211"/>
      <c r="I10" s="121"/>
      <c r="J10" s="121"/>
    </row>
    <row r="11" spans="1:10">
      <c r="A11" s="210">
        <v>43195</v>
      </c>
      <c r="B11" s="211" t="s">
        <v>1125</v>
      </c>
      <c r="C11" s="211" t="s">
        <v>1128</v>
      </c>
      <c r="D11" s="211" t="s">
        <v>1129</v>
      </c>
      <c r="E11" s="211" t="s">
        <v>24</v>
      </c>
      <c r="F11" s="211" t="s">
        <v>24</v>
      </c>
      <c r="G11" s="218" t="s">
        <v>941</v>
      </c>
      <c r="H11" s="211"/>
      <c r="I11" s="121"/>
      <c r="J11" s="121"/>
    </row>
    <row r="12" spans="1:10">
      <c r="A12" s="210">
        <v>43195</v>
      </c>
      <c r="B12" s="211" t="s">
        <v>4</v>
      </c>
      <c r="C12" s="211">
        <v>8310</v>
      </c>
      <c r="D12" s="211" t="s">
        <v>668</v>
      </c>
      <c r="E12" s="211" t="s">
        <v>24</v>
      </c>
      <c r="F12" s="211" t="s">
        <v>7</v>
      </c>
      <c r="G12" s="211" t="s">
        <v>388</v>
      </c>
      <c r="H12" s="211"/>
      <c r="I12" s="121"/>
      <c r="J12" s="121"/>
    </row>
    <row r="13" spans="1:10">
      <c r="A13" s="210">
        <v>43195</v>
      </c>
      <c r="B13" s="211" t="s">
        <v>4</v>
      </c>
      <c r="C13" s="211">
        <v>7481</v>
      </c>
      <c r="D13" s="211" t="s">
        <v>373</v>
      </c>
      <c r="E13" s="211" t="s">
        <v>24</v>
      </c>
      <c r="F13" s="211" t="s">
        <v>27</v>
      </c>
      <c r="G13" s="211" t="s">
        <v>388</v>
      </c>
      <c r="H13" s="211"/>
      <c r="I13" s="121"/>
      <c r="J13" s="121"/>
    </row>
    <row r="14" spans="1:10">
      <c r="A14" s="210">
        <v>43195</v>
      </c>
      <c r="B14" s="211" t="s">
        <v>4</v>
      </c>
      <c r="C14" s="211">
        <v>8370</v>
      </c>
      <c r="D14" s="211" t="s">
        <v>154</v>
      </c>
      <c r="E14" s="211" t="s">
        <v>24</v>
      </c>
      <c r="F14" s="211" t="s">
        <v>228</v>
      </c>
      <c r="G14" s="211" t="s">
        <v>123</v>
      </c>
      <c r="H14" s="211"/>
      <c r="I14" s="121"/>
      <c r="J14" s="121"/>
    </row>
    <row r="15" spans="1:10">
      <c r="A15" s="210">
        <v>43196</v>
      </c>
      <c r="B15" s="211" t="s">
        <v>4</v>
      </c>
      <c r="C15" s="211">
        <v>5681</v>
      </c>
      <c r="D15" s="211" t="s">
        <v>193</v>
      </c>
      <c r="E15" s="211" t="s">
        <v>24</v>
      </c>
      <c r="F15" s="211" t="s">
        <v>1145</v>
      </c>
      <c r="G15" s="211" t="s">
        <v>123</v>
      </c>
      <c r="H15" s="211"/>
      <c r="I15" s="121"/>
      <c r="J15" s="121"/>
    </row>
    <row r="16" spans="1:10">
      <c r="A16" s="210">
        <v>43196</v>
      </c>
      <c r="B16" s="211" t="s">
        <v>984</v>
      </c>
      <c r="C16" s="211" t="s">
        <v>1146</v>
      </c>
      <c r="D16" s="211" t="s">
        <v>1147</v>
      </c>
      <c r="E16" s="211" t="s">
        <v>24</v>
      </c>
      <c r="F16" s="211" t="s">
        <v>364</v>
      </c>
      <c r="G16" s="211" t="s">
        <v>941</v>
      </c>
      <c r="H16" s="211"/>
      <c r="I16" s="121"/>
      <c r="J16" s="121"/>
    </row>
    <row r="17" spans="1:10">
      <c r="A17" s="210">
        <v>43200</v>
      </c>
      <c r="B17" s="211" t="s">
        <v>1168</v>
      </c>
      <c r="C17" s="211">
        <v>6010</v>
      </c>
      <c r="D17" s="211" t="s">
        <v>1169</v>
      </c>
      <c r="E17" s="211" t="s">
        <v>24</v>
      </c>
      <c r="F17" s="211" t="s">
        <v>6</v>
      </c>
      <c r="G17" s="211" t="s">
        <v>1170</v>
      </c>
      <c r="H17" s="211"/>
      <c r="I17" s="121"/>
      <c r="J17" s="121"/>
    </row>
    <row r="18" spans="1:10">
      <c r="A18" s="210">
        <v>43200</v>
      </c>
      <c r="B18" s="211" t="s">
        <v>4</v>
      </c>
      <c r="C18" s="211">
        <v>6473</v>
      </c>
      <c r="D18" s="211" t="s">
        <v>157</v>
      </c>
      <c r="E18" s="211" t="s">
        <v>24</v>
      </c>
      <c r="F18" s="211" t="s">
        <v>7</v>
      </c>
      <c r="G18" s="211" t="s">
        <v>388</v>
      </c>
      <c r="H18" s="211"/>
      <c r="I18" s="121"/>
      <c r="J18" s="121"/>
    </row>
    <row r="19" spans="1:10">
      <c r="A19" s="210">
        <v>43206</v>
      </c>
      <c r="B19" s="211" t="s">
        <v>4</v>
      </c>
      <c r="C19" s="211">
        <v>8213</v>
      </c>
      <c r="D19" s="211" t="s">
        <v>162</v>
      </c>
      <c r="E19" s="211" t="s">
        <v>24</v>
      </c>
      <c r="F19" s="211" t="s">
        <v>7</v>
      </c>
      <c r="G19" s="211" t="s">
        <v>98</v>
      </c>
      <c r="H19" s="211"/>
      <c r="I19" s="121"/>
      <c r="J19" s="121"/>
    </row>
    <row r="20" spans="1:10">
      <c r="A20" s="210">
        <v>43212</v>
      </c>
      <c r="B20" s="211" t="s">
        <v>6</v>
      </c>
      <c r="C20" s="211">
        <v>67604</v>
      </c>
      <c r="D20" s="211" t="s">
        <v>1218</v>
      </c>
      <c r="E20" s="211" t="s">
        <v>24</v>
      </c>
      <c r="F20" s="211" t="s">
        <v>6</v>
      </c>
      <c r="G20" s="211" t="s">
        <v>609</v>
      </c>
      <c r="H20" s="211"/>
      <c r="I20" s="121"/>
      <c r="J20" s="121"/>
    </row>
    <row r="21" spans="1:10">
      <c r="A21" s="210">
        <v>43212</v>
      </c>
      <c r="B21" s="211" t="s">
        <v>4</v>
      </c>
      <c r="C21" s="211">
        <v>2153</v>
      </c>
      <c r="D21" s="211" t="s">
        <v>132</v>
      </c>
      <c r="E21" s="211" t="s">
        <v>24</v>
      </c>
      <c r="F21" s="211" t="s">
        <v>5</v>
      </c>
      <c r="G21" s="211" t="s">
        <v>1222</v>
      </c>
      <c r="H21" s="211"/>
      <c r="I21" s="121"/>
      <c r="J21" s="121"/>
    </row>
    <row r="22" spans="1:10">
      <c r="A22" s="210">
        <v>43218</v>
      </c>
      <c r="B22" s="211" t="s">
        <v>1278</v>
      </c>
      <c r="C22" s="211">
        <v>50300</v>
      </c>
      <c r="D22" s="211" t="s">
        <v>1279</v>
      </c>
      <c r="E22" s="211" t="s">
        <v>24</v>
      </c>
      <c r="F22" s="211" t="s">
        <v>1280</v>
      </c>
      <c r="G22" s="211" t="s">
        <v>1281</v>
      </c>
      <c r="H22" s="211"/>
      <c r="I22" s="121"/>
      <c r="J22" s="121"/>
    </row>
    <row r="23" spans="1:10">
      <c r="A23" s="210">
        <v>43219</v>
      </c>
      <c r="B23" s="211" t="s">
        <v>7</v>
      </c>
      <c r="C23" s="211">
        <v>57100</v>
      </c>
      <c r="D23" s="211" t="s">
        <v>369</v>
      </c>
      <c r="E23" s="211" t="s">
        <v>24</v>
      </c>
      <c r="F23" s="211" t="s">
        <v>7</v>
      </c>
      <c r="G23" s="211" t="s">
        <v>42</v>
      </c>
      <c r="H23" s="211"/>
      <c r="I23" s="121"/>
      <c r="J23" s="121"/>
    </row>
    <row r="24" spans="1:10">
      <c r="A24" s="210">
        <v>43219</v>
      </c>
      <c r="B24" s="211" t="s">
        <v>4</v>
      </c>
      <c r="C24" s="211">
        <v>5254</v>
      </c>
      <c r="D24" s="211" t="s">
        <v>166</v>
      </c>
      <c r="E24" s="211" t="s">
        <v>24</v>
      </c>
      <c r="F24" s="211" t="s">
        <v>24</v>
      </c>
      <c r="G24" s="211" t="s">
        <v>42</v>
      </c>
      <c r="H24" s="211"/>
      <c r="I24" s="121"/>
      <c r="J24" s="121"/>
    </row>
    <row r="25" spans="1:10">
      <c r="A25" s="210">
        <v>43220</v>
      </c>
      <c r="B25" s="211" t="s">
        <v>6</v>
      </c>
      <c r="C25" s="211">
        <v>65185</v>
      </c>
      <c r="D25" s="211" t="s">
        <v>1350</v>
      </c>
      <c r="E25" s="211" t="s">
        <v>24</v>
      </c>
      <c r="F25" s="211" t="s">
        <v>6</v>
      </c>
      <c r="G25" s="211" t="s">
        <v>932</v>
      </c>
      <c r="H25" s="211"/>
      <c r="I25" s="121"/>
      <c r="J25" s="121"/>
    </row>
    <row r="26" spans="1:10">
      <c r="A26" s="210">
        <v>43205</v>
      </c>
      <c r="B26" s="211" t="s">
        <v>4</v>
      </c>
      <c r="C26" s="211">
        <v>8052</v>
      </c>
      <c r="D26" s="211" t="s">
        <v>133</v>
      </c>
      <c r="E26" s="211" t="s">
        <v>693</v>
      </c>
      <c r="F26" s="211" t="s">
        <v>5</v>
      </c>
      <c r="G26" s="211" t="s">
        <v>123</v>
      </c>
      <c r="H26" s="211"/>
      <c r="I26" s="184"/>
      <c r="J26" s="184"/>
    </row>
    <row r="27" spans="1:10">
      <c r="A27" s="210">
        <v>43220</v>
      </c>
      <c r="B27" s="211" t="s">
        <v>1344</v>
      </c>
      <c r="C27" s="211"/>
      <c r="D27" s="211" t="s">
        <v>1345</v>
      </c>
      <c r="E27" s="211" t="s">
        <v>453</v>
      </c>
      <c r="F27" s="211" t="s">
        <v>653</v>
      </c>
      <c r="G27" s="211" t="s">
        <v>941</v>
      </c>
      <c r="H27" s="211"/>
      <c r="I27" s="121"/>
      <c r="J27" s="121"/>
    </row>
    <row r="28" spans="1:10">
      <c r="A28" s="210">
        <v>43206</v>
      </c>
      <c r="B28" s="211" t="s">
        <v>22</v>
      </c>
      <c r="C28" s="211">
        <v>1180</v>
      </c>
      <c r="D28" s="211" t="s">
        <v>432</v>
      </c>
      <c r="E28" s="211" t="s">
        <v>1209</v>
      </c>
      <c r="F28" s="211" t="s">
        <v>7</v>
      </c>
      <c r="G28" s="211" t="s">
        <v>1210</v>
      </c>
      <c r="H28" s="211"/>
      <c r="I28" s="121"/>
      <c r="J28" s="121"/>
    </row>
    <row r="29" spans="1:10">
      <c r="A29" s="210">
        <v>43201</v>
      </c>
      <c r="B29" s="211" t="s">
        <v>28</v>
      </c>
      <c r="C29" s="246" t="s">
        <v>1181</v>
      </c>
      <c r="D29" s="211" t="s">
        <v>1182</v>
      </c>
      <c r="E29" s="211" t="s">
        <v>78</v>
      </c>
      <c r="F29" s="211" t="s">
        <v>28</v>
      </c>
      <c r="G29" s="211" t="s">
        <v>388</v>
      </c>
      <c r="H29" s="211"/>
      <c r="I29" s="121"/>
      <c r="J29" s="121"/>
    </row>
    <row r="30" spans="1:10">
      <c r="A30" s="210">
        <v>43198</v>
      </c>
      <c r="B30" s="211" t="s">
        <v>4</v>
      </c>
      <c r="C30" s="211">
        <v>2228</v>
      </c>
      <c r="D30" s="211" t="s">
        <v>205</v>
      </c>
      <c r="E30" s="211" t="s">
        <v>14</v>
      </c>
      <c r="F30" s="211" t="s">
        <v>24</v>
      </c>
      <c r="G30" s="211" t="s">
        <v>388</v>
      </c>
      <c r="H30" s="211"/>
      <c r="I30" s="121"/>
      <c r="J30" s="121"/>
    </row>
    <row r="31" spans="1:10">
      <c r="A31" s="210">
        <v>43198</v>
      </c>
      <c r="B31" s="211" t="s">
        <v>4</v>
      </c>
      <c r="C31" s="211">
        <v>3820</v>
      </c>
      <c r="D31" s="211" t="s">
        <v>304</v>
      </c>
      <c r="E31" s="211" t="s">
        <v>14</v>
      </c>
      <c r="F31" s="211" t="s">
        <v>24</v>
      </c>
      <c r="G31" s="211" t="s">
        <v>388</v>
      </c>
      <c r="H31" s="211"/>
      <c r="I31" s="121"/>
      <c r="J31" s="121"/>
    </row>
    <row r="32" spans="1:10">
      <c r="A32" s="210">
        <v>43219</v>
      </c>
      <c r="B32" s="211" t="s">
        <v>4</v>
      </c>
      <c r="C32" s="211">
        <v>1430</v>
      </c>
      <c r="D32" s="211" t="s">
        <v>668</v>
      </c>
      <c r="E32" s="211" t="s">
        <v>14</v>
      </c>
      <c r="F32" s="211" t="s">
        <v>24</v>
      </c>
      <c r="G32" s="211" t="s">
        <v>1291</v>
      </c>
      <c r="H32" s="211"/>
      <c r="I32" s="121"/>
      <c r="J32" s="121"/>
    </row>
    <row r="33" spans="1:10">
      <c r="A33" s="210">
        <v>43195</v>
      </c>
      <c r="B33" s="211" t="s">
        <v>4</v>
      </c>
      <c r="C33" s="211">
        <v>8084</v>
      </c>
      <c r="D33" s="211" t="s">
        <v>133</v>
      </c>
      <c r="E33" s="211" t="s">
        <v>1135</v>
      </c>
      <c r="F33" s="211" t="s">
        <v>24</v>
      </c>
      <c r="G33" s="211" t="s">
        <v>65</v>
      </c>
      <c r="H33" s="211"/>
      <c r="I33" s="121"/>
      <c r="J33" s="121"/>
    </row>
    <row r="34" spans="1:10">
      <c r="A34" s="210">
        <v>43195</v>
      </c>
      <c r="B34" s="211" t="s">
        <v>4</v>
      </c>
      <c r="C34" s="211">
        <v>8240</v>
      </c>
      <c r="D34" s="211" t="s">
        <v>162</v>
      </c>
      <c r="E34" s="211" t="s">
        <v>1134</v>
      </c>
      <c r="F34" s="211" t="s">
        <v>24</v>
      </c>
      <c r="G34" s="211" t="s">
        <v>388</v>
      </c>
      <c r="H34" s="211"/>
      <c r="I34" s="121"/>
      <c r="J34" s="121"/>
    </row>
    <row r="35" spans="1:10">
      <c r="A35" s="210">
        <v>43214</v>
      </c>
      <c r="B35" s="211" t="s">
        <v>4</v>
      </c>
      <c r="C35" s="211">
        <v>3317</v>
      </c>
      <c r="D35" s="211" t="s">
        <v>137</v>
      </c>
      <c r="E35" s="211" t="s">
        <v>1227</v>
      </c>
      <c r="F35" s="211" t="s">
        <v>7</v>
      </c>
      <c r="G35" s="211" t="s">
        <v>1226</v>
      </c>
      <c r="H35" s="211"/>
      <c r="I35" s="121"/>
      <c r="J35" s="121"/>
    </row>
    <row r="36" spans="1:10">
      <c r="A36" s="210">
        <v>43214</v>
      </c>
      <c r="B36" s="211" t="s">
        <v>4</v>
      </c>
      <c r="C36" s="211">
        <v>8424</v>
      </c>
      <c r="D36" s="211" t="s">
        <v>385</v>
      </c>
      <c r="E36" s="211" t="s">
        <v>1227</v>
      </c>
      <c r="F36" s="211" t="s">
        <v>7</v>
      </c>
      <c r="G36" s="211" t="s">
        <v>1226</v>
      </c>
      <c r="H36" s="211"/>
      <c r="I36" s="121"/>
      <c r="J36" s="121"/>
    </row>
    <row r="37" spans="1:10">
      <c r="A37" s="210">
        <v>43214</v>
      </c>
      <c r="B37" s="211" t="s">
        <v>4</v>
      </c>
      <c r="C37" s="211">
        <v>5422</v>
      </c>
      <c r="D37" s="211" t="s">
        <v>1228</v>
      </c>
      <c r="E37" s="211" t="s">
        <v>1227</v>
      </c>
      <c r="F37" s="211" t="s">
        <v>7</v>
      </c>
      <c r="G37" s="211" t="s">
        <v>1226</v>
      </c>
      <c r="H37" s="211"/>
      <c r="I37" s="121"/>
      <c r="J37" s="121"/>
    </row>
    <row r="38" spans="1:10">
      <c r="A38" s="210">
        <v>43191</v>
      </c>
      <c r="B38" s="211" t="s">
        <v>6</v>
      </c>
      <c r="C38" s="211">
        <v>81477</v>
      </c>
      <c r="D38" s="211" t="s">
        <v>1067</v>
      </c>
      <c r="E38" s="211" t="s">
        <v>6</v>
      </c>
      <c r="F38" s="211" t="s">
        <v>24</v>
      </c>
      <c r="G38" s="225" t="s">
        <v>388</v>
      </c>
      <c r="H38" s="211"/>
      <c r="I38" s="121"/>
      <c r="J38" s="121"/>
    </row>
    <row r="39" spans="1:10" s="212" customFormat="1">
      <c r="A39" s="210">
        <v>43192</v>
      </c>
      <c r="B39" s="211" t="s">
        <v>6</v>
      </c>
      <c r="C39" s="211">
        <v>66663</v>
      </c>
      <c r="D39" s="211" t="s">
        <v>650</v>
      </c>
      <c r="E39" s="211" t="s">
        <v>6</v>
      </c>
      <c r="F39" s="211" t="s">
        <v>6</v>
      </c>
      <c r="G39" s="211" t="s">
        <v>941</v>
      </c>
      <c r="H39" s="211"/>
    </row>
    <row r="40" spans="1:10" s="212" customFormat="1">
      <c r="A40" s="210">
        <v>43192</v>
      </c>
      <c r="B40" s="211" t="s">
        <v>6</v>
      </c>
      <c r="C40" s="211">
        <v>66780</v>
      </c>
      <c r="D40" s="211" t="s">
        <v>545</v>
      </c>
      <c r="E40" s="211" t="s">
        <v>6</v>
      </c>
      <c r="F40" s="211" t="s">
        <v>56</v>
      </c>
      <c r="G40" s="211" t="s">
        <v>98</v>
      </c>
      <c r="H40" s="211"/>
    </row>
    <row r="41" spans="1:10" s="212" customFormat="1">
      <c r="A41" s="210">
        <v>43192</v>
      </c>
      <c r="B41" s="211" t="s">
        <v>4</v>
      </c>
      <c r="C41" s="211">
        <v>6617</v>
      </c>
      <c r="D41" s="211" t="s">
        <v>1084</v>
      </c>
      <c r="E41" s="211" t="s">
        <v>6</v>
      </c>
      <c r="F41" s="211" t="s">
        <v>7</v>
      </c>
      <c r="G41" s="211" t="s">
        <v>123</v>
      </c>
      <c r="H41" s="211"/>
    </row>
    <row r="42" spans="1:10" s="212" customFormat="1">
      <c r="A42" s="210">
        <v>43193</v>
      </c>
      <c r="B42" s="211" t="s">
        <v>6</v>
      </c>
      <c r="C42" s="211">
        <v>64380</v>
      </c>
      <c r="D42" s="211" t="s">
        <v>426</v>
      </c>
      <c r="E42" s="211" t="s">
        <v>6</v>
      </c>
      <c r="F42" s="211" t="s">
        <v>6</v>
      </c>
      <c r="G42" s="211" t="s">
        <v>1106</v>
      </c>
      <c r="H42" s="211"/>
    </row>
    <row r="43" spans="1:10" s="212" customFormat="1">
      <c r="A43" s="210">
        <v>43193</v>
      </c>
      <c r="B43" s="211" t="s">
        <v>6</v>
      </c>
      <c r="C43" s="211">
        <v>54636</v>
      </c>
      <c r="D43" s="211" t="s">
        <v>149</v>
      </c>
      <c r="E43" s="211" t="s">
        <v>6</v>
      </c>
      <c r="F43" s="211" t="s">
        <v>6</v>
      </c>
      <c r="G43" s="211" t="s">
        <v>533</v>
      </c>
      <c r="H43" s="211"/>
    </row>
    <row r="44" spans="1:10" s="212" customFormat="1">
      <c r="A44" s="210">
        <v>43194</v>
      </c>
      <c r="B44" s="211" t="s">
        <v>4</v>
      </c>
      <c r="C44" s="211">
        <v>2514</v>
      </c>
      <c r="D44" s="211" t="s">
        <v>205</v>
      </c>
      <c r="E44" s="211" t="s">
        <v>6</v>
      </c>
      <c r="F44" s="211" t="s">
        <v>6</v>
      </c>
      <c r="G44" s="211" t="s">
        <v>744</v>
      </c>
      <c r="H44" s="211"/>
    </row>
    <row r="45" spans="1:10" s="212" customFormat="1">
      <c r="A45" s="210">
        <v>43194</v>
      </c>
      <c r="B45" s="211" t="s">
        <v>1108</v>
      </c>
      <c r="C45" s="211">
        <v>1234</v>
      </c>
      <c r="D45" s="211" t="s">
        <v>104</v>
      </c>
      <c r="E45" s="211" t="s">
        <v>6</v>
      </c>
      <c r="F45" s="211" t="s">
        <v>7</v>
      </c>
      <c r="G45" s="211" t="s">
        <v>1106</v>
      </c>
      <c r="H45" s="211"/>
    </row>
    <row r="46" spans="1:10" s="212" customFormat="1">
      <c r="A46" s="210">
        <v>43194</v>
      </c>
      <c r="B46" s="211" t="s">
        <v>6</v>
      </c>
      <c r="C46" s="211">
        <v>54239</v>
      </c>
      <c r="D46" s="211" t="s">
        <v>868</v>
      </c>
      <c r="E46" s="211" t="s">
        <v>6</v>
      </c>
      <c r="F46" s="211" t="s">
        <v>234</v>
      </c>
      <c r="G46" s="211" t="s">
        <v>116</v>
      </c>
      <c r="H46" s="211"/>
    </row>
    <row r="47" spans="1:10" s="212" customFormat="1">
      <c r="A47" s="210">
        <v>43194</v>
      </c>
      <c r="B47" s="211" t="s">
        <v>6</v>
      </c>
      <c r="C47" s="211">
        <v>54294</v>
      </c>
      <c r="D47" s="211" t="s">
        <v>434</v>
      </c>
      <c r="E47" s="211" t="s">
        <v>6</v>
      </c>
      <c r="F47" s="211" t="s">
        <v>6</v>
      </c>
      <c r="G47" s="211" t="s">
        <v>116</v>
      </c>
      <c r="H47" s="211"/>
    </row>
    <row r="48" spans="1:10" s="212" customFormat="1">
      <c r="A48" s="210">
        <v>43194</v>
      </c>
      <c r="B48" s="211" t="s">
        <v>6</v>
      </c>
      <c r="C48" s="211">
        <v>65817</v>
      </c>
      <c r="D48" s="211" t="s">
        <v>1109</v>
      </c>
      <c r="E48" s="211" t="s">
        <v>6</v>
      </c>
      <c r="F48" s="211" t="s">
        <v>24</v>
      </c>
      <c r="G48" s="211" t="s">
        <v>510</v>
      </c>
      <c r="H48" s="211"/>
    </row>
    <row r="49" spans="1:8" s="212" customFormat="1">
      <c r="A49" s="210">
        <v>43195</v>
      </c>
      <c r="B49" s="211" t="s">
        <v>6</v>
      </c>
      <c r="C49" s="211">
        <v>54317</v>
      </c>
      <c r="D49" s="211" t="s">
        <v>1132</v>
      </c>
      <c r="E49" s="211" t="s">
        <v>6</v>
      </c>
      <c r="F49" s="211" t="s">
        <v>24</v>
      </c>
      <c r="G49" s="211" t="s">
        <v>1133</v>
      </c>
      <c r="H49" s="211"/>
    </row>
    <row r="50" spans="1:8" s="212" customFormat="1">
      <c r="A50" s="210">
        <v>43195</v>
      </c>
      <c r="B50" s="211" t="s">
        <v>4</v>
      </c>
      <c r="C50" s="211">
        <v>4276</v>
      </c>
      <c r="D50" s="211" t="s">
        <v>141</v>
      </c>
      <c r="E50" s="211" t="s">
        <v>6</v>
      </c>
      <c r="F50" s="211" t="s">
        <v>24</v>
      </c>
      <c r="G50" s="211" t="s">
        <v>388</v>
      </c>
      <c r="H50" s="211"/>
    </row>
    <row r="51" spans="1:8" s="212" customFormat="1">
      <c r="A51" s="210">
        <v>43201</v>
      </c>
      <c r="B51" s="211" t="s">
        <v>4</v>
      </c>
      <c r="C51" s="211">
        <v>8554</v>
      </c>
      <c r="D51" s="211" t="s">
        <v>505</v>
      </c>
      <c r="E51" s="211" t="s">
        <v>6</v>
      </c>
      <c r="F51" s="211" t="s">
        <v>5</v>
      </c>
      <c r="G51" s="211" t="s">
        <v>388</v>
      </c>
      <c r="H51" s="211"/>
    </row>
    <row r="52" spans="1:8" s="212" customFormat="1">
      <c r="A52" s="210">
        <v>43205</v>
      </c>
      <c r="B52" s="211" t="s">
        <v>4</v>
      </c>
      <c r="C52" s="211">
        <v>7562</v>
      </c>
      <c r="D52" s="211" t="s">
        <v>468</v>
      </c>
      <c r="E52" s="211" t="s">
        <v>6</v>
      </c>
      <c r="F52" s="211" t="s">
        <v>7</v>
      </c>
      <c r="G52" s="211" t="s">
        <v>42</v>
      </c>
      <c r="H52" s="211"/>
    </row>
    <row r="53" spans="1:8" s="212" customFormat="1">
      <c r="A53" s="210">
        <v>43205</v>
      </c>
      <c r="B53" s="211" t="s">
        <v>6</v>
      </c>
      <c r="C53" s="211">
        <v>66806</v>
      </c>
      <c r="D53" s="211" t="s">
        <v>1191</v>
      </c>
      <c r="E53" s="211" t="s">
        <v>6</v>
      </c>
      <c r="F53" s="211" t="s">
        <v>57</v>
      </c>
      <c r="G53" s="211" t="s">
        <v>42</v>
      </c>
      <c r="H53" s="211"/>
    </row>
    <row r="54" spans="1:8" s="212" customFormat="1">
      <c r="A54" s="210">
        <v>43212</v>
      </c>
      <c r="B54" s="211"/>
      <c r="C54" s="211">
        <v>8010</v>
      </c>
      <c r="D54" s="211" t="s">
        <v>1219</v>
      </c>
      <c r="E54" s="211" t="s">
        <v>6</v>
      </c>
      <c r="F54" s="211" t="s">
        <v>1220</v>
      </c>
      <c r="G54" s="211" t="s">
        <v>891</v>
      </c>
      <c r="H54" s="211"/>
    </row>
    <row r="55" spans="1:8" s="212" customFormat="1">
      <c r="A55" s="210">
        <v>43215</v>
      </c>
      <c r="B55" s="211" t="s">
        <v>6</v>
      </c>
      <c r="C55" s="211">
        <v>54311</v>
      </c>
      <c r="D55" s="211" t="s">
        <v>1235</v>
      </c>
      <c r="E55" s="211" t="s">
        <v>6</v>
      </c>
      <c r="F55" s="211" t="s">
        <v>24</v>
      </c>
      <c r="G55" s="211" t="s">
        <v>609</v>
      </c>
      <c r="H55" s="211"/>
    </row>
    <row r="56" spans="1:8" s="212" customFormat="1">
      <c r="A56" s="210">
        <v>43215</v>
      </c>
      <c r="B56" s="211" t="s">
        <v>6</v>
      </c>
      <c r="C56" s="211">
        <v>54318</v>
      </c>
      <c r="D56" s="211" t="s">
        <v>1236</v>
      </c>
      <c r="E56" s="211" t="s">
        <v>6</v>
      </c>
      <c r="F56" s="211" t="s">
        <v>6</v>
      </c>
      <c r="G56" s="211" t="s">
        <v>1237</v>
      </c>
      <c r="H56" s="211"/>
    </row>
    <row r="57" spans="1:8" s="212" customFormat="1">
      <c r="A57" s="210">
        <v>43215</v>
      </c>
      <c r="B57" s="211" t="s">
        <v>1108</v>
      </c>
      <c r="C57" s="211">
        <v>8907</v>
      </c>
      <c r="D57" s="211" t="s">
        <v>1239</v>
      </c>
      <c r="E57" s="211" t="s">
        <v>6</v>
      </c>
      <c r="F57" s="211" t="s">
        <v>6</v>
      </c>
      <c r="G57" s="211" t="s">
        <v>1240</v>
      </c>
      <c r="H57" s="211"/>
    </row>
    <row r="58" spans="1:8" s="212" customFormat="1">
      <c r="A58" s="210">
        <v>43219</v>
      </c>
      <c r="B58" s="211" t="s">
        <v>7</v>
      </c>
      <c r="C58" s="211">
        <v>57150</v>
      </c>
      <c r="D58" s="211" t="s">
        <v>1292</v>
      </c>
      <c r="E58" s="211" t="s">
        <v>6</v>
      </c>
      <c r="F58" s="211" t="s">
        <v>7</v>
      </c>
      <c r="G58" s="211" t="s">
        <v>42</v>
      </c>
      <c r="H58" s="211"/>
    </row>
    <row r="59" spans="1:8" s="212" customFormat="1">
      <c r="A59" s="210">
        <v>43219</v>
      </c>
      <c r="B59" s="211" t="s">
        <v>4</v>
      </c>
      <c r="C59" s="211">
        <v>7250</v>
      </c>
      <c r="D59" s="211" t="s">
        <v>156</v>
      </c>
      <c r="E59" s="211" t="s">
        <v>6</v>
      </c>
      <c r="F59" s="211" t="s">
        <v>24</v>
      </c>
      <c r="G59" s="211" t="s">
        <v>1293</v>
      </c>
      <c r="H59" s="211"/>
    </row>
    <row r="60" spans="1:8" s="212" customFormat="1">
      <c r="A60" s="210">
        <v>43219</v>
      </c>
      <c r="B60" s="211" t="s">
        <v>4</v>
      </c>
      <c r="C60" s="211">
        <v>2515</v>
      </c>
      <c r="D60" s="211" t="s">
        <v>132</v>
      </c>
      <c r="E60" s="211" t="s">
        <v>6</v>
      </c>
      <c r="F60" s="211" t="s">
        <v>24</v>
      </c>
      <c r="G60" s="211" t="s">
        <v>514</v>
      </c>
      <c r="H60" s="211"/>
    </row>
    <row r="61" spans="1:8" s="212" customFormat="1">
      <c r="A61" s="210">
        <v>43205</v>
      </c>
      <c r="B61" s="211" t="s">
        <v>104</v>
      </c>
      <c r="C61" s="211">
        <v>1700</v>
      </c>
      <c r="D61" s="211" t="s">
        <v>1188</v>
      </c>
      <c r="E61" s="211" t="s">
        <v>127</v>
      </c>
      <c r="F61" s="211" t="s">
        <v>24</v>
      </c>
      <c r="G61" s="211" t="s">
        <v>1189</v>
      </c>
      <c r="H61" s="211"/>
    </row>
    <row r="62" spans="1:8" s="212" customFormat="1">
      <c r="A62" s="210">
        <v>43220</v>
      </c>
      <c r="B62" s="211" t="s">
        <v>6</v>
      </c>
      <c r="C62" s="211">
        <v>66121</v>
      </c>
      <c r="D62" s="211" t="s">
        <v>1341</v>
      </c>
      <c r="E62" s="211" t="s">
        <v>363</v>
      </c>
      <c r="F62" s="211" t="s">
        <v>24</v>
      </c>
      <c r="G62" s="211" t="s">
        <v>1342</v>
      </c>
      <c r="H62" s="211"/>
    </row>
    <row r="63" spans="1:8" s="212" customFormat="1">
      <c r="A63" s="210">
        <v>43191</v>
      </c>
      <c r="B63" s="211" t="s">
        <v>7</v>
      </c>
      <c r="C63" s="211">
        <v>57330</v>
      </c>
      <c r="D63" s="211" t="s">
        <v>413</v>
      </c>
      <c r="E63" s="211" t="s">
        <v>7</v>
      </c>
      <c r="F63" s="211" t="s">
        <v>24</v>
      </c>
      <c r="G63" s="211" t="s">
        <v>1100</v>
      </c>
      <c r="H63" s="211"/>
    </row>
    <row r="64" spans="1:8" s="212" customFormat="1">
      <c r="A64" s="210">
        <v>43191</v>
      </c>
      <c r="B64" s="211" t="s">
        <v>7</v>
      </c>
      <c r="C64" s="211">
        <v>67190</v>
      </c>
      <c r="D64" s="211" t="s">
        <v>1072</v>
      </c>
      <c r="E64" s="211" t="s">
        <v>7</v>
      </c>
      <c r="F64" s="211" t="s">
        <v>6</v>
      </c>
      <c r="G64" s="211" t="s">
        <v>941</v>
      </c>
      <c r="H64" s="211"/>
    </row>
    <row r="65" spans="1:8" s="212" customFormat="1">
      <c r="A65" s="210">
        <v>43191</v>
      </c>
      <c r="B65" s="211" t="s">
        <v>7</v>
      </c>
      <c r="C65" s="211">
        <v>67190</v>
      </c>
      <c r="D65" s="211" t="s">
        <v>1072</v>
      </c>
      <c r="E65" s="211" t="s">
        <v>7</v>
      </c>
      <c r="F65" s="211" t="s">
        <v>6</v>
      </c>
      <c r="G65" s="211" t="s">
        <v>941</v>
      </c>
      <c r="H65" s="211"/>
    </row>
    <row r="66" spans="1:8" s="212" customFormat="1">
      <c r="A66" s="210">
        <v>43192</v>
      </c>
      <c r="B66" s="211" t="s">
        <v>7</v>
      </c>
      <c r="C66" s="211">
        <v>54440</v>
      </c>
      <c r="D66" s="211" t="s">
        <v>522</v>
      </c>
      <c r="E66" s="211" t="s">
        <v>7</v>
      </c>
      <c r="F66" s="211" t="s">
        <v>7</v>
      </c>
      <c r="G66" s="211" t="s">
        <v>728</v>
      </c>
      <c r="H66" s="211"/>
    </row>
    <row r="67" spans="1:8" s="212" customFormat="1">
      <c r="A67" s="210">
        <v>43191</v>
      </c>
      <c r="B67" s="211" t="s">
        <v>4</v>
      </c>
      <c r="C67" s="211">
        <v>1342</v>
      </c>
      <c r="D67" s="211" t="s">
        <v>205</v>
      </c>
      <c r="E67" s="211" t="s">
        <v>7</v>
      </c>
      <c r="F67" s="211" t="s">
        <v>24</v>
      </c>
      <c r="G67" s="211" t="s">
        <v>1059</v>
      </c>
      <c r="H67" s="211"/>
    </row>
    <row r="68" spans="1:8" s="212" customFormat="1">
      <c r="A68" s="210">
        <v>43191</v>
      </c>
      <c r="B68" s="211" t="s">
        <v>4</v>
      </c>
      <c r="C68" s="211">
        <v>8086</v>
      </c>
      <c r="D68" s="211" t="s">
        <v>133</v>
      </c>
      <c r="E68" s="211" t="s">
        <v>7</v>
      </c>
      <c r="F68" s="211" t="s">
        <v>24</v>
      </c>
      <c r="G68" s="211" t="s">
        <v>941</v>
      </c>
      <c r="H68" s="211"/>
    </row>
    <row r="69" spans="1:8" s="212" customFormat="1">
      <c r="A69" s="210">
        <v>43192</v>
      </c>
      <c r="B69" s="211" t="s">
        <v>4</v>
      </c>
      <c r="C69" s="211">
        <v>4783</v>
      </c>
      <c r="D69" s="211" t="s">
        <v>180</v>
      </c>
      <c r="E69" s="211" t="s">
        <v>7</v>
      </c>
      <c r="F69" s="211" t="s">
        <v>24</v>
      </c>
      <c r="G69" s="211" t="s">
        <v>470</v>
      </c>
      <c r="H69" s="211"/>
    </row>
    <row r="70" spans="1:8" s="212" customFormat="1">
      <c r="A70" s="210">
        <v>43192</v>
      </c>
      <c r="B70" s="211" t="s">
        <v>4</v>
      </c>
      <c r="C70" s="211">
        <v>3284</v>
      </c>
      <c r="D70" s="211" t="s">
        <v>333</v>
      </c>
      <c r="E70" s="211" t="s">
        <v>7</v>
      </c>
      <c r="F70" s="211" t="s">
        <v>24</v>
      </c>
      <c r="G70" s="211" t="s">
        <v>235</v>
      </c>
      <c r="H70" s="211"/>
    </row>
    <row r="71" spans="1:8" s="212" customFormat="1">
      <c r="A71" s="210">
        <v>43193</v>
      </c>
      <c r="B71" s="211" t="s">
        <v>4</v>
      </c>
      <c r="C71" s="211">
        <v>2555</v>
      </c>
      <c r="D71" s="211" t="s">
        <v>205</v>
      </c>
      <c r="E71" s="211" t="s">
        <v>7</v>
      </c>
      <c r="F71" s="211" t="s">
        <v>5</v>
      </c>
      <c r="G71" s="211" t="s">
        <v>123</v>
      </c>
      <c r="H71" s="211"/>
    </row>
    <row r="72" spans="1:8" s="212" customFormat="1">
      <c r="A72" s="210">
        <v>43194</v>
      </c>
      <c r="B72" s="211" t="s">
        <v>4</v>
      </c>
      <c r="C72" s="211">
        <v>8067</v>
      </c>
      <c r="D72" s="211" t="s">
        <v>133</v>
      </c>
      <c r="E72" s="211" t="s">
        <v>7</v>
      </c>
      <c r="F72" s="211" t="s">
        <v>7</v>
      </c>
      <c r="G72" s="211" t="s">
        <v>65</v>
      </c>
      <c r="H72" s="211"/>
    </row>
    <row r="73" spans="1:8" s="212" customFormat="1">
      <c r="A73" s="210">
        <v>43194</v>
      </c>
      <c r="B73" s="211" t="s">
        <v>4</v>
      </c>
      <c r="C73" s="211">
        <v>3327</v>
      </c>
      <c r="D73" s="211" t="s">
        <v>185</v>
      </c>
      <c r="E73" s="211" t="s">
        <v>7</v>
      </c>
      <c r="F73" s="211" t="s">
        <v>5</v>
      </c>
      <c r="G73" s="211" t="s">
        <v>65</v>
      </c>
      <c r="H73" s="211"/>
    </row>
    <row r="74" spans="1:8" s="212" customFormat="1">
      <c r="A74" s="210">
        <v>43194</v>
      </c>
      <c r="B74" s="211" t="s">
        <v>4</v>
      </c>
      <c r="C74" s="211">
        <v>4996</v>
      </c>
      <c r="D74" s="211" t="s">
        <v>335</v>
      </c>
      <c r="E74" s="211" t="s">
        <v>7</v>
      </c>
      <c r="F74" s="211" t="s">
        <v>105</v>
      </c>
      <c r="G74" s="211" t="s">
        <v>482</v>
      </c>
      <c r="H74" s="211"/>
    </row>
    <row r="75" spans="1:8" s="212" customFormat="1">
      <c r="A75" s="210">
        <v>43194</v>
      </c>
      <c r="B75" s="211" t="s">
        <v>7</v>
      </c>
      <c r="C75" s="211">
        <v>54720</v>
      </c>
      <c r="D75" s="211" t="s">
        <v>1110</v>
      </c>
      <c r="E75" s="211" t="s">
        <v>7</v>
      </c>
      <c r="F75" s="211" t="s">
        <v>7</v>
      </c>
      <c r="G75" s="211" t="s">
        <v>123</v>
      </c>
      <c r="H75" s="211"/>
    </row>
    <row r="76" spans="1:8" s="212" customFormat="1">
      <c r="A76" s="210">
        <v>43194</v>
      </c>
      <c r="B76" s="211" t="s">
        <v>4</v>
      </c>
      <c r="C76" s="211">
        <v>4645</v>
      </c>
      <c r="D76" s="211" t="s">
        <v>1111</v>
      </c>
      <c r="E76" s="211" t="s">
        <v>7</v>
      </c>
      <c r="F76" s="211" t="s">
        <v>1112</v>
      </c>
      <c r="G76" s="211" t="s">
        <v>548</v>
      </c>
      <c r="H76" s="211"/>
    </row>
    <row r="77" spans="1:8" s="212" customFormat="1">
      <c r="A77" s="210">
        <v>43195</v>
      </c>
      <c r="B77" s="211" t="s">
        <v>4</v>
      </c>
      <c r="C77" s="211">
        <v>4638</v>
      </c>
      <c r="D77" s="211" t="s">
        <v>131</v>
      </c>
      <c r="E77" s="211" t="s">
        <v>7</v>
      </c>
      <c r="F77" s="211" t="s">
        <v>7</v>
      </c>
      <c r="G77" s="211" t="s">
        <v>1122</v>
      </c>
      <c r="H77" s="211"/>
    </row>
    <row r="78" spans="1:8" s="212" customFormat="1">
      <c r="A78" s="210">
        <v>43195</v>
      </c>
      <c r="B78" s="211" t="s">
        <v>4</v>
      </c>
      <c r="C78" s="211">
        <v>3324</v>
      </c>
      <c r="D78" s="211" t="s">
        <v>183</v>
      </c>
      <c r="E78" s="211" t="s">
        <v>7</v>
      </c>
      <c r="F78" s="211" t="s">
        <v>5</v>
      </c>
      <c r="G78" s="211" t="s">
        <v>123</v>
      </c>
      <c r="H78" s="211"/>
    </row>
    <row r="79" spans="1:8" s="212" customFormat="1">
      <c r="A79" s="210">
        <v>43195</v>
      </c>
      <c r="B79" s="211" t="s">
        <v>4</v>
      </c>
      <c r="C79" s="211">
        <v>8062</v>
      </c>
      <c r="D79" s="211" t="s">
        <v>133</v>
      </c>
      <c r="E79" s="211" t="s">
        <v>7</v>
      </c>
      <c r="F79" s="211" t="s">
        <v>24</v>
      </c>
      <c r="G79" s="211" t="s">
        <v>235</v>
      </c>
      <c r="H79" s="211"/>
    </row>
    <row r="80" spans="1:8" s="212" customFormat="1">
      <c r="A80" s="210">
        <v>43195</v>
      </c>
      <c r="B80" s="211" t="s">
        <v>4</v>
      </c>
      <c r="C80" s="211">
        <v>4996</v>
      </c>
      <c r="D80" s="211" t="s">
        <v>335</v>
      </c>
      <c r="E80" s="211" t="s">
        <v>7</v>
      </c>
      <c r="F80" s="211" t="s">
        <v>6</v>
      </c>
      <c r="G80" s="211" t="s">
        <v>123</v>
      </c>
      <c r="H80" s="211"/>
    </row>
    <row r="81" spans="1:8" s="212" customFormat="1">
      <c r="A81" s="210">
        <v>43195</v>
      </c>
      <c r="B81" s="211" t="s">
        <v>4</v>
      </c>
      <c r="C81" s="211">
        <v>4351</v>
      </c>
      <c r="D81" s="211" t="s">
        <v>141</v>
      </c>
      <c r="E81" s="211" t="s">
        <v>7</v>
      </c>
      <c r="F81" s="211" t="s">
        <v>24</v>
      </c>
      <c r="G81" s="211" t="s">
        <v>663</v>
      </c>
      <c r="H81" s="211"/>
    </row>
    <row r="82" spans="1:8" s="212" customFormat="1">
      <c r="A82" s="210">
        <v>43196</v>
      </c>
      <c r="B82" s="211" t="s">
        <v>4</v>
      </c>
      <c r="C82" s="211">
        <v>3324</v>
      </c>
      <c r="D82" s="211" t="s">
        <v>183</v>
      </c>
      <c r="E82" s="211" t="s">
        <v>7</v>
      </c>
      <c r="F82" s="211" t="s">
        <v>5</v>
      </c>
      <c r="G82" s="211" t="s">
        <v>123</v>
      </c>
      <c r="H82" s="211"/>
    </row>
    <row r="83" spans="1:8" s="212" customFormat="1">
      <c r="A83" s="210">
        <v>43196</v>
      </c>
      <c r="B83" s="211" t="s">
        <v>4</v>
      </c>
      <c r="C83" s="211">
        <v>3429</v>
      </c>
      <c r="D83" s="211" t="s">
        <v>168</v>
      </c>
      <c r="E83" s="211" t="s">
        <v>7</v>
      </c>
      <c r="F83" s="211" t="s">
        <v>5</v>
      </c>
      <c r="G83" s="211" t="s">
        <v>388</v>
      </c>
      <c r="H83" s="211"/>
    </row>
    <row r="84" spans="1:8" s="212" customFormat="1">
      <c r="A84" s="210">
        <v>43197</v>
      </c>
      <c r="B84" s="211" t="s">
        <v>4</v>
      </c>
      <c r="C84" s="211">
        <v>6479</v>
      </c>
      <c r="D84" s="211" t="s">
        <v>157</v>
      </c>
      <c r="E84" s="211" t="s">
        <v>7</v>
      </c>
      <c r="F84" s="211" t="s">
        <v>6</v>
      </c>
      <c r="G84" s="211" t="s">
        <v>388</v>
      </c>
      <c r="H84" s="211"/>
    </row>
    <row r="85" spans="1:8" s="212" customFormat="1">
      <c r="A85" s="210">
        <v>43198</v>
      </c>
      <c r="B85" s="211" t="s">
        <v>4</v>
      </c>
      <c r="C85" s="211">
        <v>8545</v>
      </c>
      <c r="D85" s="211" t="s">
        <v>1158</v>
      </c>
      <c r="E85" s="211" t="s">
        <v>7</v>
      </c>
      <c r="F85" s="211" t="s">
        <v>814</v>
      </c>
      <c r="G85" s="211" t="s">
        <v>37</v>
      </c>
      <c r="H85" s="211"/>
    </row>
    <row r="86" spans="1:8" s="212" customFormat="1">
      <c r="A86" s="210">
        <v>43198</v>
      </c>
      <c r="B86" s="211" t="s">
        <v>7</v>
      </c>
      <c r="C86" s="211">
        <v>54590</v>
      </c>
      <c r="D86" s="211" t="s">
        <v>849</v>
      </c>
      <c r="E86" s="211" t="s">
        <v>7</v>
      </c>
      <c r="F86" s="211" t="s">
        <v>7</v>
      </c>
      <c r="G86" s="211" t="s">
        <v>1159</v>
      </c>
      <c r="H86" s="211"/>
    </row>
    <row r="87" spans="1:8" s="212" customFormat="1">
      <c r="A87" s="210">
        <v>43199</v>
      </c>
      <c r="B87" s="211" t="s">
        <v>4</v>
      </c>
      <c r="C87" s="211">
        <v>3918</v>
      </c>
      <c r="D87" s="211" t="s">
        <v>175</v>
      </c>
      <c r="E87" s="211" t="s">
        <v>7</v>
      </c>
      <c r="F87" s="211" t="s">
        <v>24</v>
      </c>
      <c r="G87" s="211" t="s">
        <v>123</v>
      </c>
      <c r="H87" s="211"/>
    </row>
    <row r="88" spans="1:8" s="212" customFormat="1">
      <c r="A88" s="210">
        <v>43199</v>
      </c>
      <c r="B88" s="211" t="s">
        <v>22</v>
      </c>
      <c r="C88" s="211">
        <v>6700</v>
      </c>
      <c r="D88" s="211" t="s">
        <v>326</v>
      </c>
      <c r="E88" s="211" t="s">
        <v>7</v>
      </c>
      <c r="F88" s="211" t="s">
        <v>24</v>
      </c>
      <c r="G88" s="211" t="s">
        <v>42</v>
      </c>
      <c r="H88" s="211"/>
    </row>
    <row r="89" spans="1:8" s="212" customFormat="1">
      <c r="A89" s="210">
        <v>43199</v>
      </c>
      <c r="B89" s="211" t="s">
        <v>22</v>
      </c>
      <c r="C89" s="211">
        <v>6790</v>
      </c>
      <c r="D89" s="211" t="s">
        <v>479</v>
      </c>
      <c r="E89" s="211" t="s">
        <v>7</v>
      </c>
      <c r="F89" s="211" t="s">
        <v>24</v>
      </c>
      <c r="G89" s="211" t="s">
        <v>1163</v>
      </c>
      <c r="H89" s="211"/>
    </row>
    <row r="90" spans="1:8" s="212" customFormat="1">
      <c r="A90" s="210">
        <v>43200</v>
      </c>
      <c r="B90" s="211" t="s">
        <v>4</v>
      </c>
      <c r="C90" s="211">
        <v>8011</v>
      </c>
      <c r="D90" s="211" t="s">
        <v>133</v>
      </c>
      <c r="E90" s="211" t="s">
        <v>7</v>
      </c>
      <c r="F90" s="211" t="s">
        <v>24</v>
      </c>
      <c r="G90" s="211" t="s">
        <v>663</v>
      </c>
      <c r="H90" s="211"/>
    </row>
    <row r="91" spans="1:8" s="212" customFormat="1">
      <c r="A91" s="210">
        <v>43200</v>
      </c>
      <c r="B91" s="211" t="s">
        <v>7</v>
      </c>
      <c r="C91" s="246" t="s">
        <v>1173</v>
      </c>
      <c r="D91" s="211" t="s">
        <v>1174</v>
      </c>
      <c r="E91" s="211" t="s">
        <v>7</v>
      </c>
      <c r="F91" s="211" t="s">
        <v>24</v>
      </c>
      <c r="G91" s="211" t="s">
        <v>1170</v>
      </c>
      <c r="H91" s="211"/>
    </row>
    <row r="92" spans="1:8" s="212" customFormat="1">
      <c r="A92" s="210">
        <v>43200</v>
      </c>
      <c r="B92" s="211" t="s">
        <v>4</v>
      </c>
      <c r="C92" s="211">
        <v>8508</v>
      </c>
      <c r="D92" s="211" t="s">
        <v>1175</v>
      </c>
      <c r="E92" s="211" t="s">
        <v>7</v>
      </c>
      <c r="F92" s="211" t="s">
        <v>24</v>
      </c>
      <c r="G92" s="211" t="s">
        <v>1176</v>
      </c>
      <c r="H92" s="211"/>
    </row>
    <row r="93" spans="1:8" s="212" customFormat="1">
      <c r="A93" s="210">
        <v>43201</v>
      </c>
      <c r="B93" s="211" t="s">
        <v>4</v>
      </c>
      <c r="C93" s="211">
        <v>5310</v>
      </c>
      <c r="D93" s="211" t="s">
        <v>427</v>
      </c>
      <c r="E93" s="211" t="s">
        <v>7</v>
      </c>
      <c r="F93" s="211" t="s">
        <v>24</v>
      </c>
      <c r="G93" s="211" t="s">
        <v>1178</v>
      </c>
      <c r="H93" s="211"/>
    </row>
    <row r="94" spans="1:8" s="212" customFormat="1">
      <c r="A94" s="210">
        <v>43201</v>
      </c>
      <c r="B94" s="211" t="s">
        <v>4</v>
      </c>
      <c r="C94" s="211">
        <v>6780</v>
      </c>
      <c r="D94" s="211" t="s">
        <v>628</v>
      </c>
      <c r="E94" s="211" t="s">
        <v>7</v>
      </c>
      <c r="F94" s="211" t="s">
        <v>35</v>
      </c>
      <c r="G94" s="211" t="s">
        <v>388</v>
      </c>
      <c r="H94" s="211"/>
    </row>
    <row r="95" spans="1:8" s="212" customFormat="1">
      <c r="A95" s="210">
        <v>43204</v>
      </c>
      <c r="B95" s="211" t="s">
        <v>4</v>
      </c>
      <c r="C95" s="211">
        <v>4440</v>
      </c>
      <c r="D95" s="211" t="s">
        <v>158</v>
      </c>
      <c r="E95" s="211" t="s">
        <v>7</v>
      </c>
      <c r="F95" s="211" t="s">
        <v>9</v>
      </c>
      <c r="G95" s="211" t="s">
        <v>1184</v>
      </c>
      <c r="H95" s="211"/>
    </row>
    <row r="96" spans="1:8" s="212" customFormat="1">
      <c r="A96" s="210">
        <v>43204</v>
      </c>
      <c r="B96" s="211" t="s">
        <v>4</v>
      </c>
      <c r="C96" s="211">
        <v>1934</v>
      </c>
      <c r="D96" s="211" t="s">
        <v>205</v>
      </c>
      <c r="E96" s="211" t="s">
        <v>7</v>
      </c>
      <c r="F96" s="211" t="s">
        <v>453</v>
      </c>
      <c r="G96" s="211" t="s">
        <v>1185</v>
      </c>
      <c r="H96" s="211"/>
    </row>
    <row r="97" spans="1:8" s="212" customFormat="1">
      <c r="A97" s="210">
        <v>43204</v>
      </c>
      <c r="B97" s="211" t="s">
        <v>7</v>
      </c>
      <c r="C97" s="211">
        <v>57000</v>
      </c>
      <c r="D97" s="211" t="s">
        <v>785</v>
      </c>
      <c r="E97" s="211" t="s">
        <v>7</v>
      </c>
      <c r="F97" s="211" t="s">
        <v>24</v>
      </c>
      <c r="G97" s="211" t="s">
        <v>1012</v>
      </c>
      <c r="H97" s="211"/>
    </row>
    <row r="98" spans="1:8" s="212" customFormat="1">
      <c r="A98" s="210">
        <v>43205</v>
      </c>
      <c r="B98" s="211" t="s">
        <v>7</v>
      </c>
      <c r="C98" s="211">
        <v>54740</v>
      </c>
      <c r="D98" s="211" t="s">
        <v>1187</v>
      </c>
      <c r="E98" s="211" t="s">
        <v>7</v>
      </c>
      <c r="F98" s="211" t="s">
        <v>24</v>
      </c>
      <c r="G98" s="211" t="s">
        <v>123</v>
      </c>
      <c r="H98" s="211"/>
    </row>
    <row r="99" spans="1:8" s="212" customFormat="1">
      <c r="A99" s="210">
        <v>43205</v>
      </c>
      <c r="B99" s="211" t="s">
        <v>7</v>
      </c>
      <c r="C99" s="211">
        <v>94270</v>
      </c>
      <c r="D99" s="211" t="s">
        <v>1190</v>
      </c>
      <c r="E99" s="211" t="s">
        <v>7</v>
      </c>
      <c r="F99" s="211" t="s">
        <v>24</v>
      </c>
      <c r="G99" s="211" t="s">
        <v>388</v>
      </c>
      <c r="H99" s="211"/>
    </row>
    <row r="100" spans="1:8" s="212" customFormat="1">
      <c r="A100" s="210">
        <v>43205</v>
      </c>
      <c r="B100" s="211" t="s">
        <v>4</v>
      </c>
      <c r="C100" s="211">
        <v>1845</v>
      </c>
      <c r="D100" s="211" t="s">
        <v>205</v>
      </c>
      <c r="E100" s="211" t="s">
        <v>7</v>
      </c>
      <c r="F100" s="211" t="s">
        <v>24</v>
      </c>
      <c r="G100" s="211" t="s">
        <v>663</v>
      </c>
      <c r="H100" s="211"/>
    </row>
    <row r="101" spans="1:8" s="212" customFormat="1">
      <c r="A101" s="210">
        <v>43205</v>
      </c>
      <c r="B101" s="211" t="s">
        <v>7</v>
      </c>
      <c r="C101" s="211">
        <v>30230</v>
      </c>
      <c r="D101" s="211" t="s">
        <v>1198</v>
      </c>
      <c r="E101" s="211" t="s">
        <v>7</v>
      </c>
      <c r="F101" s="211" t="s">
        <v>10</v>
      </c>
      <c r="G101" s="211" t="s">
        <v>388</v>
      </c>
      <c r="H101" s="211"/>
    </row>
    <row r="102" spans="1:8" s="212" customFormat="1">
      <c r="A102" s="210">
        <v>43206</v>
      </c>
      <c r="B102" s="211" t="s">
        <v>7</v>
      </c>
      <c r="C102" s="211">
        <v>7400</v>
      </c>
      <c r="D102" s="211" t="s">
        <v>1207</v>
      </c>
      <c r="E102" s="211" t="s">
        <v>7</v>
      </c>
      <c r="F102" s="211" t="s">
        <v>24</v>
      </c>
      <c r="G102" s="211" t="s">
        <v>1208</v>
      </c>
      <c r="H102" s="211"/>
    </row>
    <row r="103" spans="1:8" s="212" customFormat="1">
      <c r="A103" s="210">
        <v>43206</v>
      </c>
      <c r="B103" s="211" t="s">
        <v>7</v>
      </c>
      <c r="C103" s="211">
        <v>57970</v>
      </c>
      <c r="D103" s="211" t="s">
        <v>739</v>
      </c>
      <c r="E103" s="211" t="s">
        <v>7</v>
      </c>
      <c r="F103" s="211" t="s">
        <v>24</v>
      </c>
      <c r="G103" s="211" t="s">
        <v>116</v>
      </c>
      <c r="H103" s="211"/>
    </row>
    <row r="104" spans="1:8" s="212" customFormat="1">
      <c r="A104" s="210">
        <v>43211</v>
      </c>
      <c r="B104" s="211" t="s">
        <v>4</v>
      </c>
      <c r="C104" s="211">
        <v>2356</v>
      </c>
      <c r="D104" s="211" t="s">
        <v>205</v>
      </c>
      <c r="E104" s="211" t="s">
        <v>7</v>
      </c>
      <c r="F104" s="211" t="s">
        <v>28</v>
      </c>
      <c r="G104" s="211" t="s">
        <v>116</v>
      </c>
      <c r="H104" s="211"/>
    </row>
    <row r="105" spans="1:8" s="212" customFormat="1">
      <c r="A105" s="210">
        <v>43212</v>
      </c>
      <c r="B105" s="211" t="s">
        <v>22</v>
      </c>
      <c r="C105" s="211">
        <v>4031</v>
      </c>
      <c r="D105" s="211" t="s">
        <v>1217</v>
      </c>
      <c r="E105" s="211" t="s">
        <v>7</v>
      </c>
      <c r="F105" s="211" t="s">
        <v>7</v>
      </c>
      <c r="G105" s="211" t="s">
        <v>609</v>
      </c>
      <c r="H105" s="211"/>
    </row>
    <row r="106" spans="1:8" s="212" customFormat="1">
      <c r="A106" s="210">
        <v>43213</v>
      </c>
      <c r="B106" s="211" t="s">
        <v>4</v>
      </c>
      <c r="C106" s="211">
        <v>4796</v>
      </c>
      <c r="D106" s="211" t="s">
        <v>1225</v>
      </c>
      <c r="E106" s="211" t="s">
        <v>7</v>
      </c>
      <c r="F106" s="211" t="s">
        <v>24</v>
      </c>
      <c r="G106" s="211" t="s">
        <v>123</v>
      </c>
      <c r="H106" s="211"/>
    </row>
    <row r="107" spans="1:8" s="212" customFormat="1">
      <c r="A107" s="210">
        <v>43214</v>
      </c>
      <c r="B107" s="211" t="s">
        <v>7</v>
      </c>
      <c r="C107" s="211">
        <v>54400</v>
      </c>
      <c r="D107" s="211" t="s">
        <v>1229</v>
      </c>
      <c r="E107" s="211" t="s">
        <v>7</v>
      </c>
      <c r="F107" s="211" t="s">
        <v>24</v>
      </c>
      <c r="G107" s="211" t="s">
        <v>1230</v>
      </c>
      <c r="H107" s="211"/>
    </row>
    <row r="108" spans="1:8" s="212" customFormat="1">
      <c r="A108" s="210">
        <v>43214</v>
      </c>
      <c r="B108" s="211" t="s">
        <v>7</v>
      </c>
      <c r="C108" s="211">
        <v>54920</v>
      </c>
      <c r="D108" s="211" t="s">
        <v>1231</v>
      </c>
      <c r="E108" s="211" t="s">
        <v>7</v>
      </c>
      <c r="F108" s="211" t="s">
        <v>620</v>
      </c>
      <c r="G108" s="211" t="s">
        <v>800</v>
      </c>
      <c r="H108" s="211"/>
    </row>
    <row r="109" spans="1:8" s="212" customFormat="1">
      <c r="A109" s="210">
        <v>43215</v>
      </c>
      <c r="B109" s="211" t="s">
        <v>7</v>
      </c>
      <c r="C109" s="211">
        <v>57570</v>
      </c>
      <c r="D109" s="211" t="s">
        <v>1238</v>
      </c>
      <c r="E109" s="211" t="s">
        <v>7</v>
      </c>
      <c r="F109" s="211" t="s">
        <v>7</v>
      </c>
      <c r="G109" s="211" t="s">
        <v>609</v>
      </c>
      <c r="H109" s="211"/>
    </row>
    <row r="110" spans="1:8" s="212" customFormat="1">
      <c r="A110" s="210">
        <v>43215</v>
      </c>
      <c r="B110" s="211" t="s">
        <v>7</v>
      </c>
      <c r="C110" s="211">
        <v>57570</v>
      </c>
      <c r="D110" s="211" t="s">
        <v>1238</v>
      </c>
      <c r="E110" s="211" t="s">
        <v>7</v>
      </c>
      <c r="F110" s="211" t="s">
        <v>7</v>
      </c>
      <c r="G110" s="211" t="s">
        <v>235</v>
      </c>
      <c r="H110" s="211"/>
    </row>
    <row r="111" spans="1:8" s="212" customFormat="1">
      <c r="A111" s="210">
        <v>43215</v>
      </c>
      <c r="B111" s="211" t="s">
        <v>7</v>
      </c>
      <c r="C111" s="211">
        <v>57970</v>
      </c>
      <c r="D111" s="211" t="s">
        <v>739</v>
      </c>
      <c r="E111" s="211" t="s">
        <v>7</v>
      </c>
      <c r="F111" s="211" t="s">
        <v>1241</v>
      </c>
      <c r="G111" s="211" t="s">
        <v>116</v>
      </c>
      <c r="H111" s="211"/>
    </row>
    <row r="112" spans="1:8" s="212" customFormat="1">
      <c r="A112" s="210">
        <v>43215</v>
      </c>
      <c r="B112" s="211" t="s">
        <v>4</v>
      </c>
      <c r="C112" s="211">
        <v>4350</v>
      </c>
      <c r="D112" s="211" t="s">
        <v>141</v>
      </c>
      <c r="E112" s="211" t="s">
        <v>7</v>
      </c>
      <c r="F112" s="211" t="s">
        <v>620</v>
      </c>
      <c r="G112" s="211" t="s">
        <v>1242</v>
      </c>
      <c r="H112" s="211"/>
    </row>
    <row r="113" spans="1:8" s="212" customFormat="1">
      <c r="A113" s="210">
        <v>43215</v>
      </c>
      <c r="B113" s="211" t="s">
        <v>7</v>
      </c>
      <c r="C113" s="211">
        <v>57530</v>
      </c>
      <c r="D113" s="211" t="s">
        <v>1243</v>
      </c>
      <c r="E113" s="211" t="s">
        <v>7</v>
      </c>
      <c r="F113" s="211" t="s">
        <v>7</v>
      </c>
      <c r="G113" s="211" t="s">
        <v>609</v>
      </c>
      <c r="H113" s="211"/>
    </row>
    <row r="114" spans="1:8" s="212" customFormat="1">
      <c r="A114" s="210">
        <v>43215</v>
      </c>
      <c r="B114" s="211" t="s">
        <v>7</v>
      </c>
      <c r="C114" s="211">
        <v>57970</v>
      </c>
      <c r="D114" s="211" t="s">
        <v>739</v>
      </c>
      <c r="E114" s="211" t="s">
        <v>7</v>
      </c>
      <c r="F114" s="211" t="s">
        <v>7</v>
      </c>
      <c r="G114" s="211" t="s">
        <v>548</v>
      </c>
      <c r="H114" s="211"/>
    </row>
    <row r="115" spans="1:8" s="212" customFormat="1">
      <c r="A115" s="210">
        <v>43216</v>
      </c>
      <c r="B115" s="211" t="s">
        <v>7</v>
      </c>
      <c r="C115" s="211">
        <v>8000</v>
      </c>
      <c r="D115" s="211" t="s">
        <v>1246</v>
      </c>
      <c r="E115" s="211" t="s">
        <v>7</v>
      </c>
      <c r="F115" s="211" t="s">
        <v>24</v>
      </c>
      <c r="G115" s="211" t="s">
        <v>1247</v>
      </c>
      <c r="H115" s="211"/>
    </row>
    <row r="116" spans="1:8" s="212" customFormat="1">
      <c r="A116" s="210">
        <v>43216</v>
      </c>
      <c r="B116" s="211" t="s">
        <v>7</v>
      </c>
      <c r="C116" s="211">
        <v>57280</v>
      </c>
      <c r="D116" s="211" t="s">
        <v>1248</v>
      </c>
      <c r="E116" s="211" t="s">
        <v>7</v>
      </c>
      <c r="F116" s="211" t="s">
        <v>7</v>
      </c>
      <c r="G116" s="211" t="s">
        <v>116</v>
      </c>
      <c r="H116" s="211"/>
    </row>
    <row r="117" spans="1:8" s="212" customFormat="1">
      <c r="A117" s="210">
        <v>43216</v>
      </c>
      <c r="B117" s="211" t="s">
        <v>7</v>
      </c>
      <c r="C117" s="211">
        <v>54400</v>
      </c>
      <c r="D117" s="211" t="s">
        <v>408</v>
      </c>
      <c r="E117" s="211" t="s">
        <v>7</v>
      </c>
      <c r="F117" s="211" t="s">
        <v>7</v>
      </c>
      <c r="G117" s="211" t="s">
        <v>1249</v>
      </c>
      <c r="H117" s="211"/>
    </row>
    <row r="118" spans="1:8" s="212" customFormat="1">
      <c r="A118" s="210">
        <v>43216</v>
      </c>
      <c r="B118" s="211" t="s">
        <v>7</v>
      </c>
      <c r="C118" s="211">
        <v>57190</v>
      </c>
      <c r="D118" s="211" t="s">
        <v>515</v>
      </c>
      <c r="E118" s="211" t="s">
        <v>7</v>
      </c>
      <c r="F118" s="211" t="s">
        <v>7</v>
      </c>
      <c r="G118" s="211" t="s">
        <v>1250</v>
      </c>
      <c r="H118" s="211"/>
    </row>
    <row r="119" spans="1:8" s="212" customFormat="1">
      <c r="A119" s="210">
        <v>43216</v>
      </c>
      <c r="B119" s="211" t="s">
        <v>7</v>
      </c>
      <c r="C119" s="211">
        <v>571100</v>
      </c>
      <c r="D119" s="211" t="s">
        <v>369</v>
      </c>
      <c r="E119" s="211" t="s">
        <v>7</v>
      </c>
      <c r="F119" s="211" t="s">
        <v>7</v>
      </c>
      <c r="G119" s="211" t="s">
        <v>609</v>
      </c>
      <c r="H119" s="211"/>
    </row>
    <row r="120" spans="1:8" s="212" customFormat="1">
      <c r="A120" s="210">
        <v>43216</v>
      </c>
      <c r="B120" s="211" t="s">
        <v>7</v>
      </c>
      <c r="C120" s="211">
        <v>54400</v>
      </c>
      <c r="D120" s="211" t="s">
        <v>408</v>
      </c>
      <c r="E120" s="211" t="s">
        <v>7</v>
      </c>
      <c r="F120" s="211" t="s">
        <v>28</v>
      </c>
      <c r="G120" s="211" t="s">
        <v>98</v>
      </c>
      <c r="H120" s="211"/>
    </row>
    <row r="121" spans="1:8" s="212" customFormat="1">
      <c r="A121" s="210">
        <v>43216</v>
      </c>
      <c r="B121" s="211" t="s">
        <v>4</v>
      </c>
      <c r="C121" s="211">
        <v>57100</v>
      </c>
      <c r="D121" s="211" t="s">
        <v>369</v>
      </c>
      <c r="E121" s="211" t="s">
        <v>7</v>
      </c>
      <c r="F121" s="211" t="s">
        <v>24</v>
      </c>
      <c r="G121" s="211" t="s">
        <v>65</v>
      </c>
      <c r="H121" s="211"/>
    </row>
    <row r="122" spans="1:8" s="212" customFormat="1">
      <c r="A122" s="210">
        <v>43217</v>
      </c>
      <c r="B122" s="211" t="s">
        <v>7</v>
      </c>
      <c r="C122" s="211">
        <v>57330</v>
      </c>
      <c r="D122" s="211" t="s">
        <v>1267</v>
      </c>
      <c r="E122" s="211" t="s">
        <v>7</v>
      </c>
      <c r="F122" s="211" t="s">
        <v>7</v>
      </c>
      <c r="G122" s="211" t="s">
        <v>1250</v>
      </c>
      <c r="H122" s="211"/>
    </row>
    <row r="123" spans="1:8" s="212" customFormat="1">
      <c r="A123" s="210">
        <v>43217</v>
      </c>
      <c r="B123" s="211" t="s">
        <v>7</v>
      </c>
      <c r="C123" s="211">
        <v>57190</v>
      </c>
      <c r="D123" s="211" t="s">
        <v>515</v>
      </c>
      <c r="E123" s="211" t="s">
        <v>7</v>
      </c>
      <c r="F123" s="211" t="s">
        <v>7</v>
      </c>
      <c r="G123" s="211" t="s">
        <v>98</v>
      </c>
      <c r="H123" s="211"/>
    </row>
    <row r="124" spans="1:8" s="212" customFormat="1">
      <c r="A124" s="210">
        <v>43217</v>
      </c>
      <c r="B124" s="211" t="s">
        <v>7</v>
      </c>
      <c r="C124" s="211">
        <v>57810</v>
      </c>
      <c r="D124" s="211" t="s">
        <v>394</v>
      </c>
      <c r="E124" s="211" t="s">
        <v>7</v>
      </c>
      <c r="F124" s="211" t="s">
        <v>620</v>
      </c>
      <c r="G124" s="211" t="s">
        <v>98</v>
      </c>
      <c r="H124" s="211"/>
    </row>
    <row r="125" spans="1:8" s="212" customFormat="1">
      <c r="A125" s="210">
        <v>43217</v>
      </c>
      <c r="B125" s="211" t="s">
        <v>7</v>
      </c>
      <c r="C125" s="211">
        <v>54650</v>
      </c>
      <c r="D125" s="211" t="s">
        <v>393</v>
      </c>
      <c r="E125" s="211" t="s">
        <v>7</v>
      </c>
      <c r="F125" s="211" t="s">
        <v>7</v>
      </c>
      <c r="G125" s="211" t="s">
        <v>116</v>
      </c>
      <c r="H125" s="211"/>
    </row>
    <row r="126" spans="1:8" s="212" customFormat="1">
      <c r="A126" s="210">
        <v>43217</v>
      </c>
      <c r="B126" s="211" t="s">
        <v>7</v>
      </c>
      <c r="C126" s="211">
        <v>54650</v>
      </c>
      <c r="D126" s="211" t="s">
        <v>393</v>
      </c>
      <c r="E126" s="211" t="s">
        <v>7</v>
      </c>
      <c r="F126" s="211" t="s">
        <v>7</v>
      </c>
      <c r="G126" s="211" t="s">
        <v>116</v>
      </c>
      <c r="H126" s="211"/>
    </row>
    <row r="127" spans="1:8" s="212" customFormat="1">
      <c r="A127" s="210">
        <v>43217</v>
      </c>
      <c r="B127" s="211" t="s">
        <v>7</v>
      </c>
      <c r="C127" s="211">
        <v>54530</v>
      </c>
      <c r="D127" s="211" t="s">
        <v>1268</v>
      </c>
      <c r="E127" s="211" t="s">
        <v>7</v>
      </c>
      <c r="F127" s="211" t="s">
        <v>7</v>
      </c>
      <c r="G127" s="211" t="s">
        <v>1269</v>
      </c>
      <c r="H127" s="211"/>
    </row>
    <row r="128" spans="1:8" s="212" customFormat="1">
      <c r="A128" s="210">
        <v>43217</v>
      </c>
      <c r="B128" s="211" t="s">
        <v>7</v>
      </c>
      <c r="C128" s="211">
        <v>57350</v>
      </c>
      <c r="D128" s="211" t="s">
        <v>1270</v>
      </c>
      <c r="E128" s="211" t="s">
        <v>7</v>
      </c>
      <c r="F128" s="211" t="s">
        <v>6</v>
      </c>
      <c r="G128" s="211" t="s">
        <v>510</v>
      </c>
      <c r="H128" s="211"/>
    </row>
    <row r="129" spans="1:8" s="212" customFormat="1">
      <c r="A129" s="210">
        <v>43217</v>
      </c>
      <c r="B129" s="211" t="s">
        <v>7</v>
      </c>
      <c r="C129" s="211">
        <v>57450</v>
      </c>
      <c r="D129" s="211" t="s">
        <v>1271</v>
      </c>
      <c r="E129" s="211" t="s">
        <v>7</v>
      </c>
      <c r="F129" s="211" t="s">
        <v>6</v>
      </c>
      <c r="G129" s="211" t="s">
        <v>116</v>
      </c>
      <c r="H129" s="211"/>
    </row>
    <row r="130" spans="1:8" s="212" customFormat="1">
      <c r="A130" s="210">
        <v>43218</v>
      </c>
      <c r="B130" s="211" t="s">
        <v>7</v>
      </c>
      <c r="C130" s="211">
        <v>57970</v>
      </c>
      <c r="D130" s="211" t="s">
        <v>739</v>
      </c>
      <c r="E130" s="211" t="s">
        <v>7</v>
      </c>
      <c r="F130" s="211" t="s">
        <v>24</v>
      </c>
      <c r="G130" s="211" t="s">
        <v>42</v>
      </c>
      <c r="H130" s="211"/>
    </row>
    <row r="131" spans="1:8" s="212" customFormat="1">
      <c r="A131" s="210">
        <v>43218</v>
      </c>
      <c r="B131" s="211" t="s">
        <v>7</v>
      </c>
      <c r="C131" s="211">
        <v>57120</v>
      </c>
      <c r="D131" s="211" t="s">
        <v>1276</v>
      </c>
      <c r="E131" s="211" t="s">
        <v>7</v>
      </c>
      <c r="F131" s="211" t="s">
        <v>7</v>
      </c>
      <c r="G131" s="211" t="s">
        <v>1285</v>
      </c>
      <c r="H131" s="211"/>
    </row>
    <row r="132" spans="1:8" s="212" customFormat="1">
      <c r="A132" s="210">
        <v>43218</v>
      </c>
      <c r="B132" s="211" t="s">
        <v>7</v>
      </c>
      <c r="C132" s="211">
        <v>54720</v>
      </c>
      <c r="D132" s="211" t="s">
        <v>1282</v>
      </c>
      <c r="E132" s="211" t="s">
        <v>7</v>
      </c>
      <c r="F132" s="211" t="s">
        <v>24</v>
      </c>
      <c r="G132" s="211" t="s">
        <v>42</v>
      </c>
      <c r="H132" s="211"/>
    </row>
    <row r="133" spans="1:8" s="212" customFormat="1">
      <c r="A133" s="210">
        <v>43218</v>
      </c>
      <c r="B133" s="211" t="s">
        <v>7</v>
      </c>
      <c r="C133" s="211">
        <v>77240</v>
      </c>
      <c r="D133" s="211" t="s">
        <v>1283</v>
      </c>
      <c r="E133" s="211" t="s">
        <v>7</v>
      </c>
      <c r="F133" s="211" t="s">
        <v>24</v>
      </c>
      <c r="G133" s="211" t="s">
        <v>941</v>
      </c>
      <c r="H133" s="211"/>
    </row>
    <row r="134" spans="1:8" s="212" customFormat="1">
      <c r="A134" s="210">
        <v>43218</v>
      </c>
      <c r="B134" s="211" t="s">
        <v>7</v>
      </c>
      <c r="C134" s="211">
        <v>57220</v>
      </c>
      <c r="D134" s="211" t="s">
        <v>1284</v>
      </c>
      <c r="E134" s="211" t="s">
        <v>7</v>
      </c>
      <c r="F134" s="211" t="s">
        <v>24</v>
      </c>
      <c r="G134" s="211" t="s">
        <v>42</v>
      </c>
      <c r="H134" s="211"/>
    </row>
    <row r="135" spans="1:8" s="212" customFormat="1">
      <c r="A135" s="210">
        <v>43219</v>
      </c>
      <c r="B135" s="211" t="s">
        <v>4</v>
      </c>
      <c r="C135" s="211">
        <v>1932</v>
      </c>
      <c r="D135" s="211" t="s">
        <v>132</v>
      </c>
      <c r="E135" s="211" t="s">
        <v>7</v>
      </c>
      <c r="F135" s="211" t="s">
        <v>24</v>
      </c>
      <c r="G135" s="211" t="s">
        <v>941</v>
      </c>
      <c r="H135" s="211"/>
    </row>
    <row r="136" spans="1:8" s="212" customFormat="1">
      <c r="A136" s="210">
        <v>43219</v>
      </c>
      <c r="B136" s="211" t="s">
        <v>7</v>
      </c>
      <c r="C136" s="211">
        <v>57550</v>
      </c>
      <c r="D136" s="211" t="s">
        <v>1294</v>
      </c>
      <c r="E136" s="211" t="s">
        <v>7</v>
      </c>
      <c r="F136" s="211" t="s">
        <v>24</v>
      </c>
      <c r="G136" s="211" t="s">
        <v>42</v>
      </c>
      <c r="H136" s="211"/>
    </row>
    <row r="137" spans="1:8" s="212" customFormat="1">
      <c r="A137" s="210">
        <v>43219</v>
      </c>
      <c r="B137" s="211" t="s">
        <v>7</v>
      </c>
      <c r="C137" s="211">
        <v>57185</v>
      </c>
      <c r="D137" s="211" t="s">
        <v>549</v>
      </c>
      <c r="E137" s="211" t="s">
        <v>7</v>
      </c>
      <c r="F137" s="211" t="s">
        <v>24</v>
      </c>
      <c r="G137" s="211" t="s">
        <v>123</v>
      </c>
      <c r="H137" s="211"/>
    </row>
    <row r="138" spans="1:8" s="212" customFormat="1">
      <c r="A138" s="210">
        <v>43219</v>
      </c>
      <c r="B138" s="211" t="s">
        <v>7</v>
      </c>
      <c r="C138" s="211">
        <v>54750</v>
      </c>
      <c r="D138" s="211" t="s">
        <v>1298</v>
      </c>
      <c r="E138" s="211" t="s">
        <v>7</v>
      </c>
      <c r="F138" s="211" t="s">
        <v>24</v>
      </c>
      <c r="G138" s="211" t="s">
        <v>1133</v>
      </c>
      <c r="H138" s="211"/>
    </row>
    <row r="139" spans="1:8" s="212" customFormat="1">
      <c r="A139" s="210">
        <v>43219</v>
      </c>
      <c r="B139" s="211" t="s">
        <v>7</v>
      </c>
      <c r="C139" s="211">
        <v>54620</v>
      </c>
      <c r="D139" s="211" t="s">
        <v>1299</v>
      </c>
      <c r="E139" s="211" t="s">
        <v>7</v>
      </c>
      <c r="F139" s="211" t="s">
        <v>24</v>
      </c>
      <c r="G139" s="211" t="s">
        <v>42</v>
      </c>
      <c r="H139" s="211"/>
    </row>
    <row r="140" spans="1:8" s="212" customFormat="1">
      <c r="A140" s="210">
        <v>43219</v>
      </c>
      <c r="B140" s="211" t="s">
        <v>7</v>
      </c>
      <c r="C140" s="211">
        <v>57050</v>
      </c>
      <c r="D140" s="211" t="s">
        <v>1300</v>
      </c>
      <c r="E140" s="211" t="s">
        <v>7</v>
      </c>
      <c r="F140" s="211" t="s">
        <v>7</v>
      </c>
      <c r="G140" s="211" t="s">
        <v>388</v>
      </c>
      <c r="H140" s="211"/>
    </row>
    <row r="141" spans="1:8" s="212" customFormat="1">
      <c r="A141" s="210">
        <v>43219</v>
      </c>
      <c r="B141" s="211" t="s">
        <v>7</v>
      </c>
      <c r="C141" s="211">
        <v>54400</v>
      </c>
      <c r="D141" s="211" t="s">
        <v>815</v>
      </c>
      <c r="E141" s="211" t="s">
        <v>7</v>
      </c>
      <c r="F141" s="211" t="s">
        <v>9</v>
      </c>
      <c r="G141" s="211" t="s">
        <v>388</v>
      </c>
      <c r="H141" s="211"/>
    </row>
    <row r="142" spans="1:8" s="212" customFormat="1">
      <c r="A142" s="210">
        <v>43219</v>
      </c>
      <c r="B142" s="211" t="s">
        <v>7</v>
      </c>
      <c r="C142" s="211">
        <v>57330</v>
      </c>
      <c r="D142" s="211" t="s">
        <v>413</v>
      </c>
      <c r="E142" s="211" t="s">
        <v>7</v>
      </c>
      <c r="F142" s="211" t="s">
        <v>24</v>
      </c>
      <c r="G142" s="211" t="s">
        <v>663</v>
      </c>
      <c r="H142" s="211"/>
    </row>
    <row r="143" spans="1:8" s="212" customFormat="1">
      <c r="A143" s="210">
        <v>43219</v>
      </c>
      <c r="B143" s="211" t="s">
        <v>7</v>
      </c>
      <c r="C143" s="211">
        <v>54590</v>
      </c>
      <c r="D143" s="211" t="s">
        <v>849</v>
      </c>
      <c r="E143" s="211" t="s">
        <v>7</v>
      </c>
      <c r="F143" s="211" t="s">
        <v>6</v>
      </c>
      <c r="G143" s="211" t="s">
        <v>1014</v>
      </c>
      <c r="H143" s="211"/>
    </row>
    <row r="144" spans="1:8" s="212" customFormat="1">
      <c r="A144" s="210">
        <v>43219</v>
      </c>
      <c r="B144" s="211" t="s">
        <v>22</v>
      </c>
      <c r="C144" s="211">
        <v>6760</v>
      </c>
      <c r="D144" s="211" t="s">
        <v>1306</v>
      </c>
      <c r="E144" s="211" t="s">
        <v>7</v>
      </c>
      <c r="F144" s="211" t="s">
        <v>7</v>
      </c>
      <c r="G144" s="211" t="s">
        <v>941</v>
      </c>
      <c r="H144" s="211"/>
    </row>
    <row r="145" spans="1:8" s="212" customFormat="1">
      <c r="A145" s="210">
        <v>43219</v>
      </c>
      <c r="B145" s="211" t="s">
        <v>4</v>
      </c>
      <c r="C145" s="211">
        <v>2723</v>
      </c>
      <c r="D145" s="211" t="s">
        <v>136</v>
      </c>
      <c r="E145" s="211" t="s">
        <v>7</v>
      </c>
      <c r="F145" s="211" t="s">
        <v>7</v>
      </c>
      <c r="G145" s="211" t="s">
        <v>388</v>
      </c>
      <c r="H145" s="211"/>
    </row>
    <row r="146" spans="1:8" s="212" customFormat="1">
      <c r="A146" s="210">
        <v>43219</v>
      </c>
      <c r="B146" s="211" t="s">
        <v>7</v>
      </c>
      <c r="C146" s="211">
        <v>57290</v>
      </c>
      <c r="D146" s="211" t="s">
        <v>356</v>
      </c>
      <c r="E146" s="211" t="s">
        <v>7</v>
      </c>
      <c r="F146" s="211" t="s">
        <v>24</v>
      </c>
      <c r="G146" s="211" t="s">
        <v>42</v>
      </c>
      <c r="H146" s="211"/>
    </row>
    <row r="147" spans="1:8" s="212" customFormat="1">
      <c r="A147" s="210">
        <v>43219</v>
      </c>
      <c r="B147" s="211" t="s">
        <v>7</v>
      </c>
      <c r="C147" s="211">
        <v>57050</v>
      </c>
      <c r="D147" s="211" t="s">
        <v>1300</v>
      </c>
      <c r="E147" s="211" t="s">
        <v>7</v>
      </c>
      <c r="F147" s="211" t="s">
        <v>24</v>
      </c>
      <c r="G147" s="211" t="s">
        <v>42</v>
      </c>
      <c r="H147" s="211"/>
    </row>
    <row r="148" spans="1:8" s="212" customFormat="1">
      <c r="A148" s="210">
        <v>43219</v>
      </c>
      <c r="B148" s="211" t="s">
        <v>4</v>
      </c>
      <c r="C148" s="211">
        <v>5955</v>
      </c>
      <c r="D148" s="211" t="s">
        <v>179</v>
      </c>
      <c r="E148" s="211" t="s">
        <v>7</v>
      </c>
      <c r="F148" s="211" t="s">
        <v>24</v>
      </c>
      <c r="G148" s="211" t="s">
        <v>941</v>
      </c>
      <c r="H148" s="211"/>
    </row>
    <row r="149" spans="1:8" s="212" customFormat="1">
      <c r="A149" s="210">
        <v>43219</v>
      </c>
      <c r="B149" s="211" t="s">
        <v>7</v>
      </c>
      <c r="C149" s="211">
        <v>54400</v>
      </c>
      <c r="D149" s="211" t="s">
        <v>815</v>
      </c>
      <c r="E149" s="211" t="s">
        <v>7</v>
      </c>
      <c r="F149" s="211" t="s">
        <v>9</v>
      </c>
      <c r="G149" s="211" t="s">
        <v>42</v>
      </c>
      <c r="H149" s="211"/>
    </row>
    <row r="150" spans="1:8" s="212" customFormat="1">
      <c r="A150" s="210">
        <v>43219</v>
      </c>
      <c r="B150" s="211" t="s">
        <v>4</v>
      </c>
      <c r="C150" s="211">
        <v>8041</v>
      </c>
      <c r="D150" s="211" t="s">
        <v>133</v>
      </c>
      <c r="E150" s="211" t="s">
        <v>7</v>
      </c>
      <c r="F150" s="211" t="s">
        <v>24</v>
      </c>
      <c r="G150" s="211" t="s">
        <v>42</v>
      </c>
      <c r="H150" s="211"/>
    </row>
    <row r="151" spans="1:8" s="212" customFormat="1">
      <c r="A151" s="210">
        <v>43219</v>
      </c>
      <c r="B151" s="211" t="s">
        <v>4</v>
      </c>
      <c r="C151" s="211">
        <v>2313</v>
      </c>
      <c r="D151" s="211" t="s">
        <v>132</v>
      </c>
      <c r="E151" s="211" t="s">
        <v>7</v>
      </c>
      <c r="F151" s="211" t="s">
        <v>24</v>
      </c>
      <c r="G151" s="211" t="s">
        <v>388</v>
      </c>
      <c r="H151" s="211"/>
    </row>
    <row r="152" spans="1:8" s="212" customFormat="1">
      <c r="A152" s="210">
        <v>43219</v>
      </c>
      <c r="B152" s="211" t="s">
        <v>22</v>
      </c>
      <c r="C152" s="211">
        <v>6740</v>
      </c>
      <c r="D152" s="211" t="s">
        <v>601</v>
      </c>
      <c r="E152" s="211" t="s">
        <v>7</v>
      </c>
      <c r="F152" s="211" t="s">
        <v>24</v>
      </c>
      <c r="G152" s="211" t="s">
        <v>941</v>
      </c>
      <c r="H152" s="211"/>
    </row>
    <row r="153" spans="1:8" s="212" customFormat="1">
      <c r="A153" s="210">
        <v>43219</v>
      </c>
      <c r="B153" s="211" t="s">
        <v>4</v>
      </c>
      <c r="C153" s="211">
        <v>1450</v>
      </c>
      <c r="D153" s="211" t="s">
        <v>132</v>
      </c>
      <c r="E153" s="211" t="s">
        <v>7</v>
      </c>
      <c r="F153" s="211" t="s">
        <v>24</v>
      </c>
      <c r="G153" s="211" t="s">
        <v>1312</v>
      </c>
      <c r="H153" s="211"/>
    </row>
    <row r="154" spans="1:8" s="212" customFormat="1">
      <c r="A154" s="210">
        <v>43220</v>
      </c>
      <c r="B154" s="211" t="s">
        <v>7</v>
      </c>
      <c r="C154" s="211">
        <v>57100</v>
      </c>
      <c r="D154" s="211" t="s">
        <v>369</v>
      </c>
      <c r="E154" s="211" t="s">
        <v>7</v>
      </c>
      <c r="F154" s="211" t="s">
        <v>24</v>
      </c>
      <c r="G154" s="211" t="s">
        <v>42</v>
      </c>
      <c r="H154" s="211"/>
    </row>
    <row r="155" spans="1:8" s="212" customFormat="1">
      <c r="A155" s="210">
        <v>43220</v>
      </c>
      <c r="B155" s="211" t="s">
        <v>7</v>
      </c>
      <c r="C155" s="211">
        <v>57310</v>
      </c>
      <c r="D155" s="211" t="s">
        <v>833</v>
      </c>
      <c r="E155" s="211" t="s">
        <v>7</v>
      </c>
      <c r="F155" s="211" t="s">
        <v>24</v>
      </c>
      <c r="G155" s="211" t="s">
        <v>388</v>
      </c>
      <c r="H155" s="211"/>
    </row>
    <row r="156" spans="1:8" s="212" customFormat="1">
      <c r="A156" s="210">
        <v>43220</v>
      </c>
      <c r="B156" s="211" t="s">
        <v>7</v>
      </c>
      <c r="C156" s="211">
        <v>57570</v>
      </c>
      <c r="D156" s="211" t="s">
        <v>641</v>
      </c>
      <c r="E156" s="211" t="s">
        <v>7</v>
      </c>
      <c r="F156" s="211" t="s">
        <v>35</v>
      </c>
      <c r="G156" s="211" t="s">
        <v>1340</v>
      </c>
      <c r="H156" s="211"/>
    </row>
    <row r="157" spans="1:8" s="212" customFormat="1">
      <c r="A157" s="210">
        <v>43220</v>
      </c>
      <c r="B157" s="211" t="s">
        <v>4</v>
      </c>
      <c r="C157" s="211">
        <v>4251</v>
      </c>
      <c r="D157" s="211" t="s">
        <v>141</v>
      </c>
      <c r="E157" s="211" t="s">
        <v>7</v>
      </c>
      <c r="F157" s="211" t="s">
        <v>24</v>
      </c>
      <c r="G157" s="211" t="s">
        <v>42</v>
      </c>
      <c r="H157" s="211"/>
    </row>
    <row r="158" spans="1:8" s="212" customFormat="1">
      <c r="A158" s="210">
        <v>43220</v>
      </c>
      <c r="B158" s="211" t="s">
        <v>7</v>
      </c>
      <c r="C158" s="211">
        <v>54720</v>
      </c>
      <c r="D158" s="211" t="s">
        <v>538</v>
      </c>
      <c r="E158" s="211" t="s">
        <v>7</v>
      </c>
      <c r="F158" s="211" t="s">
        <v>24</v>
      </c>
      <c r="G158" s="211" t="s">
        <v>42</v>
      </c>
      <c r="H158" s="211"/>
    </row>
    <row r="159" spans="1:8" s="212" customFormat="1">
      <c r="A159" s="210">
        <v>43220</v>
      </c>
      <c r="B159" s="211" t="s">
        <v>7</v>
      </c>
      <c r="C159" s="211">
        <v>57480</v>
      </c>
      <c r="D159" s="211" t="s">
        <v>695</v>
      </c>
      <c r="E159" s="211" t="s">
        <v>7</v>
      </c>
      <c r="F159" s="211" t="s">
        <v>7</v>
      </c>
      <c r="G159" s="211" t="s">
        <v>1346</v>
      </c>
      <c r="H159" s="211"/>
    </row>
    <row r="160" spans="1:8" s="212" customFormat="1">
      <c r="A160" s="210">
        <v>43220</v>
      </c>
      <c r="B160" s="211" t="s">
        <v>4</v>
      </c>
      <c r="C160" s="211">
        <v>1531</v>
      </c>
      <c r="D160" s="211" t="s">
        <v>132</v>
      </c>
      <c r="E160" s="211" t="s">
        <v>7</v>
      </c>
      <c r="F160" s="211" t="s">
        <v>24</v>
      </c>
      <c r="G160" s="211" t="s">
        <v>388</v>
      </c>
      <c r="H160" s="211"/>
    </row>
    <row r="161" spans="1:8" s="212" customFormat="1">
      <c r="A161" s="210">
        <v>43220</v>
      </c>
      <c r="B161" s="211" t="s">
        <v>4</v>
      </c>
      <c r="C161" s="211">
        <v>1420</v>
      </c>
      <c r="D161" s="211" t="s">
        <v>132</v>
      </c>
      <c r="E161" s="211" t="s">
        <v>7</v>
      </c>
      <c r="F161" s="211" t="s">
        <v>24</v>
      </c>
      <c r="G161" s="211" t="s">
        <v>388</v>
      </c>
      <c r="H161" s="211"/>
    </row>
    <row r="162" spans="1:8" s="212" customFormat="1">
      <c r="A162" s="210">
        <v>43220</v>
      </c>
      <c r="B162" s="211" t="s">
        <v>7</v>
      </c>
      <c r="C162" s="246" t="s">
        <v>1347</v>
      </c>
      <c r="D162" s="211" t="s">
        <v>1348</v>
      </c>
      <c r="E162" s="211" t="s">
        <v>7</v>
      </c>
      <c r="F162" s="211" t="s">
        <v>24</v>
      </c>
      <c r="G162" s="211" t="s">
        <v>42</v>
      </c>
      <c r="H162" s="211"/>
    </row>
    <row r="163" spans="1:8" s="212" customFormat="1">
      <c r="A163" s="210">
        <v>43220</v>
      </c>
      <c r="B163" s="211" t="s">
        <v>7</v>
      </c>
      <c r="C163" s="211">
        <v>57570</v>
      </c>
      <c r="D163" s="211" t="s">
        <v>641</v>
      </c>
      <c r="E163" s="211" t="s">
        <v>7</v>
      </c>
      <c r="F163" s="211" t="s">
        <v>24</v>
      </c>
      <c r="G163" s="211" t="s">
        <v>42</v>
      </c>
      <c r="H163" s="211"/>
    </row>
    <row r="164" spans="1:8" s="212" customFormat="1">
      <c r="A164" s="210">
        <v>43220</v>
      </c>
      <c r="B164" s="211" t="s">
        <v>4</v>
      </c>
      <c r="C164" s="211">
        <v>1730</v>
      </c>
      <c r="D164" s="211" t="s">
        <v>132</v>
      </c>
      <c r="E164" s="211" t="s">
        <v>7</v>
      </c>
      <c r="F164" s="211" t="s">
        <v>24</v>
      </c>
      <c r="G164" s="211" t="s">
        <v>941</v>
      </c>
      <c r="H164" s="211"/>
    </row>
    <row r="165" spans="1:8" s="212" customFormat="1">
      <c r="A165" s="210">
        <v>43220</v>
      </c>
      <c r="B165" s="211" t="s">
        <v>7</v>
      </c>
      <c r="C165" s="211">
        <v>57420</v>
      </c>
      <c r="D165" s="211" t="s">
        <v>1349</v>
      </c>
      <c r="E165" s="211" t="s">
        <v>7</v>
      </c>
      <c r="F165" s="211" t="s">
        <v>7</v>
      </c>
      <c r="G165" s="211" t="s">
        <v>1269</v>
      </c>
      <c r="H165" s="211"/>
    </row>
    <row r="166" spans="1:8" s="212" customFormat="1">
      <c r="A166" s="210">
        <v>43220</v>
      </c>
      <c r="B166" s="211" t="s">
        <v>7</v>
      </c>
      <c r="C166" s="211">
        <v>57970</v>
      </c>
      <c r="D166" s="211" t="s">
        <v>739</v>
      </c>
      <c r="E166" s="211" t="s">
        <v>7</v>
      </c>
      <c r="F166" s="211" t="s">
        <v>24</v>
      </c>
      <c r="G166" s="211" t="s">
        <v>1269</v>
      </c>
      <c r="H166" s="211"/>
    </row>
    <row r="167" spans="1:8" s="212" customFormat="1">
      <c r="A167" s="210">
        <v>43220</v>
      </c>
      <c r="B167" s="211" t="s">
        <v>4</v>
      </c>
      <c r="C167" s="211">
        <v>2221</v>
      </c>
      <c r="D167" s="211" t="s">
        <v>132</v>
      </c>
      <c r="E167" s="211" t="s">
        <v>7</v>
      </c>
      <c r="F167" s="211" t="s">
        <v>24</v>
      </c>
      <c r="G167" s="211" t="s">
        <v>235</v>
      </c>
      <c r="H167" s="211"/>
    </row>
    <row r="168" spans="1:8" s="212" customFormat="1">
      <c r="A168" s="210">
        <v>43220</v>
      </c>
      <c r="B168" s="211" t="s">
        <v>7</v>
      </c>
      <c r="C168" s="211">
        <v>57190</v>
      </c>
      <c r="D168" s="211" t="s">
        <v>515</v>
      </c>
      <c r="E168" s="211" t="s">
        <v>7</v>
      </c>
      <c r="F168" s="211" t="s">
        <v>7</v>
      </c>
      <c r="G168" s="211" t="s">
        <v>520</v>
      </c>
      <c r="H168" s="211"/>
    </row>
    <row r="169" spans="1:8" s="212" customFormat="1">
      <c r="A169" s="210">
        <v>43220</v>
      </c>
      <c r="B169" s="211" t="s">
        <v>7</v>
      </c>
      <c r="C169" s="211">
        <v>67750</v>
      </c>
      <c r="D169" s="211" t="s">
        <v>1351</v>
      </c>
      <c r="E169" s="211" t="s">
        <v>7</v>
      </c>
      <c r="F169" s="211" t="s">
        <v>6</v>
      </c>
      <c r="G169" s="211" t="s">
        <v>388</v>
      </c>
      <c r="H169" s="211"/>
    </row>
    <row r="170" spans="1:8" s="212" customFormat="1">
      <c r="A170" s="210">
        <v>43220</v>
      </c>
      <c r="B170" s="211" t="s">
        <v>7</v>
      </c>
      <c r="C170" s="211">
        <v>88330</v>
      </c>
      <c r="D170" s="211" t="s">
        <v>1352</v>
      </c>
      <c r="E170" s="211" t="s">
        <v>7</v>
      </c>
      <c r="F170" s="211" t="s">
        <v>24</v>
      </c>
      <c r="G170" s="211" t="s">
        <v>388</v>
      </c>
      <c r="H170" s="211"/>
    </row>
    <row r="171" spans="1:8" s="212" customFormat="1">
      <c r="A171" s="210">
        <v>43220</v>
      </c>
      <c r="B171" s="211" t="s">
        <v>7</v>
      </c>
      <c r="C171" s="211">
        <v>51700</v>
      </c>
      <c r="D171" s="211" t="s">
        <v>1353</v>
      </c>
      <c r="E171" s="211" t="s">
        <v>7</v>
      </c>
      <c r="F171" s="211" t="s">
        <v>28</v>
      </c>
      <c r="G171" s="211" t="s">
        <v>42</v>
      </c>
      <c r="H171" s="211"/>
    </row>
    <row r="172" spans="1:8" s="212" customFormat="1">
      <c r="A172" s="210">
        <v>43220</v>
      </c>
      <c r="B172" s="211" t="s">
        <v>7</v>
      </c>
      <c r="C172" s="211">
        <v>57300</v>
      </c>
      <c r="D172" s="211" t="s">
        <v>671</v>
      </c>
      <c r="E172" s="211" t="s">
        <v>7</v>
      </c>
      <c r="F172" s="211" t="s">
        <v>24</v>
      </c>
      <c r="G172" s="211" t="s">
        <v>388</v>
      </c>
      <c r="H172" s="211"/>
    </row>
    <row r="173" spans="1:8" s="212" customFormat="1">
      <c r="A173" s="210">
        <v>43220</v>
      </c>
      <c r="B173" s="211" t="s">
        <v>7</v>
      </c>
      <c r="C173" s="211">
        <v>91330</v>
      </c>
      <c r="D173" s="211" t="s">
        <v>1354</v>
      </c>
      <c r="E173" s="211" t="s">
        <v>7</v>
      </c>
      <c r="F173" s="211" t="s">
        <v>24</v>
      </c>
      <c r="G173" s="211" t="s">
        <v>941</v>
      </c>
      <c r="H173" s="211"/>
    </row>
    <row r="174" spans="1:8" s="212" customFormat="1">
      <c r="A174" s="210">
        <v>43220</v>
      </c>
      <c r="B174" s="211" t="s">
        <v>7</v>
      </c>
      <c r="C174" s="211">
        <v>8067</v>
      </c>
      <c r="D174" s="211" t="s">
        <v>133</v>
      </c>
      <c r="E174" s="211" t="s">
        <v>7</v>
      </c>
      <c r="F174" s="211" t="s">
        <v>1355</v>
      </c>
      <c r="G174" s="211" t="s">
        <v>1356</v>
      </c>
      <c r="H174" s="211"/>
    </row>
    <row r="175" spans="1:8" s="212" customFormat="1">
      <c r="A175" s="210">
        <v>43191</v>
      </c>
      <c r="B175" s="211" t="s">
        <v>7</v>
      </c>
      <c r="C175" s="211">
        <v>57330</v>
      </c>
      <c r="D175" s="211" t="s">
        <v>413</v>
      </c>
      <c r="E175" s="211" t="s">
        <v>1080</v>
      </c>
      <c r="F175" s="211" t="s">
        <v>24</v>
      </c>
      <c r="G175" s="211" t="s">
        <v>388</v>
      </c>
      <c r="H175" s="211"/>
    </row>
    <row r="176" spans="1:8" s="212" customFormat="1">
      <c r="A176" s="210">
        <v>43208</v>
      </c>
      <c r="B176" s="211" t="s">
        <v>1125</v>
      </c>
      <c r="C176" s="211" t="s">
        <v>1211</v>
      </c>
      <c r="D176" s="211" t="s">
        <v>1212</v>
      </c>
      <c r="E176" s="211" t="s">
        <v>1213</v>
      </c>
      <c r="F176" s="211" t="s">
        <v>24</v>
      </c>
      <c r="G176" s="211" t="s">
        <v>941</v>
      </c>
      <c r="H176" s="211"/>
    </row>
    <row r="177" spans="1:8" s="212" customFormat="1">
      <c r="A177" s="210">
        <v>43219</v>
      </c>
      <c r="B177" s="211" t="s">
        <v>4</v>
      </c>
      <c r="C177" s="211">
        <v>8320</v>
      </c>
      <c r="D177" s="211" t="s">
        <v>668</v>
      </c>
      <c r="E177" s="211" t="s">
        <v>639</v>
      </c>
      <c r="F177" s="211" t="s">
        <v>5</v>
      </c>
      <c r="G177" s="211" t="s">
        <v>728</v>
      </c>
      <c r="H177" s="211"/>
    </row>
    <row r="178" spans="1:8" s="212" customFormat="1">
      <c r="A178" s="210">
        <v>43218</v>
      </c>
      <c r="B178" s="211" t="s">
        <v>22</v>
      </c>
      <c r="C178" s="211">
        <v>6791</v>
      </c>
      <c r="D178" s="211" t="s">
        <v>479</v>
      </c>
      <c r="E178" s="211" t="s">
        <v>638</v>
      </c>
      <c r="F178" s="211" t="s">
        <v>7</v>
      </c>
      <c r="G178" s="211" t="s">
        <v>388</v>
      </c>
      <c r="H178" s="211"/>
    </row>
    <row r="179" spans="1:8" s="212" customFormat="1">
      <c r="A179" s="210">
        <v>43200</v>
      </c>
      <c r="B179" s="211" t="s">
        <v>4</v>
      </c>
      <c r="C179" s="211">
        <v>2380</v>
      </c>
      <c r="D179" s="211" t="s">
        <v>205</v>
      </c>
      <c r="E179" s="211" t="s">
        <v>689</v>
      </c>
      <c r="F179" s="211" t="s">
        <v>24</v>
      </c>
      <c r="G179" s="211" t="s">
        <v>1167</v>
      </c>
      <c r="H179" s="211"/>
    </row>
    <row r="180" spans="1:8" s="212" customFormat="1">
      <c r="A180" s="210">
        <v>43191</v>
      </c>
      <c r="B180" s="211" t="s">
        <v>9</v>
      </c>
      <c r="C180" s="211">
        <v>21050</v>
      </c>
      <c r="D180" s="211" t="s">
        <v>1076</v>
      </c>
      <c r="E180" s="211" t="s">
        <v>9</v>
      </c>
      <c r="F180" s="211" t="s">
        <v>57</v>
      </c>
      <c r="G180" s="211" t="s">
        <v>1077</v>
      </c>
      <c r="H180" s="211"/>
    </row>
    <row r="181" spans="1:8" s="212" customFormat="1">
      <c r="A181" s="210">
        <v>43191</v>
      </c>
      <c r="B181" s="211" t="s">
        <v>9</v>
      </c>
      <c r="C181" s="211">
        <v>20151</v>
      </c>
      <c r="D181" s="211" t="s">
        <v>1083</v>
      </c>
      <c r="E181" s="211" t="s">
        <v>9</v>
      </c>
      <c r="F181" s="211" t="s">
        <v>24</v>
      </c>
      <c r="G181" s="211" t="s">
        <v>1059</v>
      </c>
      <c r="H181" s="211"/>
    </row>
    <row r="182" spans="1:8" s="212" customFormat="1">
      <c r="A182" s="210">
        <v>43192</v>
      </c>
      <c r="B182" s="211" t="s">
        <v>9</v>
      </c>
      <c r="C182" s="211">
        <v>67100</v>
      </c>
      <c r="D182" s="211" t="s">
        <v>1088</v>
      </c>
      <c r="E182" s="211" t="s">
        <v>9</v>
      </c>
      <c r="F182" s="211" t="s">
        <v>9</v>
      </c>
      <c r="G182" s="211" t="s">
        <v>116</v>
      </c>
      <c r="H182" s="211"/>
    </row>
    <row r="183" spans="1:8" s="212" customFormat="1">
      <c r="A183" s="210">
        <v>43191</v>
      </c>
      <c r="B183" s="211" t="s">
        <v>4</v>
      </c>
      <c r="C183" s="211">
        <v>5424</v>
      </c>
      <c r="D183" s="211" t="s">
        <v>1081</v>
      </c>
      <c r="E183" s="211" t="s">
        <v>9</v>
      </c>
      <c r="F183" s="211" t="s">
        <v>24</v>
      </c>
      <c r="G183" s="211" t="s">
        <v>1082</v>
      </c>
      <c r="H183" s="211"/>
    </row>
    <row r="184" spans="1:8" s="212" customFormat="1">
      <c r="A184" s="210">
        <v>43192</v>
      </c>
      <c r="B184" s="211" t="s">
        <v>4</v>
      </c>
      <c r="C184" s="211">
        <v>3850</v>
      </c>
      <c r="D184" s="211" t="s">
        <v>304</v>
      </c>
      <c r="E184" s="211" t="s">
        <v>9</v>
      </c>
      <c r="F184" s="211" t="s">
        <v>24</v>
      </c>
      <c r="G184" s="211" t="s">
        <v>98</v>
      </c>
      <c r="H184" s="211"/>
    </row>
    <row r="185" spans="1:8" s="212" customFormat="1">
      <c r="A185" s="210">
        <v>43192</v>
      </c>
      <c r="B185" s="211" t="s">
        <v>4</v>
      </c>
      <c r="C185" s="211">
        <v>1947</v>
      </c>
      <c r="D185" s="211" t="s">
        <v>205</v>
      </c>
      <c r="E185" s="211" t="s">
        <v>9</v>
      </c>
      <c r="F185" s="211" t="s">
        <v>7</v>
      </c>
      <c r="G185" s="211" t="s">
        <v>1085</v>
      </c>
      <c r="H185" s="211"/>
    </row>
    <row r="186" spans="1:8" s="212" customFormat="1">
      <c r="A186" s="210">
        <v>43199</v>
      </c>
      <c r="B186" s="211" t="s">
        <v>4</v>
      </c>
      <c r="C186" s="211">
        <v>2146</v>
      </c>
      <c r="D186" s="211" t="s">
        <v>205</v>
      </c>
      <c r="E186" s="211" t="s">
        <v>9</v>
      </c>
      <c r="F186" s="211" t="s">
        <v>7</v>
      </c>
      <c r="G186" s="211" t="s">
        <v>42</v>
      </c>
      <c r="H186" s="211"/>
    </row>
    <row r="187" spans="1:8" s="212" customFormat="1">
      <c r="A187" s="210">
        <v>43200</v>
      </c>
      <c r="B187" s="211" t="s">
        <v>4</v>
      </c>
      <c r="C187" s="211">
        <v>1268</v>
      </c>
      <c r="D187" s="211" t="s">
        <v>205</v>
      </c>
      <c r="E187" s="211" t="s">
        <v>9</v>
      </c>
      <c r="F187" s="211" t="s">
        <v>24</v>
      </c>
      <c r="G187" s="211" t="s">
        <v>41</v>
      </c>
      <c r="H187" s="211"/>
    </row>
    <row r="188" spans="1:8" s="212" customFormat="1">
      <c r="A188" s="210">
        <v>43205</v>
      </c>
      <c r="B188" s="211" t="s">
        <v>4</v>
      </c>
      <c r="C188" s="211">
        <v>4660</v>
      </c>
      <c r="D188" s="211" t="s">
        <v>131</v>
      </c>
      <c r="E188" s="211" t="s">
        <v>9</v>
      </c>
      <c r="F188" s="211" t="s">
        <v>7</v>
      </c>
      <c r="G188" s="211" t="s">
        <v>93</v>
      </c>
      <c r="H188" s="211"/>
    </row>
    <row r="189" spans="1:8" s="212" customFormat="1">
      <c r="A189" s="210">
        <v>43218</v>
      </c>
      <c r="B189" s="211" t="s">
        <v>4</v>
      </c>
      <c r="C189" s="211">
        <v>7593</v>
      </c>
      <c r="D189" s="211" t="s">
        <v>1275</v>
      </c>
      <c r="E189" s="211" t="s">
        <v>9</v>
      </c>
      <c r="F189" s="211" t="s">
        <v>7</v>
      </c>
      <c r="G189" s="211" t="s">
        <v>941</v>
      </c>
      <c r="H189" s="211"/>
    </row>
    <row r="190" spans="1:8" s="212" customFormat="1">
      <c r="A190" s="210">
        <v>43219</v>
      </c>
      <c r="B190" s="211" t="s">
        <v>28</v>
      </c>
      <c r="C190" s="246" t="s">
        <v>1295</v>
      </c>
      <c r="D190" s="211" t="s">
        <v>1296</v>
      </c>
      <c r="E190" s="211" t="s">
        <v>9</v>
      </c>
      <c r="F190" s="211" t="s">
        <v>1297</v>
      </c>
      <c r="G190" s="211" t="s">
        <v>941</v>
      </c>
      <c r="H190" s="211"/>
    </row>
    <row r="191" spans="1:8" s="212" customFormat="1">
      <c r="A191" s="210">
        <v>43219</v>
      </c>
      <c r="B191" s="211" t="s">
        <v>9</v>
      </c>
      <c r="C191" s="211">
        <v>61121</v>
      </c>
      <c r="D191" s="211" t="s">
        <v>1301</v>
      </c>
      <c r="E191" s="211" t="s">
        <v>9</v>
      </c>
      <c r="F191" s="211" t="s">
        <v>24</v>
      </c>
      <c r="G191" s="211" t="s">
        <v>388</v>
      </c>
      <c r="H191" s="211"/>
    </row>
    <row r="192" spans="1:8" s="212" customFormat="1">
      <c r="A192" s="210">
        <v>43219</v>
      </c>
      <c r="B192" s="211" t="s">
        <v>7</v>
      </c>
      <c r="C192" s="211">
        <v>54720</v>
      </c>
      <c r="D192" s="211" t="s">
        <v>1308</v>
      </c>
      <c r="E192" s="211" t="s">
        <v>9</v>
      </c>
      <c r="F192" s="211" t="s">
        <v>7</v>
      </c>
      <c r="G192" s="211" t="s">
        <v>73</v>
      </c>
      <c r="H192" s="211"/>
    </row>
    <row r="193" spans="1:8" s="212" customFormat="1">
      <c r="A193" s="210">
        <v>43220</v>
      </c>
      <c r="B193" s="211" t="s">
        <v>9</v>
      </c>
      <c r="C193" s="211">
        <v>70124</v>
      </c>
      <c r="D193" s="211" t="s">
        <v>1343</v>
      </c>
      <c r="E193" s="211" t="s">
        <v>9</v>
      </c>
      <c r="F193" s="211" t="s">
        <v>24</v>
      </c>
      <c r="G193" s="211" t="s">
        <v>388</v>
      </c>
      <c r="H193" s="211"/>
    </row>
    <row r="194" spans="1:8" s="212" customFormat="1">
      <c r="A194" s="210">
        <v>43204</v>
      </c>
      <c r="B194" s="211" t="s">
        <v>4</v>
      </c>
      <c r="C194" s="211">
        <v>4515</v>
      </c>
      <c r="D194" s="211" t="s">
        <v>131</v>
      </c>
      <c r="E194" s="211" t="s">
        <v>914</v>
      </c>
      <c r="F194" s="211" t="s">
        <v>12</v>
      </c>
      <c r="G194" s="211" t="s">
        <v>37</v>
      </c>
      <c r="H194" s="211"/>
    </row>
    <row r="195" spans="1:8" s="212" customFormat="1">
      <c r="A195" s="210">
        <v>43198</v>
      </c>
      <c r="B195" s="211" t="s">
        <v>4</v>
      </c>
      <c r="C195" s="211">
        <v>3507</v>
      </c>
      <c r="D195" s="211" t="s">
        <v>168</v>
      </c>
      <c r="E195" s="211" t="s">
        <v>4</v>
      </c>
      <c r="F195" s="211" t="s">
        <v>228</v>
      </c>
      <c r="G195" s="211" t="s">
        <v>123</v>
      </c>
      <c r="H195" s="211"/>
    </row>
    <row r="196" spans="1:8" s="212" customFormat="1">
      <c r="A196" s="210">
        <v>43202</v>
      </c>
      <c r="B196" s="211" t="s">
        <v>4</v>
      </c>
      <c r="C196" s="211">
        <v>4499</v>
      </c>
      <c r="D196" s="211" t="s">
        <v>731</v>
      </c>
      <c r="E196" s="211" t="s">
        <v>4</v>
      </c>
      <c r="F196" s="211" t="s">
        <v>5</v>
      </c>
      <c r="G196" s="211" t="s">
        <v>65</v>
      </c>
      <c r="H196" s="211"/>
    </row>
    <row r="197" spans="1:8" s="212" customFormat="1">
      <c r="A197" s="210">
        <v>43202</v>
      </c>
      <c r="B197" s="211" t="s">
        <v>4</v>
      </c>
      <c r="C197" s="211">
        <v>3932</v>
      </c>
      <c r="D197" s="211" t="s">
        <v>175</v>
      </c>
      <c r="E197" s="211" t="s">
        <v>4</v>
      </c>
      <c r="F197" s="211" t="s">
        <v>127</v>
      </c>
      <c r="G197" s="211" t="s">
        <v>388</v>
      </c>
      <c r="H197" s="211"/>
    </row>
    <row r="198" spans="1:8" s="212" customFormat="1">
      <c r="A198" s="210">
        <v>43202</v>
      </c>
      <c r="B198" s="211" t="s">
        <v>4</v>
      </c>
      <c r="C198" s="211">
        <v>4514</v>
      </c>
      <c r="D198" s="211" t="s">
        <v>131</v>
      </c>
      <c r="E198" s="211" t="s">
        <v>4</v>
      </c>
      <c r="F198" s="211" t="s">
        <v>1183</v>
      </c>
      <c r="G198" s="211" t="s">
        <v>93</v>
      </c>
      <c r="H198" s="211"/>
    </row>
    <row r="199" spans="1:8" s="212" customFormat="1">
      <c r="A199" s="210">
        <v>43191</v>
      </c>
      <c r="B199" s="211" t="s">
        <v>4</v>
      </c>
      <c r="C199" s="211">
        <v>9944</v>
      </c>
      <c r="D199" s="211" t="s">
        <v>1063</v>
      </c>
      <c r="E199" s="211" t="s">
        <v>5</v>
      </c>
      <c r="F199" s="211" t="s">
        <v>6</v>
      </c>
      <c r="G199" s="211" t="s">
        <v>388</v>
      </c>
      <c r="H199" s="211"/>
    </row>
    <row r="200" spans="1:8" s="212" customFormat="1">
      <c r="A200" s="210">
        <v>43191</v>
      </c>
      <c r="B200" s="211" t="s">
        <v>4</v>
      </c>
      <c r="C200" s="211">
        <v>6133</v>
      </c>
      <c r="D200" s="211" t="s">
        <v>142</v>
      </c>
      <c r="E200" s="211" t="s">
        <v>5</v>
      </c>
      <c r="F200" s="211" t="s">
        <v>7</v>
      </c>
      <c r="G200" s="225" t="s">
        <v>951</v>
      </c>
      <c r="H200" s="211"/>
    </row>
    <row r="201" spans="1:8" s="212" customFormat="1">
      <c r="A201" s="210">
        <v>43191</v>
      </c>
      <c r="B201" s="211" t="s">
        <v>4</v>
      </c>
      <c r="C201" s="211">
        <v>3419</v>
      </c>
      <c r="D201" s="211" t="s">
        <v>168</v>
      </c>
      <c r="E201" s="211" t="s">
        <v>5</v>
      </c>
      <c r="F201" s="211" t="s">
        <v>5</v>
      </c>
      <c r="G201" s="211" t="s">
        <v>42</v>
      </c>
      <c r="H201" s="211"/>
    </row>
    <row r="202" spans="1:8" s="212" customFormat="1">
      <c r="A202" s="210">
        <v>43192</v>
      </c>
      <c r="B202" s="211" t="s">
        <v>1089</v>
      </c>
      <c r="C202" s="211">
        <v>1</v>
      </c>
      <c r="D202" s="211" t="s">
        <v>245</v>
      </c>
      <c r="E202" s="211" t="s">
        <v>5</v>
      </c>
      <c r="F202" s="211" t="s">
        <v>5</v>
      </c>
      <c r="G202" s="211" t="s">
        <v>470</v>
      </c>
      <c r="H202" s="211"/>
    </row>
    <row r="203" spans="1:8" s="212" customFormat="1">
      <c r="A203" s="210">
        <v>43193</v>
      </c>
      <c r="B203" s="211" t="s">
        <v>4</v>
      </c>
      <c r="C203" s="211">
        <v>4999</v>
      </c>
      <c r="D203" s="211" t="s">
        <v>673</v>
      </c>
      <c r="E203" s="211" t="s">
        <v>5</v>
      </c>
      <c r="F203" s="211" t="s">
        <v>5</v>
      </c>
      <c r="G203" s="211" t="s">
        <v>123</v>
      </c>
      <c r="H203" s="211"/>
    </row>
    <row r="204" spans="1:8" s="212" customFormat="1">
      <c r="A204" s="210">
        <v>43193</v>
      </c>
      <c r="B204" s="211" t="s">
        <v>4</v>
      </c>
      <c r="C204" s="211">
        <v>7416</v>
      </c>
      <c r="D204" s="211" t="s">
        <v>488</v>
      </c>
      <c r="E204" s="211" t="s">
        <v>5</v>
      </c>
      <c r="F204" s="211" t="s">
        <v>9</v>
      </c>
      <c r="G204" s="211" t="s">
        <v>1104</v>
      </c>
      <c r="H204" s="211"/>
    </row>
    <row r="205" spans="1:8" s="212" customFormat="1">
      <c r="A205" s="210">
        <v>43193</v>
      </c>
      <c r="B205" s="211" t="s">
        <v>4</v>
      </c>
      <c r="C205" s="211">
        <v>4579</v>
      </c>
      <c r="D205" s="211" t="s">
        <v>207</v>
      </c>
      <c r="E205" s="211" t="s">
        <v>5</v>
      </c>
      <c r="F205" s="211" t="s">
        <v>127</v>
      </c>
      <c r="G205" s="211" t="s">
        <v>533</v>
      </c>
      <c r="H205" s="211"/>
    </row>
    <row r="206" spans="1:8" s="212" customFormat="1">
      <c r="A206" s="210">
        <v>43193</v>
      </c>
      <c r="B206" s="211" t="s">
        <v>4</v>
      </c>
      <c r="C206" s="211">
        <v>7381</v>
      </c>
      <c r="D206" s="211" t="s">
        <v>1107</v>
      </c>
      <c r="E206" s="211" t="s">
        <v>5</v>
      </c>
      <c r="F206" s="211" t="s">
        <v>1108</v>
      </c>
      <c r="G206" s="211" t="s">
        <v>116</v>
      </c>
      <c r="H206" s="211"/>
    </row>
    <row r="207" spans="1:8" s="212" customFormat="1">
      <c r="A207" s="210">
        <v>43193</v>
      </c>
      <c r="B207" s="211" t="s">
        <v>4</v>
      </c>
      <c r="C207" s="211">
        <v>8415</v>
      </c>
      <c r="D207" s="211" t="s">
        <v>385</v>
      </c>
      <c r="E207" s="211" t="s">
        <v>5</v>
      </c>
      <c r="F207" s="211" t="s">
        <v>7</v>
      </c>
      <c r="G207" s="211" t="s">
        <v>243</v>
      </c>
      <c r="H207" s="211"/>
    </row>
    <row r="208" spans="1:8" s="212" customFormat="1">
      <c r="A208" s="210">
        <v>43193</v>
      </c>
      <c r="B208" s="211" t="s">
        <v>4</v>
      </c>
      <c r="C208" s="211">
        <v>3864</v>
      </c>
      <c r="D208" s="211" t="s">
        <v>304</v>
      </c>
      <c r="E208" s="211" t="s">
        <v>5</v>
      </c>
      <c r="F208" s="211" t="s">
        <v>5</v>
      </c>
      <c r="G208" s="211" t="s">
        <v>1104</v>
      </c>
      <c r="H208" s="211"/>
    </row>
    <row r="209" spans="1:8" s="212" customFormat="1">
      <c r="A209" s="210">
        <v>43193</v>
      </c>
      <c r="B209" s="211" t="s">
        <v>4</v>
      </c>
      <c r="C209" s="211">
        <v>1713</v>
      </c>
      <c r="D209" s="211" t="s">
        <v>205</v>
      </c>
      <c r="E209" s="211" t="s">
        <v>5</v>
      </c>
      <c r="F209" s="211" t="s">
        <v>5</v>
      </c>
      <c r="G209" s="211" t="s">
        <v>624</v>
      </c>
      <c r="H209" s="211"/>
    </row>
    <row r="210" spans="1:8" s="212" customFormat="1">
      <c r="A210" s="210">
        <v>43194</v>
      </c>
      <c r="B210" s="211" t="s">
        <v>4</v>
      </c>
      <c r="C210" s="211">
        <v>4629</v>
      </c>
      <c r="D210" s="211" t="s">
        <v>131</v>
      </c>
      <c r="E210" s="211" t="s">
        <v>5</v>
      </c>
      <c r="F210" s="211" t="s">
        <v>7</v>
      </c>
      <c r="G210" s="211" t="s">
        <v>116</v>
      </c>
      <c r="H210" s="211"/>
    </row>
    <row r="211" spans="1:8" s="212" customFormat="1">
      <c r="A211" s="210">
        <v>43194</v>
      </c>
      <c r="B211" s="211" t="s">
        <v>4</v>
      </c>
      <c r="C211" s="211">
        <v>3631</v>
      </c>
      <c r="D211" s="211" t="s">
        <v>181</v>
      </c>
      <c r="E211" s="211" t="s">
        <v>5</v>
      </c>
      <c r="F211" s="211" t="s">
        <v>127</v>
      </c>
      <c r="G211" s="211" t="s">
        <v>800</v>
      </c>
      <c r="H211" s="211"/>
    </row>
    <row r="212" spans="1:8" s="212" customFormat="1">
      <c r="A212" s="210">
        <v>43194</v>
      </c>
      <c r="B212" s="211" t="s">
        <v>4</v>
      </c>
      <c r="C212" s="211">
        <v>8089</v>
      </c>
      <c r="D212" s="211" t="s">
        <v>133</v>
      </c>
      <c r="E212" s="211" t="s">
        <v>5</v>
      </c>
      <c r="F212" s="211" t="s">
        <v>5</v>
      </c>
      <c r="G212" s="211" t="s">
        <v>123</v>
      </c>
      <c r="H212" s="211"/>
    </row>
    <row r="213" spans="1:8" s="212" customFormat="1">
      <c r="A213" s="210">
        <v>43194</v>
      </c>
      <c r="B213" s="211" t="s">
        <v>4</v>
      </c>
      <c r="C213" s="211">
        <v>7481</v>
      </c>
      <c r="D213" s="211" t="s">
        <v>373</v>
      </c>
      <c r="E213" s="211" t="s">
        <v>5</v>
      </c>
      <c r="F213" s="211" t="s">
        <v>5</v>
      </c>
      <c r="G213" s="211" t="s">
        <v>123</v>
      </c>
      <c r="H213" s="211"/>
    </row>
    <row r="214" spans="1:8" s="212" customFormat="1">
      <c r="A214" s="210">
        <v>43194</v>
      </c>
      <c r="B214" s="211" t="s">
        <v>4</v>
      </c>
      <c r="C214" s="211">
        <v>8333</v>
      </c>
      <c r="D214" s="211" t="s">
        <v>202</v>
      </c>
      <c r="E214" s="211" t="s">
        <v>5</v>
      </c>
      <c r="F214" s="211" t="s">
        <v>5</v>
      </c>
      <c r="G214" s="211" t="s">
        <v>951</v>
      </c>
      <c r="H214" s="211"/>
    </row>
    <row r="215" spans="1:8" s="212" customFormat="1">
      <c r="A215" s="210">
        <v>43194</v>
      </c>
      <c r="B215" s="211" t="s">
        <v>4</v>
      </c>
      <c r="C215" s="211">
        <v>3721</v>
      </c>
      <c r="D215" s="211" t="s">
        <v>192</v>
      </c>
      <c r="E215" s="211" t="s">
        <v>5</v>
      </c>
      <c r="F215" s="211" t="s">
        <v>5</v>
      </c>
      <c r="G215" s="211" t="s">
        <v>65</v>
      </c>
      <c r="H215" s="211"/>
    </row>
    <row r="216" spans="1:8" s="212" customFormat="1">
      <c r="A216" s="210">
        <v>43194</v>
      </c>
      <c r="B216" s="211" t="s">
        <v>4</v>
      </c>
      <c r="C216" s="211">
        <v>8383</v>
      </c>
      <c r="D216" s="211" t="s">
        <v>305</v>
      </c>
      <c r="E216" s="211" t="s">
        <v>5</v>
      </c>
      <c r="F216" s="211" t="s">
        <v>5</v>
      </c>
      <c r="G216" s="211" t="s">
        <v>123</v>
      </c>
      <c r="H216" s="211"/>
    </row>
    <row r="217" spans="1:8" s="212" customFormat="1">
      <c r="A217" s="210">
        <v>43194</v>
      </c>
      <c r="B217" s="211" t="s">
        <v>4</v>
      </c>
      <c r="C217" s="211">
        <v>8386</v>
      </c>
      <c r="D217" s="211" t="s">
        <v>305</v>
      </c>
      <c r="E217" s="211" t="s">
        <v>5</v>
      </c>
      <c r="F217" s="211" t="s">
        <v>5</v>
      </c>
      <c r="G217" s="211" t="s">
        <v>123</v>
      </c>
      <c r="H217" s="211"/>
    </row>
    <row r="218" spans="1:8" s="212" customFormat="1">
      <c r="A218" s="210">
        <v>43195</v>
      </c>
      <c r="B218" s="211" t="s">
        <v>4</v>
      </c>
      <c r="C218" s="211">
        <v>6225</v>
      </c>
      <c r="D218" s="211" t="s">
        <v>1120</v>
      </c>
      <c r="E218" s="211" t="s">
        <v>5</v>
      </c>
      <c r="F218" s="211" t="s">
        <v>7</v>
      </c>
      <c r="G218" s="211" t="s">
        <v>37</v>
      </c>
      <c r="H218" s="211"/>
    </row>
    <row r="219" spans="1:8" s="212" customFormat="1">
      <c r="A219" s="210">
        <v>43195</v>
      </c>
      <c r="B219" s="211" t="s">
        <v>4</v>
      </c>
      <c r="C219" s="211">
        <v>5355</v>
      </c>
      <c r="D219" s="211" t="s">
        <v>935</v>
      </c>
      <c r="E219" s="211" t="s">
        <v>5</v>
      </c>
      <c r="F219" s="211" t="s">
        <v>7</v>
      </c>
      <c r="G219" s="211" t="s">
        <v>1123</v>
      </c>
      <c r="H219" s="211"/>
    </row>
    <row r="220" spans="1:8" s="212" customFormat="1">
      <c r="A220" s="210">
        <v>43195</v>
      </c>
      <c r="B220" s="211" t="s">
        <v>4</v>
      </c>
      <c r="C220" s="211">
        <v>4460</v>
      </c>
      <c r="D220" s="211" t="s">
        <v>158</v>
      </c>
      <c r="E220" s="211" t="s">
        <v>5</v>
      </c>
      <c r="F220" s="211" t="s">
        <v>7</v>
      </c>
      <c r="G220" s="211" t="s">
        <v>1124</v>
      </c>
      <c r="H220" s="211"/>
    </row>
    <row r="221" spans="1:8" s="212" customFormat="1">
      <c r="A221" s="210">
        <v>43195</v>
      </c>
      <c r="B221" s="211" t="s">
        <v>4</v>
      </c>
      <c r="C221" s="211">
        <v>3382</v>
      </c>
      <c r="D221" s="211" t="s">
        <v>333</v>
      </c>
      <c r="E221" s="211" t="s">
        <v>5</v>
      </c>
      <c r="F221" s="211" t="s">
        <v>6</v>
      </c>
      <c r="G221" s="211" t="s">
        <v>388</v>
      </c>
      <c r="H221" s="211"/>
    </row>
    <row r="222" spans="1:8" s="212" customFormat="1">
      <c r="A222" s="210">
        <v>43195</v>
      </c>
      <c r="B222" s="211" t="s">
        <v>4</v>
      </c>
      <c r="C222" s="211">
        <v>4423</v>
      </c>
      <c r="D222" s="211" t="s">
        <v>158</v>
      </c>
      <c r="E222" s="211" t="s">
        <v>5</v>
      </c>
      <c r="F222" s="211" t="s">
        <v>7</v>
      </c>
      <c r="G222" s="211" t="s">
        <v>1136</v>
      </c>
      <c r="H222" s="211"/>
    </row>
    <row r="223" spans="1:8" s="212" customFormat="1">
      <c r="A223" s="210">
        <v>43195</v>
      </c>
      <c r="B223" s="211" t="s">
        <v>4</v>
      </c>
      <c r="C223" s="211">
        <v>3674</v>
      </c>
      <c r="D223" s="211" t="s">
        <v>181</v>
      </c>
      <c r="E223" s="211" t="s">
        <v>5</v>
      </c>
      <c r="F223" s="211" t="s">
        <v>7</v>
      </c>
      <c r="G223" s="211" t="s">
        <v>1138</v>
      </c>
      <c r="H223" s="211"/>
    </row>
    <row r="224" spans="1:8" s="212" customFormat="1">
      <c r="A224" s="210">
        <v>43195</v>
      </c>
      <c r="B224" s="211" t="s">
        <v>4</v>
      </c>
      <c r="C224" s="211">
        <v>5861</v>
      </c>
      <c r="D224" s="211" t="s">
        <v>184</v>
      </c>
      <c r="E224" s="211" t="s">
        <v>5</v>
      </c>
      <c r="F224" s="211" t="s">
        <v>6</v>
      </c>
      <c r="G224" s="211" t="s">
        <v>951</v>
      </c>
      <c r="H224" s="211"/>
    </row>
    <row r="225" spans="1:8" s="212" customFormat="1">
      <c r="A225" s="210">
        <v>43195</v>
      </c>
      <c r="B225" s="211" t="s">
        <v>4</v>
      </c>
      <c r="C225" s="211">
        <v>5424</v>
      </c>
      <c r="D225" s="211" t="s">
        <v>1081</v>
      </c>
      <c r="E225" s="211" t="s">
        <v>5</v>
      </c>
      <c r="F225" s="211" t="s">
        <v>24</v>
      </c>
      <c r="G225" s="211" t="s">
        <v>41</v>
      </c>
      <c r="H225" s="211"/>
    </row>
    <row r="226" spans="1:8" s="212" customFormat="1">
      <c r="A226" s="210">
        <v>43196</v>
      </c>
      <c r="B226" s="211" t="s">
        <v>4</v>
      </c>
      <c r="C226" s="211">
        <v>4490</v>
      </c>
      <c r="D226" s="211" t="s">
        <v>158</v>
      </c>
      <c r="E226" s="211" t="s">
        <v>5</v>
      </c>
      <c r="F226" s="211" t="s">
        <v>7</v>
      </c>
      <c r="G226" s="211" t="s">
        <v>123</v>
      </c>
      <c r="H226" s="211"/>
    </row>
    <row r="227" spans="1:8" s="212" customFormat="1">
      <c r="A227" s="210">
        <v>43196</v>
      </c>
      <c r="B227" s="211" t="s">
        <v>4</v>
      </c>
      <c r="C227" s="211">
        <v>6922</v>
      </c>
      <c r="D227" s="211" t="s">
        <v>137</v>
      </c>
      <c r="E227" s="211" t="s">
        <v>5</v>
      </c>
      <c r="F227" s="211" t="s">
        <v>5</v>
      </c>
      <c r="G227" s="211" t="s">
        <v>663</v>
      </c>
      <c r="H227" s="211"/>
    </row>
    <row r="228" spans="1:8" s="212" customFormat="1">
      <c r="A228" s="210">
        <v>43196</v>
      </c>
      <c r="B228" s="211" t="s">
        <v>4</v>
      </c>
      <c r="C228" s="211">
        <v>5711</v>
      </c>
      <c r="D228" s="211" t="s">
        <v>341</v>
      </c>
      <c r="E228" s="211" t="s">
        <v>5</v>
      </c>
      <c r="F228" s="211" t="s">
        <v>7</v>
      </c>
      <c r="G228" s="211" t="s">
        <v>388</v>
      </c>
      <c r="H228" s="211"/>
    </row>
    <row r="229" spans="1:8" s="212" customFormat="1">
      <c r="A229" s="210">
        <v>43196</v>
      </c>
      <c r="B229" s="211" t="s">
        <v>4</v>
      </c>
      <c r="C229" s="211">
        <v>5713</v>
      </c>
      <c r="D229" s="211" t="s">
        <v>341</v>
      </c>
      <c r="E229" s="211" t="s">
        <v>5</v>
      </c>
      <c r="F229" s="211" t="s">
        <v>6</v>
      </c>
      <c r="G229" s="211" t="s">
        <v>388</v>
      </c>
      <c r="H229" s="211"/>
    </row>
    <row r="230" spans="1:8" s="212" customFormat="1">
      <c r="A230" s="210">
        <v>43196</v>
      </c>
      <c r="B230" s="211" t="s">
        <v>4</v>
      </c>
      <c r="C230" s="211">
        <v>3552</v>
      </c>
      <c r="D230" s="211" t="s">
        <v>168</v>
      </c>
      <c r="E230" s="211" t="s">
        <v>5</v>
      </c>
      <c r="F230" s="211" t="s">
        <v>6</v>
      </c>
      <c r="G230" s="211" t="s">
        <v>1153</v>
      </c>
      <c r="H230" s="211"/>
    </row>
    <row r="231" spans="1:8" s="212" customFormat="1">
      <c r="A231" s="210">
        <v>43196</v>
      </c>
      <c r="B231" s="211" t="s">
        <v>4</v>
      </c>
      <c r="C231" s="211">
        <v>4412</v>
      </c>
      <c r="D231" s="211" t="s">
        <v>145</v>
      </c>
      <c r="E231" s="211" t="s">
        <v>5</v>
      </c>
      <c r="F231" s="211" t="s">
        <v>6</v>
      </c>
      <c r="G231" s="211" t="s">
        <v>42</v>
      </c>
      <c r="H231" s="211"/>
    </row>
    <row r="232" spans="1:8" s="212" customFormat="1">
      <c r="A232" s="210">
        <v>43196</v>
      </c>
      <c r="B232" s="211" t="s">
        <v>4</v>
      </c>
      <c r="C232" s="211">
        <v>8538</v>
      </c>
      <c r="D232" s="211" t="s">
        <v>1154</v>
      </c>
      <c r="E232" s="211" t="s">
        <v>5</v>
      </c>
      <c r="F232" s="211" t="s">
        <v>7</v>
      </c>
      <c r="G232" s="211" t="s">
        <v>1155</v>
      </c>
      <c r="H232" s="211"/>
    </row>
    <row r="233" spans="1:8" s="212" customFormat="1">
      <c r="A233" s="210">
        <v>43196</v>
      </c>
      <c r="B233" s="211" t="s">
        <v>4</v>
      </c>
      <c r="C233" s="211">
        <v>4514</v>
      </c>
      <c r="D233" s="211" t="s">
        <v>131</v>
      </c>
      <c r="E233" s="211" t="s">
        <v>5</v>
      </c>
      <c r="F233" s="211" t="s">
        <v>6</v>
      </c>
      <c r="G233" s="211" t="s">
        <v>1156</v>
      </c>
      <c r="H233" s="211"/>
    </row>
    <row r="234" spans="1:8" s="212" customFormat="1">
      <c r="A234" s="210">
        <v>43196</v>
      </c>
      <c r="B234" s="211" t="s">
        <v>4</v>
      </c>
      <c r="C234" s="211">
        <v>4514</v>
      </c>
      <c r="D234" s="211" t="s">
        <v>131</v>
      </c>
      <c r="E234" s="211" t="s">
        <v>5</v>
      </c>
      <c r="F234" s="211" t="s">
        <v>6</v>
      </c>
      <c r="G234" s="211" t="s">
        <v>1156</v>
      </c>
      <c r="H234" s="211"/>
    </row>
    <row r="235" spans="1:8" s="212" customFormat="1">
      <c r="A235" s="210">
        <v>43196</v>
      </c>
      <c r="B235" s="211" t="s">
        <v>4</v>
      </c>
      <c r="C235" s="211">
        <v>4514</v>
      </c>
      <c r="D235" s="211" t="s">
        <v>131</v>
      </c>
      <c r="E235" s="211" t="s">
        <v>5</v>
      </c>
      <c r="F235" s="211" t="s">
        <v>6</v>
      </c>
      <c r="G235" s="211" t="s">
        <v>1156</v>
      </c>
      <c r="H235" s="211"/>
    </row>
    <row r="236" spans="1:8" s="212" customFormat="1">
      <c r="A236" s="210">
        <v>43197</v>
      </c>
      <c r="B236" s="211" t="s">
        <v>4</v>
      </c>
      <c r="C236" s="211">
        <v>4521</v>
      </c>
      <c r="D236" s="211" t="s">
        <v>131</v>
      </c>
      <c r="E236" s="211" t="s">
        <v>5</v>
      </c>
      <c r="F236" s="211" t="s">
        <v>363</v>
      </c>
      <c r="G236" s="211" t="s">
        <v>388</v>
      </c>
      <c r="H236" s="211"/>
    </row>
    <row r="237" spans="1:8" s="212" customFormat="1">
      <c r="A237" s="210">
        <v>43198</v>
      </c>
      <c r="B237" s="211" t="s">
        <v>4</v>
      </c>
      <c r="C237" s="211">
        <v>4651</v>
      </c>
      <c r="D237" s="211" t="s">
        <v>131</v>
      </c>
      <c r="E237" s="211" t="s">
        <v>5</v>
      </c>
      <c r="F237" s="211" t="s">
        <v>6</v>
      </c>
      <c r="G237" s="211" t="s">
        <v>663</v>
      </c>
      <c r="H237" s="211"/>
    </row>
    <row r="238" spans="1:8" s="212" customFormat="1">
      <c r="A238" s="210">
        <v>43199</v>
      </c>
      <c r="B238" s="211" t="s">
        <v>4</v>
      </c>
      <c r="C238" s="211">
        <v>2135</v>
      </c>
      <c r="D238" s="211" t="s">
        <v>205</v>
      </c>
      <c r="E238" s="211" t="s">
        <v>5</v>
      </c>
      <c r="F238" s="211" t="s">
        <v>7</v>
      </c>
      <c r="G238" s="211" t="s">
        <v>1160</v>
      </c>
      <c r="H238" s="211"/>
    </row>
    <row r="239" spans="1:8" s="212" customFormat="1">
      <c r="A239" s="210">
        <v>43199</v>
      </c>
      <c r="B239" s="211" t="s">
        <v>4</v>
      </c>
      <c r="C239" s="211">
        <v>7569</v>
      </c>
      <c r="D239" s="211" t="s">
        <v>468</v>
      </c>
      <c r="E239" s="211" t="s">
        <v>5</v>
      </c>
      <c r="F239" s="211" t="s">
        <v>228</v>
      </c>
      <c r="G239" s="211" t="s">
        <v>1161</v>
      </c>
      <c r="H239" s="211"/>
    </row>
    <row r="240" spans="1:8" s="212" customFormat="1">
      <c r="A240" s="210">
        <v>43199</v>
      </c>
      <c r="B240" s="211" t="s">
        <v>4</v>
      </c>
      <c r="C240" s="211">
        <v>9175</v>
      </c>
      <c r="D240" s="211" t="s">
        <v>1162</v>
      </c>
      <c r="E240" s="211" t="s">
        <v>5</v>
      </c>
      <c r="F240" s="211" t="s">
        <v>7</v>
      </c>
      <c r="G240" s="211" t="s">
        <v>388</v>
      </c>
      <c r="H240" s="211"/>
    </row>
    <row r="241" spans="1:8" s="212" customFormat="1">
      <c r="A241" s="210">
        <v>43199</v>
      </c>
      <c r="B241" s="211" t="s">
        <v>4</v>
      </c>
      <c r="C241" s="211">
        <v>4443</v>
      </c>
      <c r="D241" s="211" t="s">
        <v>158</v>
      </c>
      <c r="E241" s="211" t="s">
        <v>5</v>
      </c>
      <c r="F241" s="211" t="s">
        <v>7</v>
      </c>
      <c r="G241" s="211" t="s">
        <v>1164</v>
      </c>
      <c r="H241" s="211"/>
    </row>
    <row r="242" spans="1:8" s="212" customFormat="1">
      <c r="A242" s="210">
        <v>43200</v>
      </c>
      <c r="B242" s="211" t="s">
        <v>4</v>
      </c>
      <c r="C242" s="211">
        <v>3616</v>
      </c>
      <c r="D242" s="211" t="s">
        <v>181</v>
      </c>
      <c r="E242" s="211" t="s">
        <v>5</v>
      </c>
      <c r="F242" s="211" t="s">
        <v>363</v>
      </c>
      <c r="G242" s="211" t="s">
        <v>1165</v>
      </c>
      <c r="H242" s="211"/>
    </row>
    <row r="243" spans="1:8" s="212" customFormat="1">
      <c r="A243" s="210">
        <v>43200</v>
      </c>
      <c r="B243" s="211" t="s">
        <v>4</v>
      </c>
      <c r="C243" s="211">
        <v>2440</v>
      </c>
      <c r="D243" s="211" t="s">
        <v>205</v>
      </c>
      <c r="E243" s="211" t="s">
        <v>5</v>
      </c>
      <c r="F243" s="211" t="s">
        <v>7</v>
      </c>
      <c r="G243" s="211" t="s">
        <v>243</v>
      </c>
      <c r="H243" s="211"/>
    </row>
    <row r="244" spans="1:8" s="212" customFormat="1">
      <c r="A244" s="210">
        <v>43200</v>
      </c>
      <c r="B244" s="211" t="s">
        <v>4</v>
      </c>
      <c r="C244" s="211">
        <v>3938</v>
      </c>
      <c r="D244" s="211" t="s">
        <v>175</v>
      </c>
      <c r="E244" s="211" t="s">
        <v>5</v>
      </c>
      <c r="F244" s="211" t="s">
        <v>6</v>
      </c>
      <c r="G244" s="211" t="s">
        <v>123</v>
      </c>
      <c r="H244" s="211"/>
    </row>
    <row r="245" spans="1:8" s="212" customFormat="1">
      <c r="A245" s="210">
        <v>43200</v>
      </c>
      <c r="B245" s="211" t="s">
        <v>4</v>
      </c>
      <c r="C245" s="211">
        <v>4932</v>
      </c>
      <c r="D245" s="211" t="s">
        <v>386</v>
      </c>
      <c r="E245" s="211" t="s">
        <v>5</v>
      </c>
      <c r="F245" s="211" t="s">
        <v>7</v>
      </c>
      <c r="G245" s="211" t="s">
        <v>388</v>
      </c>
      <c r="H245" s="211"/>
    </row>
    <row r="246" spans="1:8" s="212" customFormat="1">
      <c r="A246" s="210">
        <v>43200</v>
      </c>
      <c r="B246" s="211" t="s">
        <v>4</v>
      </c>
      <c r="C246" s="211">
        <v>4411</v>
      </c>
      <c r="D246" s="211" t="s">
        <v>139</v>
      </c>
      <c r="E246" s="211" t="s">
        <v>5</v>
      </c>
      <c r="F246" s="211" t="s">
        <v>7</v>
      </c>
      <c r="G246" s="211" t="s">
        <v>123</v>
      </c>
      <c r="H246" s="211"/>
    </row>
    <row r="247" spans="1:8" s="212" customFormat="1">
      <c r="A247" s="210">
        <v>43200</v>
      </c>
      <c r="B247" s="211" t="s">
        <v>4</v>
      </c>
      <c r="C247" s="211">
        <v>5713</v>
      </c>
      <c r="D247" s="211" t="s">
        <v>341</v>
      </c>
      <c r="E247" s="211" t="s">
        <v>5</v>
      </c>
      <c r="F247" s="211" t="s">
        <v>7</v>
      </c>
      <c r="G247" s="211" t="s">
        <v>123</v>
      </c>
      <c r="H247" s="211"/>
    </row>
    <row r="248" spans="1:8" s="212" customFormat="1">
      <c r="A248" s="210">
        <v>43200</v>
      </c>
      <c r="B248" s="211" t="s">
        <v>4</v>
      </c>
      <c r="C248" s="211">
        <v>4636</v>
      </c>
      <c r="D248" s="211" t="s">
        <v>131</v>
      </c>
      <c r="E248" s="211" t="s">
        <v>5</v>
      </c>
      <c r="F248" s="211" t="s">
        <v>7</v>
      </c>
      <c r="G248" s="211" t="s">
        <v>1177</v>
      </c>
      <c r="H248" s="211"/>
    </row>
    <row r="249" spans="1:8" s="212" customFormat="1">
      <c r="A249" s="210">
        <v>43201</v>
      </c>
      <c r="B249" s="211" t="s">
        <v>4</v>
      </c>
      <c r="C249" s="211">
        <v>3543</v>
      </c>
      <c r="D249" s="211" t="s">
        <v>168</v>
      </c>
      <c r="E249" s="211" t="s">
        <v>5</v>
      </c>
      <c r="F249" s="211" t="s">
        <v>363</v>
      </c>
      <c r="G249" s="211" t="s">
        <v>663</v>
      </c>
      <c r="H249" s="211"/>
    </row>
    <row r="250" spans="1:8" s="212" customFormat="1">
      <c r="A250" s="210">
        <v>43201</v>
      </c>
      <c r="B250" s="211" t="s">
        <v>4</v>
      </c>
      <c r="C250" s="211">
        <v>4974</v>
      </c>
      <c r="D250" s="211" t="s">
        <v>340</v>
      </c>
      <c r="E250" s="211" t="s">
        <v>5</v>
      </c>
      <c r="F250" s="211" t="s">
        <v>7</v>
      </c>
      <c r="G250" s="211" t="s">
        <v>123</v>
      </c>
      <c r="H250" s="211"/>
    </row>
    <row r="251" spans="1:8" s="212" customFormat="1">
      <c r="A251" s="210">
        <v>43204</v>
      </c>
      <c r="B251" s="211" t="s">
        <v>4</v>
      </c>
      <c r="C251" s="211">
        <v>4505</v>
      </c>
      <c r="D251" s="211" t="s">
        <v>131</v>
      </c>
      <c r="E251" s="211" t="s">
        <v>5</v>
      </c>
      <c r="F251" s="211" t="s">
        <v>7</v>
      </c>
      <c r="G251" s="211" t="s">
        <v>93</v>
      </c>
      <c r="H251" s="211"/>
    </row>
    <row r="252" spans="1:8" s="212" customFormat="1">
      <c r="A252" s="210">
        <v>43204</v>
      </c>
      <c r="B252" s="211" t="s">
        <v>4</v>
      </c>
      <c r="C252" s="211">
        <v>4938</v>
      </c>
      <c r="D252" s="211" t="s">
        <v>152</v>
      </c>
      <c r="E252" s="211" t="s">
        <v>5</v>
      </c>
      <c r="F252" s="211" t="s">
        <v>7</v>
      </c>
      <c r="G252" s="211" t="s">
        <v>1186</v>
      </c>
      <c r="H252" s="211"/>
    </row>
    <row r="253" spans="1:8" s="212" customFormat="1">
      <c r="A253" s="210">
        <v>43205</v>
      </c>
      <c r="B253" s="211" t="s">
        <v>4</v>
      </c>
      <c r="C253" s="211">
        <v>4265</v>
      </c>
      <c r="D253" s="211" t="s">
        <v>141</v>
      </c>
      <c r="E253" s="211" t="s">
        <v>5</v>
      </c>
      <c r="F253" s="211" t="s">
        <v>7</v>
      </c>
      <c r="G253" s="211" t="s">
        <v>1192</v>
      </c>
      <c r="H253" s="211"/>
    </row>
    <row r="254" spans="1:8" s="212" customFormat="1">
      <c r="A254" s="210">
        <v>43205</v>
      </c>
      <c r="B254" s="211" t="s">
        <v>4</v>
      </c>
      <c r="C254" s="211">
        <v>8447</v>
      </c>
      <c r="D254" s="211" t="s">
        <v>385</v>
      </c>
      <c r="E254" s="211" t="s">
        <v>5</v>
      </c>
      <c r="F254" s="211" t="s">
        <v>7</v>
      </c>
      <c r="G254" s="211" t="s">
        <v>1195</v>
      </c>
      <c r="H254" s="211"/>
    </row>
    <row r="255" spans="1:8" s="212" customFormat="1" ht="15.75" customHeight="1">
      <c r="A255" s="210">
        <v>43205</v>
      </c>
      <c r="B255" s="211" t="s">
        <v>4</v>
      </c>
      <c r="C255" s="211">
        <v>8522</v>
      </c>
      <c r="D255" s="211" t="s">
        <v>1196</v>
      </c>
      <c r="E255" s="211" t="s">
        <v>5</v>
      </c>
      <c r="F255" s="211" t="s">
        <v>56</v>
      </c>
      <c r="G255" s="211" t="s">
        <v>1197</v>
      </c>
      <c r="H255" s="211"/>
    </row>
    <row r="256" spans="1:8" s="212" customFormat="1">
      <c r="A256" s="210">
        <v>43207</v>
      </c>
      <c r="B256" s="211" t="s">
        <v>4</v>
      </c>
      <c r="C256" s="211">
        <v>7131</v>
      </c>
      <c r="D256" s="211" t="s">
        <v>141</v>
      </c>
      <c r="E256" s="211" t="s">
        <v>5</v>
      </c>
      <c r="F256" s="211" t="s">
        <v>6</v>
      </c>
      <c r="G256" s="211" t="s">
        <v>961</v>
      </c>
      <c r="H256" s="211"/>
    </row>
    <row r="257" spans="1:8" s="212" customFormat="1">
      <c r="A257" s="210">
        <v>43208</v>
      </c>
      <c r="B257" s="211" t="s">
        <v>4</v>
      </c>
      <c r="C257" s="211">
        <v>9807</v>
      </c>
      <c r="D257" s="211" t="s">
        <v>1214</v>
      </c>
      <c r="E257" s="211" t="s">
        <v>5</v>
      </c>
      <c r="F257" s="211" t="s">
        <v>122</v>
      </c>
      <c r="G257" s="211" t="s">
        <v>510</v>
      </c>
      <c r="H257" s="211"/>
    </row>
    <row r="258" spans="1:8" s="212" customFormat="1">
      <c r="A258" s="210" t="s">
        <v>1216</v>
      </c>
      <c r="B258" s="211" t="s">
        <v>4</v>
      </c>
      <c r="C258" s="211">
        <v>1470</v>
      </c>
      <c r="D258" s="211" t="s">
        <v>205</v>
      </c>
      <c r="E258" s="211" t="s">
        <v>5</v>
      </c>
      <c r="F258" s="211" t="s">
        <v>24</v>
      </c>
      <c r="G258" s="211" t="s">
        <v>533</v>
      </c>
      <c r="H258" s="211"/>
    </row>
    <row r="259" spans="1:8" s="212" customFormat="1">
      <c r="A259" s="210">
        <v>43212</v>
      </c>
      <c r="B259" s="211" t="s">
        <v>4</v>
      </c>
      <c r="C259" s="211">
        <v>1461</v>
      </c>
      <c r="D259" s="211" t="s">
        <v>1221</v>
      </c>
      <c r="E259" s="211" t="s">
        <v>5</v>
      </c>
      <c r="F259" s="211" t="s">
        <v>6</v>
      </c>
      <c r="G259" s="211" t="s">
        <v>514</v>
      </c>
      <c r="H259" s="211"/>
    </row>
    <row r="260" spans="1:8" s="212" customFormat="1">
      <c r="A260" s="210">
        <v>43212</v>
      </c>
      <c r="B260" s="211" t="s">
        <v>4</v>
      </c>
      <c r="C260" s="211">
        <v>5880</v>
      </c>
      <c r="D260" s="211" t="s">
        <v>307</v>
      </c>
      <c r="E260" s="211" t="s">
        <v>5</v>
      </c>
      <c r="F260" s="211" t="s">
        <v>127</v>
      </c>
      <c r="G260" s="211" t="s">
        <v>243</v>
      </c>
      <c r="H260" s="211"/>
    </row>
    <row r="261" spans="1:8" s="212" customFormat="1">
      <c r="A261" s="210">
        <v>43212</v>
      </c>
      <c r="B261" s="211" t="s">
        <v>4</v>
      </c>
      <c r="C261" s="211">
        <v>4642</v>
      </c>
      <c r="D261" s="211" t="s">
        <v>131</v>
      </c>
      <c r="E261" s="211" t="s">
        <v>5</v>
      </c>
      <c r="F261" s="211" t="s">
        <v>127</v>
      </c>
      <c r="G261" s="211" t="s">
        <v>1223</v>
      </c>
      <c r="H261" s="211"/>
    </row>
    <row r="262" spans="1:8" s="212" customFormat="1">
      <c r="A262" s="210">
        <v>43212</v>
      </c>
      <c r="B262" s="211" t="s">
        <v>4</v>
      </c>
      <c r="C262" s="211">
        <v>2153</v>
      </c>
      <c r="D262" s="211" t="s">
        <v>132</v>
      </c>
      <c r="E262" s="211" t="s">
        <v>5</v>
      </c>
      <c r="F262" s="211" t="s">
        <v>5</v>
      </c>
      <c r="G262" s="211" t="s">
        <v>116</v>
      </c>
      <c r="H262" s="211"/>
    </row>
    <row r="263" spans="1:8" s="212" customFormat="1">
      <c r="A263" s="210">
        <v>43215</v>
      </c>
      <c r="B263" s="211" t="s">
        <v>984</v>
      </c>
      <c r="C263" s="211" t="s">
        <v>1232</v>
      </c>
      <c r="D263" s="211" t="s">
        <v>1233</v>
      </c>
      <c r="E263" s="211" t="s">
        <v>5</v>
      </c>
      <c r="F263" s="211" t="s">
        <v>5</v>
      </c>
      <c r="G263" s="211" t="s">
        <v>1234</v>
      </c>
      <c r="H263" s="211"/>
    </row>
    <row r="264" spans="1:8" s="212" customFormat="1">
      <c r="A264" s="210">
        <v>43216</v>
      </c>
      <c r="B264" s="211" t="s">
        <v>4</v>
      </c>
      <c r="C264" s="211">
        <v>4341</v>
      </c>
      <c r="D264" s="211" t="s">
        <v>141</v>
      </c>
      <c r="E264" s="211" t="s">
        <v>5</v>
      </c>
      <c r="F264" s="211" t="s">
        <v>7</v>
      </c>
      <c r="G264" s="211" t="s">
        <v>391</v>
      </c>
      <c r="H264" s="211"/>
    </row>
    <row r="265" spans="1:8" s="212" customFormat="1">
      <c r="A265" s="210">
        <v>43216</v>
      </c>
      <c r="B265" s="211" t="s">
        <v>4</v>
      </c>
      <c r="C265" s="211">
        <v>8379</v>
      </c>
      <c r="D265" s="211" t="s">
        <v>300</v>
      </c>
      <c r="E265" s="211" t="s">
        <v>5</v>
      </c>
      <c r="F265" s="211" t="s">
        <v>7</v>
      </c>
      <c r="G265" s="211" t="s">
        <v>548</v>
      </c>
      <c r="H265" s="211"/>
    </row>
    <row r="266" spans="1:8" s="212" customFormat="1">
      <c r="A266" s="210">
        <v>43218</v>
      </c>
      <c r="B266" s="211" t="s">
        <v>22</v>
      </c>
      <c r="C266" s="211">
        <v>5960</v>
      </c>
      <c r="D266" s="211" t="s">
        <v>1273</v>
      </c>
      <c r="E266" s="211" t="s">
        <v>5</v>
      </c>
      <c r="F266" s="211" t="s">
        <v>7</v>
      </c>
      <c r="G266" s="211" t="s">
        <v>1274</v>
      </c>
      <c r="H266" s="211"/>
    </row>
    <row r="267" spans="1:8" s="212" customFormat="1">
      <c r="A267" s="210">
        <v>43218</v>
      </c>
      <c r="B267" s="211" t="s">
        <v>4</v>
      </c>
      <c r="C267" s="211">
        <v>4330</v>
      </c>
      <c r="D267" s="211" t="s">
        <v>141</v>
      </c>
      <c r="E267" s="211" t="s">
        <v>5</v>
      </c>
      <c r="F267" s="211" t="s">
        <v>7</v>
      </c>
      <c r="G267" s="211" t="s">
        <v>1165</v>
      </c>
      <c r="H267" s="211"/>
    </row>
    <row r="268" spans="1:8" s="212" customFormat="1">
      <c r="A268" s="210">
        <v>43218</v>
      </c>
      <c r="B268" s="211" t="s">
        <v>4</v>
      </c>
      <c r="C268" s="211">
        <v>4570</v>
      </c>
      <c r="D268" s="211" t="s">
        <v>131</v>
      </c>
      <c r="E268" s="211" t="s">
        <v>5</v>
      </c>
      <c r="F268" s="211" t="s">
        <v>7</v>
      </c>
      <c r="G268" s="211" t="s">
        <v>42</v>
      </c>
      <c r="H268" s="211"/>
    </row>
    <row r="269" spans="1:8" s="212" customFormat="1">
      <c r="A269" s="210">
        <v>43219</v>
      </c>
      <c r="B269" s="211" t="s">
        <v>4</v>
      </c>
      <c r="C269" s="211">
        <v>2717</v>
      </c>
      <c r="D269" s="211" t="s">
        <v>132</v>
      </c>
      <c r="E269" s="211" t="s">
        <v>5</v>
      </c>
      <c r="F269" s="211" t="s">
        <v>363</v>
      </c>
      <c r="G269" s="211" t="s">
        <v>65</v>
      </c>
      <c r="H269" s="211"/>
    </row>
    <row r="270" spans="1:8" s="212" customFormat="1">
      <c r="A270" s="210">
        <v>43219</v>
      </c>
      <c r="B270" s="211" t="s">
        <v>4</v>
      </c>
      <c r="C270" s="211">
        <v>6910</v>
      </c>
      <c r="D270" s="211" t="s">
        <v>286</v>
      </c>
      <c r="E270" s="211" t="s">
        <v>5</v>
      </c>
      <c r="F270" s="211" t="s">
        <v>6</v>
      </c>
      <c r="G270" s="211" t="s">
        <v>388</v>
      </c>
      <c r="H270" s="211"/>
    </row>
    <row r="271" spans="1:8" s="212" customFormat="1">
      <c r="A271" s="210">
        <v>43219</v>
      </c>
      <c r="B271" s="211" t="s">
        <v>4</v>
      </c>
      <c r="C271" s="211">
        <v>4022</v>
      </c>
      <c r="D271" s="211" t="s">
        <v>141</v>
      </c>
      <c r="E271" s="211" t="s">
        <v>5</v>
      </c>
      <c r="F271" s="211" t="s">
        <v>6</v>
      </c>
      <c r="G271" s="211" t="s">
        <v>42</v>
      </c>
      <c r="H271" s="211"/>
    </row>
    <row r="272" spans="1:8" s="212" customFormat="1">
      <c r="A272" s="210">
        <v>43219</v>
      </c>
      <c r="B272" s="211" t="s">
        <v>4</v>
      </c>
      <c r="C272" s="211">
        <v>3864</v>
      </c>
      <c r="D272" s="211" t="s">
        <v>304</v>
      </c>
      <c r="E272" s="211" t="s">
        <v>5</v>
      </c>
      <c r="F272" s="211" t="s">
        <v>5</v>
      </c>
      <c r="G272" s="211" t="s">
        <v>946</v>
      </c>
      <c r="H272" s="211"/>
    </row>
    <row r="273" spans="1:8" s="212" customFormat="1" ht="16" customHeight="1">
      <c r="A273" s="210">
        <v>43219</v>
      </c>
      <c r="B273" s="211" t="s">
        <v>4</v>
      </c>
      <c r="C273" s="211">
        <v>4527</v>
      </c>
      <c r="D273" s="211" t="s">
        <v>207</v>
      </c>
      <c r="E273" s="211" t="s">
        <v>5</v>
      </c>
      <c r="F273" s="211" t="s">
        <v>6</v>
      </c>
      <c r="G273" s="211" t="s">
        <v>1302</v>
      </c>
      <c r="H273" s="211"/>
    </row>
    <row r="274" spans="1:8" s="212" customFormat="1">
      <c r="A274" s="210">
        <v>43219</v>
      </c>
      <c r="B274" s="211" t="s">
        <v>7</v>
      </c>
      <c r="C274" s="211">
        <v>57298</v>
      </c>
      <c r="D274" s="211" t="s">
        <v>1307</v>
      </c>
      <c r="E274" s="211" t="s">
        <v>5</v>
      </c>
      <c r="F274" s="211" t="s">
        <v>35</v>
      </c>
      <c r="G274" s="211" t="s">
        <v>663</v>
      </c>
      <c r="H274" s="211"/>
    </row>
    <row r="275" spans="1:8" s="212" customFormat="1">
      <c r="A275" s="210">
        <v>43219</v>
      </c>
      <c r="B275" s="211" t="s">
        <v>4</v>
      </c>
      <c r="C275" s="211">
        <v>7430</v>
      </c>
      <c r="D275" s="211" t="s">
        <v>467</v>
      </c>
      <c r="E275" s="211" t="s">
        <v>5</v>
      </c>
      <c r="F275" s="211" t="s">
        <v>6</v>
      </c>
      <c r="G275" s="211" t="s">
        <v>42</v>
      </c>
      <c r="H275" s="211"/>
    </row>
    <row r="276" spans="1:8" s="212" customFormat="1">
      <c r="A276" s="210">
        <v>43219</v>
      </c>
      <c r="B276" s="211" t="s">
        <v>4</v>
      </c>
      <c r="C276" s="211">
        <v>3450</v>
      </c>
      <c r="D276" s="211" t="s">
        <v>168</v>
      </c>
      <c r="E276" s="211" t="s">
        <v>5</v>
      </c>
      <c r="F276" s="211" t="s">
        <v>7</v>
      </c>
      <c r="G276" s="211" t="s">
        <v>388</v>
      </c>
      <c r="H276" s="211"/>
    </row>
    <row r="277" spans="1:8" s="212" customFormat="1">
      <c r="A277" s="210">
        <v>43219</v>
      </c>
      <c r="B277" s="211" t="s">
        <v>4</v>
      </c>
      <c r="C277" s="211">
        <v>3326</v>
      </c>
      <c r="D277" s="211" t="s">
        <v>185</v>
      </c>
      <c r="E277" s="211" t="s">
        <v>5</v>
      </c>
      <c r="F277" s="211" t="s">
        <v>7</v>
      </c>
      <c r="G277" s="211" t="s">
        <v>1311</v>
      </c>
      <c r="H277" s="211"/>
    </row>
    <row r="278" spans="1:8" s="212" customFormat="1">
      <c r="A278" s="210">
        <v>43219</v>
      </c>
      <c r="B278" s="211" t="s">
        <v>4</v>
      </c>
      <c r="C278" s="211">
        <v>1310</v>
      </c>
      <c r="D278" s="211" t="s">
        <v>132</v>
      </c>
      <c r="E278" s="211" t="s">
        <v>5</v>
      </c>
      <c r="F278" s="211" t="s">
        <v>7</v>
      </c>
      <c r="G278" s="211" t="s">
        <v>388</v>
      </c>
      <c r="H278" s="211"/>
    </row>
    <row r="279" spans="1:8" s="212" customFormat="1">
      <c r="A279" s="210">
        <v>43201</v>
      </c>
      <c r="B279" s="211" t="s">
        <v>4</v>
      </c>
      <c r="C279" s="211"/>
      <c r="D279" s="211" t="s">
        <v>205</v>
      </c>
      <c r="E279" s="211" t="s">
        <v>5</v>
      </c>
      <c r="F279" s="211"/>
      <c r="G279" s="211"/>
      <c r="H279" s="211"/>
    </row>
    <row r="280" spans="1:8" s="212" customFormat="1">
      <c r="A280" s="210">
        <v>43204</v>
      </c>
      <c r="B280" s="211" t="s">
        <v>4</v>
      </c>
      <c r="C280" s="211">
        <v>3910</v>
      </c>
      <c r="D280" s="211" t="s">
        <v>175</v>
      </c>
      <c r="E280" s="211" t="s">
        <v>71</v>
      </c>
      <c r="F280" s="211" t="s">
        <v>9</v>
      </c>
      <c r="G280" s="211" t="s">
        <v>663</v>
      </c>
      <c r="H280" s="211"/>
    </row>
    <row r="281" spans="1:8" s="212" customFormat="1">
      <c r="A281" s="210">
        <v>43219</v>
      </c>
      <c r="B281" s="211" t="s">
        <v>4</v>
      </c>
      <c r="C281" s="211">
        <v>2367</v>
      </c>
      <c r="D281" s="211" t="s">
        <v>132</v>
      </c>
      <c r="E281" s="211" t="s">
        <v>225</v>
      </c>
      <c r="F281" s="211" t="s">
        <v>24</v>
      </c>
      <c r="G281" s="211" t="s">
        <v>388</v>
      </c>
      <c r="H281" s="211"/>
    </row>
    <row r="282" spans="1:8" s="212" customFormat="1">
      <c r="A282" s="210">
        <v>43196</v>
      </c>
      <c r="B282" s="211" t="s">
        <v>1149</v>
      </c>
      <c r="C282" s="211">
        <v>1000</v>
      </c>
      <c r="D282" s="211" t="s">
        <v>1150</v>
      </c>
      <c r="E282" s="211" t="s">
        <v>1151</v>
      </c>
      <c r="F282" s="211" t="s">
        <v>24</v>
      </c>
      <c r="G282" s="211" t="s">
        <v>941</v>
      </c>
      <c r="H282" s="211"/>
    </row>
    <row r="283" spans="1:8" s="212" customFormat="1">
      <c r="A283" s="210">
        <v>43219</v>
      </c>
      <c r="B283" s="211" t="s">
        <v>4</v>
      </c>
      <c r="C283" s="211">
        <v>9011</v>
      </c>
      <c r="D283" s="211" t="s">
        <v>161</v>
      </c>
      <c r="E283" s="211" t="s">
        <v>1303</v>
      </c>
      <c r="F283" s="211" t="s">
        <v>24</v>
      </c>
      <c r="G283" s="211" t="s">
        <v>42</v>
      </c>
      <c r="H283" s="211"/>
    </row>
    <row r="284" spans="1:8" s="212" customFormat="1">
      <c r="A284" s="210">
        <v>43201</v>
      </c>
      <c r="B284" s="211" t="s">
        <v>4</v>
      </c>
      <c r="C284" s="211">
        <v>4478</v>
      </c>
      <c r="D284" s="211" t="s">
        <v>158</v>
      </c>
      <c r="E284" s="211" t="s">
        <v>675</v>
      </c>
      <c r="F284" s="211" t="s">
        <v>5</v>
      </c>
      <c r="G284" s="211" t="s">
        <v>1179</v>
      </c>
      <c r="H284" s="211"/>
    </row>
    <row r="285" spans="1:8" s="212" customFormat="1">
      <c r="A285" s="210">
        <v>43191</v>
      </c>
      <c r="B285" s="211" t="s">
        <v>984</v>
      </c>
      <c r="C285" s="211">
        <v>1087</v>
      </c>
      <c r="D285" s="211" t="s">
        <v>1061</v>
      </c>
      <c r="E285" s="211" t="s">
        <v>984</v>
      </c>
      <c r="F285" s="211" t="s">
        <v>24</v>
      </c>
      <c r="G285" s="211" t="s">
        <v>1062</v>
      </c>
      <c r="H285" s="211"/>
    </row>
    <row r="286" spans="1:8" s="212" customFormat="1">
      <c r="A286" s="210">
        <v>43191</v>
      </c>
      <c r="B286" s="211" t="s">
        <v>984</v>
      </c>
      <c r="C286" s="211">
        <v>5038</v>
      </c>
      <c r="D286" s="211" t="s">
        <v>1079</v>
      </c>
      <c r="E286" s="211" t="s">
        <v>984</v>
      </c>
      <c r="F286" s="211" t="s">
        <v>24</v>
      </c>
      <c r="G286" s="211" t="s">
        <v>941</v>
      </c>
      <c r="H286" s="211"/>
    </row>
    <row r="287" spans="1:8" s="212" customFormat="1">
      <c r="A287" s="210">
        <v>43219</v>
      </c>
      <c r="B287" s="211" t="s">
        <v>4</v>
      </c>
      <c r="C287" s="211">
        <v>1947</v>
      </c>
      <c r="D287" s="211" t="s">
        <v>132</v>
      </c>
      <c r="E287" s="211" t="s">
        <v>984</v>
      </c>
      <c r="F287" s="211" t="s">
        <v>24</v>
      </c>
      <c r="G287" s="211" t="s">
        <v>1290</v>
      </c>
      <c r="H287" s="211"/>
    </row>
    <row r="288" spans="1:8" s="212" customFormat="1">
      <c r="A288" s="210">
        <v>43219</v>
      </c>
      <c r="B288" s="211" t="s">
        <v>984</v>
      </c>
      <c r="C288" s="211">
        <v>6665</v>
      </c>
      <c r="D288" s="211" t="s">
        <v>1309</v>
      </c>
      <c r="E288" s="211" t="s">
        <v>984</v>
      </c>
      <c r="F288" s="211" t="s">
        <v>24</v>
      </c>
      <c r="G288" s="211" t="s">
        <v>1230</v>
      </c>
      <c r="H288" s="211"/>
    </row>
    <row r="289" spans="1:8" s="212" customFormat="1">
      <c r="A289" s="210">
        <v>43196</v>
      </c>
      <c r="B289" s="211" t="s">
        <v>4</v>
      </c>
      <c r="C289" s="211">
        <v>2359</v>
      </c>
      <c r="D289" s="211" t="s">
        <v>205</v>
      </c>
      <c r="E289" s="211" t="s">
        <v>79</v>
      </c>
      <c r="F289" s="211" t="s">
        <v>1148</v>
      </c>
      <c r="G289" s="211" t="s">
        <v>42</v>
      </c>
      <c r="H289" s="211"/>
    </row>
    <row r="290" spans="1:8" s="212" customFormat="1">
      <c r="A290" s="210">
        <v>43220</v>
      </c>
      <c r="B290" s="211" t="s">
        <v>4</v>
      </c>
      <c r="C290" s="211">
        <v>7538</v>
      </c>
      <c r="D290" s="211" t="s">
        <v>468</v>
      </c>
      <c r="E290" s="211" t="s">
        <v>79</v>
      </c>
      <c r="F290" s="211" t="s">
        <v>35</v>
      </c>
      <c r="G290" s="211" t="s">
        <v>388</v>
      </c>
      <c r="H290" s="211"/>
    </row>
    <row r="291" spans="1:8" s="212" customFormat="1">
      <c r="A291" s="210">
        <v>43195</v>
      </c>
      <c r="B291" s="211" t="s">
        <v>4</v>
      </c>
      <c r="C291" s="211">
        <v>7418</v>
      </c>
      <c r="D291" s="211" t="s">
        <v>1130</v>
      </c>
      <c r="E291" s="211" t="s">
        <v>25</v>
      </c>
      <c r="F291" s="211" t="s">
        <v>24</v>
      </c>
      <c r="G291" s="211" t="s">
        <v>42</v>
      </c>
      <c r="H291" s="211"/>
    </row>
    <row r="292" spans="1:8" s="212" customFormat="1">
      <c r="A292" s="210">
        <v>43195</v>
      </c>
      <c r="B292" s="211" t="s">
        <v>4</v>
      </c>
      <c r="C292" s="211">
        <v>4777</v>
      </c>
      <c r="D292" s="211" t="s">
        <v>180</v>
      </c>
      <c r="E292" s="211" t="s">
        <v>25</v>
      </c>
      <c r="F292" s="211" t="s">
        <v>5</v>
      </c>
      <c r="G292" s="211" t="s">
        <v>1014</v>
      </c>
      <c r="H292" s="211"/>
    </row>
    <row r="293" spans="1:8" s="212" customFormat="1">
      <c r="A293" s="210">
        <v>43195</v>
      </c>
      <c r="B293" s="211" t="s">
        <v>4</v>
      </c>
      <c r="C293" s="211">
        <v>4975</v>
      </c>
      <c r="D293" s="211" t="s">
        <v>199</v>
      </c>
      <c r="E293" s="211" t="s">
        <v>25</v>
      </c>
      <c r="F293" s="211" t="s">
        <v>5</v>
      </c>
      <c r="G293" s="211" t="s">
        <v>123</v>
      </c>
      <c r="H293" s="211"/>
    </row>
    <row r="294" spans="1:8" s="212" customFormat="1">
      <c r="A294" s="210">
        <v>43196</v>
      </c>
      <c r="B294" s="211" t="s">
        <v>4</v>
      </c>
      <c r="C294" s="211">
        <v>3390</v>
      </c>
      <c r="D294" s="211" t="s">
        <v>180</v>
      </c>
      <c r="E294" s="211" t="s">
        <v>25</v>
      </c>
      <c r="F294" s="211" t="s">
        <v>7</v>
      </c>
      <c r="G294" s="211" t="s">
        <v>1152</v>
      </c>
      <c r="H294" s="211"/>
    </row>
    <row r="295" spans="1:8" s="212" customFormat="1">
      <c r="A295" s="210">
        <v>43196</v>
      </c>
      <c r="B295" s="211" t="s">
        <v>4</v>
      </c>
      <c r="C295" s="211">
        <v>4510</v>
      </c>
      <c r="D295" s="211" t="s">
        <v>131</v>
      </c>
      <c r="E295" s="211" t="s">
        <v>25</v>
      </c>
      <c r="F295" s="211" t="s">
        <v>5</v>
      </c>
      <c r="G295" s="211" t="s">
        <v>1156</v>
      </c>
      <c r="H295" s="211"/>
    </row>
    <row r="296" spans="1:8" s="212" customFormat="1">
      <c r="A296" s="210">
        <v>43197</v>
      </c>
      <c r="B296" s="211" t="s">
        <v>4</v>
      </c>
      <c r="C296" s="211">
        <v>2628</v>
      </c>
      <c r="D296" s="211" t="s">
        <v>205</v>
      </c>
      <c r="E296" s="211" t="s">
        <v>25</v>
      </c>
      <c r="F296" s="211" t="s">
        <v>35</v>
      </c>
      <c r="G296" s="211" t="s">
        <v>1157</v>
      </c>
      <c r="H296" s="211"/>
    </row>
    <row r="297" spans="1:8" s="212" customFormat="1">
      <c r="A297" s="210">
        <v>43200</v>
      </c>
      <c r="B297" s="211" t="s">
        <v>4</v>
      </c>
      <c r="C297" s="211">
        <v>5340</v>
      </c>
      <c r="D297" s="211" t="s">
        <v>314</v>
      </c>
      <c r="E297" s="211" t="s">
        <v>25</v>
      </c>
      <c r="F297" s="211" t="s">
        <v>225</v>
      </c>
      <c r="G297" s="211" t="s">
        <v>388</v>
      </c>
      <c r="H297" s="211"/>
    </row>
    <row r="298" spans="1:8" s="212" customFormat="1">
      <c r="A298" s="210">
        <v>43200</v>
      </c>
      <c r="B298" s="211" t="s">
        <v>4</v>
      </c>
      <c r="C298" s="211">
        <v>5630</v>
      </c>
      <c r="D298" s="211" t="s">
        <v>196</v>
      </c>
      <c r="E298" s="211" t="s">
        <v>25</v>
      </c>
      <c r="F298" s="211" t="s">
        <v>7</v>
      </c>
      <c r="G298" s="211" t="s">
        <v>123</v>
      </c>
      <c r="H298" s="211"/>
    </row>
    <row r="299" spans="1:8" s="212" customFormat="1">
      <c r="A299" s="210">
        <v>43201</v>
      </c>
      <c r="B299" s="211" t="s">
        <v>4</v>
      </c>
      <c r="C299" s="211">
        <v>3321</v>
      </c>
      <c r="D299" s="211" t="s">
        <v>1180</v>
      </c>
      <c r="E299" s="211" t="s">
        <v>25</v>
      </c>
      <c r="F299" s="211" t="s">
        <v>5</v>
      </c>
      <c r="G299" s="211" t="s">
        <v>123</v>
      </c>
      <c r="H299" s="211"/>
    </row>
    <row r="300" spans="1:8" s="212" customFormat="1">
      <c r="A300" s="210">
        <v>43209</v>
      </c>
      <c r="B300" s="211" t="s">
        <v>4</v>
      </c>
      <c r="C300" s="211">
        <v>7546</v>
      </c>
      <c r="D300" s="211" t="s">
        <v>1215</v>
      </c>
      <c r="E300" s="211" t="s">
        <v>25</v>
      </c>
      <c r="F300" s="211" t="s">
        <v>7</v>
      </c>
      <c r="G300" s="211" t="s">
        <v>946</v>
      </c>
      <c r="H300" s="211"/>
    </row>
    <row r="301" spans="1:8" s="212" customFormat="1">
      <c r="A301" s="210">
        <v>43218</v>
      </c>
      <c r="B301" s="211" t="s">
        <v>4</v>
      </c>
      <c r="C301" s="211">
        <v>3321</v>
      </c>
      <c r="D301" s="211" t="s">
        <v>1180</v>
      </c>
      <c r="E301" s="211" t="s">
        <v>25</v>
      </c>
      <c r="F301" s="211" t="s">
        <v>5</v>
      </c>
      <c r="G301" s="211" t="s">
        <v>123</v>
      </c>
      <c r="H301" s="211"/>
    </row>
    <row r="302" spans="1:8" s="212" customFormat="1">
      <c r="A302" s="210">
        <v>43219</v>
      </c>
      <c r="B302" s="211" t="s">
        <v>4</v>
      </c>
      <c r="C302" s="211">
        <v>3251</v>
      </c>
      <c r="D302" s="211" t="s">
        <v>333</v>
      </c>
      <c r="E302" s="211" t="s">
        <v>25</v>
      </c>
      <c r="F302" s="211" t="s">
        <v>25</v>
      </c>
      <c r="G302" s="211" t="s">
        <v>65</v>
      </c>
      <c r="H302" s="211"/>
    </row>
    <row r="303" spans="1:8" s="212" customFormat="1">
      <c r="A303" s="210">
        <v>43219</v>
      </c>
      <c r="B303" s="211" t="s">
        <v>4</v>
      </c>
      <c r="C303" s="211">
        <v>4056</v>
      </c>
      <c r="D303" s="211" t="s">
        <v>141</v>
      </c>
      <c r="E303" s="211" t="s">
        <v>25</v>
      </c>
      <c r="F303" s="211" t="s">
        <v>24</v>
      </c>
      <c r="G303" s="211" t="s">
        <v>388</v>
      </c>
      <c r="H303" s="211"/>
    </row>
    <row r="304" spans="1:8" s="212" customFormat="1">
      <c r="A304" s="210">
        <v>43191</v>
      </c>
      <c r="B304" s="211" t="s">
        <v>6</v>
      </c>
      <c r="C304" s="211">
        <v>87509</v>
      </c>
      <c r="D304" s="211" t="s">
        <v>1071</v>
      </c>
      <c r="E304" s="211" t="s">
        <v>18</v>
      </c>
      <c r="F304" s="211" t="s">
        <v>24</v>
      </c>
      <c r="G304" s="211" t="s">
        <v>388</v>
      </c>
      <c r="H304" s="211"/>
    </row>
    <row r="305" spans="1:8" s="212" customFormat="1">
      <c r="A305" s="210">
        <v>43191</v>
      </c>
      <c r="B305" s="211" t="s">
        <v>4</v>
      </c>
      <c r="C305" s="211">
        <v>1116</v>
      </c>
      <c r="D305" s="211" t="s">
        <v>205</v>
      </c>
      <c r="E305" s="211" t="s">
        <v>18</v>
      </c>
      <c r="F305" s="211" t="s">
        <v>24</v>
      </c>
      <c r="G305" s="211" t="s">
        <v>1070</v>
      </c>
      <c r="H305" s="211"/>
    </row>
    <row r="306" spans="1:8" s="212" customFormat="1">
      <c r="A306" s="210">
        <v>43191</v>
      </c>
      <c r="B306" s="211" t="s">
        <v>4</v>
      </c>
      <c r="C306" s="211">
        <v>8341</v>
      </c>
      <c r="D306" s="211" t="s">
        <v>202</v>
      </c>
      <c r="E306" s="211" t="s">
        <v>18</v>
      </c>
      <c r="F306" s="211" t="s">
        <v>24</v>
      </c>
      <c r="G306" s="211" t="s">
        <v>663</v>
      </c>
      <c r="H306" s="211"/>
    </row>
    <row r="307" spans="1:8" s="212" customFormat="1">
      <c r="A307" s="210">
        <v>43196</v>
      </c>
      <c r="B307" s="211" t="s">
        <v>4</v>
      </c>
      <c r="C307" s="211">
        <v>1520</v>
      </c>
      <c r="D307" s="211" t="s">
        <v>205</v>
      </c>
      <c r="E307" s="211" t="s">
        <v>18</v>
      </c>
      <c r="F307" s="211" t="s">
        <v>35</v>
      </c>
      <c r="G307" s="211" t="s">
        <v>42</v>
      </c>
      <c r="H307" s="211"/>
    </row>
    <row r="308" spans="1:8" s="212" customFormat="1">
      <c r="A308" s="210">
        <v>43212</v>
      </c>
      <c r="B308" s="211" t="s">
        <v>4</v>
      </c>
      <c r="C308" s="211">
        <v>1311</v>
      </c>
      <c r="D308" s="211" t="s">
        <v>132</v>
      </c>
      <c r="E308" s="211" t="s">
        <v>18</v>
      </c>
      <c r="F308" s="211" t="s">
        <v>6</v>
      </c>
      <c r="G308" s="211" t="s">
        <v>1224</v>
      </c>
      <c r="H308" s="211"/>
    </row>
    <row r="309" spans="1:8" s="212" customFormat="1">
      <c r="A309" s="210">
        <v>43219</v>
      </c>
      <c r="B309" s="211" t="s">
        <v>4</v>
      </c>
      <c r="C309" s="211">
        <v>7447</v>
      </c>
      <c r="D309" s="211" t="s">
        <v>474</v>
      </c>
      <c r="E309" s="211" t="s">
        <v>18</v>
      </c>
      <c r="F309" s="211" t="s">
        <v>100</v>
      </c>
      <c r="G309" s="211" t="s">
        <v>663</v>
      </c>
      <c r="H309" s="211"/>
    </row>
    <row r="310" spans="1:8" s="212" customFormat="1">
      <c r="A310" s="210">
        <v>43219</v>
      </c>
      <c r="B310" s="211" t="s">
        <v>4</v>
      </c>
      <c r="C310" s="211">
        <v>7540</v>
      </c>
      <c r="D310" s="211" t="s">
        <v>1304</v>
      </c>
      <c r="E310" s="211" t="s">
        <v>18</v>
      </c>
      <c r="F310" s="211" t="s">
        <v>7</v>
      </c>
      <c r="G310" s="211" t="s">
        <v>1305</v>
      </c>
      <c r="H310" s="211"/>
    </row>
    <row r="311" spans="1:8" s="212" customFormat="1">
      <c r="A311" s="210">
        <v>43191</v>
      </c>
      <c r="B311" s="211" t="s">
        <v>4</v>
      </c>
      <c r="C311" s="211">
        <v>6734</v>
      </c>
      <c r="D311" s="211" t="s">
        <v>144</v>
      </c>
      <c r="E311" s="211" t="s">
        <v>12</v>
      </c>
      <c r="F311" s="211" t="s">
        <v>7</v>
      </c>
      <c r="G311" s="211" t="s">
        <v>42</v>
      </c>
      <c r="H311" s="211"/>
    </row>
    <row r="312" spans="1:8" s="212" customFormat="1">
      <c r="A312" s="210">
        <v>43195</v>
      </c>
      <c r="B312" s="211" t="s">
        <v>4</v>
      </c>
      <c r="C312" s="211">
        <v>2124</v>
      </c>
      <c r="D312" s="211" t="s">
        <v>205</v>
      </c>
      <c r="E312" s="211" t="s">
        <v>12</v>
      </c>
      <c r="F312" s="211" t="s">
        <v>24</v>
      </c>
      <c r="G312" s="211" t="s">
        <v>941</v>
      </c>
      <c r="H312" s="211"/>
    </row>
    <row r="313" spans="1:8" s="212" customFormat="1">
      <c r="A313" s="210">
        <v>43195</v>
      </c>
      <c r="B313" s="211" t="s">
        <v>4</v>
      </c>
      <c r="C313" s="211">
        <v>1818</v>
      </c>
      <c r="D313" s="211" t="s">
        <v>136</v>
      </c>
      <c r="E313" s="211" t="s">
        <v>12</v>
      </c>
      <c r="F313" s="211" t="s">
        <v>7</v>
      </c>
      <c r="G313" s="211" t="s">
        <v>1012</v>
      </c>
      <c r="H313" s="211"/>
    </row>
    <row r="314" spans="1:8" s="212" customFormat="1">
      <c r="A314" s="210">
        <v>43195</v>
      </c>
      <c r="B314" s="211" t="s">
        <v>4</v>
      </c>
      <c r="C314" s="211">
        <v>2444</v>
      </c>
      <c r="D314" s="211" t="s">
        <v>205</v>
      </c>
      <c r="E314" s="211" t="s">
        <v>12</v>
      </c>
      <c r="F314" s="211" t="s">
        <v>7</v>
      </c>
      <c r="G314" s="211" t="s">
        <v>1131</v>
      </c>
      <c r="H314" s="211"/>
    </row>
    <row r="315" spans="1:8" s="212" customFormat="1">
      <c r="A315" s="210">
        <v>43200</v>
      </c>
      <c r="B315" s="211" t="s">
        <v>4</v>
      </c>
      <c r="C315" s="211">
        <v>2670</v>
      </c>
      <c r="D315" s="211" t="s">
        <v>205</v>
      </c>
      <c r="E315" s="211" t="s">
        <v>12</v>
      </c>
      <c r="F315" s="211" t="s">
        <v>35</v>
      </c>
      <c r="G315" s="211" t="s">
        <v>1166</v>
      </c>
      <c r="H315" s="211"/>
    </row>
    <row r="316" spans="1:8" s="212" customFormat="1">
      <c r="A316" s="210">
        <v>43200</v>
      </c>
      <c r="B316" s="211" t="s">
        <v>4</v>
      </c>
      <c r="C316" s="211">
        <v>5341</v>
      </c>
      <c r="D316" s="211" t="s">
        <v>314</v>
      </c>
      <c r="E316" s="211" t="s">
        <v>12</v>
      </c>
      <c r="F316" s="211" t="s">
        <v>1171</v>
      </c>
      <c r="G316" s="211" t="s">
        <v>1172</v>
      </c>
      <c r="H316" s="211"/>
    </row>
    <row r="317" spans="1:8" s="212" customFormat="1">
      <c r="A317" s="210">
        <v>43204</v>
      </c>
      <c r="B317" s="211" t="s">
        <v>4</v>
      </c>
      <c r="C317" s="211">
        <v>3560</v>
      </c>
      <c r="D317" s="211" t="s">
        <v>168</v>
      </c>
      <c r="E317" s="211" t="s">
        <v>12</v>
      </c>
      <c r="F317" s="211" t="s">
        <v>24</v>
      </c>
      <c r="G317" s="211" t="s">
        <v>42</v>
      </c>
      <c r="H317" s="211"/>
    </row>
    <row r="318" spans="1:8" s="212" customFormat="1">
      <c r="A318" s="210">
        <v>43210</v>
      </c>
      <c r="B318" s="211" t="s">
        <v>7</v>
      </c>
      <c r="C318" s="211">
        <v>75013</v>
      </c>
      <c r="D318" s="211" t="s">
        <v>716</v>
      </c>
      <c r="E318" s="211" t="s">
        <v>12</v>
      </c>
      <c r="F318" s="211" t="s">
        <v>7</v>
      </c>
      <c r="G318" s="211" t="s">
        <v>941</v>
      </c>
      <c r="H318" s="211"/>
    </row>
    <row r="319" spans="1:8" s="212" customFormat="1">
      <c r="A319" s="210">
        <v>43219</v>
      </c>
      <c r="B319" s="211" t="s">
        <v>4</v>
      </c>
      <c r="C319" s="211">
        <v>1357</v>
      </c>
      <c r="D319" s="211" t="s">
        <v>132</v>
      </c>
      <c r="E319" s="211" t="s">
        <v>12</v>
      </c>
      <c r="F319" s="211" t="s">
        <v>24</v>
      </c>
      <c r="G319" s="211" t="s">
        <v>388</v>
      </c>
      <c r="H319" s="211"/>
    </row>
    <row r="320" spans="1:8" s="212" customFormat="1">
      <c r="A320" s="210">
        <v>43192</v>
      </c>
      <c r="B320" s="211" t="s">
        <v>4</v>
      </c>
      <c r="C320" s="211">
        <v>2125</v>
      </c>
      <c r="D320" s="211" t="s">
        <v>205</v>
      </c>
      <c r="E320" s="211" t="s">
        <v>1086</v>
      </c>
      <c r="F320" s="211" t="s">
        <v>52</v>
      </c>
      <c r="G320" s="211" t="s">
        <v>1101</v>
      </c>
      <c r="H320" s="211"/>
    </row>
    <row r="321" spans="1:13" s="212" customFormat="1">
      <c r="A321" s="210">
        <v>43195</v>
      </c>
      <c r="B321" s="211" t="s">
        <v>4</v>
      </c>
      <c r="C321" s="211">
        <v>8049</v>
      </c>
      <c r="D321" s="211" t="s">
        <v>135</v>
      </c>
      <c r="E321" s="211" t="s">
        <v>1137</v>
      </c>
      <c r="F321" s="211" t="s">
        <v>24</v>
      </c>
      <c r="G321" s="211" t="s">
        <v>42</v>
      </c>
      <c r="H321" s="211"/>
    </row>
    <row r="322" spans="1:13" s="212" customFormat="1">
      <c r="A322" s="210">
        <v>43220</v>
      </c>
      <c r="B322" s="211" t="s">
        <v>1337</v>
      </c>
      <c r="C322" s="620">
        <v>2250</v>
      </c>
      <c r="D322" s="211" t="s">
        <v>1338</v>
      </c>
      <c r="E322" s="211" t="s">
        <v>1339</v>
      </c>
      <c r="F322" s="211" t="s">
        <v>6</v>
      </c>
      <c r="G322" s="211" t="s">
        <v>388</v>
      </c>
      <c r="H322" s="211"/>
    </row>
    <row r="323" spans="1:13" s="212" customFormat="1">
      <c r="A323" s="210">
        <v>43214</v>
      </c>
      <c r="B323" s="211" t="s">
        <v>4</v>
      </c>
      <c r="C323" s="211">
        <v>2335</v>
      </c>
      <c r="D323" s="211" t="s">
        <v>132</v>
      </c>
      <c r="E323" s="211" t="s">
        <v>29</v>
      </c>
      <c r="F323" s="211" t="s">
        <v>6</v>
      </c>
      <c r="G323" s="211" t="s">
        <v>1226</v>
      </c>
      <c r="H323" s="211"/>
    </row>
    <row r="324" spans="1:13" s="212" customFormat="1">
      <c r="A324" s="210">
        <v>43195</v>
      </c>
      <c r="B324" s="211" t="s">
        <v>4</v>
      </c>
      <c r="C324" s="211">
        <v>2215</v>
      </c>
      <c r="D324" s="211" t="s">
        <v>205</v>
      </c>
      <c r="E324" s="211" t="s">
        <v>451</v>
      </c>
      <c r="F324" s="211" t="s">
        <v>24</v>
      </c>
      <c r="G324" s="211" t="s">
        <v>1121</v>
      </c>
      <c r="H324" s="211"/>
    </row>
    <row r="325" spans="1:13" s="212" customFormat="1">
      <c r="A325" s="210">
        <v>43205</v>
      </c>
      <c r="B325" s="211" t="s">
        <v>22</v>
      </c>
      <c r="C325" s="211">
        <v>7010</v>
      </c>
      <c r="D325" s="211" t="s">
        <v>1193</v>
      </c>
      <c r="E325" s="211" t="s">
        <v>376</v>
      </c>
      <c r="F325" s="211" t="s">
        <v>24</v>
      </c>
      <c r="G325" s="211" t="s">
        <v>1194</v>
      </c>
      <c r="H325" s="211"/>
    </row>
    <row r="326" spans="1:13" s="212" customFormat="1">
      <c r="A326" s="210"/>
      <c r="B326" s="211"/>
      <c r="C326" s="211"/>
      <c r="D326" s="211"/>
      <c r="E326" s="211"/>
      <c r="F326" s="211"/>
      <c r="G326" s="211"/>
      <c r="H326" s="211"/>
    </row>
    <row r="327" spans="1:13" s="212" customFormat="1">
      <c r="A327" s="210"/>
      <c r="B327" s="211"/>
      <c r="C327" s="211"/>
      <c r="D327" s="211"/>
      <c r="E327" s="211"/>
      <c r="F327" s="211"/>
      <c r="G327" s="211"/>
      <c r="H327" s="211"/>
    </row>
    <row r="328" spans="1:13" s="212" customFormat="1">
      <c r="A328" s="210"/>
      <c r="B328" s="232"/>
      <c r="C328" s="215"/>
      <c r="D328" s="211"/>
      <c r="E328" s="211"/>
      <c r="F328" s="211"/>
      <c r="G328" s="211"/>
      <c r="H328" s="211"/>
    </row>
    <row r="331" spans="1:13" ht="21">
      <c r="L331" s="617" t="s">
        <v>754</v>
      </c>
      <c r="M331" s="617"/>
    </row>
    <row r="332" spans="1:13" ht="21">
      <c r="I332" s="134" t="s">
        <v>4</v>
      </c>
      <c r="J332" s="243">
        <v>87</v>
      </c>
      <c r="K332" s="144">
        <v>0.27102803738317754</v>
      </c>
      <c r="L332" s="617"/>
      <c r="M332" s="618">
        <f>J332/J338</f>
        <v>0.453125</v>
      </c>
    </row>
    <row r="333" spans="1:13" ht="21">
      <c r="I333" s="134" t="s">
        <v>6</v>
      </c>
      <c r="J333" s="135">
        <v>25</v>
      </c>
      <c r="K333" s="144">
        <v>7.7881619937694699E-2</v>
      </c>
    </row>
    <row r="334" spans="1:13" ht="21">
      <c r="I334" s="134" t="s">
        <v>7</v>
      </c>
      <c r="J334" s="135">
        <v>113</v>
      </c>
      <c r="K334" s="144">
        <v>0.35202492211838005</v>
      </c>
    </row>
    <row r="335" spans="1:13" ht="21">
      <c r="I335" s="134" t="s">
        <v>711</v>
      </c>
      <c r="J335" s="135">
        <v>96</v>
      </c>
      <c r="K335" s="144">
        <v>0.29906542056074764</v>
      </c>
    </row>
    <row r="336" spans="1:13" ht="21">
      <c r="I336" s="134"/>
      <c r="J336" s="135">
        <v>321</v>
      </c>
      <c r="K336" s="144">
        <v>1</v>
      </c>
    </row>
    <row r="338" spans="8:11" ht="21">
      <c r="H338" t="s">
        <v>1318</v>
      </c>
      <c r="I338" s="134" t="s">
        <v>4</v>
      </c>
      <c r="J338" s="243">
        <f>288-97+1</f>
        <v>192</v>
      </c>
      <c r="K338" s="144">
        <f>J338/J343</f>
        <v>0.59813084112149528</v>
      </c>
    </row>
    <row r="339" spans="8:11" ht="21">
      <c r="I339" s="134" t="s">
        <v>22</v>
      </c>
      <c r="J339" s="135">
        <v>9</v>
      </c>
      <c r="K339" s="144">
        <f>J339/J343</f>
        <v>2.8037383177570093E-2</v>
      </c>
    </row>
    <row r="340" spans="8:11" ht="21">
      <c r="I340" s="134" t="s">
        <v>6</v>
      </c>
      <c r="J340" s="135">
        <v>16</v>
      </c>
      <c r="K340" s="144">
        <f>J340/J343</f>
        <v>4.9844236760124609E-2</v>
      </c>
    </row>
    <row r="341" spans="8:11" ht="21">
      <c r="I341" s="134" t="s">
        <v>7</v>
      </c>
      <c r="J341" s="135">
        <f>90-34</f>
        <v>56</v>
      </c>
      <c r="K341" s="144">
        <f>J341/J343</f>
        <v>0.17445482866043613</v>
      </c>
    </row>
    <row r="342" spans="8:11" ht="21">
      <c r="I342" s="134" t="s">
        <v>711</v>
      </c>
      <c r="J342" s="135">
        <v>22</v>
      </c>
      <c r="K342" s="144">
        <f>J342/J343</f>
        <v>6.8535825545171333E-2</v>
      </c>
    </row>
    <row r="343" spans="8:11" ht="21">
      <c r="I343" s="134"/>
      <c r="J343" s="135">
        <v>321</v>
      </c>
      <c r="K343" s="144">
        <f>SUM(K338:K342)</f>
        <v>0.9190031152647975</v>
      </c>
    </row>
  </sheetData>
  <sortState ref="A7:H325">
    <sortCondition ref="E325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4"/>
  <dimension ref="A1:T473"/>
  <sheetViews>
    <sheetView zoomScale="138" zoomScaleNormal="153" zoomScalePageLayoutView="153" workbookViewId="0">
      <pane ySplit="1" topLeftCell="A2" activePane="bottomLeft" state="frozen"/>
      <selection pane="bottomLeft" activeCell="H420" sqref="H5:H420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  <col min="15" max="15" width="13.33203125" bestFit="1" customWidth="1"/>
  </cols>
  <sheetData>
    <row r="1" spans="1:2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</row>
    <row r="2" spans="1:2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20" s="121" customFormat="1" ht="21">
      <c r="A3" s="117"/>
      <c r="B3" s="219"/>
      <c r="C3" s="119"/>
      <c r="D3" s="117"/>
      <c r="E3" s="120"/>
      <c r="F3" s="120"/>
      <c r="G3" s="120"/>
      <c r="H3" s="120"/>
    </row>
    <row r="4" spans="1:20"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0">
      <c r="A5" s="210">
        <v>43230</v>
      </c>
      <c r="B5" s="211" t="s">
        <v>4</v>
      </c>
      <c r="C5" s="211">
        <v>1331</v>
      </c>
      <c r="D5" s="211" t="s">
        <v>132</v>
      </c>
      <c r="E5" s="211" t="s">
        <v>112</v>
      </c>
      <c r="F5" s="211" t="s">
        <v>66</v>
      </c>
      <c r="G5" s="211" t="s">
        <v>98</v>
      </c>
      <c r="H5" s="211"/>
      <c r="I5" s="148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0">
      <c r="A6" s="210">
        <v>43221</v>
      </c>
      <c r="B6" s="211" t="s">
        <v>4</v>
      </c>
      <c r="C6" s="211">
        <v>4671</v>
      </c>
      <c r="D6" s="211" t="s">
        <v>1313</v>
      </c>
      <c r="E6" s="211" t="s">
        <v>24</v>
      </c>
      <c r="F6" s="211" t="s">
        <v>5</v>
      </c>
      <c r="G6" s="211" t="s">
        <v>1373</v>
      </c>
      <c r="H6" s="21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</row>
    <row r="7" spans="1:20">
      <c r="A7" s="210">
        <v>43221</v>
      </c>
      <c r="B7" s="211" t="s">
        <v>4</v>
      </c>
      <c r="C7" s="211">
        <v>5892</v>
      </c>
      <c r="D7" s="211" t="s">
        <v>1365</v>
      </c>
      <c r="E7" s="211" t="s">
        <v>24</v>
      </c>
      <c r="F7" s="211" t="s">
        <v>7</v>
      </c>
      <c r="G7" s="211" t="s">
        <v>388</v>
      </c>
      <c r="H7" s="21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</row>
    <row r="8" spans="1:20">
      <c r="A8" s="210">
        <v>43221</v>
      </c>
      <c r="B8" s="211" t="s">
        <v>4</v>
      </c>
      <c r="C8" s="211">
        <v>5964</v>
      </c>
      <c r="D8" s="211" t="s">
        <v>179</v>
      </c>
      <c r="E8" s="211" t="s">
        <v>24</v>
      </c>
      <c r="F8" s="211" t="s">
        <v>7</v>
      </c>
      <c r="G8" s="211" t="s">
        <v>42</v>
      </c>
      <c r="H8" s="21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</row>
    <row r="9" spans="1:20">
      <c r="A9" s="210">
        <v>43221</v>
      </c>
      <c r="B9" s="211" t="s">
        <v>4</v>
      </c>
      <c r="C9" s="211">
        <v>1254</v>
      </c>
      <c r="D9" s="211" t="s">
        <v>132</v>
      </c>
      <c r="E9" s="211" t="s">
        <v>24</v>
      </c>
      <c r="F9" s="211" t="s">
        <v>24</v>
      </c>
      <c r="G9" s="211" t="s">
        <v>42</v>
      </c>
      <c r="H9" s="21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</row>
    <row r="10" spans="1:20">
      <c r="A10" s="210">
        <v>43221</v>
      </c>
      <c r="B10" s="211" t="s">
        <v>4</v>
      </c>
      <c r="C10" s="211">
        <v>2149</v>
      </c>
      <c r="D10" s="211" t="s">
        <v>132</v>
      </c>
      <c r="E10" s="211" t="s">
        <v>24</v>
      </c>
      <c r="F10" s="211" t="s">
        <v>7</v>
      </c>
      <c r="G10" s="211" t="s">
        <v>42</v>
      </c>
      <c r="H10" s="21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</row>
    <row r="11" spans="1:20">
      <c r="A11" s="210">
        <v>43221</v>
      </c>
      <c r="B11" s="211" t="s">
        <v>4</v>
      </c>
      <c r="C11" s="211">
        <v>7540</v>
      </c>
      <c r="D11" s="211" t="s">
        <v>468</v>
      </c>
      <c r="E11" s="211" t="s">
        <v>24</v>
      </c>
      <c r="F11" s="211" t="s">
        <v>10</v>
      </c>
      <c r="G11" s="211" t="s">
        <v>42</v>
      </c>
      <c r="H11" s="21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</row>
    <row r="12" spans="1:20">
      <c r="A12" s="210">
        <v>43221</v>
      </c>
      <c r="B12" s="211" t="s">
        <v>4</v>
      </c>
      <c r="C12" s="211">
        <v>1513</v>
      </c>
      <c r="D12" s="211" t="s">
        <v>132</v>
      </c>
      <c r="E12" s="211" t="s">
        <v>24</v>
      </c>
      <c r="F12" s="211" t="s">
        <v>1134</v>
      </c>
      <c r="G12" s="211" t="s">
        <v>65</v>
      </c>
      <c r="H12" s="21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</row>
    <row r="13" spans="1:20">
      <c r="A13" s="210">
        <v>43223</v>
      </c>
      <c r="B13" s="211" t="s">
        <v>7</v>
      </c>
      <c r="C13" s="211">
        <v>67100</v>
      </c>
      <c r="D13" s="211" t="s">
        <v>472</v>
      </c>
      <c r="E13" s="211" t="s">
        <v>24</v>
      </c>
      <c r="F13" s="211" t="s">
        <v>984</v>
      </c>
      <c r="G13" s="211" t="s">
        <v>1230</v>
      </c>
      <c r="H13" s="21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</row>
    <row r="14" spans="1:20">
      <c r="A14" s="210">
        <v>43226</v>
      </c>
      <c r="B14" s="211" t="s">
        <v>984</v>
      </c>
      <c r="C14" s="211">
        <v>1333</v>
      </c>
      <c r="D14" s="211" t="s">
        <v>263</v>
      </c>
      <c r="E14" s="211" t="s">
        <v>24</v>
      </c>
      <c r="F14" s="211" t="s">
        <v>24</v>
      </c>
      <c r="G14" s="211" t="s">
        <v>1548</v>
      </c>
      <c r="H14" s="21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</row>
    <row r="15" spans="1:20">
      <c r="A15" s="210">
        <v>43230</v>
      </c>
      <c r="B15" s="211" t="s">
        <v>4</v>
      </c>
      <c r="C15" s="211">
        <v>8030</v>
      </c>
      <c r="D15" s="211" t="s">
        <v>135</v>
      </c>
      <c r="E15" s="211" t="s">
        <v>24</v>
      </c>
      <c r="F15" s="211" t="s">
        <v>7</v>
      </c>
      <c r="G15" s="211" t="s">
        <v>65</v>
      </c>
      <c r="H15" s="211"/>
      <c r="I15" s="148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</row>
    <row r="16" spans="1:20">
      <c r="A16" s="210">
        <v>43233</v>
      </c>
      <c r="B16" s="211" t="s">
        <v>4</v>
      </c>
      <c r="C16" s="211">
        <v>7210</v>
      </c>
      <c r="D16" s="211" t="s">
        <v>156</v>
      </c>
      <c r="E16" s="211" t="s">
        <v>24</v>
      </c>
      <c r="F16" s="211" t="s">
        <v>7</v>
      </c>
      <c r="G16" s="211" t="s">
        <v>65</v>
      </c>
      <c r="H16" s="211"/>
      <c r="I16" s="148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</row>
    <row r="17" spans="1:20">
      <c r="A17" s="210">
        <v>43233</v>
      </c>
      <c r="B17" s="211" t="s">
        <v>4</v>
      </c>
      <c r="C17" s="211">
        <v>7210</v>
      </c>
      <c r="D17" s="211" t="s">
        <v>156</v>
      </c>
      <c r="E17" s="211" t="s">
        <v>24</v>
      </c>
      <c r="F17" s="211" t="s">
        <v>7</v>
      </c>
      <c r="G17" s="211" t="s">
        <v>388</v>
      </c>
      <c r="H17" s="211"/>
      <c r="I17" s="148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</row>
    <row r="18" spans="1:20">
      <c r="A18" s="210">
        <v>43239</v>
      </c>
      <c r="B18" s="211" t="s">
        <v>4</v>
      </c>
      <c r="C18" s="211">
        <v>8077</v>
      </c>
      <c r="D18" s="211" t="s">
        <v>133</v>
      </c>
      <c r="E18" s="211" t="s">
        <v>24</v>
      </c>
      <c r="F18" s="211" t="s">
        <v>7</v>
      </c>
      <c r="G18" s="211" t="s">
        <v>1714</v>
      </c>
      <c r="H18" s="211"/>
      <c r="I18" s="148"/>
      <c r="J18" s="148"/>
      <c r="K18" s="148"/>
      <c r="L18" s="148"/>
      <c r="M18" s="121"/>
      <c r="N18" s="121"/>
      <c r="O18" s="121"/>
      <c r="P18" s="121"/>
      <c r="Q18" s="121"/>
      <c r="R18" s="121"/>
      <c r="S18" s="121"/>
      <c r="T18" s="121"/>
    </row>
    <row r="19" spans="1:20">
      <c r="A19" s="210">
        <v>43239</v>
      </c>
      <c r="B19" s="211" t="s">
        <v>4</v>
      </c>
      <c r="C19" s="211">
        <v>1343</v>
      </c>
      <c r="D19" s="211" t="s">
        <v>205</v>
      </c>
      <c r="E19" s="211" t="s">
        <v>24</v>
      </c>
      <c r="F19" s="211" t="s">
        <v>5</v>
      </c>
      <c r="G19" s="211" t="s">
        <v>982</v>
      </c>
      <c r="H19" s="211"/>
      <c r="I19" s="148"/>
      <c r="J19" s="148"/>
      <c r="K19" s="148"/>
      <c r="L19" s="148"/>
      <c r="M19" s="121"/>
      <c r="N19" s="121"/>
      <c r="O19" s="121"/>
      <c r="P19" s="121"/>
      <c r="Q19" s="121"/>
      <c r="R19" s="121"/>
      <c r="S19" s="121"/>
      <c r="T19" s="121"/>
    </row>
    <row r="20" spans="1:20">
      <c r="A20" s="210">
        <v>43240</v>
      </c>
      <c r="B20" s="211" t="s">
        <v>4</v>
      </c>
      <c r="C20" s="211">
        <v>8258</v>
      </c>
      <c r="D20" s="211" t="s">
        <v>162</v>
      </c>
      <c r="E20" s="211" t="s">
        <v>24</v>
      </c>
      <c r="F20" s="211" t="s">
        <v>24</v>
      </c>
      <c r="G20" s="211" t="s">
        <v>98</v>
      </c>
      <c r="H20" s="211"/>
      <c r="I20" s="148"/>
      <c r="J20" s="148"/>
      <c r="K20" s="148"/>
      <c r="L20" s="148"/>
      <c r="M20" s="121"/>
      <c r="N20" s="121"/>
      <c r="O20" s="121"/>
      <c r="P20" s="121"/>
      <c r="Q20" s="121"/>
      <c r="R20" s="121"/>
      <c r="S20" s="121"/>
      <c r="T20" s="121"/>
    </row>
    <row r="21" spans="1:20">
      <c r="A21" s="210">
        <v>43240</v>
      </c>
      <c r="B21" s="211" t="s">
        <v>4</v>
      </c>
      <c r="C21" s="211">
        <v>1550</v>
      </c>
      <c r="D21" s="211" t="s">
        <v>205</v>
      </c>
      <c r="E21" s="211" t="s">
        <v>24</v>
      </c>
      <c r="F21" s="211" t="s">
        <v>7</v>
      </c>
      <c r="G21" s="211" t="s">
        <v>514</v>
      </c>
      <c r="H21" s="211"/>
      <c r="I21" s="148"/>
      <c r="J21" s="148"/>
      <c r="K21" s="148"/>
      <c r="L21" s="148"/>
      <c r="M21" s="121"/>
      <c r="N21" s="121"/>
      <c r="O21" s="121"/>
      <c r="P21" s="121"/>
      <c r="Q21" s="121"/>
      <c r="R21" s="121"/>
      <c r="S21" s="121"/>
      <c r="T21" s="121"/>
    </row>
    <row r="22" spans="1:20">
      <c r="A22" s="210">
        <v>43240</v>
      </c>
      <c r="B22" s="211" t="s">
        <v>4</v>
      </c>
      <c r="C22" s="211">
        <v>1550</v>
      </c>
      <c r="D22" s="211" t="s">
        <v>205</v>
      </c>
      <c r="E22" s="211" t="s">
        <v>24</v>
      </c>
      <c r="F22" s="211" t="s">
        <v>7</v>
      </c>
      <c r="G22" s="211" t="s">
        <v>116</v>
      </c>
      <c r="H22" s="211"/>
      <c r="I22" s="148"/>
      <c r="J22" s="148"/>
      <c r="K22" s="148"/>
      <c r="L22" s="148"/>
      <c r="M22" s="121"/>
      <c r="N22" s="121"/>
      <c r="O22" s="121"/>
      <c r="P22" s="121"/>
      <c r="Q22" s="121"/>
      <c r="R22" s="121"/>
      <c r="S22" s="121"/>
      <c r="T22" s="121"/>
    </row>
    <row r="23" spans="1:20" ht="21">
      <c r="A23" s="210">
        <v>43241</v>
      </c>
      <c r="B23" s="211" t="s">
        <v>4</v>
      </c>
      <c r="C23" s="211">
        <v>1232</v>
      </c>
      <c r="D23" s="211" t="s">
        <v>205</v>
      </c>
      <c r="E23" s="211" t="s">
        <v>24</v>
      </c>
      <c r="F23" s="211" t="s">
        <v>53</v>
      </c>
      <c r="G23" s="211" t="s">
        <v>1768</v>
      </c>
      <c r="H23" s="211"/>
      <c r="I23" s="121"/>
      <c r="J23" s="629"/>
      <c r="K23" s="628"/>
      <c r="L23" s="636"/>
      <c r="M23" s="121"/>
      <c r="N23" s="121"/>
      <c r="O23" s="629"/>
      <c r="P23" s="628"/>
      <c r="Q23" s="636"/>
      <c r="R23" s="121"/>
      <c r="S23" s="121"/>
      <c r="T23" s="121"/>
    </row>
    <row r="24" spans="1:20" ht="21">
      <c r="A24" s="210">
        <v>43243</v>
      </c>
      <c r="B24" s="211" t="s">
        <v>4</v>
      </c>
      <c r="C24" s="211">
        <v>2227</v>
      </c>
      <c r="D24" s="211" t="s">
        <v>205</v>
      </c>
      <c r="E24" s="211" t="s">
        <v>24</v>
      </c>
      <c r="F24" s="211" t="s">
        <v>7</v>
      </c>
      <c r="G24" s="211" t="s">
        <v>514</v>
      </c>
      <c r="H24" s="211"/>
      <c r="I24" s="121"/>
      <c r="J24" s="629"/>
      <c r="K24" s="628"/>
      <c r="L24" s="636"/>
      <c r="M24" s="628"/>
      <c r="N24" s="121"/>
      <c r="O24" s="121"/>
      <c r="P24" s="121"/>
      <c r="Q24" s="121"/>
      <c r="R24" s="121"/>
      <c r="S24" s="121"/>
      <c r="T24" s="121"/>
    </row>
    <row r="25" spans="1:20" ht="21">
      <c r="A25" s="210">
        <v>43243</v>
      </c>
      <c r="B25" s="211" t="s">
        <v>4</v>
      </c>
      <c r="C25" s="211">
        <v>9512</v>
      </c>
      <c r="D25" s="211" t="s">
        <v>147</v>
      </c>
      <c r="E25" s="211" t="s">
        <v>24</v>
      </c>
      <c r="F25" s="211" t="s">
        <v>7</v>
      </c>
      <c r="G25" s="211" t="s">
        <v>514</v>
      </c>
      <c r="H25" s="211"/>
      <c r="I25" s="121"/>
      <c r="J25" s="629"/>
      <c r="K25" s="628"/>
      <c r="L25" s="636"/>
      <c r="M25" s="628"/>
      <c r="N25" s="121"/>
      <c r="O25" s="121"/>
      <c r="P25" s="121"/>
      <c r="Q25" s="121"/>
      <c r="R25" s="121"/>
      <c r="S25" s="121"/>
      <c r="T25" s="121"/>
    </row>
    <row r="26" spans="1:20">
      <c r="A26" s="210">
        <v>43243</v>
      </c>
      <c r="B26" s="211" t="s">
        <v>4</v>
      </c>
      <c r="C26" s="211">
        <v>2221</v>
      </c>
      <c r="D26" s="211" t="s">
        <v>205</v>
      </c>
      <c r="E26" s="211" t="s">
        <v>24</v>
      </c>
      <c r="F26" s="211" t="s">
        <v>7</v>
      </c>
      <c r="G26" s="211" t="s">
        <v>107</v>
      </c>
      <c r="H26" s="211"/>
      <c r="I26" s="121"/>
      <c r="J26" s="148"/>
      <c r="K26" s="148"/>
      <c r="L26" s="148"/>
      <c r="M26" s="121"/>
      <c r="N26" s="121"/>
      <c r="O26" s="121"/>
      <c r="P26" s="121"/>
      <c r="Q26" s="121"/>
      <c r="R26" s="121"/>
      <c r="S26" s="121"/>
      <c r="T26" s="121"/>
    </row>
    <row r="27" spans="1:20">
      <c r="A27" s="210">
        <v>43243</v>
      </c>
      <c r="B27" s="211" t="s">
        <v>6</v>
      </c>
      <c r="C27" s="211">
        <v>66909</v>
      </c>
      <c r="D27" s="211" t="s">
        <v>1834</v>
      </c>
      <c r="E27" s="211" t="s">
        <v>24</v>
      </c>
      <c r="F27" s="211" t="s">
        <v>24</v>
      </c>
      <c r="G27" s="211" t="s">
        <v>1829</v>
      </c>
      <c r="H27" s="21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</row>
    <row r="28" spans="1:20">
      <c r="A28" s="210">
        <v>43245</v>
      </c>
      <c r="B28" s="211" t="s">
        <v>4</v>
      </c>
      <c r="C28" s="211">
        <v>2326</v>
      </c>
      <c r="D28" s="211" t="s">
        <v>205</v>
      </c>
      <c r="E28" s="211" t="s">
        <v>24</v>
      </c>
      <c r="F28" s="211" t="s">
        <v>7</v>
      </c>
      <c r="G28" s="211" t="s">
        <v>1113</v>
      </c>
      <c r="H28" s="21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</row>
    <row r="29" spans="1:20">
      <c r="A29" s="210">
        <v>43245</v>
      </c>
      <c r="B29" s="211" t="s">
        <v>4</v>
      </c>
      <c r="C29" s="211">
        <v>1439</v>
      </c>
      <c r="D29" s="211" t="s">
        <v>205</v>
      </c>
      <c r="E29" s="211" t="s">
        <v>24</v>
      </c>
      <c r="F29" s="211" t="s">
        <v>24</v>
      </c>
      <c r="G29" s="211" t="s">
        <v>123</v>
      </c>
      <c r="H29" s="21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</row>
    <row r="30" spans="1:20">
      <c r="A30" s="210">
        <v>43245</v>
      </c>
      <c r="B30" s="211" t="s">
        <v>4</v>
      </c>
      <c r="C30" s="211">
        <v>2326</v>
      </c>
      <c r="D30" s="211" t="s">
        <v>205</v>
      </c>
      <c r="E30" s="211" t="s">
        <v>24</v>
      </c>
      <c r="F30" s="211" t="s">
        <v>7</v>
      </c>
      <c r="G30" s="211" t="s">
        <v>1113</v>
      </c>
      <c r="H30" s="21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</row>
    <row r="31" spans="1:20">
      <c r="A31" s="210">
        <v>43245</v>
      </c>
      <c r="B31" s="211" t="s">
        <v>4</v>
      </c>
      <c r="C31" s="211">
        <v>1439</v>
      </c>
      <c r="D31" s="211" t="s">
        <v>205</v>
      </c>
      <c r="E31" s="211" t="s">
        <v>24</v>
      </c>
      <c r="F31" s="211" t="s">
        <v>24</v>
      </c>
      <c r="G31" s="211" t="s">
        <v>123</v>
      </c>
      <c r="H31" s="21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</row>
    <row r="32" spans="1:20">
      <c r="A32" s="210">
        <v>43221</v>
      </c>
      <c r="B32" s="211" t="s">
        <v>4</v>
      </c>
      <c r="C32" s="211">
        <v>4408</v>
      </c>
      <c r="D32" s="211" t="s">
        <v>158</v>
      </c>
      <c r="E32" s="211" t="s">
        <v>803</v>
      </c>
      <c r="F32" s="211" t="s">
        <v>7</v>
      </c>
      <c r="G32" s="211" t="s">
        <v>42</v>
      </c>
      <c r="H32" s="21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</row>
    <row r="33" spans="1:20">
      <c r="A33" s="210">
        <v>43233</v>
      </c>
      <c r="B33" s="211" t="s">
        <v>4</v>
      </c>
      <c r="C33" s="211">
        <v>5750</v>
      </c>
      <c r="D33" s="211" t="s">
        <v>329</v>
      </c>
      <c r="E33" s="211" t="s">
        <v>803</v>
      </c>
      <c r="F33" s="211" t="s">
        <v>803</v>
      </c>
      <c r="G33" s="211" t="s">
        <v>42</v>
      </c>
      <c r="H33" s="211"/>
      <c r="I33" s="148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</row>
    <row r="34" spans="1:20">
      <c r="A34" s="210">
        <v>43221</v>
      </c>
      <c r="B34" s="211" t="s">
        <v>4</v>
      </c>
      <c r="C34" s="211">
        <v>8838</v>
      </c>
      <c r="D34" s="211" t="s">
        <v>1407</v>
      </c>
      <c r="E34" s="211" t="s">
        <v>10</v>
      </c>
      <c r="F34" s="211" t="s">
        <v>24</v>
      </c>
      <c r="G34" s="211" t="s">
        <v>1474</v>
      </c>
      <c r="H34" s="21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</row>
    <row r="35" spans="1:20">
      <c r="A35" s="210">
        <v>43221</v>
      </c>
      <c r="B35" s="211" t="s">
        <v>4</v>
      </c>
      <c r="C35" s="211">
        <v>5751</v>
      </c>
      <c r="D35" s="211" t="s">
        <v>329</v>
      </c>
      <c r="E35" s="211" t="s">
        <v>10</v>
      </c>
      <c r="F35" s="211" t="s">
        <v>24</v>
      </c>
      <c r="G35" s="211" t="s">
        <v>42</v>
      </c>
      <c r="H35" s="21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</row>
    <row r="36" spans="1:20">
      <c r="A36" s="210">
        <v>43221</v>
      </c>
      <c r="B36" s="211" t="s">
        <v>4</v>
      </c>
      <c r="C36" s="211">
        <v>8080</v>
      </c>
      <c r="D36" s="211" t="s">
        <v>133</v>
      </c>
      <c r="E36" s="211" t="s">
        <v>453</v>
      </c>
      <c r="F36" s="211" t="s">
        <v>24</v>
      </c>
      <c r="G36" s="211" t="s">
        <v>42</v>
      </c>
      <c r="H36" s="21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</row>
    <row r="37" spans="1:20">
      <c r="A37" s="210">
        <v>43221</v>
      </c>
      <c r="B37" s="211" t="s">
        <v>4</v>
      </c>
      <c r="C37" s="211">
        <v>5884</v>
      </c>
      <c r="D37" s="211" t="s">
        <v>307</v>
      </c>
      <c r="E37" s="211" t="s">
        <v>453</v>
      </c>
      <c r="F37" s="211" t="s">
        <v>24</v>
      </c>
      <c r="G37" s="211" t="s">
        <v>42</v>
      </c>
      <c r="H37" s="21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</row>
    <row r="38" spans="1:20">
      <c r="A38" s="210">
        <v>43221</v>
      </c>
      <c r="B38" s="211" t="s">
        <v>4</v>
      </c>
      <c r="C38" s="211">
        <v>6637</v>
      </c>
      <c r="D38" s="211" t="s">
        <v>1084</v>
      </c>
      <c r="E38" s="211" t="s">
        <v>453</v>
      </c>
      <c r="F38" s="211" t="s">
        <v>100</v>
      </c>
      <c r="G38" s="211" t="s">
        <v>42</v>
      </c>
      <c r="H38" s="21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</row>
    <row r="39" spans="1:20" s="212" customFormat="1">
      <c r="A39" s="210">
        <v>43221</v>
      </c>
      <c r="B39" s="211" t="s">
        <v>4</v>
      </c>
      <c r="C39" s="211">
        <v>1228</v>
      </c>
      <c r="D39" s="211" t="s">
        <v>132</v>
      </c>
      <c r="E39" s="211" t="s">
        <v>14</v>
      </c>
      <c r="F39" s="211" t="s">
        <v>24</v>
      </c>
      <c r="G39" s="211" t="s">
        <v>123</v>
      </c>
      <c r="H39" s="21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48"/>
    </row>
    <row r="40" spans="1:20" s="212" customFormat="1">
      <c r="A40" s="210">
        <v>43221</v>
      </c>
      <c r="B40" s="211" t="s">
        <v>4</v>
      </c>
      <c r="C40" s="211">
        <v>4367</v>
      </c>
      <c r="D40" s="211" t="s">
        <v>145</v>
      </c>
      <c r="E40" s="211" t="s">
        <v>14</v>
      </c>
      <c r="F40" s="211" t="s">
        <v>24</v>
      </c>
      <c r="G40" s="211" t="s">
        <v>42</v>
      </c>
      <c r="H40" s="211"/>
      <c r="I40" s="121"/>
      <c r="J40" s="184"/>
      <c r="K40" s="121"/>
      <c r="L40" s="121"/>
      <c r="M40" s="121"/>
      <c r="N40" s="121"/>
      <c r="O40" s="121"/>
      <c r="P40" s="121"/>
      <c r="Q40" s="121"/>
      <c r="R40" s="121"/>
      <c r="S40" s="121"/>
      <c r="T40" s="148"/>
    </row>
    <row r="41" spans="1:20" s="212" customFormat="1">
      <c r="A41" s="210">
        <v>43221</v>
      </c>
      <c r="B41" s="211" t="s">
        <v>4</v>
      </c>
      <c r="C41" s="211">
        <v>8360</v>
      </c>
      <c r="D41" s="211" t="s">
        <v>172</v>
      </c>
      <c r="E41" s="211" t="s">
        <v>14</v>
      </c>
      <c r="F41" s="211" t="s">
        <v>24</v>
      </c>
      <c r="G41" s="211" t="s">
        <v>42</v>
      </c>
      <c r="H41" s="21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48"/>
    </row>
    <row r="42" spans="1:20" s="212" customFormat="1">
      <c r="A42" s="210">
        <v>43221</v>
      </c>
      <c r="B42" s="211" t="s">
        <v>4</v>
      </c>
      <c r="C42" s="211">
        <v>1372</v>
      </c>
      <c r="D42" s="211" t="s">
        <v>132</v>
      </c>
      <c r="E42" s="211" t="s">
        <v>14</v>
      </c>
      <c r="F42" s="211" t="s">
        <v>5</v>
      </c>
      <c r="G42" s="211" t="s">
        <v>42</v>
      </c>
      <c r="H42" s="21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48"/>
    </row>
    <row r="43" spans="1:20" s="212" customFormat="1">
      <c r="A43" s="210">
        <v>43221</v>
      </c>
      <c r="B43" s="211" t="s">
        <v>4</v>
      </c>
      <c r="C43" s="211">
        <v>2215</v>
      </c>
      <c r="D43" s="211" t="s">
        <v>132</v>
      </c>
      <c r="E43" s="211" t="s">
        <v>14</v>
      </c>
      <c r="F43" s="211" t="s">
        <v>24</v>
      </c>
      <c r="G43" s="211" t="s">
        <v>42</v>
      </c>
      <c r="H43" s="21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48"/>
    </row>
    <row r="44" spans="1:20" s="212" customFormat="1">
      <c r="A44" s="210">
        <v>43221</v>
      </c>
      <c r="B44" s="211" t="s">
        <v>4</v>
      </c>
      <c r="C44" s="211">
        <v>1267</v>
      </c>
      <c r="D44" s="211" t="s">
        <v>132</v>
      </c>
      <c r="E44" s="211" t="s">
        <v>14</v>
      </c>
      <c r="F44" s="211" t="s">
        <v>24</v>
      </c>
      <c r="G44" s="211" t="s">
        <v>42</v>
      </c>
      <c r="H44" s="21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48"/>
    </row>
    <row r="45" spans="1:20" s="212" customFormat="1">
      <c r="A45" s="210">
        <v>43221</v>
      </c>
      <c r="B45" s="211" t="s">
        <v>4</v>
      </c>
      <c r="C45" s="211">
        <v>1267</v>
      </c>
      <c r="D45" s="211" t="s">
        <v>132</v>
      </c>
      <c r="E45" s="211" t="s">
        <v>14</v>
      </c>
      <c r="F45" s="211" t="s">
        <v>24</v>
      </c>
      <c r="G45" s="211" t="s">
        <v>1421</v>
      </c>
      <c r="H45" s="211"/>
      <c r="I45" s="184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48"/>
    </row>
    <row r="46" spans="1:20" s="212" customFormat="1">
      <c r="A46" s="210">
        <v>43233</v>
      </c>
      <c r="B46" s="211" t="s">
        <v>4</v>
      </c>
      <c r="C46" s="211">
        <v>2325</v>
      </c>
      <c r="D46" s="211" t="s">
        <v>205</v>
      </c>
      <c r="E46" s="211" t="s">
        <v>14</v>
      </c>
      <c r="F46" s="211" t="s">
        <v>24</v>
      </c>
      <c r="G46" s="211" t="s">
        <v>42</v>
      </c>
      <c r="H46" s="211"/>
      <c r="I46" s="148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48"/>
    </row>
    <row r="47" spans="1:20" s="212" customFormat="1">
      <c r="A47" s="210">
        <v>43239</v>
      </c>
      <c r="B47" s="211" t="s">
        <v>4</v>
      </c>
      <c r="C47" s="211">
        <v>8096</v>
      </c>
      <c r="D47" s="211" t="s">
        <v>133</v>
      </c>
      <c r="E47" s="211" t="s">
        <v>14</v>
      </c>
      <c r="F47" s="211" t="s">
        <v>24</v>
      </c>
      <c r="G47" s="211" t="s">
        <v>98</v>
      </c>
      <c r="H47" s="211"/>
      <c r="I47" s="148"/>
      <c r="J47" s="148"/>
      <c r="K47" s="148"/>
      <c r="L47" s="148"/>
      <c r="M47" s="121"/>
      <c r="N47" s="121"/>
      <c r="O47" s="121"/>
      <c r="P47" s="121"/>
      <c r="Q47" s="121"/>
      <c r="R47" s="121"/>
      <c r="S47" s="121"/>
      <c r="T47" s="148"/>
    </row>
    <row r="48" spans="1:20" s="212" customFormat="1">
      <c r="A48" s="210">
        <v>43239</v>
      </c>
      <c r="B48" s="211" t="s">
        <v>4</v>
      </c>
      <c r="C48" s="211">
        <v>4918</v>
      </c>
      <c r="D48" s="211" t="s">
        <v>152</v>
      </c>
      <c r="E48" s="211" t="s">
        <v>14</v>
      </c>
      <c r="F48" s="211" t="s">
        <v>7</v>
      </c>
      <c r="G48" s="211" t="s">
        <v>98</v>
      </c>
      <c r="H48" s="211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</row>
    <row r="49" spans="1:20" s="212" customFormat="1">
      <c r="A49" s="210">
        <v>43240</v>
      </c>
      <c r="B49" s="211" t="s">
        <v>4</v>
      </c>
      <c r="C49" s="211">
        <v>1430</v>
      </c>
      <c r="D49" s="211" t="s">
        <v>205</v>
      </c>
      <c r="E49" s="211" t="s">
        <v>14</v>
      </c>
      <c r="F49" s="211" t="s">
        <v>87</v>
      </c>
      <c r="G49" s="211" t="s">
        <v>98</v>
      </c>
      <c r="H49" s="211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</row>
    <row r="50" spans="1:20" s="212" customFormat="1" ht="21">
      <c r="A50" s="210">
        <v>43241</v>
      </c>
      <c r="B50" s="211" t="s">
        <v>4</v>
      </c>
      <c r="C50" s="211">
        <v>1455</v>
      </c>
      <c r="D50" s="211" t="s">
        <v>132</v>
      </c>
      <c r="E50" s="211" t="s">
        <v>14</v>
      </c>
      <c r="F50" s="211" t="s">
        <v>24</v>
      </c>
      <c r="G50" s="211" t="s">
        <v>548</v>
      </c>
      <c r="H50" s="211"/>
      <c r="I50" s="121"/>
      <c r="J50" s="629"/>
      <c r="K50" s="628"/>
      <c r="L50" s="636"/>
      <c r="M50" s="121"/>
      <c r="N50" s="121"/>
      <c r="O50" s="629"/>
      <c r="P50" s="628"/>
      <c r="Q50" s="636"/>
      <c r="R50" s="121"/>
      <c r="S50" s="121"/>
      <c r="T50" s="148"/>
    </row>
    <row r="51" spans="1:20" s="212" customFormat="1" ht="21">
      <c r="A51" s="210">
        <v>43241</v>
      </c>
      <c r="B51" s="211" t="s">
        <v>4</v>
      </c>
      <c r="C51" s="211">
        <v>5842</v>
      </c>
      <c r="D51" s="211" t="s">
        <v>1781</v>
      </c>
      <c r="E51" s="211" t="s">
        <v>1782</v>
      </c>
      <c r="F51" s="211" t="s">
        <v>4</v>
      </c>
      <c r="G51" s="211" t="s">
        <v>98</v>
      </c>
      <c r="H51" s="211"/>
      <c r="I51" s="121"/>
      <c r="J51" s="629"/>
      <c r="K51" s="628"/>
      <c r="L51" s="636"/>
      <c r="M51" s="121"/>
      <c r="N51" s="121"/>
      <c r="O51" s="629"/>
      <c r="P51" s="628"/>
      <c r="Q51" s="636"/>
      <c r="R51" s="121"/>
      <c r="S51" s="121"/>
      <c r="T51" s="148"/>
    </row>
    <row r="52" spans="1:20" s="212" customFormat="1">
      <c r="A52" s="210">
        <v>43233</v>
      </c>
      <c r="B52" s="211" t="s">
        <v>4</v>
      </c>
      <c r="C52" s="211">
        <v>1123</v>
      </c>
      <c r="D52" s="211" t="s">
        <v>132</v>
      </c>
      <c r="E52" s="211" t="s">
        <v>1134</v>
      </c>
      <c r="F52" s="211" t="s">
        <v>24</v>
      </c>
      <c r="G52" s="211" t="s">
        <v>1680</v>
      </c>
      <c r="H52" s="211"/>
      <c r="I52" s="148"/>
      <c r="J52" s="121"/>
      <c r="K52" s="121"/>
      <c r="L52" s="121"/>
      <c r="M52" s="148"/>
      <c r="N52" s="148"/>
      <c r="O52" s="148"/>
      <c r="P52" s="148"/>
      <c r="Q52" s="148"/>
      <c r="R52" s="148"/>
      <c r="S52" s="148"/>
      <c r="T52" s="148"/>
    </row>
    <row r="53" spans="1:20" s="212" customFormat="1">
      <c r="A53" s="210">
        <v>43221</v>
      </c>
      <c r="B53" s="211" t="s">
        <v>4</v>
      </c>
      <c r="C53" s="211">
        <v>7241</v>
      </c>
      <c r="D53" s="211" t="s">
        <v>153</v>
      </c>
      <c r="E53" s="211" t="s">
        <v>6</v>
      </c>
      <c r="F53" s="211" t="s">
        <v>7</v>
      </c>
      <c r="G53" s="211" t="s">
        <v>388</v>
      </c>
      <c r="H53" s="211"/>
      <c r="I53" s="121"/>
      <c r="J53" s="121"/>
      <c r="K53" s="121"/>
      <c r="L53" s="121"/>
      <c r="M53" s="148"/>
      <c r="N53" s="148"/>
      <c r="O53" s="148"/>
      <c r="P53" s="148"/>
      <c r="Q53" s="148"/>
      <c r="R53" s="148"/>
      <c r="S53" s="148"/>
      <c r="T53" s="148"/>
    </row>
    <row r="54" spans="1:20" s="212" customFormat="1">
      <c r="A54" s="210">
        <v>43221</v>
      </c>
      <c r="B54" s="211" t="s">
        <v>4</v>
      </c>
      <c r="C54" s="211">
        <v>4367</v>
      </c>
      <c r="D54" s="211" t="s">
        <v>145</v>
      </c>
      <c r="E54" s="211" t="s">
        <v>6</v>
      </c>
      <c r="F54" s="211" t="s">
        <v>24</v>
      </c>
      <c r="G54" s="211" t="s">
        <v>939</v>
      </c>
      <c r="H54" s="211"/>
      <c r="I54" s="121"/>
      <c r="J54" s="121"/>
      <c r="K54" s="121"/>
      <c r="L54" s="121"/>
      <c r="M54" s="148"/>
      <c r="N54" s="148"/>
      <c r="O54" s="148"/>
      <c r="P54" s="148"/>
      <c r="Q54" s="148"/>
      <c r="R54" s="148"/>
      <c r="S54" s="148"/>
      <c r="T54" s="148"/>
    </row>
    <row r="55" spans="1:20" s="212" customFormat="1">
      <c r="A55" s="210">
        <v>43221</v>
      </c>
      <c r="B55" s="211" t="s">
        <v>4</v>
      </c>
      <c r="C55" s="211">
        <v>2266</v>
      </c>
      <c r="D55" s="211" t="s">
        <v>132</v>
      </c>
      <c r="E55" s="211" t="s">
        <v>6</v>
      </c>
      <c r="F55" s="211" t="s">
        <v>4</v>
      </c>
      <c r="G55" s="211" t="s">
        <v>1200</v>
      </c>
      <c r="H55" s="211"/>
      <c r="I55" s="121"/>
      <c r="J55" s="121"/>
      <c r="K55" s="121"/>
      <c r="L55" s="121"/>
      <c r="M55" s="148"/>
      <c r="N55" s="148"/>
      <c r="O55" s="148"/>
      <c r="P55" s="148"/>
      <c r="Q55" s="148"/>
      <c r="R55" s="148"/>
      <c r="S55" s="148"/>
      <c r="T55" s="148"/>
    </row>
    <row r="56" spans="1:20" s="212" customFormat="1">
      <c r="A56" s="210">
        <v>43225</v>
      </c>
      <c r="B56" s="211" t="s">
        <v>6</v>
      </c>
      <c r="C56" s="211">
        <v>52072</v>
      </c>
      <c r="D56" s="211" t="s">
        <v>1529</v>
      </c>
      <c r="E56" s="211" t="s">
        <v>6</v>
      </c>
      <c r="F56" s="211" t="s">
        <v>1530</v>
      </c>
      <c r="G56" s="211" t="s">
        <v>1531</v>
      </c>
      <c r="H56" s="211"/>
      <c r="I56" s="121"/>
      <c r="J56" s="121"/>
      <c r="K56" s="121"/>
      <c r="L56" s="121"/>
      <c r="M56" s="148"/>
      <c r="N56" s="148"/>
      <c r="O56" s="148"/>
      <c r="P56" s="148"/>
      <c r="Q56" s="148"/>
      <c r="R56" s="148"/>
      <c r="S56" s="148"/>
      <c r="T56" s="148"/>
    </row>
    <row r="57" spans="1:20" s="212" customFormat="1">
      <c r="A57" s="210">
        <v>43230</v>
      </c>
      <c r="B57" s="211" t="s">
        <v>4</v>
      </c>
      <c r="C57" s="211">
        <v>4929</v>
      </c>
      <c r="D57" s="211" t="s">
        <v>1570</v>
      </c>
      <c r="E57" s="211" t="s">
        <v>6</v>
      </c>
      <c r="F57" s="211" t="s">
        <v>24</v>
      </c>
      <c r="G57" s="211" t="s">
        <v>1100</v>
      </c>
      <c r="H57" s="211"/>
      <c r="I57" s="148"/>
      <c r="J57" s="121"/>
      <c r="K57" s="121"/>
      <c r="L57" s="121"/>
      <c r="M57" s="148"/>
      <c r="N57" s="148"/>
      <c r="O57" s="148"/>
      <c r="P57" s="148"/>
      <c r="Q57" s="148"/>
      <c r="R57" s="148"/>
      <c r="S57" s="148"/>
      <c r="T57" s="148"/>
    </row>
    <row r="58" spans="1:20" s="212" customFormat="1">
      <c r="A58" s="210">
        <v>43230</v>
      </c>
      <c r="B58" s="211" t="s">
        <v>6</v>
      </c>
      <c r="C58" s="211">
        <v>66557</v>
      </c>
      <c r="D58" s="211" t="s">
        <v>1573</v>
      </c>
      <c r="E58" s="211" t="s">
        <v>6</v>
      </c>
      <c r="F58" s="211" t="s">
        <v>6</v>
      </c>
      <c r="G58" s="211" t="s">
        <v>98</v>
      </c>
      <c r="H58" s="211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 s="212" customFormat="1">
      <c r="A59" s="210">
        <v>43231</v>
      </c>
      <c r="B59" s="211" t="s">
        <v>6</v>
      </c>
      <c r="C59" s="211">
        <v>49479</v>
      </c>
      <c r="D59" s="211" t="s">
        <v>1611</v>
      </c>
      <c r="E59" s="211" t="s">
        <v>6</v>
      </c>
      <c r="F59" s="211" t="s">
        <v>24</v>
      </c>
      <c r="G59" s="211" t="s">
        <v>1612</v>
      </c>
      <c r="H59" s="211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 s="212" customFormat="1">
      <c r="A60" s="210">
        <v>43233</v>
      </c>
      <c r="B60" s="211" t="s">
        <v>6</v>
      </c>
      <c r="C60" s="211">
        <v>66440</v>
      </c>
      <c r="D60" s="211" t="s">
        <v>1638</v>
      </c>
      <c r="E60" s="211" t="s">
        <v>6</v>
      </c>
      <c r="F60" s="211" t="s">
        <v>24</v>
      </c>
      <c r="G60" s="211" t="s">
        <v>576</v>
      </c>
      <c r="H60" s="211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 s="212" customFormat="1">
      <c r="A61" s="210">
        <v>43233</v>
      </c>
      <c r="B61" s="211" t="s">
        <v>6</v>
      </c>
      <c r="C61" s="211">
        <v>66440</v>
      </c>
      <c r="D61" s="211" t="s">
        <v>1638</v>
      </c>
      <c r="E61" s="211" t="s">
        <v>6</v>
      </c>
      <c r="F61" s="211" t="s">
        <v>24</v>
      </c>
      <c r="G61" s="211" t="s">
        <v>388</v>
      </c>
      <c r="H61" s="211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 s="212" customFormat="1">
      <c r="A62" s="210">
        <v>43233</v>
      </c>
      <c r="B62" s="211" t="s">
        <v>4</v>
      </c>
      <c r="C62" s="211">
        <v>3855</v>
      </c>
      <c r="D62" s="211" t="s">
        <v>304</v>
      </c>
      <c r="E62" s="211" t="s">
        <v>6</v>
      </c>
      <c r="F62" s="211" t="s">
        <v>24</v>
      </c>
      <c r="G62" s="211" t="s">
        <v>1687</v>
      </c>
      <c r="H62" s="211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 s="212" customFormat="1">
      <c r="A63" s="210">
        <v>43233</v>
      </c>
      <c r="B63" s="211" t="s">
        <v>4</v>
      </c>
      <c r="C63" s="211">
        <v>5813</v>
      </c>
      <c r="D63" s="211" t="s">
        <v>184</v>
      </c>
      <c r="E63" s="211" t="s">
        <v>6</v>
      </c>
      <c r="F63" s="211" t="s">
        <v>24</v>
      </c>
      <c r="G63" s="211" t="s">
        <v>391</v>
      </c>
      <c r="H63" s="211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 s="212" customFormat="1">
      <c r="A64" s="210">
        <v>43233</v>
      </c>
      <c r="B64" s="211" t="s">
        <v>4</v>
      </c>
      <c r="C64" s="211">
        <v>1232</v>
      </c>
      <c r="D64" s="211" t="s">
        <v>132</v>
      </c>
      <c r="E64" s="211" t="s">
        <v>6</v>
      </c>
      <c r="F64" s="211" t="s">
        <v>28</v>
      </c>
      <c r="G64" s="211" t="s">
        <v>42</v>
      </c>
      <c r="H64" s="211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 s="212" customFormat="1">
      <c r="A65" s="210">
        <v>43234</v>
      </c>
      <c r="B65" s="211" t="s">
        <v>6</v>
      </c>
      <c r="C65" s="246" t="s">
        <v>1709</v>
      </c>
      <c r="D65" s="211" t="s">
        <v>1710</v>
      </c>
      <c r="E65" s="211" t="s">
        <v>6</v>
      </c>
      <c r="F65" s="211" t="s">
        <v>24</v>
      </c>
      <c r="G65" s="211" t="s">
        <v>1711</v>
      </c>
      <c r="H65" s="211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 s="212" customFormat="1">
      <c r="A66" s="210">
        <v>43240</v>
      </c>
      <c r="B66" s="211" t="s">
        <v>6</v>
      </c>
      <c r="C66" s="211">
        <v>54450</v>
      </c>
      <c r="D66" s="211" t="s">
        <v>1722</v>
      </c>
      <c r="E66" s="211" t="s">
        <v>6</v>
      </c>
      <c r="F66" s="211" t="s">
        <v>6</v>
      </c>
      <c r="G66" s="211" t="s">
        <v>1723</v>
      </c>
      <c r="H66" s="211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 s="212" customFormat="1">
      <c r="A67" s="210">
        <v>43241</v>
      </c>
      <c r="B67" s="211" t="s">
        <v>6</v>
      </c>
      <c r="C67" s="211">
        <v>52525</v>
      </c>
      <c r="D67" s="211" t="s">
        <v>1762</v>
      </c>
      <c r="E67" s="211" t="s">
        <v>6</v>
      </c>
      <c r="F67" s="211" t="s">
        <v>6</v>
      </c>
      <c r="G67" s="211" t="s">
        <v>1763</v>
      </c>
      <c r="H67" s="21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48"/>
    </row>
    <row r="68" spans="1:20" s="212" customFormat="1" ht="21">
      <c r="A68" s="210">
        <v>43241</v>
      </c>
      <c r="B68" s="211" t="s">
        <v>6</v>
      </c>
      <c r="C68" s="211">
        <v>40764</v>
      </c>
      <c r="D68" s="211" t="s">
        <v>1006</v>
      </c>
      <c r="E68" s="211" t="s">
        <v>6</v>
      </c>
      <c r="F68" s="211" t="s">
        <v>6</v>
      </c>
      <c r="G68" s="211" t="s">
        <v>1777</v>
      </c>
      <c r="H68" s="211"/>
      <c r="I68" s="121"/>
      <c r="J68" s="629"/>
      <c r="K68" s="190"/>
      <c r="L68" s="636"/>
      <c r="M68" s="121"/>
      <c r="N68" s="121"/>
      <c r="O68" s="629"/>
      <c r="P68" s="190"/>
      <c r="Q68" s="636"/>
      <c r="R68" s="121"/>
      <c r="S68" s="121"/>
      <c r="T68" s="148"/>
    </row>
    <row r="69" spans="1:20" s="212" customFormat="1">
      <c r="A69" s="210">
        <v>43242</v>
      </c>
      <c r="B69" s="211" t="s">
        <v>6</v>
      </c>
      <c r="C69" s="211">
        <v>45355</v>
      </c>
      <c r="D69" s="211" t="s">
        <v>1795</v>
      </c>
      <c r="E69" s="211" t="s">
        <v>6</v>
      </c>
      <c r="F69" s="211" t="s">
        <v>24</v>
      </c>
      <c r="G69" s="211" t="s">
        <v>1796</v>
      </c>
      <c r="H69" s="211"/>
      <c r="I69" s="121"/>
      <c r="J69" s="121"/>
      <c r="K69" s="121"/>
      <c r="L69" s="121"/>
      <c r="M69" s="121"/>
      <c r="N69" s="121"/>
      <c r="O69" s="184"/>
      <c r="P69" s="121"/>
      <c r="Q69" s="121"/>
      <c r="R69" s="121"/>
      <c r="S69" s="121"/>
      <c r="T69" s="148"/>
    </row>
    <row r="70" spans="1:20" s="212" customFormat="1">
      <c r="A70" s="210">
        <v>43242</v>
      </c>
      <c r="B70" s="211" t="s">
        <v>4</v>
      </c>
      <c r="C70" s="211">
        <v>1467</v>
      </c>
      <c r="D70" s="211" t="s">
        <v>136</v>
      </c>
      <c r="E70" s="211" t="s">
        <v>6</v>
      </c>
      <c r="F70" s="211" t="s">
        <v>56</v>
      </c>
      <c r="G70" s="211" t="s">
        <v>389</v>
      </c>
      <c r="H70" s="211"/>
      <c r="I70" s="121"/>
      <c r="J70" s="121"/>
      <c r="K70" s="121"/>
      <c r="L70" s="121"/>
      <c r="M70" s="121"/>
      <c r="N70" s="121"/>
      <c r="O70" s="184"/>
      <c r="P70" s="121"/>
      <c r="Q70" s="121"/>
      <c r="R70" s="121"/>
      <c r="S70" s="121"/>
      <c r="T70" s="148"/>
    </row>
    <row r="71" spans="1:20" s="212" customFormat="1">
      <c r="A71" s="210">
        <v>43245</v>
      </c>
      <c r="B71" s="211" t="s">
        <v>4</v>
      </c>
      <c r="C71" s="211">
        <v>7511</v>
      </c>
      <c r="D71" s="211" t="s">
        <v>468</v>
      </c>
      <c r="E71" s="211" t="s">
        <v>6</v>
      </c>
      <c r="F71" s="211" t="s">
        <v>5</v>
      </c>
      <c r="G71" s="211" t="s">
        <v>235</v>
      </c>
      <c r="H71" s="21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48"/>
    </row>
    <row r="72" spans="1:20" s="212" customFormat="1">
      <c r="A72" s="210">
        <v>43245</v>
      </c>
      <c r="B72" s="211" t="s">
        <v>4</v>
      </c>
      <c r="C72" s="211">
        <v>7511</v>
      </c>
      <c r="D72" s="211" t="s">
        <v>468</v>
      </c>
      <c r="E72" s="211" t="s">
        <v>6</v>
      </c>
      <c r="F72" s="211" t="s">
        <v>5</v>
      </c>
      <c r="G72" s="211" t="s">
        <v>235</v>
      </c>
      <c r="H72" s="21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48"/>
    </row>
    <row r="73" spans="1:20" s="212" customFormat="1">
      <c r="A73" s="210">
        <v>43221</v>
      </c>
      <c r="B73" s="211" t="s">
        <v>4</v>
      </c>
      <c r="C73" s="211">
        <v>5819</v>
      </c>
      <c r="D73" s="211" t="s">
        <v>1365</v>
      </c>
      <c r="E73" s="211" t="s">
        <v>1366</v>
      </c>
      <c r="F73" s="211" t="s">
        <v>24</v>
      </c>
      <c r="G73" s="211" t="s">
        <v>388</v>
      </c>
      <c r="H73" s="211"/>
      <c r="I73" s="121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</row>
    <row r="74" spans="1:20" s="212" customFormat="1">
      <c r="A74" s="210">
        <v>43221</v>
      </c>
      <c r="B74" s="211" t="s">
        <v>4</v>
      </c>
      <c r="C74" s="211">
        <v>5812</v>
      </c>
      <c r="D74" s="211" t="s">
        <v>307</v>
      </c>
      <c r="E74" s="211" t="s">
        <v>28</v>
      </c>
      <c r="F74" s="211" t="s">
        <v>27</v>
      </c>
      <c r="G74" s="211" t="s">
        <v>1368</v>
      </c>
      <c r="H74" s="211"/>
      <c r="I74" s="121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</row>
    <row r="75" spans="1:20" s="212" customFormat="1">
      <c r="A75" s="210">
        <v>43221</v>
      </c>
      <c r="B75" s="211" t="s">
        <v>4</v>
      </c>
      <c r="C75" s="211">
        <v>2520</v>
      </c>
      <c r="D75" s="211" t="s">
        <v>132</v>
      </c>
      <c r="E75" s="211" t="s">
        <v>28</v>
      </c>
      <c r="F75" s="211" t="s">
        <v>28</v>
      </c>
      <c r="G75" s="211" t="s">
        <v>388</v>
      </c>
      <c r="H75" s="211"/>
      <c r="I75" s="121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</row>
    <row r="76" spans="1:20" s="212" customFormat="1">
      <c r="A76" s="210">
        <v>43221</v>
      </c>
      <c r="B76" s="211" t="s">
        <v>4</v>
      </c>
      <c r="C76" s="211">
        <v>2168</v>
      </c>
      <c r="D76" s="211" t="s">
        <v>132</v>
      </c>
      <c r="E76" s="211" t="s">
        <v>28</v>
      </c>
      <c r="F76" s="211" t="s">
        <v>78</v>
      </c>
      <c r="G76" s="211" t="s">
        <v>123</v>
      </c>
      <c r="H76" s="211"/>
      <c r="I76" s="121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</row>
    <row r="77" spans="1:20" s="212" customFormat="1">
      <c r="A77" s="210">
        <v>43221</v>
      </c>
      <c r="B77" s="211" t="s">
        <v>4</v>
      </c>
      <c r="C77" s="211">
        <v>6930</v>
      </c>
      <c r="D77" s="211" t="s">
        <v>801</v>
      </c>
      <c r="E77" s="211" t="s">
        <v>28</v>
      </c>
      <c r="F77" s="211" t="s">
        <v>100</v>
      </c>
      <c r="G77" s="211" t="s">
        <v>42</v>
      </c>
      <c r="H77" s="211"/>
      <c r="I77" s="121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</row>
    <row r="78" spans="1:20" s="212" customFormat="1">
      <c r="A78" s="210">
        <v>43221</v>
      </c>
      <c r="B78" s="211" t="s">
        <v>4</v>
      </c>
      <c r="C78" s="211">
        <v>4947</v>
      </c>
      <c r="D78" s="211" t="s">
        <v>1471</v>
      </c>
      <c r="E78" s="211" t="s">
        <v>28</v>
      </c>
      <c r="F78" s="211" t="s">
        <v>808</v>
      </c>
      <c r="G78" s="211" t="s">
        <v>1430</v>
      </c>
      <c r="H78" s="211"/>
      <c r="I78" s="121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</row>
    <row r="79" spans="1:20" s="212" customFormat="1">
      <c r="A79" s="210">
        <v>43223</v>
      </c>
      <c r="B79" s="211" t="s">
        <v>7</v>
      </c>
      <c r="C79" s="211">
        <v>54440</v>
      </c>
      <c r="D79" s="211" t="s">
        <v>522</v>
      </c>
      <c r="E79" s="211" t="s">
        <v>28</v>
      </c>
      <c r="F79" s="211" t="s">
        <v>7</v>
      </c>
      <c r="G79" s="211" t="s">
        <v>42</v>
      </c>
      <c r="H79" s="211"/>
      <c r="I79" s="121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</row>
    <row r="80" spans="1:20" s="212" customFormat="1">
      <c r="A80" s="210">
        <v>43223</v>
      </c>
      <c r="B80" s="211" t="s">
        <v>7</v>
      </c>
      <c r="C80" s="211">
        <v>57100</v>
      </c>
      <c r="D80" s="211" t="s">
        <v>369</v>
      </c>
      <c r="E80" s="211" t="s">
        <v>28</v>
      </c>
      <c r="F80" s="211" t="s">
        <v>7</v>
      </c>
      <c r="G80" s="211" t="s">
        <v>388</v>
      </c>
      <c r="H80" s="211"/>
      <c r="I80" s="121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</row>
    <row r="81" spans="1:20" s="212" customFormat="1">
      <c r="A81" s="210">
        <v>43231</v>
      </c>
      <c r="B81" s="211" t="s">
        <v>4</v>
      </c>
      <c r="C81" s="211">
        <v>7325</v>
      </c>
      <c r="D81" s="211" t="s">
        <v>163</v>
      </c>
      <c r="E81" s="211" t="s">
        <v>28</v>
      </c>
      <c r="F81" s="211" t="s">
        <v>1606</v>
      </c>
      <c r="G81" s="211" t="s">
        <v>1114</v>
      </c>
      <c r="H81" s="211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</row>
    <row r="82" spans="1:20" s="212" customFormat="1">
      <c r="A82" s="210">
        <v>43221</v>
      </c>
      <c r="B82" s="211" t="s">
        <v>4</v>
      </c>
      <c r="C82" s="211">
        <v>1858</v>
      </c>
      <c r="D82" s="211" t="s">
        <v>132</v>
      </c>
      <c r="E82" s="211" t="s">
        <v>113</v>
      </c>
      <c r="F82" s="211" t="s">
        <v>24</v>
      </c>
      <c r="G82" s="211" t="s">
        <v>42</v>
      </c>
      <c r="H82" s="211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</row>
    <row r="83" spans="1:20" s="212" customFormat="1">
      <c r="A83" s="210">
        <v>43221</v>
      </c>
      <c r="B83" s="211" t="s">
        <v>4</v>
      </c>
      <c r="C83" s="211">
        <v>1520</v>
      </c>
      <c r="D83" s="211" t="s">
        <v>132</v>
      </c>
      <c r="E83" s="211" t="s">
        <v>7</v>
      </c>
      <c r="F83" s="211" t="s">
        <v>7</v>
      </c>
      <c r="G83" s="211" t="s">
        <v>663</v>
      </c>
      <c r="H83" s="211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</row>
    <row r="84" spans="1:20" s="212" customFormat="1">
      <c r="A84" s="210">
        <v>43221</v>
      </c>
      <c r="B84" s="211" t="s">
        <v>7</v>
      </c>
      <c r="C84" s="211">
        <v>57220</v>
      </c>
      <c r="D84" s="211" t="s">
        <v>1284</v>
      </c>
      <c r="E84" s="211" t="s">
        <v>7</v>
      </c>
      <c r="F84" s="211" t="s">
        <v>5</v>
      </c>
      <c r="G84" s="211" t="s">
        <v>388</v>
      </c>
      <c r="H84" s="211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</row>
    <row r="85" spans="1:20" s="212" customFormat="1">
      <c r="A85" s="210">
        <v>43221</v>
      </c>
      <c r="B85" s="211" t="s">
        <v>7</v>
      </c>
      <c r="C85" s="211">
        <v>57070</v>
      </c>
      <c r="D85" s="211" t="s">
        <v>785</v>
      </c>
      <c r="E85" s="211" t="s">
        <v>7</v>
      </c>
      <c r="F85" s="211" t="s">
        <v>24</v>
      </c>
      <c r="G85" s="211" t="s">
        <v>388</v>
      </c>
      <c r="H85" s="211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</row>
    <row r="86" spans="1:20" s="212" customFormat="1">
      <c r="A86" s="210">
        <v>43221</v>
      </c>
      <c r="B86" s="211" t="s">
        <v>7</v>
      </c>
      <c r="C86" s="211">
        <v>57290</v>
      </c>
      <c r="D86" s="211" t="s">
        <v>1472</v>
      </c>
      <c r="E86" s="211" t="s">
        <v>7</v>
      </c>
      <c r="F86" s="211" t="s">
        <v>24</v>
      </c>
      <c r="G86" s="211" t="s">
        <v>388</v>
      </c>
      <c r="H86" s="211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</row>
    <row r="87" spans="1:20" s="212" customFormat="1">
      <c r="A87" s="210">
        <v>43221</v>
      </c>
      <c r="B87" s="211" t="s">
        <v>7</v>
      </c>
      <c r="C87" s="211">
        <v>57970</v>
      </c>
      <c r="D87" s="211" t="s">
        <v>739</v>
      </c>
      <c r="E87" s="211" t="s">
        <v>7</v>
      </c>
      <c r="F87" s="211" t="s">
        <v>24</v>
      </c>
      <c r="G87" s="211" t="s">
        <v>388</v>
      </c>
      <c r="H87" s="211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</row>
    <row r="88" spans="1:20" s="212" customFormat="1">
      <c r="A88" s="210">
        <v>43221</v>
      </c>
      <c r="B88" s="211" t="s">
        <v>4</v>
      </c>
      <c r="C88" s="211">
        <v>8053</v>
      </c>
      <c r="D88" s="211" t="s">
        <v>133</v>
      </c>
      <c r="E88" s="211" t="s">
        <v>7</v>
      </c>
      <c r="F88" s="211" t="s">
        <v>24</v>
      </c>
      <c r="G88" s="211" t="s">
        <v>388</v>
      </c>
      <c r="H88" s="21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</row>
    <row r="89" spans="1:20" s="212" customFormat="1">
      <c r="A89" s="210">
        <v>43221</v>
      </c>
      <c r="B89" s="211" t="s">
        <v>4</v>
      </c>
      <c r="C89" s="211">
        <v>1254</v>
      </c>
      <c r="D89" s="211" t="s">
        <v>132</v>
      </c>
      <c r="E89" s="211" t="s">
        <v>7</v>
      </c>
      <c r="F89" s="211" t="s">
        <v>28</v>
      </c>
      <c r="G89" s="211" t="s">
        <v>388</v>
      </c>
      <c r="H89" s="211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</row>
    <row r="90" spans="1:20" s="212" customFormat="1">
      <c r="A90" s="210">
        <v>43221</v>
      </c>
      <c r="B90" s="211" t="s">
        <v>4</v>
      </c>
      <c r="C90" s="211">
        <v>8253</v>
      </c>
      <c r="D90" s="211" t="s">
        <v>162</v>
      </c>
      <c r="E90" s="211" t="s">
        <v>7</v>
      </c>
      <c r="F90" s="211" t="s">
        <v>24</v>
      </c>
      <c r="G90" s="211" t="s">
        <v>388</v>
      </c>
      <c r="H90" s="211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</row>
    <row r="91" spans="1:20" s="212" customFormat="1">
      <c r="A91" s="210">
        <v>43221</v>
      </c>
      <c r="B91" s="211" t="s">
        <v>4</v>
      </c>
      <c r="C91" s="211">
        <v>8232</v>
      </c>
      <c r="D91" s="211" t="s">
        <v>162</v>
      </c>
      <c r="E91" s="211" t="s">
        <v>7</v>
      </c>
      <c r="F91" s="211" t="s">
        <v>5</v>
      </c>
      <c r="G91" s="211" t="s">
        <v>388</v>
      </c>
      <c r="H91" s="211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</row>
    <row r="92" spans="1:20" s="212" customFormat="1">
      <c r="A92" s="210">
        <v>43221</v>
      </c>
      <c r="B92" s="211" t="s">
        <v>7</v>
      </c>
      <c r="C92" s="211">
        <v>57180</v>
      </c>
      <c r="D92" s="211" t="s">
        <v>823</v>
      </c>
      <c r="E92" s="211" t="s">
        <v>7</v>
      </c>
      <c r="F92" s="211" t="s">
        <v>24</v>
      </c>
      <c r="G92" s="211" t="s">
        <v>123</v>
      </c>
      <c r="H92" s="211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</row>
    <row r="93" spans="1:20" s="212" customFormat="1">
      <c r="A93" s="210">
        <v>43221</v>
      </c>
      <c r="B93" s="211" t="s">
        <v>4</v>
      </c>
      <c r="C93" s="211">
        <v>1842</v>
      </c>
      <c r="D93" s="211" t="s">
        <v>136</v>
      </c>
      <c r="E93" s="211" t="s">
        <v>7</v>
      </c>
      <c r="F93" s="211" t="s">
        <v>24</v>
      </c>
      <c r="G93" s="211" t="s">
        <v>123</v>
      </c>
      <c r="H93" s="211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</row>
    <row r="94" spans="1:20" s="212" customFormat="1">
      <c r="A94" s="210">
        <v>43221</v>
      </c>
      <c r="B94" s="211" t="s">
        <v>22</v>
      </c>
      <c r="C94" s="211">
        <v>6700</v>
      </c>
      <c r="D94" s="211" t="s">
        <v>326</v>
      </c>
      <c r="E94" s="211" t="s">
        <v>7</v>
      </c>
      <c r="F94" s="211" t="s">
        <v>1410</v>
      </c>
      <c r="G94" s="211" t="s">
        <v>42</v>
      </c>
      <c r="H94" s="211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</row>
    <row r="95" spans="1:20" s="212" customFormat="1">
      <c r="A95" s="210">
        <v>43221</v>
      </c>
      <c r="B95" s="211" t="s">
        <v>7</v>
      </c>
      <c r="C95" s="211">
        <v>57390</v>
      </c>
      <c r="D95" s="211" t="s">
        <v>350</v>
      </c>
      <c r="E95" s="211" t="s">
        <v>7</v>
      </c>
      <c r="F95" s="211" t="s">
        <v>7</v>
      </c>
      <c r="G95" s="211" t="s">
        <v>42</v>
      </c>
      <c r="H95" s="211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</row>
    <row r="96" spans="1:20" s="212" customFormat="1">
      <c r="A96" s="210">
        <v>43221</v>
      </c>
      <c r="B96" s="211" t="s">
        <v>7</v>
      </c>
      <c r="C96" s="211">
        <v>54870</v>
      </c>
      <c r="D96" s="211" t="s">
        <v>1438</v>
      </c>
      <c r="E96" s="211" t="s">
        <v>7</v>
      </c>
      <c r="F96" s="211" t="s">
        <v>24</v>
      </c>
      <c r="G96" s="211" t="s">
        <v>42</v>
      </c>
      <c r="H96" s="211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</row>
    <row r="97" spans="1:20" s="212" customFormat="1">
      <c r="A97" s="210">
        <v>43221</v>
      </c>
      <c r="B97" s="211" t="s">
        <v>7</v>
      </c>
      <c r="C97" s="211">
        <v>57100</v>
      </c>
      <c r="D97" s="211" t="s">
        <v>349</v>
      </c>
      <c r="E97" s="211" t="s">
        <v>7</v>
      </c>
      <c r="F97" s="211" t="s">
        <v>7</v>
      </c>
      <c r="G97" s="211" t="s">
        <v>42</v>
      </c>
      <c r="H97" s="211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</row>
    <row r="98" spans="1:20" s="212" customFormat="1">
      <c r="A98" s="210">
        <v>43221</v>
      </c>
      <c r="B98" s="211" t="s">
        <v>7</v>
      </c>
      <c r="C98" s="211">
        <v>57700</v>
      </c>
      <c r="D98" s="211" t="s">
        <v>1425</v>
      </c>
      <c r="E98" s="211" t="s">
        <v>7</v>
      </c>
      <c r="F98" s="211" t="s">
        <v>7</v>
      </c>
      <c r="G98" s="211" t="s">
        <v>42</v>
      </c>
      <c r="H98" s="211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</row>
    <row r="99" spans="1:20" s="212" customFormat="1">
      <c r="A99" s="210">
        <v>43221</v>
      </c>
      <c r="B99" s="211" t="s">
        <v>7</v>
      </c>
      <c r="C99" s="211">
        <v>57100</v>
      </c>
      <c r="D99" s="211" t="s">
        <v>369</v>
      </c>
      <c r="E99" s="211" t="s">
        <v>7</v>
      </c>
      <c r="F99" s="211" t="s">
        <v>24</v>
      </c>
      <c r="G99" s="211" t="s">
        <v>42</v>
      </c>
      <c r="H99" s="211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</row>
    <row r="100" spans="1:20" s="212" customFormat="1">
      <c r="A100" s="210">
        <v>43221</v>
      </c>
      <c r="B100" s="211" t="s">
        <v>7</v>
      </c>
      <c r="C100" s="211">
        <v>57100</v>
      </c>
      <c r="D100" s="211" t="s">
        <v>369</v>
      </c>
      <c r="E100" s="211" t="s">
        <v>7</v>
      </c>
      <c r="F100" s="211" t="s">
        <v>24</v>
      </c>
      <c r="G100" s="211" t="s">
        <v>42</v>
      </c>
      <c r="H100" s="211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</row>
    <row r="101" spans="1:20" s="212" customFormat="1">
      <c r="A101" s="210">
        <v>43221</v>
      </c>
      <c r="B101" s="211" t="s">
        <v>7</v>
      </c>
      <c r="C101" s="211">
        <v>57970</v>
      </c>
      <c r="D101" s="211" t="s">
        <v>739</v>
      </c>
      <c r="E101" s="211" t="s">
        <v>7</v>
      </c>
      <c r="F101" s="211" t="s">
        <v>24</v>
      </c>
      <c r="G101" s="211" t="s">
        <v>42</v>
      </c>
      <c r="H101" s="211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</row>
    <row r="102" spans="1:20" s="212" customFormat="1">
      <c r="A102" s="210">
        <v>43221</v>
      </c>
      <c r="B102" s="211" t="s">
        <v>4</v>
      </c>
      <c r="C102" s="211">
        <v>8055</v>
      </c>
      <c r="D102" s="211" t="s">
        <v>133</v>
      </c>
      <c r="E102" s="211" t="s">
        <v>7</v>
      </c>
      <c r="F102" s="211" t="s">
        <v>7</v>
      </c>
      <c r="G102" s="211" t="s">
        <v>42</v>
      </c>
      <c r="H102" s="211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</row>
    <row r="103" spans="1:20" s="212" customFormat="1">
      <c r="A103" s="210">
        <v>43221</v>
      </c>
      <c r="B103" s="211" t="s">
        <v>4</v>
      </c>
      <c r="C103" s="211">
        <v>3229</v>
      </c>
      <c r="D103" s="211" t="s">
        <v>333</v>
      </c>
      <c r="E103" s="211" t="s">
        <v>7</v>
      </c>
      <c r="F103" s="211" t="s">
        <v>6</v>
      </c>
      <c r="G103" s="211" t="s">
        <v>42</v>
      </c>
      <c r="H103" s="211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</row>
    <row r="104" spans="1:20" s="212" customFormat="1">
      <c r="A104" s="210">
        <v>43221</v>
      </c>
      <c r="B104" s="211" t="s">
        <v>4</v>
      </c>
      <c r="C104" s="211">
        <v>8362</v>
      </c>
      <c r="D104" s="211" t="s">
        <v>1461</v>
      </c>
      <c r="E104" s="211" t="s">
        <v>7</v>
      </c>
      <c r="F104" s="211" t="s">
        <v>7</v>
      </c>
      <c r="G104" s="211" t="s">
        <v>42</v>
      </c>
      <c r="H104" s="211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</row>
    <row r="105" spans="1:20" s="212" customFormat="1">
      <c r="A105" s="210">
        <v>43221</v>
      </c>
      <c r="B105" s="211" t="s">
        <v>4</v>
      </c>
      <c r="C105" s="211">
        <v>8378</v>
      </c>
      <c r="D105" s="211" t="s">
        <v>300</v>
      </c>
      <c r="E105" s="211" t="s">
        <v>7</v>
      </c>
      <c r="F105" s="211" t="s">
        <v>24</v>
      </c>
      <c r="G105" s="211" t="s">
        <v>42</v>
      </c>
      <c r="H105" s="211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</row>
    <row r="106" spans="1:20" s="212" customFormat="1">
      <c r="A106" s="210">
        <v>43221</v>
      </c>
      <c r="B106" s="211" t="s">
        <v>4</v>
      </c>
      <c r="C106" s="211">
        <v>8387</v>
      </c>
      <c r="D106" s="211" t="s">
        <v>305</v>
      </c>
      <c r="E106" s="211" t="s">
        <v>7</v>
      </c>
      <c r="F106" s="211" t="s">
        <v>7</v>
      </c>
      <c r="G106" s="211" t="s">
        <v>42</v>
      </c>
      <c r="H106" s="211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</row>
    <row r="107" spans="1:20" s="212" customFormat="1">
      <c r="A107" s="210">
        <v>43221</v>
      </c>
      <c r="B107" s="211" t="s">
        <v>4</v>
      </c>
      <c r="C107" s="211">
        <v>1853</v>
      </c>
      <c r="D107" s="211" t="s">
        <v>132</v>
      </c>
      <c r="E107" s="211" t="s">
        <v>7</v>
      </c>
      <c r="F107" s="211" t="s">
        <v>24</v>
      </c>
      <c r="G107" s="211" t="s">
        <v>42</v>
      </c>
      <c r="H107" s="211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</row>
    <row r="108" spans="1:20" s="212" customFormat="1">
      <c r="A108" s="210">
        <v>43221</v>
      </c>
      <c r="B108" s="211" t="s">
        <v>4</v>
      </c>
      <c r="C108" s="211">
        <v>1870</v>
      </c>
      <c r="D108" s="211" t="s">
        <v>132</v>
      </c>
      <c r="E108" s="211" t="s">
        <v>7</v>
      </c>
      <c r="F108" s="211" t="s">
        <v>5</v>
      </c>
      <c r="G108" s="211" t="s">
        <v>42</v>
      </c>
      <c r="H108" s="211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</row>
    <row r="109" spans="1:20" s="212" customFormat="1">
      <c r="A109" s="210">
        <v>43221</v>
      </c>
      <c r="B109" s="211" t="s">
        <v>4</v>
      </c>
      <c r="C109" s="211">
        <v>3997</v>
      </c>
      <c r="D109" s="211" t="s">
        <v>446</v>
      </c>
      <c r="E109" s="211" t="s">
        <v>7</v>
      </c>
      <c r="F109" s="211" t="s">
        <v>5</v>
      </c>
      <c r="G109" s="211" t="s">
        <v>42</v>
      </c>
      <c r="H109" s="21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</row>
    <row r="110" spans="1:20" s="212" customFormat="1">
      <c r="A110" s="210">
        <v>43221</v>
      </c>
      <c r="B110" s="211" t="s">
        <v>7</v>
      </c>
      <c r="C110" s="211">
        <v>54800</v>
      </c>
      <c r="D110" s="211" t="s">
        <v>1393</v>
      </c>
      <c r="E110" s="211" t="s">
        <v>7</v>
      </c>
      <c r="F110" s="211" t="s">
        <v>6</v>
      </c>
      <c r="G110" s="211" t="s">
        <v>1269</v>
      </c>
      <c r="H110" s="211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</row>
    <row r="111" spans="1:20" s="212" customFormat="1">
      <c r="A111" s="210">
        <v>43221</v>
      </c>
      <c r="B111" s="211" t="s">
        <v>22</v>
      </c>
      <c r="C111" s="211">
        <v>6700</v>
      </c>
      <c r="D111" s="211" t="s">
        <v>326</v>
      </c>
      <c r="E111" s="211" t="s">
        <v>7</v>
      </c>
      <c r="F111" s="211" t="s">
        <v>24</v>
      </c>
      <c r="G111" s="211" t="s">
        <v>65</v>
      </c>
      <c r="H111" s="211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</row>
    <row r="112" spans="1:20" s="212" customFormat="1">
      <c r="A112" s="210">
        <v>43221</v>
      </c>
      <c r="B112" s="211" t="s">
        <v>7</v>
      </c>
      <c r="C112" s="211">
        <v>54400</v>
      </c>
      <c r="D112" s="211" t="s">
        <v>815</v>
      </c>
      <c r="E112" s="211" t="s">
        <v>7</v>
      </c>
      <c r="F112" s="211" t="s">
        <v>24</v>
      </c>
      <c r="G112" s="211" t="s">
        <v>65</v>
      </c>
      <c r="H112" s="211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</row>
    <row r="113" spans="1:20" s="212" customFormat="1">
      <c r="A113" s="210">
        <v>43221</v>
      </c>
      <c r="B113" s="211" t="s">
        <v>7</v>
      </c>
      <c r="C113" s="211">
        <v>57580</v>
      </c>
      <c r="D113" s="211" t="s">
        <v>858</v>
      </c>
      <c r="E113" s="211" t="s">
        <v>7</v>
      </c>
      <c r="F113" s="211" t="s">
        <v>24</v>
      </c>
      <c r="G113" s="211" t="s">
        <v>65</v>
      </c>
      <c r="H113" s="211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</row>
    <row r="114" spans="1:20" s="212" customFormat="1">
      <c r="A114" s="210">
        <v>43221</v>
      </c>
      <c r="B114" s="211" t="s">
        <v>7</v>
      </c>
      <c r="C114" s="211">
        <v>54730</v>
      </c>
      <c r="D114" s="211" t="s">
        <v>1473</v>
      </c>
      <c r="E114" s="211" t="s">
        <v>7</v>
      </c>
      <c r="F114" s="211" t="s">
        <v>7</v>
      </c>
      <c r="G114" s="211" t="s">
        <v>65</v>
      </c>
      <c r="H114" s="211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</row>
    <row r="115" spans="1:20" s="212" customFormat="1">
      <c r="A115" s="210">
        <v>43221</v>
      </c>
      <c r="B115" s="211" t="s">
        <v>7</v>
      </c>
      <c r="C115" s="211">
        <v>57970</v>
      </c>
      <c r="D115" s="211" t="s">
        <v>739</v>
      </c>
      <c r="E115" s="211" t="s">
        <v>7</v>
      </c>
      <c r="F115" s="211" t="s">
        <v>7</v>
      </c>
      <c r="G115" s="211" t="s">
        <v>65</v>
      </c>
      <c r="H115" s="211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</row>
    <row r="116" spans="1:20" s="212" customFormat="1">
      <c r="A116" s="210">
        <v>43221</v>
      </c>
      <c r="B116" s="211" t="s">
        <v>4</v>
      </c>
      <c r="C116" s="211">
        <v>3569</v>
      </c>
      <c r="D116" s="211" t="s">
        <v>168</v>
      </c>
      <c r="E116" s="211" t="s">
        <v>7</v>
      </c>
      <c r="F116" s="211" t="s">
        <v>82</v>
      </c>
      <c r="G116" s="211" t="s">
        <v>65</v>
      </c>
      <c r="H116" s="211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</row>
    <row r="117" spans="1:20" s="212" customFormat="1">
      <c r="A117" s="210">
        <v>43221</v>
      </c>
      <c r="B117" s="211" t="s">
        <v>4</v>
      </c>
      <c r="C117" s="211">
        <v>2112</v>
      </c>
      <c r="D117" s="211" t="s">
        <v>136</v>
      </c>
      <c r="E117" s="211" t="s">
        <v>7</v>
      </c>
      <c r="F117" s="211" t="s">
        <v>24</v>
      </c>
      <c r="G117" s="211" t="s">
        <v>65</v>
      </c>
      <c r="H117" s="211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</row>
    <row r="118" spans="1:20" s="212" customFormat="1">
      <c r="A118" s="210">
        <v>43221</v>
      </c>
      <c r="B118" s="211" t="s">
        <v>4</v>
      </c>
      <c r="C118" s="211">
        <v>2128</v>
      </c>
      <c r="D118" s="211" t="s">
        <v>132</v>
      </c>
      <c r="E118" s="211" t="s">
        <v>7</v>
      </c>
      <c r="F118" s="211" t="s">
        <v>6</v>
      </c>
      <c r="G118" s="211" t="s">
        <v>65</v>
      </c>
      <c r="H118" s="211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</row>
    <row r="119" spans="1:20" s="212" customFormat="1">
      <c r="A119" s="210">
        <v>43221</v>
      </c>
      <c r="B119" s="211" t="s">
        <v>4</v>
      </c>
      <c r="C119" s="211">
        <v>54400</v>
      </c>
      <c r="D119" s="211" t="s">
        <v>408</v>
      </c>
      <c r="E119" s="211" t="s">
        <v>7</v>
      </c>
      <c r="F119" s="211" t="s">
        <v>7</v>
      </c>
      <c r="G119" s="211" t="s">
        <v>1025</v>
      </c>
      <c r="H119" s="211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</row>
    <row r="120" spans="1:20" s="212" customFormat="1">
      <c r="A120" s="210">
        <v>43221</v>
      </c>
      <c r="B120" s="211" t="s">
        <v>4</v>
      </c>
      <c r="C120" s="211">
        <v>8364</v>
      </c>
      <c r="D120" s="211" t="s">
        <v>385</v>
      </c>
      <c r="E120" s="211" t="s">
        <v>7</v>
      </c>
      <c r="F120" s="211" t="s">
        <v>24</v>
      </c>
      <c r="G120" s="211" t="s">
        <v>1363</v>
      </c>
      <c r="H120" s="211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</row>
    <row r="121" spans="1:20" s="212" customFormat="1">
      <c r="A121" s="210">
        <v>43221</v>
      </c>
      <c r="B121" s="211" t="s">
        <v>7</v>
      </c>
      <c r="C121" s="211">
        <v>29000</v>
      </c>
      <c r="D121" s="211" t="s">
        <v>1436</v>
      </c>
      <c r="E121" s="211" t="s">
        <v>7</v>
      </c>
      <c r="F121" s="211" t="s">
        <v>5</v>
      </c>
      <c r="G121" s="211" t="s">
        <v>941</v>
      </c>
      <c r="H121" s="211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</row>
    <row r="122" spans="1:20" s="212" customFormat="1">
      <c r="A122" s="210">
        <v>43221</v>
      </c>
      <c r="B122" s="211" t="s">
        <v>6</v>
      </c>
      <c r="C122" s="211">
        <v>54739</v>
      </c>
      <c r="D122" s="211" t="s">
        <v>1385</v>
      </c>
      <c r="E122" s="211" t="s">
        <v>7</v>
      </c>
      <c r="F122" s="211" t="s">
        <v>6</v>
      </c>
      <c r="G122" s="211" t="s">
        <v>1133</v>
      </c>
      <c r="H122" s="211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</row>
    <row r="123" spans="1:20" s="212" customFormat="1">
      <c r="A123" s="210">
        <v>43221</v>
      </c>
      <c r="B123" s="211" t="s">
        <v>4</v>
      </c>
      <c r="C123" s="211">
        <v>4761</v>
      </c>
      <c r="D123" s="211" t="s">
        <v>180</v>
      </c>
      <c r="E123" s="211" t="s">
        <v>7</v>
      </c>
      <c r="F123" s="211" t="s">
        <v>7</v>
      </c>
      <c r="G123" s="211"/>
      <c r="H123" s="211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</row>
    <row r="124" spans="1:20" s="212" customFormat="1">
      <c r="A124" s="210">
        <v>43222</v>
      </c>
      <c r="B124" s="211" t="s">
        <v>7</v>
      </c>
      <c r="C124" s="211">
        <v>57380</v>
      </c>
      <c r="D124" s="211" t="s">
        <v>1476</v>
      </c>
      <c r="E124" s="211" t="s">
        <v>7</v>
      </c>
      <c r="F124" s="211" t="s">
        <v>24</v>
      </c>
      <c r="G124" s="211" t="s">
        <v>1269</v>
      </c>
      <c r="H124" s="211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</row>
    <row r="125" spans="1:20" s="212" customFormat="1">
      <c r="A125" s="210">
        <v>43222</v>
      </c>
      <c r="B125" s="211" t="s">
        <v>7</v>
      </c>
      <c r="C125" s="211">
        <v>54300</v>
      </c>
      <c r="D125" s="211" t="s">
        <v>1478</v>
      </c>
      <c r="E125" s="211" t="s">
        <v>7</v>
      </c>
      <c r="F125" s="211" t="s">
        <v>7</v>
      </c>
      <c r="G125" s="211" t="s">
        <v>1269</v>
      </c>
      <c r="H125" s="211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</row>
    <row r="126" spans="1:20" s="212" customFormat="1">
      <c r="A126" s="210">
        <v>43222</v>
      </c>
      <c r="B126" s="211" t="s">
        <v>7</v>
      </c>
      <c r="C126" s="211">
        <v>57390</v>
      </c>
      <c r="D126" s="211" t="s">
        <v>669</v>
      </c>
      <c r="E126" s="211" t="s">
        <v>7</v>
      </c>
      <c r="F126" s="211" t="s">
        <v>24</v>
      </c>
      <c r="G126" s="211" t="s">
        <v>42</v>
      </c>
      <c r="H126" s="211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</row>
    <row r="127" spans="1:20" s="212" customFormat="1">
      <c r="A127" s="210">
        <v>43222</v>
      </c>
      <c r="B127" s="211" t="s">
        <v>7</v>
      </c>
      <c r="C127" s="211">
        <v>57310</v>
      </c>
      <c r="D127" s="211" t="s">
        <v>833</v>
      </c>
      <c r="E127" s="211" t="s">
        <v>7</v>
      </c>
      <c r="F127" s="211" t="s">
        <v>24</v>
      </c>
      <c r="G127" s="211" t="s">
        <v>1480</v>
      </c>
      <c r="H127" s="211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</row>
    <row r="128" spans="1:20" s="212" customFormat="1">
      <c r="A128" s="210">
        <v>43222</v>
      </c>
      <c r="B128" s="211" t="s">
        <v>7</v>
      </c>
      <c r="C128" s="211">
        <v>54880</v>
      </c>
      <c r="D128" s="211" t="s">
        <v>1482</v>
      </c>
      <c r="E128" s="211" t="s">
        <v>7</v>
      </c>
      <c r="F128" s="211" t="s">
        <v>10</v>
      </c>
      <c r="G128" s="211" t="s">
        <v>1133</v>
      </c>
      <c r="H128" s="211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</row>
    <row r="129" spans="1:20" s="212" customFormat="1">
      <c r="A129" s="210">
        <v>43222</v>
      </c>
      <c r="B129" s="211" t="s">
        <v>7</v>
      </c>
      <c r="C129" s="211">
        <v>57700</v>
      </c>
      <c r="D129" s="211" t="s">
        <v>1485</v>
      </c>
      <c r="E129" s="211" t="s">
        <v>7</v>
      </c>
      <c r="F129" s="211" t="s">
        <v>7</v>
      </c>
      <c r="G129" s="211" t="s">
        <v>388</v>
      </c>
      <c r="H129" s="211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</row>
    <row r="130" spans="1:20" s="212" customFormat="1">
      <c r="A130" s="210">
        <v>43223</v>
      </c>
      <c r="B130" s="211" t="s">
        <v>4</v>
      </c>
      <c r="C130" s="211">
        <v>5811</v>
      </c>
      <c r="D130" s="211" t="s">
        <v>184</v>
      </c>
      <c r="E130" s="211" t="s">
        <v>7</v>
      </c>
      <c r="F130" s="211" t="s">
        <v>24</v>
      </c>
      <c r="G130" s="211" t="s">
        <v>1496</v>
      </c>
      <c r="H130" s="211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</row>
    <row r="131" spans="1:20" s="212" customFormat="1">
      <c r="A131" s="210">
        <v>43223</v>
      </c>
      <c r="B131" s="211" t="s">
        <v>7</v>
      </c>
      <c r="C131" s="211">
        <v>54720</v>
      </c>
      <c r="D131" s="211" t="s">
        <v>538</v>
      </c>
      <c r="E131" s="211" t="s">
        <v>7</v>
      </c>
      <c r="F131" s="211" t="s">
        <v>9</v>
      </c>
      <c r="G131" s="211" t="s">
        <v>388</v>
      </c>
      <c r="H131" s="211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</row>
    <row r="132" spans="1:20" s="212" customFormat="1">
      <c r="A132" s="210">
        <v>43223</v>
      </c>
      <c r="B132" s="211" t="s">
        <v>7</v>
      </c>
      <c r="C132" s="211">
        <v>57150</v>
      </c>
      <c r="D132" s="211" t="s">
        <v>1498</v>
      </c>
      <c r="E132" s="211" t="s">
        <v>7</v>
      </c>
      <c r="F132" s="211" t="s">
        <v>6</v>
      </c>
      <c r="G132" s="211" t="s">
        <v>1024</v>
      </c>
      <c r="H132" s="211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</row>
    <row r="133" spans="1:20" s="212" customFormat="1">
      <c r="A133" s="210">
        <v>43223</v>
      </c>
      <c r="B133" s="211" t="s">
        <v>7</v>
      </c>
      <c r="C133" s="211">
        <v>54135</v>
      </c>
      <c r="D133" s="211" t="s">
        <v>738</v>
      </c>
      <c r="E133" s="211" t="s">
        <v>7</v>
      </c>
      <c r="F133" s="211" t="s">
        <v>7</v>
      </c>
      <c r="G133" s="211" t="s">
        <v>941</v>
      </c>
      <c r="H133" s="211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</row>
    <row r="134" spans="1:20" s="212" customFormat="1">
      <c r="A134" s="210">
        <v>43223</v>
      </c>
      <c r="B134" s="211" t="s">
        <v>7</v>
      </c>
      <c r="C134" s="211">
        <v>57330</v>
      </c>
      <c r="D134" s="211" t="s">
        <v>413</v>
      </c>
      <c r="E134" s="211" t="s">
        <v>7</v>
      </c>
      <c r="F134" s="211" t="s">
        <v>24</v>
      </c>
      <c r="G134" s="211" t="s">
        <v>1501</v>
      </c>
      <c r="H134" s="211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</row>
    <row r="135" spans="1:20" s="212" customFormat="1">
      <c r="A135" s="210">
        <v>43223</v>
      </c>
      <c r="B135" s="211" t="s">
        <v>7</v>
      </c>
      <c r="C135" s="211">
        <v>54620</v>
      </c>
      <c r="D135" s="211" t="s">
        <v>845</v>
      </c>
      <c r="E135" s="211" t="s">
        <v>7</v>
      </c>
      <c r="F135" s="211" t="s">
        <v>7</v>
      </c>
      <c r="G135" s="211" t="s">
        <v>65</v>
      </c>
      <c r="H135" s="211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</row>
    <row r="136" spans="1:20" s="212" customFormat="1">
      <c r="A136" s="210">
        <v>43223</v>
      </c>
      <c r="B136" s="211" t="s">
        <v>7</v>
      </c>
      <c r="C136" s="211">
        <v>57000</v>
      </c>
      <c r="D136" s="211" t="s">
        <v>785</v>
      </c>
      <c r="E136" s="211" t="s">
        <v>7</v>
      </c>
      <c r="F136" s="211" t="s">
        <v>24</v>
      </c>
      <c r="G136" s="211" t="s">
        <v>388</v>
      </c>
      <c r="H136" s="211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</row>
    <row r="137" spans="1:20" s="212" customFormat="1">
      <c r="A137" s="210">
        <v>43223</v>
      </c>
      <c r="B137" s="211" t="s">
        <v>7</v>
      </c>
      <c r="C137" s="211">
        <v>54590</v>
      </c>
      <c r="D137" s="211" t="s">
        <v>849</v>
      </c>
      <c r="E137" s="211" t="s">
        <v>7</v>
      </c>
      <c r="F137" s="211" t="s">
        <v>5</v>
      </c>
      <c r="G137" s="211" t="s">
        <v>388</v>
      </c>
      <c r="H137" s="211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</row>
    <row r="138" spans="1:20" s="212" customFormat="1">
      <c r="A138" s="210">
        <v>43223</v>
      </c>
      <c r="B138" s="211" t="s">
        <v>7</v>
      </c>
      <c r="C138" s="211">
        <v>57330</v>
      </c>
      <c r="D138" s="211" t="s">
        <v>413</v>
      </c>
      <c r="E138" s="211" t="s">
        <v>7</v>
      </c>
      <c r="F138" s="211" t="s">
        <v>7</v>
      </c>
      <c r="G138" s="211" t="s">
        <v>1024</v>
      </c>
      <c r="H138" s="211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</row>
    <row r="139" spans="1:20" s="212" customFormat="1">
      <c r="A139" s="210">
        <v>43223</v>
      </c>
      <c r="B139" s="211" t="s">
        <v>7</v>
      </c>
      <c r="C139" s="211">
        <v>57330</v>
      </c>
      <c r="D139" s="211" t="s">
        <v>413</v>
      </c>
      <c r="E139" s="211" t="s">
        <v>7</v>
      </c>
      <c r="F139" s="211" t="s">
        <v>24</v>
      </c>
      <c r="G139" s="211" t="s">
        <v>1504</v>
      </c>
      <c r="H139" s="211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</row>
    <row r="140" spans="1:20" s="212" customFormat="1">
      <c r="A140" s="210">
        <v>43223</v>
      </c>
      <c r="B140" s="211" t="s">
        <v>7</v>
      </c>
      <c r="C140" s="211">
        <v>54560</v>
      </c>
      <c r="D140" s="211" t="s">
        <v>1506</v>
      </c>
      <c r="E140" s="211" t="s">
        <v>7</v>
      </c>
      <c r="F140" s="211" t="s">
        <v>24</v>
      </c>
      <c r="G140" s="211" t="s">
        <v>42</v>
      </c>
      <c r="H140" s="211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</row>
    <row r="141" spans="1:20" s="212" customFormat="1">
      <c r="A141" s="210">
        <v>43223</v>
      </c>
      <c r="B141" s="211" t="s">
        <v>7</v>
      </c>
      <c r="C141" s="211">
        <v>57655</v>
      </c>
      <c r="D141" s="211" t="s">
        <v>1508</v>
      </c>
      <c r="E141" s="211" t="s">
        <v>7</v>
      </c>
      <c r="F141" s="211" t="s">
        <v>7</v>
      </c>
      <c r="G141" s="211" t="s">
        <v>877</v>
      </c>
      <c r="H141" s="211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</row>
    <row r="142" spans="1:20" s="212" customFormat="1">
      <c r="A142" s="210">
        <v>43223</v>
      </c>
      <c r="B142" s="211" t="s">
        <v>7</v>
      </c>
      <c r="C142" s="211">
        <v>54770</v>
      </c>
      <c r="D142" s="211" t="s">
        <v>1510</v>
      </c>
      <c r="E142" s="211" t="s">
        <v>7</v>
      </c>
      <c r="F142" s="211" t="s">
        <v>24</v>
      </c>
      <c r="G142" s="211" t="s">
        <v>42</v>
      </c>
      <c r="H142" s="211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</row>
    <row r="143" spans="1:20" s="212" customFormat="1">
      <c r="A143" s="210">
        <v>43224</v>
      </c>
      <c r="B143" s="211" t="s">
        <v>7</v>
      </c>
      <c r="C143" s="211">
        <v>57390</v>
      </c>
      <c r="D143" s="211" t="s">
        <v>669</v>
      </c>
      <c r="E143" s="211" t="s">
        <v>7</v>
      </c>
      <c r="F143" s="211" t="s">
        <v>24</v>
      </c>
      <c r="G143" s="211" t="s">
        <v>388</v>
      </c>
      <c r="H143" s="211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</row>
    <row r="144" spans="1:20" s="212" customFormat="1">
      <c r="A144" s="210">
        <v>43224</v>
      </c>
      <c r="B144" s="211" t="s">
        <v>4</v>
      </c>
      <c r="C144" s="211">
        <v>1331</v>
      </c>
      <c r="D144" s="211" t="s">
        <v>132</v>
      </c>
      <c r="E144" s="211" t="s">
        <v>7</v>
      </c>
      <c r="F144" s="211" t="s">
        <v>24</v>
      </c>
      <c r="G144" s="211" t="s">
        <v>388</v>
      </c>
      <c r="H144" s="211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</row>
    <row r="145" spans="1:20" s="212" customFormat="1">
      <c r="A145" s="210">
        <v>43224</v>
      </c>
      <c r="B145" s="211" t="s">
        <v>7</v>
      </c>
      <c r="C145" s="211">
        <v>57310</v>
      </c>
      <c r="D145" s="211" t="s">
        <v>833</v>
      </c>
      <c r="E145" s="211" t="s">
        <v>7</v>
      </c>
      <c r="F145" s="211" t="s">
        <v>7</v>
      </c>
      <c r="G145" s="211" t="s">
        <v>42</v>
      </c>
      <c r="H145" s="211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</row>
    <row r="146" spans="1:20" s="212" customFormat="1">
      <c r="A146" s="210">
        <v>43224</v>
      </c>
      <c r="B146" s="211" t="s">
        <v>7</v>
      </c>
      <c r="C146" s="211">
        <v>57935</v>
      </c>
      <c r="D146" s="211" t="s">
        <v>1517</v>
      </c>
      <c r="E146" s="211" t="s">
        <v>7</v>
      </c>
      <c r="F146" s="211" t="s">
        <v>24</v>
      </c>
      <c r="G146" s="211" t="s">
        <v>388</v>
      </c>
      <c r="H146" s="211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</row>
    <row r="147" spans="1:20" s="212" customFormat="1">
      <c r="A147" s="210">
        <v>43224</v>
      </c>
      <c r="B147" s="211" t="s">
        <v>7</v>
      </c>
      <c r="C147" s="211">
        <v>57170</v>
      </c>
      <c r="D147" s="211" t="s">
        <v>1521</v>
      </c>
      <c r="E147" s="211" t="s">
        <v>7</v>
      </c>
      <c r="F147" s="211" t="s">
        <v>24</v>
      </c>
      <c r="G147" s="211" t="s">
        <v>562</v>
      </c>
      <c r="H147" s="211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</row>
    <row r="148" spans="1:20" s="212" customFormat="1">
      <c r="A148" s="210">
        <v>43224</v>
      </c>
      <c r="B148" s="211" t="s">
        <v>7</v>
      </c>
      <c r="C148" s="211">
        <v>57100</v>
      </c>
      <c r="D148" s="211" t="s">
        <v>369</v>
      </c>
      <c r="E148" s="211" t="s">
        <v>7</v>
      </c>
      <c r="F148" s="211" t="s">
        <v>1523</v>
      </c>
      <c r="G148" s="211" t="s">
        <v>663</v>
      </c>
      <c r="H148" s="211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</row>
    <row r="149" spans="1:20" s="212" customFormat="1">
      <c r="A149" s="210">
        <v>43224</v>
      </c>
      <c r="B149" s="211" t="s">
        <v>22</v>
      </c>
      <c r="C149" s="211">
        <v>6730</v>
      </c>
      <c r="D149" s="211" t="s">
        <v>1524</v>
      </c>
      <c r="E149" s="211" t="s">
        <v>7</v>
      </c>
      <c r="F149" s="211" t="s">
        <v>24</v>
      </c>
      <c r="G149" s="211" t="s">
        <v>388</v>
      </c>
      <c r="H149" s="211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</row>
    <row r="150" spans="1:20" s="212" customFormat="1">
      <c r="A150" s="210">
        <v>43224</v>
      </c>
      <c r="B150" s="211" t="s">
        <v>7</v>
      </c>
      <c r="C150" s="211">
        <v>54920</v>
      </c>
      <c r="D150" s="211" t="s">
        <v>742</v>
      </c>
      <c r="E150" s="211" t="s">
        <v>7</v>
      </c>
      <c r="F150" s="211" t="s">
        <v>7</v>
      </c>
      <c r="G150" s="211" t="s">
        <v>1269</v>
      </c>
      <c r="H150" s="211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</row>
    <row r="151" spans="1:20" s="212" customFormat="1">
      <c r="A151" s="210">
        <v>43224</v>
      </c>
      <c r="B151" s="211" t="s">
        <v>7</v>
      </c>
      <c r="C151" s="211">
        <v>57710</v>
      </c>
      <c r="D151" s="211" t="s">
        <v>1525</v>
      </c>
      <c r="E151" s="211" t="s">
        <v>7</v>
      </c>
      <c r="F151" s="211" t="s">
        <v>10</v>
      </c>
      <c r="G151" s="211" t="s">
        <v>42</v>
      </c>
      <c r="H151" s="211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</row>
    <row r="152" spans="1:20" s="212" customFormat="1">
      <c r="A152" s="210">
        <v>43225</v>
      </c>
      <c r="B152" s="211" t="s">
        <v>4</v>
      </c>
      <c r="C152" s="211">
        <v>1461</v>
      </c>
      <c r="D152" s="211" t="s">
        <v>205</v>
      </c>
      <c r="E152" s="211" t="s">
        <v>7</v>
      </c>
      <c r="F152" s="211" t="s">
        <v>793</v>
      </c>
      <c r="G152" s="211" t="s">
        <v>1189</v>
      </c>
      <c r="H152" s="211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</row>
    <row r="153" spans="1:20" s="212" customFormat="1">
      <c r="A153" s="210">
        <v>43225</v>
      </c>
      <c r="B153" s="211" t="s">
        <v>7</v>
      </c>
      <c r="C153" s="211">
        <v>57570</v>
      </c>
      <c r="D153" s="211" t="s">
        <v>1535</v>
      </c>
      <c r="E153" s="211" t="s">
        <v>7</v>
      </c>
      <c r="F153" s="211" t="s">
        <v>7</v>
      </c>
      <c r="G153" s="211" t="s">
        <v>98</v>
      </c>
      <c r="H153" s="211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</row>
    <row r="154" spans="1:20" s="212" customFormat="1">
      <c r="A154" s="210">
        <v>43226</v>
      </c>
      <c r="B154" s="211" t="s">
        <v>7</v>
      </c>
      <c r="C154" s="211">
        <v>54200</v>
      </c>
      <c r="D154" s="211" t="s">
        <v>1544</v>
      </c>
      <c r="E154" s="211" t="s">
        <v>7</v>
      </c>
      <c r="F154" s="211" t="s">
        <v>6</v>
      </c>
      <c r="G154" s="211" t="s">
        <v>1545</v>
      </c>
      <c r="H154" s="211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</row>
    <row r="155" spans="1:20" s="212" customFormat="1">
      <c r="A155" s="210">
        <v>43226</v>
      </c>
      <c r="B155" s="211" t="s">
        <v>7</v>
      </c>
      <c r="C155" s="211">
        <v>54500</v>
      </c>
      <c r="D155" s="211" t="s">
        <v>1546</v>
      </c>
      <c r="E155" s="211" t="s">
        <v>7</v>
      </c>
      <c r="F155" s="211" t="s">
        <v>7</v>
      </c>
      <c r="G155" s="211" t="s">
        <v>1547</v>
      </c>
      <c r="H155" s="211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</row>
    <row r="156" spans="1:20" s="212" customFormat="1">
      <c r="A156" s="210">
        <v>43226</v>
      </c>
      <c r="B156" s="211" t="s">
        <v>4</v>
      </c>
      <c r="C156" s="211">
        <v>57440</v>
      </c>
      <c r="D156" s="211" t="s">
        <v>420</v>
      </c>
      <c r="E156" s="211" t="s">
        <v>7</v>
      </c>
      <c r="F156" s="211" t="s">
        <v>7</v>
      </c>
      <c r="G156" s="211" t="s">
        <v>1113</v>
      </c>
      <c r="H156" s="211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</row>
    <row r="157" spans="1:20" s="212" customFormat="1">
      <c r="A157" s="210">
        <v>43226</v>
      </c>
      <c r="B157" s="211" t="s">
        <v>4</v>
      </c>
      <c r="C157" s="211">
        <v>2713</v>
      </c>
      <c r="D157" s="211" t="s">
        <v>205</v>
      </c>
      <c r="E157" s="211" t="s">
        <v>7</v>
      </c>
      <c r="F157" s="211" t="s">
        <v>1552</v>
      </c>
      <c r="G157" s="211" t="s">
        <v>1553</v>
      </c>
      <c r="H157" s="211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</row>
    <row r="158" spans="1:20" s="212" customFormat="1">
      <c r="A158" s="210">
        <v>43228</v>
      </c>
      <c r="B158" s="211" t="s">
        <v>7</v>
      </c>
      <c r="C158" s="211">
        <v>57700</v>
      </c>
      <c r="D158" s="211" t="s">
        <v>1485</v>
      </c>
      <c r="E158" s="211" t="s">
        <v>7</v>
      </c>
      <c r="F158" s="211" t="s">
        <v>7</v>
      </c>
      <c r="G158" s="211" t="s">
        <v>388</v>
      </c>
      <c r="H158" s="211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</row>
    <row r="159" spans="1:20" s="212" customFormat="1">
      <c r="A159" s="210">
        <v>43228</v>
      </c>
      <c r="B159" s="211" t="s">
        <v>7</v>
      </c>
      <c r="C159" s="211">
        <v>57320</v>
      </c>
      <c r="D159" s="211" t="s">
        <v>1558</v>
      </c>
      <c r="E159" s="211" t="s">
        <v>7</v>
      </c>
      <c r="F159" s="211" t="s">
        <v>7</v>
      </c>
      <c r="G159" s="211" t="s">
        <v>98</v>
      </c>
      <c r="H159" s="211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</row>
    <row r="160" spans="1:20" s="212" customFormat="1">
      <c r="A160" s="210">
        <v>43229</v>
      </c>
      <c r="B160" s="211" t="s">
        <v>7</v>
      </c>
      <c r="C160" s="211">
        <v>57645</v>
      </c>
      <c r="D160" s="211" t="s">
        <v>1560</v>
      </c>
      <c r="E160" s="211" t="s">
        <v>7</v>
      </c>
      <c r="F160" s="211" t="s">
        <v>24</v>
      </c>
      <c r="G160" s="211" t="s">
        <v>98</v>
      </c>
      <c r="H160" s="211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</row>
    <row r="161" spans="1:20" s="212" customFormat="1">
      <c r="A161" s="210">
        <v>43229</v>
      </c>
      <c r="B161" s="211" t="s">
        <v>7</v>
      </c>
      <c r="C161" s="211">
        <v>88260</v>
      </c>
      <c r="D161" s="211" t="s">
        <v>1561</v>
      </c>
      <c r="E161" s="211" t="s">
        <v>7</v>
      </c>
      <c r="F161" s="211" t="s">
        <v>7</v>
      </c>
      <c r="G161" s="211" t="s">
        <v>98</v>
      </c>
      <c r="H161" s="21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</row>
    <row r="162" spans="1:20" s="212" customFormat="1">
      <c r="A162" s="210">
        <v>43230</v>
      </c>
      <c r="B162" s="211" t="s">
        <v>7</v>
      </c>
      <c r="C162" s="211">
        <v>54100</v>
      </c>
      <c r="D162" s="211" t="s">
        <v>750</v>
      </c>
      <c r="E162" s="211" t="s">
        <v>7</v>
      </c>
      <c r="F162" s="211" t="s">
        <v>6</v>
      </c>
      <c r="G162" s="211" t="s">
        <v>98</v>
      </c>
      <c r="H162" s="211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</row>
    <row r="163" spans="1:20" s="212" customFormat="1">
      <c r="A163" s="210">
        <v>43230</v>
      </c>
      <c r="B163" s="211" t="s">
        <v>22</v>
      </c>
      <c r="C163" s="211">
        <v>1950</v>
      </c>
      <c r="D163" s="211" t="s">
        <v>1565</v>
      </c>
      <c r="E163" s="211" t="s">
        <v>7</v>
      </c>
      <c r="F163" s="211" t="s">
        <v>984</v>
      </c>
      <c r="G163" s="211" t="s">
        <v>388</v>
      </c>
      <c r="H163" s="211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</row>
    <row r="164" spans="1:20" s="212" customFormat="1">
      <c r="A164" s="210">
        <v>43230</v>
      </c>
      <c r="B164" s="211" t="s">
        <v>1568</v>
      </c>
      <c r="C164" s="211">
        <v>7260</v>
      </c>
      <c r="D164" s="211" t="s">
        <v>153</v>
      </c>
      <c r="E164" s="211" t="s">
        <v>7</v>
      </c>
      <c r="F164" s="211" t="s">
        <v>28</v>
      </c>
      <c r="G164" s="211" t="s">
        <v>1604</v>
      </c>
      <c r="H164" s="211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</row>
    <row r="165" spans="1:20" s="212" customFormat="1">
      <c r="A165" s="210">
        <v>43230</v>
      </c>
      <c r="B165" s="211" t="s">
        <v>7</v>
      </c>
      <c r="C165" s="211">
        <v>57590</v>
      </c>
      <c r="D165" s="211" t="s">
        <v>1575</v>
      </c>
      <c r="E165" s="211" t="s">
        <v>7</v>
      </c>
      <c r="F165" s="211" t="s">
        <v>24</v>
      </c>
      <c r="G165" s="211" t="s">
        <v>65</v>
      </c>
      <c r="H165" s="211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</row>
    <row r="166" spans="1:20" s="212" customFormat="1">
      <c r="A166" s="210">
        <v>43230</v>
      </c>
      <c r="B166" s="211" t="s">
        <v>7</v>
      </c>
      <c r="C166" s="211">
        <v>57100</v>
      </c>
      <c r="D166" s="211" t="s">
        <v>369</v>
      </c>
      <c r="E166" s="211" t="s">
        <v>7</v>
      </c>
      <c r="F166" s="211" t="s">
        <v>7</v>
      </c>
      <c r="G166" s="211" t="s">
        <v>98</v>
      </c>
      <c r="H166" s="211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</row>
    <row r="167" spans="1:20" s="212" customFormat="1">
      <c r="A167" s="210">
        <v>43230</v>
      </c>
      <c r="B167" s="211" t="s">
        <v>4</v>
      </c>
      <c r="C167" s="211">
        <v>8557</v>
      </c>
      <c r="D167" s="211" t="s">
        <v>1583</v>
      </c>
      <c r="E167" s="211" t="s">
        <v>7</v>
      </c>
      <c r="F167" s="211" t="s">
        <v>7</v>
      </c>
      <c r="G167" s="211" t="s">
        <v>65</v>
      </c>
      <c r="H167" s="211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</row>
    <row r="168" spans="1:20" s="212" customFormat="1">
      <c r="A168" s="210">
        <v>43230</v>
      </c>
      <c r="B168" s="211" t="s">
        <v>7</v>
      </c>
      <c r="C168" s="211">
        <v>57525</v>
      </c>
      <c r="D168" s="211" t="s">
        <v>1586</v>
      </c>
      <c r="E168" s="211" t="s">
        <v>7</v>
      </c>
      <c r="F168" s="211" t="s">
        <v>7</v>
      </c>
      <c r="G168" s="211" t="s">
        <v>98</v>
      </c>
      <c r="H168" s="211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</row>
    <row r="169" spans="1:20" s="212" customFormat="1">
      <c r="A169" s="210">
        <v>43230</v>
      </c>
      <c r="B169" s="211" t="s">
        <v>7</v>
      </c>
      <c r="C169" s="211">
        <v>57655</v>
      </c>
      <c r="D169" s="211" t="s">
        <v>1508</v>
      </c>
      <c r="E169" s="211" t="s">
        <v>7</v>
      </c>
      <c r="F169" s="211" t="s">
        <v>7</v>
      </c>
      <c r="G169" s="211" t="s">
        <v>98</v>
      </c>
      <c r="H169" s="211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</row>
    <row r="170" spans="1:20" s="212" customFormat="1">
      <c r="A170" s="210">
        <v>43230</v>
      </c>
      <c r="B170" s="211" t="s">
        <v>7</v>
      </c>
      <c r="C170" s="211">
        <v>57420</v>
      </c>
      <c r="D170" s="211" t="s">
        <v>1589</v>
      </c>
      <c r="E170" s="211" t="s">
        <v>7</v>
      </c>
      <c r="F170" s="211" t="s">
        <v>24</v>
      </c>
      <c r="G170" s="211" t="s">
        <v>98</v>
      </c>
      <c r="H170" s="211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</row>
    <row r="171" spans="1:20" s="212" customFormat="1">
      <c r="A171" s="210">
        <v>43230</v>
      </c>
      <c r="B171" s="211" t="s">
        <v>7</v>
      </c>
      <c r="C171" s="211">
        <v>57480</v>
      </c>
      <c r="D171" s="211" t="s">
        <v>512</v>
      </c>
      <c r="E171" s="211" t="s">
        <v>7</v>
      </c>
      <c r="F171" s="211" t="s">
        <v>7</v>
      </c>
      <c r="G171" s="211" t="s">
        <v>98</v>
      </c>
      <c r="H171" s="211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</row>
    <row r="172" spans="1:20" s="212" customFormat="1">
      <c r="A172" s="210">
        <v>43230</v>
      </c>
      <c r="B172" s="211" t="s">
        <v>7</v>
      </c>
      <c r="C172" s="211">
        <v>571950</v>
      </c>
      <c r="D172" s="211" t="s">
        <v>837</v>
      </c>
      <c r="E172" s="211" t="s">
        <v>7</v>
      </c>
      <c r="F172" s="211" t="s">
        <v>7</v>
      </c>
      <c r="G172" s="211" t="s">
        <v>98</v>
      </c>
      <c r="H172" s="211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</row>
    <row r="173" spans="1:20" s="212" customFormat="1">
      <c r="A173" s="210">
        <v>43231</v>
      </c>
      <c r="B173" s="211" t="s">
        <v>7</v>
      </c>
      <c r="C173" s="211">
        <v>57950</v>
      </c>
      <c r="D173" s="211" t="s">
        <v>1608</v>
      </c>
      <c r="E173" s="211" t="s">
        <v>7</v>
      </c>
      <c r="F173" s="211" t="s">
        <v>1609</v>
      </c>
      <c r="G173" s="211" t="s">
        <v>891</v>
      </c>
      <c r="H173" s="211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</row>
    <row r="174" spans="1:20" s="212" customFormat="1">
      <c r="A174" s="210">
        <v>43231</v>
      </c>
      <c r="B174" s="211" t="s">
        <v>22</v>
      </c>
      <c r="C174" s="211">
        <v>4845</v>
      </c>
      <c r="D174" s="211" t="s">
        <v>1615</v>
      </c>
      <c r="E174" s="211" t="s">
        <v>7</v>
      </c>
      <c r="F174" s="211" t="s">
        <v>7</v>
      </c>
      <c r="G174" s="211" t="s">
        <v>1612</v>
      </c>
      <c r="H174" s="211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</row>
    <row r="175" spans="1:20" s="212" customFormat="1">
      <c r="A175" s="210">
        <v>43231</v>
      </c>
      <c r="B175" s="211" t="s">
        <v>4</v>
      </c>
      <c r="C175" s="211">
        <v>4412</v>
      </c>
      <c r="D175" s="211" t="s">
        <v>145</v>
      </c>
      <c r="E175" s="211" t="s">
        <v>7</v>
      </c>
      <c r="F175" s="211" t="s">
        <v>24</v>
      </c>
      <c r="G175" s="211" t="s">
        <v>123</v>
      </c>
      <c r="H175" s="211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</row>
    <row r="176" spans="1:20" s="212" customFormat="1">
      <c r="A176" s="210">
        <v>43231</v>
      </c>
      <c r="B176" s="211" t="s">
        <v>4</v>
      </c>
      <c r="C176" s="211">
        <v>4514</v>
      </c>
      <c r="D176" s="211" t="s">
        <v>131</v>
      </c>
      <c r="E176" s="211" t="s">
        <v>7</v>
      </c>
      <c r="F176" s="211" t="s">
        <v>24</v>
      </c>
      <c r="G176" s="211" t="s">
        <v>260</v>
      </c>
      <c r="H176" s="211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</row>
    <row r="177" spans="1:20" s="212" customFormat="1">
      <c r="A177" s="210">
        <v>43232</v>
      </c>
      <c r="B177" s="211" t="s">
        <v>4</v>
      </c>
      <c r="C177" s="211">
        <v>75020</v>
      </c>
      <c r="D177" s="211" t="s">
        <v>716</v>
      </c>
      <c r="E177" s="211" t="s">
        <v>7</v>
      </c>
      <c r="F177" s="211" t="s">
        <v>24</v>
      </c>
      <c r="G177" s="211" t="s">
        <v>1620</v>
      </c>
      <c r="H177" s="211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</row>
    <row r="178" spans="1:20" s="212" customFormat="1">
      <c r="A178" s="210">
        <v>43232</v>
      </c>
      <c r="B178" s="211" t="s">
        <v>7</v>
      </c>
      <c r="C178" s="211">
        <v>69007</v>
      </c>
      <c r="D178" s="211" t="s">
        <v>360</v>
      </c>
      <c r="E178" s="211" t="s">
        <v>7</v>
      </c>
      <c r="F178" s="211" t="s">
        <v>24</v>
      </c>
      <c r="G178" s="211" t="s">
        <v>941</v>
      </c>
      <c r="H178" s="211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</row>
    <row r="179" spans="1:20" s="212" customFormat="1">
      <c r="A179" s="210">
        <v>43232</v>
      </c>
      <c r="B179" s="211" t="s">
        <v>4</v>
      </c>
      <c r="C179" s="211">
        <v>69210</v>
      </c>
      <c r="D179" s="211" t="s">
        <v>360</v>
      </c>
      <c r="E179" s="211" t="s">
        <v>7</v>
      </c>
      <c r="F179" s="211" t="s">
        <v>24</v>
      </c>
      <c r="G179" s="211" t="s">
        <v>388</v>
      </c>
      <c r="H179" s="211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</row>
    <row r="180" spans="1:20" s="212" customFormat="1">
      <c r="A180" s="210">
        <v>43233</v>
      </c>
      <c r="B180" s="211" t="s">
        <v>7</v>
      </c>
      <c r="C180" s="211">
        <v>57700</v>
      </c>
      <c r="D180" s="211" t="s">
        <v>412</v>
      </c>
      <c r="E180" s="211" t="s">
        <v>7</v>
      </c>
      <c r="F180" s="211" t="s">
        <v>1627</v>
      </c>
      <c r="G180" s="211" t="s">
        <v>1685</v>
      </c>
      <c r="H180" s="211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</row>
    <row r="181" spans="1:20" s="212" customFormat="1">
      <c r="A181" s="210">
        <v>43233</v>
      </c>
      <c r="B181" s="211" t="s">
        <v>7</v>
      </c>
      <c r="C181" s="211">
        <v>57390</v>
      </c>
      <c r="D181" s="211" t="s">
        <v>669</v>
      </c>
      <c r="E181" s="211" t="s">
        <v>7</v>
      </c>
      <c r="F181" s="211" t="s">
        <v>5</v>
      </c>
      <c r="G181" s="211" t="s">
        <v>42</v>
      </c>
      <c r="H181" s="211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</row>
    <row r="182" spans="1:20" s="212" customFormat="1">
      <c r="A182" s="210">
        <v>43233</v>
      </c>
      <c r="B182" s="211" t="s">
        <v>4</v>
      </c>
      <c r="C182" s="211">
        <v>3428</v>
      </c>
      <c r="D182" s="211" t="s">
        <v>168</v>
      </c>
      <c r="E182" s="211" t="s">
        <v>7</v>
      </c>
      <c r="F182" s="211" t="s">
        <v>24</v>
      </c>
      <c r="G182" s="211" t="s">
        <v>1636</v>
      </c>
      <c r="H182" s="211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</row>
    <row r="183" spans="1:20" s="212" customFormat="1">
      <c r="A183" s="210">
        <v>43233</v>
      </c>
      <c r="B183" s="211" t="s">
        <v>4</v>
      </c>
      <c r="C183" s="211">
        <v>2680</v>
      </c>
      <c r="D183" s="211" t="s">
        <v>205</v>
      </c>
      <c r="E183" s="211" t="s">
        <v>7</v>
      </c>
      <c r="F183" s="211" t="s">
        <v>24</v>
      </c>
      <c r="G183" s="211" t="s">
        <v>42</v>
      </c>
      <c r="H183" s="211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</row>
    <row r="184" spans="1:20" s="212" customFormat="1">
      <c r="A184" s="210">
        <v>43233</v>
      </c>
      <c r="B184" s="211" t="s">
        <v>4</v>
      </c>
      <c r="C184" s="211">
        <v>5809</v>
      </c>
      <c r="D184" s="211" t="s">
        <v>307</v>
      </c>
      <c r="E184" s="211" t="s">
        <v>7</v>
      </c>
      <c r="F184" s="211" t="s">
        <v>24</v>
      </c>
      <c r="G184" s="211" t="s">
        <v>807</v>
      </c>
      <c r="H184" s="211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</row>
    <row r="185" spans="1:20" s="212" customFormat="1">
      <c r="A185" s="210">
        <v>43233</v>
      </c>
      <c r="B185" s="211" t="s">
        <v>7</v>
      </c>
      <c r="C185" s="211">
        <v>57100</v>
      </c>
      <c r="D185" s="211" t="s">
        <v>369</v>
      </c>
      <c r="E185" s="211" t="s">
        <v>7</v>
      </c>
      <c r="F185" s="211" t="s">
        <v>24</v>
      </c>
      <c r="G185" s="211" t="s">
        <v>42</v>
      </c>
      <c r="H185" s="211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</row>
    <row r="186" spans="1:20" s="212" customFormat="1">
      <c r="A186" s="210">
        <v>43233</v>
      </c>
      <c r="B186" s="211" t="s">
        <v>7</v>
      </c>
      <c r="C186" s="211">
        <v>54400</v>
      </c>
      <c r="D186" s="211" t="s">
        <v>815</v>
      </c>
      <c r="E186" s="211" t="s">
        <v>7</v>
      </c>
      <c r="F186" s="211" t="s">
        <v>24</v>
      </c>
      <c r="G186" s="211" t="s">
        <v>42</v>
      </c>
      <c r="H186" s="211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</row>
    <row r="187" spans="1:20" s="212" customFormat="1">
      <c r="A187" s="210">
        <v>43233</v>
      </c>
      <c r="B187" s="211" t="s">
        <v>4</v>
      </c>
      <c r="C187" s="211">
        <v>1354</v>
      </c>
      <c r="D187" s="211" t="s">
        <v>205</v>
      </c>
      <c r="E187" s="211" t="s">
        <v>7</v>
      </c>
      <c r="F187" s="211" t="s">
        <v>5</v>
      </c>
      <c r="G187" s="211" t="s">
        <v>65</v>
      </c>
      <c r="H187" s="211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</row>
    <row r="188" spans="1:20" s="212" customFormat="1">
      <c r="A188" s="210">
        <v>43233</v>
      </c>
      <c r="B188" s="211" t="s">
        <v>4</v>
      </c>
      <c r="C188" s="211">
        <v>8478</v>
      </c>
      <c r="D188" s="211" t="s">
        <v>1655</v>
      </c>
      <c r="E188" s="211" t="s">
        <v>7</v>
      </c>
      <c r="F188" s="211" t="s">
        <v>984</v>
      </c>
      <c r="G188" s="211" t="s">
        <v>42</v>
      </c>
      <c r="H188" s="211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</row>
    <row r="189" spans="1:20" s="212" customFormat="1">
      <c r="A189" s="210">
        <v>43233</v>
      </c>
      <c r="B189" s="211" t="s">
        <v>4</v>
      </c>
      <c r="C189" s="211">
        <v>1409</v>
      </c>
      <c r="D189" s="211" t="s">
        <v>205</v>
      </c>
      <c r="E189" s="211" t="s">
        <v>7</v>
      </c>
      <c r="F189" s="211" t="s">
        <v>24</v>
      </c>
      <c r="G189" s="211" t="s">
        <v>388</v>
      </c>
      <c r="H189" s="211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</row>
    <row r="190" spans="1:20" s="212" customFormat="1">
      <c r="A190" s="210">
        <v>43233</v>
      </c>
      <c r="B190" s="211" t="s">
        <v>7</v>
      </c>
      <c r="C190" s="211">
        <v>54430</v>
      </c>
      <c r="D190" s="211" t="s">
        <v>842</v>
      </c>
      <c r="E190" s="211" t="s">
        <v>7</v>
      </c>
      <c r="F190" s="211" t="s">
        <v>24</v>
      </c>
      <c r="G190" s="211" t="s">
        <v>388</v>
      </c>
      <c r="H190" s="211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</row>
    <row r="191" spans="1:20" s="212" customFormat="1">
      <c r="A191" s="210">
        <v>43233</v>
      </c>
      <c r="B191" s="211" t="s">
        <v>7</v>
      </c>
      <c r="C191" s="211">
        <v>57330</v>
      </c>
      <c r="D191" s="211" t="s">
        <v>413</v>
      </c>
      <c r="E191" s="211" t="s">
        <v>7</v>
      </c>
      <c r="F191" s="211" t="s">
        <v>24</v>
      </c>
      <c r="G191" s="211" t="s">
        <v>941</v>
      </c>
      <c r="H191" s="211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</row>
    <row r="192" spans="1:20" s="212" customFormat="1">
      <c r="A192" s="210">
        <v>43233</v>
      </c>
      <c r="B192" s="211" t="s">
        <v>7</v>
      </c>
      <c r="C192" s="211">
        <v>54720</v>
      </c>
      <c r="D192" s="211" t="s">
        <v>1663</v>
      </c>
      <c r="E192" s="211" t="s">
        <v>7</v>
      </c>
      <c r="F192" s="211" t="s">
        <v>24</v>
      </c>
      <c r="G192" s="211" t="s">
        <v>1230</v>
      </c>
      <c r="H192" s="211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</row>
    <row r="193" spans="1:20" s="212" customFormat="1">
      <c r="A193" s="210">
        <v>43233</v>
      </c>
      <c r="B193" s="211" t="s">
        <v>7</v>
      </c>
      <c r="C193" s="211">
        <v>57290</v>
      </c>
      <c r="D193" s="211" t="s">
        <v>356</v>
      </c>
      <c r="E193" s="211" t="s">
        <v>7</v>
      </c>
      <c r="F193" s="211" t="s">
        <v>24</v>
      </c>
      <c r="G193" s="211" t="s">
        <v>65</v>
      </c>
      <c r="H193" s="211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</row>
    <row r="194" spans="1:20" s="212" customFormat="1">
      <c r="A194" s="210">
        <v>43233</v>
      </c>
      <c r="B194" s="211" t="s">
        <v>4</v>
      </c>
      <c r="C194" s="211">
        <v>5813</v>
      </c>
      <c r="D194" s="211" t="s">
        <v>184</v>
      </c>
      <c r="E194" s="211" t="s">
        <v>7</v>
      </c>
      <c r="F194" s="211" t="s">
        <v>24</v>
      </c>
      <c r="G194" s="211" t="s">
        <v>388</v>
      </c>
      <c r="H194" s="211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</row>
    <row r="195" spans="1:20" s="212" customFormat="1">
      <c r="A195" s="210">
        <v>43233</v>
      </c>
      <c r="B195" s="211" t="s">
        <v>6</v>
      </c>
      <c r="C195" s="211">
        <v>40629</v>
      </c>
      <c r="D195" s="211" t="s">
        <v>1683</v>
      </c>
      <c r="E195" s="211" t="s">
        <v>7</v>
      </c>
      <c r="F195" s="211" t="s">
        <v>6</v>
      </c>
      <c r="G195" s="211" t="s">
        <v>941</v>
      </c>
      <c r="H195" s="211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</row>
    <row r="196" spans="1:20" s="212" customFormat="1">
      <c r="A196" s="210">
        <v>43239</v>
      </c>
      <c r="B196" s="211" t="s">
        <v>7</v>
      </c>
      <c r="C196" s="211">
        <v>57300</v>
      </c>
      <c r="D196" s="211" t="s">
        <v>671</v>
      </c>
      <c r="E196" s="211" t="s">
        <v>7</v>
      </c>
      <c r="F196" s="211" t="s">
        <v>7</v>
      </c>
      <c r="G196" s="211" t="s">
        <v>98</v>
      </c>
      <c r="H196" s="211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</row>
    <row r="197" spans="1:20" s="212" customFormat="1">
      <c r="A197" s="210">
        <v>43239</v>
      </c>
      <c r="B197" s="211" t="s">
        <v>4</v>
      </c>
      <c r="C197" s="211">
        <v>2514</v>
      </c>
      <c r="D197" s="211" t="s">
        <v>205</v>
      </c>
      <c r="E197" s="211" t="s">
        <v>7</v>
      </c>
      <c r="F197" s="211" t="s">
        <v>18</v>
      </c>
      <c r="G197" s="211" t="s">
        <v>98</v>
      </c>
      <c r="H197" s="211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</row>
    <row r="198" spans="1:20" s="212" customFormat="1">
      <c r="A198" s="210">
        <v>43240</v>
      </c>
      <c r="B198" s="211" t="s">
        <v>7</v>
      </c>
      <c r="C198" s="211">
        <v>57100</v>
      </c>
      <c r="D198" s="211" t="s">
        <v>369</v>
      </c>
      <c r="E198" s="211" t="s">
        <v>7</v>
      </c>
      <c r="F198" s="211" t="s">
        <v>52</v>
      </c>
      <c r="G198" s="211" t="s">
        <v>98</v>
      </c>
      <c r="H198" s="211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</row>
    <row r="199" spans="1:20" s="212" customFormat="1">
      <c r="A199" s="210">
        <v>43240</v>
      </c>
      <c r="B199" s="211" t="s">
        <v>7</v>
      </c>
      <c r="C199" s="211">
        <v>54190</v>
      </c>
      <c r="D199" s="211" t="s">
        <v>1725</v>
      </c>
      <c r="E199" s="211" t="s">
        <v>7</v>
      </c>
      <c r="F199" s="211" t="s">
        <v>7</v>
      </c>
      <c r="G199" s="211" t="s">
        <v>98</v>
      </c>
      <c r="H199" s="211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</row>
    <row r="200" spans="1:20" s="212" customFormat="1">
      <c r="A200" s="210">
        <v>43240</v>
      </c>
      <c r="B200" s="211" t="s">
        <v>4</v>
      </c>
      <c r="C200" s="211">
        <v>8034</v>
      </c>
      <c r="D200" s="211" t="s">
        <v>135</v>
      </c>
      <c r="E200" s="211" t="s">
        <v>7</v>
      </c>
      <c r="F200" s="211" t="s">
        <v>24</v>
      </c>
      <c r="G200" s="211" t="s">
        <v>478</v>
      </c>
      <c r="H200" s="211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</row>
    <row r="201" spans="1:20" s="212" customFormat="1">
      <c r="A201" s="210">
        <v>43240</v>
      </c>
      <c r="B201" s="211" t="s">
        <v>4</v>
      </c>
      <c r="C201" s="211">
        <v>6917</v>
      </c>
      <c r="D201" s="211" t="s">
        <v>286</v>
      </c>
      <c r="E201" s="211" t="s">
        <v>7</v>
      </c>
      <c r="F201" s="211" t="s">
        <v>24</v>
      </c>
      <c r="G201" s="211" t="s">
        <v>116</v>
      </c>
      <c r="H201" s="211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</row>
    <row r="202" spans="1:20" s="212" customFormat="1">
      <c r="A202" s="210">
        <v>43240</v>
      </c>
      <c r="B202" s="211" t="s">
        <v>7</v>
      </c>
      <c r="C202" s="211">
        <v>54560</v>
      </c>
      <c r="D202" s="211" t="s">
        <v>871</v>
      </c>
      <c r="E202" s="211" t="s">
        <v>7</v>
      </c>
      <c r="F202" s="211" t="s">
        <v>24</v>
      </c>
      <c r="G202" s="211" t="s">
        <v>514</v>
      </c>
      <c r="H202" s="211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</row>
    <row r="203" spans="1:20" s="212" customFormat="1" ht="21">
      <c r="A203" s="210">
        <v>43240</v>
      </c>
      <c r="B203" s="211" t="s">
        <v>7</v>
      </c>
      <c r="C203" s="211">
        <v>57970</v>
      </c>
      <c r="D203" s="211" t="s">
        <v>739</v>
      </c>
      <c r="E203" s="211" t="s">
        <v>7</v>
      </c>
      <c r="F203" s="211" t="s">
        <v>24</v>
      </c>
      <c r="G203" s="211" t="s">
        <v>116</v>
      </c>
      <c r="H203" s="211"/>
      <c r="I203" s="121"/>
      <c r="J203" s="629"/>
      <c r="K203" s="628"/>
      <c r="L203" s="636"/>
      <c r="M203" s="148"/>
      <c r="N203" s="148"/>
      <c r="O203" s="148"/>
      <c r="P203" s="148"/>
      <c r="Q203" s="148"/>
      <c r="R203" s="148"/>
      <c r="S203" s="148"/>
      <c r="T203" s="148"/>
    </row>
    <row r="204" spans="1:20" s="212" customFormat="1" ht="21">
      <c r="A204" s="210">
        <v>43240</v>
      </c>
      <c r="B204" s="211" t="s">
        <v>7</v>
      </c>
      <c r="C204" s="211">
        <v>67840</v>
      </c>
      <c r="D204" s="211" t="s">
        <v>1738</v>
      </c>
      <c r="E204" s="211" t="s">
        <v>7</v>
      </c>
      <c r="F204" s="211" t="s">
        <v>7</v>
      </c>
      <c r="G204" s="211"/>
      <c r="H204" s="211"/>
      <c r="I204" s="121"/>
      <c r="J204" s="629"/>
      <c r="K204" s="628"/>
      <c r="L204" s="636"/>
      <c r="M204" s="148"/>
      <c r="N204" s="148"/>
      <c r="O204" s="148"/>
      <c r="P204" s="148"/>
      <c r="Q204" s="148"/>
      <c r="R204" s="148"/>
      <c r="S204" s="148"/>
      <c r="T204" s="148"/>
    </row>
    <row r="205" spans="1:20" s="212" customFormat="1">
      <c r="A205" s="210">
        <v>43240</v>
      </c>
      <c r="B205" s="211" t="s">
        <v>7</v>
      </c>
      <c r="C205" s="211">
        <v>57970</v>
      </c>
      <c r="D205" s="211" t="s">
        <v>1739</v>
      </c>
      <c r="E205" s="211" t="s">
        <v>7</v>
      </c>
      <c r="F205" s="211" t="s">
        <v>7</v>
      </c>
      <c r="G205" s="211" t="s">
        <v>1740</v>
      </c>
      <c r="H205" s="211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</row>
    <row r="206" spans="1:20" s="212" customFormat="1">
      <c r="A206" s="210">
        <v>43240</v>
      </c>
      <c r="B206" s="211" t="s">
        <v>4</v>
      </c>
      <c r="C206" s="211">
        <v>8041</v>
      </c>
      <c r="D206" s="211" t="s">
        <v>135</v>
      </c>
      <c r="E206" s="211" t="s">
        <v>7</v>
      </c>
      <c r="F206" s="211" t="s">
        <v>1552</v>
      </c>
      <c r="G206" s="211" t="s">
        <v>1742</v>
      </c>
      <c r="H206" s="211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</row>
    <row r="207" spans="1:20" s="212" customFormat="1">
      <c r="A207" s="210">
        <v>43240</v>
      </c>
      <c r="B207" s="211" t="s">
        <v>4</v>
      </c>
      <c r="C207" s="211">
        <v>4368</v>
      </c>
      <c r="D207" s="211" t="s">
        <v>145</v>
      </c>
      <c r="E207" s="211" t="s">
        <v>7</v>
      </c>
      <c r="F207" s="211" t="s">
        <v>24</v>
      </c>
      <c r="G207" s="211" t="s">
        <v>123</v>
      </c>
      <c r="H207" s="211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</row>
    <row r="208" spans="1:20" s="212" customFormat="1">
      <c r="A208" s="210">
        <v>43240</v>
      </c>
      <c r="B208" s="211" t="s">
        <v>7</v>
      </c>
      <c r="C208" s="211">
        <v>37210</v>
      </c>
      <c r="D208" s="211" t="s">
        <v>1745</v>
      </c>
      <c r="E208" s="211" t="s">
        <v>7</v>
      </c>
      <c r="F208" s="211" t="s">
        <v>24</v>
      </c>
      <c r="G208" s="211" t="s">
        <v>116</v>
      </c>
      <c r="H208" s="211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</row>
    <row r="209" spans="1:20" s="212" customFormat="1">
      <c r="A209" s="210">
        <v>43240</v>
      </c>
      <c r="B209" s="211" t="s">
        <v>4</v>
      </c>
      <c r="C209" s="211">
        <v>1430</v>
      </c>
      <c r="D209" s="211" t="s">
        <v>205</v>
      </c>
      <c r="E209" s="211" t="s">
        <v>7</v>
      </c>
      <c r="F209" s="211" t="s">
        <v>25</v>
      </c>
      <c r="G209" s="211" t="s">
        <v>514</v>
      </c>
      <c r="H209" s="211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</row>
    <row r="210" spans="1:20" s="212" customFormat="1">
      <c r="A210" s="210">
        <v>43241</v>
      </c>
      <c r="B210" s="211" t="s">
        <v>7</v>
      </c>
      <c r="C210" s="211">
        <v>571000</v>
      </c>
      <c r="D210" s="211" t="s">
        <v>785</v>
      </c>
      <c r="E210" s="211" t="s">
        <v>7</v>
      </c>
      <c r="F210" s="211" t="s">
        <v>7</v>
      </c>
      <c r="G210" s="211" t="s">
        <v>1758</v>
      </c>
      <c r="H210" s="211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</row>
    <row r="211" spans="1:20" s="212" customFormat="1">
      <c r="A211" s="210">
        <v>43241</v>
      </c>
      <c r="B211" s="211" t="s">
        <v>4</v>
      </c>
      <c r="C211" s="211">
        <v>4574</v>
      </c>
      <c r="D211" s="211" t="s">
        <v>131</v>
      </c>
      <c r="E211" s="211" t="s">
        <v>7</v>
      </c>
      <c r="F211" s="211" t="s">
        <v>7</v>
      </c>
      <c r="G211" s="211" t="s">
        <v>260</v>
      </c>
      <c r="H211" s="211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</row>
    <row r="212" spans="1:20" s="212" customFormat="1" ht="21">
      <c r="A212" s="210">
        <v>43241</v>
      </c>
      <c r="B212" s="211" t="s">
        <v>7</v>
      </c>
      <c r="C212" s="211">
        <v>51000</v>
      </c>
      <c r="D212" s="211" t="s">
        <v>1765</v>
      </c>
      <c r="E212" s="211" t="s">
        <v>7</v>
      </c>
      <c r="F212" s="211" t="s">
        <v>24</v>
      </c>
      <c r="G212" s="211" t="s">
        <v>1176</v>
      </c>
      <c r="H212" s="211"/>
      <c r="I212" s="121"/>
      <c r="J212" s="121"/>
      <c r="K212" s="121"/>
      <c r="L212" s="121"/>
      <c r="M212" s="121"/>
      <c r="N212" s="121"/>
      <c r="O212" s="121"/>
      <c r="P212" s="121"/>
      <c r="Q212" s="121"/>
      <c r="R212" s="190"/>
      <c r="S212" s="190"/>
      <c r="T212" s="148"/>
    </row>
    <row r="213" spans="1:20" s="212" customFormat="1" ht="21">
      <c r="A213" s="210">
        <v>43241</v>
      </c>
      <c r="B213" s="211" t="s">
        <v>7</v>
      </c>
      <c r="C213" s="211">
        <v>57970</v>
      </c>
      <c r="D213" s="211" t="s">
        <v>739</v>
      </c>
      <c r="E213" s="211" t="s">
        <v>7</v>
      </c>
      <c r="F213" s="211" t="s">
        <v>7</v>
      </c>
      <c r="G213" s="211" t="s">
        <v>1770</v>
      </c>
      <c r="H213" s="211"/>
      <c r="I213" s="121"/>
      <c r="J213" s="629"/>
      <c r="K213" s="628"/>
      <c r="L213" s="636"/>
      <c r="M213" s="121"/>
      <c r="N213" s="121"/>
      <c r="O213" s="629"/>
      <c r="P213" s="628"/>
      <c r="Q213" s="636"/>
      <c r="R213" s="121"/>
      <c r="S213" s="121"/>
      <c r="T213" s="148"/>
    </row>
    <row r="214" spans="1:20" s="212" customFormat="1" ht="21">
      <c r="A214" s="210">
        <v>43241</v>
      </c>
      <c r="B214" s="211" t="s">
        <v>6</v>
      </c>
      <c r="C214" s="211">
        <v>54329</v>
      </c>
      <c r="D214" s="211" t="s">
        <v>868</v>
      </c>
      <c r="E214" s="211" t="s">
        <v>7</v>
      </c>
      <c r="F214" s="211" t="s">
        <v>6</v>
      </c>
      <c r="G214" s="211" t="s">
        <v>1779</v>
      </c>
      <c r="H214" s="211"/>
      <c r="I214" s="121"/>
      <c r="J214" s="629"/>
      <c r="K214" s="628"/>
      <c r="L214" s="636"/>
      <c r="M214" s="121"/>
      <c r="N214" s="121"/>
      <c r="O214" s="629"/>
      <c r="P214" s="628"/>
      <c r="Q214" s="636"/>
      <c r="R214" s="121"/>
      <c r="S214" s="121"/>
      <c r="T214" s="148"/>
    </row>
    <row r="215" spans="1:20" s="212" customFormat="1" ht="21">
      <c r="A215" s="210">
        <v>43241</v>
      </c>
      <c r="B215" s="211" t="s">
        <v>4</v>
      </c>
      <c r="C215" s="211">
        <v>1947</v>
      </c>
      <c r="D215" s="211" t="s">
        <v>205</v>
      </c>
      <c r="E215" s="211" t="s">
        <v>7</v>
      </c>
      <c r="F215" s="211" t="s">
        <v>4</v>
      </c>
      <c r="G215" s="211" t="s">
        <v>1784</v>
      </c>
      <c r="H215" s="211"/>
      <c r="I215" s="121"/>
      <c r="J215" s="629"/>
      <c r="K215" s="628"/>
      <c r="L215" s="636"/>
      <c r="M215" s="121"/>
      <c r="N215" s="121"/>
      <c r="O215" s="629"/>
      <c r="P215" s="628"/>
      <c r="Q215" s="636"/>
      <c r="R215" s="121"/>
      <c r="S215" s="121"/>
      <c r="T215" s="148"/>
    </row>
    <row r="216" spans="1:20" s="212" customFormat="1">
      <c r="A216" s="210">
        <v>43241</v>
      </c>
      <c r="B216" s="211" t="s">
        <v>4</v>
      </c>
      <c r="C216" s="211">
        <v>4815</v>
      </c>
      <c r="D216" s="211" t="s">
        <v>296</v>
      </c>
      <c r="E216" s="211" t="s">
        <v>7</v>
      </c>
      <c r="F216" s="211" t="s">
        <v>25</v>
      </c>
      <c r="G216" s="211" t="s">
        <v>123</v>
      </c>
      <c r="H216" s="21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48"/>
    </row>
    <row r="217" spans="1:20" s="212" customFormat="1">
      <c r="A217" s="210">
        <v>43242</v>
      </c>
      <c r="B217" s="211" t="s">
        <v>7</v>
      </c>
      <c r="C217" s="211">
        <v>57390</v>
      </c>
      <c r="D217" s="211" t="s">
        <v>350</v>
      </c>
      <c r="E217" s="211" t="s">
        <v>7</v>
      </c>
      <c r="F217" s="211" t="s">
        <v>7</v>
      </c>
      <c r="G217" s="211" t="s">
        <v>514</v>
      </c>
      <c r="H217" s="211"/>
      <c r="I217" s="121"/>
      <c r="J217" s="121"/>
      <c r="K217" s="121"/>
      <c r="L217" s="121"/>
      <c r="M217" s="121"/>
      <c r="N217" s="121"/>
      <c r="O217" s="184"/>
      <c r="P217" s="121"/>
      <c r="Q217" s="121"/>
      <c r="R217" s="121"/>
      <c r="S217" s="121"/>
      <c r="T217" s="148"/>
    </row>
    <row r="218" spans="1:20" s="212" customFormat="1">
      <c r="A218" s="210">
        <v>43242</v>
      </c>
      <c r="B218" s="211" t="s">
        <v>4</v>
      </c>
      <c r="C218" s="211">
        <v>4039</v>
      </c>
      <c r="D218" s="211" t="s">
        <v>141</v>
      </c>
      <c r="E218" s="211" t="s">
        <v>7</v>
      </c>
      <c r="F218" s="211" t="s">
        <v>5</v>
      </c>
      <c r="G218" s="211" t="s">
        <v>123</v>
      </c>
      <c r="H218" s="211"/>
      <c r="I218" s="121"/>
      <c r="J218" s="121"/>
      <c r="K218" s="121"/>
      <c r="L218" s="121"/>
      <c r="M218" s="121"/>
      <c r="N218" s="121"/>
      <c r="O218" s="184"/>
      <c r="P218" s="121"/>
      <c r="Q218" s="121"/>
      <c r="R218" s="121"/>
      <c r="S218" s="121"/>
      <c r="T218" s="148"/>
    </row>
    <row r="219" spans="1:20" s="212" customFormat="1">
      <c r="A219" s="210">
        <v>43242</v>
      </c>
      <c r="B219" s="211" t="s">
        <v>7</v>
      </c>
      <c r="C219" s="211">
        <v>54408</v>
      </c>
      <c r="D219" s="211" t="s">
        <v>408</v>
      </c>
      <c r="E219" s="211" t="s">
        <v>7</v>
      </c>
      <c r="F219" s="211" t="s">
        <v>7</v>
      </c>
      <c r="G219" s="211" t="s">
        <v>514</v>
      </c>
      <c r="H219" s="21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48"/>
    </row>
    <row r="220" spans="1:20" s="212" customFormat="1">
      <c r="A220" s="210">
        <v>43245</v>
      </c>
      <c r="B220" s="211" t="s">
        <v>4</v>
      </c>
      <c r="C220" s="211">
        <v>4039</v>
      </c>
      <c r="D220" s="211" t="s">
        <v>141</v>
      </c>
      <c r="E220" s="211" t="s">
        <v>1841</v>
      </c>
      <c r="F220" s="211" t="s">
        <v>1841</v>
      </c>
      <c r="G220" s="211" t="s">
        <v>435</v>
      </c>
      <c r="H220" s="21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48"/>
    </row>
    <row r="221" spans="1:20" s="212" customFormat="1">
      <c r="A221" s="210">
        <v>43245</v>
      </c>
      <c r="B221" s="211" t="s">
        <v>4</v>
      </c>
      <c r="C221" s="211">
        <v>4039</v>
      </c>
      <c r="D221" s="211" t="s">
        <v>141</v>
      </c>
      <c r="E221" s="211" t="s">
        <v>1841</v>
      </c>
      <c r="F221" s="211" t="s">
        <v>1841</v>
      </c>
      <c r="G221" s="211" t="s">
        <v>435</v>
      </c>
      <c r="H221" s="21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48"/>
    </row>
    <row r="222" spans="1:20" s="212" customFormat="1">
      <c r="A222" s="210">
        <v>43230</v>
      </c>
      <c r="B222" s="211" t="s">
        <v>7</v>
      </c>
      <c r="C222" s="211">
        <v>54100</v>
      </c>
      <c r="D222" s="211" t="s">
        <v>750</v>
      </c>
      <c r="E222" s="211" t="s">
        <v>1579</v>
      </c>
      <c r="F222" s="211" t="s">
        <v>24</v>
      </c>
      <c r="G222" s="211" t="s">
        <v>98</v>
      </c>
      <c r="H222" s="211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</row>
    <row r="223" spans="1:20" s="212" customFormat="1">
      <c r="A223" s="210">
        <v>43221</v>
      </c>
      <c r="B223" s="211" t="s">
        <v>4</v>
      </c>
      <c r="C223" s="211">
        <v>8269</v>
      </c>
      <c r="D223" s="211" t="s">
        <v>162</v>
      </c>
      <c r="E223" s="211" t="s">
        <v>1011</v>
      </c>
      <c r="F223" s="211" t="s">
        <v>1011</v>
      </c>
      <c r="G223" s="211" t="s">
        <v>388</v>
      </c>
      <c r="H223" s="211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</row>
    <row r="224" spans="1:20" s="212" customFormat="1">
      <c r="A224" s="210">
        <v>43230</v>
      </c>
      <c r="B224" s="211" t="s">
        <v>22</v>
      </c>
      <c r="C224" s="211">
        <v>6700</v>
      </c>
      <c r="D224" s="211" t="s">
        <v>326</v>
      </c>
      <c r="E224" s="211" t="s">
        <v>66</v>
      </c>
      <c r="F224" s="211" t="s">
        <v>24</v>
      </c>
      <c r="G224" s="211" t="s">
        <v>98</v>
      </c>
      <c r="H224" s="211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</row>
    <row r="225" spans="1:20" s="212" customFormat="1">
      <c r="A225" s="210">
        <v>43230</v>
      </c>
      <c r="B225" s="211" t="s">
        <v>4</v>
      </c>
      <c r="C225" s="211">
        <v>7547</v>
      </c>
      <c r="D225" s="211" t="s">
        <v>468</v>
      </c>
      <c r="E225" s="211" t="s">
        <v>66</v>
      </c>
      <c r="F225" s="211" t="s">
        <v>24</v>
      </c>
      <c r="G225" s="211" t="s">
        <v>98</v>
      </c>
      <c r="H225" s="211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</row>
    <row r="226" spans="1:20" s="212" customFormat="1">
      <c r="A226" s="210">
        <v>43230</v>
      </c>
      <c r="B226" s="211" t="s">
        <v>4</v>
      </c>
      <c r="C226" s="211">
        <v>8049</v>
      </c>
      <c r="D226" s="211" t="s">
        <v>135</v>
      </c>
      <c r="E226" s="211" t="s">
        <v>66</v>
      </c>
      <c r="F226" s="211" t="s">
        <v>24</v>
      </c>
      <c r="G226" s="211" t="s">
        <v>98</v>
      </c>
      <c r="H226" s="211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</row>
    <row r="227" spans="1:20" s="212" customFormat="1">
      <c r="A227" s="210">
        <v>43240</v>
      </c>
      <c r="B227" s="211" t="s">
        <v>4</v>
      </c>
      <c r="C227" s="211">
        <v>1440</v>
      </c>
      <c r="D227" s="211" t="s">
        <v>205</v>
      </c>
      <c r="E227" s="211" t="s">
        <v>66</v>
      </c>
      <c r="F227" s="211" t="s">
        <v>24</v>
      </c>
      <c r="G227" s="211" t="s">
        <v>98</v>
      </c>
      <c r="H227" s="211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</row>
    <row r="228" spans="1:20" s="212" customFormat="1" ht="21">
      <c r="A228" s="210">
        <v>43243</v>
      </c>
      <c r="B228" s="211" t="s">
        <v>6</v>
      </c>
      <c r="C228" s="211">
        <v>79100</v>
      </c>
      <c r="D228" s="211" t="s">
        <v>1812</v>
      </c>
      <c r="E228" s="211" t="s">
        <v>1813</v>
      </c>
      <c r="F228" s="211" t="s">
        <v>1814</v>
      </c>
      <c r="G228" s="211" t="s">
        <v>1833</v>
      </c>
      <c r="H228" s="211"/>
      <c r="I228" s="121"/>
      <c r="J228" s="629"/>
      <c r="K228" s="628"/>
      <c r="L228" s="636"/>
      <c r="M228" s="121"/>
      <c r="N228" s="121"/>
      <c r="O228" s="121"/>
      <c r="P228" s="121"/>
      <c r="Q228" s="121"/>
      <c r="R228" s="121"/>
      <c r="S228" s="121"/>
      <c r="T228" s="148"/>
    </row>
    <row r="229" spans="1:20" s="212" customFormat="1">
      <c r="A229" s="210">
        <v>43221</v>
      </c>
      <c r="B229" s="211" t="s">
        <v>4</v>
      </c>
      <c r="C229" s="211">
        <v>8383</v>
      </c>
      <c r="D229" s="211" t="s">
        <v>305</v>
      </c>
      <c r="E229" s="211" t="s">
        <v>639</v>
      </c>
      <c r="F229" s="211" t="s">
        <v>24</v>
      </c>
      <c r="G229" s="211" t="s">
        <v>1381</v>
      </c>
      <c r="H229" s="211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</row>
    <row r="230" spans="1:20" s="212" customFormat="1">
      <c r="A230" s="210">
        <v>43232</v>
      </c>
      <c r="B230" s="211" t="s">
        <v>4</v>
      </c>
      <c r="C230" s="211">
        <v>3286</v>
      </c>
      <c r="D230" s="211" t="s">
        <v>333</v>
      </c>
      <c r="E230" s="211" t="s">
        <v>639</v>
      </c>
      <c r="F230" s="211" t="s">
        <v>24</v>
      </c>
      <c r="G230" s="211" t="s">
        <v>1624</v>
      </c>
      <c r="H230" s="211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</row>
    <row r="231" spans="1:20" s="212" customFormat="1">
      <c r="A231" s="210">
        <v>43225</v>
      </c>
      <c r="B231" s="211" t="s">
        <v>4</v>
      </c>
      <c r="C231" s="211">
        <v>8021</v>
      </c>
      <c r="D231" s="211" t="s">
        <v>135</v>
      </c>
      <c r="E231" s="211" t="s">
        <v>638</v>
      </c>
      <c r="F231" s="211" t="s">
        <v>4</v>
      </c>
      <c r="G231" s="211" t="s">
        <v>1527</v>
      </c>
      <c r="H231" s="211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</row>
    <row r="232" spans="1:20" s="212" customFormat="1">
      <c r="A232" s="210">
        <v>43231</v>
      </c>
      <c r="B232" s="211" t="s">
        <v>4</v>
      </c>
      <c r="C232" s="211">
        <v>2651</v>
      </c>
      <c r="D232" s="211" t="s">
        <v>205</v>
      </c>
      <c r="E232" s="211" t="s">
        <v>638</v>
      </c>
      <c r="F232" s="211" t="s">
        <v>1541</v>
      </c>
      <c r="G232" s="211" t="s">
        <v>1612</v>
      </c>
      <c r="H232" s="211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</row>
    <row r="233" spans="1:20" s="212" customFormat="1">
      <c r="A233" s="210">
        <v>43221</v>
      </c>
      <c r="B233" s="211" t="s">
        <v>4</v>
      </c>
      <c r="C233" s="211">
        <v>2380</v>
      </c>
      <c r="D233" s="211" t="s">
        <v>132</v>
      </c>
      <c r="E233" s="211" t="s">
        <v>689</v>
      </c>
      <c r="F233" s="211" t="s">
        <v>24</v>
      </c>
      <c r="G233" s="211" t="s">
        <v>65</v>
      </c>
      <c r="H233" s="211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</row>
    <row r="234" spans="1:20" s="212" customFormat="1">
      <c r="A234" s="210">
        <v>43221</v>
      </c>
      <c r="B234" s="211" t="s">
        <v>4</v>
      </c>
      <c r="C234" s="211">
        <v>3813</v>
      </c>
      <c r="D234" s="211" t="s">
        <v>304</v>
      </c>
      <c r="E234" s="211" t="s">
        <v>9</v>
      </c>
      <c r="F234" s="211" t="s">
        <v>7</v>
      </c>
      <c r="G234" s="211" t="s">
        <v>463</v>
      </c>
      <c r="H234" s="211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</row>
    <row r="235" spans="1:20" s="212" customFormat="1">
      <c r="A235" s="210">
        <v>43221</v>
      </c>
      <c r="B235" s="211" t="s">
        <v>7</v>
      </c>
      <c r="C235" s="211">
        <v>57390</v>
      </c>
      <c r="D235" s="211" t="s">
        <v>350</v>
      </c>
      <c r="E235" s="211" t="s">
        <v>9</v>
      </c>
      <c r="F235" s="211" t="s">
        <v>7</v>
      </c>
      <c r="G235" s="211" t="s">
        <v>42</v>
      </c>
      <c r="H235" s="211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</row>
    <row r="236" spans="1:20" s="212" customFormat="1">
      <c r="A236" s="210">
        <v>43221</v>
      </c>
      <c r="B236" s="211" t="s">
        <v>4</v>
      </c>
      <c r="C236" s="211">
        <v>9043</v>
      </c>
      <c r="D236" s="211" t="s">
        <v>161</v>
      </c>
      <c r="E236" s="211" t="s">
        <v>9</v>
      </c>
      <c r="F236" s="211" t="s">
        <v>7</v>
      </c>
      <c r="G236" s="211" t="s">
        <v>42</v>
      </c>
      <c r="H236" s="211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</row>
    <row r="237" spans="1:20" s="212" customFormat="1">
      <c r="A237" s="210">
        <v>43221</v>
      </c>
      <c r="B237" s="211" t="s">
        <v>4</v>
      </c>
      <c r="C237" s="211">
        <v>9043</v>
      </c>
      <c r="D237" s="211" t="s">
        <v>161</v>
      </c>
      <c r="E237" s="211" t="s">
        <v>9</v>
      </c>
      <c r="F237" s="211" t="s">
        <v>7</v>
      </c>
      <c r="G237" s="211" t="s">
        <v>42</v>
      </c>
      <c r="H237" s="211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</row>
    <row r="238" spans="1:20" s="212" customFormat="1">
      <c r="A238" s="210">
        <v>43221</v>
      </c>
      <c r="B238" s="211" t="s">
        <v>4</v>
      </c>
      <c r="C238" s="211">
        <v>1860</v>
      </c>
      <c r="D238" s="211" t="s">
        <v>132</v>
      </c>
      <c r="E238" s="211" t="s">
        <v>9</v>
      </c>
      <c r="F238" s="211" t="s">
        <v>24</v>
      </c>
      <c r="G238" s="211" t="s">
        <v>42</v>
      </c>
      <c r="H238" s="211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</row>
    <row r="239" spans="1:20" s="212" customFormat="1">
      <c r="A239" s="210">
        <v>43221</v>
      </c>
      <c r="B239" s="211" t="s">
        <v>4</v>
      </c>
      <c r="C239" s="211">
        <v>1628</v>
      </c>
      <c r="D239" s="211" t="s">
        <v>132</v>
      </c>
      <c r="E239" s="211" t="s">
        <v>9</v>
      </c>
      <c r="F239" s="211" t="s">
        <v>7</v>
      </c>
      <c r="G239" s="211" t="s">
        <v>42</v>
      </c>
      <c r="H239" s="211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</row>
    <row r="240" spans="1:20" s="212" customFormat="1">
      <c r="A240" s="210">
        <v>43221</v>
      </c>
      <c r="B240" s="211" t="s">
        <v>4</v>
      </c>
      <c r="C240" s="211">
        <v>1948</v>
      </c>
      <c r="D240" s="211" t="s">
        <v>132</v>
      </c>
      <c r="E240" s="211" t="s">
        <v>9</v>
      </c>
      <c r="F240" s="211" t="s">
        <v>7</v>
      </c>
      <c r="G240" s="211" t="s">
        <v>42</v>
      </c>
      <c r="H240" s="211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</row>
    <row r="241" spans="1:20" s="212" customFormat="1">
      <c r="A241" s="210">
        <v>43221</v>
      </c>
      <c r="B241" s="211" t="s">
        <v>4</v>
      </c>
      <c r="C241" s="211">
        <v>8056</v>
      </c>
      <c r="D241" s="211" t="s">
        <v>135</v>
      </c>
      <c r="E241" s="211" t="s">
        <v>9</v>
      </c>
      <c r="F241" s="211" t="s">
        <v>24</v>
      </c>
      <c r="G241" s="211" t="s">
        <v>42</v>
      </c>
      <c r="H241" s="211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</row>
    <row r="242" spans="1:20" s="212" customFormat="1">
      <c r="A242" s="210">
        <v>43221</v>
      </c>
      <c r="B242" s="211" t="s">
        <v>4</v>
      </c>
      <c r="C242" s="211">
        <v>3396</v>
      </c>
      <c r="D242" s="211" t="s">
        <v>446</v>
      </c>
      <c r="E242" s="211" t="s">
        <v>9</v>
      </c>
      <c r="F242" s="211" t="s">
        <v>7</v>
      </c>
      <c r="G242" s="211" t="s">
        <v>65</v>
      </c>
      <c r="H242" s="211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</row>
    <row r="243" spans="1:20" s="212" customFormat="1">
      <c r="A243" s="210">
        <v>43221</v>
      </c>
      <c r="B243" s="211" t="s">
        <v>4</v>
      </c>
      <c r="C243" s="211">
        <v>8012</v>
      </c>
      <c r="D243" s="211" t="s">
        <v>135</v>
      </c>
      <c r="E243" s="211" t="s">
        <v>9</v>
      </c>
      <c r="F243" s="211" t="s">
        <v>5</v>
      </c>
      <c r="G243" s="211" t="s">
        <v>1421</v>
      </c>
      <c r="H243" s="211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</row>
    <row r="244" spans="1:20" s="212" customFormat="1">
      <c r="A244" s="210">
        <v>43221</v>
      </c>
      <c r="B244" s="211" t="s">
        <v>4</v>
      </c>
      <c r="C244" s="211">
        <v>8711</v>
      </c>
      <c r="D244" s="211" t="s">
        <v>1405</v>
      </c>
      <c r="E244" s="211" t="s">
        <v>9</v>
      </c>
      <c r="F244" s="211" t="s">
        <v>28</v>
      </c>
      <c r="G244" s="211" t="s">
        <v>1133</v>
      </c>
      <c r="H244" s="211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</row>
    <row r="245" spans="1:20" s="212" customFormat="1">
      <c r="A245" s="210">
        <v>43230</v>
      </c>
      <c r="B245" s="211" t="s">
        <v>4</v>
      </c>
      <c r="C245" s="211">
        <v>4910</v>
      </c>
      <c r="D245" s="211" t="s">
        <v>1570</v>
      </c>
      <c r="E245" s="211" t="s">
        <v>9</v>
      </c>
      <c r="F245" s="211" t="s">
        <v>9</v>
      </c>
      <c r="G245" s="211" t="s">
        <v>98</v>
      </c>
      <c r="H245" s="211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</row>
    <row r="246" spans="1:20" s="212" customFormat="1">
      <c r="A246" s="210">
        <v>43233</v>
      </c>
      <c r="B246" s="211" t="s">
        <v>4</v>
      </c>
      <c r="C246" s="211">
        <v>8282</v>
      </c>
      <c r="D246" s="211" t="s">
        <v>916</v>
      </c>
      <c r="E246" s="211" t="s">
        <v>9</v>
      </c>
      <c r="F246" s="211" t="s">
        <v>56</v>
      </c>
      <c r="G246" s="211" t="s">
        <v>1628</v>
      </c>
      <c r="H246" s="211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</row>
    <row r="247" spans="1:20" s="212" customFormat="1">
      <c r="A247" s="210">
        <v>43239</v>
      </c>
      <c r="B247" s="211" t="s">
        <v>4</v>
      </c>
      <c r="C247" s="211">
        <v>4970</v>
      </c>
      <c r="D247" s="211" t="s">
        <v>199</v>
      </c>
      <c r="E247" s="211" t="s">
        <v>9</v>
      </c>
      <c r="F247" s="211" t="s">
        <v>7</v>
      </c>
      <c r="G247" s="211" t="s">
        <v>478</v>
      </c>
      <c r="H247" s="211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</row>
    <row r="248" spans="1:20" s="212" customFormat="1">
      <c r="A248" s="210">
        <v>43241</v>
      </c>
      <c r="B248" s="211" t="s">
        <v>4</v>
      </c>
      <c r="C248" s="211">
        <v>8394</v>
      </c>
      <c r="D248" s="211" t="s">
        <v>202</v>
      </c>
      <c r="E248" s="211" t="s">
        <v>9</v>
      </c>
      <c r="F248" s="211" t="s">
        <v>1788</v>
      </c>
      <c r="G248" s="211" t="s">
        <v>98</v>
      </c>
      <c r="H248" s="21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48"/>
    </row>
    <row r="249" spans="1:20" s="212" customFormat="1">
      <c r="A249" s="210">
        <v>43233</v>
      </c>
      <c r="B249" s="211" t="s">
        <v>4</v>
      </c>
      <c r="C249" s="211">
        <v>8077</v>
      </c>
      <c r="D249" s="211" t="s">
        <v>133</v>
      </c>
      <c r="E249" s="211" t="s">
        <v>234</v>
      </c>
      <c r="F249" s="211" t="s">
        <v>7</v>
      </c>
      <c r="G249" s="211" t="s">
        <v>388</v>
      </c>
      <c r="H249" s="211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</row>
    <row r="250" spans="1:20" s="212" customFormat="1">
      <c r="A250" s="210">
        <v>43221</v>
      </c>
      <c r="B250" s="211" t="s">
        <v>4</v>
      </c>
      <c r="C250" s="211">
        <v>7260</v>
      </c>
      <c r="D250" s="211" t="s">
        <v>153</v>
      </c>
      <c r="E250" s="211" t="s">
        <v>914</v>
      </c>
      <c r="F250" s="211" t="s">
        <v>24</v>
      </c>
      <c r="G250" s="211" t="s">
        <v>42</v>
      </c>
      <c r="H250" s="211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</row>
    <row r="251" spans="1:20" s="212" customFormat="1">
      <c r="A251" s="210">
        <v>43233</v>
      </c>
      <c r="B251" s="211" t="s">
        <v>4</v>
      </c>
      <c r="C251" s="211">
        <v>4940</v>
      </c>
      <c r="D251" s="211" t="s">
        <v>1644</v>
      </c>
      <c r="E251" s="211" t="s">
        <v>914</v>
      </c>
      <c r="F251" s="211" t="s">
        <v>24</v>
      </c>
      <c r="G251" s="211" t="s">
        <v>65</v>
      </c>
      <c r="H251" s="211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</row>
    <row r="252" spans="1:20" s="212" customFormat="1">
      <c r="A252" s="210">
        <v>43233</v>
      </c>
      <c r="B252" s="211" t="s">
        <v>4</v>
      </c>
      <c r="C252" s="211">
        <v>5819</v>
      </c>
      <c r="D252" s="211" t="s">
        <v>1365</v>
      </c>
      <c r="E252" s="211" t="s">
        <v>1708</v>
      </c>
      <c r="F252" s="211" t="s">
        <v>56</v>
      </c>
      <c r="G252" s="211" t="s">
        <v>42</v>
      </c>
      <c r="H252" s="211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</row>
    <row r="253" spans="1:20" s="212" customFormat="1">
      <c r="A253" s="210">
        <v>43233</v>
      </c>
      <c r="B253" s="211" t="s">
        <v>4</v>
      </c>
      <c r="C253" s="211">
        <v>2549</v>
      </c>
      <c r="D253" s="211" t="s">
        <v>205</v>
      </c>
      <c r="E253" s="211" t="s">
        <v>32</v>
      </c>
      <c r="F253" s="211" t="s">
        <v>24</v>
      </c>
      <c r="G253" s="211" t="s">
        <v>42</v>
      </c>
      <c r="H253" s="211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</row>
    <row r="254" spans="1:20" s="212" customFormat="1">
      <c r="A254" s="210">
        <v>43233</v>
      </c>
      <c r="B254" s="211" t="s">
        <v>4</v>
      </c>
      <c r="C254" s="211">
        <v>1534</v>
      </c>
      <c r="D254" s="211" t="s">
        <v>205</v>
      </c>
      <c r="E254" s="211" t="s">
        <v>32</v>
      </c>
      <c r="F254" s="211" t="s">
        <v>24</v>
      </c>
      <c r="G254" s="211" t="s">
        <v>1133</v>
      </c>
      <c r="H254" s="211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</row>
    <row r="255" spans="1:20" s="212" customFormat="1" ht="15.75" customHeight="1">
      <c r="A255" s="210">
        <v>43230</v>
      </c>
      <c r="B255" s="211" t="s">
        <v>4</v>
      </c>
      <c r="C255" s="211">
        <v>8217</v>
      </c>
      <c r="D255" s="211" t="s">
        <v>162</v>
      </c>
      <c r="E255" s="211" t="s">
        <v>4</v>
      </c>
      <c r="F255" s="211" t="s">
        <v>4</v>
      </c>
      <c r="G255" s="211" t="s">
        <v>388</v>
      </c>
      <c r="H255" s="211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</row>
    <row r="256" spans="1:20" s="212" customFormat="1">
      <c r="A256" s="210">
        <v>43230</v>
      </c>
      <c r="B256" s="211" t="s">
        <v>4</v>
      </c>
      <c r="C256" s="211">
        <v>8805</v>
      </c>
      <c r="D256" s="211" t="s">
        <v>1600</v>
      </c>
      <c r="E256" s="211" t="s">
        <v>4</v>
      </c>
      <c r="F256" s="211" t="s">
        <v>122</v>
      </c>
      <c r="G256" s="211" t="s">
        <v>388</v>
      </c>
      <c r="H256" s="211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</row>
    <row r="257" spans="1:20" s="212" customFormat="1">
      <c r="A257" s="210">
        <v>43230</v>
      </c>
      <c r="B257" s="211" t="s">
        <v>4</v>
      </c>
      <c r="C257" s="211">
        <v>4552</v>
      </c>
      <c r="D257" s="211" t="s">
        <v>131</v>
      </c>
      <c r="E257" s="211" t="s">
        <v>4</v>
      </c>
      <c r="F257" s="211" t="s">
        <v>9</v>
      </c>
      <c r="G257" s="211" t="s">
        <v>388</v>
      </c>
      <c r="H257" s="211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</row>
    <row r="258" spans="1:20" s="212" customFormat="1">
      <c r="A258" s="210">
        <v>43230</v>
      </c>
      <c r="B258" s="211" t="s">
        <v>4</v>
      </c>
      <c r="C258" s="211">
        <v>4998</v>
      </c>
      <c r="D258" s="211" t="s">
        <v>673</v>
      </c>
      <c r="E258" s="211" t="s">
        <v>4</v>
      </c>
      <c r="F258" s="211" t="s">
        <v>1601</v>
      </c>
      <c r="G258" s="211" t="s">
        <v>123</v>
      </c>
      <c r="H258" s="211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</row>
    <row r="259" spans="1:20" s="212" customFormat="1">
      <c r="A259" s="210">
        <v>43230</v>
      </c>
      <c r="B259" s="211" t="s">
        <v>4</v>
      </c>
      <c r="C259" s="211">
        <v>3396</v>
      </c>
      <c r="D259" s="211" t="s">
        <v>446</v>
      </c>
      <c r="E259" s="211" t="s">
        <v>4</v>
      </c>
      <c r="F259" s="211" t="s">
        <v>1603</v>
      </c>
      <c r="G259" s="211" t="s">
        <v>98</v>
      </c>
      <c r="H259" s="211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</row>
    <row r="260" spans="1:20" s="212" customFormat="1">
      <c r="A260" s="210">
        <v>43230</v>
      </c>
      <c r="B260" s="211" t="s">
        <v>4</v>
      </c>
      <c r="C260" s="211">
        <v>5410</v>
      </c>
      <c r="D260" s="211" t="s">
        <v>1562</v>
      </c>
      <c r="E260" s="211" t="s">
        <v>4</v>
      </c>
      <c r="F260" s="211" t="s">
        <v>6</v>
      </c>
      <c r="G260" s="211" t="s">
        <v>123</v>
      </c>
      <c r="H260" s="211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</row>
    <row r="261" spans="1:20" s="212" customFormat="1">
      <c r="A261" s="210">
        <v>43230</v>
      </c>
      <c r="B261" s="211" t="s">
        <v>5</v>
      </c>
      <c r="C261" s="211">
        <v>8079</v>
      </c>
      <c r="D261" s="211" t="s">
        <v>133</v>
      </c>
      <c r="E261" s="211" t="s">
        <v>4</v>
      </c>
      <c r="F261" s="211" t="s">
        <v>1576</v>
      </c>
      <c r="G261" s="211" t="s">
        <v>388</v>
      </c>
      <c r="H261" s="211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</row>
    <row r="262" spans="1:20" s="212" customFormat="1">
      <c r="A262" s="210">
        <v>43230</v>
      </c>
      <c r="B262" s="211" t="s">
        <v>4</v>
      </c>
      <c r="C262" s="211">
        <v>2550</v>
      </c>
      <c r="D262" s="211" t="s">
        <v>205</v>
      </c>
      <c r="E262" s="211" t="s">
        <v>4</v>
      </c>
      <c r="F262" s="211" t="s">
        <v>4</v>
      </c>
      <c r="G262" s="211"/>
      <c r="H262" s="211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</row>
    <row r="263" spans="1:20" s="212" customFormat="1">
      <c r="A263" s="210">
        <v>43230</v>
      </c>
      <c r="B263" s="211" t="s">
        <v>4</v>
      </c>
      <c r="C263" s="211">
        <v>2220</v>
      </c>
      <c r="D263" s="211" t="s">
        <v>205</v>
      </c>
      <c r="E263" s="211" t="s">
        <v>4</v>
      </c>
      <c r="F263" s="211" t="s">
        <v>1585</v>
      </c>
      <c r="G263" s="211" t="s">
        <v>388</v>
      </c>
      <c r="H263" s="211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</row>
    <row r="264" spans="1:20" s="212" customFormat="1">
      <c r="A264" s="210">
        <v>43230</v>
      </c>
      <c r="B264" s="211" t="s">
        <v>4</v>
      </c>
      <c r="C264" s="211">
        <v>8323</v>
      </c>
      <c r="D264" s="211" t="s">
        <v>202</v>
      </c>
      <c r="E264" s="211" t="s">
        <v>4</v>
      </c>
      <c r="F264" s="211" t="s">
        <v>5</v>
      </c>
      <c r="G264" s="211" t="s">
        <v>123</v>
      </c>
      <c r="H264" s="211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</row>
    <row r="265" spans="1:20" s="212" customFormat="1" ht="21">
      <c r="A265" s="210">
        <v>43241</v>
      </c>
      <c r="B265" s="211" t="s">
        <v>4</v>
      </c>
      <c r="C265" s="211">
        <v>4437</v>
      </c>
      <c r="D265" s="211" t="s">
        <v>139</v>
      </c>
      <c r="E265" s="211" t="s">
        <v>4</v>
      </c>
      <c r="F265" s="211" t="s">
        <v>1771</v>
      </c>
      <c r="G265" s="211" t="s">
        <v>1772</v>
      </c>
      <c r="H265" s="211"/>
      <c r="I265" s="121"/>
      <c r="J265" s="629"/>
      <c r="K265" s="628"/>
      <c r="L265" s="636"/>
      <c r="M265" s="121"/>
      <c r="N265" s="121"/>
      <c r="O265" s="629"/>
      <c r="P265" s="628"/>
      <c r="Q265" s="636"/>
      <c r="R265" s="121"/>
      <c r="S265" s="121"/>
      <c r="T265" s="148"/>
    </row>
    <row r="266" spans="1:20" s="212" customFormat="1">
      <c r="A266" s="210">
        <v>43230</v>
      </c>
      <c r="B266" s="211" t="s">
        <v>4</v>
      </c>
      <c r="C266" s="211">
        <v>3474</v>
      </c>
      <c r="D266" s="211" t="s">
        <v>168</v>
      </c>
      <c r="E266" s="211" t="s">
        <v>1598</v>
      </c>
      <c r="F266" s="211" t="s">
        <v>1568</v>
      </c>
      <c r="G266" s="211" t="s">
        <v>1553</v>
      </c>
      <c r="H266" s="211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</row>
    <row r="267" spans="1:20" s="212" customFormat="1">
      <c r="A267" s="210">
        <v>43221</v>
      </c>
      <c r="B267" s="211" t="s">
        <v>7</v>
      </c>
      <c r="C267" s="211">
        <v>57330</v>
      </c>
      <c r="D267" s="211" t="s">
        <v>1463</v>
      </c>
      <c r="E267" s="211" t="s">
        <v>5</v>
      </c>
      <c r="F267" s="211" t="s">
        <v>5</v>
      </c>
      <c r="G267" s="211" t="s">
        <v>123</v>
      </c>
      <c r="H267" s="211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</row>
    <row r="268" spans="1:20" s="212" customFormat="1">
      <c r="A268" s="210">
        <v>43221</v>
      </c>
      <c r="B268" s="211" t="s">
        <v>4</v>
      </c>
      <c r="C268" s="211">
        <v>6225</v>
      </c>
      <c r="D268" s="211" t="s">
        <v>1120</v>
      </c>
      <c r="E268" s="211" t="s">
        <v>5</v>
      </c>
      <c r="F268" s="211" t="s">
        <v>5</v>
      </c>
      <c r="G268" s="211" t="s">
        <v>42</v>
      </c>
      <c r="H268" s="211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</row>
    <row r="269" spans="1:20" s="212" customFormat="1">
      <c r="A269" s="210">
        <v>43221</v>
      </c>
      <c r="B269" s="211" t="s">
        <v>4</v>
      </c>
      <c r="C269" s="211">
        <v>8140</v>
      </c>
      <c r="D269" s="211" t="s">
        <v>148</v>
      </c>
      <c r="E269" s="211" t="s">
        <v>5</v>
      </c>
      <c r="F269" s="211" t="s">
        <v>24</v>
      </c>
      <c r="G269" s="211" t="s">
        <v>42</v>
      </c>
      <c r="H269" s="211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</row>
    <row r="270" spans="1:20" s="212" customFormat="1">
      <c r="A270" s="210">
        <v>43221</v>
      </c>
      <c r="B270" s="211" t="s">
        <v>4</v>
      </c>
      <c r="C270" s="211">
        <v>4340</v>
      </c>
      <c r="D270" s="211" t="s">
        <v>141</v>
      </c>
      <c r="E270" s="211" t="s">
        <v>5</v>
      </c>
      <c r="F270" s="211" t="s">
        <v>6</v>
      </c>
      <c r="G270" s="211" t="s">
        <v>42</v>
      </c>
      <c r="H270" s="211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</row>
    <row r="271" spans="1:20" s="212" customFormat="1">
      <c r="A271" s="210">
        <v>43221</v>
      </c>
      <c r="B271" s="211" t="s">
        <v>4</v>
      </c>
      <c r="C271" s="211">
        <v>7521</v>
      </c>
      <c r="D271" s="211" t="s">
        <v>468</v>
      </c>
      <c r="E271" s="211" t="s">
        <v>5</v>
      </c>
      <c r="F271" s="211" t="s">
        <v>6</v>
      </c>
      <c r="G271" s="211" t="s">
        <v>42</v>
      </c>
      <c r="H271" s="211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</row>
    <row r="272" spans="1:20" s="212" customFormat="1">
      <c r="A272" s="210">
        <v>43221</v>
      </c>
      <c r="B272" s="211" t="s">
        <v>4</v>
      </c>
      <c r="C272" s="211">
        <v>3390</v>
      </c>
      <c r="D272" s="211" t="s">
        <v>159</v>
      </c>
      <c r="E272" s="211" t="s">
        <v>5</v>
      </c>
      <c r="F272" s="211" t="s">
        <v>6</v>
      </c>
      <c r="G272" s="211" t="s">
        <v>42</v>
      </c>
      <c r="H272" s="211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</row>
    <row r="273" spans="1:20" s="212" customFormat="1" ht="16" customHeight="1">
      <c r="A273" s="210">
        <v>43221</v>
      </c>
      <c r="B273" s="211" t="s">
        <v>4</v>
      </c>
      <c r="C273" s="211">
        <v>8415</v>
      </c>
      <c r="D273" s="211" t="s">
        <v>385</v>
      </c>
      <c r="E273" s="211" t="s">
        <v>5</v>
      </c>
      <c r="F273" s="211" t="s">
        <v>24</v>
      </c>
      <c r="G273" s="211" t="s">
        <v>42</v>
      </c>
      <c r="H273" s="211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</row>
    <row r="274" spans="1:20" s="212" customFormat="1">
      <c r="A274" s="210">
        <v>43221</v>
      </c>
      <c r="B274" s="211" t="s">
        <v>4</v>
      </c>
      <c r="C274" s="211">
        <v>6637</v>
      </c>
      <c r="D274" s="211" t="s">
        <v>1084</v>
      </c>
      <c r="E274" s="211" t="s">
        <v>5</v>
      </c>
      <c r="F274" s="211" t="s">
        <v>1401</v>
      </c>
      <c r="G274" s="211" t="s">
        <v>42</v>
      </c>
      <c r="H274" s="211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</row>
    <row r="275" spans="1:20" s="212" customFormat="1">
      <c r="A275" s="210">
        <v>43221</v>
      </c>
      <c r="B275" s="211" t="s">
        <v>4</v>
      </c>
      <c r="C275" s="211">
        <v>8095</v>
      </c>
      <c r="D275" s="211" t="s">
        <v>133</v>
      </c>
      <c r="E275" s="211" t="s">
        <v>5</v>
      </c>
      <c r="F275" s="211" t="s">
        <v>7</v>
      </c>
      <c r="G275" s="211" t="s">
        <v>65</v>
      </c>
      <c r="H275" s="211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</row>
    <row r="276" spans="1:20" s="212" customFormat="1">
      <c r="A276" s="210">
        <v>43221</v>
      </c>
      <c r="B276" s="211" t="s">
        <v>4</v>
      </c>
      <c r="C276" s="211">
        <v>5407</v>
      </c>
      <c r="D276" s="211" t="s">
        <v>165</v>
      </c>
      <c r="E276" s="211" t="s">
        <v>5</v>
      </c>
      <c r="F276" s="211" t="s">
        <v>25</v>
      </c>
      <c r="G276" s="211" t="s">
        <v>65</v>
      </c>
      <c r="H276" s="211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</row>
    <row r="277" spans="1:20" s="212" customFormat="1">
      <c r="A277" s="210">
        <v>43221</v>
      </c>
      <c r="B277" s="211" t="s">
        <v>4</v>
      </c>
      <c r="C277" s="211">
        <v>1251</v>
      </c>
      <c r="D277" s="211" t="s">
        <v>132</v>
      </c>
      <c r="E277" s="211" t="s">
        <v>5</v>
      </c>
      <c r="F277" s="211" t="s">
        <v>5</v>
      </c>
      <c r="G277" s="211" t="s">
        <v>65</v>
      </c>
      <c r="H277" s="211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</row>
    <row r="278" spans="1:20" s="212" customFormat="1">
      <c r="A278" s="210">
        <v>43221</v>
      </c>
      <c r="B278" s="211" t="s">
        <v>4</v>
      </c>
      <c r="C278" s="211">
        <v>4713</v>
      </c>
      <c r="D278" s="211" t="s">
        <v>180</v>
      </c>
      <c r="E278" s="211" t="s">
        <v>5</v>
      </c>
      <c r="F278" s="211" t="s">
        <v>1399</v>
      </c>
      <c r="G278" s="211" t="s">
        <v>1400</v>
      </c>
      <c r="H278" s="211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</row>
    <row r="279" spans="1:20" s="212" customFormat="1">
      <c r="A279" s="210">
        <v>43221</v>
      </c>
      <c r="B279" s="211" t="s">
        <v>4</v>
      </c>
      <c r="C279" s="211">
        <v>8082</v>
      </c>
      <c r="D279" s="211" t="s">
        <v>133</v>
      </c>
      <c r="E279" s="211" t="s">
        <v>5</v>
      </c>
      <c r="F279" s="211" t="s">
        <v>5</v>
      </c>
      <c r="G279" s="211" t="s">
        <v>878</v>
      </c>
      <c r="H279" s="211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</row>
    <row r="280" spans="1:20" s="212" customFormat="1">
      <c r="A280" s="210">
        <v>43221</v>
      </c>
      <c r="B280" s="211" t="s">
        <v>4</v>
      </c>
      <c r="C280" s="211">
        <v>5374</v>
      </c>
      <c r="D280" s="211" t="s">
        <v>343</v>
      </c>
      <c r="E280" s="211" t="s">
        <v>5</v>
      </c>
      <c r="F280" s="211" t="s">
        <v>6</v>
      </c>
      <c r="G280" s="211" t="s">
        <v>1021</v>
      </c>
      <c r="H280" s="211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</row>
    <row r="281" spans="1:20" s="212" customFormat="1">
      <c r="A281" s="210">
        <v>43221</v>
      </c>
      <c r="B281" s="211" t="s">
        <v>4</v>
      </c>
      <c r="C281" s="211">
        <v>5755</v>
      </c>
      <c r="D281" s="211" t="s">
        <v>329</v>
      </c>
      <c r="E281" s="211" t="s">
        <v>5</v>
      </c>
      <c r="F281" s="211" t="s">
        <v>6</v>
      </c>
      <c r="G281" s="211" t="s">
        <v>656</v>
      </c>
      <c r="H281" s="211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</row>
    <row r="282" spans="1:20" s="212" customFormat="1">
      <c r="A282" s="210">
        <v>43221</v>
      </c>
      <c r="B282" s="211" t="s">
        <v>4</v>
      </c>
      <c r="C282" s="211">
        <v>4916</v>
      </c>
      <c r="D282" s="211" t="s">
        <v>1471</v>
      </c>
      <c r="E282" s="211" t="s">
        <v>5</v>
      </c>
      <c r="F282" s="211" t="s">
        <v>24</v>
      </c>
      <c r="G282" s="211" t="s">
        <v>235</v>
      </c>
      <c r="H282" s="211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</row>
    <row r="283" spans="1:20" s="212" customFormat="1">
      <c r="A283" s="210">
        <v>43221</v>
      </c>
      <c r="B283" s="211" t="s">
        <v>4</v>
      </c>
      <c r="C283" s="211">
        <v>8082</v>
      </c>
      <c r="D283" s="211" t="s">
        <v>133</v>
      </c>
      <c r="E283" s="211" t="s">
        <v>5</v>
      </c>
      <c r="F283" s="211" t="s">
        <v>7</v>
      </c>
      <c r="G283" s="211" t="s">
        <v>1475</v>
      </c>
      <c r="H283" s="211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</row>
    <row r="284" spans="1:20" s="212" customFormat="1">
      <c r="A284" s="210">
        <v>43221</v>
      </c>
      <c r="B284" s="211" t="s">
        <v>4</v>
      </c>
      <c r="C284" s="211">
        <v>4955</v>
      </c>
      <c r="D284" s="211" t="s">
        <v>1471</v>
      </c>
      <c r="E284" s="211" t="s">
        <v>5</v>
      </c>
      <c r="F284" s="211" t="s">
        <v>5</v>
      </c>
      <c r="G284" s="211" t="s">
        <v>1475</v>
      </c>
      <c r="H284" s="211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</row>
    <row r="285" spans="1:20" s="212" customFormat="1">
      <c r="A285" s="210">
        <v>43221</v>
      </c>
      <c r="B285" s="211" t="s">
        <v>4</v>
      </c>
      <c r="C285" s="211">
        <v>1319</v>
      </c>
      <c r="D285" s="211" t="s">
        <v>132</v>
      </c>
      <c r="E285" s="211" t="s">
        <v>5</v>
      </c>
      <c r="F285" s="211" t="s">
        <v>5</v>
      </c>
      <c r="G285" s="211"/>
      <c r="H285" s="211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</row>
    <row r="286" spans="1:20" s="212" customFormat="1">
      <c r="A286" s="210">
        <v>43222</v>
      </c>
      <c r="B286" s="211" t="s">
        <v>4</v>
      </c>
      <c r="C286" s="211">
        <v>3743</v>
      </c>
      <c r="D286" s="211" t="s">
        <v>192</v>
      </c>
      <c r="E286" s="211" t="s">
        <v>5</v>
      </c>
      <c r="F286" s="211" t="s">
        <v>7</v>
      </c>
      <c r="G286" s="211" t="s">
        <v>51</v>
      </c>
      <c r="H286" s="211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</row>
    <row r="287" spans="1:20" s="212" customFormat="1">
      <c r="A287" s="210">
        <v>43225</v>
      </c>
      <c r="B287" s="211" t="s">
        <v>4</v>
      </c>
      <c r="C287" s="211">
        <v>6722</v>
      </c>
      <c r="D287" s="211" t="s">
        <v>144</v>
      </c>
      <c r="E287" s="211" t="s">
        <v>5</v>
      </c>
      <c r="F287" s="211" t="s">
        <v>7</v>
      </c>
      <c r="G287" s="211" t="s">
        <v>388</v>
      </c>
      <c r="H287" s="211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</row>
    <row r="288" spans="1:20" s="212" customFormat="1">
      <c r="A288" s="210">
        <v>43225</v>
      </c>
      <c r="B288" s="211" t="s">
        <v>4</v>
      </c>
      <c r="C288" s="211">
        <v>8557</v>
      </c>
      <c r="D288" s="211" t="s">
        <v>1534</v>
      </c>
      <c r="E288" s="211" t="s">
        <v>5</v>
      </c>
      <c r="F288" s="211" t="s">
        <v>4</v>
      </c>
      <c r="G288" s="211" t="s">
        <v>98</v>
      </c>
      <c r="H288" s="211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</row>
    <row r="289" spans="1:20" s="212" customFormat="1">
      <c r="A289" s="210">
        <v>43226</v>
      </c>
      <c r="B289" s="211" t="s">
        <v>4</v>
      </c>
      <c r="C289" s="211">
        <v>7304</v>
      </c>
      <c r="D289" s="211" t="s">
        <v>1540</v>
      </c>
      <c r="E289" s="211" t="s">
        <v>5</v>
      </c>
      <c r="F289" s="211" t="s">
        <v>1541</v>
      </c>
      <c r="G289" s="211" t="s">
        <v>1542</v>
      </c>
      <c r="H289" s="211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</row>
    <row r="290" spans="1:20" s="212" customFormat="1">
      <c r="A290" s="210">
        <v>43226</v>
      </c>
      <c r="B290" s="211" t="s">
        <v>4</v>
      </c>
      <c r="C290" s="211">
        <v>2133</v>
      </c>
      <c r="D290" s="211" t="s">
        <v>205</v>
      </c>
      <c r="E290" s="211" t="s">
        <v>5</v>
      </c>
      <c r="F290" s="211" t="s">
        <v>5</v>
      </c>
      <c r="G290" s="211" t="s">
        <v>1113</v>
      </c>
      <c r="H290" s="211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</row>
    <row r="291" spans="1:20" s="212" customFormat="1">
      <c r="A291" s="210">
        <v>43232</v>
      </c>
      <c r="B291" s="211" t="s">
        <v>4</v>
      </c>
      <c r="C291" s="211">
        <v>9155</v>
      </c>
      <c r="D291" s="211" t="s">
        <v>487</v>
      </c>
      <c r="E291" s="211" t="s">
        <v>5</v>
      </c>
      <c r="F291" s="211" t="s">
        <v>1618</v>
      </c>
      <c r="G291" s="211" t="s">
        <v>388</v>
      </c>
      <c r="H291" s="211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</row>
    <row r="292" spans="1:20" s="212" customFormat="1">
      <c r="A292" s="210">
        <v>43232</v>
      </c>
      <c r="B292" s="211" t="s">
        <v>4</v>
      </c>
      <c r="C292" s="211">
        <v>8063</v>
      </c>
      <c r="D292" s="211" t="s">
        <v>133</v>
      </c>
      <c r="E292" s="211" t="s">
        <v>5</v>
      </c>
      <c r="F292" s="211" t="s">
        <v>24</v>
      </c>
      <c r="G292" s="211" t="s">
        <v>1622</v>
      </c>
      <c r="H292" s="211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</row>
    <row r="293" spans="1:20" s="212" customFormat="1">
      <c r="A293" s="210">
        <v>43232</v>
      </c>
      <c r="B293" s="211" t="s">
        <v>4</v>
      </c>
      <c r="C293" s="211">
        <v>3641</v>
      </c>
      <c r="D293" s="211" t="s">
        <v>181</v>
      </c>
      <c r="E293" s="211" t="s">
        <v>5</v>
      </c>
      <c r="F293" s="211" t="s">
        <v>6</v>
      </c>
      <c r="G293" s="211" t="s">
        <v>1684</v>
      </c>
      <c r="H293" s="211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</row>
    <row r="294" spans="1:20" s="212" customFormat="1">
      <c r="A294" s="210">
        <v>43233</v>
      </c>
      <c r="B294" s="211" t="s">
        <v>4</v>
      </c>
      <c r="C294" s="211">
        <v>9168</v>
      </c>
      <c r="D294" s="211" t="s">
        <v>650</v>
      </c>
      <c r="E294" s="211" t="s">
        <v>5</v>
      </c>
      <c r="F294" s="211" t="s">
        <v>6</v>
      </c>
      <c r="G294" s="211" t="s">
        <v>1025</v>
      </c>
      <c r="H294" s="211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</row>
    <row r="295" spans="1:20" s="212" customFormat="1">
      <c r="A295" s="210">
        <v>43233</v>
      </c>
      <c r="B295" s="211" t="s">
        <v>4</v>
      </c>
      <c r="C295" s="211">
        <v>4810</v>
      </c>
      <c r="D295" s="211" t="s">
        <v>296</v>
      </c>
      <c r="E295" s="211" t="s">
        <v>5</v>
      </c>
      <c r="F295" s="211" t="s">
        <v>6</v>
      </c>
      <c r="G295" s="211" t="s">
        <v>939</v>
      </c>
      <c r="H295" s="211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</row>
    <row r="296" spans="1:20" s="212" customFormat="1">
      <c r="A296" s="210">
        <v>43233</v>
      </c>
      <c r="B296" s="211" t="s">
        <v>4</v>
      </c>
      <c r="C296" s="211">
        <v>4930</v>
      </c>
      <c r="D296" s="211" t="s">
        <v>1657</v>
      </c>
      <c r="E296" s="211" t="s">
        <v>5</v>
      </c>
      <c r="F296" s="211" t="s">
        <v>24</v>
      </c>
      <c r="G296" s="211" t="s">
        <v>634</v>
      </c>
      <c r="H296" s="211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</row>
    <row r="297" spans="1:20" s="212" customFormat="1">
      <c r="A297" s="210">
        <v>43233</v>
      </c>
      <c r="B297" s="211" t="s">
        <v>4</v>
      </c>
      <c r="C297" s="211">
        <v>4550</v>
      </c>
      <c r="D297" s="211" t="s">
        <v>207</v>
      </c>
      <c r="E297" s="211" t="s">
        <v>5</v>
      </c>
      <c r="F297" s="211" t="s">
        <v>7</v>
      </c>
      <c r="G297" s="211" t="s">
        <v>1666</v>
      </c>
      <c r="H297" s="211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</row>
    <row r="298" spans="1:20" s="212" customFormat="1">
      <c r="A298" s="210">
        <v>43233</v>
      </c>
      <c r="B298" s="211" t="s">
        <v>4</v>
      </c>
      <c r="C298" s="211">
        <v>4348</v>
      </c>
      <c r="D298" s="211" t="s">
        <v>141</v>
      </c>
      <c r="E298" s="211" t="s">
        <v>5</v>
      </c>
      <c r="F298" s="211" t="s">
        <v>1668</v>
      </c>
      <c r="G298" s="211" t="s">
        <v>388</v>
      </c>
      <c r="H298" s="211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</row>
    <row r="299" spans="1:20" s="212" customFormat="1">
      <c r="A299" s="210">
        <v>43233</v>
      </c>
      <c r="B299" s="211" t="s">
        <v>4</v>
      </c>
      <c r="C299" s="211">
        <v>3273</v>
      </c>
      <c r="D299" s="211" t="s">
        <v>333</v>
      </c>
      <c r="E299" s="211" t="s">
        <v>5</v>
      </c>
      <c r="F299" s="211" t="s">
        <v>5</v>
      </c>
      <c r="G299" s="211" t="s">
        <v>1688</v>
      </c>
      <c r="H299" s="211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</row>
    <row r="300" spans="1:20" s="212" customFormat="1">
      <c r="A300" s="210">
        <v>43233</v>
      </c>
      <c r="B300" s="211" t="s">
        <v>4</v>
      </c>
      <c r="C300" s="211">
        <v>4706</v>
      </c>
      <c r="D300" s="211" t="s">
        <v>317</v>
      </c>
      <c r="E300" s="211" t="s">
        <v>5</v>
      </c>
      <c r="F300" s="211" t="s">
        <v>1671</v>
      </c>
      <c r="G300" s="211" t="s">
        <v>1475</v>
      </c>
      <c r="H300" s="211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</row>
    <row r="301" spans="1:20" s="212" customFormat="1">
      <c r="A301" s="210">
        <v>43233</v>
      </c>
      <c r="B301" s="211" t="s">
        <v>4</v>
      </c>
      <c r="C301" s="211">
        <v>8352</v>
      </c>
      <c r="D301" s="211" t="s">
        <v>149</v>
      </c>
      <c r="E301" s="211" t="s">
        <v>5</v>
      </c>
      <c r="F301" s="211" t="s">
        <v>6</v>
      </c>
      <c r="G301" s="211" t="s">
        <v>123</v>
      </c>
      <c r="H301" s="211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</row>
    <row r="302" spans="1:20" s="212" customFormat="1">
      <c r="A302" s="210">
        <v>43233</v>
      </c>
      <c r="B302" s="211" t="s">
        <v>4</v>
      </c>
      <c r="C302" s="211">
        <v>8551</v>
      </c>
      <c r="D302" s="211" t="s">
        <v>162</v>
      </c>
      <c r="E302" s="211" t="s">
        <v>5</v>
      </c>
      <c r="F302" s="211" t="s">
        <v>1677</v>
      </c>
      <c r="G302" s="211" t="s">
        <v>1021</v>
      </c>
      <c r="H302" s="211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</row>
    <row r="303" spans="1:20" s="212" customFormat="1">
      <c r="A303" s="210">
        <v>43233</v>
      </c>
      <c r="B303" s="211" t="s">
        <v>4</v>
      </c>
      <c r="C303" s="211">
        <v>3221</v>
      </c>
      <c r="D303" s="211" t="s">
        <v>333</v>
      </c>
      <c r="E303" s="211" t="s">
        <v>5</v>
      </c>
      <c r="F303" s="211" t="s">
        <v>9</v>
      </c>
      <c r="G303" s="211" t="s">
        <v>388</v>
      </c>
      <c r="H303" s="211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</row>
    <row r="304" spans="1:20" s="212" customFormat="1">
      <c r="A304" s="210">
        <v>43233</v>
      </c>
      <c r="B304" s="211" t="s">
        <v>4</v>
      </c>
      <c r="C304" s="211">
        <v>4522</v>
      </c>
      <c r="D304" s="211" t="s">
        <v>207</v>
      </c>
      <c r="E304" s="211" t="s">
        <v>5</v>
      </c>
      <c r="F304" s="211" t="s">
        <v>7</v>
      </c>
      <c r="G304" s="211" t="s">
        <v>123</v>
      </c>
      <c r="H304" s="211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</row>
    <row r="305" spans="1:20" s="212" customFormat="1">
      <c r="A305" s="210">
        <v>43235</v>
      </c>
      <c r="B305" s="211" t="s">
        <v>4</v>
      </c>
      <c r="C305" s="211">
        <v>4024</v>
      </c>
      <c r="D305" s="211" t="s">
        <v>141</v>
      </c>
      <c r="E305" s="211" t="s">
        <v>5</v>
      </c>
      <c r="F305" s="211" t="s">
        <v>7</v>
      </c>
      <c r="G305" s="211" t="s">
        <v>1712</v>
      </c>
      <c r="H305" s="211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</row>
    <row r="306" spans="1:20" s="212" customFormat="1">
      <c r="A306" s="210">
        <v>43239</v>
      </c>
      <c r="B306" s="211" t="s">
        <v>4</v>
      </c>
      <c r="C306" s="211">
        <v>4975</v>
      </c>
      <c r="D306" s="211" t="s">
        <v>199</v>
      </c>
      <c r="E306" s="211" t="s">
        <v>5</v>
      </c>
      <c r="F306" s="211" t="s">
        <v>5</v>
      </c>
      <c r="G306" s="211" t="s">
        <v>1717</v>
      </c>
      <c r="H306" s="211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</row>
    <row r="307" spans="1:20" s="212" customFormat="1">
      <c r="A307" s="210">
        <v>43240</v>
      </c>
      <c r="B307" s="211" t="s">
        <v>4</v>
      </c>
      <c r="C307" s="211">
        <v>3584</v>
      </c>
      <c r="D307" s="211" t="s">
        <v>168</v>
      </c>
      <c r="E307" s="211" t="s">
        <v>5</v>
      </c>
      <c r="F307" s="211" t="s">
        <v>5</v>
      </c>
      <c r="G307" s="211" t="s">
        <v>123</v>
      </c>
      <c r="H307" s="211"/>
      <c r="I307" s="121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</row>
    <row r="308" spans="1:20" s="212" customFormat="1">
      <c r="A308" s="210">
        <v>43240</v>
      </c>
      <c r="B308" s="211" t="s">
        <v>4</v>
      </c>
      <c r="C308" s="211">
        <v>6617</v>
      </c>
      <c r="D308" s="211" t="s">
        <v>1084</v>
      </c>
      <c r="E308" s="211" t="s">
        <v>5</v>
      </c>
      <c r="F308" s="211" t="s">
        <v>7</v>
      </c>
      <c r="G308" s="211" t="s">
        <v>1736</v>
      </c>
      <c r="H308" s="211"/>
      <c r="I308" s="121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</row>
    <row r="309" spans="1:20" s="212" customFormat="1">
      <c r="A309" s="210">
        <v>43240</v>
      </c>
      <c r="B309" s="211" t="s">
        <v>4</v>
      </c>
      <c r="C309" s="211">
        <v>4955</v>
      </c>
      <c r="D309" s="211" t="s">
        <v>152</v>
      </c>
      <c r="E309" s="211" t="s">
        <v>5</v>
      </c>
      <c r="F309" s="211" t="s">
        <v>25</v>
      </c>
      <c r="G309" s="211" t="s">
        <v>514</v>
      </c>
      <c r="H309" s="211"/>
      <c r="I309" s="121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</row>
    <row r="310" spans="1:20" s="212" customFormat="1">
      <c r="A310" s="210">
        <v>43241</v>
      </c>
      <c r="B310" s="211" t="s">
        <v>4</v>
      </c>
      <c r="C310" s="211">
        <v>4513</v>
      </c>
      <c r="D310" s="211" t="s">
        <v>206</v>
      </c>
      <c r="E310" s="211" t="s">
        <v>5</v>
      </c>
      <c r="F310" s="211" t="s">
        <v>25</v>
      </c>
      <c r="G310" s="211" t="s">
        <v>1759</v>
      </c>
      <c r="H310" s="211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</row>
    <row r="311" spans="1:20" s="212" customFormat="1">
      <c r="A311" s="210">
        <v>43241</v>
      </c>
      <c r="B311" s="211" t="s">
        <v>4</v>
      </c>
      <c r="C311" s="211">
        <v>7540</v>
      </c>
      <c r="D311" s="211" t="s">
        <v>468</v>
      </c>
      <c r="E311" s="211" t="s">
        <v>5</v>
      </c>
      <c r="F311" s="211" t="s">
        <v>5</v>
      </c>
      <c r="G311" s="211" t="s">
        <v>514</v>
      </c>
      <c r="H311" s="211"/>
      <c r="I311" s="121"/>
      <c r="J311" s="148"/>
      <c r="K311" s="148"/>
      <c r="L311" s="148"/>
      <c r="M311" s="121"/>
      <c r="N311" s="121"/>
      <c r="O311" s="121"/>
      <c r="P311" s="121"/>
      <c r="Q311" s="121"/>
      <c r="R311" s="121"/>
      <c r="S311" s="121"/>
      <c r="T311" s="148"/>
    </row>
    <row r="312" spans="1:20" s="212" customFormat="1" ht="21">
      <c r="A312" s="210">
        <v>43241</v>
      </c>
      <c r="B312" s="211" t="s">
        <v>4</v>
      </c>
      <c r="C312" s="211">
        <v>6962</v>
      </c>
      <c r="D312" s="211" t="s">
        <v>648</v>
      </c>
      <c r="E312" s="211" t="s">
        <v>5</v>
      </c>
      <c r="F312" s="211" t="s">
        <v>6</v>
      </c>
      <c r="G312" s="211" t="s">
        <v>123</v>
      </c>
      <c r="H312" s="211"/>
      <c r="I312" s="121"/>
      <c r="J312" s="148"/>
      <c r="K312" s="148"/>
      <c r="L312" s="148"/>
      <c r="M312" s="121"/>
      <c r="N312" s="121"/>
      <c r="O312" s="629"/>
      <c r="P312" s="190"/>
      <c r="Q312" s="636"/>
      <c r="R312" s="190"/>
      <c r="S312" s="637"/>
      <c r="T312" s="148"/>
    </row>
    <row r="313" spans="1:20" s="212" customFormat="1" ht="21">
      <c r="A313" s="210">
        <v>43241</v>
      </c>
      <c r="B313" s="211" t="s">
        <v>4</v>
      </c>
      <c r="C313" s="211">
        <v>3588</v>
      </c>
      <c r="D313" s="211" t="s">
        <v>168</v>
      </c>
      <c r="E313" s="211" t="s">
        <v>5</v>
      </c>
      <c r="F313" s="211" t="s">
        <v>127</v>
      </c>
      <c r="G313" s="211" t="s">
        <v>1786</v>
      </c>
      <c r="H313" s="211"/>
      <c r="I313" s="121"/>
      <c r="J313" s="148"/>
      <c r="K313" s="148"/>
      <c r="L313" s="148"/>
      <c r="M313" s="121"/>
      <c r="N313" s="121"/>
      <c r="O313" s="629"/>
      <c r="P313" s="628"/>
      <c r="Q313" s="636"/>
      <c r="R313" s="121"/>
      <c r="S313" s="121"/>
      <c r="T313" s="148"/>
    </row>
    <row r="314" spans="1:20" s="212" customFormat="1">
      <c r="A314" s="210">
        <v>43242</v>
      </c>
      <c r="B314" s="211" t="s">
        <v>4</v>
      </c>
      <c r="C314" s="211">
        <v>9238</v>
      </c>
      <c r="D314" s="211" t="s">
        <v>200</v>
      </c>
      <c r="E314" s="211" t="s">
        <v>5</v>
      </c>
      <c r="F314" s="211" t="s">
        <v>5</v>
      </c>
      <c r="G314" s="211" t="s">
        <v>548</v>
      </c>
      <c r="H314" s="211"/>
      <c r="I314" s="121"/>
      <c r="J314" s="148"/>
      <c r="K314" s="148"/>
      <c r="L314" s="148"/>
      <c r="M314" s="121"/>
      <c r="N314" s="121"/>
      <c r="O314" s="121"/>
      <c r="P314" s="121"/>
      <c r="Q314" s="121"/>
      <c r="R314" s="121"/>
      <c r="S314" s="121"/>
      <c r="T314" s="148"/>
    </row>
    <row r="315" spans="1:20" s="212" customFormat="1">
      <c r="A315" s="210">
        <v>43242</v>
      </c>
      <c r="B315" s="211" t="s">
        <v>4</v>
      </c>
      <c r="C315" s="211">
        <v>3583</v>
      </c>
      <c r="D315" s="211" t="s">
        <v>168</v>
      </c>
      <c r="E315" s="211" t="s">
        <v>5</v>
      </c>
      <c r="F315" s="211" t="s">
        <v>5</v>
      </c>
      <c r="G315" s="211" t="s">
        <v>514</v>
      </c>
      <c r="H315" s="211"/>
      <c r="I315" s="121"/>
      <c r="J315" s="148"/>
      <c r="K315" s="148"/>
      <c r="L315" s="148"/>
      <c r="M315" s="121"/>
      <c r="N315" s="121"/>
      <c r="O315" s="184"/>
      <c r="P315" s="121"/>
      <c r="Q315" s="121"/>
      <c r="R315" s="121"/>
      <c r="S315" s="121"/>
      <c r="T315" s="148"/>
    </row>
    <row r="316" spans="1:20" s="212" customFormat="1">
      <c r="A316" s="210">
        <v>43242</v>
      </c>
      <c r="B316" s="211" t="s">
        <v>4</v>
      </c>
      <c r="C316" s="211">
        <v>4662</v>
      </c>
      <c r="D316" s="211" t="s">
        <v>131</v>
      </c>
      <c r="E316" s="211" t="s">
        <v>5</v>
      </c>
      <c r="F316" s="211" t="s">
        <v>24</v>
      </c>
      <c r="G316" s="211" t="s">
        <v>548</v>
      </c>
      <c r="H316" s="211"/>
      <c r="I316" s="121"/>
      <c r="J316" s="148"/>
      <c r="K316" s="148"/>
      <c r="L316" s="148"/>
      <c r="M316" s="121"/>
      <c r="N316" s="121"/>
      <c r="O316" s="184"/>
      <c r="P316" s="121"/>
      <c r="Q316" s="121"/>
      <c r="R316" s="121"/>
      <c r="S316" s="121"/>
      <c r="T316" s="148"/>
    </row>
    <row r="317" spans="1:20" s="212" customFormat="1">
      <c r="A317" s="210">
        <v>43242</v>
      </c>
      <c r="B317" s="211" t="s">
        <v>4</v>
      </c>
      <c r="C317" s="211">
        <v>7359</v>
      </c>
      <c r="D317" s="211" t="s">
        <v>631</v>
      </c>
      <c r="E317" s="211" t="s">
        <v>5</v>
      </c>
      <c r="F317" s="211" t="s">
        <v>5</v>
      </c>
      <c r="G317" s="211" t="s">
        <v>1800</v>
      </c>
      <c r="H317" s="211"/>
      <c r="I317" s="121"/>
      <c r="J317" s="148"/>
      <c r="K317" s="148"/>
      <c r="L317" s="148"/>
      <c r="M317" s="121"/>
      <c r="N317" s="121"/>
      <c r="O317" s="184"/>
      <c r="P317" s="121"/>
      <c r="Q317" s="121"/>
      <c r="R317" s="121"/>
      <c r="S317" s="121"/>
      <c r="T317" s="148"/>
    </row>
    <row r="318" spans="1:20" s="212" customFormat="1">
      <c r="A318" s="210">
        <v>43242</v>
      </c>
      <c r="B318" s="211" t="s">
        <v>4</v>
      </c>
      <c r="C318" s="211">
        <v>3611</v>
      </c>
      <c r="D318" s="211" t="s">
        <v>181</v>
      </c>
      <c r="E318" s="211" t="s">
        <v>5</v>
      </c>
      <c r="F318" s="211" t="s">
        <v>8</v>
      </c>
      <c r="G318" s="211" t="s">
        <v>1113</v>
      </c>
      <c r="H318" s="211"/>
      <c r="I318" s="121"/>
      <c r="J318" s="148"/>
      <c r="K318" s="148"/>
      <c r="L318" s="148"/>
      <c r="M318" s="121"/>
      <c r="N318" s="121"/>
      <c r="O318" s="121"/>
      <c r="P318" s="121"/>
      <c r="Q318" s="121"/>
      <c r="R318" s="121"/>
      <c r="S318" s="121"/>
      <c r="T318" s="148"/>
    </row>
    <row r="319" spans="1:20" s="212" customFormat="1">
      <c r="A319" s="210">
        <v>43243</v>
      </c>
      <c r="B319" s="211" t="s">
        <v>4</v>
      </c>
      <c r="C319" s="211">
        <v>3540</v>
      </c>
      <c r="D319" s="211" t="s">
        <v>168</v>
      </c>
      <c r="E319" s="211" t="s">
        <v>5</v>
      </c>
      <c r="F319" s="211" t="s">
        <v>5</v>
      </c>
      <c r="G319" s="211" t="s">
        <v>514</v>
      </c>
      <c r="H319" s="211"/>
      <c r="I319" s="121"/>
      <c r="J319" s="148"/>
      <c r="K319" s="148"/>
      <c r="L319" s="148"/>
      <c r="M319" s="121"/>
      <c r="N319" s="121"/>
      <c r="O319" s="121"/>
      <c r="P319" s="121"/>
      <c r="Q319" s="121"/>
      <c r="R319" s="121"/>
      <c r="S319" s="121"/>
      <c r="T319" s="148"/>
    </row>
    <row r="320" spans="1:20" s="212" customFormat="1" ht="21">
      <c r="A320" s="210">
        <v>43243</v>
      </c>
      <c r="B320" s="211" t="s">
        <v>4</v>
      </c>
      <c r="C320" s="211">
        <v>7432</v>
      </c>
      <c r="D320" s="211" t="s">
        <v>1817</v>
      </c>
      <c r="E320" s="211" t="s">
        <v>5</v>
      </c>
      <c r="F320" s="211" t="s">
        <v>5</v>
      </c>
      <c r="G320" s="211" t="s">
        <v>514</v>
      </c>
      <c r="H320" s="211"/>
      <c r="I320" s="121"/>
      <c r="J320" s="148"/>
      <c r="K320" s="148"/>
      <c r="L320" s="148"/>
      <c r="M320" s="628"/>
      <c r="N320" s="121"/>
      <c r="O320" s="121"/>
      <c r="P320" s="121"/>
      <c r="Q320" s="121"/>
      <c r="R320" s="121"/>
      <c r="S320" s="121"/>
      <c r="T320" s="148"/>
    </row>
    <row r="321" spans="1:20" s="212" customFormat="1" ht="21">
      <c r="A321" s="210">
        <v>43243</v>
      </c>
      <c r="B321" s="211" t="s">
        <v>4</v>
      </c>
      <c r="C321" s="211">
        <v>1465</v>
      </c>
      <c r="D321" s="211" t="s">
        <v>205</v>
      </c>
      <c r="E321" s="211" t="s">
        <v>5</v>
      </c>
      <c r="F321" s="211" t="s">
        <v>6</v>
      </c>
      <c r="G321" s="211" t="s">
        <v>123</v>
      </c>
      <c r="H321" s="211"/>
      <c r="I321" s="121"/>
      <c r="J321" s="148"/>
      <c r="K321" s="148"/>
      <c r="L321" s="148"/>
      <c r="M321" s="628"/>
      <c r="N321" s="121"/>
      <c r="O321" s="121"/>
      <c r="P321" s="121"/>
      <c r="Q321" s="121"/>
      <c r="R321" s="121"/>
      <c r="S321" s="121"/>
      <c r="T321" s="148"/>
    </row>
    <row r="322" spans="1:20" s="212" customFormat="1" ht="21">
      <c r="A322" s="210">
        <v>43243</v>
      </c>
      <c r="B322" s="211" t="s">
        <v>4</v>
      </c>
      <c r="C322" s="211">
        <v>5310</v>
      </c>
      <c r="D322" s="211" t="s">
        <v>1820</v>
      </c>
      <c r="E322" s="211" t="s">
        <v>5</v>
      </c>
      <c r="F322" s="211" t="s">
        <v>5</v>
      </c>
      <c r="G322" s="211" t="s">
        <v>116</v>
      </c>
      <c r="H322" s="211"/>
      <c r="I322" s="121"/>
      <c r="J322" s="148"/>
      <c r="K322" s="148"/>
      <c r="L322" s="148"/>
      <c r="M322" s="628"/>
      <c r="N322" s="121"/>
      <c r="O322" s="121"/>
      <c r="P322" s="121"/>
      <c r="Q322" s="121"/>
      <c r="R322" s="121"/>
      <c r="S322" s="121"/>
      <c r="T322" s="148"/>
    </row>
    <row r="323" spans="1:20" s="212" customFormat="1">
      <c r="A323" s="210">
        <v>43243</v>
      </c>
      <c r="B323" s="211" t="s">
        <v>4</v>
      </c>
      <c r="C323" s="211">
        <v>4990</v>
      </c>
      <c r="D323" s="211" t="s">
        <v>158</v>
      </c>
      <c r="E323" s="211" t="s">
        <v>5</v>
      </c>
      <c r="F323" s="211" t="s">
        <v>5</v>
      </c>
      <c r="G323" s="211" t="s">
        <v>514</v>
      </c>
      <c r="H323" s="211"/>
      <c r="I323" s="121"/>
      <c r="J323" s="148"/>
      <c r="K323" s="148"/>
      <c r="L323" s="148"/>
      <c r="M323" s="121"/>
      <c r="N323" s="121"/>
      <c r="O323" s="121"/>
      <c r="P323" s="121"/>
      <c r="Q323" s="121"/>
      <c r="R323" s="121"/>
      <c r="S323" s="121"/>
      <c r="T323" s="148"/>
    </row>
    <row r="324" spans="1:20" s="212" customFormat="1">
      <c r="A324" s="210">
        <v>43243</v>
      </c>
      <c r="B324" s="211" t="s">
        <v>4</v>
      </c>
      <c r="C324" s="211">
        <v>6925</v>
      </c>
      <c r="D324" s="211" t="s">
        <v>1824</v>
      </c>
      <c r="E324" s="211" t="s">
        <v>5</v>
      </c>
      <c r="F324" s="211" t="s">
        <v>5</v>
      </c>
      <c r="G324" s="211" t="s">
        <v>1666</v>
      </c>
      <c r="H324" s="211"/>
      <c r="I324" s="121"/>
      <c r="J324" s="148"/>
      <c r="K324" s="148"/>
      <c r="L324" s="148"/>
      <c r="M324" s="121"/>
      <c r="N324" s="121"/>
      <c r="O324" s="121"/>
      <c r="P324" s="121"/>
      <c r="Q324" s="121"/>
      <c r="R324" s="121"/>
      <c r="S324" s="121"/>
      <c r="T324" s="148"/>
    </row>
    <row r="325" spans="1:20" s="212" customFormat="1">
      <c r="A325" s="210">
        <v>43243</v>
      </c>
      <c r="B325" s="211" t="s">
        <v>4</v>
      </c>
      <c r="C325" s="211">
        <v>1456</v>
      </c>
      <c r="D325" s="211" t="s">
        <v>132</v>
      </c>
      <c r="E325" s="211" t="s">
        <v>5</v>
      </c>
      <c r="F325" s="211" t="s">
        <v>1826</v>
      </c>
      <c r="G325" s="211" t="s">
        <v>1832</v>
      </c>
      <c r="H325" s="211"/>
      <c r="I325" s="121"/>
      <c r="J325" s="148"/>
      <c r="K325" s="148"/>
      <c r="L325" s="148"/>
      <c r="M325" s="121"/>
      <c r="N325" s="121"/>
      <c r="O325" s="121"/>
      <c r="P325" s="121"/>
      <c r="Q325" s="121"/>
      <c r="R325" s="121"/>
      <c r="S325" s="121"/>
      <c r="T325" s="148"/>
    </row>
    <row r="326" spans="1:20" s="212" customFormat="1">
      <c r="A326" s="210">
        <v>43245</v>
      </c>
      <c r="B326" s="211" t="s">
        <v>4</v>
      </c>
      <c r="C326" s="211">
        <v>7513</v>
      </c>
      <c r="D326" s="211" t="s">
        <v>468</v>
      </c>
      <c r="E326" s="211" t="s">
        <v>5</v>
      </c>
      <c r="F326" s="211" t="s">
        <v>5</v>
      </c>
      <c r="G326" s="211" t="s">
        <v>248</v>
      </c>
      <c r="H326" s="21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48"/>
    </row>
    <row r="327" spans="1:20" s="212" customFormat="1">
      <c r="A327" s="210">
        <v>43245</v>
      </c>
      <c r="B327" s="211" t="s">
        <v>4</v>
      </c>
      <c r="C327" s="211">
        <v>5316</v>
      </c>
      <c r="D327" s="211" t="s">
        <v>1820</v>
      </c>
      <c r="E327" s="211" t="s">
        <v>5</v>
      </c>
      <c r="F327" s="211" t="s">
        <v>6</v>
      </c>
      <c r="G327" s="211" t="s">
        <v>123</v>
      </c>
      <c r="H327" s="21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48"/>
    </row>
    <row r="328" spans="1:20" s="212" customFormat="1">
      <c r="A328" s="210">
        <v>43245</v>
      </c>
      <c r="B328" s="211" t="s">
        <v>4</v>
      </c>
      <c r="C328" s="211">
        <v>4470</v>
      </c>
      <c r="D328" s="211" t="s">
        <v>139</v>
      </c>
      <c r="E328" s="211" t="s">
        <v>5</v>
      </c>
      <c r="F328" s="211" t="s">
        <v>5</v>
      </c>
      <c r="G328" s="211" t="s">
        <v>231</v>
      </c>
      <c r="H328" s="21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48"/>
    </row>
    <row r="329" spans="1:20">
      <c r="A329" s="210">
        <v>43245</v>
      </c>
      <c r="B329" s="211" t="s">
        <v>4</v>
      </c>
      <c r="C329" s="211">
        <v>3422</v>
      </c>
      <c r="D329" s="211" t="s">
        <v>168</v>
      </c>
      <c r="E329" s="211" t="s">
        <v>5</v>
      </c>
      <c r="F329" s="211" t="s">
        <v>5</v>
      </c>
      <c r="G329" s="211" t="s">
        <v>389</v>
      </c>
      <c r="H329" s="21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</row>
    <row r="330" spans="1:20">
      <c r="A330" s="210">
        <v>43245</v>
      </c>
      <c r="B330" s="211" t="s">
        <v>4</v>
      </c>
      <c r="C330" s="211">
        <v>4660</v>
      </c>
      <c r="D330" s="211" t="s">
        <v>131</v>
      </c>
      <c r="E330" s="211" t="s">
        <v>5</v>
      </c>
      <c r="F330" s="211" t="s">
        <v>5</v>
      </c>
      <c r="G330" s="211" t="s">
        <v>939</v>
      </c>
      <c r="H330" s="21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</row>
    <row r="331" spans="1:20">
      <c r="A331" s="210">
        <v>43245</v>
      </c>
      <c r="B331" s="211" t="s">
        <v>4</v>
      </c>
      <c r="C331" s="211">
        <v>7513</v>
      </c>
      <c r="D331" s="211" t="s">
        <v>468</v>
      </c>
      <c r="E331" s="211" t="s">
        <v>5</v>
      </c>
      <c r="F331" s="211" t="s">
        <v>5</v>
      </c>
      <c r="G331" s="211" t="s">
        <v>248</v>
      </c>
      <c r="H331" s="21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</row>
    <row r="332" spans="1:20">
      <c r="A332" s="210">
        <v>43245</v>
      </c>
      <c r="B332" s="211" t="s">
        <v>4</v>
      </c>
      <c r="C332" s="211">
        <v>5316</v>
      </c>
      <c r="D332" s="211" t="s">
        <v>1820</v>
      </c>
      <c r="E332" s="211" t="s">
        <v>5</v>
      </c>
      <c r="F332" s="211" t="s">
        <v>6</v>
      </c>
      <c r="G332" s="211" t="s">
        <v>123</v>
      </c>
      <c r="H332" s="21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</row>
    <row r="333" spans="1:20">
      <c r="A333" s="210">
        <v>43245</v>
      </c>
      <c r="B333" s="211" t="s">
        <v>4</v>
      </c>
      <c r="C333" s="211">
        <v>4470</v>
      </c>
      <c r="D333" s="211" t="s">
        <v>139</v>
      </c>
      <c r="E333" s="211" t="s">
        <v>5</v>
      </c>
      <c r="F333" s="211" t="s">
        <v>5</v>
      </c>
      <c r="G333" s="211" t="s">
        <v>231</v>
      </c>
      <c r="H333" s="21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</row>
    <row r="334" spans="1:20">
      <c r="A334" s="210">
        <v>43245</v>
      </c>
      <c r="B334" s="211" t="s">
        <v>4</v>
      </c>
      <c r="C334" s="211">
        <v>3422</v>
      </c>
      <c r="D334" s="211" t="s">
        <v>168</v>
      </c>
      <c r="E334" s="211" t="s">
        <v>5</v>
      </c>
      <c r="F334" s="211" t="s">
        <v>5</v>
      </c>
      <c r="G334" s="211" t="s">
        <v>389</v>
      </c>
      <c r="H334" s="21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</row>
    <row r="335" spans="1:20">
      <c r="A335" s="210">
        <v>43245</v>
      </c>
      <c r="B335" s="211" t="s">
        <v>4</v>
      </c>
      <c r="C335" s="211">
        <v>4660</v>
      </c>
      <c r="D335" s="211" t="s">
        <v>131</v>
      </c>
      <c r="E335" s="211" t="s">
        <v>5</v>
      </c>
      <c r="F335" s="211" t="s">
        <v>5</v>
      </c>
      <c r="G335" s="211" t="s">
        <v>939</v>
      </c>
      <c r="H335" s="21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</row>
    <row r="336" spans="1:20">
      <c r="A336" s="210">
        <v>43240</v>
      </c>
      <c r="B336" s="211" t="s">
        <v>4</v>
      </c>
      <c r="C336" s="211">
        <v>3258</v>
      </c>
      <c r="D336" s="211" t="s">
        <v>333</v>
      </c>
      <c r="E336" s="211" t="s">
        <v>347</v>
      </c>
      <c r="F336" s="211" t="s">
        <v>6</v>
      </c>
      <c r="G336" s="211" t="s">
        <v>514</v>
      </c>
      <c r="H336" s="211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21"/>
    </row>
    <row r="337" spans="1:20">
      <c r="A337" s="210">
        <v>43230</v>
      </c>
      <c r="B337" s="211" t="s">
        <v>7</v>
      </c>
      <c r="C337" s="211">
        <v>57330</v>
      </c>
      <c r="D337" s="211" t="s">
        <v>413</v>
      </c>
      <c r="E337" s="211" t="s">
        <v>1605</v>
      </c>
      <c r="F337" s="211" t="s">
        <v>7</v>
      </c>
      <c r="G337" s="211" t="s">
        <v>98</v>
      </c>
      <c r="H337" s="211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21"/>
    </row>
    <row r="338" spans="1:20" ht="21">
      <c r="A338" s="210">
        <v>43243</v>
      </c>
      <c r="B338" s="211" t="s">
        <v>4</v>
      </c>
      <c r="C338" s="211">
        <v>4513</v>
      </c>
      <c r="D338" s="211" t="s">
        <v>1831</v>
      </c>
      <c r="E338" s="211" t="s">
        <v>984</v>
      </c>
      <c r="F338" s="211" t="s">
        <v>5</v>
      </c>
      <c r="G338" s="211" t="s">
        <v>65</v>
      </c>
      <c r="H338" s="211"/>
      <c r="I338" s="121"/>
      <c r="J338" s="629"/>
      <c r="K338" s="628"/>
      <c r="L338" s="636"/>
      <c r="M338" s="628"/>
      <c r="N338" s="121"/>
      <c r="O338" s="121"/>
      <c r="P338" s="121"/>
      <c r="Q338" s="121"/>
      <c r="R338" s="121"/>
      <c r="S338" s="121"/>
      <c r="T338" s="121"/>
    </row>
    <row r="339" spans="1:20">
      <c r="A339" s="210">
        <v>43221</v>
      </c>
      <c r="B339" s="211" t="s">
        <v>7</v>
      </c>
      <c r="C339" s="211">
        <v>54730</v>
      </c>
      <c r="D339" s="211" t="s">
        <v>1473</v>
      </c>
      <c r="E339" s="211" t="s">
        <v>984</v>
      </c>
      <c r="F339" s="211" t="s">
        <v>7</v>
      </c>
      <c r="G339" s="211" t="s">
        <v>42</v>
      </c>
      <c r="H339" s="211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21"/>
    </row>
    <row r="340" spans="1:20">
      <c r="A340" s="210">
        <v>43221</v>
      </c>
      <c r="B340" s="211" t="s">
        <v>984</v>
      </c>
      <c r="C340" s="211">
        <v>9403</v>
      </c>
      <c r="D340" s="211" t="s">
        <v>1386</v>
      </c>
      <c r="E340" s="211" t="s">
        <v>984</v>
      </c>
      <c r="F340" s="211" t="s">
        <v>6</v>
      </c>
      <c r="G340" s="211" t="s">
        <v>941</v>
      </c>
      <c r="H340" s="211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21"/>
    </row>
    <row r="341" spans="1:20">
      <c r="A341" s="210">
        <v>43223</v>
      </c>
      <c r="B341" s="211" t="s">
        <v>4</v>
      </c>
      <c r="C341" s="211">
        <v>1924</v>
      </c>
      <c r="D341" s="211" t="s">
        <v>132</v>
      </c>
      <c r="E341" s="211" t="s">
        <v>984</v>
      </c>
      <c r="F341" s="211" t="s">
        <v>7</v>
      </c>
      <c r="G341" s="211"/>
      <c r="H341" s="211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21"/>
    </row>
    <row r="342" spans="1:20">
      <c r="A342" s="210">
        <v>43223</v>
      </c>
      <c r="B342" s="211" t="s">
        <v>22</v>
      </c>
      <c r="C342" s="211">
        <v>1770</v>
      </c>
      <c r="D342" s="211" t="s">
        <v>1512</v>
      </c>
      <c r="E342" s="211" t="s">
        <v>984</v>
      </c>
      <c r="F342" s="211" t="s">
        <v>7</v>
      </c>
      <c r="G342" s="211" t="s">
        <v>941</v>
      </c>
      <c r="H342" s="211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21"/>
    </row>
    <row r="343" spans="1:20">
      <c r="A343" s="210">
        <v>43224</v>
      </c>
      <c r="B343" s="211" t="s">
        <v>984</v>
      </c>
      <c r="C343" s="211">
        <v>1741</v>
      </c>
      <c r="D343" s="211" t="s">
        <v>1513</v>
      </c>
      <c r="E343" s="211" t="s">
        <v>984</v>
      </c>
      <c r="F343" s="211" t="s">
        <v>7</v>
      </c>
      <c r="G343" s="211" t="s">
        <v>941</v>
      </c>
      <c r="H343" s="211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21"/>
    </row>
    <row r="344" spans="1:20">
      <c r="A344" s="210">
        <v>43224</v>
      </c>
      <c r="B344" s="211" t="s">
        <v>984</v>
      </c>
      <c r="C344" s="211" t="s">
        <v>1519</v>
      </c>
      <c r="D344" s="211" t="s">
        <v>1520</v>
      </c>
      <c r="E344" s="211" t="s">
        <v>984</v>
      </c>
      <c r="F344" s="211" t="s">
        <v>24</v>
      </c>
      <c r="G344" s="211" t="s">
        <v>941</v>
      </c>
      <c r="H344" s="211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21"/>
    </row>
    <row r="345" spans="1:20">
      <c r="A345" s="210">
        <v>43230</v>
      </c>
      <c r="B345" s="211" t="s">
        <v>4</v>
      </c>
      <c r="C345" s="211">
        <v>2555</v>
      </c>
      <c r="D345" s="211" t="s">
        <v>619</v>
      </c>
      <c r="E345" s="211" t="s">
        <v>984</v>
      </c>
      <c r="F345" s="211" t="s">
        <v>6</v>
      </c>
      <c r="G345" s="211" t="s">
        <v>1113</v>
      </c>
      <c r="H345" s="211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21"/>
    </row>
    <row r="346" spans="1:20">
      <c r="A346" s="210">
        <v>43240</v>
      </c>
      <c r="B346" s="211" t="s">
        <v>7</v>
      </c>
      <c r="C346" s="211">
        <v>57330</v>
      </c>
      <c r="D346" s="211" t="s">
        <v>1267</v>
      </c>
      <c r="E346" s="211" t="s">
        <v>984</v>
      </c>
      <c r="F346" s="211" t="s">
        <v>7</v>
      </c>
      <c r="G346" s="211" t="s">
        <v>116</v>
      </c>
      <c r="H346" s="211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21"/>
    </row>
    <row r="347" spans="1:20">
      <c r="A347" s="210">
        <v>43233</v>
      </c>
      <c r="B347" s="211" t="s">
        <v>4</v>
      </c>
      <c r="C347" s="211">
        <v>6944</v>
      </c>
      <c r="D347" s="211" t="s">
        <v>177</v>
      </c>
      <c r="E347" s="211" t="s">
        <v>1649</v>
      </c>
      <c r="F347" s="211" t="s">
        <v>24</v>
      </c>
      <c r="G347" s="211" t="s">
        <v>1650</v>
      </c>
      <c r="H347" s="211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21"/>
    </row>
    <row r="348" spans="1:20">
      <c r="A348" s="210">
        <v>43230</v>
      </c>
      <c r="B348" s="211" t="s">
        <v>4</v>
      </c>
      <c r="C348" s="211">
        <v>8838</v>
      </c>
      <c r="D348" s="211" t="s">
        <v>1407</v>
      </c>
      <c r="E348" s="211" t="s">
        <v>1592</v>
      </c>
      <c r="F348" s="211" t="s">
        <v>5</v>
      </c>
      <c r="G348" s="211" t="s">
        <v>123</v>
      </c>
      <c r="H348" s="211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21"/>
    </row>
    <row r="349" spans="1:20">
      <c r="A349" s="210">
        <v>43221</v>
      </c>
      <c r="B349" s="211" t="s">
        <v>4</v>
      </c>
      <c r="C349" s="211">
        <v>1221</v>
      </c>
      <c r="D349" s="211" t="s">
        <v>132</v>
      </c>
      <c r="E349" s="211" t="s">
        <v>1470</v>
      </c>
      <c r="F349" s="211" t="s">
        <v>24</v>
      </c>
      <c r="G349" s="211" t="s">
        <v>42</v>
      </c>
      <c r="H349" s="211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21"/>
    </row>
    <row r="350" spans="1:20">
      <c r="A350" s="210">
        <v>43221</v>
      </c>
      <c r="B350" s="211" t="s">
        <v>4</v>
      </c>
      <c r="C350" s="211">
        <v>8379</v>
      </c>
      <c r="D350" s="211" t="s">
        <v>300</v>
      </c>
      <c r="E350" s="211" t="s">
        <v>79</v>
      </c>
      <c r="F350" s="211" t="s">
        <v>5</v>
      </c>
      <c r="G350" s="211" t="s">
        <v>663</v>
      </c>
      <c r="H350" s="211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21"/>
    </row>
    <row r="351" spans="1:20">
      <c r="A351" s="210">
        <v>43221</v>
      </c>
      <c r="B351" s="211" t="s">
        <v>4</v>
      </c>
      <c r="C351" s="211">
        <v>7339</v>
      </c>
      <c r="D351" s="211" t="s">
        <v>130</v>
      </c>
      <c r="E351" s="211" t="s">
        <v>79</v>
      </c>
      <c r="F351" s="211" t="s">
        <v>7</v>
      </c>
      <c r="G351" s="211" t="s">
        <v>1302</v>
      </c>
      <c r="H351" s="211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21"/>
    </row>
    <row r="352" spans="1:20">
      <c r="A352" s="210">
        <v>43221</v>
      </c>
      <c r="B352" s="211" t="s">
        <v>4</v>
      </c>
      <c r="C352" s="211">
        <v>5370</v>
      </c>
      <c r="D352" s="211" t="s">
        <v>155</v>
      </c>
      <c r="E352" s="211" t="s">
        <v>79</v>
      </c>
      <c r="F352" s="211" t="s">
        <v>71</v>
      </c>
      <c r="G352" s="211" t="s">
        <v>388</v>
      </c>
      <c r="H352" s="211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21"/>
    </row>
    <row r="353" spans="1:20">
      <c r="A353" s="210">
        <v>43221</v>
      </c>
      <c r="B353" s="211" t="s">
        <v>4</v>
      </c>
      <c r="C353" s="211">
        <v>3595</v>
      </c>
      <c r="D353" s="211" t="s">
        <v>168</v>
      </c>
      <c r="E353" s="211" t="s">
        <v>79</v>
      </c>
      <c r="F353" s="211" t="s">
        <v>7</v>
      </c>
      <c r="G353" s="211" t="s">
        <v>42</v>
      </c>
      <c r="H353" s="211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21"/>
    </row>
    <row r="354" spans="1:20">
      <c r="A354" s="210">
        <v>43221</v>
      </c>
      <c r="B354" s="211" t="s">
        <v>4</v>
      </c>
      <c r="C354" s="211">
        <v>4108</v>
      </c>
      <c r="D354" s="211" t="s">
        <v>141</v>
      </c>
      <c r="E354" s="211" t="s">
        <v>79</v>
      </c>
      <c r="F354" s="211" t="s">
        <v>24</v>
      </c>
      <c r="G354" s="211" t="s">
        <v>42</v>
      </c>
      <c r="H354" s="211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21"/>
    </row>
    <row r="355" spans="1:20">
      <c r="A355" s="210">
        <v>43221</v>
      </c>
      <c r="B355" s="211" t="s">
        <v>4</v>
      </c>
      <c r="C355" s="211">
        <v>1941</v>
      </c>
      <c r="D355" s="211" t="s">
        <v>132</v>
      </c>
      <c r="E355" s="211" t="s">
        <v>79</v>
      </c>
      <c r="F355" s="211" t="s">
        <v>9</v>
      </c>
      <c r="G355" s="211" t="s">
        <v>42</v>
      </c>
      <c r="H355" s="211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21"/>
    </row>
    <row r="356" spans="1:20">
      <c r="A356" s="210">
        <v>43221</v>
      </c>
      <c r="B356" s="211" t="s">
        <v>4</v>
      </c>
      <c r="C356" s="211">
        <v>3840</v>
      </c>
      <c r="D356" s="211" t="s">
        <v>304</v>
      </c>
      <c r="E356" s="211" t="s">
        <v>79</v>
      </c>
      <c r="F356" s="211" t="s">
        <v>5</v>
      </c>
      <c r="G356" s="211" t="s">
        <v>42</v>
      </c>
      <c r="H356" s="211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21"/>
    </row>
    <row r="357" spans="1:20">
      <c r="A357" s="210">
        <v>43221</v>
      </c>
      <c r="B357" s="211" t="s">
        <v>4</v>
      </c>
      <c r="C357" s="211">
        <v>9053</v>
      </c>
      <c r="D357" s="211" t="s">
        <v>161</v>
      </c>
      <c r="E357" s="211" t="s">
        <v>79</v>
      </c>
      <c r="F357" s="211" t="s">
        <v>24</v>
      </c>
      <c r="G357" s="211" t="s">
        <v>65</v>
      </c>
      <c r="H357" s="211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21"/>
    </row>
    <row r="358" spans="1:20">
      <c r="A358" s="210">
        <v>43221</v>
      </c>
      <c r="B358" s="211" t="s">
        <v>4</v>
      </c>
      <c r="C358" s="211">
        <v>7351</v>
      </c>
      <c r="D358" s="211" t="s">
        <v>655</v>
      </c>
      <c r="E358" s="211" t="s">
        <v>79</v>
      </c>
      <c r="F358" s="211" t="s">
        <v>24</v>
      </c>
      <c r="G358" s="211" t="s">
        <v>65</v>
      </c>
      <c r="H358" s="211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21"/>
    </row>
    <row r="359" spans="1:20">
      <c r="A359" s="210">
        <v>43230</v>
      </c>
      <c r="B359" s="211" t="s">
        <v>4</v>
      </c>
      <c r="C359" s="211">
        <v>7721</v>
      </c>
      <c r="D359" s="211" t="s">
        <v>138</v>
      </c>
      <c r="E359" s="211" t="s">
        <v>79</v>
      </c>
      <c r="F359" s="211" t="s">
        <v>7</v>
      </c>
      <c r="G359" s="211" t="s">
        <v>98</v>
      </c>
      <c r="H359" s="211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21"/>
    </row>
    <row r="360" spans="1:20">
      <c r="A360" s="210">
        <v>43233</v>
      </c>
      <c r="B360" s="211" t="s">
        <v>4</v>
      </c>
      <c r="C360" s="211">
        <v>2311</v>
      </c>
      <c r="D360" s="211" t="s">
        <v>205</v>
      </c>
      <c r="E360" s="211" t="s">
        <v>79</v>
      </c>
      <c r="F360" s="211" t="s">
        <v>24</v>
      </c>
      <c r="G360" s="211" t="s">
        <v>1633</v>
      </c>
      <c r="H360" s="211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21"/>
    </row>
    <row r="361" spans="1:20" ht="21">
      <c r="A361" s="210">
        <v>43243</v>
      </c>
      <c r="B361" s="211" t="s">
        <v>4</v>
      </c>
      <c r="C361" s="211">
        <v>1262</v>
      </c>
      <c r="D361" s="211" t="s">
        <v>132</v>
      </c>
      <c r="E361" s="211" t="s">
        <v>79</v>
      </c>
      <c r="F361" s="211" t="s">
        <v>1541</v>
      </c>
      <c r="G361" s="211" t="s">
        <v>1809</v>
      </c>
      <c r="H361" s="211"/>
      <c r="I361" s="121"/>
      <c r="J361" s="629"/>
      <c r="K361" s="628"/>
      <c r="L361" s="636"/>
      <c r="M361" s="121"/>
      <c r="N361" s="121"/>
      <c r="O361" s="121"/>
      <c r="P361" s="121"/>
      <c r="Q361" s="121"/>
      <c r="R361" s="121"/>
      <c r="S361" s="121"/>
      <c r="T361" s="121"/>
    </row>
    <row r="362" spans="1:20">
      <c r="A362" s="210">
        <v>43233</v>
      </c>
      <c r="B362" s="211" t="s">
        <v>4</v>
      </c>
      <c r="C362" s="211">
        <v>5425</v>
      </c>
      <c r="D362" s="211" t="s">
        <v>1081</v>
      </c>
      <c r="E362" s="211" t="s">
        <v>25</v>
      </c>
      <c r="F362" s="211" t="s">
        <v>24</v>
      </c>
      <c r="G362" s="211" t="s">
        <v>42</v>
      </c>
      <c r="H362" s="211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21"/>
    </row>
    <row r="363" spans="1:20">
      <c r="A363" s="210">
        <v>43221</v>
      </c>
      <c r="B363" s="211" t="s">
        <v>4</v>
      </c>
      <c r="C363" s="211">
        <v>4344</v>
      </c>
      <c r="D363" s="211" t="s">
        <v>141</v>
      </c>
      <c r="E363" s="211" t="s">
        <v>25</v>
      </c>
      <c r="F363" s="211" t="s">
        <v>1454</v>
      </c>
      <c r="G363" s="211" t="s">
        <v>42</v>
      </c>
      <c r="H363" s="211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21"/>
    </row>
    <row r="364" spans="1:20">
      <c r="A364" s="210">
        <v>43221</v>
      </c>
      <c r="B364" s="211" t="s">
        <v>4</v>
      </c>
      <c r="C364" s="211">
        <v>2539</v>
      </c>
      <c r="D364" s="211" t="s">
        <v>132</v>
      </c>
      <c r="E364" s="211" t="s">
        <v>25</v>
      </c>
      <c r="F364" s="211" t="s">
        <v>24</v>
      </c>
      <c r="G364" s="211" t="s">
        <v>42</v>
      </c>
      <c r="H364" s="211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21"/>
    </row>
    <row r="365" spans="1:20">
      <c r="A365" s="210">
        <v>43221</v>
      </c>
      <c r="B365" s="211" t="s">
        <v>4</v>
      </c>
      <c r="C365" s="211">
        <v>5290</v>
      </c>
      <c r="D365" s="211" t="s">
        <v>1383</v>
      </c>
      <c r="E365" s="211" t="s">
        <v>25</v>
      </c>
      <c r="F365" s="211" t="s">
        <v>24</v>
      </c>
      <c r="G365" s="211" t="s">
        <v>42</v>
      </c>
      <c r="H365" s="211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21"/>
    </row>
    <row r="366" spans="1:20">
      <c r="A366" s="210">
        <v>43221</v>
      </c>
      <c r="B366" s="211" t="s">
        <v>4</v>
      </c>
      <c r="C366" s="211">
        <v>3879</v>
      </c>
      <c r="D366" s="211" t="s">
        <v>304</v>
      </c>
      <c r="E366" s="211" t="s">
        <v>25</v>
      </c>
      <c r="F366" s="211" t="s">
        <v>7</v>
      </c>
      <c r="G366" s="211" t="s">
        <v>42</v>
      </c>
      <c r="H366" s="211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21"/>
    </row>
    <row r="367" spans="1:20">
      <c r="A367" s="210">
        <v>43221</v>
      </c>
      <c r="B367" s="211" t="s">
        <v>4</v>
      </c>
      <c r="C367" s="211">
        <v>4973</v>
      </c>
      <c r="D367" s="211" t="s">
        <v>340</v>
      </c>
      <c r="E367" s="211" t="s">
        <v>25</v>
      </c>
      <c r="F367" s="211" t="s">
        <v>5</v>
      </c>
      <c r="G367" s="211" t="s">
        <v>1025</v>
      </c>
      <c r="H367" s="211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21"/>
    </row>
    <row r="368" spans="1:20">
      <c r="A368" s="210">
        <v>43226</v>
      </c>
      <c r="B368" s="211" t="s">
        <v>4</v>
      </c>
      <c r="C368" s="211">
        <v>1537</v>
      </c>
      <c r="D368" s="211" t="s">
        <v>205</v>
      </c>
      <c r="E368" s="211" t="s">
        <v>25</v>
      </c>
      <c r="F368" s="211" t="s">
        <v>7</v>
      </c>
      <c r="G368" s="211" t="s">
        <v>123</v>
      </c>
      <c r="H368" s="211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21"/>
    </row>
    <row r="369" spans="1:20">
      <c r="A369" s="210">
        <v>43230</v>
      </c>
      <c r="B369" s="211" t="s">
        <v>4</v>
      </c>
      <c r="C369" s="211">
        <v>8009</v>
      </c>
      <c r="D369" s="211" t="s">
        <v>135</v>
      </c>
      <c r="E369" s="211" t="s">
        <v>25</v>
      </c>
      <c r="F369" s="211" t="s">
        <v>5</v>
      </c>
      <c r="G369" s="211" t="s">
        <v>266</v>
      </c>
      <c r="H369" s="211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21"/>
    </row>
    <row r="370" spans="1:20">
      <c r="A370" s="210">
        <v>43233</v>
      </c>
      <c r="B370" s="211" t="s">
        <v>4</v>
      </c>
      <c r="C370" s="211">
        <v>1859</v>
      </c>
      <c r="D370" s="211" t="s">
        <v>132</v>
      </c>
      <c r="E370" s="211" t="s">
        <v>25</v>
      </c>
      <c r="F370" s="211" t="s">
        <v>7</v>
      </c>
      <c r="G370" s="211" t="s">
        <v>388</v>
      </c>
      <c r="H370" s="211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21"/>
    </row>
    <row r="371" spans="1:20">
      <c r="A371" s="210">
        <v>43240</v>
      </c>
      <c r="B371" s="211" t="s">
        <v>4</v>
      </c>
      <c r="C371" s="211">
        <v>4599</v>
      </c>
      <c r="D371" s="211" t="s">
        <v>131</v>
      </c>
      <c r="E371" s="211" t="s">
        <v>25</v>
      </c>
      <c r="F371" s="211" t="s">
        <v>1733</v>
      </c>
      <c r="G371" s="211" t="s">
        <v>260</v>
      </c>
      <c r="H371" s="211"/>
      <c r="I371" s="121"/>
      <c r="J371" s="121"/>
      <c r="K371" s="121"/>
      <c r="L371" s="121"/>
      <c r="M371" s="148"/>
      <c r="N371" s="148"/>
      <c r="O371" s="148"/>
      <c r="P371" s="148"/>
      <c r="Q371" s="148"/>
      <c r="R371" s="148"/>
      <c r="S371" s="148"/>
      <c r="T371" s="121"/>
    </row>
    <row r="372" spans="1:20">
      <c r="A372" s="210">
        <v>43241</v>
      </c>
      <c r="B372" s="211" t="s">
        <v>4</v>
      </c>
      <c r="C372" s="211">
        <v>9100</v>
      </c>
      <c r="D372" s="211" t="s">
        <v>1774</v>
      </c>
      <c r="E372" s="211" t="s">
        <v>25</v>
      </c>
      <c r="F372" s="211" t="s">
        <v>25</v>
      </c>
      <c r="G372" s="211" t="s">
        <v>1775</v>
      </c>
      <c r="H372" s="21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</row>
    <row r="373" spans="1:20">
      <c r="A373" s="210">
        <v>43242</v>
      </c>
      <c r="B373" s="211" t="s">
        <v>4</v>
      </c>
      <c r="C373" s="211">
        <v>8350</v>
      </c>
      <c r="D373" s="211" t="s">
        <v>1798</v>
      </c>
      <c r="E373" s="211" t="s">
        <v>25</v>
      </c>
      <c r="F373" s="211" t="s">
        <v>5</v>
      </c>
      <c r="G373" s="211" t="s">
        <v>1113</v>
      </c>
      <c r="H373" s="211"/>
      <c r="I373" s="121"/>
      <c r="J373" s="121"/>
      <c r="K373" s="121"/>
      <c r="L373" s="121"/>
      <c r="M373" s="121"/>
      <c r="N373" s="121"/>
      <c r="O373" s="184"/>
      <c r="P373" s="121"/>
      <c r="Q373" s="121"/>
      <c r="R373" s="121"/>
      <c r="S373" s="121"/>
      <c r="T373" s="121"/>
    </row>
    <row r="374" spans="1:20">
      <c r="A374" s="210">
        <v>43245</v>
      </c>
      <c r="B374" s="211" t="s">
        <v>4</v>
      </c>
      <c r="C374" s="211">
        <v>1456</v>
      </c>
      <c r="D374" s="211" t="s">
        <v>205</v>
      </c>
      <c r="E374" s="211" t="s">
        <v>25</v>
      </c>
      <c r="F374" s="211" t="s">
        <v>7</v>
      </c>
      <c r="G374" s="211" t="s">
        <v>609</v>
      </c>
      <c r="H374" s="21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</row>
    <row r="375" spans="1:20">
      <c r="A375" s="210">
        <v>43245</v>
      </c>
      <c r="B375" s="211" t="s">
        <v>4</v>
      </c>
      <c r="C375" s="211">
        <v>4530</v>
      </c>
      <c r="D375" s="211" t="s">
        <v>206</v>
      </c>
      <c r="E375" s="211" t="s">
        <v>25</v>
      </c>
      <c r="F375" s="211" t="s">
        <v>24</v>
      </c>
      <c r="G375" s="211" t="s">
        <v>939</v>
      </c>
      <c r="H375" s="21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</row>
    <row r="376" spans="1:20">
      <c r="A376" s="210">
        <v>43245</v>
      </c>
      <c r="B376" s="211" t="s">
        <v>4</v>
      </c>
      <c r="C376" s="211">
        <v>1456</v>
      </c>
      <c r="D376" s="211" t="s">
        <v>205</v>
      </c>
      <c r="E376" s="211" t="s">
        <v>25</v>
      </c>
      <c r="F376" s="211" t="s">
        <v>7</v>
      </c>
      <c r="G376" s="211" t="s">
        <v>609</v>
      </c>
      <c r="H376" s="21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</row>
    <row r="377" spans="1:20">
      <c r="A377" s="210">
        <v>43245</v>
      </c>
      <c r="B377" s="211" t="s">
        <v>4</v>
      </c>
      <c r="C377" s="211">
        <v>4530</v>
      </c>
      <c r="D377" s="211" t="s">
        <v>1831</v>
      </c>
      <c r="E377" s="211" t="s">
        <v>25</v>
      </c>
      <c r="F377" s="211" t="s">
        <v>24</v>
      </c>
      <c r="G377" s="211" t="s">
        <v>939</v>
      </c>
      <c r="H377" s="21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</row>
    <row r="378" spans="1:20">
      <c r="A378" s="210">
        <v>43221</v>
      </c>
      <c r="B378" s="211" t="s">
        <v>4</v>
      </c>
      <c r="C378" s="211">
        <v>1670</v>
      </c>
      <c r="D378" s="211" t="s">
        <v>648</v>
      </c>
      <c r="E378" s="211" t="s">
        <v>18</v>
      </c>
      <c r="F378" s="211" t="s">
        <v>7</v>
      </c>
      <c r="G378" s="211" t="s">
        <v>388</v>
      </c>
      <c r="H378" s="211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21"/>
    </row>
    <row r="379" spans="1:20">
      <c r="A379" s="210">
        <v>43221</v>
      </c>
      <c r="B379" s="211" t="s">
        <v>4</v>
      </c>
      <c r="C379" s="211">
        <v>2263</v>
      </c>
      <c r="D379" s="211" t="s">
        <v>132</v>
      </c>
      <c r="E379" s="211" t="s">
        <v>18</v>
      </c>
      <c r="F379" s="211" t="s">
        <v>24</v>
      </c>
      <c r="G379" s="211" t="s">
        <v>42</v>
      </c>
      <c r="H379" s="211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21"/>
    </row>
    <row r="380" spans="1:20">
      <c r="A380" s="210">
        <v>43221</v>
      </c>
      <c r="B380" s="211" t="s">
        <v>4</v>
      </c>
      <c r="C380" s="211">
        <v>2265</v>
      </c>
      <c r="D380" s="211" t="s">
        <v>132</v>
      </c>
      <c r="E380" s="211" t="s">
        <v>18</v>
      </c>
      <c r="F380" s="211" t="s">
        <v>24</v>
      </c>
      <c r="G380" s="211" t="s">
        <v>1133</v>
      </c>
      <c r="H380" s="211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21"/>
    </row>
    <row r="381" spans="1:20">
      <c r="A381" s="210">
        <v>43222</v>
      </c>
      <c r="B381" s="211" t="s">
        <v>4</v>
      </c>
      <c r="C381" s="211">
        <v>1281</v>
      </c>
      <c r="D381" s="211" t="s">
        <v>132</v>
      </c>
      <c r="E381" s="211" t="s">
        <v>18</v>
      </c>
      <c r="F381" s="211" t="s">
        <v>24</v>
      </c>
      <c r="G381" s="211" t="s">
        <v>1483</v>
      </c>
      <c r="H381" s="211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21"/>
    </row>
    <row r="382" spans="1:20">
      <c r="A382" s="210">
        <v>43233</v>
      </c>
      <c r="B382" s="211" t="s">
        <v>4</v>
      </c>
      <c r="C382" s="211">
        <v>1265</v>
      </c>
      <c r="D382" s="211" t="s">
        <v>205</v>
      </c>
      <c r="E382" s="211" t="s">
        <v>18</v>
      </c>
      <c r="F382" s="211" t="s">
        <v>24</v>
      </c>
      <c r="G382" s="211" t="s">
        <v>1639</v>
      </c>
      <c r="H382" s="211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21"/>
    </row>
    <row r="383" spans="1:20">
      <c r="A383" s="210">
        <v>43245</v>
      </c>
      <c r="B383" s="211" t="s">
        <v>4</v>
      </c>
      <c r="C383" s="211">
        <v>2440</v>
      </c>
      <c r="D383" s="211" t="s">
        <v>205</v>
      </c>
      <c r="E383" s="211" t="s">
        <v>18</v>
      </c>
      <c r="F383" s="211" t="s">
        <v>1841</v>
      </c>
      <c r="G383" s="211" t="s">
        <v>98</v>
      </c>
      <c r="H383" s="21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</row>
    <row r="384" spans="1:20">
      <c r="A384" s="210">
        <v>43245</v>
      </c>
      <c r="B384" s="211" t="s">
        <v>4</v>
      </c>
      <c r="C384" s="211">
        <v>2440</v>
      </c>
      <c r="D384" s="211" t="s">
        <v>205</v>
      </c>
      <c r="E384" s="211" t="s">
        <v>18</v>
      </c>
      <c r="F384" s="211" t="s">
        <v>1841</v>
      </c>
      <c r="G384" s="211" t="s">
        <v>98</v>
      </c>
      <c r="H384" s="21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</row>
    <row r="385" spans="1:20">
      <c r="A385" s="210">
        <v>43221</v>
      </c>
      <c r="B385" s="211" t="s">
        <v>4</v>
      </c>
      <c r="C385" s="211">
        <v>2124</v>
      </c>
      <c r="D385" s="211" t="s">
        <v>132</v>
      </c>
      <c r="E385" s="211" t="s">
        <v>12</v>
      </c>
      <c r="F385" s="211" t="s">
        <v>24</v>
      </c>
      <c r="G385" s="211" t="s">
        <v>663</v>
      </c>
      <c r="H385" s="211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21"/>
    </row>
    <row r="386" spans="1:20">
      <c r="A386" s="210">
        <v>43221</v>
      </c>
      <c r="B386" s="211" t="s">
        <v>4</v>
      </c>
      <c r="C386" s="211">
        <v>8451</v>
      </c>
      <c r="D386" s="211" t="s">
        <v>385</v>
      </c>
      <c r="E386" s="211" t="s">
        <v>12</v>
      </c>
      <c r="F386" s="211" t="s">
        <v>7</v>
      </c>
      <c r="G386" s="211" t="s">
        <v>663</v>
      </c>
      <c r="H386" s="211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21"/>
    </row>
    <row r="387" spans="1:20">
      <c r="A387" s="210">
        <v>43221</v>
      </c>
      <c r="B387" s="211" t="s">
        <v>4</v>
      </c>
      <c r="C387" s="211">
        <v>3440</v>
      </c>
      <c r="D387" s="211" t="s">
        <v>168</v>
      </c>
      <c r="E387" s="211" t="s">
        <v>12</v>
      </c>
      <c r="F387" s="211" t="s">
        <v>7</v>
      </c>
      <c r="G387" s="211" t="s">
        <v>42</v>
      </c>
      <c r="H387" s="211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21"/>
    </row>
    <row r="388" spans="1:20">
      <c r="A388" s="210">
        <v>43221</v>
      </c>
      <c r="B388" s="211" t="s">
        <v>4</v>
      </c>
      <c r="C388" s="211">
        <v>1279</v>
      </c>
      <c r="D388" s="211" t="s">
        <v>132</v>
      </c>
      <c r="E388" s="211" t="s">
        <v>12</v>
      </c>
      <c r="F388" s="211" t="s">
        <v>24</v>
      </c>
      <c r="G388" s="211" t="s">
        <v>41</v>
      </c>
      <c r="H388" s="211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21"/>
    </row>
    <row r="389" spans="1:20">
      <c r="A389" s="210">
        <v>43233</v>
      </c>
      <c r="B389" s="211" t="s">
        <v>6</v>
      </c>
      <c r="C389" s="211">
        <v>54456</v>
      </c>
      <c r="D389" s="211" t="s">
        <v>1630</v>
      </c>
      <c r="E389" s="211" t="s">
        <v>489</v>
      </c>
      <c r="F389" s="211" t="s">
        <v>24</v>
      </c>
      <c r="G389" s="211" t="s">
        <v>1631</v>
      </c>
      <c r="H389" s="211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21"/>
    </row>
    <row r="390" spans="1:20">
      <c r="A390" s="210">
        <v>43245</v>
      </c>
      <c r="B390" s="211" t="s">
        <v>4</v>
      </c>
      <c r="C390" s="211">
        <v>8258</v>
      </c>
      <c r="D390" s="211" t="s">
        <v>162</v>
      </c>
      <c r="E390" s="211" t="s">
        <v>489</v>
      </c>
      <c r="F390" s="211" t="s">
        <v>24</v>
      </c>
      <c r="G390" s="211" t="s">
        <v>514</v>
      </c>
      <c r="H390" s="21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</row>
    <row r="391" spans="1:20">
      <c r="A391" s="210">
        <v>43245</v>
      </c>
      <c r="B391" s="211" t="s">
        <v>4</v>
      </c>
      <c r="C391" s="211">
        <v>1262</v>
      </c>
      <c r="D391" s="211" t="s">
        <v>205</v>
      </c>
      <c r="E391" s="211" t="s">
        <v>489</v>
      </c>
      <c r="F391" s="211" t="s">
        <v>7</v>
      </c>
      <c r="G391" s="211" t="s">
        <v>1686</v>
      </c>
      <c r="H391" s="21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</row>
    <row r="392" spans="1:20">
      <c r="A392" s="210">
        <v>43245</v>
      </c>
      <c r="B392" s="211" t="s">
        <v>4</v>
      </c>
      <c r="C392" s="211">
        <v>8258</v>
      </c>
      <c r="D392" s="211" t="s">
        <v>162</v>
      </c>
      <c r="E392" s="211" t="s">
        <v>489</v>
      </c>
      <c r="F392" s="211" t="s">
        <v>24</v>
      </c>
      <c r="G392" s="211" t="s">
        <v>514</v>
      </c>
      <c r="H392" s="21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</row>
    <row r="393" spans="1:20">
      <c r="A393" s="210">
        <v>43245</v>
      </c>
      <c r="B393" s="211" t="s">
        <v>4</v>
      </c>
      <c r="C393" s="211">
        <v>1262</v>
      </c>
      <c r="D393" s="211" t="s">
        <v>205</v>
      </c>
      <c r="E393" s="211" t="s">
        <v>489</v>
      </c>
      <c r="F393" s="211" t="s">
        <v>7</v>
      </c>
      <c r="G393" s="211" t="s">
        <v>1686</v>
      </c>
      <c r="H393" s="21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</row>
    <row r="394" spans="1:20">
      <c r="A394" s="210">
        <v>43221</v>
      </c>
      <c r="B394" s="211" t="s">
        <v>4</v>
      </c>
      <c r="C394" s="211">
        <v>2160</v>
      </c>
      <c r="D394" s="211" t="s">
        <v>132</v>
      </c>
      <c r="E394" s="211" t="s">
        <v>29</v>
      </c>
      <c r="F394" s="211" t="s">
        <v>24</v>
      </c>
      <c r="G394" s="211" t="s">
        <v>42</v>
      </c>
      <c r="H394" s="211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21"/>
    </row>
    <row r="395" spans="1:20" ht="21">
      <c r="A395" s="210">
        <v>43243</v>
      </c>
      <c r="B395" s="211" t="s">
        <v>4</v>
      </c>
      <c r="C395" s="211">
        <v>1146</v>
      </c>
      <c r="D395" s="211" t="s">
        <v>205</v>
      </c>
      <c r="E395" s="211" t="s">
        <v>29</v>
      </c>
      <c r="F395" s="211" t="s">
        <v>24</v>
      </c>
      <c r="G395" s="211" t="s">
        <v>41</v>
      </c>
      <c r="H395" s="211"/>
      <c r="I395" s="121"/>
      <c r="J395" s="629"/>
      <c r="K395" s="628"/>
      <c r="L395" s="636"/>
      <c r="M395" s="628"/>
      <c r="N395" s="121"/>
      <c r="O395" s="121"/>
      <c r="P395" s="121"/>
      <c r="Q395" s="121"/>
      <c r="R395" s="121"/>
      <c r="S395" s="121"/>
      <c r="T395" s="121"/>
    </row>
    <row r="396" spans="1:20">
      <c r="A396" s="210">
        <v>43233</v>
      </c>
      <c r="B396" s="211" t="s">
        <v>4</v>
      </c>
      <c r="C396" s="211">
        <v>2658</v>
      </c>
      <c r="D396" s="211" t="s">
        <v>205</v>
      </c>
      <c r="E396" s="211" t="s">
        <v>451</v>
      </c>
      <c r="F396" s="211" t="s">
        <v>1552</v>
      </c>
      <c r="G396" s="211" t="s">
        <v>388</v>
      </c>
      <c r="H396" s="211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21"/>
    </row>
    <row r="397" spans="1:20">
      <c r="A397" s="210">
        <v>43233</v>
      </c>
      <c r="B397" s="211" t="s">
        <v>4</v>
      </c>
      <c r="C397" s="211">
        <v>5971</v>
      </c>
      <c r="D397" s="211" t="s">
        <v>179</v>
      </c>
      <c r="E397" s="211" t="s">
        <v>451</v>
      </c>
      <c r="F397" s="211" t="s">
        <v>1552</v>
      </c>
      <c r="G397" s="211" t="s">
        <v>1686</v>
      </c>
      <c r="H397" s="211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21"/>
    </row>
    <row r="398" spans="1:20" ht="21">
      <c r="A398" s="210">
        <v>43241</v>
      </c>
      <c r="B398" s="211" t="s">
        <v>4</v>
      </c>
      <c r="C398" s="211">
        <v>2546</v>
      </c>
      <c r="D398" s="211" t="s">
        <v>205</v>
      </c>
      <c r="E398" s="211" t="s">
        <v>451</v>
      </c>
      <c r="F398" s="211" t="s">
        <v>7</v>
      </c>
      <c r="G398" s="211" t="s">
        <v>1224</v>
      </c>
      <c r="H398" s="211"/>
      <c r="I398" s="121"/>
      <c r="J398" s="629"/>
      <c r="K398" s="628"/>
      <c r="L398" s="636"/>
      <c r="M398" s="121"/>
      <c r="N398" s="121"/>
      <c r="O398" s="629"/>
      <c r="P398" s="628"/>
      <c r="Q398" s="636"/>
      <c r="R398" s="121"/>
      <c r="S398" s="121"/>
      <c r="T398" s="121"/>
    </row>
    <row r="399" spans="1:20">
      <c r="A399" s="210">
        <v>43233</v>
      </c>
      <c r="B399" s="211" t="s">
        <v>4</v>
      </c>
      <c r="C399" s="211">
        <v>8077</v>
      </c>
      <c r="D399" s="211" t="s">
        <v>133</v>
      </c>
      <c r="E399" s="211" t="s">
        <v>1679</v>
      </c>
      <c r="F399" s="211" t="s">
        <v>24</v>
      </c>
      <c r="G399" s="211" t="s">
        <v>42</v>
      </c>
      <c r="H399" s="211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21"/>
    </row>
    <row r="400" spans="1:20">
      <c r="A400" s="210">
        <v>43246</v>
      </c>
      <c r="B400" s="211" t="s">
        <v>4</v>
      </c>
      <c r="C400" s="211">
        <v>4650</v>
      </c>
      <c r="D400" s="211" t="s">
        <v>1879</v>
      </c>
      <c r="E400" s="211" t="s">
        <v>6</v>
      </c>
      <c r="F400" s="211" t="s">
        <v>7</v>
      </c>
      <c r="G400" s="211" t="s">
        <v>657</v>
      </c>
      <c r="H400" s="211"/>
    </row>
    <row r="401" spans="1:8">
      <c r="A401" s="210">
        <v>43246</v>
      </c>
      <c r="B401" s="211" t="s">
        <v>4</v>
      </c>
      <c r="C401" s="211">
        <v>4096</v>
      </c>
      <c r="D401" s="211" t="s">
        <v>180</v>
      </c>
      <c r="E401" s="211" t="s">
        <v>14</v>
      </c>
      <c r="F401" s="211" t="s">
        <v>24</v>
      </c>
      <c r="G401" s="211" t="s">
        <v>388</v>
      </c>
      <c r="H401" s="211"/>
    </row>
    <row r="402" spans="1:8">
      <c r="A402" s="210">
        <v>43246</v>
      </c>
      <c r="B402" s="211" t="s">
        <v>4</v>
      </c>
      <c r="C402" s="211">
        <v>1324</v>
      </c>
      <c r="D402" s="211" t="s">
        <v>205</v>
      </c>
      <c r="E402" s="211" t="s">
        <v>1882</v>
      </c>
      <c r="F402" s="211" t="s">
        <v>5</v>
      </c>
      <c r="G402" s="211" t="s">
        <v>45</v>
      </c>
      <c r="H402" s="211"/>
    </row>
    <row r="403" spans="1:8">
      <c r="A403" s="210">
        <v>43246</v>
      </c>
      <c r="B403" s="211" t="s">
        <v>4</v>
      </c>
      <c r="C403" s="211">
        <v>4651</v>
      </c>
      <c r="D403" s="211" t="s">
        <v>131</v>
      </c>
      <c r="E403" s="211" t="s">
        <v>1883</v>
      </c>
      <c r="F403" s="211" t="s">
        <v>24</v>
      </c>
      <c r="G403" s="211" t="s">
        <v>1904</v>
      </c>
      <c r="H403" s="211"/>
    </row>
    <row r="404" spans="1:8">
      <c r="A404" s="210">
        <v>43246</v>
      </c>
      <c r="B404" s="211" t="s">
        <v>4</v>
      </c>
      <c r="C404" s="211">
        <v>3360</v>
      </c>
      <c r="D404" s="211" t="s">
        <v>151</v>
      </c>
      <c r="E404" s="211" t="s">
        <v>5</v>
      </c>
      <c r="F404" s="211" t="s">
        <v>7</v>
      </c>
      <c r="G404" s="211" t="s">
        <v>388</v>
      </c>
      <c r="H404" s="211"/>
    </row>
    <row r="405" spans="1:8">
      <c r="A405" s="210">
        <v>43246</v>
      </c>
      <c r="B405" s="211" t="s">
        <v>4</v>
      </c>
      <c r="C405" s="211">
        <v>3833</v>
      </c>
      <c r="D405" s="211" t="s">
        <v>304</v>
      </c>
      <c r="E405" s="211" t="s">
        <v>7</v>
      </c>
      <c r="F405" s="211" t="s">
        <v>24</v>
      </c>
      <c r="G405" s="211" t="s">
        <v>510</v>
      </c>
      <c r="H405" s="211"/>
    </row>
    <row r="406" spans="1:8">
      <c r="A406" s="210">
        <v>43246</v>
      </c>
      <c r="B406" s="211" t="s">
        <v>7</v>
      </c>
      <c r="C406" s="211">
        <v>57130</v>
      </c>
      <c r="D406" s="211" t="s">
        <v>1886</v>
      </c>
      <c r="E406" s="211" t="s">
        <v>7</v>
      </c>
      <c r="F406" s="211" t="s">
        <v>24</v>
      </c>
      <c r="G406" s="211" t="s">
        <v>1906</v>
      </c>
      <c r="H406" s="211"/>
    </row>
    <row r="407" spans="1:8">
      <c r="A407" s="210">
        <v>43247</v>
      </c>
      <c r="B407" s="211" t="s">
        <v>4</v>
      </c>
      <c r="C407" s="211">
        <v>3321</v>
      </c>
      <c r="D407" s="211" t="s">
        <v>1180</v>
      </c>
      <c r="E407" s="211" t="s">
        <v>225</v>
      </c>
      <c r="F407" s="211" t="s">
        <v>1171</v>
      </c>
      <c r="G407" s="211" t="s">
        <v>388</v>
      </c>
      <c r="H407" s="211"/>
    </row>
    <row r="408" spans="1:8">
      <c r="A408" s="210">
        <v>43247</v>
      </c>
      <c r="B408" s="211" t="s">
        <v>4</v>
      </c>
      <c r="C408" s="211">
        <v>8111</v>
      </c>
      <c r="D408" s="211" t="s">
        <v>135</v>
      </c>
      <c r="E408" s="211" t="s">
        <v>1888</v>
      </c>
      <c r="F408" s="211" t="s">
        <v>24</v>
      </c>
      <c r="G408" s="211" t="s">
        <v>123</v>
      </c>
      <c r="H408" s="211"/>
    </row>
    <row r="409" spans="1:8">
      <c r="A409" s="210">
        <v>43247</v>
      </c>
      <c r="B409" s="211" t="s">
        <v>4</v>
      </c>
      <c r="C409" s="211">
        <v>3324</v>
      </c>
      <c r="D409" s="211" t="s">
        <v>183</v>
      </c>
      <c r="E409" s="211" t="s">
        <v>5</v>
      </c>
      <c r="F409" s="211" t="s">
        <v>7</v>
      </c>
      <c r="G409" s="211" t="s">
        <v>1890</v>
      </c>
      <c r="H409" s="211"/>
    </row>
    <row r="410" spans="1:8" ht="48">
      <c r="A410" s="210">
        <v>43247</v>
      </c>
      <c r="B410" s="211" t="s">
        <v>4</v>
      </c>
      <c r="C410" s="211">
        <v>3468</v>
      </c>
      <c r="D410" s="211" t="s">
        <v>168</v>
      </c>
      <c r="E410" s="211" t="s">
        <v>5</v>
      </c>
      <c r="F410" s="211" t="s">
        <v>7</v>
      </c>
      <c r="G410" s="213" t="s">
        <v>1892</v>
      </c>
      <c r="H410" s="211"/>
    </row>
    <row r="411" spans="1:8">
      <c r="A411" s="210">
        <v>43248</v>
      </c>
      <c r="B411" s="211" t="s">
        <v>4</v>
      </c>
      <c r="C411" s="211">
        <v>4642</v>
      </c>
      <c r="D411" s="211" t="s">
        <v>131</v>
      </c>
      <c r="E411" s="211" t="s">
        <v>24</v>
      </c>
      <c r="F411" s="211" t="s">
        <v>6</v>
      </c>
      <c r="G411" s="211" t="s">
        <v>389</v>
      </c>
      <c r="H411" s="211"/>
    </row>
    <row r="412" spans="1:8">
      <c r="A412" s="210">
        <v>43249</v>
      </c>
      <c r="B412" s="211" t="s">
        <v>4</v>
      </c>
      <c r="C412" s="211">
        <v>4419</v>
      </c>
      <c r="D412" s="211" t="s">
        <v>158</v>
      </c>
      <c r="E412" s="211" t="s">
        <v>5</v>
      </c>
      <c r="F412" s="211" t="s">
        <v>7</v>
      </c>
      <c r="G412" s="211" t="s">
        <v>48</v>
      </c>
      <c r="H412" s="211"/>
    </row>
    <row r="413" spans="1:8">
      <c r="A413" s="210">
        <v>43249</v>
      </c>
      <c r="B413" s="211" t="s">
        <v>1125</v>
      </c>
      <c r="C413" s="211" t="s">
        <v>1895</v>
      </c>
      <c r="D413" s="211" t="s">
        <v>1896</v>
      </c>
      <c r="E413" s="211" t="s">
        <v>24</v>
      </c>
      <c r="F413" s="211" t="s">
        <v>12</v>
      </c>
      <c r="G413" s="211" t="s">
        <v>514</v>
      </c>
      <c r="H413" s="211"/>
    </row>
    <row r="414" spans="1:8">
      <c r="A414" s="210">
        <v>43249</v>
      </c>
      <c r="B414" s="211" t="s">
        <v>1125</v>
      </c>
      <c r="C414" s="211" t="s">
        <v>1897</v>
      </c>
      <c r="D414" s="211" t="s">
        <v>1896</v>
      </c>
      <c r="E414" s="211" t="s">
        <v>24</v>
      </c>
      <c r="F414" s="211" t="s">
        <v>24</v>
      </c>
      <c r="G414" s="211" t="s">
        <v>1898</v>
      </c>
      <c r="H414" s="211"/>
    </row>
    <row r="415" spans="1:8">
      <c r="A415" s="210">
        <v>43249</v>
      </c>
      <c r="B415" s="211" t="s">
        <v>4</v>
      </c>
      <c r="C415" s="211">
        <v>7253</v>
      </c>
      <c r="D415" s="211" t="s">
        <v>311</v>
      </c>
      <c r="E415" s="211" t="s">
        <v>984</v>
      </c>
      <c r="F415" s="211" t="s">
        <v>1899</v>
      </c>
      <c r="G415" s="211" t="s">
        <v>98</v>
      </c>
      <c r="H415" s="211"/>
    </row>
    <row r="416" spans="1:8">
      <c r="A416" s="210">
        <v>43249</v>
      </c>
      <c r="B416" s="211" t="s">
        <v>4</v>
      </c>
      <c r="C416" s="211">
        <v>5176</v>
      </c>
      <c r="D416" s="211" t="s">
        <v>341</v>
      </c>
      <c r="E416" s="211" t="s">
        <v>24</v>
      </c>
      <c r="F416" s="211" t="s">
        <v>24</v>
      </c>
      <c r="G416" s="211" t="s">
        <v>98</v>
      </c>
      <c r="H416" s="211"/>
    </row>
    <row r="417" spans="1:8">
      <c r="A417" s="210">
        <v>43250</v>
      </c>
      <c r="B417" s="211" t="s">
        <v>4</v>
      </c>
      <c r="C417" s="211">
        <v>4303</v>
      </c>
      <c r="D417" s="211" t="s">
        <v>141</v>
      </c>
      <c r="E417" s="211" t="s">
        <v>5</v>
      </c>
      <c r="F417" s="211" t="s">
        <v>1677</v>
      </c>
      <c r="G417" s="211" t="s">
        <v>514</v>
      </c>
      <c r="H417" s="211"/>
    </row>
    <row r="418" spans="1:8">
      <c r="A418" s="210">
        <v>43251</v>
      </c>
      <c r="B418" s="211" t="s">
        <v>4</v>
      </c>
      <c r="C418" s="211">
        <v>8283</v>
      </c>
      <c r="D418" s="211" t="s">
        <v>916</v>
      </c>
      <c r="E418" s="211" t="s">
        <v>24</v>
      </c>
      <c r="F418" s="211" t="s">
        <v>5</v>
      </c>
      <c r="G418" s="211" t="s">
        <v>388</v>
      </c>
      <c r="H418" s="211"/>
    </row>
    <row r="419" spans="1:8">
      <c r="A419" s="210">
        <v>43251</v>
      </c>
      <c r="B419" s="211" t="s">
        <v>4</v>
      </c>
      <c r="C419" s="211">
        <v>6961</v>
      </c>
      <c r="D419" s="211" t="s">
        <v>198</v>
      </c>
      <c r="E419" s="211" t="s">
        <v>25</v>
      </c>
      <c r="F419" s="211" t="s">
        <v>242</v>
      </c>
      <c r="G419" s="211" t="s">
        <v>42</v>
      </c>
      <c r="H419" s="211"/>
    </row>
    <row r="420" spans="1:8">
      <c r="A420" s="210">
        <v>43251</v>
      </c>
      <c r="B420" s="211" t="s">
        <v>4</v>
      </c>
      <c r="C420" s="211">
        <v>4676</v>
      </c>
      <c r="D420" s="211" t="s">
        <v>206</v>
      </c>
      <c r="E420" s="211" t="s">
        <v>9</v>
      </c>
      <c r="F420" s="211" t="s">
        <v>7</v>
      </c>
      <c r="G420" s="211" t="s">
        <v>388</v>
      </c>
      <c r="H420" s="211"/>
    </row>
    <row r="453" spans="9:13" ht="21">
      <c r="I453" t="s">
        <v>1319</v>
      </c>
      <c r="L453" s="638" t="s">
        <v>754</v>
      </c>
      <c r="M453" s="638"/>
    </row>
    <row r="454" spans="9:13" ht="21">
      <c r="I454" s="134" t="s">
        <v>4</v>
      </c>
      <c r="J454" s="243">
        <f>337-254</f>
        <v>83</v>
      </c>
      <c r="K454" s="144">
        <f>J454/$J$460</f>
        <v>0.20802005012531327</v>
      </c>
      <c r="L454" s="638"/>
      <c r="M454" s="639">
        <f>J454/J462</f>
        <v>0.29963898916967507</v>
      </c>
    </row>
    <row r="455" spans="9:13" ht="21">
      <c r="I455" s="134" t="s">
        <v>6</v>
      </c>
      <c r="J455" s="135">
        <f>73-52</f>
        <v>21</v>
      </c>
      <c r="K455" s="144">
        <f>J455/$J$460</f>
        <v>5.2631578947368418E-2</v>
      </c>
      <c r="L455" s="640" t="s">
        <v>1878</v>
      </c>
      <c r="M455" s="640"/>
    </row>
    <row r="456" spans="9:13" ht="21">
      <c r="I456" s="134" t="s">
        <v>7</v>
      </c>
      <c r="J456" s="135">
        <f>223-82</f>
        <v>141</v>
      </c>
      <c r="K456" s="144">
        <f t="shared" ref="K456:K459" si="0">J456/$J$460</f>
        <v>0.35338345864661652</v>
      </c>
    </row>
    <row r="457" spans="9:13" ht="21">
      <c r="I457" s="134" t="s">
        <v>1877</v>
      </c>
      <c r="J457" s="135">
        <f>377-361</f>
        <v>16</v>
      </c>
      <c r="K457" s="144">
        <f t="shared" si="0"/>
        <v>4.0100250626566414E-2</v>
      </c>
    </row>
    <row r="458" spans="9:13" ht="21">
      <c r="I458" s="134" t="s">
        <v>580</v>
      </c>
      <c r="J458" s="135">
        <f>33-5</f>
        <v>28</v>
      </c>
      <c r="K458" s="144">
        <f t="shared" si="0"/>
        <v>7.0175438596491224E-2</v>
      </c>
    </row>
    <row r="459" spans="9:13" ht="21">
      <c r="I459" s="134" t="s">
        <v>711</v>
      </c>
      <c r="J459" s="135">
        <f>110</f>
        <v>110</v>
      </c>
      <c r="K459" s="144">
        <f t="shared" si="0"/>
        <v>0.27568922305764409</v>
      </c>
    </row>
    <row r="460" spans="9:13" ht="21">
      <c r="I460" s="134"/>
      <c r="J460" s="135">
        <f>SUM(J454:J459)</f>
        <v>399</v>
      </c>
      <c r="K460" s="144">
        <f>SUM(K454:K459)</f>
        <v>0.99999999999999989</v>
      </c>
    </row>
    <row r="461" spans="9:13">
      <c r="J461">
        <v>399</v>
      </c>
    </row>
    <row r="462" spans="9:13" ht="21">
      <c r="I462" s="134" t="s">
        <v>4</v>
      </c>
      <c r="J462" s="243">
        <f>'May Residence'!J457</f>
        <v>277</v>
      </c>
      <c r="K462" s="144">
        <f>J462/J467</f>
        <v>0.69773299748110829</v>
      </c>
      <c r="L462" t="s">
        <v>1876</v>
      </c>
    </row>
    <row r="463" spans="9:13" ht="21">
      <c r="I463" s="134" t="s">
        <v>22</v>
      </c>
      <c r="J463" s="135">
        <f>'May Residence'!J458</f>
        <v>7</v>
      </c>
      <c r="K463" s="144">
        <f>J463/J467</f>
        <v>1.7632241813602016E-2</v>
      </c>
    </row>
    <row r="464" spans="9:13" ht="21">
      <c r="I464" s="134" t="s">
        <v>6</v>
      </c>
      <c r="J464" s="135">
        <f>'May Residence'!J459</f>
        <v>19</v>
      </c>
      <c r="K464" s="144">
        <f>J464/J467</f>
        <v>4.7858942065491183E-2</v>
      </c>
    </row>
    <row r="465" spans="9:12" ht="21">
      <c r="I465" s="134" t="s">
        <v>7</v>
      </c>
      <c r="J465" s="135">
        <f>'May Residence'!J460</f>
        <v>90</v>
      </c>
      <c r="K465" s="144">
        <f>J465/J467</f>
        <v>0.22670025188916876</v>
      </c>
    </row>
    <row r="466" spans="9:12" ht="21">
      <c r="I466" s="134" t="s">
        <v>984</v>
      </c>
      <c r="J466" s="135">
        <f>'May Residence'!J461</f>
        <v>4</v>
      </c>
      <c r="K466" s="144">
        <f>J466/J467</f>
        <v>1.0075566750629723E-2</v>
      </c>
      <c r="L466" s="636"/>
    </row>
    <row r="467" spans="9:12" ht="21">
      <c r="I467" s="134"/>
      <c r="J467" s="135">
        <f>SUM(J462:J466)</f>
        <v>397</v>
      </c>
      <c r="K467" s="144">
        <f>SUM(K462:K466)</f>
        <v>0.99999999999999989</v>
      </c>
      <c r="L467" s="636"/>
    </row>
    <row r="468" spans="9:12" ht="21">
      <c r="J468" s="629"/>
      <c r="K468" s="628"/>
      <c r="L468" s="636"/>
    </row>
    <row r="469" spans="9:12" ht="21">
      <c r="J469" s="629"/>
      <c r="K469" s="628"/>
      <c r="L469" s="636"/>
    </row>
    <row r="470" spans="9:12" ht="21">
      <c r="J470" s="629"/>
      <c r="K470" s="628"/>
      <c r="L470" s="121"/>
    </row>
    <row r="471" spans="9:12" ht="21">
      <c r="J471" s="629"/>
      <c r="K471" s="628"/>
      <c r="L471" s="121"/>
    </row>
    <row r="472" spans="9:12" ht="21">
      <c r="J472" s="190"/>
      <c r="K472" s="190"/>
    </row>
    <row r="473" spans="9:12" ht="21">
      <c r="J473" s="190"/>
      <c r="K473" s="637"/>
    </row>
  </sheetData>
  <sortState ref="A5:S399">
    <sortCondition ref="E399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5"/>
  <dimension ref="A6:H90"/>
  <sheetViews>
    <sheetView topLeftCell="A24" workbookViewId="0">
      <selection activeCell="H6" sqref="H6:H90"/>
    </sheetView>
  </sheetViews>
  <sheetFormatPr baseColWidth="10" defaultRowHeight="15"/>
  <sheetData>
    <row r="6" spans="1:8" s="212" customFormat="1">
      <c r="A6" s="210">
        <v>43252</v>
      </c>
      <c r="B6" s="211" t="s">
        <v>1125</v>
      </c>
      <c r="C6" s="211" t="s">
        <v>1907</v>
      </c>
      <c r="D6" s="211" t="s">
        <v>1908</v>
      </c>
      <c r="E6" s="211" t="s">
        <v>24</v>
      </c>
      <c r="F6" s="211" t="s">
        <v>7</v>
      </c>
      <c r="G6" s="211" t="s">
        <v>1230</v>
      </c>
      <c r="H6" s="211"/>
    </row>
    <row r="7" spans="1:8" s="212" customFormat="1">
      <c r="A7" s="210">
        <v>43252</v>
      </c>
      <c r="B7" s="211" t="s">
        <v>1125</v>
      </c>
      <c r="C7" s="211" t="s">
        <v>1907</v>
      </c>
      <c r="D7" s="211" t="s">
        <v>1908</v>
      </c>
      <c r="E7" s="211" t="s">
        <v>24</v>
      </c>
      <c r="F7" s="211" t="s">
        <v>24</v>
      </c>
      <c r="G7" s="211" t="s">
        <v>388</v>
      </c>
      <c r="H7" s="211"/>
    </row>
    <row r="8" spans="1:8" s="212" customFormat="1">
      <c r="A8" s="210">
        <v>43252</v>
      </c>
      <c r="B8" s="211" t="s">
        <v>4</v>
      </c>
      <c r="C8" s="211">
        <v>8345</v>
      </c>
      <c r="D8" s="211" t="s">
        <v>668</v>
      </c>
      <c r="E8" s="211" t="s">
        <v>79</v>
      </c>
      <c r="F8" s="211" t="s">
        <v>79</v>
      </c>
      <c r="G8" s="211" t="s">
        <v>388</v>
      </c>
      <c r="H8" s="211"/>
    </row>
    <row r="9" spans="1:8" s="212" customFormat="1">
      <c r="A9" s="210">
        <v>43252</v>
      </c>
      <c r="B9" s="211" t="s">
        <v>6</v>
      </c>
      <c r="C9" s="211">
        <v>73342</v>
      </c>
      <c r="D9" s="211" t="s">
        <v>1064</v>
      </c>
      <c r="E9" s="211" t="s">
        <v>6</v>
      </c>
      <c r="F9" s="211" t="s">
        <v>24</v>
      </c>
      <c r="G9" s="211" t="s">
        <v>1230</v>
      </c>
      <c r="H9" s="211"/>
    </row>
    <row r="10" spans="1:8" s="212" customFormat="1">
      <c r="A10" s="210">
        <v>43252</v>
      </c>
      <c r="B10" s="211" t="s">
        <v>6</v>
      </c>
      <c r="C10" s="246" t="s">
        <v>1909</v>
      </c>
      <c r="D10" s="211" t="s">
        <v>1910</v>
      </c>
      <c r="E10" s="211" t="s">
        <v>24</v>
      </c>
      <c r="F10" s="211" t="s">
        <v>9</v>
      </c>
      <c r="G10" s="211" t="s">
        <v>672</v>
      </c>
      <c r="H10" s="211"/>
    </row>
    <row r="11" spans="1:8" s="212" customFormat="1">
      <c r="A11" s="210">
        <v>43253</v>
      </c>
      <c r="B11" s="211" t="s">
        <v>6</v>
      </c>
      <c r="C11" s="211">
        <v>543636</v>
      </c>
      <c r="D11" s="211" t="s">
        <v>1912</v>
      </c>
      <c r="E11" s="211" t="s">
        <v>6</v>
      </c>
      <c r="F11" s="211" t="s">
        <v>1826</v>
      </c>
      <c r="G11" s="211" t="s">
        <v>514</v>
      </c>
      <c r="H11" s="211"/>
    </row>
    <row r="12" spans="1:8" s="212" customFormat="1">
      <c r="A12" s="210">
        <v>43253</v>
      </c>
      <c r="B12" s="211" t="s">
        <v>4</v>
      </c>
      <c r="C12" s="211">
        <v>6114</v>
      </c>
      <c r="D12" s="211" t="s">
        <v>142</v>
      </c>
      <c r="E12" s="211" t="s">
        <v>7</v>
      </c>
      <c r="F12" s="211" t="s">
        <v>6</v>
      </c>
      <c r="G12" s="211" t="s">
        <v>1833</v>
      </c>
      <c r="H12" s="211"/>
    </row>
    <row r="13" spans="1:8" s="212" customFormat="1">
      <c r="A13" s="210">
        <v>43253</v>
      </c>
      <c r="B13" s="211" t="s">
        <v>1125</v>
      </c>
      <c r="C13" s="211" t="s">
        <v>1915</v>
      </c>
      <c r="D13" s="211" t="s">
        <v>1916</v>
      </c>
      <c r="E13" s="211" t="s">
        <v>24</v>
      </c>
      <c r="F13" s="211" t="s">
        <v>24</v>
      </c>
      <c r="G13" s="211" t="s">
        <v>1833</v>
      </c>
      <c r="H13" s="211"/>
    </row>
    <row r="14" spans="1:8" s="212" customFormat="1">
      <c r="A14" s="210">
        <v>43253</v>
      </c>
      <c r="B14" s="211" t="s">
        <v>4</v>
      </c>
      <c r="C14" s="211">
        <v>1134</v>
      </c>
      <c r="D14" s="211" t="s">
        <v>205</v>
      </c>
      <c r="E14" s="211" t="s">
        <v>646</v>
      </c>
      <c r="F14" s="211" t="s">
        <v>7</v>
      </c>
      <c r="G14" s="211" t="s">
        <v>603</v>
      </c>
      <c r="H14" s="211"/>
    </row>
    <row r="15" spans="1:8" s="212" customFormat="1">
      <c r="A15" s="210">
        <v>43253</v>
      </c>
      <c r="B15" s="211" t="s">
        <v>7</v>
      </c>
      <c r="C15" s="211">
        <v>57710</v>
      </c>
      <c r="D15" s="211" t="s">
        <v>1918</v>
      </c>
      <c r="E15" s="211" t="s">
        <v>7</v>
      </c>
      <c r="F15" s="211" t="s">
        <v>24</v>
      </c>
      <c r="G15" s="211" t="s">
        <v>1763</v>
      </c>
      <c r="H15" s="211"/>
    </row>
    <row r="16" spans="1:8" s="212" customFormat="1">
      <c r="A16" s="210">
        <v>43253</v>
      </c>
      <c r="B16" s="211" t="s">
        <v>7</v>
      </c>
      <c r="C16" s="211">
        <v>57100</v>
      </c>
      <c r="D16" s="211" t="s">
        <v>369</v>
      </c>
      <c r="E16" s="211" t="s">
        <v>7</v>
      </c>
      <c r="F16" s="211" t="s">
        <v>24</v>
      </c>
      <c r="G16" s="211" t="s">
        <v>116</v>
      </c>
      <c r="H16" s="211"/>
    </row>
    <row r="17" spans="1:8" s="212" customFormat="1">
      <c r="A17" s="210">
        <v>43253</v>
      </c>
      <c r="B17" s="211" t="s">
        <v>4</v>
      </c>
      <c r="C17" s="211">
        <v>3734</v>
      </c>
      <c r="D17" s="211" t="s">
        <v>192</v>
      </c>
      <c r="E17" s="211" t="s">
        <v>5</v>
      </c>
      <c r="F17" s="211" t="s">
        <v>7</v>
      </c>
      <c r="G17" s="211" t="s">
        <v>391</v>
      </c>
      <c r="H17" s="211"/>
    </row>
    <row r="18" spans="1:8" s="212" customFormat="1">
      <c r="A18" s="210">
        <v>43253</v>
      </c>
      <c r="B18" s="211" t="s">
        <v>7</v>
      </c>
      <c r="C18" s="211">
        <v>57180</v>
      </c>
      <c r="D18" s="211" t="s">
        <v>823</v>
      </c>
      <c r="E18" s="211" t="s">
        <v>7</v>
      </c>
      <c r="F18" s="211" t="s">
        <v>6</v>
      </c>
      <c r="G18" s="211" t="s">
        <v>98</v>
      </c>
      <c r="H18" s="211"/>
    </row>
    <row r="19" spans="1:8" s="212" customFormat="1">
      <c r="A19" s="210">
        <v>43253</v>
      </c>
      <c r="B19" s="211" t="s">
        <v>4</v>
      </c>
      <c r="C19" s="211">
        <v>7343</v>
      </c>
      <c r="D19" s="211" t="s">
        <v>130</v>
      </c>
      <c r="E19" s="211" t="s">
        <v>25</v>
      </c>
      <c r="F19" s="211" t="s">
        <v>24</v>
      </c>
      <c r="G19" s="211" t="s">
        <v>98</v>
      </c>
      <c r="H19" s="211"/>
    </row>
    <row r="20" spans="1:8" s="212" customFormat="1">
      <c r="A20" s="210">
        <v>43253</v>
      </c>
      <c r="B20" s="211" t="s">
        <v>7</v>
      </c>
      <c r="C20" s="211">
        <v>54190</v>
      </c>
      <c r="D20" s="211" t="s">
        <v>1725</v>
      </c>
      <c r="E20" s="211" t="s">
        <v>7</v>
      </c>
      <c r="F20" s="211" t="s">
        <v>6</v>
      </c>
      <c r="G20" s="211" t="s">
        <v>123</v>
      </c>
      <c r="H20" s="211"/>
    </row>
    <row r="21" spans="1:8" s="212" customFormat="1">
      <c r="A21" s="210">
        <v>43253</v>
      </c>
      <c r="B21" s="211" t="s">
        <v>7</v>
      </c>
      <c r="C21" s="211">
        <v>54190</v>
      </c>
      <c r="D21" s="211" t="s">
        <v>1725</v>
      </c>
      <c r="E21" s="211" t="s">
        <v>10</v>
      </c>
      <c r="F21" s="211" t="s">
        <v>1618</v>
      </c>
      <c r="G21" s="211" t="s">
        <v>514</v>
      </c>
      <c r="H21" s="211"/>
    </row>
    <row r="22" spans="1:8" s="212" customFormat="1">
      <c r="A22" s="210">
        <v>43253</v>
      </c>
      <c r="B22" s="211" t="s">
        <v>7</v>
      </c>
      <c r="C22" s="211">
        <v>571100</v>
      </c>
      <c r="D22" s="211" t="s">
        <v>369</v>
      </c>
      <c r="E22" s="211" t="s">
        <v>7</v>
      </c>
      <c r="F22" s="211" t="s">
        <v>7</v>
      </c>
      <c r="G22" s="211" t="s">
        <v>1925</v>
      </c>
      <c r="H22" s="211"/>
    </row>
    <row r="23" spans="1:8" s="212" customFormat="1">
      <c r="A23" s="210">
        <v>43253</v>
      </c>
      <c r="B23" s="211" t="s">
        <v>7</v>
      </c>
      <c r="C23" s="211">
        <v>55000</v>
      </c>
      <c r="D23" s="211" t="s">
        <v>1927</v>
      </c>
      <c r="E23" s="211" t="s">
        <v>7</v>
      </c>
      <c r="F23" s="211" t="s">
        <v>7</v>
      </c>
      <c r="G23" s="211" t="s">
        <v>116</v>
      </c>
      <c r="H23" s="211"/>
    </row>
    <row r="24" spans="1:8" s="212" customFormat="1">
      <c r="A24" s="210">
        <v>43253</v>
      </c>
      <c r="B24" s="211" t="s">
        <v>4</v>
      </c>
      <c r="C24" s="211">
        <v>4577</v>
      </c>
      <c r="D24" s="211" t="s">
        <v>131</v>
      </c>
      <c r="E24" s="211" t="s">
        <v>7</v>
      </c>
      <c r="F24" s="211" t="s">
        <v>7</v>
      </c>
      <c r="G24" s="211" t="s">
        <v>939</v>
      </c>
      <c r="H24" s="211"/>
    </row>
    <row r="25" spans="1:8" s="212" customFormat="1">
      <c r="A25" s="210">
        <v>43254</v>
      </c>
      <c r="B25" s="211" t="s">
        <v>4</v>
      </c>
      <c r="C25" s="211">
        <v>8052</v>
      </c>
      <c r="D25" s="211" t="s">
        <v>133</v>
      </c>
      <c r="E25" s="211" t="s">
        <v>6</v>
      </c>
      <c r="F25" s="211" t="s">
        <v>12</v>
      </c>
      <c r="G25" s="211" t="s">
        <v>939</v>
      </c>
      <c r="H25" s="211"/>
    </row>
    <row r="26" spans="1:8" s="212" customFormat="1">
      <c r="A26" s="210">
        <v>43254</v>
      </c>
      <c r="B26" s="211" t="s">
        <v>4</v>
      </c>
      <c r="C26" s="211">
        <v>4481</v>
      </c>
      <c r="D26" s="211" t="s">
        <v>145</v>
      </c>
      <c r="E26" s="211" t="s">
        <v>5</v>
      </c>
      <c r="F26" s="211" t="s">
        <v>122</v>
      </c>
      <c r="G26" s="211" t="s">
        <v>123</v>
      </c>
      <c r="H26" s="211"/>
    </row>
    <row r="27" spans="1:8" s="212" customFormat="1">
      <c r="A27" s="210">
        <v>43254</v>
      </c>
      <c r="B27" s="211" t="s">
        <v>7</v>
      </c>
      <c r="C27" s="211">
        <v>54590</v>
      </c>
      <c r="D27" s="211" t="s">
        <v>849</v>
      </c>
      <c r="E27" s="211" t="s">
        <v>7</v>
      </c>
      <c r="F27" s="211" t="s">
        <v>1931</v>
      </c>
      <c r="G27" s="211" t="s">
        <v>98</v>
      </c>
      <c r="H27" s="211"/>
    </row>
    <row r="28" spans="1:8" s="212" customFormat="1">
      <c r="A28" s="210">
        <v>43254</v>
      </c>
      <c r="B28" s="211" t="s">
        <v>4</v>
      </c>
      <c r="C28" s="211">
        <v>3360</v>
      </c>
      <c r="D28" s="211" t="s">
        <v>151</v>
      </c>
      <c r="E28" s="211" t="s">
        <v>5</v>
      </c>
      <c r="F28" s="211" t="s">
        <v>7</v>
      </c>
      <c r="G28" s="211" t="s">
        <v>548</v>
      </c>
      <c r="H28" s="211"/>
    </row>
    <row r="29" spans="1:8" s="212" customFormat="1">
      <c r="A29" s="210">
        <v>43257</v>
      </c>
      <c r="B29" s="211" t="s">
        <v>7</v>
      </c>
      <c r="C29" s="211">
        <v>57655</v>
      </c>
      <c r="D29" s="211" t="s">
        <v>1508</v>
      </c>
      <c r="E29" s="211" t="s">
        <v>7</v>
      </c>
      <c r="F29" s="211" t="s">
        <v>6</v>
      </c>
      <c r="G29" s="211" t="s">
        <v>548</v>
      </c>
      <c r="H29" s="211"/>
    </row>
    <row r="30" spans="1:8" s="212" customFormat="1">
      <c r="A30" s="210">
        <v>43258</v>
      </c>
      <c r="B30" s="211" t="s">
        <v>1934</v>
      </c>
      <c r="C30" s="211" t="s">
        <v>1935</v>
      </c>
      <c r="D30" s="211" t="s">
        <v>1934</v>
      </c>
      <c r="E30" s="211" t="s">
        <v>24</v>
      </c>
      <c r="F30" s="211" t="s">
        <v>1936</v>
      </c>
      <c r="G30" s="211" t="s">
        <v>1937</v>
      </c>
      <c r="H30" s="211"/>
    </row>
    <row r="31" spans="1:8" s="212" customFormat="1">
      <c r="A31" s="210">
        <v>43258</v>
      </c>
      <c r="B31" s="211" t="s">
        <v>1938</v>
      </c>
      <c r="C31" s="211">
        <v>800</v>
      </c>
      <c r="D31" s="211" t="s">
        <v>1939</v>
      </c>
      <c r="E31" s="211" t="s">
        <v>24</v>
      </c>
      <c r="F31" s="211" t="s">
        <v>24</v>
      </c>
      <c r="G31" s="211" t="s">
        <v>1937</v>
      </c>
      <c r="H31" s="211"/>
    </row>
    <row r="32" spans="1:8" s="212" customFormat="1">
      <c r="A32" s="210">
        <v>43258</v>
      </c>
      <c r="B32" s="211" t="s">
        <v>4</v>
      </c>
      <c r="C32" s="211">
        <v>5880</v>
      </c>
      <c r="D32" s="211" t="s">
        <v>307</v>
      </c>
      <c r="E32" s="211" t="s">
        <v>7</v>
      </c>
      <c r="F32" s="211" t="s">
        <v>7</v>
      </c>
      <c r="G32" s="211" t="s">
        <v>98</v>
      </c>
      <c r="H32" s="211"/>
    </row>
    <row r="33" spans="1:8" s="212" customFormat="1">
      <c r="A33" s="210">
        <v>43259</v>
      </c>
      <c r="B33" s="211" t="s">
        <v>7</v>
      </c>
      <c r="C33" s="211">
        <v>75016</v>
      </c>
      <c r="D33" s="211" t="s">
        <v>716</v>
      </c>
      <c r="E33" s="211" t="s">
        <v>1936</v>
      </c>
      <c r="F33" s="211" t="s">
        <v>7</v>
      </c>
      <c r="G33" s="211" t="s">
        <v>1612</v>
      </c>
      <c r="H33" s="211"/>
    </row>
    <row r="34" spans="1:8" s="212" customFormat="1">
      <c r="A34" s="210">
        <v>43260</v>
      </c>
      <c r="B34" s="211" t="s">
        <v>4</v>
      </c>
      <c r="C34" s="211">
        <v>8265</v>
      </c>
      <c r="D34" s="211" t="s">
        <v>162</v>
      </c>
      <c r="E34" s="211" t="s">
        <v>7</v>
      </c>
      <c r="F34" s="211" t="s">
        <v>24</v>
      </c>
      <c r="G34" s="211" t="s">
        <v>248</v>
      </c>
      <c r="H34" s="211"/>
    </row>
    <row r="35" spans="1:8" s="212" customFormat="1">
      <c r="A35" s="210">
        <v>43260</v>
      </c>
      <c r="B35" s="211" t="s">
        <v>4</v>
      </c>
      <c r="C35" s="211">
        <v>3961</v>
      </c>
      <c r="D35" s="211" t="s">
        <v>1942</v>
      </c>
      <c r="E35" s="211" t="s">
        <v>5</v>
      </c>
      <c r="F35" s="211" t="s">
        <v>7</v>
      </c>
      <c r="G35" s="211" t="s">
        <v>1943</v>
      </c>
      <c r="H35" s="211"/>
    </row>
    <row r="36" spans="1:8" s="212" customFormat="1">
      <c r="A36" s="210">
        <v>43260</v>
      </c>
      <c r="B36" s="211" t="s">
        <v>7</v>
      </c>
      <c r="C36" s="211">
        <v>54400</v>
      </c>
      <c r="D36" s="211" t="s">
        <v>815</v>
      </c>
      <c r="E36" s="211" t="s">
        <v>7</v>
      </c>
      <c r="F36" s="211" t="s">
        <v>24</v>
      </c>
      <c r="G36" s="211" t="s">
        <v>1944</v>
      </c>
      <c r="H36" s="211"/>
    </row>
    <row r="37" spans="1:8" s="212" customFormat="1">
      <c r="A37" s="210">
        <v>43260</v>
      </c>
      <c r="B37" s="211" t="s">
        <v>7</v>
      </c>
      <c r="C37" s="211">
        <v>54135</v>
      </c>
      <c r="D37" s="211" t="s">
        <v>738</v>
      </c>
      <c r="E37" s="211" t="s">
        <v>7</v>
      </c>
      <c r="F37" s="211" t="s">
        <v>6</v>
      </c>
      <c r="G37" s="211" t="s">
        <v>388</v>
      </c>
      <c r="H37" s="211"/>
    </row>
    <row r="38" spans="1:8" s="212" customFormat="1">
      <c r="A38" s="210">
        <v>43260</v>
      </c>
      <c r="B38" s="211" t="s">
        <v>4</v>
      </c>
      <c r="C38" s="211">
        <v>5741</v>
      </c>
      <c r="D38" s="211" t="s">
        <v>1947</v>
      </c>
      <c r="E38" s="211" t="s">
        <v>5</v>
      </c>
      <c r="F38" s="211" t="s">
        <v>7</v>
      </c>
      <c r="G38" s="211" t="s">
        <v>388</v>
      </c>
      <c r="H38" s="211"/>
    </row>
    <row r="39" spans="1:8" s="212" customFormat="1">
      <c r="A39" s="210">
        <v>43260</v>
      </c>
      <c r="B39" s="211" t="s">
        <v>4</v>
      </c>
      <c r="C39" s="211">
        <v>3851</v>
      </c>
      <c r="D39" s="211" t="s">
        <v>304</v>
      </c>
      <c r="E39" s="211" t="s">
        <v>7</v>
      </c>
      <c r="F39" s="211" t="s">
        <v>28</v>
      </c>
      <c r="G39" s="211" t="s">
        <v>388</v>
      </c>
      <c r="H39" s="211"/>
    </row>
    <row r="40" spans="1:8" s="212" customFormat="1">
      <c r="A40" s="210">
        <v>43260</v>
      </c>
      <c r="B40" s="211" t="s">
        <v>7</v>
      </c>
      <c r="C40" s="211">
        <v>57370</v>
      </c>
      <c r="D40" s="211" t="s">
        <v>1949</v>
      </c>
      <c r="E40" s="211" t="s">
        <v>7</v>
      </c>
      <c r="F40" s="211" t="s">
        <v>5</v>
      </c>
      <c r="G40" s="211" t="s">
        <v>388</v>
      </c>
      <c r="H40" s="211"/>
    </row>
    <row r="41" spans="1:8" s="212" customFormat="1">
      <c r="A41" s="210">
        <v>43260</v>
      </c>
      <c r="B41" s="211" t="s">
        <v>4</v>
      </c>
      <c r="C41" s="211">
        <v>1836</v>
      </c>
      <c r="D41" s="211" t="s">
        <v>205</v>
      </c>
      <c r="E41" s="211" t="s">
        <v>7</v>
      </c>
      <c r="F41" s="211" t="s">
        <v>24</v>
      </c>
      <c r="G41" s="211" t="s">
        <v>1133</v>
      </c>
      <c r="H41" s="211"/>
    </row>
    <row r="42" spans="1:8" s="212" customFormat="1">
      <c r="A42" s="210">
        <v>43261</v>
      </c>
      <c r="B42" s="211" t="s">
        <v>4</v>
      </c>
      <c r="C42" s="211">
        <v>1137</v>
      </c>
      <c r="D42" s="211" t="s">
        <v>136</v>
      </c>
      <c r="E42" s="211" t="s">
        <v>7</v>
      </c>
      <c r="F42" s="211" t="s">
        <v>24</v>
      </c>
      <c r="G42" s="211" t="s">
        <v>37</v>
      </c>
      <c r="H42" s="211"/>
    </row>
    <row r="43" spans="1:8" s="212" customFormat="1">
      <c r="A43" s="210">
        <v>43261</v>
      </c>
      <c r="B43" s="211" t="s">
        <v>7</v>
      </c>
      <c r="C43" s="211">
        <v>57290</v>
      </c>
      <c r="D43" s="211" t="s">
        <v>356</v>
      </c>
      <c r="E43" s="211" t="s">
        <v>7</v>
      </c>
      <c r="F43" s="211" t="s">
        <v>7</v>
      </c>
      <c r="G43" s="211" t="s">
        <v>42</v>
      </c>
      <c r="H43" s="211"/>
    </row>
    <row r="44" spans="1:8" s="212" customFormat="1">
      <c r="A44" s="210">
        <v>43261</v>
      </c>
      <c r="B44" s="211" t="s">
        <v>7</v>
      </c>
      <c r="C44" s="211">
        <v>51100</v>
      </c>
      <c r="D44" s="211" t="s">
        <v>419</v>
      </c>
      <c r="E44" s="211" t="s">
        <v>7</v>
      </c>
      <c r="F44" s="211" t="s">
        <v>9</v>
      </c>
      <c r="G44" s="211" t="s">
        <v>42</v>
      </c>
      <c r="H44" s="211"/>
    </row>
    <row r="45" spans="1:8" s="212" customFormat="1">
      <c r="A45" s="210">
        <v>43261</v>
      </c>
      <c r="B45" s="211" t="s">
        <v>7</v>
      </c>
      <c r="C45" s="211">
        <v>51100</v>
      </c>
      <c r="D45" s="211" t="s">
        <v>419</v>
      </c>
      <c r="E45" s="211" t="s">
        <v>7</v>
      </c>
      <c r="F45" s="211" t="s">
        <v>24</v>
      </c>
      <c r="G45" s="211" t="s">
        <v>42</v>
      </c>
      <c r="H45" s="211"/>
    </row>
    <row r="46" spans="1:8" s="212" customFormat="1">
      <c r="A46" s="210">
        <v>43261</v>
      </c>
      <c r="B46" s="211" t="s">
        <v>4</v>
      </c>
      <c r="C46" s="211">
        <v>1354</v>
      </c>
      <c r="D46" s="211" t="s">
        <v>132</v>
      </c>
      <c r="E46" s="211" t="s">
        <v>1065</v>
      </c>
      <c r="F46" s="211" t="s">
        <v>24</v>
      </c>
      <c r="G46" s="211" t="s">
        <v>941</v>
      </c>
      <c r="H46" s="211"/>
    </row>
    <row r="47" spans="1:8" s="212" customFormat="1">
      <c r="A47" s="210">
        <v>43261</v>
      </c>
      <c r="B47" s="211" t="s">
        <v>6</v>
      </c>
      <c r="C47" s="211">
        <v>47839</v>
      </c>
      <c r="D47" s="211" t="s">
        <v>1954</v>
      </c>
      <c r="E47" s="211" t="s">
        <v>6</v>
      </c>
      <c r="F47" s="211" t="s">
        <v>24</v>
      </c>
      <c r="G47" s="211" t="s">
        <v>941</v>
      </c>
      <c r="H47" s="211"/>
    </row>
    <row r="48" spans="1:8" s="212" customFormat="1">
      <c r="A48" s="210">
        <v>43261</v>
      </c>
      <c r="B48" s="211" t="s">
        <v>4</v>
      </c>
      <c r="C48" s="211">
        <v>5842</v>
      </c>
      <c r="D48" s="211" t="s">
        <v>307</v>
      </c>
      <c r="E48" s="211" t="s">
        <v>453</v>
      </c>
      <c r="F48" s="211" t="s">
        <v>1171</v>
      </c>
      <c r="G48" s="211" t="s">
        <v>1230</v>
      </c>
      <c r="H48" s="211"/>
    </row>
    <row r="49" spans="1:8" s="212" customFormat="1">
      <c r="A49" s="210">
        <v>43261</v>
      </c>
      <c r="B49" s="211" t="s">
        <v>4</v>
      </c>
      <c r="C49" s="211">
        <v>7556</v>
      </c>
      <c r="D49" s="211" t="s">
        <v>468</v>
      </c>
      <c r="E49" s="211" t="s">
        <v>1956</v>
      </c>
      <c r="F49" s="211" t="s">
        <v>7</v>
      </c>
      <c r="G49" s="211" t="s">
        <v>1133</v>
      </c>
      <c r="H49" s="211"/>
    </row>
    <row r="50" spans="1:8" s="212" customFormat="1">
      <c r="A50" s="210">
        <v>43261</v>
      </c>
      <c r="B50" s="211" t="s">
        <v>7</v>
      </c>
      <c r="C50" s="211">
        <v>5970</v>
      </c>
      <c r="D50" s="211" t="s">
        <v>179</v>
      </c>
      <c r="E50" s="211" t="s">
        <v>7</v>
      </c>
      <c r="F50" s="211" t="s">
        <v>24</v>
      </c>
      <c r="G50" s="211" t="s">
        <v>1230</v>
      </c>
      <c r="H50" s="211"/>
    </row>
    <row r="51" spans="1:8" s="212" customFormat="1">
      <c r="A51" s="210">
        <v>43261</v>
      </c>
      <c r="B51" s="211" t="s">
        <v>4</v>
      </c>
      <c r="C51" s="211">
        <v>4818</v>
      </c>
      <c r="D51" s="211" t="s">
        <v>296</v>
      </c>
      <c r="E51" s="211" t="s">
        <v>5</v>
      </c>
      <c r="F51" s="211" t="s">
        <v>9</v>
      </c>
      <c r="G51" s="211" t="s">
        <v>388</v>
      </c>
      <c r="H51" s="211"/>
    </row>
    <row r="52" spans="1:8" s="212" customFormat="1">
      <c r="A52" s="210">
        <v>43261</v>
      </c>
      <c r="B52" s="211" t="s">
        <v>4</v>
      </c>
      <c r="C52" s="211">
        <v>3762</v>
      </c>
      <c r="D52" s="211" t="s">
        <v>189</v>
      </c>
      <c r="E52" s="211" t="s">
        <v>7</v>
      </c>
      <c r="F52" s="211" t="s">
        <v>24</v>
      </c>
      <c r="G52" s="211" t="s">
        <v>65</v>
      </c>
      <c r="H52" s="211"/>
    </row>
    <row r="53" spans="1:8" s="212" customFormat="1">
      <c r="A53" s="210">
        <v>43261</v>
      </c>
      <c r="B53" s="211" t="s">
        <v>4</v>
      </c>
      <c r="C53" s="211">
        <v>7229</v>
      </c>
      <c r="D53" s="211" t="s">
        <v>156</v>
      </c>
      <c r="E53" s="211" t="s">
        <v>5</v>
      </c>
      <c r="F53" s="211" t="s">
        <v>6</v>
      </c>
      <c r="G53" s="211" t="s">
        <v>65</v>
      </c>
      <c r="H53" s="211"/>
    </row>
    <row r="54" spans="1:8" s="212" customFormat="1">
      <c r="A54" s="210">
        <v>43264</v>
      </c>
      <c r="B54" s="211" t="s">
        <v>4</v>
      </c>
      <c r="C54" s="211">
        <v>4251</v>
      </c>
      <c r="D54" s="211" t="s">
        <v>141</v>
      </c>
      <c r="E54" s="211" t="s">
        <v>7</v>
      </c>
      <c r="F54" s="211" t="s">
        <v>7</v>
      </c>
      <c r="G54" s="211" t="s">
        <v>65</v>
      </c>
      <c r="H54" s="211"/>
    </row>
    <row r="55" spans="1:8" s="212" customFormat="1">
      <c r="A55" s="210">
        <v>43264</v>
      </c>
      <c r="B55" s="211" t="s">
        <v>4</v>
      </c>
      <c r="C55" s="211">
        <v>54650</v>
      </c>
      <c r="D55" s="211" t="s">
        <v>393</v>
      </c>
      <c r="E55" s="211" t="s">
        <v>7</v>
      </c>
      <c r="F55" s="211" t="s">
        <v>7</v>
      </c>
      <c r="G55" s="211" t="s">
        <v>939</v>
      </c>
      <c r="H55" s="211"/>
    </row>
    <row r="56" spans="1:8" s="212" customFormat="1">
      <c r="A56" s="210">
        <v>43267</v>
      </c>
      <c r="B56" s="211" t="s">
        <v>4</v>
      </c>
      <c r="C56" s="211">
        <v>9169</v>
      </c>
      <c r="D56" s="211" t="s">
        <v>650</v>
      </c>
      <c r="E56" s="211" t="s">
        <v>5</v>
      </c>
      <c r="F56" s="211" t="s">
        <v>7</v>
      </c>
      <c r="G56" s="211" t="s">
        <v>388</v>
      </c>
      <c r="H56" s="211"/>
    </row>
    <row r="57" spans="1:8" s="212" customFormat="1">
      <c r="A57" s="210">
        <v>43267</v>
      </c>
      <c r="B57" s="211" t="s">
        <v>4</v>
      </c>
      <c r="C57" s="211">
        <v>4208</v>
      </c>
      <c r="D57" s="211" t="s">
        <v>141</v>
      </c>
      <c r="E57" s="211" t="s">
        <v>5</v>
      </c>
      <c r="F57" s="211" t="s">
        <v>35</v>
      </c>
      <c r="G57" s="211" t="s">
        <v>1961</v>
      </c>
      <c r="H57" s="211"/>
    </row>
    <row r="58" spans="1:8" s="212" customFormat="1">
      <c r="A58" s="210">
        <v>43267</v>
      </c>
      <c r="B58" s="211" t="s">
        <v>4</v>
      </c>
      <c r="C58" s="211">
        <v>4231</v>
      </c>
      <c r="D58" s="211" t="s">
        <v>141</v>
      </c>
      <c r="E58" s="211" t="s">
        <v>5</v>
      </c>
      <c r="F58" s="211" t="s">
        <v>228</v>
      </c>
      <c r="G58" s="211" t="s">
        <v>388</v>
      </c>
      <c r="H58" s="211"/>
    </row>
    <row r="59" spans="1:8" s="212" customFormat="1">
      <c r="A59" s="210">
        <v>43267</v>
      </c>
      <c r="B59" s="211" t="s">
        <v>4</v>
      </c>
      <c r="C59" s="211">
        <v>2221</v>
      </c>
      <c r="D59" s="211" t="s">
        <v>205</v>
      </c>
      <c r="E59" s="211" t="s">
        <v>7</v>
      </c>
      <c r="F59" s="211" t="s">
        <v>24</v>
      </c>
      <c r="G59" s="211" t="s">
        <v>941</v>
      </c>
      <c r="H59" s="211"/>
    </row>
    <row r="60" spans="1:8" s="212" customFormat="1">
      <c r="A60" s="210">
        <v>43267</v>
      </c>
      <c r="B60" s="211" t="s">
        <v>22</v>
      </c>
      <c r="C60" s="211">
        <v>6800</v>
      </c>
      <c r="D60" s="211" t="s">
        <v>1963</v>
      </c>
      <c r="E60" s="211" t="s">
        <v>7</v>
      </c>
      <c r="F60" s="211" t="s">
        <v>24</v>
      </c>
      <c r="G60" s="211" t="s">
        <v>42</v>
      </c>
      <c r="H60" s="211"/>
    </row>
    <row r="61" spans="1:8" s="212" customFormat="1">
      <c r="A61" s="210">
        <v>43267</v>
      </c>
      <c r="B61" s="211" t="s">
        <v>4</v>
      </c>
      <c r="C61" s="211">
        <v>4553</v>
      </c>
      <c r="D61" s="211" t="s">
        <v>131</v>
      </c>
      <c r="E61" s="211" t="s">
        <v>1965</v>
      </c>
      <c r="F61" s="211" t="s">
        <v>7</v>
      </c>
      <c r="G61" s="211" t="s">
        <v>388</v>
      </c>
      <c r="H61" s="211"/>
    </row>
    <row r="62" spans="1:8" s="212" customFormat="1">
      <c r="A62" s="210">
        <v>43267</v>
      </c>
      <c r="B62" s="211" t="s">
        <v>7</v>
      </c>
      <c r="C62" s="211">
        <v>57710</v>
      </c>
      <c r="D62" s="211" t="s">
        <v>1525</v>
      </c>
      <c r="E62" s="211" t="s">
        <v>7</v>
      </c>
      <c r="F62" s="211" t="s">
        <v>24</v>
      </c>
      <c r="G62" s="211" t="s">
        <v>1966</v>
      </c>
      <c r="H62" s="211"/>
    </row>
    <row r="63" spans="1:8" s="212" customFormat="1">
      <c r="A63" s="210">
        <v>43267</v>
      </c>
      <c r="B63" s="211" t="s">
        <v>4</v>
      </c>
      <c r="C63" s="211">
        <v>4924</v>
      </c>
      <c r="D63" s="211" t="s">
        <v>1657</v>
      </c>
      <c r="E63" s="211" t="s">
        <v>5</v>
      </c>
      <c r="F63" s="211" t="s">
        <v>24</v>
      </c>
      <c r="G63" s="211" t="s">
        <v>388</v>
      </c>
      <c r="H63" s="211"/>
    </row>
    <row r="64" spans="1:8" s="212" customFormat="1">
      <c r="A64" s="210">
        <v>43268</v>
      </c>
      <c r="B64" s="211" t="s">
        <v>4</v>
      </c>
      <c r="C64" s="211">
        <v>9353</v>
      </c>
      <c r="D64" s="211" t="s">
        <v>464</v>
      </c>
      <c r="E64" s="211" t="s">
        <v>24</v>
      </c>
      <c r="F64" s="211" t="s">
        <v>6</v>
      </c>
      <c r="G64" s="211" t="s">
        <v>663</v>
      </c>
      <c r="H64" s="211"/>
    </row>
    <row r="65" spans="1:8" s="212" customFormat="1">
      <c r="A65" s="210">
        <v>43268</v>
      </c>
      <c r="B65" s="211" t="s">
        <v>4</v>
      </c>
      <c r="C65" s="211">
        <v>4877</v>
      </c>
      <c r="D65" s="211" t="s">
        <v>317</v>
      </c>
      <c r="E65" s="211" t="s">
        <v>5</v>
      </c>
      <c r="F65" s="211" t="s">
        <v>7</v>
      </c>
      <c r="G65" s="211" t="s">
        <v>391</v>
      </c>
      <c r="H65" s="211"/>
    </row>
    <row r="66" spans="1:8" s="212" customFormat="1">
      <c r="A66" s="210">
        <v>43268</v>
      </c>
      <c r="B66" s="211" t="s">
        <v>4</v>
      </c>
      <c r="C66" s="211">
        <v>3543</v>
      </c>
      <c r="D66" s="211" t="s">
        <v>168</v>
      </c>
      <c r="E66" s="211" t="s">
        <v>5</v>
      </c>
      <c r="F66" s="211" t="s">
        <v>6</v>
      </c>
      <c r="G66" s="211" t="s">
        <v>1639</v>
      </c>
      <c r="H66" s="211"/>
    </row>
    <row r="67" spans="1:8" s="212" customFormat="1">
      <c r="A67" s="210">
        <v>43268</v>
      </c>
      <c r="B67" s="211" t="s">
        <v>7</v>
      </c>
      <c r="C67" s="211">
        <v>83160</v>
      </c>
      <c r="D67" s="211" t="s">
        <v>1970</v>
      </c>
      <c r="E67" s="211" t="s">
        <v>7</v>
      </c>
      <c r="F67" s="211" t="s">
        <v>24</v>
      </c>
      <c r="G67" s="211" t="s">
        <v>388</v>
      </c>
      <c r="H67" s="211"/>
    </row>
    <row r="68" spans="1:8" s="212" customFormat="1">
      <c r="A68" s="210">
        <v>43268</v>
      </c>
      <c r="B68" s="211" t="s">
        <v>4</v>
      </c>
      <c r="C68" s="211">
        <v>1134</v>
      </c>
      <c r="D68" s="211" t="s">
        <v>205</v>
      </c>
      <c r="E68" s="211" t="s">
        <v>1882</v>
      </c>
      <c r="F68" s="211" t="s">
        <v>7</v>
      </c>
      <c r="G68" s="211" t="s">
        <v>65</v>
      </c>
      <c r="H68" s="211"/>
    </row>
    <row r="69" spans="1:8" s="212" customFormat="1">
      <c r="A69" s="210">
        <v>43268</v>
      </c>
      <c r="B69" s="211" t="s">
        <v>4</v>
      </c>
      <c r="C69" s="211">
        <v>2353</v>
      </c>
      <c r="D69" s="211" t="s">
        <v>935</v>
      </c>
      <c r="E69" s="211" t="s">
        <v>9</v>
      </c>
      <c r="F69" s="211" t="s">
        <v>7</v>
      </c>
      <c r="G69" s="211" t="s">
        <v>388</v>
      </c>
      <c r="H69" s="211"/>
    </row>
    <row r="70" spans="1:8" s="212" customFormat="1">
      <c r="A70" s="210">
        <v>43268</v>
      </c>
      <c r="B70" s="211" t="s">
        <v>4</v>
      </c>
      <c r="C70" s="211">
        <v>8381</v>
      </c>
      <c r="D70" s="211" t="s">
        <v>385</v>
      </c>
      <c r="E70" s="211" t="s">
        <v>1956</v>
      </c>
      <c r="F70" s="211" t="s">
        <v>7</v>
      </c>
      <c r="G70" s="211" t="s">
        <v>123</v>
      </c>
      <c r="H70" s="211"/>
    </row>
    <row r="71" spans="1:8" s="212" customFormat="1">
      <c r="A71" s="210">
        <v>43268</v>
      </c>
      <c r="B71" s="211" t="s">
        <v>4</v>
      </c>
      <c r="C71" s="211">
        <v>5977</v>
      </c>
      <c r="D71" s="211" t="s">
        <v>179</v>
      </c>
      <c r="E71" s="211" t="s">
        <v>6</v>
      </c>
      <c r="F71" s="211" t="s">
        <v>7</v>
      </c>
      <c r="G71" s="211" t="s">
        <v>388</v>
      </c>
      <c r="H71" s="211"/>
    </row>
    <row r="72" spans="1:8" s="212" customFormat="1">
      <c r="A72" s="210">
        <v>43271</v>
      </c>
      <c r="B72" s="211" t="s">
        <v>4</v>
      </c>
      <c r="C72" s="211">
        <v>5405</v>
      </c>
      <c r="D72" s="211" t="s">
        <v>194</v>
      </c>
      <c r="E72" s="211" t="s">
        <v>24</v>
      </c>
      <c r="F72" s="211" t="s">
        <v>24</v>
      </c>
      <c r="G72" s="211" t="s">
        <v>42</v>
      </c>
      <c r="H72" s="211"/>
    </row>
    <row r="73" spans="1:8" s="212" customFormat="1">
      <c r="A73" s="210">
        <v>43271</v>
      </c>
      <c r="B73" s="211" t="s">
        <v>4</v>
      </c>
      <c r="C73" s="211">
        <v>1466</v>
      </c>
      <c r="D73" s="211" t="s">
        <v>205</v>
      </c>
      <c r="E73" s="211" t="s">
        <v>18</v>
      </c>
      <c r="F73" s="211" t="s">
        <v>7</v>
      </c>
      <c r="G73" s="211" t="s">
        <v>388</v>
      </c>
      <c r="H73" s="211"/>
    </row>
    <row r="74" spans="1:8" s="212" customFormat="1">
      <c r="A74" s="641">
        <v>43273</v>
      </c>
      <c r="B74" s="642" t="s">
        <v>7</v>
      </c>
      <c r="C74" s="642">
        <v>54400</v>
      </c>
      <c r="D74" s="642" t="s">
        <v>408</v>
      </c>
      <c r="E74" s="642" t="s">
        <v>24</v>
      </c>
      <c r="F74" s="642" t="s">
        <v>79</v>
      </c>
      <c r="G74" s="642"/>
      <c r="H74" s="643"/>
    </row>
    <row r="75" spans="1:8" s="212" customFormat="1">
      <c r="A75" s="210">
        <v>43274</v>
      </c>
      <c r="B75" s="211" t="s">
        <v>4</v>
      </c>
      <c r="C75" s="211">
        <v>4776</v>
      </c>
      <c r="D75" s="211" t="s">
        <v>180</v>
      </c>
      <c r="E75" s="211" t="s">
        <v>5</v>
      </c>
      <c r="F75" s="211" t="s">
        <v>7</v>
      </c>
      <c r="G75" s="211" t="s">
        <v>1977</v>
      </c>
      <c r="H75" s="211"/>
    </row>
    <row r="76" spans="1:8" s="212" customFormat="1">
      <c r="A76" s="210">
        <v>43274</v>
      </c>
      <c r="B76" s="211" t="s">
        <v>4</v>
      </c>
      <c r="C76" s="211">
        <v>4390</v>
      </c>
      <c r="D76" s="211" t="s">
        <v>145</v>
      </c>
      <c r="E76" s="211" t="s">
        <v>5</v>
      </c>
      <c r="F76" s="211" t="s">
        <v>28</v>
      </c>
      <c r="G76" s="211" t="s">
        <v>548</v>
      </c>
      <c r="H76" s="211"/>
    </row>
    <row r="77" spans="1:8" s="212" customFormat="1">
      <c r="A77" s="210">
        <v>43274</v>
      </c>
      <c r="B77" s="211" t="s">
        <v>4</v>
      </c>
      <c r="C77" s="211">
        <v>8293</v>
      </c>
      <c r="D77" s="211" t="s">
        <v>1979</v>
      </c>
      <c r="E77" s="211" t="s">
        <v>5</v>
      </c>
      <c r="F77" s="211" t="s">
        <v>5</v>
      </c>
      <c r="G77" s="211" t="s">
        <v>1980</v>
      </c>
      <c r="H77" s="211"/>
    </row>
    <row r="78" spans="1:8" s="212" customFormat="1">
      <c r="A78" s="210">
        <v>43275</v>
      </c>
      <c r="B78" s="211" t="s">
        <v>7</v>
      </c>
      <c r="C78" s="644">
        <v>430</v>
      </c>
      <c r="D78" s="211" t="s">
        <v>1982</v>
      </c>
      <c r="E78" s="211" t="s">
        <v>7</v>
      </c>
      <c r="F78" s="211" t="s">
        <v>7</v>
      </c>
      <c r="G78" s="211" t="s">
        <v>891</v>
      </c>
      <c r="H78" s="211"/>
    </row>
    <row r="79" spans="1:8" s="212" customFormat="1">
      <c r="A79" s="210">
        <v>43275</v>
      </c>
      <c r="B79" s="211" t="s">
        <v>6</v>
      </c>
      <c r="C79" s="211">
        <v>54457</v>
      </c>
      <c r="D79" s="211" t="s">
        <v>473</v>
      </c>
      <c r="E79" s="211" t="s">
        <v>28</v>
      </c>
      <c r="F79" s="211" t="s">
        <v>6</v>
      </c>
      <c r="G79" s="211" t="s">
        <v>389</v>
      </c>
      <c r="H79" s="211"/>
    </row>
    <row r="80" spans="1:8" s="212" customFormat="1">
      <c r="A80" s="210">
        <v>43275</v>
      </c>
      <c r="B80" s="211" t="s">
        <v>4</v>
      </c>
      <c r="C80" s="211">
        <v>3390</v>
      </c>
      <c r="D80" s="211" t="s">
        <v>159</v>
      </c>
      <c r="E80" s="211" t="s">
        <v>6</v>
      </c>
      <c r="F80" s="211" t="s">
        <v>24</v>
      </c>
      <c r="G80" s="211" t="s">
        <v>116</v>
      </c>
      <c r="H80" s="211"/>
    </row>
    <row r="81" spans="1:8" s="212" customFormat="1">
      <c r="A81" s="210">
        <v>43275</v>
      </c>
      <c r="B81" s="211" t="s">
        <v>4</v>
      </c>
      <c r="C81" s="211">
        <v>3941</v>
      </c>
      <c r="D81" s="211" t="s">
        <v>175</v>
      </c>
      <c r="E81" s="211" t="s">
        <v>5</v>
      </c>
      <c r="F81" s="211" t="s">
        <v>7</v>
      </c>
      <c r="G81" s="211" t="s">
        <v>123</v>
      </c>
      <c r="H81" s="211"/>
    </row>
    <row r="82" spans="1:8" s="212" customFormat="1">
      <c r="A82" s="210">
        <v>43275</v>
      </c>
      <c r="B82" s="211" t="s">
        <v>7</v>
      </c>
      <c r="C82" s="211">
        <v>57330</v>
      </c>
      <c r="D82" s="211" t="s">
        <v>413</v>
      </c>
      <c r="E82" s="211" t="s">
        <v>7</v>
      </c>
      <c r="F82" s="211" t="s">
        <v>7</v>
      </c>
      <c r="G82" s="211" t="s">
        <v>388</v>
      </c>
      <c r="H82" s="211"/>
    </row>
    <row r="83" spans="1:8" s="212" customFormat="1">
      <c r="A83" s="210">
        <v>43275</v>
      </c>
      <c r="B83" s="211" t="s">
        <v>4</v>
      </c>
      <c r="C83" s="211">
        <v>4423</v>
      </c>
      <c r="D83" s="211" t="s">
        <v>139</v>
      </c>
      <c r="E83" s="211" t="s">
        <v>5</v>
      </c>
      <c r="F83" s="211" t="s">
        <v>5</v>
      </c>
      <c r="G83" s="211" t="s">
        <v>389</v>
      </c>
      <c r="H83" s="211"/>
    </row>
    <row r="84" spans="1:8" s="212" customFormat="1">
      <c r="A84" s="210">
        <v>43275</v>
      </c>
      <c r="B84" s="211" t="s">
        <v>22</v>
      </c>
      <c r="C84" s="211">
        <v>6769</v>
      </c>
      <c r="D84" s="211" t="s">
        <v>1985</v>
      </c>
      <c r="E84" s="211" t="s">
        <v>7</v>
      </c>
      <c r="F84" s="211" t="s">
        <v>7</v>
      </c>
      <c r="G84" s="211" t="s">
        <v>1986</v>
      </c>
      <c r="H84" s="211"/>
    </row>
    <row r="85" spans="1:8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</row>
    <row r="86" spans="1:8" s="212" customFormat="1">
      <c r="A86" s="210">
        <v>43278</v>
      </c>
      <c r="B86" s="211" t="s">
        <v>7</v>
      </c>
      <c r="C86" s="211">
        <v>54710</v>
      </c>
      <c r="D86" s="211" t="s">
        <v>750</v>
      </c>
      <c r="E86" s="211" t="s">
        <v>7</v>
      </c>
      <c r="F86" s="211" t="s">
        <v>6</v>
      </c>
      <c r="G86" s="211" t="s">
        <v>514</v>
      </c>
      <c r="H86" s="211"/>
    </row>
    <row r="87" spans="1:8" s="212" customFormat="1">
      <c r="A87" s="210">
        <v>43279</v>
      </c>
      <c r="B87" s="211" t="s">
        <v>4</v>
      </c>
      <c r="C87" s="211">
        <v>4346</v>
      </c>
      <c r="D87" s="211" t="s">
        <v>141</v>
      </c>
      <c r="E87" s="211" t="s">
        <v>7</v>
      </c>
      <c r="F87" s="211" t="s">
        <v>7</v>
      </c>
      <c r="G87" s="211" t="s">
        <v>388</v>
      </c>
      <c r="H87" s="211"/>
    </row>
    <row r="88" spans="1:8" s="212" customFormat="1">
      <c r="A88" s="210">
        <v>43281</v>
      </c>
      <c r="B88" s="211" t="s">
        <v>4</v>
      </c>
      <c r="C88" s="211">
        <v>4629</v>
      </c>
      <c r="D88" s="211" t="s">
        <v>131</v>
      </c>
      <c r="E88" s="211" t="s">
        <v>5</v>
      </c>
      <c r="F88" s="211" t="s">
        <v>5</v>
      </c>
      <c r="G88" s="211" t="s">
        <v>240</v>
      </c>
      <c r="H88" s="211"/>
    </row>
    <row r="89" spans="1:8" s="212" customFormat="1">
      <c r="A89" s="210">
        <v>43281</v>
      </c>
      <c r="B89" s="211" t="s">
        <v>22</v>
      </c>
      <c r="C89" s="211">
        <v>6700</v>
      </c>
      <c r="D89" s="211" t="s">
        <v>326</v>
      </c>
      <c r="E89" s="211" t="s">
        <v>7</v>
      </c>
      <c r="F89" s="211" t="s">
        <v>984</v>
      </c>
      <c r="G89" s="211" t="s">
        <v>510</v>
      </c>
      <c r="H89" s="211"/>
    </row>
    <row r="90" spans="1:8" s="212" customFormat="1">
      <c r="A90" s="210">
        <v>43281</v>
      </c>
      <c r="B90" s="211" t="s">
        <v>4</v>
      </c>
      <c r="C90" s="211">
        <v>4058</v>
      </c>
      <c r="D90" s="211" t="s">
        <v>141</v>
      </c>
      <c r="E90" s="211" t="s">
        <v>12</v>
      </c>
      <c r="F90" s="211" t="s">
        <v>7</v>
      </c>
      <c r="G90" s="211" t="s">
        <v>98</v>
      </c>
      <c r="H90" s="21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6"/>
  <dimension ref="A6:H177"/>
  <sheetViews>
    <sheetView workbookViewId="0">
      <selection activeCell="H6" sqref="H6:H177"/>
    </sheetView>
  </sheetViews>
  <sheetFormatPr baseColWidth="10" defaultRowHeight="15"/>
  <sheetData>
    <row r="6" spans="1:8" s="212" customFormat="1" ht="16" customHeight="1">
      <c r="A6" s="210">
        <v>43282</v>
      </c>
      <c r="B6" s="211" t="s">
        <v>4</v>
      </c>
      <c r="C6" s="211">
        <v>1116</v>
      </c>
      <c r="D6" s="211" t="s">
        <v>205</v>
      </c>
      <c r="E6" s="211" t="s">
        <v>5</v>
      </c>
      <c r="F6" s="211" t="s">
        <v>5</v>
      </c>
      <c r="G6" s="211" t="s">
        <v>1990</v>
      </c>
      <c r="H6" s="211"/>
    </row>
    <row r="7" spans="1:8" s="212" customFormat="1" ht="16" customHeight="1">
      <c r="A7" s="210">
        <v>43282</v>
      </c>
      <c r="B7" s="211" t="s">
        <v>4</v>
      </c>
      <c r="C7" s="211">
        <v>2121</v>
      </c>
      <c r="D7" s="211" t="s">
        <v>205</v>
      </c>
      <c r="E7" s="211" t="s">
        <v>18</v>
      </c>
      <c r="F7" s="211" t="s">
        <v>7</v>
      </c>
      <c r="G7" s="211" t="s">
        <v>548</v>
      </c>
      <c r="H7" s="211"/>
    </row>
    <row r="8" spans="1:8" s="212" customFormat="1" ht="16" customHeight="1">
      <c r="A8" s="210">
        <v>43282</v>
      </c>
      <c r="B8" s="211" t="s">
        <v>4</v>
      </c>
      <c r="C8" s="211">
        <v>8230</v>
      </c>
      <c r="D8" s="211" t="s">
        <v>162</v>
      </c>
      <c r="E8" s="211" t="s">
        <v>24</v>
      </c>
      <c r="F8" s="211" t="s">
        <v>7</v>
      </c>
      <c r="G8" s="211" t="s">
        <v>1991</v>
      </c>
      <c r="H8" s="211"/>
    </row>
    <row r="9" spans="1:8" s="212" customFormat="1" ht="16" customHeight="1">
      <c r="A9" s="210">
        <v>43282</v>
      </c>
      <c r="B9" s="211" t="s">
        <v>4</v>
      </c>
      <c r="C9" s="211">
        <v>2439</v>
      </c>
      <c r="D9" s="211" t="s">
        <v>205</v>
      </c>
      <c r="E9" s="211" t="s">
        <v>984</v>
      </c>
      <c r="F9" s="211" t="s">
        <v>24</v>
      </c>
      <c r="G9" s="211" t="s">
        <v>98</v>
      </c>
      <c r="H9" s="211"/>
    </row>
    <row r="10" spans="1:8" s="212" customFormat="1" ht="16" customHeight="1">
      <c r="A10" s="210">
        <v>43282</v>
      </c>
      <c r="B10" s="211" t="s">
        <v>1992</v>
      </c>
      <c r="C10" s="211" t="s">
        <v>1993</v>
      </c>
      <c r="D10" s="211" t="s">
        <v>1994</v>
      </c>
      <c r="E10" s="211" t="s">
        <v>24</v>
      </c>
      <c r="F10" s="211" t="s">
        <v>24</v>
      </c>
      <c r="G10" s="211" t="s">
        <v>116</v>
      </c>
      <c r="H10" s="211"/>
    </row>
    <row r="11" spans="1:8" s="212" customFormat="1" ht="16" customHeight="1">
      <c r="A11" s="210">
        <v>43282</v>
      </c>
      <c r="B11" s="211" t="s">
        <v>4</v>
      </c>
      <c r="C11" s="211">
        <v>5359</v>
      </c>
      <c r="D11" s="211" t="s">
        <v>155</v>
      </c>
      <c r="E11" s="211" t="s">
        <v>5</v>
      </c>
      <c r="F11" s="211" t="s">
        <v>5</v>
      </c>
      <c r="G11" s="211" t="s">
        <v>1996</v>
      </c>
      <c r="H11" s="211"/>
    </row>
    <row r="12" spans="1:8" s="212" customFormat="1" ht="16" customHeight="1">
      <c r="A12" s="210">
        <v>43284</v>
      </c>
      <c r="B12" s="211" t="s">
        <v>4</v>
      </c>
      <c r="C12" s="211">
        <v>4575</v>
      </c>
      <c r="D12" s="211" t="s">
        <v>131</v>
      </c>
      <c r="E12" s="211" t="s">
        <v>5</v>
      </c>
      <c r="F12" s="211" t="s">
        <v>7</v>
      </c>
      <c r="G12" s="211" t="s">
        <v>116</v>
      </c>
      <c r="H12" s="211"/>
    </row>
    <row r="13" spans="1:8" s="212" customFormat="1" ht="16" customHeight="1">
      <c r="A13" s="210">
        <v>43284</v>
      </c>
      <c r="B13" s="211" t="s">
        <v>1934</v>
      </c>
      <c r="C13" s="211">
        <v>80730</v>
      </c>
      <c r="D13" s="211" t="s">
        <v>1998</v>
      </c>
      <c r="E13" s="211" t="s">
        <v>923</v>
      </c>
      <c r="F13" s="211" t="s">
        <v>7</v>
      </c>
      <c r="G13" s="211" t="s">
        <v>1937</v>
      </c>
      <c r="H13" s="211"/>
    </row>
    <row r="14" spans="1:8" s="212" customFormat="1" ht="16" customHeight="1">
      <c r="A14" s="210">
        <v>43284</v>
      </c>
      <c r="B14" s="211" t="s">
        <v>22</v>
      </c>
      <c r="C14" s="211">
        <v>6780</v>
      </c>
      <c r="D14" s="211" t="s">
        <v>730</v>
      </c>
      <c r="E14" s="211" t="s">
        <v>7</v>
      </c>
      <c r="F14" s="211" t="s">
        <v>7</v>
      </c>
      <c r="G14" s="211" t="s">
        <v>98</v>
      </c>
      <c r="H14" s="211"/>
    </row>
    <row r="15" spans="1:8" s="212" customFormat="1" ht="16" customHeight="1">
      <c r="A15" s="210">
        <v>43284</v>
      </c>
      <c r="B15" s="211" t="s">
        <v>2000</v>
      </c>
      <c r="C15" s="211">
        <v>61600</v>
      </c>
      <c r="D15" s="211" t="s">
        <v>2001</v>
      </c>
      <c r="E15" s="211" t="s">
        <v>24</v>
      </c>
      <c r="F15" s="211" t="s">
        <v>24</v>
      </c>
      <c r="G15" s="211" t="s">
        <v>1937</v>
      </c>
      <c r="H15" s="211"/>
    </row>
    <row r="16" spans="1:8" s="212" customFormat="1" ht="16" customHeight="1">
      <c r="A16" s="210">
        <v>43284</v>
      </c>
      <c r="B16" s="211" t="s">
        <v>4</v>
      </c>
      <c r="C16" s="211">
        <v>1940</v>
      </c>
      <c r="D16" s="211" t="s">
        <v>205</v>
      </c>
      <c r="E16" s="211" t="s">
        <v>18</v>
      </c>
      <c r="F16" s="211" t="s">
        <v>7</v>
      </c>
      <c r="G16" s="211" t="s">
        <v>510</v>
      </c>
      <c r="H16" s="211"/>
    </row>
    <row r="17" spans="1:8" s="212" customFormat="1" ht="16" customHeight="1">
      <c r="A17" s="210">
        <v>43285</v>
      </c>
      <c r="B17" s="211" t="s">
        <v>7</v>
      </c>
      <c r="C17" s="211">
        <v>54590</v>
      </c>
      <c r="D17" s="211" t="s">
        <v>849</v>
      </c>
      <c r="E17" s="211" t="s">
        <v>7</v>
      </c>
      <c r="F17" s="211" t="s">
        <v>7</v>
      </c>
      <c r="G17" s="211" t="s">
        <v>2004</v>
      </c>
      <c r="H17" s="211"/>
    </row>
    <row r="18" spans="1:8" s="212" customFormat="1" ht="16" customHeight="1">
      <c r="A18" s="210">
        <v>43285</v>
      </c>
      <c r="B18" s="211" t="s">
        <v>7</v>
      </c>
      <c r="C18" s="211">
        <v>54880</v>
      </c>
      <c r="D18" s="211" t="s">
        <v>1482</v>
      </c>
      <c r="E18" s="211" t="s">
        <v>7</v>
      </c>
      <c r="F18" s="211" t="s">
        <v>7</v>
      </c>
      <c r="G18" s="211" t="s">
        <v>939</v>
      </c>
      <c r="H18" s="211"/>
    </row>
    <row r="19" spans="1:8" s="212" customFormat="1" ht="16" customHeight="1">
      <c r="A19" s="210">
        <v>43285</v>
      </c>
      <c r="B19" s="211" t="s">
        <v>7</v>
      </c>
      <c r="C19" s="211">
        <v>57920</v>
      </c>
      <c r="D19" s="211" t="s">
        <v>740</v>
      </c>
      <c r="E19" s="211" t="s">
        <v>7</v>
      </c>
      <c r="F19" s="211" t="s">
        <v>24</v>
      </c>
      <c r="G19" s="211" t="s">
        <v>2006</v>
      </c>
      <c r="H19" s="211"/>
    </row>
    <row r="20" spans="1:8" s="212" customFormat="1" ht="16" customHeight="1">
      <c r="A20" s="210">
        <v>43285</v>
      </c>
      <c r="B20" s="211" t="s">
        <v>6</v>
      </c>
      <c r="C20" s="246" t="s">
        <v>2007</v>
      </c>
      <c r="D20" s="211" t="s">
        <v>2008</v>
      </c>
      <c r="E20" s="211" t="s">
        <v>6</v>
      </c>
      <c r="F20" s="211" t="s">
        <v>24</v>
      </c>
      <c r="G20" s="211" t="s">
        <v>994</v>
      </c>
      <c r="H20" s="211"/>
    </row>
    <row r="21" spans="1:8" s="212" customFormat="1" ht="16" customHeight="1">
      <c r="A21" s="210">
        <v>43285</v>
      </c>
      <c r="B21" s="211" t="s">
        <v>7</v>
      </c>
      <c r="C21" s="211">
        <v>57390</v>
      </c>
      <c r="D21" s="211" t="s">
        <v>350</v>
      </c>
      <c r="E21" s="211" t="s">
        <v>7</v>
      </c>
      <c r="F21" s="211" t="s">
        <v>7</v>
      </c>
      <c r="G21" s="211" t="s">
        <v>65</v>
      </c>
      <c r="H21" s="211"/>
    </row>
    <row r="22" spans="1:8" s="212" customFormat="1" ht="16" customHeight="1">
      <c r="A22" s="210">
        <v>43285</v>
      </c>
      <c r="B22" s="211" t="s">
        <v>7</v>
      </c>
      <c r="C22" s="211">
        <v>57390</v>
      </c>
      <c r="D22" s="211" t="s">
        <v>350</v>
      </c>
      <c r="E22" s="211" t="s">
        <v>7</v>
      </c>
      <c r="F22" s="211" t="s">
        <v>7</v>
      </c>
      <c r="G22" s="211" t="s">
        <v>2009</v>
      </c>
      <c r="H22" s="211"/>
    </row>
    <row r="23" spans="1:8" s="212" customFormat="1" ht="16" customHeight="1">
      <c r="A23" s="210">
        <v>43285</v>
      </c>
      <c r="B23" s="211" t="s">
        <v>7</v>
      </c>
      <c r="C23" s="211">
        <v>54680</v>
      </c>
      <c r="D23" s="211" t="s">
        <v>2011</v>
      </c>
      <c r="E23" s="211" t="s">
        <v>7</v>
      </c>
      <c r="F23" s="211" t="s">
        <v>9</v>
      </c>
      <c r="G23" s="211" t="s">
        <v>2012</v>
      </c>
      <c r="H23" s="211"/>
    </row>
    <row r="24" spans="1:8" s="212" customFormat="1" ht="16" customHeight="1">
      <c r="A24" s="210">
        <v>87</v>
      </c>
      <c r="B24" s="211" t="s">
        <v>22</v>
      </c>
      <c r="C24" s="211">
        <v>6769</v>
      </c>
      <c r="D24" s="211" t="s">
        <v>2014</v>
      </c>
      <c r="E24" s="211" t="s">
        <v>7</v>
      </c>
      <c r="F24" s="211" t="s">
        <v>7</v>
      </c>
      <c r="G24" s="211" t="s">
        <v>123</v>
      </c>
      <c r="H24" s="211"/>
    </row>
    <row r="25" spans="1:8" s="212" customFormat="1" ht="16" customHeight="1">
      <c r="A25" s="210">
        <v>43286</v>
      </c>
      <c r="B25" s="211" t="s">
        <v>771</v>
      </c>
      <c r="C25" s="211">
        <v>28031</v>
      </c>
      <c r="D25" s="211" t="s">
        <v>2016</v>
      </c>
      <c r="E25" s="211" t="s">
        <v>28</v>
      </c>
      <c r="F25" s="211" t="s">
        <v>7</v>
      </c>
      <c r="G25" s="211" t="s">
        <v>1937</v>
      </c>
      <c r="H25" s="211"/>
    </row>
    <row r="26" spans="1:8" s="212" customFormat="1" ht="16" customHeight="1">
      <c r="A26" s="210">
        <v>43286</v>
      </c>
      <c r="B26" s="211" t="s">
        <v>4</v>
      </c>
      <c r="C26" s="211">
        <v>8224</v>
      </c>
      <c r="D26" s="211" t="s">
        <v>162</v>
      </c>
      <c r="E26" s="211" t="s">
        <v>489</v>
      </c>
      <c r="F26" s="211" t="s">
        <v>56</v>
      </c>
      <c r="G26" s="211" t="s">
        <v>2017</v>
      </c>
      <c r="H26" s="211"/>
    </row>
    <row r="27" spans="1:8" s="212" customFormat="1" ht="16" customHeight="1">
      <c r="A27" s="210">
        <v>43286</v>
      </c>
      <c r="B27" s="211" t="s">
        <v>22</v>
      </c>
      <c r="C27" s="211">
        <v>6700</v>
      </c>
      <c r="D27" s="211" t="s">
        <v>326</v>
      </c>
      <c r="E27" s="211" t="s">
        <v>24</v>
      </c>
      <c r="F27" s="211" t="s">
        <v>7</v>
      </c>
      <c r="G27" s="211" t="s">
        <v>1833</v>
      </c>
      <c r="H27" s="211"/>
    </row>
    <row r="28" spans="1:8" s="212" customFormat="1" ht="16" customHeight="1">
      <c r="A28" s="210">
        <v>43286</v>
      </c>
      <c r="B28" s="211" t="s">
        <v>4</v>
      </c>
      <c r="C28" s="211">
        <v>1813</v>
      </c>
      <c r="D28" s="211" t="s">
        <v>2019</v>
      </c>
      <c r="E28" s="211" t="s">
        <v>6</v>
      </c>
      <c r="F28" s="211" t="s">
        <v>7</v>
      </c>
      <c r="G28" s="211" t="s">
        <v>123</v>
      </c>
      <c r="H28" s="211"/>
    </row>
    <row r="29" spans="1:8" s="212" customFormat="1" ht="16" customHeight="1">
      <c r="A29" s="210">
        <v>43286</v>
      </c>
      <c r="B29" s="211" t="s">
        <v>4</v>
      </c>
      <c r="C29" s="211">
        <v>9633</v>
      </c>
      <c r="D29" s="211" t="s">
        <v>332</v>
      </c>
      <c r="E29" s="211" t="s">
        <v>5</v>
      </c>
      <c r="F29" s="211" t="s">
        <v>6</v>
      </c>
      <c r="G29" s="211" t="s">
        <v>116</v>
      </c>
      <c r="H29" s="211"/>
    </row>
    <row r="30" spans="1:8" s="212" customFormat="1" ht="16" customHeight="1">
      <c r="A30" s="210">
        <v>43286</v>
      </c>
      <c r="B30" s="211" t="s">
        <v>4</v>
      </c>
      <c r="C30" s="211">
        <v>5838</v>
      </c>
      <c r="D30" s="211" t="s">
        <v>184</v>
      </c>
      <c r="E30" s="211" t="s">
        <v>7</v>
      </c>
      <c r="F30" s="211" t="s">
        <v>24</v>
      </c>
      <c r="G30" s="211" t="s">
        <v>728</v>
      </c>
      <c r="H30" s="211"/>
    </row>
    <row r="31" spans="1:8" s="212" customFormat="1" ht="16" customHeight="1">
      <c r="A31" s="210">
        <v>43286</v>
      </c>
      <c r="B31" s="211" t="s">
        <v>4</v>
      </c>
      <c r="C31" s="211">
        <v>8378</v>
      </c>
      <c r="D31" s="211" t="s">
        <v>300</v>
      </c>
      <c r="E31" s="211" t="s">
        <v>7</v>
      </c>
      <c r="F31" s="211" t="s">
        <v>5</v>
      </c>
      <c r="G31" s="211" t="s">
        <v>548</v>
      </c>
      <c r="H31" s="211"/>
    </row>
    <row r="32" spans="1:8" s="212" customFormat="1" ht="16" customHeight="1">
      <c r="A32" s="210">
        <v>43287</v>
      </c>
      <c r="B32" s="211" t="s">
        <v>6</v>
      </c>
      <c r="C32" s="211">
        <v>52076</v>
      </c>
      <c r="D32" s="211" t="s">
        <v>1529</v>
      </c>
      <c r="E32" s="211" t="s">
        <v>6</v>
      </c>
      <c r="F32" s="211" t="s">
        <v>6</v>
      </c>
      <c r="G32" s="211" t="s">
        <v>514</v>
      </c>
      <c r="H32" s="211"/>
    </row>
    <row r="33" spans="1:8" s="212" customFormat="1" ht="16" customHeight="1">
      <c r="A33" s="210">
        <v>43288</v>
      </c>
      <c r="B33" s="211" t="s">
        <v>7</v>
      </c>
      <c r="C33" s="211">
        <v>57730</v>
      </c>
      <c r="D33" s="211" t="s">
        <v>2025</v>
      </c>
      <c r="E33" s="211" t="s">
        <v>7</v>
      </c>
      <c r="F33" s="211" t="s">
        <v>7</v>
      </c>
      <c r="G33" s="211" t="s">
        <v>634</v>
      </c>
      <c r="H33" s="211"/>
    </row>
    <row r="34" spans="1:8" s="212" customFormat="1" ht="16" customHeight="1">
      <c r="A34" s="210">
        <v>43288</v>
      </c>
      <c r="B34" s="211" t="s">
        <v>4</v>
      </c>
      <c r="C34" s="211">
        <v>9753</v>
      </c>
      <c r="D34" s="211" t="s">
        <v>2027</v>
      </c>
      <c r="E34" s="211" t="s">
        <v>5</v>
      </c>
      <c r="F34" s="211" t="s">
        <v>7</v>
      </c>
      <c r="G34" s="211" t="s">
        <v>42</v>
      </c>
      <c r="H34" s="211"/>
    </row>
    <row r="35" spans="1:8" s="212" customFormat="1" ht="16" customHeight="1">
      <c r="A35" s="210">
        <v>43288</v>
      </c>
      <c r="B35" s="211" t="s">
        <v>2029</v>
      </c>
      <c r="C35" s="211"/>
      <c r="D35" s="211" t="s">
        <v>2029</v>
      </c>
      <c r="E35" s="211" t="s">
        <v>66</v>
      </c>
      <c r="F35" s="211" t="s">
        <v>24</v>
      </c>
      <c r="G35" s="211" t="s">
        <v>388</v>
      </c>
      <c r="H35" s="211"/>
    </row>
    <row r="36" spans="1:8" s="212" customFormat="1" ht="16" customHeight="1">
      <c r="A36" s="210">
        <v>43288</v>
      </c>
      <c r="B36" s="211" t="s">
        <v>7</v>
      </c>
      <c r="C36" s="211">
        <v>57570</v>
      </c>
      <c r="D36" s="211" t="s">
        <v>641</v>
      </c>
      <c r="E36" s="211" t="s">
        <v>7</v>
      </c>
      <c r="F36" s="211" t="s">
        <v>24</v>
      </c>
      <c r="G36" s="211" t="s">
        <v>2030</v>
      </c>
      <c r="H36" s="213"/>
    </row>
    <row r="37" spans="1:8" s="212" customFormat="1" ht="16" customHeight="1">
      <c r="A37" s="210">
        <v>43288</v>
      </c>
      <c r="B37" s="211" t="s">
        <v>7</v>
      </c>
      <c r="C37" s="211">
        <v>54500</v>
      </c>
      <c r="D37" s="211" t="s">
        <v>750</v>
      </c>
      <c r="E37" s="211" t="s">
        <v>10</v>
      </c>
      <c r="F37" s="211" t="s">
        <v>35</v>
      </c>
      <c r="G37" s="211" t="s">
        <v>1833</v>
      </c>
      <c r="H37" s="211"/>
    </row>
    <row r="38" spans="1:8" s="212" customFormat="1" ht="16" customHeight="1">
      <c r="A38" s="210">
        <v>43289</v>
      </c>
      <c r="B38" s="211" t="s">
        <v>4</v>
      </c>
      <c r="C38" s="211">
        <v>1727</v>
      </c>
      <c r="D38" s="211" t="s">
        <v>205</v>
      </c>
      <c r="E38" s="211" t="s">
        <v>5</v>
      </c>
      <c r="F38" s="211" t="s">
        <v>7</v>
      </c>
      <c r="G38" s="211" t="s">
        <v>42</v>
      </c>
      <c r="H38" s="211"/>
    </row>
    <row r="39" spans="1:8" s="212" customFormat="1" ht="16" customHeight="1">
      <c r="A39" s="210">
        <v>43289</v>
      </c>
      <c r="B39" s="211" t="s">
        <v>4</v>
      </c>
      <c r="C39" s="211">
        <v>7232</v>
      </c>
      <c r="D39" s="211" t="s">
        <v>153</v>
      </c>
      <c r="E39" s="211" t="s">
        <v>489</v>
      </c>
      <c r="F39" s="211" t="s">
        <v>24</v>
      </c>
      <c r="G39" s="211" t="s">
        <v>1373</v>
      </c>
      <c r="H39" s="211"/>
    </row>
    <row r="40" spans="1:8" s="212" customFormat="1" ht="16" customHeight="1">
      <c r="A40" s="210">
        <v>43289</v>
      </c>
      <c r="B40" s="211" t="s">
        <v>7</v>
      </c>
      <c r="C40" s="211">
        <v>57050</v>
      </c>
      <c r="D40" s="211" t="s">
        <v>1300</v>
      </c>
      <c r="E40" s="211" t="s">
        <v>7</v>
      </c>
      <c r="F40" s="211" t="s">
        <v>7</v>
      </c>
      <c r="G40" s="211" t="s">
        <v>42</v>
      </c>
      <c r="H40" s="211"/>
    </row>
    <row r="41" spans="1:8" s="212" customFormat="1" ht="16" customHeight="1">
      <c r="A41" s="210">
        <v>43289</v>
      </c>
      <c r="B41" s="211" t="s">
        <v>7</v>
      </c>
      <c r="C41" s="211">
        <v>57050</v>
      </c>
      <c r="D41" s="211" t="s">
        <v>1300</v>
      </c>
      <c r="E41" s="211" t="s">
        <v>7</v>
      </c>
      <c r="F41" s="211" t="s">
        <v>24</v>
      </c>
      <c r="G41" s="211" t="s">
        <v>388</v>
      </c>
      <c r="H41" s="211"/>
    </row>
    <row r="42" spans="1:8" s="212" customFormat="1" ht="16" customHeight="1">
      <c r="A42" s="210">
        <v>43289</v>
      </c>
      <c r="B42" s="211" t="s">
        <v>4</v>
      </c>
      <c r="C42" s="211">
        <v>4973</v>
      </c>
      <c r="D42" s="211" t="s">
        <v>340</v>
      </c>
      <c r="E42" s="211" t="s">
        <v>5</v>
      </c>
      <c r="F42" s="211" t="s">
        <v>7</v>
      </c>
      <c r="G42" s="211" t="s">
        <v>388</v>
      </c>
      <c r="H42" s="211"/>
    </row>
    <row r="43" spans="1:8" s="212" customFormat="1" ht="16" customHeight="1">
      <c r="A43" s="210">
        <v>43290</v>
      </c>
      <c r="B43" s="211" t="s">
        <v>6</v>
      </c>
      <c r="C43" s="211">
        <v>66706</v>
      </c>
      <c r="D43" s="211" t="s">
        <v>219</v>
      </c>
      <c r="E43" s="211" t="s">
        <v>6</v>
      </c>
      <c r="F43" s="211" t="s">
        <v>24</v>
      </c>
      <c r="G43" s="211" t="s">
        <v>388</v>
      </c>
      <c r="H43" s="211"/>
    </row>
    <row r="44" spans="1:8" s="212" customFormat="1" ht="16" customHeight="1">
      <c r="A44" s="210">
        <v>43291</v>
      </c>
      <c r="B44" s="211" t="s">
        <v>6</v>
      </c>
      <c r="C44" s="211">
        <v>54457</v>
      </c>
      <c r="D44" s="211" t="s">
        <v>473</v>
      </c>
      <c r="E44" s="211" t="s">
        <v>18</v>
      </c>
      <c r="F44" s="211" t="s">
        <v>6</v>
      </c>
      <c r="G44" s="211" t="s">
        <v>64</v>
      </c>
      <c r="H44" s="211"/>
    </row>
    <row r="45" spans="1:8" s="212" customFormat="1" ht="16" customHeight="1">
      <c r="A45" s="210">
        <v>43291</v>
      </c>
      <c r="B45" s="211" t="s">
        <v>7</v>
      </c>
      <c r="C45" s="211">
        <v>57155</v>
      </c>
      <c r="D45" s="211" t="s">
        <v>841</v>
      </c>
      <c r="E45" s="211" t="s">
        <v>6</v>
      </c>
      <c r="F45" s="211" t="s">
        <v>7</v>
      </c>
      <c r="G45" s="211" t="s">
        <v>243</v>
      </c>
      <c r="H45" s="211"/>
    </row>
    <row r="46" spans="1:8" s="212" customFormat="1" ht="16" customHeight="1">
      <c r="A46" s="210">
        <v>43291</v>
      </c>
      <c r="B46" s="211" t="s">
        <v>6</v>
      </c>
      <c r="C46" s="246" t="s">
        <v>2033</v>
      </c>
      <c r="D46" s="211" t="s">
        <v>2034</v>
      </c>
      <c r="E46" s="211" t="s">
        <v>6</v>
      </c>
      <c r="F46" s="211" t="s">
        <v>2035</v>
      </c>
      <c r="G46" s="211" t="s">
        <v>1240</v>
      </c>
      <c r="H46" s="211"/>
    </row>
    <row r="47" spans="1:8" s="212" customFormat="1" ht="16" customHeight="1">
      <c r="A47" s="210">
        <v>43291</v>
      </c>
      <c r="B47" s="627" t="s">
        <v>6</v>
      </c>
      <c r="C47" s="211">
        <v>54295</v>
      </c>
      <c r="D47" s="211" t="s">
        <v>434</v>
      </c>
      <c r="E47" s="211" t="s">
        <v>6</v>
      </c>
      <c r="F47" s="211" t="s">
        <v>7</v>
      </c>
      <c r="G47" s="211" t="s">
        <v>2036</v>
      </c>
      <c r="H47" s="211"/>
    </row>
    <row r="48" spans="1:8" s="212" customFormat="1" ht="16" customHeight="1">
      <c r="A48" s="210">
        <v>43291</v>
      </c>
      <c r="B48" s="211" t="s">
        <v>4</v>
      </c>
      <c r="C48" s="211">
        <v>1255</v>
      </c>
      <c r="D48" s="211" t="s">
        <v>205</v>
      </c>
      <c r="E48" s="211" t="s">
        <v>615</v>
      </c>
      <c r="F48" s="211" t="s">
        <v>24</v>
      </c>
      <c r="G48" s="211" t="s">
        <v>388</v>
      </c>
      <c r="H48" s="211"/>
    </row>
    <row r="49" spans="1:8" s="212" customFormat="1" ht="16" customHeight="1">
      <c r="A49" s="210">
        <v>43291</v>
      </c>
      <c r="B49" s="211" t="s">
        <v>4</v>
      </c>
      <c r="C49" s="211">
        <v>8009</v>
      </c>
      <c r="D49" s="211" t="s">
        <v>135</v>
      </c>
      <c r="E49" s="211" t="s">
        <v>615</v>
      </c>
      <c r="F49" s="211" t="s">
        <v>24</v>
      </c>
      <c r="G49" s="211" t="s">
        <v>663</v>
      </c>
      <c r="H49" s="211"/>
    </row>
    <row r="50" spans="1:8" s="212" customFormat="1" ht="16" customHeight="1">
      <c r="A50" s="210">
        <v>43292</v>
      </c>
      <c r="B50" s="211" t="s">
        <v>25</v>
      </c>
      <c r="C50" s="211">
        <v>2970</v>
      </c>
      <c r="D50" s="211" t="s">
        <v>2038</v>
      </c>
      <c r="E50" s="211" t="s">
        <v>25</v>
      </c>
      <c r="F50" s="211" t="s">
        <v>24</v>
      </c>
      <c r="G50" s="211" t="s">
        <v>1240</v>
      </c>
      <c r="H50" s="211"/>
    </row>
    <row r="51" spans="1:8" s="212" customFormat="1" ht="16" customHeight="1">
      <c r="A51" s="210">
        <v>43292</v>
      </c>
      <c r="B51" s="211" t="s">
        <v>4</v>
      </c>
      <c r="C51" s="211">
        <v>1655</v>
      </c>
      <c r="D51" s="211" t="s">
        <v>205</v>
      </c>
      <c r="E51" s="211" t="s">
        <v>25</v>
      </c>
      <c r="F51" s="211" t="s">
        <v>848</v>
      </c>
      <c r="G51" s="211" t="s">
        <v>663</v>
      </c>
      <c r="H51" s="211"/>
    </row>
    <row r="52" spans="1:8" s="212" customFormat="1" ht="16" customHeight="1">
      <c r="A52" s="210">
        <v>43292</v>
      </c>
      <c r="B52" s="211" t="s">
        <v>22</v>
      </c>
      <c r="C52" s="211">
        <v>6860</v>
      </c>
      <c r="D52" s="211" t="s">
        <v>550</v>
      </c>
      <c r="E52" s="211" t="s">
        <v>7</v>
      </c>
      <c r="F52" s="211" t="s">
        <v>24</v>
      </c>
      <c r="G52" s="211" t="s">
        <v>388</v>
      </c>
      <c r="H52" s="211"/>
    </row>
    <row r="53" spans="1:8" s="212" customFormat="1">
      <c r="A53" s="210">
        <v>43293</v>
      </c>
      <c r="B53" s="211" t="s">
        <v>6</v>
      </c>
      <c r="C53" s="211">
        <v>39319</v>
      </c>
      <c r="D53" s="211" t="s">
        <v>2040</v>
      </c>
      <c r="E53" s="211" t="s">
        <v>6</v>
      </c>
      <c r="F53" s="211" t="s">
        <v>6</v>
      </c>
      <c r="G53" s="211" t="s">
        <v>388</v>
      </c>
      <c r="H53" s="211"/>
    </row>
    <row r="54" spans="1:8" s="212" customFormat="1">
      <c r="A54" s="210">
        <v>43293</v>
      </c>
      <c r="B54" s="211" t="s">
        <v>7</v>
      </c>
      <c r="C54" s="211">
        <v>57640</v>
      </c>
      <c r="D54" s="211" t="s">
        <v>869</v>
      </c>
      <c r="E54" s="211" t="s">
        <v>7</v>
      </c>
      <c r="F54" s="211" t="s">
        <v>7</v>
      </c>
      <c r="G54" s="211" t="s">
        <v>388</v>
      </c>
      <c r="H54" s="211"/>
    </row>
    <row r="55" spans="1:8" s="212" customFormat="1">
      <c r="A55" s="210">
        <v>43293</v>
      </c>
      <c r="B55" s="211" t="s">
        <v>7</v>
      </c>
      <c r="C55" s="211">
        <v>57700</v>
      </c>
      <c r="D55" s="211" t="s">
        <v>412</v>
      </c>
      <c r="E55" s="211" t="s">
        <v>7</v>
      </c>
      <c r="F55" s="211" t="s">
        <v>7</v>
      </c>
      <c r="G55" s="211" t="s">
        <v>2042</v>
      </c>
      <c r="H55" s="211"/>
    </row>
    <row r="56" spans="1:8" s="212" customFormat="1">
      <c r="A56" s="210">
        <v>43293</v>
      </c>
      <c r="B56" s="211" t="s">
        <v>6</v>
      </c>
      <c r="C56" s="211">
        <v>66540</v>
      </c>
      <c r="D56" s="211" t="s">
        <v>2044</v>
      </c>
      <c r="E56" s="211" t="s">
        <v>6</v>
      </c>
      <c r="F56" s="211" t="s">
        <v>24</v>
      </c>
      <c r="G56" s="211" t="s">
        <v>2045</v>
      </c>
      <c r="H56" s="211"/>
    </row>
    <row r="57" spans="1:8" s="212" customFormat="1">
      <c r="A57" s="210">
        <v>43293</v>
      </c>
      <c r="B57" s="211" t="s">
        <v>4</v>
      </c>
      <c r="C57" s="211">
        <v>4438</v>
      </c>
      <c r="D57" s="211" t="s">
        <v>139</v>
      </c>
      <c r="E57" s="211" t="s">
        <v>25</v>
      </c>
      <c r="F57" s="211" t="s">
        <v>5</v>
      </c>
      <c r="G57" s="211" t="s">
        <v>388</v>
      </c>
      <c r="H57" s="211"/>
    </row>
    <row r="58" spans="1:8" s="212" customFormat="1">
      <c r="A58" s="210">
        <v>43295</v>
      </c>
      <c r="B58" s="211" t="s">
        <v>2047</v>
      </c>
      <c r="C58" s="211"/>
      <c r="D58" s="211" t="s">
        <v>2048</v>
      </c>
      <c r="E58" s="211" t="s">
        <v>24</v>
      </c>
      <c r="F58" s="211" t="s">
        <v>25</v>
      </c>
      <c r="G58" s="211" t="s">
        <v>1937</v>
      </c>
      <c r="H58" s="211"/>
    </row>
    <row r="59" spans="1:8" s="212" customFormat="1">
      <c r="A59" s="210">
        <v>43295</v>
      </c>
      <c r="B59" s="211" t="s">
        <v>7</v>
      </c>
      <c r="C59" s="211">
        <v>97740</v>
      </c>
      <c r="D59" s="211" t="s">
        <v>2049</v>
      </c>
      <c r="E59" s="211" t="s">
        <v>7</v>
      </c>
      <c r="F59" s="211" t="s">
        <v>24</v>
      </c>
      <c r="G59" s="211" t="s">
        <v>1937</v>
      </c>
      <c r="H59" s="211"/>
    </row>
    <row r="60" spans="1:8" s="212" customFormat="1">
      <c r="A60" s="210">
        <v>43295</v>
      </c>
      <c r="B60" s="211" t="s">
        <v>7</v>
      </c>
      <c r="C60" s="211">
        <v>54560</v>
      </c>
      <c r="D60" s="211" t="s">
        <v>871</v>
      </c>
      <c r="E60" s="211" t="s">
        <v>7</v>
      </c>
      <c r="F60" s="211" t="s">
        <v>7</v>
      </c>
      <c r="G60" s="211" t="s">
        <v>389</v>
      </c>
      <c r="H60" s="211"/>
    </row>
    <row r="61" spans="1:8" s="212" customFormat="1">
      <c r="A61" s="210">
        <v>43295</v>
      </c>
      <c r="B61" s="211" t="s">
        <v>4</v>
      </c>
      <c r="C61" s="211">
        <v>1370</v>
      </c>
      <c r="D61" s="211" t="s">
        <v>205</v>
      </c>
      <c r="E61" s="211" t="s">
        <v>7</v>
      </c>
      <c r="F61" s="211" t="s">
        <v>7</v>
      </c>
      <c r="G61" s="211" t="s">
        <v>2050</v>
      </c>
      <c r="H61" s="211"/>
    </row>
    <row r="62" spans="1:8" s="212" customFormat="1">
      <c r="A62" s="210">
        <v>43295</v>
      </c>
      <c r="B62" s="211" t="s">
        <v>4</v>
      </c>
      <c r="C62" s="211">
        <v>4523</v>
      </c>
      <c r="D62" s="211" t="s">
        <v>141</v>
      </c>
      <c r="E62" s="211" t="s">
        <v>7</v>
      </c>
      <c r="F62" s="211" t="s">
        <v>9</v>
      </c>
      <c r="G62" s="211" t="s">
        <v>2051</v>
      </c>
      <c r="H62" s="211"/>
    </row>
    <row r="63" spans="1:8" s="212" customFormat="1">
      <c r="A63" s="210">
        <v>43296</v>
      </c>
      <c r="B63" s="211" t="s">
        <v>4</v>
      </c>
      <c r="C63" s="211">
        <v>2168</v>
      </c>
      <c r="D63" s="211" t="s">
        <v>205</v>
      </c>
      <c r="E63" s="211" t="s">
        <v>28</v>
      </c>
      <c r="F63" s="211" t="s">
        <v>24</v>
      </c>
      <c r="G63" s="211" t="s">
        <v>1833</v>
      </c>
      <c r="H63" s="211"/>
    </row>
    <row r="64" spans="1:8" s="212" customFormat="1">
      <c r="A64" s="210">
        <v>43296</v>
      </c>
      <c r="B64" s="211" t="s">
        <v>4</v>
      </c>
      <c r="C64" s="211">
        <v>8710</v>
      </c>
      <c r="D64" s="211" t="s">
        <v>1405</v>
      </c>
      <c r="E64" s="211" t="s">
        <v>7</v>
      </c>
      <c r="F64" s="211" t="s">
        <v>7</v>
      </c>
      <c r="G64" s="211" t="s">
        <v>123</v>
      </c>
      <c r="H64" s="211"/>
    </row>
    <row r="65" spans="1:8" s="212" customFormat="1">
      <c r="A65" s="210">
        <v>43296</v>
      </c>
      <c r="B65" s="211" t="s">
        <v>6</v>
      </c>
      <c r="C65" s="211">
        <v>54338</v>
      </c>
      <c r="D65" s="211" t="s">
        <v>400</v>
      </c>
      <c r="E65" s="211" t="s">
        <v>6</v>
      </c>
      <c r="F65" s="211" t="s">
        <v>1826</v>
      </c>
      <c r="G65" s="211" t="s">
        <v>65</v>
      </c>
      <c r="H65" s="211"/>
    </row>
    <row r="66" spans="1:8" s="212" customFormat="1">
      <c r="A66" s="210">
        <v>43296</v>
      </c>
      <c r="B66" s="211" t="s">
        <v>4</v>
      </c>
      <c r="C66" s="211">
        <v>4451</v>
      </c>
      <c r="D66" s="211" t="s">
        <v>145</v>
      </c>
      <c r="E66" s="211" t="s">
        <v>5</v>
      </c>
      <c r="F66" s="211" t="s">
        <v>5</v>
      </c>
      <c r="G66" s="211" t="s">
        <v>794</v>
      </c>
      <c r="H66" s="211"/>
    </row>
    <row r="67" spans="1:8" s="212" customFormat="1">
      <c r="A67" s="210">
        <v>43296</v>
      </c>
      <c r="B67" s="211" t="s">
        <v>4</v>
      </c>
      <c r="C67" s="211">
        <v>1137</v>
      </c>
      <c r="D67" s="211" t="s">
        <v>205</v>
      </c>
      <c r="E67" s="211" t="s">
        <v>79</v>
      </c>
      <c r="F67" s="211" t="s">
        <v>1541</v>
      </c>
      <c r="G67" s="211" t="s">
        <v>609</v>
      </c>
      <c r="H67" s="211"/>
    </row>
    <row r="68" spans="1:8" s="212" customFormat="1">
      <c r="A68" s="210">
        <v>43296</v>
      </c>
      <c r="B68" s="211" t="s">
        <v>22</v>
      </c>
      <c r="C68" s="211">
        <v>6791</v>
      </c>
      <c r="D68" s="211" t="s">
        <v>348</v>
      </c>
      <c r="E68" s="211" t="s">
        <v>638</v>
      </c>
      <c r="F68" s="211" t="s">
        <v>7</v>
      </c>
      <c r="G68" s="211" t="s">
        <v>389</v>
      </c>
      <c r="H68" s="211"/>
    </row>
    <row r="69" spans="1:8" s="212" customFormat="1">
      <c r="A69" s="210">
        <v>43297</v>
      </c>
      <c r="B69" s="211" t="s">
        <v>22</v>
      </c>
      <c r="C69" s="211">
        <v>6780</v>
      </c>
      <c r="D69" s="211" t="s">
        <v>628</v>
      </c>
      <c r="E69" s="211" t="s">
        <v>7</v>
      </c>
      <c r="F69" s="211" t="s">
        <v>7</v>
      </c>
      <c r="G69" s="211" t="s">
        <v>391</v>
      </c>
      <c r="H69" s="211"/>
    </row>
    <row r="70" spans="1:8" s="212" customFormat="1">
      <c r="A70" s="210">
        <v>43297</v>
      </c>
      <c r="B70" s="211" t="s">
        <v>7</v>
      </c>
      <c r="C70" s="211">
        <v>83440</v>
      </c>
      <c r="D70" s="211" t="s">
        <v>2057</v>
      </c>
      <c r="E70" s="211" t="s">
        <v>7</v>
      </c>
      <c r="F70" s="211" t="s">
        <v>25</v>
      </c>
      <c r="G70" s="211" t="s">
        <v>1833</v>
      </c>
      <c r="H70" s="211"/>
    </row>
    <row r="71" spans="1:8" s="212" customFormat="1">
      <c r="A71" s="210">
        <v>43297</v>
      </c>
      <c r="B71" s="211" t="s">
        <v>7</v>
      </c>
      <c r="C71" s="211">
        <v>14123</v>
      </c>
      <c r="D71" s="211" t="s">
        <v>2058</v>
      </c>
      <c r="E71" s="211" t="s">
        <v>7</v>
      </c>
      <c r="F71" s="211" t="s">
        <v>7</v>
      </c>
      <c r="G71" s="211" t="s">
        <v>1833</v>
      </c>
      <c r="H71" s="211"/>
    </row>
    <row r="72" spans="1:8" s="212" customFormat="1">
      <c r="A72" s="210">
        <v>43297</v>
      </c>
      <c r="B72" s="211" t="s">
        <v>7</v>
      </c>
      <c r="C72" s="211">
        <v>52300</v>
      </c>
      <c r="D72" s="211" t="s">
        <v>2059</v>
      </c>
      <c r="E72" s="211" t="s">
        <v>7</v>
      </c>
      <c r="F72" s="211" t="s">
        <v>7</v>
      </c>
      <c r="G72" s="211" t="s">
        <v>65</v>
      </c>
      <c r="H72" s="211"/>
    </row>
    <row r="73" spans="1:8" s="212" customFormat="1">
      <c r="A73" s="210">
        <v>43297</v>
      </c>
      <c r="B73" s="211" t="s">
        <v>7</v>
      </c>
      <c r="C73" s="211">
        <v>57310</v>
      </c>
      <c r="D73" s="211" t="s">
        <v>2060</v>
      </c>
      <c r="E73" s="211" t="s">
        <v>7</v>
      </c>
      <c r="F73" s="211" t="s">
        <v>7</v>
      </c>
      <c r="G73" s="211" t="s">
        <v>116</v>
      </c>
      <c r="H73" s="211"/>
    </row>
    <row r="74" spans="1:8" s="212" customFormat="1">
      <c r="A74" s="210">
        <v>43298</v>
      </c>
      <c r="B74" s="211" t="s">
        <v>4</v>
      </c>
      <c r="C74" s="211">
        <v>8715</v>
      </c>
      <c r="D74" s="211" t="s">
        <v>2061</v>
      </c>
      <c r="E74" s="211" t="s">
        <v>5</v>
      </c>
      <c r="F74" s="211" t="s">
        <v>6</v>
      </c>
      <c r="G74" s="211" t="s">
        <v>2062</v>
      </c>
      <c r="H74" s="211"/>
    </row>
    <row r="75" spans="1:8" s="212" customFormat="1">
      <c r="A75" s="210">
        <v>43298</v>
      </c>
      <c r="B75" s="211" t="s">
        <v>4</v>
      </c>
      <c r="C75" s="211">
        <v>8365</v>
      </c>
      <c r="D75" s="211" t="s">
        <v>133</v>
      </c>
      <c r="E75" s="211" t="s">
        <v>24</v>
      </c>
      <c r="F75" s="211" t="s">
        <v>7</v>
      </c>
      <c r="G75" s="211" t="s">
        <v>64</v>
      </c>
      <c r="H75" s="211"/>
    </row>
    <row r="76" spans="1:8" s="212" customFormat="1">
      <c r="A76" s="210">
        <v>43298</v>
      </c>
      <c r="B76" s="211" t="s">
        <v>4</v>
      </c>
      <c r="C76" s="211">
        <v>4650</v>
      </c>
      <c r="D76" s="211" t="s">
        <v>131</v>
      </c>
      <c r="E76" s="211" t="s">
        <v>5</v>
      </c>
      <c r="F76" s="211" t="s">
        <v>7</v>
      </c>
      <c r="G76" s="211" t="s">
        <v>260</v>
      </c>
      <c r="H76" s="211"/>
    </row>
    <row r="77" spans="1:8" s="212" customFormat="1">
      <c r="A77" s="210">
        <v>43299</v>
      </c>
      <c r="B77" s="211" t="s">
        <v>7</v>
      </c>
      <c r="C77" s="211">
        <v>57570</v>
      </c>
      <c r="D77" s="211" t="s">
        <v>737</v>
      </c>
      <c r="E77" s="211" t="s">
        <v>79</v>
      </c>
      <c r="F77" s="211" t="s">
        <v>7</v>
      </c>
      <c r="G77" s="211" t="s">
        <v>389</v>
      </c>
      <c r="H77" s="211"/>
    </row>
    <row r="78" spans="1:8" s="212" customFormat="1">
      <c r="A78" s="210">
        <v>43299</v>
      </c>
      <c r="B78" s="211" t="s">
        <v>9</v>
      </c>
      <c r="C78" s="211">
        <v>7041</v>
      </c>
      <c r="D78" s="211" t="s">
        <v>2065</v>
      </c>
      <c r="E78" s="211" t="s">
        <v>9</v>
      </c>
      <c r="F78" s="211" t="s">
        <v>9</v>
      </c>
      <c r="G78" s="211" t="s">
        <v>2066</v>
      </c>
      <c r="H78" s="211"/>
    </row>
    <row r="79" spans="1:8" s="212" customFormat="1">
      <c r="A79" s="210">
        <v>43299</v>
      </c>
      <c r="B79" s="211" t="s">
        <v>7</v>
      </c>
      <c r="C79" s="211">
        <v>57700</v>
      </c>
      <c r="D79" s="211" t="s">
        <v>349</v>
      </c>
      <c r="E79" s="211" t="s">
        <v>7</v>
      </c>
      <c r="F79" s="211" t="s">
        <v>7</v>
      </c>
      <c r="G79" s="211" t="s">
        <v>470</v>
      </c>
      <c r="H79" s="211"/>
    </row>
    <row r="80" spans="1:8" s="212" customFormat="1">
      <c r="A80" s="210">
        <v>43300</v>
      </c>
      <c r="B80" s="211" t="s">
        <v>7</v>
      </c>
      <c r="C80" s="211">
        <v>57480</v>
      </c>
      <c r="D80" s="211" t="s">
        <v>2067</v>
      </c>
      <c r="E80" s="211" t="s">
        <v>7</v>
      </c>
      <c r="F80" s="211" t="s">
        <v>1552</v>
      </c>
      <c r="G80" s="211" t="s">
        <v>514</v>
      </c>
      <c r="H80" s="211"/>
    </row>
    <row r="81" spans="1:8" s="212" customFormat="1">
      <c r="A81" s="210">
        <v>43300</v>
      </c>
      <c r="B81" s="211" t="s">
        <v>4</v>
      </c>
      <c r="C81" s="211">
        <v>8111</v>
      </c>
      <c r="D81" s="211" t="s">
        <v>135</v>
      </c>
      <c r="E81" s="211" t="s">
        <v>24</v>
      </c>
      <c r="F81" s="211" t="s">
        <v>7</v>
      </c>
      <c r="G81" s="211" t="s">
        <v>1763</v>
      </c>
      <c r="H81" s="211"/>
    </row>
    <row r="82" spans="1:8" s="212" customFormat="1">
      <c r="A82" s="210">
        <v>43300</v>
      </c>
      <c r="B82" s="211" t="s">
        <v>6</v>
      </c>
      <c r="C82" s="211">
        <v>66663</v>
      </c>
      <c r="D82" s="211" t="s">
        <v>650</v>
      </c>
      <c r="E82" s="211" t="s">
        <v>6</v>
      </c>
      <c r="F82" s="211" t="s">
        <v>12</v>
      </c>
      <c r="G82" s="211" t="s">
        <v>514</v>
      </c>
      <c r="H82" s="211"/>
    </row>
    <row r="83" spans="1:8" s="212" customFormat="1">
      <c r="A83" s="210">
        <v>43300</v>
      </c>
      <c r="B83" s="211" t="s">
        <v>6</v>
      </c>
      <c r="C83" s="211">
        <v>7745</v>
      </c>
      <c r="D83" s="211" t="s">
        <v>2071</v>
      </c>
      <c r="E83" s="211" t="s">
        <v>6</v>
      </c>
      <c r="F83" s="211" t="s">
        <v>24</v>
      </c>
      <c r="G83" s="211" t="s">
        <v>2072</v>
      </c>
      <c r="H83" s="211"/>
    </row>
    <row r="84" spans="1:8" s="212" customFormat="1">
      <c r="A84" s="210">
        <v>43300</v>
      </c>
      <c r="B84" s="211" t="s">
        <v>7</v>
      </c>
      <c r="C84" s="211">
        <v>57840</v>
      </c>
      <c r="D84" s="211" t="s">
        <v>2073</v>
      </c>
      <c r="E84" s="211" t="s">
        <v>7</v>
      </c>
      <c r="F84" s="211" t="s">
        <v>7</v>
      </c>
      <c r="G84" s="211" t="s">
        <v>116</v>
      </c>
      <c r="H84" s="211"/>
    </row>
    <row r="85" spans="1:8" s="212" customFormat="1">
      <c r="A85" s="210">
        <v>43300</v>
      </c>
      <c r="B85" s="211" t="s">
        <v>7</v>
      </c>
      <c r="C85" s="211">
        <v>57390</v>
      </c>
      <c r="D85" s="211" t="s">
        <v>669</v>
      </c>
      <c r="E85" s="211" t="s">
        <v>7</v>
      </c>
      <c r="F85" s="211" t="s">
        <v>7</v>
      </c>
      <c r="G85" s="211" t="s">
        <v>2074</v>
      </c>
      <c r="H85" s="211"/>
    </row>
    <row r="86" spans="1:8" s="212" customFormat="1">
      <c r="A86" s="210">
        <v>43300</v>
      </c>
      <c r="B86" s="211" t="s">
        <v>7</v>
      </c>
      <c r="C86" s="211">
        <v>37320</v>
      </c>
      <c r="D86" s="211" t="s">
        <v>2076</v>
      </c>
      <c r="E86" s="211" t="s">
        <v>7</v>
      </c>
      <c r="F86" s="211" t="s">
        <v>24</v>
      </c>
      <c r="G86" s="211" t="s">
        <v>116</v>
      </c>
      <c r="H86" s="211"/>
    </row>
    <row r="87" spans="1:8" s="212" customFormat="1">
      <c r="A87" s="210">
        <v>43301</v>
      </c>
      <c r="B87" s="211" t="s">
        <v>4</v>
      </c>
      <c r="C87" s="211">
        <v>4925</v>
      </c>
      <c r="D87" s="211" t="s">
        <v>152</v>
      </c>
      <c r="E87" s="211" t="s">
        <v>5</v>
      </c>
      <c r="F87" s="211" t="s">
        <v>6</v>
      </c>
      <c r="G87" s="211" t="s">
        <v>123</v>
      </c>
      <c r="H87" s="211"/>
    </row>
    <row r="88" spans="1:8" s="212" customFormat="1">
      <c r="A88" s="210">
        <v>43301</v>
      </c>
      <c r="B88" s="211" t="s">
        <v>4</v>
      </c>
      <c r="C88" s="211">
        <v>4981</v>
      </c>
      <c r="D88" s="211" t="s">
        <v>2079</v>
      </c>
      <c r="E88" s="211" t="s">
        <v>5</v>
      </c>
      <c r="F88" s="211" t="s">
        <v>5</v>
      </c>
      <c r="G88" s="211" t="s">
        <v>1763</v>
      </c>
      <c r="H88" s="211"/>
    </row>
    <row r="89" spans="1:8" s="212" customFormat="1">
      <c r="A89" s="210">
        <v>43301</v>
      </c>
      <c r="B89" s="211" t="s">
        <v>22</v>
      </c>
      <c r="C89" s="211">
        <v>6800</v>
      </c>
      <c r="D89" s="211" t="s">
        <v>1963</v>
      </c>
      <c r="E89" s="211" t="s">
        <v>7</v>
      </c>
      <c r="F89" s="211" t="s">
        <v>24</v>
      </c>
      <c r="G89" s="211" t="s">
        <v>891</v>
      </c>
      <c r="H89" s="211"/>
    </row>
    <row r="90" spans="1:8" s="212" customFormat="1">
      <c r="A90" s="210">
        <v>43301</v>
      </c>
      <c r="B90" s="211" t="s">
        <v>1125</v>
      </c>
      <c r="C90" s="211" t="s">
        <v>2080</v>
      </c>
      <c r="D90" s="211" t="s">
        <v>2081</v>
      </c>
      <c r="E90" s="211" t="s">
        <v>24</v>
      </c>
      <c r="F90" s="211" t="s">
        <v>24</v>
      </c>
      <c r="G90" s="211" t="s">
        <v>388</v>
      </c>
      <c r="H90" s="211"/>
    </row>
    <row r="91" spans="1:8" s="212" customFormat="1">
      <c r="A91" s="210">
        <v>43301</v>
      </c>
      <c r="B91" s="211" t="s">
        <v>7</v>
      </c>
      <c r="C91" s="211">
        <v>54650</v>
      </c>
      <c r="D91" s="211" t="s">
        <v>393</v>
      </c>
      <c r="E91" s="211" t="s">
        <v>7</v>
      </c>
      <c r="F91" s="211" t="s">
        <v>24</v>
      </c>
      <c r="G91" s="211" t="s">
        <v>663</v>
      </c>
      <c r="H91" s="211"/>
    </row>
    <row r="92" spans="1:8" s="212" customFormat="1">
      <c r="A92" s="210">
        <v>43301</v>
      </c>
      <c r="B92" s="211" t="s">
        <v>4</v>
      </c>
      <c r="C92" s="211">
        <v>4560</v>
      </c>
      <c r="D92" s="211" t="s">
        <v>131</v>
      </c>
      <c r="E92" s="211" t="s">
        <v>5</v>
      </c>
      <c r="F92" s="211" t="s">
        <v>7</v>
      </c>
      <c r="G92" s="211" t="s">
        <v>388</v>
      </c>
      <c r="H92" s="211"/>
    </row>
    <row r="93" spans="1:8" s="212" customFormat="1">
      <c r="A93" s="210">
        <v>43302</v>
      </c>
      <c r="B93" s="211" t="s">
        <v>7</v>
      </c>
      <c r="C93" s="211">
        <v>38220</v>
      </c>
      <c r="D93" s="211" t="s">
        <v>2082</v>
      </c>
      <c r="E93" s="211" t="s">
        <v>7</v>
      </c>
      <c r="F93" s="211" t="s">
        <v>937</v>
      </c>
      <c r="G93" s="211" t="s">
        <v>1833</v>
      </c>
      <c r="H93" s="211"/>
    </row>
    <row r="94" spans="1:8" s="212" customFormat="1">
      <c r="A94" s="210">
        <v>43302</v>
      </c>
      <c r="B94" s="211" t="s">
        <v>7</v>
      </c>
      <c r="C94" s="211">
        <v>75003</v>
      </c>
      <c r="D94" s="211" t="s">
        <v>716</v>
      </c>
      <c r="E94" s="211" t="s">
        <v>18</v>
      </c>
      <c r="F94" s="211" t="s">
        <v>14</v>
      </c>
      <c r="G94" s="211" t="s">
        <v>65</v>
      </c>
      <c r="H94" s="211"/>
    </row>
    <row r="95" spans="1:8" s="212" customFormat="1">
      <c r="A95" s="210">
        <v>43302</v>
      </c>
      <c r="B95" s="211" t="s">
        <v>22</v>
      </c>
      <c r="C95" s="211">
        <v>6840</v>
      </c>
      <c r="D95" s="211" t="s">
        <v>652</v>
      </c>
      <c r="E95" s="211" t="s">
        <v>7</v>
      </c>
      <c r="F95" s="211" t="s">
        <v>5</v>
      </c>
      <c r="G95" s="211" t="s">
        <v>2083</v>
      </c>
      <c r="H95" s="211"/>
    </row>
    <row r="96" spans="1:8" s="212" customFormat="1">
      <c r="A96" s="210">
        <v>43302</v>
      </c>
      <c r="B96" s="211" t="s">
        <v>22</v>
      </c>
      <c r="C96" s="211">
        <v>32107</v>
      </c>
      <c r="D96" s="211" t="s">
        <v>2084</v>
      </c>
      <c r="E96" s="211" t="s">
        <v>6</v>
      </c>
      <c r="F96" s="211" t="s">
        <v>24</v>
      </c>
      <c r="G96" s="211" t="s">
        <v>1133</v>
      </c>
      <c r="H96" s="211"/>
    </row>
    <row r="97" spans="1:8" s="212" customFormat="1">
      <c r="A97" s="210">
        <v>43302</v>
      </c>
      <c r="B97" s="211" t="s">
        <v>4</v>
      </c>
      <c r="C97" s="211">
        <v>1617</v>
      </c>
      <c r="D97" s="211" t="s">
        <v>205</v>
      </c>
      <c r="E97" s="211" t="s">
        <v>7</v>
      </c>
      <c r="F97" s="211" t="s">
        <v>5</v>
      </c>
      <c r="G97" s="211" t="s">
        <v>663</v>
      </c>
      <c r="H97" s="211"/>
    </row>
    <row r="98" spans="1:8" s="212" customFormat="1">
      <c r="A98" s="210">
        <v>43302</v>
      </c>
      <c r="B98" s="211" t="s">
        <v>4</v>
      </c>
      <c r="C98" s="211">
        <v>1243</v>
      </c>
      <c r="D98" s="211" t="s">
        <v>205</v>
      </c>
      <c r="E98" s="211" t="s">
        <v>7</v>
      </c>
      <c r="F98" s="211" t="s">
        <v>24</v>
      </c>
      <c r="G98" s="211" t="s">
        <v>42</v>
      </c>
      <c r="H98" s="211"/>
    </row>
    <row r="99" spans="1:8" s="212" customFormat="1">
      <c r="A99" s="210">
        <v>43302</v>
      </c>
      <c r="B99" s="211" t="s">
        <v>4</v>
      </c>
      <c r="C99" s="211">
        <v>7430</v>
      </c>
      <c r="D99" s="211" t="s">
        <v>467</v>
      </c>
      <c r="E99" s="211" t="s">
        <v>7</v>
      </c>
      <c r="F99" s="211" t="s">
        <v>7</v>
      </c>
      <c r="G99" s="211" t="s">
        <v>1224</v>
      </c>
      <c r="H99" s="211"/>
    </row>
    <row r="100" spans="1:8" s="212" customFormat="1">
      <c r="A100" s="210">
        <v>43302</v>
      </c>
      <c r="B100" s="211" t="s">
        <v>7</v>
      </c>
      <c r="C100" s="211">
        <v>54620</v>
      </c>
      <c r="D100" s="211" t="s">
        <v>845</v>
      </c>
      <c r="E100" s="211" t="s">
        <v>7</v>
      </c>
      <c r="F100" s="211" t="s">
        <v>620</v>
      </c>
      <c r="G100" s="211" t="s">
        <v>388</v>
      </c>
      <c r="H100" s="211"/>
    </row>
    <row r="101" spans="1:8" s="212" customFormat="1">
      <c r="A101" s="210">
        <v>43303</v>
      </c>
      <c r="B101" s="211" t="s">
        <v>4</v>
      </c>
      <c r="C101" s="211">
        <v>8016</v>
      </c>
      <c r="D101" s="211" t="s">
        <v>135</v>
      </c>
      <c r="E101" s="211" t="s">
        <v>5</v>
      </c>
      <c r="F101" s="211" t="s">
        <v>24</v>
      </c>
      <c r="G101" s="211" t="s">
        <v>663</v>
      </c>
      <c r="H101" s="211"/>
    </row>
    <row r="102" spans="1:8" s="212" customFormat="1">
      <c r="A102" s="210">
        <v>43303</v>
      </c>
      <c r="B102" s="211" t="s">
        <v>4</v>
      </c>
      <c r="C102" s="211">
        <v>1520</v>
      </c>
      <c r="D102" s="211" t="s">
        <v>205</v>
      </c>
      <c r="E102" s="211" t="s">
        <v>79</v>
      </c>
      <c r="F102" s="211" t="s">
        <v>24</v>
      </c>
      <c r="G102" s="211" t="s">
        <v>388</v>
      </c>
      <c r="H102" s="211"/>
    </row>
    <row r="103" spans="1:8" s="212" customFormat="1">
      <c r="A103" s="210">
        <v>43303</v>
      </c>
      <c r="B103" s="211" t="s">
        <v>7</v>
      </c>
      <c r="C103" s="211">
        <v>60200</v>
      </c>
      <c r="D103" s="211" t="s">
        <v>2088</v>
      </c>
      <c r="E103" s="211" t="s">
        <v>7</v>
      </c>
      <c r="F103" s="211" t="s">
        <v>24</v>
      </c>
      <c r="G103" s="211" t="s">
        <v>2089</v>
      </c>
      <c r="H103" s="211"/>
    </row>
    <row r="104" spans="1:8" s="212" customFormat="1">
      <c r="A104" s="210">
        <v>43303</v>
      </c>
      <c r="B104" s="211" t="s">
        <v>4</v>
      </c>
      <c r="C104" s="211">
        <v>2167</v>
      </c>
      <c r="D104" s="211" t="s">
        <v>205</v>
      </c>
      <c r="E104" s="211" t="s">
        <v>7</v>
      </c>
      <c r="F104" s="211" t="s">
        <v>24</v>
      </c>
      <c r="G104" s="211" t="s">
        <v>2090</v>
      </c>
      <c r="H104" s="211"/>
    </row>
    <row r="105" spans="1:8" s="212" customFormat="1">
      <c r="A105" s="210">
        <v>43303</v>
      </c>
      <c r="B105" s="211" t="s">
        <v>4</v>
      </c>
      <c r="C105" s="211">
        <v>8551</v>
      </c>
      <c r="D105" s="211" t="s">
        <v>505</v>
      </c>
      <c r="E105" s="211" t="s">
        <v>7</v>
      </c>
      <c r="F105" s="211" t="s">
        <v>7</v>
      </c>
      <c r="G105" s="211" t="s">
        <v>388</v>
      </c>
      <c r="H105" s="211"/>
    </row>
    <row r="106" spans="1:8" s="212" customFormat="1">
      <c r="A106" s="210">
        <v>43303</v>
      </c>
      <c r="B106" s="211" t="s">
        <v>4</v>
      </c>
      <c r="C106" s="211">
        <v>3932</v>
      </c>
      <c r="D106" s="211" t="s">
        <v>175</v>
      </c>
      <c r="E106" s="211" t="s">
        <v>7</v>
      </c>
      <c r="F106" s="211" t="s">
        <v>28</v>
      </c>
      <c r="G106" s="211" t="s">
        <v>388</v>
      </c>
      <c r="H106" s="211"/>
    </row>
    <row r="107" spans="1:8" s="212" customFormat="1">
      <c r="A107" s="210">
        <v>43303</v>
      </c>
      <c r="B107" s="211" t="s">
        <v>4</v>
      </c>
      <c r="C107" s="211">
        <v>8076</v>
      </c>
      <c r="D107" s="211" t="s">
        <v>133</v>
      </c>
      <c r="E107" s="211" t="s">
        <v>7</v>
      </c>
      <c r="F107" s="211" t="s">
        <v>5</v>
      </c>
      <c r="G107" s="211" t="s">
        <v>2093</v>
      </c>
      <c r="H107" s="211"/>
    </row>
    <row r="108" spans="1:8" s="212" customFormat="1">
      <c r="A108" s="210">
        <v>43304</v>
      </c>
      <c r="B108" s="211" t="s">
        <v>7</v>
      </c>
      <c r="C108" s="211">
        <v>57120</v>
      </c>
      <c r="D108" s="211" t="s">
        <v>1288</v>
      </c>
      <c r="E108" s="211" t="s">
        <v>7</v>
      </c>
      <c r="F108" s="211" t="s">
        <v>24</v>
      </c>
      <c r="G108" s="211" t="s">
        <v>42</v>
      </c>
      <c r="H108" s="211"/>
    </row>
    <row r="109" spans="1:8" s="212" customFormat="1">
      <c r="A109" s="210">
        <v>43304</v>
      </c>
      <c r="B109" s="211" t="s">
        <v>7</v>
      </c>
      <c r="C109" s="211">
        <v>57250</v>
      </c>
      <c r="D109" s="211" t="s">
        <v>2096</v>
      </c>
      <c r="E109" s="211" t="s">
        <v>7</v>
      </c>
      <c r="F109" s="211" t="s">
        <v>9</v>
      </c>
      <c r="G109" s="211" t="s">
        <v>388</v>
      </c>
      <c r="H109" s="211"/>
    </row>
    <row r="110" spans="1:8" s="212" customFormat="1">
      <c r="A110" s="210">
        <v>43304</v>
      </c>
      <c r="B110" s="211" t="s">
        <v>28</v>
      </c>
      <c r="C110" s="211">
        <v>28035</v>
      </c>
      <c r="D110" s="211" t="s">
        <v>2016</v>
      </c>
      <c r="E110" s="211" t="s">
        <v>28</v>
      </c>
      <c r="F110" s="211" t="s">
        <v>24</v>
      </c>
      <c r="G110" s="211" t="s">
        <v>2089</v>
      </c>
      <c r="H110" s="211"/>
    </row>
    <row r="111" spans="1:8" s="212" customFormat="1">
      <c r="A111" s="210">
        <v>43304</v>
      </c>
      <c r="B111" s="211" t="s">
        <v>22</v>
      </c>
      <c r="C111" s="211">
        <v>6800</v>
      </c>
      <c r="D111" s="211" t="s">
        <v>1963</v>
      </c>
      <c r="E111" s="211" t="s">
        <v>7</v>
      </c>
      <c r="F111" s="211" t="s">
        <v>24</v>
      </c>
      <c r="G111" s="211" t="s">
        <v>2098</v>
      </c>
      <c r="H111" s="211"/>
    </row>
    <row r="112" spans="1:8" s="212" customFormat="1">
      <c r="A112" s="210">
        <v>43304</v>
      </c>
      <c r="B112" s="211" t="s">
        <v>22</v>
      </c>
      <c r="C112" s="211">
        <v>6700</v>
      </c>
      <c r="D112" s="211" t="s">
        <v>326</v>
      </c>
      <c r="E112" s="211" t="s">
        <v>7</v>
      </c>
      <c r="F112" s="211" t="s">
        <v>24</v>
      </c>
      <c r="G112" s="211" t="s">
        <v>1133</v>
      </c>
      <c r="H112" s="211"/>
    </row>
    <row r="113" spans="1:8" s="212" customFormat="1">
      <c r="A113" s="210">
        <v>43304</v>
      </c>
      <c r="B113" s="211" t="s">
        <v>4</v>
      </c>
      <c r="C113" s="211">
        <v>4620</v>
      </c>
      <c r="D113" s="211" t="s">
        <v>131</v>
      </c>
      <c r="E113" s="211" t="s">
        <v>7</v>
      </c>
      <c r="F113" s="211" t="s">
        <v>24</v>
      </c>
      <c r="G113" s="211" t="s">
        <v>2101</v>
      </c>
      <c r="H113" s="211"/>
    </row>
    <row r="114" spans="1:8" s="212" customFormat="1">
      <c r="A114" s="210">
        <v>43304</v>
      </c>
      <c r="B114" s="211" t="s">
        <v>4</v>
      </c>
      <c r="C114" s="211">
        <v>7221</v>
      </c>
      <c r="D114" s="211" t="s">
        <v>153</v>
      </c>
      <c r="E114" s="211" t="s">
        <v>5</v>
      </c>
      <c r="F114" s="211" t="s">
        <v>6</v>
      </c>
      <c r="G114" s="211" t="s">
        <v>2103</v>
      </c>
      <c r="H114" s="211"/>
    </row>
    <row r="115" spans="1:8" s="212" customFormat="1">
      <c r="A115" s="210">
        <v>43304</v>
      </c>
      <c r="B115" s="211" t="s">
        <v>4</v>
      </c>
      <c r="C115" s="211">
        <v>4382</v>
      </c>
      <c r="D115" s="211" t="s">
        <v>158</v>
      </c>
      <c r="E115" s="211" t="s">
        <v>5</v>
      </c>
      <c r="F115" s="211" t="s">
        <v>7</v>
      </c>
      <c r="G115" s="211" t="s">
        <v>123</v>
      </c>
      <c r="H115" s="211"/>
    </row>
    <row r="116" spans="1:8" s="212" customFormat="1">
      <c r="A116" s="210">
        <v>43304</v>
      </c>
      <c r="B116" s="211" t="s">
        <v>4</v>
      </c>
      <c r="C116" s="211">
        <v>8063</v>
      </c>
      <c r="D116" s="211" t="s">
        <v>133</v>
      </c>
      <c r="E116" s="211" t="s">
        <v>5</v>
      </c>
      <c r="F116" s="211" t="s">
        <v>7</v>
      </c>
      <c r="G116" s="211" t="s">
        <v>388</v>
      </c>
      <c r="H116" s="211"/>
    </row>
    <row r="117" spans="1:8" s="212" customFormat="1">
      <c r="A117" s="210">
        <v>43304</v>
      </c>
      <c r="B117" s="211" t="s">
        <v>4</v>
      </c>
      <c r="C117" s="211">
        <v>1471</v>
      </c>
      <c r="D117" s="211" t="s">
        <v>205</v>
      </c>
      <c r="E117" s="211" t="s">
        <v>9</v>
      </c>
      <c r="F117" s="211" t="s">
        <v>7</v>
      </c>
      <c r="G117" s="211" t="s">
        <v>2104</v>
      </c>
      <c r="H117" s="211"/>
    </row>
    <row r="118" spans="1:8" s="212" customFormat="1">
      <c r="A118" s="210">
        <v>43305</v>
      </c>
      <c r="B118" s="211" t="s">
        <v>6</v>
      </c>
      <c r="C118" s="211">
        <v>15230</v>
      </c>
      <c r="D118" s="211" t="s">
        <v>426</v>
      </c>
      <c r="E118" s="211" t="s">
        <v>6</v>
      </c>
      <c r="F118" s="211" t="s">
        <v>24</v>
      </c>
      <c r="G118" s="211" t="s">
        <v>1833</v>
      </c>
      <c r="H118" s="211"/>
    </row>
    <row r="119" spans="1:8" s="212" customFormat="1">
      <c r="A119" s="210">
        <v>43305</v>
      </c>
      <c r="B119" s="211" t="s">
        <v>7</v>
      </c>
      <c r="C119" s="211">
        <v>51200</v>
      </c>
      <c r="D119" s="211" t="s">
        <v>2105</v>
      </c>
      <c r="E119" s="211" t="s">
        <v>7</v>
      </c>
      <c r="F119" s="211" t="s">
        <v>7</v>
      </c>
      <c r="G119" s="211" t="s">
        <v>388</v>
      </c>
      <c r="H119" s="211"/>
    </row>
    <row r="120" spans="1:8" s="212" customFormat="1">
      <c r="A120" s="210">
        <v>43305</v>
      </c>
      <c r="B120" s="211" t="s">
        <v>6</v>
      </c>
      <c r="C120" s="211">
        <v>54296</v>
      </c>
      <c r="D120" s="211" t="s">
        <v>434</v>
      </c>
      <c r="E120" s="211" t="s">
        <v>6</v>
      </c>
      <c r="F120" s="211" t="s">
        <v>24</v>
      </c>
      <c r="G120" s="211" t="s">
        <v>1133</v>
      </c>
      <c r="H120" s="211"/>
    </row>
    <row r="121" spans="1:8" s="212" customFormat="1">
      <c r="A121" s="210">
        <v>43305</v>
      </c>
      <c r="B121" s="211" t="s">
        <v>4</v>
      </c>
      <c r="C121" s="211">
        <v>7260</v>
      </c>
      <c r="D121" s="211" t="s">
        <v>153</v>
      </c>
      <c r="E121" s="211" t="s">
        <v>7</v>
      </c>
      <c r="F121" s="211" t="s">
        <v>24</v>
      </c>
      <c r="G121" s="211" t="s">
        <v>388</v>
      </c>
      <c r="H121" s="211"/>
    </row>
    <row r="122" spans="1:8" s="212" customFormat="1">
      <c r="A122" s="210">
        <v>43305</v>
      </c>
      <c r="B122" s="211" t="s">
        <v>7</v>
      </c>
      <c r="C122" s="211">
        <v>28700</v>
      </c>
      <c r="D122" s="211" t="s">
        <v>2106</v>
      </c>
      <c r="E122" s="211" t="s">
        <v>7</v>
      </c>
      <c r="F122" s="211" t="s">
        <v>7</v>
      </c>
      <c r="G122" s="211" t="s">
        <v>388</v>
      </c>
      <c r="H122" s="211"/>
    </row>
    <row r="123" spans="1:8" s="212" customFormat="1">
      <c r="A123" s="210">
        <v>43305</v>
      </c>
      <c r="B123" s="211" t="s">
        <v>4</v>
      </c>
      <c r="C123" s="211">
        <v>7463</v>
      </c>
      <c r="D123" s="211" t="s">
        <v>736</v>
      </c>
      <c r="E123" s="211" t="s">
        <v>5</v>
      </c>
      <c r="F123" s="211" t="s">
        <v>6</v>
      </c>
      <c r="G123" s="211" t="s">
        <v>918</v>
      </c>
      <c r="H123" s="211"/>
    </row>
    <row r="124" spans="1:8" s="212" customFormat="1">
      <c r="A124" s="210">
        <v>43305</v>
      </c>
      <c r="B124" s="211" t="s">
        <v>4</v>
      </c>
      <c r="C124" s="211">
        <v>7540</v>
      </c>
      <c r="D124" s="211" t="s">
        <v>1215</v>
      </c>
      <c r="E124" s="211" t="s">
        <v>25</v>
      </c>
      <c r="F124" s="211" t="s">
        <v>35</v>
      </c>
      <c r="G124" s="211" t="s">
        <v>48</v>
      </c>
      <c r="H124" s="211"/>
    </row>
    <row r="125" spans="1:8" s="212" customFormat="1">
      <c r="A125" s="210">
        <v>43305</v>
      </c>
      <c r="B125" s="211" t="s">
        <v>7</v>
      </c>
      <c r="C125" s="211">
        <v>57700</v>
      </c>
      <c r="D125" s="211" t="s">
        <v>1485</v>
      </c>
      <c r="E125" s="211" t="s">
        <v>7</v>
      </c>
      <c r="F125" s="211" t="s">
        <v>24</v>
      </c>
      <c r="G125" s="211" t="s">
        <v>42</v>
      </c>
      <c r="H125" s="211"/>
    </row>
    <row r="126" spans="1:8" s="212" customFormat="1">
      <c r="A126" s="210">
        <v>43306</v>
      </c>
      <c r="B126" s="211" t="s">
        <v>4</v>
      </c>
      <c r="C126" s="211">
        <v>8805</v>
      </c>
      <c r="D126" s="211" t="s">
        <v>1600</v>
      </c>
      <c r="E126" s="211" t="s">
        <v>5</v>
      </c>
      <c r="F126" s="211" t="s">
        <v>7</v>
      </c>
      <c r="G126" s="211" t="s">
        <v>1833</v>
      </c>
      <c r="H126" s="211"/>
    </row>
    <row r="127" spans="1:8" s="212" customFormat="1">
      <c r="A127" s="210">
        <v>43306</v>
      </c>
      <c r="B127" s="211" t="s">
        <v>28</v>
      </c>
      <c r="C127" s="211">
        <v>43206</v>
      </c>
      <c r="D127" s="211" t="s">
        <v>2111</v>
      </c>
      <c r="E127" s="211" t="s">
        <v>78</v>
      </c>
      <c r="F127" s="211" t="s">
        <v>28</v>
      </c>
      <c r="G127" s="211" t="s">
        <v>1833</v>
      </c>
      <c r="H127" s="211"/>
    </row>
    <row r="128" spans="1:8" s="212" customFormat="1">
      <c r="A128" s="210">
        <v>43306</v>
      </c>
      <c r="B128" s="211" t="s">
        <v>4</v>
      </c>
      <c r="C128" s="211">
        <v>7761</v>
      </c>
      <c r="D128" s="211" t="s">
        <v>140</v>
      </c>
      <c r="E128" s="211" t="s">
        <v>25</v>
      </c>
      <c r="F128" s="211" t="s">
        <v>7</v>
      </c>
      <c r="G128" s="211" t="s">
        <v>2112</v>
      </c>
      <c r="H128" s="211"/>
    </row>
    <row r="129" spans="1:8" s="212" customFormat="1">
      <c r="A129" s="210">
        <v>43306</v>
      </c>
      <c r="B129" s="211" t="s">
        <v>22</v>
      </c>
      <c r="C129" s="211">
        <v>4845</v>
      </c>
      <c r="D129" s="211" t="s">
        <v>296</v>
      </c>
      <c r="E129" s="211" t="s">
        <v>7</v>
      </c>
      <c r="F129" s="211" t="s">
        <v>24</v>
      </c>
      <c r="G129" s="211" t="s">
        <v>2113</v>
      </c>
      <c r="H129" s="211"/>
    </row>
    <row r="130" spans="1:8" s="212" customFormat="1">
      <c r="A130" s="210">
        <v>43306</v>
      </c>
      <c r="B130" s="211" t="s">
        <v>4</v>
      </c>
      <c r="C130" s="211">
        <v>8077</v>
      </c>
      <c r="D130" s="211" t="s">
        <v>133</v>
      </c>
      <c r="E130" s="211" t="s">
        <v>7</v>
      </c>
      <c r="F130" s="211" t="s">
        <v>24</v>
      </c>
      <c r="G130" s="211" t="s">
        <v>1833</v>
      </c>
      <c r="H130" s="211"/>
    </row>
    <row r="131" spans="1:8" s="212" customFormat="1">
      <c r="A131" s="210">
        <v>43306</v>
      </c>
      <c r="B131" s="211" t="s">
        <v>7</v>
      </c>
      <c r="C131" s="211">
        <v>75003</v>
      </c>
      <c r="D131" s="211" t="s">
        <v>716</v>
      </c>
      <c r="E131" s="211" t="s">
        <v>7</v>
      </c>
      <c r="F131" s="211" t="s">
        <v>24</v>
      </c>
      <c r="G131" s="211" t="s">
        <v>1833</v>
      </c>
      <c r="H131" s="211"/>
    </row>
    <row r="132" spans="1:8" s="212" customFormat="1">
      <c r="A132" s="210">
        <v>43306</v>
      </c>
      <c r="B132" s="211" t="s">
        <v>7</v>
      </c>
      <c r="C132" s="211">
        <v>88110</v>
      </c>
      <c r="D132" s="211" t="s">
        <v>2115</v>
      </c>
      <c r="E132" s="211" t="s">
        <v>7</v>
      </c>
      <c r="F132" s="211" t="s">
        <v>9</v>
      </c>
      <c r="G132" s="211" t="s">
        <v>388</v>
      </c>
      <c r="H132" s="211"/>
    </row>
    <row r="133" spans="1:8" s="212" customFormat="1">
      <c r="A133" s="210">
        <v>43306</v>
      </c>
      <c r="B133" s="211" t="s">
        <v>4</v>
      </c>
      <c r="C133" s="211">
        <v>4555</v>
      </c>
      <c r="D133" s="211" t="s">
        <v>131</v>
      </c>
      <c r="E133" s="211" t="s">
        <v>7</v>
      </c>
      <c r="F133" s="211" t="s">
        <v>10</v>
      </c>
      <c r="G133" s="211" t="s">
        <v>2116</v>
      </c>
      <c r="H133" s="211"/>
    </row>
    <row r="134" spans="1:8" s="212" customFormat="1">
      <c r="A134" s="210">
        <v>43306</v>
      </c>
      <c r="B134" s="211" t="s">
        <v>984</v>
      </c>
      <c r="C134" s="211">
        <v>1754</v>
      </c>
      <c r="D134" s="211" t="s">
        <v>2118</v>
      </c>
      <c r="E134" s="211" t="s">
        <v>273</v>
      </c>
      <c r="F134" s="211" t="s">
        <v>24</v>
      </c>
      <c r="G134" s="211" t="s">
        <v>1833</v>
      </c>
      <c r="H134" s="211"/>
    </row>
    <row r="135" spans="1:8" s="212" customFormat="1">
      <c r="A135" s="210">
        <v>43307</v>
      </c>
      <c r="B135" s="211" t="s">
        <v>984</v>
      </c>
      <c r="C135" s="211">
        <v>4826</v>
      </c>
      <c r="D135" s="211" t="s">
        <v>2119</v>
      </c>
      <c r="E135" s="211" t="s">
        <v>273</v>
      </c>
      <c r="F135" s="211" t="s">
        <v>24</v>
      </c>
      <c r="G135" s="211" t="s">
        <v>1833</v>
      </c>
      <c r="H135" s="211"/>
    </row>
    <row r="136" spans="1:8" s="212" customFormat="1">
      <c r="A136" s="210">
        <v>43307</v>
      </c>
      <c r="B136" s="211" t="s">
        <v>7</v>
      </c>
      <c r="C136" s="211">
        <v>78340</v>
      </c>
      <c r="D136" s="211" t="s">
        <v>2120</v>
      </c>
      <c r="E136" s="211" t="s">
        <v>7</v>
      </c>
      <c r="F136" s="211" t="s">
        <v>24</v>
      </c>
      <c r="G136" s="211" t="s">
        <v>1833</v>
      </c>
      <c r="H136" s="211"/>
    </row>
    <row r="137" spans="1:8" s="212" customFormat="1">
      <c r="A137" s="210">
        <v>43307</v>
      </c>
      <c r="B137" s="211" t="s">
        <v>984</v>
      </c>
      <c r="C137" s="211" t="s">
        <v>2121</v>
      </c>
      <c r="D137" s="211" t="s">
        <v>2122</v>
      </c>
      <c r="E137" s="211" t="s">
        <v>273</v>
      </c>
      <c r="F137" s="211" t="s">
        <v>24</v>
      </c>
      <c r="G137" s="211" t="s">
        <v>2123</v>
      </c>
      <c r="H137" s="211"/>
    </row>
    <row r="138" spans="1:8" s="212" customFormat="1">
      <c r="A138" s="210">
        <v>43307</v>
      </c>
      <c r="B138" s="211" t="s">
        <v>4</v>
      </c>
      <c r="C138" s="211">
        <v>4058</v>
      </c>
      <c r="D138" s="211" t="s">
        <v>141</v>
      </c>
      <c r="E138" s="211" t="s">
        <v>2124</v>
      </c>
      <c r="F138" s="211" t="s">
        <v>24</v>
      </c>
      <c r="G138" s="211" t="s">
        <v>1373</v>
      </c>
      <c r="H138" s="211"/>
    </row>
    <row r="139" spans="1:8" s="212" customFormat="1">
      <c r="A139" s="210">
        <v>43307</v>
      </c>
      <c r="B139" s="211" t="s">
        <v>4</v>
      </c>
      <c r="C139" s="211">
        <v>8261</v>
      </c>
      <c r="D139" s="211" t="s">
        <v>162</v>
      </c>
      <c r="E139" s="211" t="s">
        <v>1605</v>
      </c>
      <c r="F139" s="211" t="s">
        <v>24</v>
      </c>
      <c r="G139" s="211" t="s">
        <v>42</v>
      </c>
      <c r="H139" s="211"/>
    </row>
    <row r="140" spans="1:8" s="212" customFormat="1">
      <c r="A140" s="210">
        <v>43307</v>
      </c>
      <c r="B140" s="211" t="s">
        <v>984</v>
      </c>
      <c r="C140" s="211" t="s">
        <v>2125</v>
      </c>
      <c r="D140" s="211" t="s">
        <v>2126</v>
      </c>
      <c r="E140" s="211" t="s">
        <v>273</v>
      </c>
      <c r="F140" s="211" t="s">
        <v>24</v>
      </c>
      <c r="G140" s="211" t="s">
        <v>1133</v>
      </c>
      <c r="H140" s="211"/>
    </row>
    <row r="141" spans="1:8" s="212" customFormat="1">
      <c r="A141" s="210">
        <v>43307</v>
      </c>
      <c r="B141" s="211" t="s">
        <v>7</v>
      </c>
      <c r="C141" s="211">
        <v>57645</v>
      </c>
      <c r="D141" s="211" t="s">
        <v>2127</v>
      </c>
      <c r="E141" s="211" t="s">
        <v>7</v>
      </c>
      <c r="F141" s="211" t="s">
        <v>24</v>
      </c>
      <c r="G141" s="211" t="s">
        <v>2128</v>
      </c>
      <c r="H141" s="211"/>
    </row>
    <row r="142" spans="1:8" s="212" customFormat="1">
      <c r="A142" s="210">
        <v>43307</v>
      </c>
      <c r="B142" s="211" t="s">
        <v>4</v>
      </c>
      <c r="C142" s="211">
        <v>5875</v>
      </c>
      <c r="D142" s="211" t="s">
        <v>1365</v>
      </c>
      <c r="E142" s="211" t="s">
        <v>5</v>
      </c>
      <c r="F142" s="211" t="s">
        <v>6</v>
      </c>
      <c r="G142" s="211" t="s">
        <v>65</v>
      </c>
      <c r="H142" s="211"/>
    </row>
    <row r="143" spans="1:8" s="212" customFormat="1">
      <c r="A143" s="210">
        <v>43307</v>
      </c>
      <c r="B143" s="211" t="s">
        <v>4</v>
      </c>
      <c r="C143" s="211">
        <v>6435</v>
      </c>
      <c r="D143" s="211" t="s">
        <v>168</v>
      </c>
      <c r="E143" s="211" t="s">
        <v>5</v>
      </c>
      <c r="F143" s="211" t="s">
        <v>6</v>
      </c>
      <c r="G143" s="211" t="s">
        <v>388</v>
      </c>
      <c r="H143" s="211"/>
    </row>
    <row r="144" spans="1:8" s="212" customFormat="1">
      <c r="A144" s="210">
        <v>43307</v>
      </c>
      <c r="B144" s="211" t="s">
        <v>4</v>
      </c>
      <c r="C144" s="211">
        <v>4490</v>
      </c>
      <c r="D144" s="211" t="s">
        <v>145</v>
      </c>
      <c r="E144" s="211" t="s">
        <v>7</v>
      </c>
      <c r="F144" s="211" t="s">
        <v>7</v>
      </c>
      <c r="G144" s="211" t="s">
        <v>663</v>
      </c>
      <c r="H144" s="211"/>
    </row>
    <row r="145" spans="1:8" s="212" customFormat="1">
      <c r="A145" s="210">
        <v>43307</v>
      </c>
      <c r="B145" s="211" t="s">
        <v>4</v>
      </c>
      <c r="C145" s="211">
        <v>4545</v>
      </c>
      <c r="D145" s="211" t="s">
        <v>131</v>
      </c>
      <c r="E145" s="211" t="s">
        <v>25</v>
      </c>
      <c r="F145" s="211" t="s">
        <v>7</v>
      </c>
      <c r="G145" s="211" t="s">
        <v>2130</v>
      </c>
      <c r="H145" s="211"/>
    </row>
    <row r="146" spans="1:8" s="212" customFormat="1">
      <c r="A146" s="210">
        <v>43308</v>
      </c>
      <c r="B146" s="211" t="s">
        <v>6</v>
      </c>
      <c r="C146" s="211">
        <v>25474</v>
      </c>
      <c r="D146" s="211" t="s">
        <v>2132</v>
      </c>
      <c r="E146" s="211" t="s">
        <v>6</v>
      </c>
      <c r="F146" s="211" t="s">
        <v>24</v>
      </c>
      <c r="G146" s="211" t="s">
        <v>2133</v>
      </c>
      <c r="H146" s="211"/>
    </row>
    <row r="147" spans="1:8" s="212" customFormat="1">
      <c r="A147" s="210">
        <v>43308</v>
      </c>
      <c r="B147" s="211" t="s">
        <v>6</v>
      </c>
      <c r="C147" s="211">
        <v>54529</v>
      </c>
      <c r="D147" s="211" t="s">
        <v>2134</v>
      </c>
      <c r="E147" s="211" t="s">
        <v>24</v>
      </c>
      <c r="F147" s="211" t="s">
        <v>376</v>
      </c>
      <c r="G147" s="211" t="s">
        <v>2135</v>
      </c>
      <c r="H147" s="211"/>
    </row>
    <row r="148" spans="1:8" s="212" customFormat="1">
      <c r="A148" s="210">
        <v>43308</v>
      </c>
      <c r="B148" s="211" t="s">
        <v>7</v>
      </c>
      <c r="C148" s="211">
        <v>40100</v>
      </c>
      <c r="D148" s="211" t="s">
        <v>2136</v>
      </c>
      <c r="E148" s="211" t="s">
        <v>7</v>
      </c>
      <c r="F148" s="211" t="s">
        <v>24</v>
      </c>
      <c r="G148" s="211" t="s">
        <v>1833</v>
      </c>
      <c r="H148" s="211"/>
    </row>
    <row r="149" spans="1:8" s="212" customFormat="1">
      <c r="A149" s="210">
        <v>43309</v>
      </c>
      <c r="B149" s="211" t="s">
        <v>4</v>
      </c>
      <c r="C149" s="211">
        <v>1862</v>
      </c>
      <c r="D149" s="211" t="s">
        <v>205</v>
      </c>
      <c r="E149" s="211" t="s">
        <v>5</v>
      </c>
      <c r="F149" s="211" t="s">
        <v>6</v>
      </c>
      <c r="G149" s="211" t="s">
        <v>123</v>
      </c>
      <c r="H149" s="211"/>
    </row>
    <row r="150" spans="1:8" s="212" customFormat="1">
      <c r="A150" s="210">
        <v>43309</v>
      </c>
      <c r="B150" s="211" t="s">
        <v>4</v>
      </c>
      <c r="C150" s="211">
        <v>2356</v>
      </c>
      <c r="D150" s="211" t="s">
        <v>205</v>
      </c>
      <c r="E150" s="211" t="s">
        <v>7</v>
      </c>
      <c r="F150" s="211" t="s">
        <v>792</v>
      </c>
      <c r="G150" s="211" t="s">
        <v>2137</v>
      </c>
      <c r="H150" s="211"/>
    </row>
    <row r="151" spans="1:8" s="212" customFormat="1">
      <c r="A151" s="210">
        <v>43309</v>
      </c>
      <c r="B151" s="211" t="s">
        <v>4</v>
      </c>
      <c r="C151" s="211">
        <v>4577</v>
      </c>
      <c r="D151" s="211" t="s">
        <v>131</v>
      </c>
      <c r="E151" s="211" t="s">
        <v>5</v>
      </c>
      <c r="F151" s="211" t="s">
        <v>5</v>
      </c>
      <c r="G151" s="211" t="s">
        <v>123</v>
      </c>
      <c r="H151" s="211"/>
    </row>
    <row r="152" spans="1:8" s="212" customFormat="1">
      <c r="A152" s="210">
        <v>43309</v>
      </c>
      <c r="B152" s="211" t="s">
        <v>6</v>
      </c>
      <c r="C152" s="211">
        <v>10318</v>
      </c>
      <c r="D152" s="211" t="s">
        <v>433</v>
      </c>
      <c r="E152" s="211" t="s">
        <v>6</v>
      </c>
      <c r="F152" s="211" t="s">
        <v>6</v>
      </c>
      <c r="G152" s="211" t="s">
        <v>994</v>
      </c>
      <c r="H152" s="211"/>
    </row>
    <row r="153" spans="1:8" s="212" customFormat="1">
      <c r="A153" s="210">
        <v>43309</v>
      </c>
      <c r="B153" s="211" t="s">
        <v>4</v>
      </c>
      <c r="C153" s="211">
        <v>8081</v>
      </c>
      <c r="D153" s="211" t="s">
        <v>133</v>
      </c>
      <c r="E153" s="211" t="s">
        <v>24</v>
      </c>
      <c r="F153" s="211" t="s">
        <v>7</v>
      </c>
      <c r="G153" s="211" t="s">
        <v>116</v>
      </c>
      <c r="H153" s="211"/>
    </row>
    <row r="154" spans="1:8" s="212" customFormat="1">
      <c r="A154" s="210">
        <v>43309</v>
      </c>
      <c r="B154" s="211" t="s">
        <v>4</v>
      </c>
      <c r="C154" s="211">
        <v>2273</v>
      </c>
      <c r="D154" s="211" t="s">
        <v>205</v>
      </c>
      <c r="E154" s="211" t="s">
        <v>5</v>
      </c>
      <c r="F154" s="211" t="s">
        <v>5</v>
      </c>
      <c r="G154" s="211" t="s">
        <v>514</v>
      </c>
      <c r="H154" s="211"/>
    </row>
    <row r="155" spans="1:8" s="212" customFormat="1">
      <c r="A155" s="210">
        <v>43309</v>
      </c>
      <c r="B155" s="211" t="s">
        <v>4</v>
      </c>
      <c r="C155" s="211">
        <v>1840</v>
      </c>
      <c r="D155" s="211" t="s">
        <v>205</v>
      </c>
      <c r="E155" s="211" t="s">
        <v>7</v>
      </c>
      <c r="F155" s="211" t="s">
        <v>24</v>
      </c>
      <c r="G155" s="211" t="s">
        <v>123</v>
      </c>
      <c r="H155" s="211"/>
    </row>
    <row r="156" spans="1:8" s="212" customFormat="1">
      <c r="A156" s="210">
        <v>43309</v>
      </c>
      <c r="B156" s="211" t="s">
        <v>4</v>
      </c>
      <c r="C156" s="211">
        <v>4243</v>
      </c>
      <c r="D156" s="211" t="s">
        <v>141</v>
      </c>
      <c r="E156" s="211" t="s">
        <v>25</v>
      </c>
      <c r="F156" s="211" t="s">
        <v>7</v>
      </c>
      <c r="G156" s="211" t="s">
        <v>123</v>
      </c>
      <c r="H156" s="211"/>
    </row>
    <row r="157" spans="1:8" s="212" customFormat="1">
      <c r="A157" s="210">
        <v>43310</v>
      </c>
      <c r="B157" s="211" t="s">
        <v>7</v>
      </c>
      <c r="C157" s="211">
        <v>57480</v>
      </c>
      <c r="D157" s="211" t="s">
        <v>2140</v>
      </c>
      <c r="E157" s="211" t="s">
        <v>5</v>
      </c>
      <c r="F157" s="211" t="s">
        <v>7</v>
      </c>
      <c r="G157" s="211" t="s">
        <v>1250</v>
      </c>
      <c r="H157" s="211"/>
    </row>
    <row r="158" spans="1:8" s="212" customFormat="1">
      <c r="A158" s="210">
        <v>43310</v>
      </c>
      <c r="B158" s="211" t="s">
        <v>4</v>
      </c>
      <c r="C158" s="211">
        <v>8020</v>
      </c>
      <c r="D158" s="211" t="s">
        <v>135</v>
      </c>
      <c r="E158" s="211" t="s">
        <v>7</v>
      </c>
      <c r="F158" s="211" t="s">
        <v>7</v>
      </c>
      <c r="G158" s="211" t="s">
        <v>389</v>
      </c>
      <c r="H158" s="211"/>
    </row>
    <row r="159" spans="1:8" s="212" customFormat="1">
      <c r="A159" s="210">
        <v>43310</v>
      </c>
      <c r="B159" s="211" t="s">
        <v>1219</v>
      </c>
      <c r="C159" s="211">
        <v>9143</v>
      </c>
      <c r="D159" s="211" t="s">
        <v>1219</v>
      </c>
      <c r="E159" s="211" t="s">
        <v>489</v>
      </c>
      <c r="F159" s="211" t="s">
        <v>6</v>
      </c>
      <c r="G159" s="211" t="s">
        <v>2141</v>
      </c>
      <c r="H159" s="211"/>
    </row>
    <row r="160" spans="1:8" s="212" customFormat="1">
      <c r="A160" s="210">
        <v>43310</v>
      </c>
      <c r="B160" s="211" t="s">
        <v>4</v>
      </c>
      <c r="C160" s="211">
        <v>4981</v>
      </c>
      <c r="D160" s="211" t="s">
        <v>2079</v>
      </c>
      <c r="E160" s="211" t="s">
        <v>5</v>
      </c>
      <c r="F160" s="211" t="s">
        <v>5</v>
      </c>
      <c r="G160" s="211" t="s">
        <v>389</v>
      </c>
      <c r="H160" s="211"/>
    </row>
    <row r="161" spans="1:8" s="212" customFormat="1">
      <c r="A161" s="210">
        <v>43310</v>
      </c>
      <c r="B161" s="211" t="s">
        <v>4</v>
      </c>
      <c r="C161" s="211">
        <v>4476</v>
      </c>
      <c r="D161" s="211" t="s">
        <v>2142</v>
      </c>
      <c r="E161" s="211" t="s">
        <v>5</v>
      </c>
      <c r="F161" s="211" t="s">
        <v>7</v>
      </c>
      <c r="G161" s="211" t="s">
        <v>548</v>
      </c>
      <c r="H161" s="211"/>
    </row>
    <row r="162" spans="1:8" s="212" customFormat="1">
      <c r="A162" s="210">
        <v>43310</v>
      </c>
      <c r="B162" s="211" t="s">
        <v>4</v>
      </c>
      <c r="C162" s="211">
        <v>9029</v>
      </c>
      <c r="D162" s="211" t="s">
        <v>2143</v>
      </c>
      <c r="E162" s="211" t="s">
        <v>5</v>
      </c>
      <c r="F162" s="211" t="s">
        <v>5</v>
      </c>
      <c r="G162" s="211" t="s">
        <v>609</v>
      </c>
      <c r="H162" s="211"/>
    </row>
    <row r="163" spans="1:8" s="212" customFormat="1">
      <c r="A163" s="210">
        <v>43310</v>
      </c>
      <c r="B163" s="211" t="s">
        <v>7</v>
      </c>
      <c r="C163" s="211">
        <v>57310</v>
      </c>
      <c r="D163" s="211" t="s">
        <v>598</v>
      </c>
      <c r="E163" s="211" t="s">
        <v>7</v>
      </c>
      <c r="F163" s="211" t="s">
        <v>7</v>
      </c>
      <c r="G163" s="211" t="s">
        <v>42</v>
      </c>
      <c r="H163" s="211"/>
    </row>
    <row r="164" spans="1:8" s="212" customFormat="1">
      <c r="A164" s="210">
        <v>43310</v>
      </c>
      <c r="B164" s="211" t="s">
        <v>4</v>
      </c>
      <c r="C164" s="211">
        <v>4980</v>
      </c>
      <c r="D164" s="211" t="s">
        <v>2079</v>
      </c>
      <c r="E164" s="211" t="s">
        <v>5</v>
      </c>
      <c r="F164" s="211" t="s">
        <v>5</v>
      </c>
      <c r="G164" s="211" t="s">
        <v>123</v>
      </c>
      <c r="H164" s="211"/>
    </row>
    <row r="165" spans="1:8" s="212" customFormat="1">
      <c r="A165" s="210">
        <v>43310</v>
      </c>
      <c r="B165" s="211" t="s">
        <v>4</v>
      </c>
      <c r="C165" s="211">
        <v>4670</v>
      </c>
      <c r="D165" s="211" t="s">
        <v>131</v>
      </c>
      <c r="E165" s="211" t="s">
        <v>5</v>
      </c>
      <c r="F165" s="211" t="s">
        <v>5</v>
      </c>
      <c r="G165" s="211" t="s">
        <v>116</v>
      </c>
      <c r="H165" s="211"/>
    </row>
    <row r="166" spans="1:8" s="212" customFormat="1">
      <c r="A166" s="210">
        <v>43311</v>
      </c>
      <c r="B166" s="211" t="s">
        <v>2146</v>
      </c>
      <c r="C166" s="211">
        <v>6515</v>
      </c>
      <c r="D166" s="211" t="s">
        <v>2147</v>
      </c>
      <c r="E166" s="211" t="s">
        <v>984</v>
      </c>
      <c r="F166" s="211" t="s">
        <v>2148</v>
      </c>
      <c r="G166" s="211" t="s">
        <v>2149</v>
      </c>
      <c r="H166" s="211"/>
    </row>
    <row r="167" spans="1:8" s="212" customFormat="1">
      <c r="A167" s="210">
        <v>43311</v>
      </c>
      <c r="B167" s="211" t="s">
        <v>4</v>
      </c>
      <c r="C167" s="211">
        <v>4470</v>
      </c>
      <c r="D167" s="211" t="s">
        <v>139</v>
      </c>
      <c r="E167" s="211" t="s">
        <v>5</v>
      </c>
      <c r="F167" s="211" t="s">
        <v>5</v>
      </c>
      <c r="G167" s="211" t="s">
        <v>123</v>
      </c>
      <c r="H167" s="211"/>
    </row>
    <row r="168" spans="1:8" s="212" customFormat="1">
      <c r="A168" s="210">
        <v>43311</v>
      </c>
      <c r="B168" s="211" t="s">
        <v>4</v>
      </c>
      <c r="C168" s="211">
        <v>8355</v>
      </c>
      <c r="D168" s="211" t="s">
        <v>295</v>
      </c>
      <c r="E168" s="211" t="s">
        <v>5</v>
      </c>
      <c r="F168" s="211" t="s">
        <v>5</v>
      </c>
      <c r="G168" s="211" t="s">
        <v>116</v>
      </c>
      <c r="H168" s="211"/>
    </row>
    <row r="169" spans="1:8" s="212" customFormat="1">
      <c r="A169" s="210">
        <v>43311</v>
      </c>
      <c r="B169" s="211" t="s">
        <v>4</v>
      </c>
      <c r="C169" s="211">
        <v>8356</v>
      </c>
      <c r="D169" s="211" t="s">
        <v>295</v>
      </c>
      <c r="E169" s="211" t="s">
        <v>5</v>
      </c>
      <c r="F169" s="211" t="s">
        <v>5</v>
      </c>
      <c r="G169" s="211" t="s">
        <v>116</v>
      </c>
      <c r="H169" s="211"/>
    </row>
    <row r="170" spans="1:8" s="212" customFormat="1">
      <c r="A170" s="210">
        <v>43311</v>
      </c>
      <c r="B170" s="211" t="s">
        <v>4</v>
      </c>
      <c r="C170" s="211">
        <v>4976</v>
      </c>
      <c r="D170" s="211" t="s">
        <v>340</v>
      </c>
      <c r="E170" s="211" t="s">
        <v>7</v>
      </c>
      <c r="F170" s="211" t="s">
        <v>7</v>
      </c>
      <c r="G170" s="211" t="s">
        <v>1208</v>
      </c>
      <c r="H170" s="211"/>
    </row>
    <row r="171" spans="1:8" s="212" customFormat="1">
      <c r="A171" s="210">
        <v>43311</v>
      </c>
      <c r="B171" s="211" t="s">
        <v>4</v>
      </c>
      <c r="C171" s="211">
        <v>6165</v>
      </c>
      <c r="D171" s="211" t="s">
        <v>177</v>
      </c>
      <c r="E171" s="211" t="s">
        <v>5</v>
      </c>
      <c r="F171" s="211" t="s">
        <v>5</v>
      </c>
      <c r="G171" s="211" t="s">
        <v>389</v>
      </c>
      <c r="H171" s="211"/>
    </row>
    <row r="172" spans="1:8" s="212" customFormat="1">
      <c r="A172" s="210">
        <v>43312</v>
      </c>
      <c r="B172" s="211" t="s">
        <v>4</v>
      </c>
      <c r="C172" s="211">
        <v>4599</v>
      </c>
      <c r="D172" s="211" t="s">
        <v>131</v>
      </c>
      <c r="E172" s="211" t="s">
        <v>5</v>
      </c>
      <c r="F172" s="211" t="s">
        <v>5</v>
      </c>
      <c r="G172" s="211" t="s">
        <v>470</v>
      </c>
      <c r="H172" s="211"/>
    </row>
    <row r="173" spans="1:8" s="212" customFormat="1">
      <c r="A173" s="210">
        <v>43312</v>
      </c>
      <c r="B173" s="211" t="s">
        <v>4</v>
      </c>
      <c r="C173" s="211">
        <v>2319</v>
      </c>
      <c r="D173" s="211" t="s">
        <v>136</v>
      </c>
      <c r="E173" s="211" t="s">
        <v>6</v>
      </c>
      <c r="F173" s="211" t="s">
        <v>5</v>
      </c>
      <c r="G173" s="211" t="s">
        <v>260</v>
      </c>
      <c r="H173" s="211"/>
    </row>
    <row r="174" spans="1:8" s="212" customFormat="1">
      <c r="A174" s="210">
        <v>43312</v>
      </c>
      <c r="B174" s="211" t="s">
        <v>22</v>
      </c>
      <c r="C174" s="211">
        <v>6750</v>
      </c>
      <c r="D174" s="211" t="s">
        <v>2150</v>
      </c>
      <c r="E174" s="211" t="s">
        <v>7</v>
      </c>
      <c r="F174" s="211" t="s">
        <v>24</v>
      </c>
      <c r="G174" s="211" t="s">
        <v>2151</v>
      </c>
      <c r="H174" s="211"/>
    </row>
    <row r="175" spans="1:8" s="212" customFormat="1">
      <c r="A175" s="210">
        <v>43312</v>
      </c>
      <c r="B175" s="211" t="s">
        <v>4</v>
      </c>
      <c r="C175" s="211">
        <v>57970</v>
      </c>
      <c r="D175" s="211" t="s">
        <v>739</v>
      </c>
      <c r="E175" s="211" t="s">
        <v>7</v>
      </c>
      <c r="F175" s="211" t="s">
        <v>7</v>
      </c>
      <c r="G175" s="211" t="s">
        <v>116</v>
      </c>
      <c r="H175" s="211"/>
    </row>
    <row r="176" spans="1:8" s="212" customFormat="1">
      <c r="A176" s="210">
        <v>43312</v>
      </c>
      <c r="B176" s="211" t="s">
        <v>7</v>
      </c>
      <c r="C176" s="211">
        <v>57940</v>
      </c>
      <c r="D176" s="211" t="s">
        <v>2153</v>
      </c>
      <c r="E176" s="211" t="s">
        <v>7</v>
      </c>
      <c r="F176" s="211" t="s">
        <v>7</v>
      </c>
      <c r="G176" s="211" t="s">
        <v>548</v>
      </c>
      <c r="H176" s="211"/>
    </row>
    <row r="177" spans="1:8" s="212" customFormat="1">
      <c r="A177" s="210">
        <v>43312</v>
      </c>
      <c r="B177" s="211" t="s">
        <v>4</v>
      </c>
      <c r="C177" s="211">
        <v>3332</v>
      </c>
      <c r="D177" s="211" t="s">
        <v>303</v>
      </c>
      <c r="E177" s="211" t="s">
        <v>25</v>
      </c>
      <c r="F177" s="211" t="s">
        <v>7</v>
      </c>
      <c r="G177" s="211" t="s">
        <v>98</v>
      </c>
      <c r="H177" s="21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7"/>
  <dimension ref="A1:H363"/>
  <sheetViews>
    <sheetView topLeftCell="A342" workbookViewId="0">
      <selection activeCell="H363" sqref="H1:H363"/>
    </sheetView>
  </sheetViews>
  <sheetFormatPr baseColWidth="10" defaultRowHeight="15"/>
  <cols>
    <col min="7" max="7" width="26.33203125" customWidth="1"/>
  </cols>
  <sheetData>
    <row r="1" spans="1:8" s="212" customFormat="1">
      <c r="A1" s="210">
        <v>43313</v>
      </c>
      <c r="B1" s="211" t="s">
        <v>7</v>
      </c>
      <c r="C1" s="211">
        <v>54770</v>
      </c>
      <c r="D1" s="211" t="s">
        <v>750</v>
      </c>
      <c r="E1" s="211" t="s">
        <v>7</v>
      </c>
      <c r="F1" s="211" t="s">
        <v>7</v>
      </c>
      <c r="G1" s="211" t="s">
        <v>98</v>
      </c>
      <c r="H1" s="211"/>
    </row>
    <row r="2" spans="1:8" s="212" customFormat="1">
      <c r="A2" s="210">
        <v>43313</v>
      </c>
      <c r="B2" s="211" t="s">
        <v>4</v>
      </c>
      <c r="C2" s="211">
        <v>3925</v>
      </c>
      <c r="D2" s="211" t="s">
        <v>175</v>
      </c>
      <c r="E2" s="211" t="s">
        <v>5</v>
      </c>
      <c r="F2" s="211" t="s">
        <v>7</v>
      </c>
      <c r="G2" s="211" t="s">
        <v>2156</v>
      </c>
      <c r="H2" s="211"/>
    </row>
    <row r="3" spans="1:8" s="212" customFormat="1">
      <c r="A3" s="210">
        <v>43339</v>
      </c>
      <c r="B3" s="211" t="s">
        <v>4</v>
      </c>
      <c r="C3" s="211">
        <v>8352</v>
      </c>
      <c r="D3" s="211" t="s">
        <v>149</v>
      </c>
      <c r="E3" s="211" t="s">
        <v>2525</v>
      </c>
      <c r="F3" s="211" t="s">
        <v>24</v>
      </c>
      <c r="G3" s="211" t="s">
        <v>2526</v>
      </c>
      <c r="H3" s="211"/>
    </row>
    <row r="4" spans="1:8" s="212" customFormat="1">
      <c r="A4" s="210">
        <v>43313</v>
      </c>
      <c r="B4" s="211" t="s">
        <v>4</v>
      </c>
      <c r="C4" s="211">
        <v>4524</v>
      </c>
      <c r="D4" s="211" t="s">
        <v>131</v>
      </c>
      <c r="E4" s="211" t="s">
        <v>24</v>
      </c>
      <c r="F4" s="211" t="s">
        <v>24</v>
      </c>
      <c r="G4" s="211" t="s">
        <v>2165</v>
      </c>
      <c r="H4" s="211"/>
    </row>
    <row r="5" spans="1:8" s="212" customFormat="1">
      <c r="A5" s="210">
        <v>43313</v>
      </c>
      <c r="B5" s="211" t="s">
        <v>4</v>
      </c>
      <c r="C5" s="211">
        <v>4613</v>
      </c>
      <c r="D5" s="211" t="s">
        <v>207</v>
      </c>
      <c r="E5" s="211" t="s">
        <v>24</v>
      </c>
      <c r="F5" s="211" t="s">
        <v>7</v>
      </c>
      <c r="G5" s="211" t="s">
        <v>1763</v>
      </c>
      <c r="H5" s="211"/>
    </row>
    <row r="6" spans="1:8" s="212" customFormat="1">
      <c r="A6" s="210">
        <v>43313</v>
      </c>
      <c r="B6" s="211" t="s">
        <v>4</v>
      </c>
      <c r="C6" s="211">
        <v>2665</v>
      </c>
      <c r="D6" s="211" t="s">
        <v>205</v>
      </c>
      <c r="E6" s="211" t="s">
        <v>24</v>
      </c>
      <c r="F6" s="211" t="s">
        <v>7</v>
      </c>
      <c r="G6" s="211" t="s">
        <v>514</v>
      </c>
      <c r="H6" s="211"/>
    </row>
    <row r="7" spans="1:8" s="212" customFormat="1">
      <c r="A7" s="210">
        <v>43315</v>
      </c>
      <c r="B7" s="211" t="s">
        <v>6</v>
      </c>
      <c r="C7" s="211">
        <v>546310</v>
      </c>
      <c r="D7" s="211" t="s">
        <v>2194</v>
      </c>
      <c r="E7" s="211" t="s">
        <v>24</v>
      </c>
      <c r="F7" s="211" t="s">
        <v>24</v>
      </c>
      <c r="G7" s="211" t="s">
        <v>123</v>
      </c>
      <c r="H7" s="211"/>
    </row>
    <row r="8" spans="1:8" s="212" customFormat="1">
      <c r="A8" s="210">
        <v>43316</v>
      </c>
      <c r="B8" s="211" t="s">
        <v>2197</v>
      </c>
      <c r="C8" s="211" t="s">
        <v>2198</v>
      </c>
      <c r="D8" s="211" t="s">
        <v>24</v>
      </c>
      <c r="E8" s="211" t="s">
        <v>24</v>
      </c>
      <c r="F8" s="211" t="s">
        <v>24</v>
      </c>
      <c r="G8" s="211" t="s">
        <v>1240</v>
      </c>
      <c r="H8" s="211"/>
    </row>
    <row r="9" spans="1:8" s="212" customFormat="1">
      <c r="A9" s="210">
        <v>43316</v>
      </c>
      <c r="B9" s="211" t="s">
        <v>4</v>
      </c>
      <c r="C9" s="211">
        <v>4052</v>
      </c>
      <c r="D9" s="211" t="s">
        <v>141</v>
      </c>
      <c r="E9" s="211" t="s">
        <v>24</v>
      </c>
      <c r="F9" s="211" t="s">
        <v>1826</v>
      </c>
      <c r="G9" s="211" t="s">
        <v>389</v>
      </c>
      <c r="H9" s="211"/>
    </row>
    <row r="10" spans="1:8" s="212" customFormat="1">
      <c r="A10" s="210">
        <v>43316</v>
      </c>
      <c r="B10" s="211" t="s">
        <v>1125</v>
      </c>
      <c r="C10" s="211" t="s">
        <v>2202</v>
      </c>
      <c r="D10" s="211" t="s">
        <v>2203</v>
      </c>
      <c r="E10" s="211" t="s">
        <v>24</v>
      </c>
      <c r="F10" s="211" t="s">
        <v>7</v>
      </c>
      <c r="G10" s="211" t="s">
        <v>514</v>
      </c>
      <c r="H10" s="211"/>
    </row>
    <row r="11" spans="1:8" s="212" customFormat="1">
      <c r="A11" s="210">
        <v>43316</v>
      </c>
      <c r="B11" s="211" t="s">
        <v>4</v>
      </c>
      <c r="C11" s="211">
        <v>7620</v>
      </c>
      <c r="D11" s="211" t="s">
        <v>153</v>
      </c>
      <c r="E11" s="211" t="s">
        <v>24</v>
      </c>
      <c r="F11" s="211" t="s">
        <v>24</v>
      </c>
      <c r="G11" s="211" t="s">
        <v>123</v>
      </c>
      <c r="H11" s="211"/>
    </row>
    <row r="12" spans="1:8" s="212" customFormat="1">
      <c r="A12" s="210">
        <v>43317</v>
      </c>
      <c r="B12" s="211" t="s">
        <v>604</v>
      </c>
      <c r="C12" s="211">
        <v>84005</v>
      </c>
      <c r="D12" s="211" t="s">
        <v>947</v>
      </c>
      <c r="E12" s="211" t="s">
        <v>24</v>
      </c>
      <c r="F12" s="211" t="s">
        <v>24</v>
      </c>
      <c r="G12" s="211" t="s">
        <v>2151</v>
      </c>
      <c r="H12" s="211"/>
    </row>
    <row r="13" spans="1:8" s="212" customFormat="1">
      <c r="A13" s="210">
        <v>43319</v>
      </c>
      <c r="B13" s="211" t="s">
        <v>4</v>
      </c>
      <c r="C13" s="211">
        <v>3843</v>
      </c>
      <c r="D13" s="211" t="s">
        <v>304</v>
      </c>
      <c r="E13" s="211" t="s">
        <v>24</v>
      </c>
      <c r="F13" s="211" t="s">
        <v>24</v>
      </c>
      <c r="G13" s="211" t="s">
        <v>891</v>
      </c>
      <c r="H13" s="211"/>
    </row>
    <row r="14" spans="1:8" s="212" customFormat="1">
      <c r="A14" s="210">
        <v>43321</v>
      </c>
      <c r="B14" s="211" t="s">
        <v>984</v>
      </c>
      <c r="C14" s="211" t="s">
        <v>2287</v>
      </c>
      <c r="D14" s="211" t="s">
        <v>2288</v>
      </c>
      <c r="E14" s="211" t="s">
        <v>24</v>
      </c>
      <c r="F14" s="211" t="s">
        <v>24</v>
      </c>
      <c r="G14" s="211" t="s">
        <v>514</v>
      </c>
      <c r="H14" s="211"/>
    </row>
    <row r="15" spans="1:8" s="212" customFormat="1">
      <c r="A15" s="210">
        <v>43321</v>
      </c>
      <c r="B15" s="211" t="s">
        <v>4</v>
      </c>
      <c r="C15" s="211">
        <v>8478</v>
      </c>
      <c r="D15" s="211" t="s">
        <v>1655</v>
      </c>
      <c r="E15" s="211" t="s">
        <v>24</v>
      </c>
      <c r="F15" s="211" t="s">
        <v>230</v>
      </c>
      <c r="G15" s="211" t="s">
        <v>116</v>
      </c>
      <c r="H15" s="211"/>
    </row>
    <row r="16" spans="1:8" s="212" customFormat="1">
      <c r="A16" s="210">
        <v>43321</v>
      </c>
      <c r="B16" s="211" t="s">
        <v>24</v>
      </c>
      <c r="C16" s="211" t="s">
        <v>2306</v>
      </c>
      <c r="D16" s="211" t="s">
        <v>2307</v>
      </c>
      <c r="E16" s="211" t="s">
        <v>24</v>
      </c>
      <c r="F16" s="211" t="s">
        <v>2308</v>
      </c>
      <c r="G16" s="211" t="s">
        <v>2309</v>
      </c>
      <c r="H16" s="211"/>
    </row>
    <row r="17" spans="1:8" s="212" customFormat="1">
      <c r="A17" s="210">
        <v>43325</v>
      </c>
      <c r="B17" s="211" t="s">
        <v>4</v>
      </c>
      <c r="C17" s="211">
        <v>8258</v>
      </c>
      <c r="D17" s="211" t="s">
        <v>162</v>
      </c>
      <c r="E17" s="211" t="s">
        <v>24</v>
      </c>
      <c r="F17" s="211" t="s">
        <v>7</v>
      </c>
      <c r="G17" s="211" t="s">
        <v>2337</v>
      </c>
      <c r="H17" s="211"/>
    </row>
    <row r="18" spans="1:8" s="212" customFormat="1">
      <c r="A18" s="210">
        <v>43325</v>
      </c>
      <c r="B18" s="211" t="s">
        <v>4</v>
      </c>
      <c r="C18" s="211">
        <v>8455</v>
      </c>
      <c r="D18" s="211" t="s">
        <v>2345</v>
      </c>
      <c r="E18" s="211" t="s">
        <v>24</v>
      </c>
      <c r="F18" s="211" t="s">
        <v>7</v>
      </c>
      <c r="G18" s="211" t="s">
        <v>98</v>
      </c>
      <c r="H18" s="211"/>
    </row>
    <row r="19" spans="1:8" s="212" customFormat="1">
      <c r="A19" s="210">
        <v>43325</v>
      </c>
      <c r="B19" s="211" t="s">
        <v>4</v>
      </c>
      <c r="C19" s="211">
        <v>8385</v>
      </c>
      <c r="D19" s="211" t="s">
        <v>305</v>
      </c>
      <c r="E19" s="211" t="s">
        <v>24</v>
      </c>
      <c r="F19" s="211" t="s">
        <v>24</v>
      </c>
      <c r="G19" s="211" t="s">
        <v>548</v>
      </c>
      <c r="H19" s="211"/>
    </row>
    <row r="20" spans="1:8" s="212" customFormat="1">
      <c r="A20" s="210">
        <v>43325</v>
      </c>
      <c r="B20" s="211" t="s">
        <v>250</v>
      </c>
      <c r="C20" s="211" t="s">
        <v>2352</v>
      </c>
      <c r="D20" s="211" t="s">
        <v>250</v>
      </c>
      <c r="E20" s="211" t="s">
        <v>24</v>
      </c>
      <c r="F20" s="211" t="s">
        <v>24</v>
      </c>
      <c r="G20" s="211" t="s">
        <v>65</v>
      </c>
      <c r="H20" s="211"/>
    </row>
    <row r="21" spans="1:8" s="212" customFormat="1">
      <c r="A21" s="210">
        <v>43327</v>
      </c>
      <c r="B21" s="211" t="s">
        <v>250</v>
      </c>
      <c r="C21" s="211" t="s">
        <v>2381</v>
      </c>
      <c r="D21" s="211" t="s">
        <v>2382</v>
      </c>
      <c r="E21" s="211" t="s">
        <v>24</v>
      </c>
      <c r="F21" s="211" t="s">
        <v>2383</v>
      </c>
      <c r="G21" s="211" t="s">
        <v>514</v>
      </c>
      <c r="H21" s="211"/>
    </row>
    <row r="22" spans="1:8" s="212" customFormat="1">
      <c r="A22" s="210">
        <v>43327</v>
      </c>
      <c r="B22" s="211" t="s">
        <v>4</v>
      </c>
      <c r="C22" s="211">
        <v>7240</v>
      </c>
      <c r="D22" s="211" t="s">
        <v>153</v>
      </c>
      <c r="E22" s="211" t="s">
        <v>24</v>
      </c>
      <c r="F22" s="211" t="s">
        <v>5</v>
      </c>
      <c r="G22" s="211" t="s">
        <v>42</v>
      </c>
      <c r="H22" s="211"/>
    </row>
    <row r="23" spans="1:8" s="212" customFormat="1">
      <c r="A23" s="210">
        <v>43328</v>
      </c>
      <c r="B23" s="211" t="s">
        <v>2399</v>
      </c>
      <c r="C23" s="211">
        <v>626</v>
      </c>
      <c r="D23" s="211" t="s">
        <v>2400</v>
      </c>
      <c r="E23" s="211" t="s">
        <v>24</v>
      </c>
      <c r="F23" s="211" t="s">
        <v>24</v>
      </c>
      <c r="G23" s="211" t="s">
        <v>514</v>
      </c>
      <c r="H23" s="211"/>
    </row>
    <row r="24" spans="1:8" s="212" customFormat="1">
      <c r="A24" s="210">
        <v>43328</v>
      </c>
      <c r="B24" s="211" t="s">
        <v>4</v>
      </c>
      <c r="C24" s="211">
        <v>8084</v>
      </c>
      <c r="D24" s="211" t="s">
        <v>133</v>
      </c>
      <c r="E24" s="211" t="s">
        <v>24</v>
      </c>
      <c r="F24" s="211" t="s">
        <v>6</v>
      </c>
      <c r="G24" s="211" t="s">
        <v>2404</v>
      </c>
      <c r="H24" s="211"/>
    </row>
    <row r="25" spans="1:8" s="212" customFormat="1">
      <c r="A25" s="210">
        <v>43331</v>
      </c>
      <c r="B25" s="211" t="s">
        <v>4</v>
      </c>
      <c r="C25" s="211">
        <v>1713</v>
      </c>
      <c r="D25" s="211" t="s">
        <v>205</v>
      </c>
      <c r="E25" s="211" t="s">
        <v>24</v>
      </c>
      <c r="F25" s="211" t="s">
        <v>2424</v>
      </c>
      <c r="G25" s="211" t="s">
        <v>1833</v>
      </c>
      <c r="H25" s="211"/>
    </row>
    <row r="26" spans="1:8" s="212" customFormat="1">
      <c r="A26" s="210">
        <v>43332</v>
      </c>
      <c r="B26" s="211" t="s">
        <v>4</v>
      </c>
      <c r="C26" s="211">
        <v>8030</v>
      </c>
      <c r="D26" s="211" t="s">
        <v>135</v>
      </c>
      <c r="E26" s="211" t="s">
        <v>24</v>
      </c>
      <c r="F26" s="211" t="s">
        <v>9</v>
      </c>
      <c r="G26" s="211" t="s">
        <v>42</v>
      </c>
      <c r="H26" s="211"/>
    </row>
    <row r="27" spans="1:8" s="212" customFormat="1">
      <c r="A27" s="210">
        <v>43332</v>
      </c>
      <c r="B27" s="211" t="s">
        <v>4</v>
      </c>
      <c r="C27" s="211">
        <v>2430</v>
      </c>
      <c r="D27" s="211" t="s">
        <v>205</v>
      </c>
      <c r="E27" s="211" t="s">
        <v>24</v>
      </c>
      <c r="F27" s="211" t="s">
        <v>7</v>
      </c>
      <c r="G27" s="211" t="s">
        <v>1833</v>
      </c>
      <c r="H27" s="211"/>
    </row>
    <row r="28" spans="1:8" s="212" customFormat="1">
      <c r="A28" s="210">
        <v>43333</v>
      </c>
      <c r="B28" s="211" t="s">
        <v>250</v>
      </c>
      <c r="C28" s="211" t="s">
        <v>2446</v>
      </c>
      <c r="D28" s="211" t="s">
        <v>2447</v>
      </c>
      <c r="E28" s="211" t="s">
        <v>24</v>
      </c>
      <c r="F28" s="211" t="s">
        <v>6</v>
      </c>
      <c r="G28" s="211" t="s">
        <v>388</v>
      </c>
      <c r="H28" s="211"/>
    </row>
    <row r="29" spans="1:8" s="212" customFormat="1">
      <c r="A29" s="210">
        <v>43334</v>
      </c>
      <c r="B29" s="211" t="s">
        <v>4</v>
      </c>
      <c r="C29" s="211">
        <v>2317</v>
      </c>
      <c r="D29" s="211" t="s">
        <v>136</v>
      </c>
      <c r="E29" s="211" t="s">
        <v>24</v>
      </c>
      <c r="F29" s="211" t="s">
        <v>7</v>
      </c>
      <c r="G29" s="211" t="s">
        <v>548</v>
      </c>
      <c r="H29" s="211"/>
    </row>
    <row r="30" spans="1:8" s="212" customFormat="1">
      <c r="A30" s="210">
        <v>43334</v>
      </c>
      <c r="B30" s="211" t="s">
        <v>4</v>
      </c>
      <c r="C30" s="211">
        <v>5408</v>
      </c>
      <c r="D30" s="211" t="s">
        <v>833</v>
      </c>
      <c r="E30" s="211" t="s">
        <v>24</v>
      </c>
      <c r="F30" s="211" t="s">
        <v>7</v>
      </c>
      <c r="G30" s="211" t="s">
        <v>548</v>
      </c>
      <c r="H30" s="211"/>
    </row>
    <row r="31" spans="1:8" s="212" customFormat="1">
      <c r="A31" s="210">
        <v>43334</v>
      </c>
      <c r="B31" s="211" t="s">
        <v>4</v>
      </c>
      <c r="C31" s="211">
        <v>4874</v>
      </c>
      <c r="D31" s="211" t="s">
        <v>317</v>
      </c>
      <c r="E31" s="211" t="s">
        <v>24</v>
      </c>
      <c r="F31" s="211" t="s">
        <v>2466</v>
      </c>
      <c r="G31" s="211" t="s">
        <v>243</v>
      </c>
      <c r="H31" s="211"/>
    </row>
    <row r="32" spans="1:8" s="212" customFormat="1">
      <c r="A32" s="210">
        <v>43336</v>
      </c>
      <c r="B32" s="211" t="s">
        <v>22</v>
      </c>
      <c r="C32" s="211">
        <v>6780</v>
      </c>
      <c r="D32" s="211" t="s">
        <v>628</v>
      </c>
      <c r="E32" s="211" t="s">
        <v>24</v>
      </c>
      <c r="F32" s="211" t="s">
        <v>7</v>
      </c>
      <c r="G32" s="211" t="s">
        <v>123</v>
      </c>
      <c r="H32" s="211"/>
    </row>
    <row r="33" spans="1:8" s="212" customFormat="1">
      <c r="A33" s="210">
        <v>43337</v>
      </c>
      <c r="B33" s="211" t="s">
        <v>22</v>
      </c>
      <c r="C33" s="211">
        <v>6700</v>
      </c>
      <c r="D33" s="211" t="s">
        <v>326</v>
      </c>
      <c r="E33" s="211" t="s">
        <v>24</v>
      </c>
      <c r="F33" s="211" t="s">
        <v>24</v>
      </c>
      <c r="G33" s="211" t="s">
        <v>2507</v>
      </c>
      <c r="H33" s="211"/>
    </row>
    <row r="34" spans="1:8" s="212" customFormat="1">
      <c r="A34" s="210">
        <v>43338</v>
      </c>
      <c r="B34" s="211" t="s">
        <v>250</v>
      </c>
      <c r="C34" s="211" t="s">
        <v>2512</v>
      </c>
      <c r="D34" s="211" t="s">
        <v>1896</v>
      </c>
      <c r="E34" s="211" t="s">
        <v>24</v>
      </c>
      <c r="F34" s="211" t="s">
        <v>7</v>
      </c>
      <c r="G34" s="211" t="s">
        <v>1167</v>
      </c>
      <c r="H34" s="211"/>
    </row>
    <row r="35" spans="1:8" s="212" customFormat="1">
      <c r="A35" s="210">
        <v>43338</v>
      </c>
      <c r="B35" s="211" t="s">
        <v>250</v>
      </c>
      <c r="C35" s="211" t="s">
        <v>2513</v>
      </c>
      <c r="D35" s="211" t="s">
        <v>2514</v>
      </c>
      <c r="E35" s="211" t="s">
        <v>24</v>
      </c>
      <c r="F35" s="211" t="s">
        <v>24</v>
      </c>
      <c r="G35" s="211" t="s">
        <v>510</v>
      </c>
      <c r="H35" s="211"/>
    </row>
    <row r="36" spans="1:8" s="212" customFormat="1">
      <c r="A36" s="210">
        <v>43338</v>
      </c>
      <c r="B36" s="211" t="s">
        <v>4</v>
      </c>
      <c r="C36" s="211">
        <v>8081</v>
      </c>
      <c r="D36" s="211" t="s">
        <v>133</v>
      </c>
      <c r="E36" s="211" t="s">
        <v>24</v>
      </c>
      <c r="F36" s="211" t="s">
        <v>28</v>
      </c>
      <c r="G36" s="211" t="s">
        <v>2518</v>
      </c>
      <c r="H36" s="211"/>
    </row>
    <row r="37" spans="1:8" s="212" customFormat="1">
      <c r="A37" s="210">
        <v>43339</v>
      </c>
      <c r="B37" s="211" t="s">
        <v>7</v>
      </c>
      <c r="C37" s="211">
        <v>57920</v>
      </c>
      <c r="D37" s="211" t="s">
        <v>2521</v>
      </c>
      <c r="E37" s="211" t="s">
        <v>24</v>
      </c>
      <c r="F37" s="211" t="s">
        <v>7</v>
      </c>
      <c r="G37" s="211" t="s">
        <v>388</v>
      </c>
      <c r="H37" s="211"/>
    </row>
    <row r="38" spans="1:8" s="212" customFormat="1">
      <c r="A38" s="210">
        <v>43339</v>
      </c>
      <c r="B38" s="211" t="s">
        <v>250</v>
      </c>
      <c r="C38" s="211" t="s">
        <v>2523</v>
      </c>
      <c r="D38" s="211" t="s">
        <v>2524</v>
      </c>
      <c r="E38" s="211" t="s">
        <v>24</v>
      </c>
      <c r="F38" s="211" t="s">
        <v>7</v>
      </c>
      <c r="G38" s="211" t="s">
        <v>510</v>
      </c>
      <c r="H38" s="211"/>
    </row>
    <row r="39" spans="1:8" s="212" customFormat="1">
      <c r="A39" s="210">
        <v>43339</v>
      </c>
      <c r="B39" s="211" t="s">
        <v>4</v>
      </c>
      <c r="C39" s="211">
        <v>5368</v>
      </c>
      <c r="D39" s="211" t="s">
        <v>155</v>
      </c>
      <c r="E39" s="211" t="s">
        <v>24</v>
      </c>
      <c r="F39" s="211" t="s">
        <v>24</v>
      </c>
      <c r="G39" s="211" t="s">
        <v>388</v>
      </c>
      <c r="H39" s="211"/>
    </row>
    <row r="40" spans="1:8" s="212" customFormat="1">
      <c r="A40" s="210">
        <v>43339</v>
      </c>
      <c r="B40" s="211" t="s">
        <v>4</v>
      </c>
      <c r="C40" s="211">
        <v>1518</v>
      </c>
      <c r="D40" s="211" t="s">
        <v>205</v>
      </c>
      <c r="E40" s="211" t="s">
        <v>24</v>
      </c>
      <c r="F40" s="211" t="s">
        <v>7</v>
      </c>
      <c r="G40" s="211" t="s">
        <v>388</v>
      </c>
      <c r="H40" s="211"/>
    </row>
    <row r="41" spans="1:8" s="212" customFormat="1">
      <c r="A41" s="210">
        <v>43339</v>
      </c>
      <c r="B41" s="211" t="s">
        <v>4</v>
      </c>
      <c r="C41" s="211">
        <v>8370</v>
      </c>
      <c r="D41" s="211" t="s">
        <v>154</v>
      </c>
      <c r="E41" s="211" t="s">
        <v>24</v>
      </c>
      <c r="F41" s="211" t="s">
        <v>2542</v>
      </c>
      <c r="G41" s="211" t="s">
        <v>2543</v>
      </c>
      <c r="H41" s="211"/>
    </row>
    <row r="42" spans="1:8" s="212" customFormat="1">
      <c r="A42" s="210">
        <v>43339</v>
      </c>
      <c r="B42" s="211" t="s">
        <v>4</v>
      </c>
      <c r="C42" s="211">
        <v>4514</v>
      </c>
      <c r="D42" s="211" t="s">
        <v>131</v>
      </c>
      <c r="E42" s="211" t="s">
        <v>24</v>
      </c>
      <c r="F42" s="211" t="s">
        <v>6</v>
      </c>
      <c r="G42" s="211" t="s">
        <v>2543</v>
      </c>
      <c r="H42" s="211"/>
    </row>
    <row r="43" spans="1:8" s="212" customFormat="1">
      <c r="A43" s="210">
        <v>43343</v>
      </c>
      <c r="B43" s="211" t="s">
        <v>4</v>
      </c>
      <c r="C43" s="211">
        <v>1477</v>
      </c>
      <c r="D43" s="211" t="s">
        <v>205</v>
      </c>
      <c r="E43" s="211" t="s">
        <v>24</v>
      </c>
      <c r="F43" s="211" t="s">
        <v>1679</v>
      </c>
      <c r="G43" s="211" t="s">
        <v>388</v>
      </c>
      <c r="H43" s="211"/>
    </row>
    <row r="44" spans="1:8" s="212" customFormat="1">
      <c r="A44" s="210">
        <v>43337</v>
      </c>
      <c r="B44" s="211" t="s">
        <v>4</v>
      </c>
      <c r="C44" s="211">
        <v>3734</v>
      </c>
      <c r="D44" s="211" t="s">
        <v>192</v>
      </c>
      <c r="E44" s="211" t="s">
        <v>2504</v>
      </c>
      <c r="F44" s="211" t="s">
        <v>7</v>
      </c>
      <c r="G44" s="211" t="s">
        <v>2505</v>
      </c>
      <c r="H44" s="211"/>
    </row>
    <row r="45" spans="1:8" s="212" customFormat="1">
      <c r="A45" s="210">
        <v>43332</v>
      </c>
      <c r="B45" s="211" t="s">
        <v>4</v>
      </c>
      <c r="C45" s="211">
        <v>1550</v>
      </c>
      <c r="D45" s="211" t="s">
        <v>205</v>
      </c>
      <c r="E45" s="211" t="s">
        <v>78</v>
      </c>
      <c r="F45" s="211" t="s">
        <v>7</v>
      </c>
      <c r="G45" s="211" t="s">
        <v>663</v>
      </c>
      <c r="H45" s="211"/>
    </row>
    <row r="46" spans="1:8" s="212" customFormat="1">
      <c r="A46" s="210">
        <v>43327</v>
      </c>
      <c r="B46" s="211" t="s">
        <v>4</v>
      </c>
      <c r="C46" s="211">
        <v>5328</v>
      </c>
      <c r="D46" s="211" t="s">
        <v>1820</v>
      </c>
      <c r="E46" s="211" t="s">
        <v>14</v>
      </c>
      <c r="F46" s="211" t="s">
        <v>984</v>
      </c>
      <c r="G46" s="211" t="s">
        <v>388</v>
      </c>
      <c r="H46" s="211"/>
    </row>
    <row r="47" spans="1:8" s="212" customFormat="1">
      <c r="A47" s="210">
        <v>43336</v>
      </c>
      <c r="B47" s="211" t="s">
        <v>7</v>
      </c>
      <c r="C47" s="211">
        <v>57290</v>
      </c>
      <c r="D47" s="211" t="s">
        <v>356</v>
      </c>
      <c r="E47" s="211" t="s">
        <v>14</v>
      </c>
      <c r="F47" s="211" t="s">
        <v>7</v>
      </c>
      <c r="G47" s="211" t="s">
        <v>123</v>
      </c>
      <c r="H47" s="211"/>
    </row>
    <row r="48" spans="1:8" s="212" customFormat="1">
      <c r="A48" s="210">
        <v>43313</v>
      </c>
      <c r="B48" s="211" t="s">
        <v>6</v>
      </c>
      <c r="C48" s="211">
        <v>25746</v>
      </c>
      <c r="D48" s="211" t="s">
        <v>2158</v>
      </c>
      <c r="E48" s="211" t="s">
        <v>6</v>
      </c>
      <c r="F48" s="211" t="s">
        <v>6</v>
      </c>
      <c r="G48" s="211" t="s">
        <v>2159</v>
      </c>
      <c r="H48" s="211"/>
    </row>
    <row r="49" spans="1:8" s="212" customFormat="1">
      <c r="A49" s="210">
        <v>43313</v>
      </c>
      <c r="B49" s="211" t="s">
        <v>6</v>
      </c>
      <c r="C49" s="211">
        <v>54329</v>
      </c>
      <c r="D49" s="211" t="s">
        <v>868</v>
      </c>
      <c r="E49" s="211" t="s">
        <v>6</v>
      </c>
      <c r="F49" s="211" t="s">
        <v>24</v>
      </c>
      <c r="G49" s="211" t="s">
        <v>2163</v>
      </c>
      <c r="H49" s="211"/>
    </row>
    <row r="50" spans="1:8" s="212" customFormat="1">
      <c r="A50" s="210">
        <v>43313</v>
      </c>
      <c r="B50" s="211" t="s">
        <v>4</v>
      </c>
      <c r="C50" s="211">
        <v>4534</v>
      </c>
      <c r="D50" s="211" t="s">
        <v>131</v>
      </c>
      <c r="E50" s="211" t="s">
        <v>6</v>
      </c>
      <c r="F50" s="211" t="s">
        <v>5</v>
      </c>
      <c r="G50" s="211" t="s">
        <v>2176</v>
      </c>
      <c r="H50" s="211"/>
    </row>
    <row r="51" spans="1:8" s="212" customFormat="1">
      <c r="A51" s="210">
        <v>43316</v>
      </c>
      <c r="B51" s="210" t="s">
        <v>4</v>
      </c>
      <c r="C51" s="211">
        <v>7570</v>
      </c>
      <c r="D51" s="211" t="s">
        <v>468</v>
      </c>
      <c r="E51" s="211" t="s">
        <v>6</v>
      </c>
      <c r="F51" s="211" t="s">
        <v>6</v>
      </c>
      <c r="G51" s="211" t="s">
        <v>116</v>
      </c>
      <c r="H51" s="211"/>
    </row>
    <row r="52" spans="1:8" s="212" customFormat="1">
      <c r="A52" s="210">
        <v>43317</v>
      </c>
      <c r="B52" s="211" t="s">
        <v>4</v>
      </c>
      <c r="C52" s="211">
        <v>2342</v>
      </c>
      <c r="D52" s="211" t="s">
        <v>205</v>
      </c>
      <c r="E52" s="211" t="s">
        <v>6</v>
      </c>
      <c r="F52" s="211" t="s">
        <v>5</v>
      </c>
      <c r="G52" s="211" t="s">
        <v>2232</v>
      </c>
      <c r="H52" s="211"/>
    </row>
    <row r="53" spans="1:8" s="212" customFormat="1">
      <c r="A53" s="210">
        <v>43319</v>
      </c>
      <c r="B53" s="211" t="s">
        <v>6</v>
      </c>
      <c r="C53" s="211">
        <v>63785</v>
      </c>
      <c r="D53" s="211" t="s">
        <v>426</v>
      </c>
      <c r="E53" s="211" t="s">
        <v>6</v>
      </c>
      <c r="F53" s="211" t="s">
        <v>6</v>
      </c>
      <c r="G53" s="211" t="s">
        <v>2151</v>
      </c>
      <c r="H53" s="211"/>
    </row>
    <row r="54" spans="1:8" s="212" customFormat="1">
      <c r="A54" s="210">
        <v>43323</v>
      </c>
      <c r="B54" s="211" t="s">
        <v>6</v>
      </c>
      <c r="C54" s="211">
        <v>66763</v>
      </c>
      <c r="D54" s="211" t="s">
        <v>2311</v>
      </c>
      <c r="E54" s="211" t="s">
        <v>6</v>
      </c>
      <c r="F54" s="211" t="s">
        <v>24</v>
      </c>
      <c r="G54" s="211" t="s">
        <v>2312</v>
      </c>
      <c r="H54" s="211"/>
    </row>
    <row r="55" spans="1:8" s="212" customFormat="1">
      <c r="A55" s="210">
        <v>43330</v>
      </c>
      <c r="B55" s="211" t="s">
        <v>6</v>
      </c>
      <c r="C55" s="211">
        <v>89077</v>
      </c>
      <c r="D55" s="211" t="s">
        <v>2416</v>
      </c>
      <c r="E55" s="211" t="s">
        <v>6</v>
      </c>
      <c r="F55" s="211" t="s">
        <v>24</v>
      </c>
      <c r="G55" s="211" t="s">
        <v>1833</v>
      </c>
      <c r="H55" s="211"/>
    </row>
    <row r="56" spans="1:8" s="212" customFormat="1">
      <c r="A56" s="210">
        <v>43330</v>
      </c>
      <c r="B56" s="211" t="s">
        <v>6</v>
      </c>
      <c r="C56" s="211">
        <v>44225</v>
      </c>
      <c r="D56" s="211" t="s">
        <v>2417</v>
      </c>
      <c r="E56" s="211" t="s">
        <v>6</v>
      </c>
      <c r="F56" s="211" t="s">
        <v>24</v>
      </c>
      <c r="G56" s="211" t="s">
        <v>1833</v>
      </c>
      <c r="H56" s="211"/>
    </row>
    <row r="57" spans="1:8" s="212" customFormat="1">
      <c r="A57" s="210">
        <v>43331</v>
      </c>
      <c r="B57" s="211" t="s">
        <v>22</v>
      </c>
      <c r="C57" s="211">
        <v>4790</v>
      </c>
      <c r="D57" s="211" t="s">
        <v>2426</v>
      </c>
      <c r="E57" s="211" t="s">
        <v>6</v>
      </c>
      <c r="F57" s="211" t="s">
        <v>7</v>
      </c>
      <c r="G57" s="211" t="s">
        <v>1133</v>
      </c>
      <c r="H57" s="211"/>
    </row>
    <row r="58" spans="1:8" s="212" customFormat="1">
      <c r="A58" s="210">
        <v>43335</v>
      </c>
      <c r="B58" s="211" t="s">
        <v>4</v>
      </c>
      <c r="C58" s="211">
        <v>6434</v>
      </c>
      <c r="D58" s="211" t="s">
        <v>2472</v>
      </c>
      <c r="E58" s="211" t="s">
        <v>6</v>
      </c>
      <c r="F58" s="211" t="s">
        <v>4</v>
      </c>
      <c r="G58" s="211" t="s">
        <v>243</v>
      </c>
      <c r="H58" s="211"/>
    </row>
    <row r="59" spans="1:8" s="212" customFormat="1">
      <c r="A59" s="210">
        <v>43335</v>
      </c>
      <c r="B59" s="211" t="s">
        <v>620</v>
      </c>
      <c r="C59" s="211">
        <v>66119</v>
      </c>
      <c r="D59" s="211" t="s">
        <v>2473</v>
      </c>
      <c r="E59" s="211" t="s">
        <v>6</v>
      </c>
      <c r="F59" s="211" t="s">
        <v>7</v>
      </c>
      <c r="G59" s="211" t="s">
        <v>2474</v>
      </c>
      <c r="H59" s="211"/>
    </row>
    <row r="60" spans="1:8" s="212" customFormat="1">
      <c r="A60" s="210">
        <v>43336</v>
      </c>
      <c r="B60" s="211" t="s">
        <v>6</v>
      </c>
      <c r="C60" s="211">
        <v>74081</v>
      </c>
      <c r="D60" s="211" t="s">
        <v>2484</v>
      </c>
      <c r="E60" s="211" t="s">
        <v>6</v>
      </c>
      <c r="F60" s="211" t="s">
        <v>24</v>
      </c>
      <c r="G60" s="211" t="s">
        <v>1833</v>
      </c>
      <c r="H60" s="211"/>
    </row>
    <row r="61" spans="1:8" s="212" customFormat="1">
      <c r="A61" s="210">
        <v>43337</v>
      </c>
      <c r="B61" s="211" t="s">
        <v>4</v>
      </c>
      <c r="C61" s="211">
        <v>3279</v>
      </c>
      <c r="D61" s="211" t="s">
        <v>333</v>
      </c>
      <c r="E61" s="211" t="s">
        <v>6</v>
      </c>
      <c r="F61" s="211" t="s">
        <v>7</v>
      </c>
      <c r="G61" s="211" t="s">
        <v>65</v>
      </c>
      <c r="H61" s="211"/>
    </row>
    <row r="62" spans="1:8" s="212" customFormat="1">
      <c r="A62" s="210">
        <v>43337</v>
      </c>
      <c r="B62" s="211" t="s">
        <v>6</v>
      </c>
      <c r="C62" s="211">
        <v>67661</v>
      </c>
      <c r="D62" s="211" t="s">
        <v>425</v>
      </c>
      <c r="E62" s="211" t="s">
        <v>6</v>
      </c>
      <c r="F62" s="211" t="s">
        <v>24</v>
      </c>
      <c r="G62" s="211" t="s">
        <v>514</v>
      </c>
      <c r="H62" s="211"/>
    </row>
    <row r="63" spans="1:8" s="212" customFormat="1">
      <c r="A63" s="210">
        <v>43339</v>
      </c>
      <c r="B63" s="211" t="s">
        <v>6</v>
      </c>
      <c r="C63" s="211">
        <v>87547</v>
      </c>
      <c r="D63" s="211" t="s">
        <v>2544</v>
      </c>
      <c r="E63" s="211" t="s">
        <v>6</v>
      </c>
      <c r="F63" s="211" t="s">
        <v>25</v>
      </c>
      <c r="G63" s="211" t="s">
        <v>2545</v>
      </c>
      <c r="H63" s="211"/>
    </row>
    <row r="64" spans="1:8" s="212" customFormat="1">
      <c r="A64" s="210">
        <v>43337</v>
      </c>
      <c r="B64" s="211" t="s">
        <v>984</v>
      </c>
      <c r="C64" s="211">
        <v>8332</v>
      </c>
      <c r="D64" s="211" t="s">
        <v>2501</v>
      </c>
      <c r="E64" s="211" t="s">
        <v>264</v>
      </c>
      <c r="F64" s="211" t="s">
        <v>24</v>
      </c>
      <c r="G64" s="211" t="s">
        <v>2502</v>
      </c>
      <c r="H64" s="211"/>
    </row>
    <row r="65" spans="1:8" s="212" customFormat="1">
      <c r="A65" s="210">
        <v>43318</v>
      </c>
      <c r="B65" s="211" t="s">
        <v>4</v>
      </c>
      <c r="C65" s="211">
        <v>1865</v>
      </c>
      <c r="D65" s="211" t="s">
        <v>205</v>
      </c>
      <c r="E65" s="211" t="s">
        <v>28</v>
      </c>
      <c r="F65" s="211" t="s">
        <v>7</v>
      </c>
      <c r="G65" s="211" t="s">
        <v>609</v>
      </c>
      <c r="H65" s="211"/>
    </row>
    <row r="66" spans="1:8" s="212" customFormat="1">
      <c r="A66" s="210">
        <v>43324</v>
      </c>
      <c r="B66" s="211" t="s">
        <v>22</v>
      </c>
      <c r="C66" s="211">
        <v>6700</v>
      </c>
      <c r="D66" s="211" t="s">
        <v>326</v>
      </c>
      <c r="E66" s="211" t="s">
        <v>28</v>
      </c>
      <c r="F66" s="211" t="s">
        <v>7</v>
      </c>
      <c r="G66" s="211" t="s">
        <v>116</v>
      </c>
      <c r="H66" s="211"/>
    </row>
    <row r="67" spans="1:8" s="212" customFormat="1">
      <c r="A67" s="210">
        <v>43329</v>
      </c>
      <c r="B67" s="211" t="s">
        <v>4</v>
      </c>
      <c r="C67" s="211">
        <v>1354</v>
      </c>
      <c r="D67" s="211" t="s">
        <v>205</v>
      </c>
      <c r="E67" s="211" t="s">
        <v>28</v>
      </c>
      <c r="F67" s="211" t="s">
        <v>2412</v>
      </c>
      <c r="G67" s="211" t="s">
        <v>42</v>
      </c>
      <c r="H67" s="211"/>
    </row>
    <row r="68" spans="1:8" s="212" customFormat="1">
      <c r="A68" s="210">
        <v>43330</v>
      </c>
      <c r="B68" s="211" t="s">
        <v>4</v>
      </c>
      <c r="C68" s="211">
        <v>1228</v>
      </c>
      <c r="D68" s="211" t="s">
        <v>205</v>
      </c>
      <c r="E68" s="211" t="s">
        <v>28</v>
      </c>
      <c r="F68" s="211" t="s">
        <v>24</v>
      </c>
      <c r="G68" s="211" t="s">
        <v>1633</v>
      </c>
      <c r="H68" s="211"/>
    </row>
    <row r="69" spans="1:8" s="212" customFormat="1">
      <c r="A69" s="210">
        <v>43332</v>
      </c>
      <c r="B69" s="211" t="s">
        <v>4</v>
      </c>
      <c r="C69" s="211">
        <v>5825</v>
      </c>
      <c r="D69" s="211" t="s">
        <v>184</v>
      </c>
      <c r="E69" s="211" t="s">
        <v>28</v>
      </c>
      <c r="F69" s="211" t="s">
        <v>7</v>
      </c>
      <c r="G69" s="211" t="s">
        <v>388</v>
      </c>
      <c r="H69" s="211"/>
    </row>
    <row r="70" spans="1:8" s="212" customFormat="1">
      <c r="A70" s="210">
        <v>43337</v>
      </c>
      <c r="B70" s="211" t="s">
        <v>4</v>
      </c>
      <c r="C70" s="211">
        <v>1452</v>
      </c>
      <c r="D70" s="211" t="s">
        <v>205</v>
      </c>
      <c r="E70" s="211" t="s">
        <v>28</v>
      </c>
      <c r="F70" s="211" t="s">
        <v>7</v>
      </c>
      <c r="G70" s="211" t="s">
        <v>388</v>
      </c>
      <c r="H70" s="211"/>
    </row>
    <row r="71" spans="1:8" s="212" customFormat="1">
      <c r="A71" s="210">
        <v>43337</v>
      </c>
      <c r="B71" s="211" t="s">
        <v>4</v>
      </c>
      <c r="C71" s="211">
        <v>1309</v>
      </c>
      <c r="D71" s="211" t="s">
        <v>205</v>
      </c>
      <c r="E71" s="211" t="s">
        <v>28</v>
      </c>
      <c r="F71" s="211" t="s">
        <v>7</v>
      </c>
      <c r="G71" s="211" t="s">
        <v>123</v>
      </c>
      <c r="H71" s="211"/>
    </row>
    <row r="72" spans="1:8" s="212" customFormat="1">
      <c r="A72" s="210">
        <v>43332</v>
      </c>
      <c r="B72" s="211" t="s">
        <v>6</v>
      </c>
      <c r="C72" s="211">
        <v>54457</v>
      </c>
      <c r="D72" s="211" t="s">
        <v>473</v>
      </c>
      <c r="E72" s="211" t="s">
        <v>30</v>
      </c>
      <c r="F72" s="211" t="s">
        <v>7</v>
      </c>
      <c r="G72" s="211" t="s">
        <v>123</v>
      </c>
      <c r="H72" s="211"/>
    </row>
    <row r="73" spans="1:8" s="212" customFormat="1">
      <c r="A73" s="210">
        <v>43313</v>
      </c>
      <c r="B73" s="211" t="s">
        <v>4</v>
      </c>
      <c r="C73" s="211">
        <v>1344</v>
      </c>
      <c r="D73" s="211" t="s">
        <v>205</v>
      </c>
      <c r="E73" s="211" t="s">
        <v>7</v>
      </c>
      <c r="F73" s="211" t="s">
        <v>5</v>
      </c>
      <c r="G73" s="211" t="s">
        <v>2160</v>
      </c>
      <c r="H73" s="211"/>
    </row>
    <row r="74" spans="1:8" s="212" customFormat="1">
      <c r="A74" s="210">
        <v>43313</v>
      </c>
      <c r="B74" s="211" t="s">
        <v>7</v>
      </c>
      <c r="C74" s="211">
        <v>37550</v>
      </c>
      <c r="D74" s="211" t="s">
        <v>571</v>
      </c>
      <c r="E74" s="211" t="s">
        <v>7</v>
      </c>
      <c r="F74" s="211" t="s">
        <v>7</v>
      </c>
      <c r="G74" s="211" t="s">
        <v>116</v>
      </c>
      <c r="H74" s="211"/>
    </row>
    <row r="75" spans="1:8" s="212" customFormat="1">
      <c r="A75" s="210">
        <v>43313</v>
      </c>
      <c r="B75" s="211" t="s">
        <v>4</v>
      </c>
      <c r="C75" s="211">
        <v>4610</v>
      </c>
      <c r="D75" s="211" t="s">
        <v>206</v>
      </c>
      <c r="E75" s="211" t="s">
        <v>7</v>
      </c>
      <c r="F75" s="211" t="s">
        <v>5</v>
      </c>
      <c r="G75" s="211" t="s">
        <v>389</v>
      </c>
      <c r="H75" s="211"/>
    </row>
    <row r="76" spans="1:8" s="212" customFormat="1">
      <c r="A76" s="210">
        <v>43313</v>
      </c>
      <c r="B76" s="211" t="s">
        <v>7</v>
      </c>
      <c r="C76" s="211">
        <v>571100</v>
      </c>
      <c r="D76" s="211" t="s">
        <v>369</v>
      </c>
      <c r="E76" s="211" t="s">
        <v>7</v>
      </c>
      <c r="F76" s="211" t="s">
        <v>7</v>
      </c>
      <c r="G76" s="211" t="s">
        <v>2173</v>
      </c>
      <c r="H76" s="211"/>
    </row>
    <row r="77" spans="1:8" s="212" customFormat="1">
      <c r="A77" s="210">
        <v>43313</v>
      </c>
      <c r="B77" s="211" t="s">
        <v>4</v>
      </c>
      <c r="C77" s="211">
        <v>4916</v>
      </c>
      <c r="D77" s="211" t="s">
        <v>152</v>
      </c>
      <c r="E77" s="211" t="s">
        <v>7</v>
      </c>
      <c r="F77" s="211" t="s">
        <v>6</v>
      </c>
      <c r="G77" s="211" t="s">
        <v>116</v>
      </c>
      <c r="H77" s="211"/>
    </row>
    <row r="78" spans="1:8" s="212" customFormat="1">
      <c r="A78" s="210">
        <v>43313</v>
      </c>
      <c r="B78" s="211" t="s">
        <v>7</v>
      </c>
      <c r="C78" s="211">
        <v>31400</v>
      </c>
      <c r="D78" s="211" t="s">
        <v>2178</v>
      </c>
      <c r="E78" s="211" t="s">
        <v>7</v>
      </c>
      <c r="F78" s="211" t="s">
        <v>7</v>
      </c>
      <c r="G78" s="211" t="s">
        <v>2179</v>
      </c>
      <c r="H78" s="211"/>
    </row>
    <row r="79" spans="1:8" s="212" customFormat="1">
      <c r="A79" s="210">
        <v>43314</v>
      </c>
      <c r="B79" s="211" t="s">
        <v>7</v>
      </c>
      <c r="C79" s="211">
        <v>57365</v>
      </c>
      <c r="D79" s="211" t="s">
        <v>2182</v>
      </c>
      <c r="E79" s="211" t="s">
        <v>7</v>
      </c>
      <c r="F79" s="211" t="s">
        <v>24</v>
      </c>
      <c r="G79" s="211" t="s">
        <v>2183</v>
      </c>
      <c r="H79" s="211"/>
    </row>
    <row r="80" spans="1:8" s="212" customFormat="1">
      <c r="A80" s="210">
        <v>43314</v>
      </c>
      <c r="B80" s="211" t="s">
        <v>7</v>
      </c>
      <c r="C80" s="211">
        <v>57480</v>
      </c>
      <c r="D80" s="211" t="s">
        <v>2186</v>
      </c>
      <c r="E80" s="211" t="s">
        <v>7</v>
      </c>
      <c r="F80" s="211" t="s">
        <v>24</v>
      </c>
      <c r="G80" s="211" t="s">
        <v>2187</v>
      </c>
      <c r="H80" s="211"/>
    </row>
    <row r="81" spans="1:8" s="212" customFormat="1">
      <c r="A81" s="210">
        <v>43314</v>
      </c>
      <c r="B81" s="211" t="s">
        <v>7</v>
      </c>
      <c r="C81" s="211">
        <v>57100</v>
      </c>
      <c r="D81" s="211" t="s">
        <v>369</v>
      </c>
      <c r="E81" s="211" t="s">
        <v>7</v>
      </c>
      <c r="F81" s="211" t="s">
        <v>24</v>
      </c>
      <c r="G81" s="211" t="s">
        <v>2187</v>
      </c>
      <c r="H81" s="211"/>
    </row>
    <row r="82" spans="1:8" s="212" customFormat="1">
      <c r="A82" s="210">
        <v>43314</v>
      </c>
      <c r="B82" s="211" t="s">
        <v>4</v>
      </c>
      <c r="C82" s="211">
        <v>8379</v>
      </c>
      <c r="D82" s="211" t="s">
        <v>300</v>
      </c>
      <c r="E82" s="211" t="s">
        <v>7</v>
      </c>
      <c r="F82" s="211" t="s">
        <v>24</v>
      </c>
      <c r="G82" s="211" t="s">
        <v>659</v>
      </c>
      <c r="H82" s="211"/>
    </row>
    <row r="83" spans="1:8" s="212" customFormat="1">
      <c r="A83" s="210">
        <v>43314</v>
      </c>
      <c r="B83" s="211" t="s">
        <v>4</v>
      </c>
      <c r="C83" s="211">
        <v>7260</v>
      </c>
      <c r="D83" s="211" t="s">
        <v>153</v>
      </c>
      <c r="E83" s="211" t="s">
        <v>7</v>
      </c>
      <c r="F83" s="211" t="s">
        <v>7</v>
      </c>
      <c r="G83" s="211" t="s">
        <v>42</v>
      </c>
      <c r="H83" s="211"/>
    </row>
    <row r="84" spans="1:8" s="212" customFormat="1">
      <c r="A84" s="210">
        <v>43315</v>
      </c>
      <c r="B84" s="211" t="s">
        <v>4</v>
      </c>
      <c r="C84" s="211">
        <v>8021</v>
      </c>
      <c r="D84" s="211" t="s">
        <v>135</v>
      </c>
      <c r="E84" s="211" t="s">
        <v>7</v>
      </c>
      <c r="F84" s="211" t="s">
        <v>7</v>
      </c>
      <c r="G84" s="211" t="s">
        <v>123</v>
      </c>
      <c r="H84" s="211"/>
    </row>
    <row r="85" spans="1:8" s="212" customFormat="1">
      <c r="A85" s="210">
        <v>43315</v>
      </c>
      <c r="B85" s="211" t="s">
        <v>7</v>
      </c>
      <c r="C85" s="211">
        <v>54720</v>
      </c>
      <c r="D85" s="211" t="s">
        <v>538</v>
      </c>
      <c r="E85" s="211" t="s">
        <v>7</v>
      </c>
      <c r="F85" s="211" t="s">
        <v>24</v>
      </c>
      <c r="G85" s="211" t="s">
        <v>548</v>
      </c>
      <c r="H85" s="211"/>
    </row>
    <row r="86" spans="1:8" s="212" customFormat="1">
      <c r="A86" s="210">
        <v>43316</v>
      </c>
      <c r="B86" s="211" t="s">
        <v>4</v>
      </c>
      <c r="C86" s="211">
        <v>4217</v>
      </c>
      <c r="D86" s="211" t="s">
        <v>141</v>
      </c>
      <c r="E86" s="211" t="s">
        <v>7</v>
      </c>
      <c r="F86" s="211" t="s">
        <v>2208</v>
      </c>
      <c r="G86" s="211" t="s">
        <v>2209</v>
      </c>
      <c r="H86" s="211"/>
    </row>
    <row r="87" spans="1:8" s="212" customFormat="1">
      <c r="A87" s="210">
        <v>43316</v>
      </c>
      <c r="B87" s="211" t="s">
        <v>7</v>
      </c>
      <c r="C87" s="211">
        <v>39570</v>
      </c>
      <c r="D87" s="211" t="s">
        <v>2211</v>
      </c>
      <c r="E87" s="211" t="s">
        <v>7</v>
      </c>
      <c r="F87" s="211" t="s">
        <v>9</v>
      </c>
      <c r="G87" s="211" t="s">
        <v>609</v>
      </c>
      <c r="H87" s="211"/>
    </row>
    <row r="88" spans="1:8" s="212" customFormat="1">
      <c r="A88" s="210">
        <v>43316</v>
      </c>
      <c r="B88" s="211" t="s">
        <v>7</v>
      </c>
      <c r="C88" s="211">
        <v>57390</v>
      </c>
      <c r="D88" s="211" t="s">
        <v>350</v>
      </c>
      <c r="E88" s="211" t="s">
        <v>7</v>
      </c>
      <c r="F88" s="211" t="s">
        <v>24</v>
      </c>
      <c r="G88" s="211" t="s">
        <v>609</v>
      </c>
      <c r="H88" s="211"/>
    </row>
    <row r="89" spans="1:8" s="212" customFormat="1">
      <c r="A89" s="210">
        <v>43316</v>
      </c>
      <c r="B89" s="211" t="s">
        <v>7</v>
      </c>
      <c r="C89" s="211">
        <v>57330</v>
      </c>
      <c r="D89" s="211" t="s">
        <v>413</v>
      </c>
      <c r="E89" s="211" t="s">
        <v>7</v>
      </c>
      <c r="F89" s="211" t="s">
        <v>7</v>
      </c>
      <c r="G89" s="211" t="s">
        <v>116</v>
      </c>
      <c r="H89" s="211"/>
    </row>
    <row r="90" spans="1:8" s="212" customFormat="1">
      <c r="A90" s="210">
        <v>43316</v>
      </c>
      <c r="B90" s="211" t="s">
        <v>4</v>
      </c>
      <c r="C90" s="211">
        <v>5884</v>
      </c>
      <c r="D90" s="211" t="s">
        <v>136</v>
      </c>
      <c r="E90" s="211" t="s">
        <v>7</v>
      </c>
      <c r="F90" s="211" t="s">
        <v>7</v>
      </c>
      <c r="G90" s="211" t="s">
        <v>388</v>
      </c>
      <c r="H90" s="211"/>
    </row>
    <row r="91" spans="1:8" s="212" customFormat="1">
      <c r="A91" s="210">
        <v>43316</v>
      </c>
      <c r="B91" s="211" t="s">
        <v>4</v>
      </c>
      <c r="C91" s="211">
        <v>7260</v>
      </c>
      <c r="D91" s="211" t="s">
        <v>2219</v>
      </c>
      <c r="E91" s="211" t="s">
        <v>7</v>
      </c>
      <c r="F91" s="211" t="s">
        <v>5</v>
      </c>
      <c r="G91" s="211" t="s">
        <v>492</v>
      </c>
      <c r="H91" s="211"/>
    </row>
    <row r="92" spans="1:8" s="212" customFormat="1">
      <c r="A92" s="210">
        <v>43316</v>
      </c>
      <c r="B92" s="211" t="s">
        <v>22</v>
      </c>
      <c r="C92" s="211">
        <v>4250</v>
      </c>
      <c r="D92" s="211" t="s">
        <v>2221</v>
      </c>
      <c r="E92" s="211" t="s">
        <v>7</v>
      </c>
      <c r="F92" s="211" t="s">
        <v>984</v>
      </c>
      <c r="G92" s="211" t="s">
        <v>116</v>
      </c>
      <c r="H92" s="211"/>
    </row>
    <row r="93" spans="1:8" s="212" customFormat="1">
      <c r="A93" s="210">
        <v>43317</v>
      </c>
      <c r="B93" s="211" t="s">
        <v>7</v>
      </c>
      <c r="C93" s="211">
        <v>54800</v>
      </c>
      <c r="D93" s="211" t="s">
        <v>2227</v>
      </c>
      <c r="E93" s="211" t="s">
        <v>7</v>
      </c>
      <c r="F93" s="211" t="s">
        <v>24</v>
      </c>
      <c r="G93" s="211" t="s">
        <v>1763</v>
      </c>
      <c r="H93" s="211"/>
    </row>
    <row r="94" spans="1:8" s="212" customFormat="1">
      <c r="A94" s="210">
        <v>43317</v>
      </c>
      <c r="B94" s="211" t="s">
        <v>4</v>
      </c>
      <c r="C94" s="211">
        <v>3429</v>
      </c>
      <c r="D94" s="211" t="s">
        <v>168</v>
      </c>
      <c r="E94" s="211" t="s">
        <v>7</v>
      </c>
      <c r="F94" s="211" t="s">
        <v>7</v>
      </c>
      <c r="G94" s="211" t="s">
        <v>116</v>
      </c>
      <c r="H94" s="211"/>
    </row>
    <row r="95" spans="1:8" s="212" customFormat="1">
      <c r="A95" s="210">
        <v>43318</v>
      </c>
      <c r="B95" s="211" t="s">
        <v>7</v>
      </c>
      <c r="C95" s="211">
        <v>63000</v>
      </c>
      <c r="D95" s="211" t="s">
        <v>2235</v>
      </c>
      <c r="E95" s="211" t="s">
        <v>7</v>
      </c>
      <c r="F95" s="211" t="s">
        <v>7</v>
      </c>
      <c r="G95" s="211" t="s">
        <v>2236</v>
      </c>
      <c r="H95" s="211"/>
    </row>
    <row r="96" spans="1:8" s="212" customFormat="1">
      <c r="A96" s="210">
        <v>43318</v>
      </c>
      <c r="B96" s="211" t="s">
        <v>7</v>
      </c>
      <c r="C96" s="211">
        <v>57970</v>
      </c>
      <c r="D96" s="211" t="s">
        <v>739</v>
      </c>
      <c r="E96" s="211" t="s">
        <v>7</v>
      </c>
      <c r="F96" s="211" t="s">
        <v>6</v>
      </c>
      <c r="G96" s="211" t="s">
        <v>2240</v>
      </c>
      <c r="H96" s="211"/>
    </row>
    <row r="97" spans="1:8" s="212" customFormat="1">
      <c r="A97" s="210">
        <v>43318</v>
      </c>
      <c r="B97" s="211" t="s">
        <v>7</v>
      </c>
      <c r="C97" s="211">
        <v>54150</v>
      </c>
      <c r="D97" s="211" t="s">
        <v>2243</v>
      </c>
      <c r="E97" s="211" t="s">
        <v>7</v>
      </c>
      <c r="F97" s="211" t="s">
        <v>7</v>
      </c>
      <c r="G97" s="211" t="s">
        <v>2244</v>
      </c>
      <c r="H97" s="211"/>
    </row>
    <row r="98" spans="1:8" s="212" customFormat="1">
      <c r="A98" s="210">
        <v>43318</v>
      </c>
      <c r="B98" s="211" t="s">
        <v>7</v>
      </c>
      <c r="C98" s="211">
        <v>57970</v>
      </c>
      <c r="D98" s="211" t="s">
        <v>739</v>
      </c>
      <c r="E98" s="211" t="s">
        <v>7</v>
      </c>
      <c r="F98" s="211" t="s">
        <v>7</v>
      </c>
      <c r="G98" s="211" t="s">
        <v>116</v>
      </c>
      <c r="H98" s="211"/>
    </row>
    <row r="99" spans="1:8" s="212" customFormat="1">
      <c r="A99" s="210">
        <v>43319</v>
      </c>
      <c r="B99" s="211" t="s">
        <v>7</v>
      </c>
      <c r="C99" s="211">
        <v>57300</v>
      </c>
      <c r="D99" s="211" t="s">
        <v>2251</v>
      </c>
      <c r="E99" s="211" t="s">
        <v>7</v>
      </c>
      <c r="F99" s="211" t="s">
        <v>24</v>
      </c>
      <c r="G99" s="211" t="s">
        <v>2252</v>
      </c>
      <c r="H99" s="211"/>
    </row>
    <row r="100" spans="1:8" s="212" customFormat="1">
      <c r="A100" s="210">
        <v>43319</v>
      </c>
      <c r="B100" s="211" t="s">
        <v>7</v>
      </c>
      <c r="C100" s="211">
        <v>57330</v>
      </c>
      <c r="D100" s="211" t="s">
        <v>602</v>
      </c>
      <c r="E100" s="211" t="s">
        <v>7</v>
      </c>
      <c r="F100" s="211" t="s">
        <v>122</v>
      </c>
      <c r="G100" s="211"/>
      <c r="H100" s="211"/>
    </row>
    <row r="101" spans="1:8" s="212" customFormat="1">
      <c r="A101" s="210">
        <v>43319</v>
      </c>
      <c r="B101" s="211" t="s">
        <v>22</v>
      </c>
      <c r="C101" s="211">
        <v>6780</v>
      </c>
      <c r="D101" s="211" t="s">
        <v>628</v>
      </c>
      <c r="E101" s="211" t="s">
        <v>7</v>
      </c>
      <c r="F101" s="211" t="s">
        <v>9</v>
      </c>
      <c r="G101" s="211" t="s">
        <v>1208</v>
      </c>
      <c r="H101" s="211"/>
    </row>
    <row r="102" spans="1:8" s="212" customFormat="1">
      <c r="A102" s="210">
        <v>43320</v>
      </c>
      <c r="B102" s="211" t="s">
        <v>4</v>
      </c>
      <c r="C102" s="211">
        <v>8379</v>
      </c>
      <c r="D102" s="211" t="s">
        <v>300</v>
      </c>
      <c r="E102" s="211" t="s">
        <v>7</v>
      </c>
      <c r="F102" s="211" t="s">
        <v>5</v>
      </c>
      <c r="G102" s="211" t="s">
        <v>794</v>
      </c>
      <c r="H102" s="211"/>
    </row>
    <row r="103" spans="1:8" s="212" customFormat="1">
      <c r="A103" s="210">
        <v>43320</v>
      </c>
      <c r="B103" s="211" t="s">
        <v>4</v>
      </c>
      <c r="C103" s="211">
        <v>4961</v>
      </c>
      <c r="D103" s="211" t="s">
        <v>2262</v>
      </c>
      <c r="E103" s="211" t="s">
        <v>7</v>
      </c>
      <c r="F103" s="211" t="s">
        <v>5</v>
      </c>
      <c r="G103" s="211" t="s">
        <v>123</v>
      </c>
      <c r="H103" s="211"/>
    </row>
    <row r="104" spans="1:8" s="212" customFormat="1">
      <c r="A104" s="210">
        <v>43320</v>
      </c>
      <c r="B104" s="211" t="s">
        <v>4</v>
      </c>
      <c r="C104" s="211">
        <v>4341</v>
      </c>
      <c r="D104" s="211" t="s">
        <v>141</v>
      </c>
      <c r="E104" s="211" t="s">
        <v>7</v>
      </c>
      <c r="F104" s="211" t="s">
        <v>7</v>
      </c>
      <c r="G104" s="211" t="s">
        <v>470</v>
      </c>
      <c r="H104" s="211"/>
    </row>
    <row r="105" spans="1:8" s="212" customFormat="1">
      <c r="A105" s="210">
        <v>43320</v>
      </c>
      <c r="B105" s="211" t="s">
        <v>4</v>
      </c>
      <c r="C105" s="211">
        <v>5837</v>
      </c>
      <c r="D105" s="211" t="s">
        <v>184</v>
      </c>
      <c r="E105" s="211" t="s">
        <v>7</v>
      </c>
      <c r="F105" s="211" t="s">
        <v>82</v>
      </c>
      <c r="G105" s="211" t="s">
        <v>2269</v>
      </c>
      <c r="H105" s="211"/>
    </row>
    <row r="106" spans="1:8" s="212" customFormat="1">
      <c r="A106" s="210">
        <v>43320</v>
      </c>
      <c r="B106" s="211" t="s">
        <v>4</v>
      </c>
      <c r="C106" s="211">
        <v>4882</v>
      </c>
      <c r="D106" s="211" t="s">
        <v>317</v>
      </c>
      <c r="E106" s="211" t="s">
        <v>7</v>
      </c>
      <c r="F106" s="211" t="s">
        <v>7</v>
      </c>
      <c r="G106" s="211" t="s">
        <v>470</v>
      </c>
      <c r="H106" s="211"/>
    </row>
    <row r="107" spans="1:8" s="212" customFormat="1">
      <c r="A107" s="210">
        <v>43320</v>
      </c>
      <c r="B107" s="211" t="s">
        <v>7</v>
      </c>
      <c r="C107" s="211">
        <v>57970</v>
      </c>
      <c r="D107" s="211" t="s">
        <v>739</v>
      </c>
      <c r="E107" s="211" t="s">
        <v>7</v>
      </c>
      <c r="F107" s="211" t="s">
        <v>7</v>
      </c>
      <c r="G107" s="211" t="s">
        <v>2273</v>
      </c>
      <c r="H107" s="211"/>
    </row>
    <row r="108" spans="1:8" s="212" customFormat="1">
      <c r="A108" s="210">
        <v>43320</v>
      </c>
      <c r="B108" s="211" t="s">
        <v>4</v>
      </c>
      <c r="C108" s="211">
        <v>1837</v>
      </c>
      <c r="D108" s="211" t="s">
        <v>205</v>
      </c>
      <c r="E108" s="211" t="s">
        <v>7</v>
      </c>
      <c r="F108" s="211" t="s">
        <v>7</v>
      </c>
      <c r="G108" s="211" t="s">
        <v>2275</v>
      </c>
      <c r="H108" s="211"/>
    </row>
    <row r="109" spans="1:8" s="212" customFormat="1">
      <c r="A109" s="210">
        <v>43320</v>
      </c>
      <c r="B109" s="211" t="s">
        <v>7</v>
      </c>
      <c r="C109" s="211">
        <v>13480</v>
      </c>
      <c r="D109" s="211" t="s">
        <v>2278</v>
      </c>
      <c r="E109" s="211" t="s">
        <v>7</v>
      </c>
      <c r="F109" s="211" t="s">
        <v>7</v>
      </c>
      <c r="G109" s="211" t="s">
        <v>1240</v>
      </c>
      <c r="H109" s="211"/>
    </row>
    <row r="110" spans="1:8" s="212" customFormat="1">
      <c r="A110" s="210">
        <v>43321</v>
      </c>
      <c r="B110" s="211" t="s">
        <v>7</v>
      </c>
      <c r="C110" s="211">
        <v>57330</v>
      </c>
      <c r="D110" s="211" t="s">
        <v>2281</v>
      </c>
      <c r="E110" s="211" t="s">
        <v>7</v>
      </c>
      <c r="F110" s="211" t="s">
        <v>2282</v>
      </c>
      <c r="G110" s="211" t="s">
        <v>548</v>
      </c>
      <c r="H110" s="211"/>
    </row>
    <row r="111" spans="1:8" s="212" customFormat="1">
      <c r="A111" s="210">
        <v>43321</v>
      </c>
      <c r="B111" s="211" t="s">
        <v>7</v>
      </c>
      <c r="C111" s="211">
        <v>17250</v>
      </c>
      <c r="D111" s="211" t="s">
        <v>2284</v>
      </c>
      <c r="E111" s="211" t="s">
        <v>7</v>
      </c>
      <c r="F111" s="211" t="s">
        <v>7</v>
      </c>
      <c r="G111" s="211" t="s">
        <v>548</v>
      </c>
      <c r="H111" s="211"/>
    </row>
    <row r="112" spans="1:8" s="212" customFormat="1">
      <c r="A112" s="210">
        <v>43321</v>
      </c>
      <c r="B112" s="211" t="s">
        <v>22</v>
      </c>
      <c r="C112" s="211">
        <v>6810</v>
      </c>
      <c r="D112" s="211" t="s">
        <v>2293</v>
      </c>
      <c r="E112" s="211" t="s">
        <v>7</v>
      </c>
      <c r="F112" s="211" t="s">
        <v>56</v>
      </c>
      <c r="G112" s="211" t="s">
        <v>65</v>
      </c>
      <c r="H112" s="211"/>
    </row>
    <row r="113" spans="1:8" s="212" customFormat="1">
      <c r="A113" s="210">
        <v>43321</v>
      </c>
      <c r="B113" s="211" t="s">
        <v>7</v>
      </c>
      <c r="C113" s="211">
        <v>54790</v>
      </c>
      <c r="D113" s="211" t="s">
        <v>2296</v>
      </c>
      <c r="E113" s="211" t="s">
        <v>7</v>
      </c>
      <c r="F113" s="211" t="s">
        <v>7</v>
      </c>
      <c r="G113" s="211" t="s">
        <v>65</v>
      </c>
      <c r="H113" s="211"/>
    </row>
    <row r="114" spans="1:8" s="212" customFormat="1">
      <c r="A114" s="210">
        <v>43321</v>
      </c>
      <c r="B114" s="211" t="s">
        <v>7</v>
      </c>
      <c r="C114" s="211">
        <v>54730</v>
      </c>
      <c r="D114" s="211" t="s">
        <v>2302</v>
      </c>
      <c r="E114" s="211" t="s">
        <v>7</v>
      </c>
      <c r="F114" s="211" t="s">
        <v>24</v>
      </c>
      <c r="G114" s="211" t="s">
        <v>65</v>
      </c>
      <c r="H114" s="211"/>
    </row>
    <row r="115" spans="1:8" s="212" customFormat="1">
      <c r="A115" s="210">
        <v>43321</v>
      </c>
      <c r="B115" s="211" t="s">
        <v>7</v>
      </c>
      <c r="C115" s="211">
        <v>54730</v>
      </c>
      <c r="D115" s="211" t="s">
        <v>2302</v>
      </c>
      <c r="E115" s="211" t="s">
        <v>7</v>
      </c>
      <c r="F115" s="211" t="s">
        <v>7</v>
      </c>
      <c r="G115" s="211" t="s">
        <v>2304</v>
      </c>
      <c r="H115" s="211"/>
    </row>
    <row r="116" spans="1:8" s="212" customFormat="1">
      <c r="A116" s="210">
        <v>43321</v>
      </c>
      <c r="B116" s="211" t="s">
        <v>22</v>
      </c>
      <c r="C116" s="211">
        <v>6700</v>
      </c>
      <c r="D116" s="211" t="s">
        <v>326</v>
      </c>
      <c r="E116" s="211" t="s">
        <v>7</v>
      </c>
      <c r="F116" s="211" t="s">
        <v>59</v>
      </c>
      <c r="G116" s="211" t="s">
        <v>548</v>
      </c>
      <c r="H116" s="211"/>
    </row>
    <row r="117" spans="1:8" s="212" customFormat="1">
      <c r="A117" s="210">
        <v>43323</v>
      </c>
      <c r="B117" s="211" t="s">
        <v>4</v>
      </c>
      <c r="C117" s="211">
        <v>1845</v>
      </c>
      <c r="D117" s="211" t="s">
        <v>205</v>
      </c>
      <c r="E117" s="211" t="s">
        <v>7</v>
      </c>
      <c r="F117" s="211" t="s">
        <v>7</v>
      </c>
      <c r="G117" s="211" t="s">
        <v>2315</v>
      </c>
      <c r="H117" s="211"/>
    </row>
    <row r="118" spans="1:8" s="212" customFormat="1">
      <c r="A118" s="210">
        <v>43323</v>
      </c>
      <c r="B118" s="211" t="s">
        <v>4</v>
      </c>
      <c r="C118" s="211">
        <v>1448</v>
      </c>
      <c r="D118" s="211" t="s">
        <v>205</v>
      </c>
      <c r="E118" s="211" t="s">
        <v>7</v>
      </c>
      <c r="F118" s="211" t="s">
        <v>7</v>
      </c>
      <c r="G118" s="211" t="s">
        <v>548</v>
      </c>
      <c r="H118" s="211"/>
    </row>
    <row r="119" spans="1:8" s="212" customFormat="1">
      <c r="A119" s="210">
        <v>43323</v>
      </c>
      <c r="B119" s="211" t="s">
        <v>22</v>
      </c>
      <c r="C119" s="211">
        <v>6890</v>
      </c>
      <c r="D119" s="211" t="s">
        <v>2316</v>
      </c>
      <c r="E119" s="211" t="s">
        <v>7</v>
      </c>
      <c r="F119" s="211" t="s">
        <v>7</v>
      </c>
      <c r="G119" s="211" t="s">
        <v>514</v>
      </c>
      <c r="H119" s="211"/>
    </row>
    <row r="120" spans="1:8" s="212" customFormat="1">
      <c r="A120" s="210">
        <v>43323</v>
      </c>
      <c r="B120" s="211" t="s">
        <v>22</v>
      </c>
      <c r="C120" s="211">
        <v>6760</v>
      </c>
      <c r="D120" s="211" t="s">
        <v>1306</v>
      </c>
      <c r="E120" s="211" t="s">
        <v>7</v>
      </c>
      <c r="F120" s="211" t="s">
        <v>7</v>
      </c>
      <c r="G120" s="211" t="s">
        <v>2006</v>
      </c>
      <c r="H120" s="211"/>
    </row>
    <row r="121" spans="1:8" s="212" customFormat="1">
      <c r="A121" s="210">
        <v>43323</v>
      </c>
      <c r="B121" s="211" t="s">
        <v>4</v>
      </c>
      <c r="C121" s="211">
        <v>1482</v>
      </c>
      <c r="D121" s="211" t="s">
        <v>205</v>
      </c>
      <c r="E121" s="211" t="s">
        <v>7</v>
      </c>
      <c r="F121" s="211" t="s">
        <v>24</v>
      </c>
      <c r="G121" s="211" t="s">
        <v>243</v>
      </c>
      <c r="H121" s="211"/>
    </row>
    <row r="122" spans="1:8" s="212" customFormat="1">
      <c r="A122" s="210">
        <v>43324</v>
      </c>
      <c r="B122" s="211" t="s">
        <v>7</v>
      </c>
      <c r="C122" s="211">
        <v>25210</v>
      </c>
      <c r="D122" s="211" t="s">
        <v>2326</v>
      </c>
      <c r="E122" s="211" t="s">
        <v>7</v>
      </c>
      <c r="F122" s="211" t="s">
        <v>7</v>
      </c>
      <c r="G122" s="211" t="s">
        <v>65</v>
      </c>
      <c r="H122" s="211"/>
    </row>
    <row r="123" spans="1:8" s="212" customFormat="1">
      <c r="A123" s="210">
        <v>43324</v>
      </c>
      <c r="B123" s="211" t="s">
        <v>4</v>
      </c>
      <c r="C123" s="211">
        <v>4916</v>
      </c>
      <c r="D123" s="211" t="s">
        <v>152</v>
      </c>
      <c r="E123" s="211" t="s">
        <v>7</v>
      </c>
      <c r="F123" s="211" t="s">
        <v>24</v>
      </c>
      <c r="G123" s="211" t="s">
        <v>65</v>
      </c>
      <c r="H123" s="211"/>
    </row>
    <row r="124" spans="1:8" s="212" customFormat="1">
      <c r="A124" s="210">
        <v>43324</v>
      </c>
      <c r="B124" s="211" t="s">
        <v>22</v>
      </c>
      <c r="C124" s="211">
        <v>6769</v>
      </c>
      <c r="D124" s="211" t="s">
        <v>1985</v>
      </c>
      <c r="E124" s="211" t="s">
        <v>7</v>
      </c>
      <c r="F124" s="211" t="s">
        <v>7</v>
      </c>
      <c r="G124" s="211" t="s">
        <v>123</v>
      </c>
      <c r="H124" s="211"/>
    </row>
    <row r="125" spans="1:8" s="212" customFormat="1">
      <c r="A125" s="210">
        <v>43324</v>
      </c>
      <c r="B125" s="211" t="s">
        <v>22</v>
      </c>
      <c r="C125" s="211">
        <v>6790</v>
      </c>
      <c r="D125" s="211" t="s">
        <v>479</v>
      </c>
      <c r="E125" s="211" t="s">
        <v>7</v>
      </c>
      <c r="F125" s="211" t="s">
        <v>7</v>
      </c>
      <c r="G125" s="211" t="s">
        <v>1224</v>
      </c>
      <c r="H125" s="211"/>
    </row>
    <row r="126" spans="1:8" s="212" customFormat="1">
      <c r="A126" s="210">
        <v>43324</v>
      </c>
      <c r="B126" s="211" t="s">
        <v>4</v>
      </c>
      <c r="C126" s="211">
        <v>4490</v>
      </c>
      <c r="D126" s="211" t="s">
        <v>145</v>
      </c>
      <c r="E126" s="211" t="s">
        <v>7</v>
      </c>
      <c r="F126" s="211" t="s">
        <v>7</v>
      </c>
      <c r="G126" s="211" t="s">
        <v>123</v>
      </c>
      <c r="H126" s="211"/>
    </row>
    <row r="127" spans="1:8" s="212" customFormat="1">
      <c r="A127" s="210">
        <v>43324</v>
      </c>
      <c r="B127" s="211" t="s">
        <v>7</v>
      </c>
      <c r="C127" s="211">
        <v>57330</v>
      </c>
      <c r="D127" s="211" t="s">
        <v>2281</v>
      </c>
      <c r="E127" s="211" t="s">
        <v>7</v>
      </c>
      <c r="F127" s="211" t="s">
        <v>5</v>
      </c>
      <c r="G127" s="211" t="s">
        <v>98</v>
      </c>
      <c r="H127" s="211"/>
    </row>
    <row r="128" spans="1:8" s="212" customFormat="1">
      <c r="A128" s="210">
        <v>43325</v>
      </c>
      <c r="B128" s="211" t="s">
        <v>7</v>
      </c>
      <c r="C128" s="211">
        <v>54580</v>
      </c>
      <c r="D128" s="211" t="s">
        <v>2339</v>
      </c>
      <c r="E128" s="211" t="s">
        <v>7</v>
      </c>
      <c r="F128" s="211" t="s">
        <v>7</v>
      </c>
      <c r="G128" s="211" t="s">
        <v>548</v>
      </c>
      <c r="H128" s="211"/>
    </row>
    <row r="129" spans="1:8" s="212" customFormat="1">
      <c r="A129" s="210">
        <v>43325</v>
      </c>
      <c r="B129" s="211" t="s">
        <v>7</v>
      </c>
      <c r="C129" s="211">
        <v>54580</v>
      </c>
      <c r="D129" s="211" t="s">
        <v>2339</v>
      </c>
      <c r="E129" s="211" t="s">
        <v>7</v>
      </c>
      <c r="F129" s="211" t="s">
        <v>7</v>
      </c>
      <c r="G129" s="211" t="s">
        <v>548</v>
      </c>
      <c r="H129" s="211"/>
    </row>
    <row r="130" spans="1:8" s="212" customFormat="1">
      <c r="A130" s="210">
        <v>43325</v>
      </c>
      <c r="B130" s="211" t="s">
        <v>7</v>
      </c>
      <c r="C130" s="211">
        <v>57940</v>
      </c>
      <c r="D130" s="211" t="s">
        <v>847</v>
      </c>
      <c r="E130" s="211" t="s">
        <v>7</v>
      </c>
      <c r="F130" s="211" t="s">
        <v>7</v>
      </c>
      <c r="G130" s="211" t="s">
        <v>98</v>
      </c>
      <c r="H130" s="211"/>
    </row>
    <row r="131" spans="1:8" s="212" customFormat="1">
      <c r="A131" s="210">
        <v>43325</v>
      </c>
      <c r="B131" s="211" t="s">
        <v>4</v>
      </c>
      <c r="C131" s="211">
        <v>2518</v>
      </c>
      <c r="D131" s="211" t="s">
        <v>205</v>
      </c>
      <c r="E131" s="211" t="s">
        <v>7</v>
      </c>
      <c r="F131" s="211" t="s">
        <v>7</v>
      </c>
      <c r="G131" s="211" t="s">
        <v>98</v>
      </c>
      <c r="H131" s="211"/>
    </row>
    <row r="132" spans="1:8" s="212" customFormat="1">
      <c r="A132" s="210">
        <v>43325</v>
      </c>
      <c r="B132" s="211" t="s">
        <v>4</v>
      </c>
      <c r="C132" s="211">
        <v>8277</v>
      </c>
      <c r="D132" s="211" t="s">
        <v>2358</v>
      </c>
      <c r="E132" s="211" t="s">
        <v>7</v>
      </c>
      <c r="F132" s="211" t="s">
        <v>24</v>
      </c>
      <c r="G132" s="211" t="s">
        <v>548</v>
      </c>
      <c r="H132" s="211"/>
    </row>
    <row r="133" spans="1:8" s="212" customFormat="1">
      <c r="A133" s="210">
        <v>43326</v>
      </c>
      <c r="B133" s="211" t="s">
        <v>4</v>
      </c>
      <c r="C133" s="211">
        <v>3314</v>
      </c>
      <c r="D133" s="211" t="s">
        <v>333</v>
      </c>
      <c r="E133" s="211" t="s">
        <v>7</v>
      </c>
      <c r="F133" s="211" t="s">
        <v>7</v>
      </c>
      <c r="G133" s="211" t="s">
        <v>391</v>
      </c>
      <c r="H133" s="211"/>
    </row>
    <row r="134" spans="1:8" s="212" customFormat="1">
      <c r="A134" s="210">
        <v>43326</v>
      </c>
      <c r="B134" s="211" t="s">
        <v>4</v>
      </c>
      <c r="C134" s="211">
        <v>8242</v>
      </c>
      <c r="D134" s="211" t="s">
        <v>162</v>
      </c>
      <c r="E134" s="211" t="s">
        <v>7</v>
      </c>
      <c r="F134" s="211" t="s">
        <v>5</v>
      </c>
      <c r="G134" s="211" t="s">
        <v>2366</v>
      </c>
      <c r="H134" s="211"/>
    </row>
    <row r="135" spans="1:8" s="212" customFormat="1">
      <c r="A135" s="210">
        <v>43326</v>
      </c>
      <c r="B135" s="211" t="s">
        <v>7</v>
      </c>
      <c r="C135" s="211">
        <v>71290</v>
      </c>
      <c r="D135" s="211" t="s">
        <v>2368</v>
      </c>
      <c r="E135" s="211" t="s">
        <v>7</v>
      </c>
      <c r="F135" s="211" t="s">
        <v>7</v>
      </c>
      <c r="G135" s="211" t="s">
        <v>514</v>
      </c>
      <c r="H135" s="211"/>
    </row>
    <row r="136" spans="1:8" s="212" customFormat="1">
      <c r="A136" s="210">
        <v>43326</v>
      </c>
      <c r="B136" s="211" t="s">
        <v>22</v>
      </c>
      <c r="C136" s="211">
        <v>6730</v>
      </c>
      <c r="D136" s="211" t="s">
        <v>1524</v>
      </c>
      <c r="E136" s="211" t="s">
        <v>7</v>
      </c>
      <c r="F136" s="211" t="s">
        <v>7</v>
      </c>
      <c r="G136" s="211" t="s">
        <v>514</v>
      </c>
      <c r="H136" s="211"/>
    </row>
    <row r="137" spans="1:8" s="212" customFormat="1">
      <c r="A137" s="210">
        <v>43326</v>
      </c>
      <c r="B137" s="211" t="s">
        <v>7</v>
      </c>
      <c r="C137" s="211">
        <v>57100</v>
      </c>
      <c r="D137" s="211" t="s">
        <v>369</v>
      </c>
      <c r="E137" s="211" t="s">
        <v>7</v>
      </c>
      <c r="F137" s="211" t="s">
        <v>9</v>
      </c>
      <c r="G137" s="211" t="s">
        <v>520</v>
      </c>
      <c r="H137" s="211"/>
    </row>
    <row r="138" spans="1:8" s="212" customFormat="1">
      <c r="A138" s="210">
        <v>43326</v>
      </c>
      <c r="B138" s="211" t="s">
        <v>7</v>
      </c>
      <c r="C138" s="211">
        <v>57970</v>
      </c>
      <c r="D138" s="211" t="s">
        <v>739</v>
      </c>
      <c r="E138" s="211" t="s">
        <v>7</v>
      </c>
      <c r="F138" s="211" t="s">
        <v>7</v>
      </c>
      <c r="G138" s="211" t="s">
        <v>243</v>
      </c>
      <c r="H138" s="211"/>
    </row>
    <row r="139" spans="1:8" s="212" customFormat="1">
      <c r="A139" s="210">
        <v>43327</v>
      </c>
      <c r="B139" s="211" t="s">
        <v>7</v>
      </c>
      <c r="C139" s="211">
        <v>44110</v>
      </c>
      <c r="D139" s="211" t="s">
        <v>2377</v>
      </c>
      <c r="E139" s="211" t="s">
        <v>7</v>
      </c>
      <c r="F139" s="211" t="s">
        <v>24</v>
      </c>
      <c r="G139" s="211" t="s">
        <v>1833</v>
      </c>
      <c r="H139" s="211"/>
    </row>
    <row r="140" spans="1:8" s="212" customFormat="1">
      <c r="A140" s="210">
        <v>43327</v>
      </c>
      <c r="B140" s="211" t="s">
        <v>7</v>
      </c>
      <c r="C140" s="211">
        <v>54260</v>
      </c>
      <c r="D140" s="211" t="s">
        <v>2384</v>
      </c>
      <c r="E140" s="211" t="s">
        <v>7</v>
      </c>
      <c r="F140" s="211" t="s">
        <v>24</v>
      </c>
      <c r="G140" s="211" t="s">
        <v>2385</v>
      </c>
      <c r="H140" s="211"/>
    </row>
    <row r="141" spans="1:8" s="212" customFormat="1">
      <c r="A141" s="210">
        <v>43327</v>
      </c>
      <c r="B141" s="211" t="s">
        <v>7</v>
      </c>
      <c r="C141" s="211">
        <v>54350</v>
      </c>
      <c r="D141" s="211" t="s">
        <v>2388</v>
      </c>
      <c r="E141" s="211" t="s">
        <v>7</v>
      </c>
      <c r="F141" s="211" t="s">
        <v>28</v>
      </c>
      <c r="G141" s="211" t="s">
        <v>2389</v>
      </c>
      <c r="H141" s="211"/>
    </row>
    <row r="142" spans="1:8" s="212" customFormat="1">
      <c r="A142" s="210">
        <v>43327</v>
      </c>
      <c r="B142" s="211" t="s">
        <v>7</v>
      </c>
      <c r="C142" s="211">
        <v>57310</v>
      </c>
      <c r="D142" s="211" t="s">
        <v>833</v>
      </c>
      <c r="E142" s="211" t="s">
        <v>7</v>
      </c>
      <c r="F142" s="211" t="s">
        <v>24</v>
      </c>
      <c r="G142" s="211" t="s">
        <v>2391</v>
      </c>
      <c r="H142" s="211"/>
    </row>
    <row r="143" spans="1:8" s="212" customFormat="1">
      <c r="A143" s="210">
        <v>43328</v>
      </c>
      <c r="B143" s="211" t="s">
        <v>7</v>
      </c>
      <c r="C143" s="211">
        <v>57580</v>
      </c>
      <c r="D143" s="211" t="s">
        <v>858</v>
      </c>
      <c r="E143" s="211" t="s">
        <v>7</v>
      </c>
      <c r="F143" s="211" t="s">
        <v>638</v>
      </c>
      <c r="G143" s="211" t="s">
        <v>123</v>
      </c>
      <c r="H143" s="211"/>
    </row>
    <row r="144" spans="1:8" s="212" customFormat="1">
      <c r="A144" s="210">
        <v>43328</v>
      </c>
      <c r="B144" s="211" t="s">
        <v>7</v>
      </c>
      <c r="C144" s="211">
        <v>57970</v>
      </c>
      <c r="D144" s="211" t="s">
        <v>739</v>
      </c>
      <c r="E144" s="211" t="s">
        <v>7</v>
      </c>
      <c r="F144" s="211" t="s">
        <v>24</v>
      </c>
      <c r="G144" s="211" t="s">
        <v>520</v>
      </c>
      <c r="H144" s="211"/>
    </row>
    <row r="145" spans="1:8" s="212" customFormat="1">
      <c r="A145" s="210">
        <v>43328</v>
      </c>
      <c r="B145" s="211" t="s">
        <v>7</v>
      </c>
      <c r="C145" s="211">
        <v>69380</v>
      </c>
      <c r="D145" s="211" t="s">
        <v>2396</v>
      </c>
      <c r="E145" s="211" t="s">
        <v>7</v>
      </c>
      <c r="F145" s="211" t="s">
        <v>7</v>
      </c>
      <c r="G145" s="211" t="s">
        <v>65</v>
      </c>
      <c r="H145" s="211"/>
    </row>
    <row r="146" spans="1:8" s="212" customFormat="1">
      <c r="A146" s="210">
        <v>43328</v>
      </c>
      <c r="B146" s="211" t="s">
        <v>7</v>
      </c>
      <c r="C146" s="211">
        <v>57570</v>
      </c>
      <c r="D146" s="211" t="s">
        <v>641</v>
      </c>
      <c r="E146" s="211" t="s">
        <v>7</v>
      </c>
      <c r="F146" s="211" t="s">
        <v>24</v>
      </c>
      <c r="G146" s="211" t="s">
        <v>1833</v>
      </c>
      <c r="H146" s="211"/>
    </row>
    <row r="147" spans="1:8" s="212" customFormat="1">
      <c r="A147" s="210">
        <v>43328</v>
      </c>
      <c r="B147" s="211" t="s">
        <v>7</v>
      </c>
      <c r="C147" s="211">
        <v>57330</v>
      </c>
      <c r="D147" s="211" t="s">
        <v>413</v>
      </c>
      <c r="E147" s="211" t="s">
        <v>7</v>
      </c>
      <c r="F147" s="211" t="s">
        <v>1171</v>
      </c>
      <c r="G147" s="211" t="s">
        <v>388</v>
      </c>
      <c r="H147" s="211"/>
    </row>
    <row r="148" spans="1:8" s="212" customFormat="1">
      <c r="A148" s="210">
        <v>43328</v>
      </c>
      <c r="B148" s="211" t="s">
        <v>22</v>
      </c>
      <c r="C148" s="211">
        <v>6700</v>
      </c>
      <c r="D148" s="211" t="s">
        <v>326</v>
      </c>
      <c r="E148" s="211" t="s">
        <v>7</v>
      </c>
      <c r="F148" s="211" t="s">
        <v>24</v>
      </c>
      <c r="G148" s="211" t="s">
        <v>388</v>
      </c>
      <c r="H148" s="211"/>
    </row>
    <row r="149" spans="1:8" s="212" customFormat="1">
      <c r="A149" s="210">
        <v>43329</v>
      </c>
      <c r="B149" s="211" t="s">
        <v>7</v>
      </c>
      <c r="C149" s="211">
        <v>57970</v>
      </c>
      <c r="D149" s="211" t="s">
        <v>739</v>
      </c>
      <c r="E149" s="211" t="s">
        <v>7</v>
      </c>
      <c r="F149" s="211" t="s">
        <v>7</v>
      </c>
      <c r="G149" s="211" t="s">
        <v>520</v>
      </c>
      <c r="H149" s="211"/>
    </row>
    <row r="150" spans="1:8" s="212" customFormat="1">
      <c r="A150" s="210">
        <v>43329</v>
      </c>
      <c r="B150" s="211" t="s">
        <v>22</v>
      </c>
      <c r="C150" s="211">
        <v>6791</v>
      </c>
      <c r="D150" s="211" t="s">
        <v>348</v>
      </c>
      <c r="E150" s="211" t="s">
        <v>7</v>
      </c>
      <c r="F150" s="211" t="s">
        <v>7</v>
      </c>
      <c r="G150" s="211" t="s">
        <v>2408</v>
      </c>
      <c r="H150" s="211"/>
    </row>
    <row r="151" spans="1:8" s="212" customFormat="1">
      <c r="A151" s="210">
        <v>43329</v>
      </c>
      <c r="B151" s="211" t="s">
        <v>7</v>
      </c>
      <c r="C151" s="211">
        <v>8110</v>
      </c>
      <c r="D151" s="211" t="s">
        <v>2409</v>
      </c>
      <c r="E151" s="211" t="s">
        <v>7</v>
      </c>
      <c r="F151" s="211" t="s">
        <v>7</v>
      </c>
      <c r="G151" s="211" t="s">
        <v>510</v>
      </c>
      <c r="H151" s="211"/>
    </row>
    <row r="152" spans="1:8" s="212" customFormat="1">
      <c r="A152" s="210">
        <v>43330</v>
      </c>
      <c r="B152" s="211" t="s">
        <v>4</v>
      </c>
      <c r="C152" s="211">
        <v>1452</v>
      </c>
      <c r="D152" s="211" t="s">
        <v>205</v>
      </c>
      <c r="E152" s="211" t="s">
        <v>7</v>
      </c>
      <c r="F152" s="211" t="s">
        <v>24</v>
      </c>
      <c r="G152" s="211" t="s">
        <v>388</v>
      </c>
      <c r="H152" s="211"/>
    </row>
    <row r="153" spans="1:8" s="212" customFormat="1">
      <c r="A153" s="210">
        <v>43330</v>
      </c>
      <c r="B153" s="211" t="s">
        <v>7</v>
      </c>
      <c r="C153" s="211">
        <v>57240</v>
      </c>
      <c r="D153" s="211" t="s">
        <v>352</v>
      </c>
      <c r="E153" s="211" t="s">
        <v>7</v>
      </c>
      <c r="F153" s="211" t="s">
        <v>24</v>
      </c>
      <c r="G153" s="211" t="s">
        <v>42</v>
      </c>
      <c r="H153" s="211"/>
    </row>
    <row r="154" spans="1:8" s="212" customFormat="1">
      <c r="A154" s="210">
        <v>43331</v>
      </c>
      <c r="B154" s="211" t="s">
        <v>7</v>
      </c>
      <c r="C154" s="211">
        <v>57330</v>
      </c>
      <c r="D154" s="211" t="s">
        <v>413</v>
      </c>
      <c r="E154" s="211" t="s">
        <v>7</v>
      </c>
      <c r="F154" s="211" t="s">
        <v>24</v>
      </c>
      <c r="G154" s="211" t="s">
        <v>520</v>
      </c>
      <c r="H154" s="211"/>
    </row>
    <row r="155" spans="1:8" s="212" customFormat="1">
      <c r="A155" s="210">
        <v>43332</v>
      </c>
      <c r="B155" s="211" t="s">
        <v>7</v>
      </c>
      <c r="C155" s="211">
        <v>54620</v>
      </c>
      <c r="D155" s="211" t="s">
        <v>845</v>
      </c>
      <c r="E155" s="211" t="s">
        <v>7</v>
      </c>
      <c r="F155" s="211" t="s">
        <v>7</v>
      </c>
      <c r="G155" s="211" t="s">
        <v>2432</v>
      </c>
      <c r="H155" s="211"/>
    </row>
    <row r="156" spans="1:8" s="212" customFormat="1">
      <c r="A156" s="210">
        <v>43332</v>
      </c>
      <c r="B156" s="211" t="s">
        <v>4</v>
      </c>
      <c r="C156" s="211">
        <v>5551</v>
      </c>
      <c r="D156" s="211" t="s">
        <v>1858</v>
      </c>
      <c r="E156" s="211" t="s">
        <v>7</v>
      </c>
      <c r="F156" s="211" t="s">
        <v>5</v>
      </c>
      <c r="G156" s="211" t="s">
        <v>65</v>
      </c>
      <c r="H156" s="211"/>
    </row>
    <row r="157" spans="1:8" s="212" customFormat="1">
      <c r="A157" s="210">
        <v>43332</v>
      </c>
      <c r="B157" s="211" t="s">
        <v>22</v>
      </c>
      <c r="C157" s="211">
        <v>6800</v>
      </c>
      <c r="D157" s="211" t="s">
        <v>1963</v>
      </c>
      <c r="E157" s="211" t="s">
        <v>7</v>
      </c>
      <c r="F157" s="211" t="s">
        <v>24</v>
      </c>
      <c r="G157" s="211" t="s">
        <v>941</v>
      </c>
      <c r="H157" s="211"/>
    </row>
    <row r="158" spans="1:8" s="212" customFormat="1">
      <c r="A158" s="210">
        <v>43332</v>
      </c>
      <c r="B158" s="211" t="s">
        <v>22</v>
      </c>
      <c r="C158" s="211">
        <v>1640</v>
      </c>
      <c r="D158" s="211" t="s">
        <v>205</v>
      </c>
      <c r="E158" s="211" t="s">
        <v>7</v>
      </c>
      <c r="F158" s="211" t="s">
        <v>24</v>
      </c>
      <c r="G158" s="211" t="s">
        <v>941</v>
      </c>
      <c r="H158" s="211"/>
    </row>
    <row r="159" spans="1:8" s="212" customFormat="1">
      <c r="A159" s="210">
        <v>43332</v>
      </c>
      <c r="B159" s="211" t="s">
        <v>4</v>
      </c>
      <c r="C159" s="211">
        <v>8111</v>
      </c>
      <c r="D159" s="211" t="s">
        <v>135</v>
      </c>
      <c r="E159" s="211" t="s">
        <v>7</v>
      </c>
      <c r="F159" s="211" t="s">
        <v>24</v>
      </c>
      <c r="G159" s="211" t="s">
        <v>2439</v>
      </c>
      <c r="H159" s="211"/>
    </row>
    <row r="160" spans="1:8" s="212" customFormat="1">
      <c r="A160" s="210">
        <v>43332</v>
      </c>
      <c r="B160" s="211" t="s">
        <v>22</v>
      </c>
      <c r="C160" s="211">
        <v>6780</v>
      </c>
      <c r="D160" s="211" t="s">
        <v>628</v>
      </c>
      <c r="E160" s="211" t="s">
        <v>7</v>
      </c>
      <c r="F160" s="211" t="s">
        <v>24</v>
      </c>
      <c r="G160" s="211" t="s">
        <v>1133</v>
      </c>
      <c r="H160" s="211"/>
    </row>
    <row r="161" spans="1:8" s="212" customFormat="1">
      <c r="A161" s="210">
        <v>43333</v>
      </c>
      <c r="B161" s="211" t="s">
        <v>7</v>
      </c>
      <c r="C161" s="211">
        <v>57000</v>
      </c>
      <c r="D161" s="211" t="s">
        <v>785</v>
      </c>
      <c r="E161" s="211" t="s">
        <v>7</v>
      </c>
      <c r="F161" s="211" t="s">
        <v>113</v>
      </c>
      <c r="G161" s="211" t="s">
        <v>1133</v>
      </c>
      <c r="H161" s="211"/>
    </row>
    <row r="162" spans="1:8" s="212" customFormat="1">
      <c r="A162" s="210">
        <v>43333</v>
      </c>
      <c r="B162" s="211" t="s">
        <v>7</v>
      </c>
      <c r="C162" s="211">
        <v>6700</v>
      </c>
      <c r="D162" s="211" t="s">
        <v>2444</v>
      </c>
      <c r="E162" s="211" t="s">
        <v>7</v>
      </c>
      <c r="F162" s="211" t="s">
        <v>28</v>
      </c>
      <c r="G162" s="211" t="s">
        <v>388</v>
      </c>
      <c r="H162" s="211"/>
    </row>
    <row r="163" spans="1:8" s="212" customFormat="1">
      <c r="A163" s="210">
        <v>43333</v>
      </c>
      <c r="B163" s="211" t="s">
        <v>7</v>
      </c>
      <c r="C163" s="211">
        <v>54720</v>
      </c>
      <c r="D163" s="211" t="s">
        <v>538</v>
      </c>
      <c r="E163" s="211" t="s">
        <v>7</v>
      </c>
      <c r="F163" s="211" t="s">
        <v>24</v>
      </c>
      <c r="G163" s="211" t="s">
        <v>388</v>
      </c>
      <c r="H163" s="211"/>
    </row>
    <row r="164" spans="1:8" s="212" customFormat="1">
      <c r="A164" s="210">
        <v>43333</v>
      </c>
      <c r="B164" s="211" t="s">
        <v>4</v>
      </c>
      <c r="C164" s="211">
        <v>8053</v>
      </c>
      <c r="D164" s="211" t="s">
        <v>133</v>
      </c>
      <c r="E164" s="211" t="s">
        <v>7</v>
      </c>
      <c r="F164" s="211" t="s">
        <v>24</v>
      </c>
      <c r="G164" s="211" t="s">
        <v>388</v>
      </c>
      <c r="H164" s="211"/>
    </row>
    <row r="165" spans="1:8" s="212" customFormat="1">
      <c r="A165" s="210">
        <v>43333</v>
      </c>
      <c r="B165" s="211" t="s">
        <v>7</v>
      </c>
      <c r="C165" s="211">
        <v>57300</v>
      </c>
      <c r="D165" s="211" t="s">
        <v>671</v>
      </c>
      <c r="E165" s="211" t="s">
        <v>7</v>
      </c>
      <c r="F165" s="211" t="s">
        <v>6</v>
      </c>
      <c r="G165" s="211" t="s">
        <v>1133</v>
      </c>
      <c r="H165" s="211"/>
    </row>
    <row r="166" spans="1:8" s="212" customFormat="1">
      <c r="A166" s="210">
        <v>43333</v>
      </c>
      <c r="B166" s="211" t="s">
        <v>4</v>
      </c>
      <c r="C166" s="211">
        <v>2560</v>
      </c>
      <c r="D166" s="211" t="s">
        <v>205</v>
      </c>
      <c r="E166" s="211" t="s">
        <v>7</v>
      </c>
      <c r="F166" s="211" t="s">
        <v>6</v>
      </c>
      <c r="G166" s="211" t="s">
        <v>2449</v>
      </c>
      <c r="H166" s="211"/>
    </row>
    <row r="167" spans="1:8" s="212" customFormat="1">
      <c r="A167" s="210">
        <v>43333</v>
      </c>
      <c r="B167" s="211" t="s">
        <v>7</v>
      </c>
      <c r="C167" s="211">
        <v>57140</v>
      </c>
      <c r="D167" s="211" t="s">
        <v>2454</v>
      </c>
      <c r="E167" s="211" t="s">
        <v>7</v>
      </c>
      <c r="F167" s="211" t="s">
        <v>24</v>
      </c>
      <c r="G167" s="211" t="s">
        <v>617</v>
      </c>
      <c r="H167" s="211"/>
    </row>
    <row r="168" spans="1:8" s="212" customFormat="1">
      <c r="A168" s="210">
        <v>43334</v>
      </c>
      <c r="B168" s="211" t="s">
        <v>7</v>
      </c>
      <c r="C168" s="211">
        <v>57330</v>
      </c>
      <c r="D168" s="211" t="s">
        <v>2459</v>
      </c>
      <c r="E168" s="211" t="s">
        <v>7</v>
      </c>
      <c r="F168" s="211" t="s">
        <v>24</v>
      </c>
      <c r="G168" s="211" t="s">
        <v>548</v>
      </c>
      <c r="H168" s="211"/>
    </row>
    <row r="169" spans="1:8" s="212" customFormat="1">
      <c r="A169" s="210">
        <v>43334</v>
      </c>
      <c r="B169" s="211" t="s">
        <v>7</v>
      </c>
      <c r="C169" s="211">
        <v>71400</v>
      </c>
      <c r="D169" s="211" t="s">
        <v>2462</v>
      </c>
      <c r="E169" s="211" t="s">
        <v>7</v>
      </c>
      <c r="F169" s="211" t="s">
        <v>2463</v>
      </c>
      <c r="G169" s="211" t="s">
        <v>548</v>
      </c>
      <c r="H169" s="211"/>
    </row>
    <row r="170" spans="1:8" s="212" customFormat="1">
      <c r="A170" s="210">
        <v>43335</v>
      </c>
      <c r="B170" s="211" t="s">
        <v>4</v>
      </c>
      <c r="C170" s="211">
        <v>1912</v>
      </c>
      <c r="D170" s="211" t="s">
        <v>623</v>
      </c>
      <c r="E170" s="211" t="s">
        <v>7</v>
      </c>
      <c r="F170" s="211" t="s">
        <v>7</v>
      </c>
      <c r="G170" s="211" t="s">
        <v>548</v>
      </c>
      <c r="H170" s="211"/>
    </row>
    <row r="171" spans="1:8" s="212" customFormat="1">
      <c r="A171" s="210">
        <v>43335</v>
      </c>
      <c r="B171" s="211" t="s">
        <v>4</v>
      </c>
      <c r="C171" s="211">
        <v>4964</v>
      </c>
      <c r="D171" s="211" t="s">
        <v>1657</v>
      </c>
      <c r="E171" s="211" t="s">
        <v>7</v>
      </c>
      <c r="F171" s="211" t="s">
        <v>4</v>
      </c>
      <c r="G171" s="211" t="s">
        <v>123</v>
      </c>
      <c r="H171" s="211"/>
    </row>
    <row r="172" spans="1:8" s="212" customFormat="1">
      <c r="A172" s="210">
        <v>43335</v>
      </c>
      <c r="B172" s="211" t="s">
        <v>4</v>
      </c>
      <c r="C172" s="211">
        <v>2112</v>
      </c>
      <c r="D172" s="211" t="s">
        <v>205</v>
      </c>
      <c r="E172" s="211" t="s">
        <v>7</v>
      </c>
      <c r="F172" s="211" t="s">
        <v>620</v>
      </c>
      <c r="G172" s="211" t="s">
        <v>65</v>
      </c>
      <c r="H172" s="211"/>
    </row>
    <row r="173" spans="1:8" s="212" customFormat="1">
      <c r="A173" s="210">
        <v>43335</v>
      </c>
      <c r="B173" s="211" t="s">
        <v>7</v>
      </c>
      <c r="C173" s="211">
        <v>51200</v>
      </c>
      <c r="D173" s="211" t="s">
        <v>2478</v>
      </c>
      <c r="E173" s="211" t="s">
        <v>7</v>
      </c>
      <c r="F173" s="211" t="s">
        <v>24</v>
      </c>
      <c r="G173" s="211" t="s">
        <v>65</v>
      </c>
      <c r="H173" s="211"/>
    </row>
    <row r="174" spans="1:8" s="212" customFormat="1">
      <c r="A174" s="210">
        <v>43336</v>
      </c>
      <c r="B174" s="211" t="s">
        <v>7</v>
      </c>
      <c r="C174" s="211">
        <v>14350</v>
      </c>
      <c r="D174" s="211" t="s">
        <v>2485</v>
      </c>
      <c r="E174" s="211" t="s">
        <v>7</v>
      </c>
      <c r="F174" s="211" t="s">
        <v>7</v>
      </c>
      <c r="G174" s="211" t="s">
        <v>1833</v>
      </c>
      <c r="H174" s="211"/>
    </row>
    <row r="175" spans="1:8" s="212" customFormat="1">
      <c r="A175" s="210">
        <v>43336</v>
      </c>
      <c r="B175" s="211" t="s">
        <v>7</v>
      </c>
      <c r="C175" s="211">
        <v>57000</v>
      </c>
      <c r="D175" s="211" t="s">
        <v>785</v>
      </c>
      <c r="E175" s="211" t="s">
        <v>7</v>
      </c>
      <c r="F175" s="211" t="s">
        <v>848</v>
      </c>
      <c r="G175" s="211" t="s">
        <v>42</v>
      </c>
      <c r="H175" s="211"/>
    </row>
    <row r="176" spans="1:8" s="212" customFormat="1">
      <c r="A176" s="210">
        <v>43336</v>
      </c>
      <c r="B176" s="211" t="s">
        <v>7</v>
      </c>
      <c r="C176" s="211">
        <v>28000</v>
      </c>
      <c r="D176" s="211" t="s">
        <v>2487</v>
      </c>
      <c r="E176" s="211" t="s">
        <v>7</v>
      </c>
      <c r="F176" s="211" t="s">
        <v>24</v>
      </c>
      <c r="G176" s="211" t="s">
        <v>388</v>
      </c>
      <c r="H176" s="211"/>
    </row>
    <row r="177" spans="1:8" s="212" customFormat="1">
      <c r="A177" s="210">
        <v>43336</v>
      </c>
      <c r="B177" s="211" t="s">
        <v>7</v>
      </c>
      <c r="C177" s="211">
        <v>57120</v>
      </c>
      <c r="D177" s="211" t="s">
        <v>1288</v>
      </c>
      <c r="E177" s="211" t="s">
        <v>7</v>
      </c>
      <c r="F177" s="211" t="s">
        <v>7</v>
      </c>
      <c r="G177" s="211" t="s">
        <v>2489</v>
      </c>
      <c r="H177" s="211"/>
    </row>
    <row r="178" spans="1:8" s="212" customFormat="1">
      <c r="A178" s="210">
        <v>43336</v>
      </c>
      <c r="B178" s="211" t="s">
        <v>22</v>
      </c>
      <c r="C178" s="211">
        <v>1440</v>
      </c>
      <c r="D178" s="211" t="s">
        <v>432</v>
      </c>
      <c r="E178" s="211" t="s">
        <v>7</v>
      </c>
      <c r="F178" s="211" t="s">
        <v>24</v>
      </c>
      <c r="G178" s="211" t="s">
        <v>388</v>
      </c>
      <c r="H178" s="211"/>
    </row>
    <row r="179" spans="1:8" s="212" customFormat="1">
      <c r="A179" s="210">
        <v>43337</v>
      </c>
      <c r="B179" s="211" t="s">
        <v>4</v>
      </c>
      <c r="C179" s="211">
        <v>1329</v>
      </c>
      <c r="D179" s="211" t="s">
        <v>205</v>
      </c>
      <c r="E179" s="211" t="s">
        <v>7</v>
      </c>
      <c r="F179" s="211" t="s">
        <v>24</v>
      </c>
      <c r="G179" s="211" t="s">
        <v>388</v>
      </c>
      <c r="H179" s="211"/>
    </row>
    <row r="180" spans="1:8" s="212" customFormat="1">
      <c r="A180" s="210">
        <v>43337</v>
      </c>
      <c r="B180" s="211" t="s">
        <v>22</v>
      </c>
      <c r="C180" s="211">
        <v>6769</v>
      </c>
      <c r="D180" s="211" t="s">
        <v>2497</v>
      </c>
      <c r="E180" s="211" t="s">
        <v>7</v>
      </c>
      <c r="F180" s="211" t="s">
        <v>24</v>
      </c>
      <c r="G180" s="211" t="s">
        <v>388</v>
      </c>
      <c r="H180" s="211"/>
    </row>
    <row r="181" spans="1:8" s="212" customFormat="1">
      <c r="A181" s="210">
        <v>43337</v>
      </c>
      <c r="B181" s="211" t="s">
        <v>22</v>
      </c>
      <c r="C181" s="211">
        <v>6860</v>
      </c>
      <c r="D181" s="211" t="s">
        <v>550</v>
      </c>
      <c r="E181" s="211" t="s">
        <v>7</v>
      </c>
      <c r="F181" s="211" t="s">
        <v>24</v>
      </c>
      <c r="G181" s="211" t="s">
        <v>388</v>
      </c>
      <c r="H181" s="211"/>
    </row>
    <row r="182" spans="1:8" s="212" customFormat="1">
      <c r="A182" s="210">
        <v>43337</v>
      </c>
      <c r="B182" s="211" t="s">
        <v>22</v>
      </c>
      <c r="C182" s="211">
        <v>6730</v>
      </c>
      <c r="D182" s="211" t="s">
        <v>1524</v>
      </c>
      <c r="E182" s="211" t="s">
        <v>7</v>
      </c>
      <c r="F182" s="211" t="s">
        <v>24</v>
      </c>
      <c r="G182" s="211" t="s">
        <v>65</v>
      </c>
      <c r="H182" s="211"/>
    </row>
    <row r="183" spans="1:8" s="212" customFormat="1">
      <c r="A183" s="210">
        <v>43337</v>
      </c>
      <c r="B183" s="211" t="s">
        <v>104</v>
      </c>
      <c r="C183" s="211">
        <v>8004</v>
      </c>
      <c r="D183" s="211" t="s">
        <v>2503</v>
      </c>
      <c r="E183" s="211" t="s">
        <v>7</v>
      </c>
      <c r="F183" s="211" t="s">
        <v>6</v>
      </c>
      <c r="G183" s="211" t="s">
        <v>388</v>
      </c>
      <c r="H183" s="211"/>
    </row>
    <row r="184" spans="1:8" s="212" customFormat="1">
      <c r="A184" s="210">
        <v>43337</v>
      </c>
      <c r="B184" s="211" t="s">
        <v>4</v>
      </c>
      <c r="C184" s="211">
        <v>75015</v>
      </c>
      <c r="D184" s="211" t="s">
        <v>716</v>
      </c>
      <c r="E184" s="211" t="s">
        <v>7</v>
      </c>
      <c r="F184" s="211" t="s">
        <v>24</v>
      </c>
      <c r="G184" s="211" t="s">
        <v>388</v>
      </c>
      <c r="H184" s="211"/>
    </row>
    <row r="185" spans="1:8" s="212" customFormat="1">
      <c r="A185" s="210">
        <v>43338</v>
      </c>
      <c r="B185" s="211" t="s">
        <v>4</v>
      </c>
      <c r="C185" s="211">
        <v>8119</v>
      </c>
      <c r="D185" s="211" t="s">
        <v>148</v>
      </c>
      <c r="E185" s="211" t="s">
        <v>7</v>
      </c>
      <c r="F185" s="211" t="s">
        <v>7</v>
      </c>
      <c r="G185" s="211" t="s">
        <v>1833</v>
      </c>
      <c r="H185" s="211"/>
    </row>
    <row r="186" spans="1:8" s="212" customFormat="1">
      <c r="A186" s="210">
        <v>43339</v>
      </c>
      <c r="B186" s="211" t="s">
        <v>7</v>
      </c>
      <c r="C186" s="211">
        <v>87170</v>
      </c>
      <c r="D186" s="211" t="s">
        <v>2528</v>
      </c>
      <c r="E186" s="211" t="s">
        <v>7</v>
      </c>
      <c r="F186" s="211" t="s">
        <v>24</v>
      </c>
      <c r="G186" s="211" t="s">
        <v>2529</v>
      </c>
      <c r="H186" s="211"/>
    </row>
    <row r="187" spans="1:8" s="212" customFormat="1">
      <c r="A187" s="210">
        <v>43339</v>
      </c>
      <c r="B187" s="211" t="s">
        <v>22</v>
      </c>
      <c r="C187" s="211">
        <v>6760</v>
      </c>
      <c r="D187" s="211" t="s">
        <v>1306</v>
      </c>
      <c r="E187" s="211" t="s">
        <v>7</v>
      </c>
      <c r="F187" s="211" t="s">
        <v>24</v>
      </c>
      <c r="G187" s="211" t="s">
        <v>663</v>
      </c>
      <c r="H187" s="211"/>
    </row>
    <row r="188" spans="1:8" s="212" customFormat="1">
      <c r="A188" s="210">
        <v>43339</v>
      </c>
      <c r="B188" s="211" t="s">
        <v>7</v>
      </c>
      <c r="C188" s="211">
        <v>54190</v>
      </c>
      <c r="D188" s="211" t="s">
        <v>791</v>
      </c>
      <c r="E188" s="211" t="s">
        <v>7</v>
      </c>
      <c r="F188" s="211" t="s">
        <v>24</v>
      </c>
      <c r="G188" s="211" t="s">
        <v>2541</v>
      </c>
      <c r="H188" s="211"/>
    </row>
    <row r="189" spans="1:8" s="212" customFormat="1">
      <c r="A189" s="210">
        <v>43340</v>
      </c>
      <c r="B189" s="211" t="s">
        <v>4</v>
      </c>
      <c r="C189" s="211">
        <v>8077</v>
      </c>
      <c r="D189" s="211" t="s">
        <v>133</v>
      </c>
      <c r="E189" s="211" t="s">
        <v>7</v>
      </c>
      <c r="F189" s="211" t="s">
        <v>24</v>
      </c>
      <c r="G189" s="211" t="s">
        <v>577</v>
      </c>
      <c r="H189" s="211"/>
    </row>
    <row r="190" spans="1:8" s="212" customFormat="1">
      <c r="A190" s="210">
        <v>43340</v>
      </c>
      <c r="B190" s="211" t="s">
        <v>4</v>
      </c>
      <c r="C190" s="211">
        <v>1934</v>
      </c>
      <c r="D190" s="211" t="s">
        <v>205</v>
      </c>
      <c r="E190" s="211" t="s">
        <v>7</v>
      </c>
      <c r="F190" s="211" t="s">
        <v>620</v>
      </c>
      <c r="G190" s="211" t="s">
        <v>2550</v>
      </c>
      <c r="H190" s="211"/>
    </row>
    <row r="191" spans="1:8" s="212" customFormat="1">
      <c r="A191" s="210">
        <v>43340</v>
      </c>
      <c r="B191" s="211" t="s">
        <v>7</v>
      </c>
      <c r="C191" s="211">
        <v>67490</v>
      </c>
      <c r="D191" s="211" t="s">
        <v>2551</v>
      </c>
      <c r="E191" s="211" t="s">
        <v>7</v>
      </c>
      <c r="F191" s="211" t="s">
        <v>620</v>
      </c>
      <c r="G191" s="211" t="s">
        <v>548</v>
      </c>
      <c r="H191" s="211"/>
    </row>
    <row r="192" spans="1:8" s="212" customFormat="1">
      <c r="A192" s="210">
        <v>43340</v>
      </c>
      <c r="B192" s="211" t="s">
        <v>7</v>
      </c>
      <c r="C192" s="211">
        <v>54190</v>
      </c>
      <c r="D192" s="211" t="s">
        <v>1725</v>
      </c>
      <c r="E192" s="211" t="s">
        <v>7</v>
      </c>
      <c r="F192" s="211" t="s">
        <v>24</v>
      </c>
      <c r="G192" s="211" t="s">
        <v>65</v>
      </c>
      <c r="H192" s="211"/>
    </row>
    <row r="193" spans="1:8" s="212" customFormat="1">
      <c r="A193" s="210">
        <v>43340</v>
      </c>
      <c r="B193" s="211" t="s">
        <v>7</v>
      </c>
      <c r="C193" s="211">
        <v>57100</v>
      </c>
      <c r="D193" s="211" t="s">
        <v>369</v>
      </c>
      <c r="E193" s="211" t="s">
        <v>7</v>
      </c>
      <c r="F193" s="211" t="s">
        <v>2560</v>
      </c>
      <c r="G193" s="211" t="s">
        <v>548</v>
      </c>
      <c r="H193" s="211"/>
    </row>
    <row r="194" spans="1:8" s="212" customFormat="1">
      <c r="A194" s="210">
        <v>43340</v>
      </c>
      <c r="B194" s="211" t="s">
        <v>7</v>
      </c>
      <c r="C194" s="211">
        <v>57980</v>
      </c>
      <c r="D194" s="211" t="s">
        <v>2565</v>
      </c>
      <c r="E194" s="211" t="s">
        <v>7</v>
      </c>
      <c r="F194" s="211" t="s">
        <v>620</v>
      </c>
      <c r="G194" s="211" t="s">
        <v>98</v>
      </c>
      <c r="H194" s="211"/>
    </row>
    <row r="195" spans="1:8" s="212" customFormat="1">
      <c r="A195" s="210">
        <v>43342</v>
      </c>
      <c r="B195" s="211" t="s">
        <v>7</v>
      </c>
      <c r="C195" s="211">
        <v>57535</v>
      </c>
      <c r="D195" s="211" t="s">
        <v>2567</v>
      </c>
      <c r="E195" s="211" t="s">
        <v>7</v>
      </c>
      <c r="F195" s="211" t="s">
        <v>24</v>
      </c>
      <c r="G195" s="211" t="s">
        <v>98</v>
      </c>
      <c r="H195" s="211"/>
    </row>
    <row r="196" spans="1:8" s="212" customFormat="1">
      <c r="A196" s="210">
        <v>43342</v>
      </c>
      <c r="B196" s="211" t="s">
        <v>22</v>
      </c>
      <c r="C196" s="211">
        <v>1348</v>
      </c>
      <c r="D196" s="211" t="s">
        <v>2569</v>
      </c>
      <c r="E196" s="211" t="s">
        <v>7</v>
      </c>
      <c r="F196" s="211" t="s">
        <v>2570</v>
      </c>
      <c r="G196" s="211" t="s">
        <v>65</v>
      </c>
      <c r="H196" s="211"/>
    </row>
    <row r="197" spans="1:8" s="212" customFormat="1">
      <c r="A197" s="210">
        <v>43342</v>
      </c>
      <c r="B197" s="211" t="s">
        <v>7</v>
      </c>
      <c r="C197" s="211">
        <v>57180</v>
      </c>
      <c r="D197" s="211" t="s">
        <v>823</v>
      </c>
      <c r="E197" s="211" t="s">
        <v>7</v>
      </c>
      <c r="F197" s="211" t="s">
        <v>2466</v>
      </c>
      <c r="G197" s="211" t="s">
        <v>2457</v>
      </c>
      <c r="H197" s="211"/>
    </row>
    <row r="198" spans="1:8" s="212" customFormat="1">
      <c r="A198" s="210">
        <v>43342</v>
      </c>
      <c r="B198" s="211" t="s">
        <v>7</v>
      </c>
      <c r="C198" s="211">
        <v>54430</v>
      </c>
      <c r="D198" s="211" t="s">
        <v>842</v>
      </c>
      <c r="E198" s="211" t="s">
        <v>7</v>
      </c>
      <c r="F198" s="211" t="s">
        <v>7</v>
      </c>
      <c r="G198" s="211" t="s">
        <v>243</v>
      </c>
      <c r="H198" s="211"/>
    </row>
    <row r="199" spans="1:8" s="212" customFormat="1">
      <c r="A199" s="210">
        <v>43342</v>
      </c>
      <c r="B199" s="211" t="s">
        <v>7</v>
      </c>
      <c r="C199" s="211">
        <v>54400</v>
      </c>
      <c r="D199" s="211" t="s">
        <v>408</v>
      </c>
      <c r="E199" s="211" t="s">
        <v>7</v>
      </c>
      <c r="F199" s="211" t="s">
        <v>7</v>
      </c>
      <c r="G199" s="211" t="s">
        <v>65</v>
      </c>
      <c r="H199" s="211"/>
    </row>
    <row r="200" spans="1:8" s="212" customFormat="1">
      <c r="A200" s="210">
        <v>43342</v>
      </c>
      <c r="B200" s="211" t="s">
        <v>7</v>
      </c>
      <c r="C200" s="211">
        <v>49240</v>
      </c>
      <c r="D200" s="211" t="s">
        <v>2580</v>
      </c>
      <c r="E200" s="211" t="s">
        <v>7</v>
      </c>
      <c r="F200" s="211" t="s">
        <v>2581</v>
      </c>
      <c r="G200" s="211" t="s">
        <v>548</v>
      </c>
      <c r="H200" s="211"/>
    </row>
    <row r="201" spans="1:8" s="212" customFormat="1">
      <c r="A201" s="210">
        <v>43342</v>
      </c>
      <c r="B201" s="211" t="s">
        <v>7</v>
      </c>
      <c r="C201" s="211">
        <v>67230</v>
      </c>
      <c r="D201" s="211" t="s">
        <v>2582</v>
      </c>
      <c r="E201" s="211" t="s">
        <v>7</v>
      </c>
      <c r="F201" s="211" t="s">
        <v>2466</v>
      </c>
      <c r="G201" s="211" t="s">
        <v>548</v>
      </c>
      <c r="H201" s="211"/>
    </row>
    <row r="202" spans="1:8" s="212" customFormat="1">
      <c r="A202" s="210">
        <v>43343</v>
      </c>
      <c r="B202" s="211" t="s">
        <v>7</v>
      </c>
      <c r="C202" s="211">
        <v>54400</v>
      </c>
      <c r="D202" s="211" t="s">
        <v>408</v>
      </c>
      <c r="E202" s="211" t="s">
        <v>7</v>
      </c>
      <c r="F202" s="211" t="s">
        <v>9</v>
      </c>
      <c r="G202" s="211" t="s">
        <v>388</v>
      </c>
      <c r="H202" s="211"/>
    </row>
    <row r="203" spans="1:8" s="212" customFormat="1">
      <c r="A203" s="210">
        <v>43339</v>
      </c>
      <c r="B203" s="211" t="s">
        <v>7</v>
      </c>
      <c r="C203" s="211">
        <v>67110</v>
      </c>
      <c r="D203" s="211" t="s">
        <v>2532</v>
      </c>
      <c r="E203" s="211" t="s">
        <v>2476</v>
      </c>
      <c r="F203" s="211" t="s">
        <v>2476</v>
      </c>
      <c r="G203" s="211" t="s">
        <v>2533</v>
      </c>
      <c r="H203" s="211"/>
    </row>
    <row r="204" spans="1:8" s="212" customFormat="1">
      <c r="A204" s="210">
        <v>43337</v>
      </c>
      <c r="B204" s="211" t="s">
        <v>4</v>
      </c>
      <c r="C204" s="211">
        <v>7219</v>
      </c>
      <c r="D204" s="211" t="s">
        <v>156</v>
      </c>
      <c r="E204" s="211" t="s">
        <v>35</v>
      </c>
      <c r="F204" s="211" t="s">
        <v>6</v>
      </c>
      <c r="G204" s="211" t="s">
        <v>123</v>
      </c>
      <c r="H204" s="211"/>
    </row>
    <row r="205" spans="1:8" s="212" customFormat="1">
      <c r="A205" s="210">
        <v>43333</v>
      </c>
      <c r="B205" s="211" t="s">
        <v>4</v>
      </c>
      <c r="C205" s="211">
        <v>1220</v>
      </c>
      <c r="D205" s="211" t="s">
        <v>205</v>
      </c>
      <c r="E205" s="211" t="s">
        <v>2443</v>
      </c>
      <c r="F205" s="211"/>
      <c r="G205" s="211" t="s">
        <v>42</v>
      </c>
      <c r="H205" s="211"/>
    </row>
    <row r="206" spans="1:8" s="212" customFormat="1">
      <c r="A206" s="210">
        <v>43334</v>
      </c>
      <c r="B206" s="211" t="s">
        <v>4</v>
      </c>
      <c r="C206" s="211">
        <v>3833</v>
      </c>
      <c r="D206" s="211" t="s">
        <v>304</v>
      </c>
      <c r="E206" s="211" t="s">
        <v>27</v>
      </c>
      <c r="F206" s="211" t="s">
        <v>27</v>
      </c>
      <c r="G206" s="211" t="s">
        <v>548</v>
      </c>
      <c r="H206" s="211"/>
    </row>
    <row r="207" spans="1:8" s="212" customFormat="1">
      <c r="A207" s="210">
        <v>43327</v>
      </c>
      <c r="B207" s="211" t="s">
        <v>984</v>
      </c>
      <c r="C207" s="211">
        <v>7606</v>
      </c>
      <c r="D207" s="211" t="s">
        <v>2147</v>
      </c>
      <c r="E207" s="211" t="s">
        <v>273</v>
      </c>
      <c r="F207" s="211" t="s">
        <v>24</v>
      </c>
      <c r="G207" s="211" t="s">
        <v>1833</v>
      </c>
      <c r="H207" s="211"/>
    </row>
    <row r="208" spans="1:8" s="212" customFormat="1">
      <c r="A208" s="210">
        <v>43339</v>
      </c>
      <c r="B208" s="211" t="s">
        <v>7</v>
      </c>
      <c r="C208" s="211">
        <v>57390</v>
      </c>
      <c r="D208" s="211" t="s">
        <v>669</v>
      </c>
      <c r="E208" s="211" t="s">
        <v>2536</v>
      </c>
      <c r="F208" s="211" t="s">
        <v>24</v>
      </c>
      <c r="G208" s="211" t="s">
        <v>388</v>
      </c>
      <c r="H208" s="211"/>
    </row>
    <row r="209" spans="1:8" s="212" customFormat="1">
      <c r="A209" s="210">
        <v>43317</v>
      </c>
      <c r="B209" s="211" t="s">
        <v>4</v>
      </c>
      <c r="C209" s="211">
        <v>4419</v>
      </c>
      <c r="D209" s="211" t="s">
        <v>145</v>
      </c>
      <c r="E209" s="211" t="s">
        <v>9</v>
      </c>
      <c r="F209" s="211" t="s">
        <v>5</v>
      </c>
      <c r="G209" s="211" t="s">
        <v>548</v>
      </c>
      <c r="H209" s="211"/>
    </row>
    <row r="210" spans="1:8" s="212" customFormat="1">
      <c r="A210" s="210">
        <v>43340</v>
      </c>
      <c r="B210" s="211" t="s">
        <v>4</v>
      </c>
      <c r="C210" s="211">
        <v>3398</v>
      </c>
      <c r="D210" s="211" t="s">
        <v>446</v>
      </c>
      <c r="E210" s="211" t="s">
        <v>9</v>
      </c>
      <c r="F210" s="211" t="s">
        <v>27</v>
      </c>
      <c r="G210" s="211" t="s">
        <v>2457</v>
      </c>
      <c r="H210" s="211"/>
    </row>
    <row r="211" spans="1:8" s="212" customFormat="1">
      <c r="A211" s="210">
        <v>43327</v>
      </c>
      <c r="B211" s="211" t="s">
        <v>4</v>
      </c>
      <c r="C211" s="211">
        <v>1270</v>
      </c>
      <c r="D211" s="211" t="s">
        <v>205</v>
      </c>
      <c r="E211" s="211" t="s">
        <v>32</v>
      </c>
      <c r="F211" s="211" t="s">
        <v>24</v>
      </c>
      <c r="G211" s="211" t="s">
        <v>388</v>
      </c>
      <c r="H211" s="211"/>
    </row>
    <row r="212" spans="1:8" s="212" customFormat="1">
      <c r="A212" s="210">
        <v>43313</v>
      </c>
      <c r="B212" s="211" t="s">
        <v>4</v>
      </c>
      <c r="C212" s="211">
        <v>3542</v>
      </c>
      <c r="D212" s="211" t="s">
        <v>168</v>
      </c>
      <c r="E212" s="211" t="s">
        <v>5</v>
      </c>
      <c r="F212" s="211" t="s">
        <v>5</v>
      </c>
      <c r="G212" s="211" t="s">
        <v>123</v>
      </c>
      <c r="H212" s="211"/>
    </row>
    <row r="213" spans="1:8" s="212" customFormat="1">
      <c r="A213" s="210">
        <v>43313</v>
      </c>
      <c r="B213" s="211" t="s">
        <v>4</v>
      </c>
      <c r="C213" s="211">
        <v>9132</v>
      </c>
      <c r="D213" s="211" t="s">
        <v>313</v>
      </c>
      <c r="E213" s="211" t="s">
        <v>5</v>
      </c>
      <c r="F213" s="211" t="s">
        <v>5</v>
      </c>
      <c r="G213" s="211" t="s">
        <v>389</v>
      </c>
      <c r="H213" s="211"/>
    </row>
    <row r="214" spans="1:8" s="212" customFormat="1">
      <c r="A214" s="210">
        <v>43313</v>
      </c>
      <c r="B214" s="211" t="s">
        <v>4</v>
      </c>
      <c r="C214" s="211">
        <v>2630</v>
      </c>
      <c r="D214" s="211" t="s">
        <v>205</v>
      </c>
      <c r="E214" s="211" t="s">
        <v>5</v>
      </c>
      <c r="F214" s="211" t="s">
        <v>2167</v>
      </c>
      <c r="G214" s="211" t="s">
        <v>2168</v>
      </c>
      <c r="H214" s="211"/>
    </row>
    <row r="215" spans="1:8" s="212" customFormat="1">
      <c r="A215" s="210">
        <v>43313</v>
      </c>
      <c r="B215" s="211" t="s">
        <v>4</v>
      </c>
      <c r="C215" s="211">
        <v>8076</v>
      </c>
      <c r="D215" s="211" t="s">
        <v>133</v>
      </c>
      <c r="E215" s="211" t="s">
        <v>5</v>
      </c>
      <c r="F215" s="211" t="s">
        <v>2170</v>
      </c>
      <c r="G215" s="211" t="s">
        <v>478</v>
      </c>
      <c r="H215" s="211"/>
    </row>
    <row r="216" spans="1:8" s="212" customFormat="1">
      <c r="A216" s="210">
        <v>43313</v>
      </c>
      <c r="B216" s="211" t="s">
        <v>4</v>
      </c>
      <c r="C216" s="211">
        <v>4174</v>
      </c>
      <c r="D216" s="211" t="s">
        <v>141</v>
      </c>
      <c r="E216" s="211" t="s">
        <v>5</v>
      </c>
      <c r="F216" s="211" t="s">
        <v>5</v>
      </c>
      <c r="G216" s="211" t="s">
        <v>2172</v>
      </c>
      <c r="H216" s="211"/>
    </row>
    <row r="217" spans="1:8" s="212" customFormat="1">
      <c r="A217" s="210">
        <v>43313</v>
      </c>
      <c r="B217" s="211" t="s">
        <v>4</v>
      </c>
      <c r="C217" s="211">
        <v>3280</v>
      </c>
      <c r="D217" s="211" t="s">
        <v>333</v>
      </c>
      <c r="E217" s="211" t="s">
        <v>5</v>
      </c>
      <c r="F217" s="211" t="s">
        <v>87</v>
      </c>
      <c r="G217" s="211" t="s">
        <v>807</v>
      </c>
      <c r="H217" s="211"/>
    </row>
    <row r="218" spans="1:8" s="212" customFormat="1">
      <c r="A218" s="210">
        <v>43316</v>
      </c>
      <c r="B218" s="211" t="s">
        <v>4</v>
      </c>
      <c r="C218" s="211">
        <v>6831</v>
      </c>
      <c r="D218" s="211" t="s">
        <v>308</v>
      </c>
      <c r="E218" s="211" t="s">
        <v>5</v>
      </c>
      <c r="F218" s="211" t="s">
        <v>6</v>
      </c>
      <c r="G218" s="211" t="s">
        <v>2199</v>
      </c>
      <c r="H218" s="211"/>
    </row>
    <row r="219" spans="1:8" s="212" customFormat="1">
      <c r="A219" s="210">
        <v>43316</v>
      </c>
      <c r="B219" s="211" t="s">
        <v>4</v>
      </c>
      <c r="C219" s="211">
        <v>1134</v>
      </c>
      <c r="D219" s="211" t="s">
        <v>205</v>
      </c>
      <c r="E219" s="211" t="s">
        <v>5</v>
      </c>
      <c r="F219" s="211" t="s">
        <v>5</v>
      </c>
      <c r="G219" s="211" t="s">
        <v>2062</v>
      </c>
      <c r="H219" s="211"/>
    </row>
    <row r="220" spans="1:8" s="212" customFormat="1">
      <c r="A220" s="210">
        <v>43317</v>
      </c>
      <c r="B220" s="211" t="s">
        <v>4</v>
      </c>
      <c r="C220" s="211">
        <v>3273</v>
      </c>
      <c r="D220" s="211" t="s">
        <v>333</v>
      </c>
      <c r="E220" s="211" t="s">
        <v>5</v>
      </c>
      <c r="F220" s="211" t="s">
        <v>5</v>
      </c>
      <c r="G220" s="211" t="s">
        <v>123</v>
      </c>
      <c r="H220" s="211"/>
    </row>
    <row r="221" spans="1:8" s="212" customFormat="1">
      <c r="A221" s="210">
        <v>43317</v>
      </c>
      <c r="B221" s="211" t="s">
        <v>4</v>
      </c>
      <c r="C221" s="211">
        <v>4351</v>
      </c>
      <c r="D221" s="211" t="s">
        <v>141</v>
      </c>
      <c r="E221" s="211" t="s">
        <v>5</v>
      </c>
      <c r="F221" s="211" t="s">
        <v>5</v>
      </c>
      <c r="G221" s="211" t="s">
        <v>116</v>
      </c>
      <c r="H221" s="211"/>
    </row>
    <row r="222" spans="1:8" s="212" customFormat="1">
      <c r="A222" s="210">
        <v>43317</v>
      </c>
      <c r="B222" s="211" t="s">
        <v>4</v>
      </c>
      <c r="C222" s="211">
        <v>3394</v>
      </c>
      <c r="D222" s="211" t="s">
        <v>446</v>
      </c>
      <c r="E222" s="211" t="s">
        <v>5</v>
      </c>
      <c r="F222" s="211" t="s">
        <v>7</v>
      </c>
      <c r="G222" s="211" t="s">
        <v>951</v>
      </c>
      <c r="H222" s="211"/>
    </row>
    <row r="223" spans="1:8" s="212" customFormat="1">
      <c r="A223" s="210">
        <v>43317</v>
      </c>
      <c r="B223" s="211" t="s">
        <v>4</v>
      </c>
      <c r="C223" s="211">
        <v>3583</v>
      </c>
      <c r="D223" s="211" t="s">
        <v>168</v>
      </c>
      <c r="E223" s="211" t="s">
        <v>5</v>
      </c>
      <c r="F223" s="211" t="s">
        <v>25</v>
      </c>
      <c r="G223" s="211" t="s">
        <v>1848</v>
      </c>
      <c r="H223" s="211"/>
    </row>
    <row r="224" spans="1:8" s="212" customFormat="1">
      <c r="A224" s="210">
        <v>43317</v>
      </c>
      <c r="B224" s="211" t="s">
        <v>4</v>
      </c>
      <c r="C224" s="211">
        <v>1550</v>
      </c>
      <c r="D224" s="211" t="s">
        <v>205</v>
      </c>
      <c r="E224" s="211" t="s">
        <v>5</v>
      </c>
      <c r="F224" s="211" t="s">
        <v>5</v>
      </c>
      <c r="G224" s="211" t="s">
        <v>2230</v>
      </c>
      <c r="H224" s="211"/>
    </row>
    <row r="225" spans="1:8" s="212" customFormat="1">
      <c r="A225" s="210">
        <v>43318</v>
      </c>
      <c r="B225" s="211" t="s">
        <v>4</v>
      </c>
      <c r="C225" s="211">
        <v>1355</v>
      </c>
      <c r="D225" s="211" t="s">
        <v>205</v>
      </c>
      <c r="E225" s="211" t="s">
        <v>5</v>
      </c>
      <c r="F225" s="211" t="s">
        <v>5</v>
      </c>
      <c r="G225" s="211" t="s">
        <v>123</v>
      </c>
      <c r="H225" s="211"/>
    </row>
    <row r="226" spans="1:8" s="212" customFormat="1">
      <c r="A226" s="210">
        <v>43318</v>
      </c>
      <c r="B226" s="211" t="s">
        <v>4</v>
      </c>
      <c r="C226" s="211">
        <v>8245</v>
      </c>
      <c r="D226" s="211" t="s">
        <v>162</v>
      </c>
      <c r="E226" s="211" t="s">
        <v>5</v>
      </c>
      <c r="F226" s="211" t="s">
        <v>5</v>
      </c>
      <c r="G226" s="211" t="s">
        <v>123</v>
      </c>
      <c r="H226" s="211"/>
    </row>
    <row r="227" spans="1:8" s="212" customFormat="1">
      <c r="A227" s="210">
        <v>43318</v>
      </c>
      <c r="B227" s="211" t="s">
        <v>4</v>
      </c>
      <c r="C227" s="211">
        <v>9834</v>
      </c>
      <c r="D227" s="211" t="s">
        <v>2247</v>
      </c>
      <c r="E227" s="211" t="s">
        <v>5</v>
      </c>
      <c r="F227" s="211" t="s">
        <v>5</v>
      </c>
      <c r="G227" s="211" t="s">
        <v>98</v>
      </c>
      <c r="H227" s="211"/>
    </row>
    <row r="228" spans="1:8" s="212" customFormat="1">
      <c r="A228" s="210">
        <v>43319</v>
      </c>
      <c r="B228" s="211" t="s">
        <v>4</v>
      </c>
      <c r="C228" s="211">
        <v>6139</v>
      </c>
      <c r="D228" s="211" t="s">
        <v>142</v>
      </c>
      <c r="E228" s="211" t="s">
        <v>5</v>
      </c>
      <c r="F228" s="211" t="s">
        <v>6</v>
      </c>
      <c r="G228" s="211" t="s">
        <v>123</v>
      </c>
      <c r="H228" s="211"/>
    </row>
    <row r="229" spans="1:8" s="212" customFormat="1">
      <c r="A229" s="210">
        <v>43319</v>
      </c>
      <c r="B229" s="211" t="s">
        <v>4</v>
      </c>
      <c r="C229" s="211">
        <v>1550</v>
      </c>
      <c r="D229" s="211" t="s">
        <v>205</v>
      </c>
      <c r="E229" s="211" t="s">
        <v>5</v>
      </c>
      <c r="F229" s="211" t="s">
        <v>5</v>
      </c>
      <c r="G229" s="211" t="s">
        <v>116</v>
      </c>
      <c r="H229" s="211"/>
    </row>
    <row r="230" spans="1:8" s="212" customFormat="1">
      <c r="A230" s="210">
        <v>43320</v>
      </c>
      <c r="B230" s="211" t="s">
        <v>4</v>
      </c>
      <c r="C230" s="211">
        <v>3945</v>
      </c>
      <c r="D230" s="211" t="s">
        <v>175</v>
      </c>
      <c r="E230" s="211" t="s">
        <v>5</v>
      </c>
      <c r="F230" s="211" t="s">
        <v>127</v>
      </c>
      <c r="G230" s="211" t="s">
        <v>2258</v>
      </c>
      <c r="H230" s="211"/>
    </row>
    <row r="231" spans="1:8" s="212" customFormat="1">
      <c r="A231" s="211" t="s">
        <v>2264</v>
      </c>
      <c r="B231" s="211" t="s">
        <v>4</v>
      </c>
      <c r="C231" s="211">
        <v>5670</v>
      </c>
      <c r="D231" s="211" t="s">
        <v>291</v>
      </c>
      <c r="E231" s="211" t="s">
        <v>5</v>
      </c>
      <c r="F231" s="211" t="s">
        <v>5</v>
      </c>
      <c r="G231" s="211" t="s">
        <v>391</v>
      </c>
      <c r="H231" s="211"/>
    </row>
    <row r="232" spans="1:8" s="212" customFormat="1">
      <c r="A232" s="210">
        <v>43320</v>
      </c>
      <c r="B232" s="211" t="s">
        <v>4</v>
      </c>
      <c r="C232" s="211">
        <v>4662</v>
      </c>
      <c r="D232" s="211" t="s">
        <v>131</v>
      </c>
      <c r="E232" s="211" t="s">
        <v>5</v>
      </c>
      <c r="F232" s="211" t="s">
        <v>5</v>
      </c>
      <c r="G232" s="211" t="s">
        <v>2062</v>
      </c>
      <c r="H232" s="211"/>
    </row>
    <row r="233" spans="1:8" s="212" customFormat="1">
      <c r="A233" s="210">
        <v>43320</v>
      </c>
      <c r="B233" s="211" t="s">
        <v>4</v>
      </c>
      <c r="C233" s="211">
        <v>4545</v>
      </c>
      <c r="D233" s="211" t="s">
        <v>131</v>
      </c>
      <c r="E233" s="211" t="s">
        <v>5</v>
      </c>
      <c r="F233" s="211" t="s">
        <v>5</v>
      </c>
      <c r="G233" s="211" t="s">
        <v>260</v>
      </c>
      <c r="H233" s="211"/>
    </row>
    <row r="234" spans="1:8" s="212" customFormat="1">
      <c r="A234" s="210">
        <v>43320</v>
      </c>
      <c r="B234" s="211" t="s">
        <v>4</v>
      </c>
      <c r="C234" s="211">
        <v>9459</v>
      </c>
      <c r="D234" s="211" t="s">
        <v>2272</v>
      </c>
      <c r="E234" s="211" t="s">
        <v>5</v>
      </c>
      <c r="F234" s="211" t="s">
        <v>5</v>
      </c>
      <c r="G234" s="211" t="s">
        <v>116</v>
      </c>
      <c r="H234" s="211"/>
    </row>
    <row r="235" spans="1:8" s="212" customFormat="1">
      <c r="A235" s="210">
        <v>43320</v>
      </c>
      <c r="B235" s="211" t="s">
        <v>1219</v>
      </c>
      <c r="C235" s="211">
        <v>3491</v>
      </c>
      <c r="D235" s="211" t="s">
        <v>2277</v>
      </c>
      <c r="E235" s="211" t="s">
        <v>5</v>
      </c>
      <c r="F235" s="211" t="s">
        <v>5</v>
      </c>
      <c r="G235" s="211" t="s">
        <v>1763</v>
      </c>
      <c r="H235" s="211"/>
    </row>
    <row r="236" spans="1:8" s="212" customFormat="1">
      <c r="A236" s="210">
        <v>43321</v>
      </c>
      <c r="B236" s="211" t="s">
        <v>4</v>
      </c>
      <c r="C236" s="211">
        <v>5808</v>
      </c>
      <c r="D236" s="211" t="s">
        <v>184</v>
      </c>
      <c r="E236" s="211" t="s">
        <v>5</v>
      </c>
      <c r="F236" s="211" t="s">
        <v>6</v>
      </c>
      <c r="G236" s="211" t="s">
        <v>123</v>
      </c>
      <c r="H236" s="211"/>
    </row>
    <row r="237" spans="1:8" s="212" customFormat="1">
      <c r="A237" s="210">
        <v>43321</v>
      </c>
      <c r="B237" s="211" t="s">
        <v>4</v>
      </c>
      <c r="C237" s="211">
        <v>5808</v>
      </c>
      <c r="D237" s="211" t="s">
        <v>184</v>
      </c>
      <c r="E237" s="211" t="s">
        <v>5</v>
      </c>
      <c r="F237" s="211" t="s">
        <v>6</v>
      </c>
      <c r="G237" s="211" t="s">
        <v>548</v>
      </c>
      <c r="H237" s="211"/>
    </row>
    <row r="238" spans="1:8" s="212" customFormat="1">
      <c r="A238" s="210">
        <v>43321</v>
      </c>
      <c r="B238" s="211" t="s">
        <v>4</v>
      </c>
      <c r="C238" s="211">
        <v>3326</v>
      </c>
      <c r="D238" s="211" t="s">
        <v>185</v>
      </c>
      <c r="E238" s="211" t="s">
        <v>5</v>
      </c>
      <c r="F238" s="211" t="s">
        <v>2298</v>
      </c>
      <c r="G238" s="211" t="s">
        <v>2299</v>
      </c>
      <c r="H238" s="211"/>
    </row>
    <row r="239" spans="1:8" s="212" customFormat="1">
      <c r="A239" s="210">
        <v>43321</v>
      </c>
      <c r="B239" s="211" t="s">
        <v>4</v>
      </c>
      <c r="C239" s="211">
        <v>2429</v>
      </c>
      <c r="D239" s="211" t="s">
        <v>619</v>
      </c>
      <c r="E239" s="211" t="s">
        <v>5</v>
      </c>
      <c r="F239" s="211" t="s">
        <v>2300</v>
      </c>
      <c r="G239" s="211" t="s">
        <v>391</v>
      </c>
      <c r="H239" s="211"/>
    </row>
    <row r="240" spans="1:8" s="212" customFormat="1">
      <c r="A240" s="210">
        <v>43321</v>
      </c>
      <c r="B240" s="211" t="s">
        <v>4</v>
      </c>
      <c r="C240" s="211">
        <v>8448</v>
      </c>
      <c r="D240" s="211" t="s">
        <v>385</v>
      </c>
      <c r="E240" s="211" t="s">
        <v>5</v>
      </c>
      <c r="F240" s="211" t="s">
        <v>2301</v>
      </c>
      <c r="G240" s="211" t="s">
        <v>65</v>
      </c>
      <c r="H240" s="211"/>
    </row>
    <row r="241" spans="1:8" s="212" customFormat="1">
      <c r="A241" s="210">
        <v>43323</v>
      </c>
      <c r="B241" s="211" t="s">
        <v>4</v>
      </c>
      <c r="C241" s="211">
        <v>3419</v>
      </c>
      <c r="D241" s="211" t="s">
        <v>168</v>
      </c>
      <c r="E241" s="211" t="s">
        <v>5</v>
      </c>
      <c r="F241" s="211" t="s">
        <v>5</v>
      </c>
      <c r="G241" s="211" t="s">
        <v>389</v>
      </c>
      <c r="H241" s="211"/>
    </row>
    <row r="242" spans="1:8" s="212" customFormat="1">
      <c r="A242" s="210">
        <v>43324</v>
      </c>
      <c r="B242" s="211" t="s">
        <v>4</v>
      </c>
      <c r="C242" s="211">
        <v>4580</v>
      </c>
      <c r="D242" s="211" t="s">
        <v>131</v>
      </c>
      <c r="E242" s="211" t="s">
        <v>5</v>
      </c>
      <c r="F242" s="211" t="s">
        <v>7</v>
      </c>
      <c r="G242" s="211" t="s">
        <v>260</v>
      </c>
      <c r="H242" s="211"/>
    </row>
    <row r="243" spans="1:8" s="212" customFormat="1">
      <c r="A243" s="210">
        <v>43324</v>
      </c>
      <c r="B243" s="211" t="s">
        <v>4</v>
      </c>
      <c r="C243" s="211">
        <v>9956</v>
      </c>
      <c r="D243" s="211" t="s">
        <v>2323</v>
      </c>
      <c r="E243" s="211" t="s">
        <v>5</v>
      </c>
      <c r="F243" s="211" t="s">
        <v>5</v>
      </c>
      <c r="G243" s="211" t="s">
        <v>2062</v>
      </c>
      <c r="H243" s="211"/>
    </row>
    <row r="244" spans="1:8" s="212" customFormat="1">
      <c r="A244" s="210">
        <v>43324</v>
      </c>
      <c r="B244" s="211" t="s">
        <v>4</v>
      </c>
      <c r="C244" s="211">
        <v>4411</v>
      </c>
      <c r="D244" s="211" t="s">
        <v>139</v>
      </c>
      <c r="E244" s="211" t="s">
        <v>5</v>
      </c>
      <c r="F244" s="211" t="s">
        <v>5</v>
      </c>
      <c r="G244" s="211" t="s">
        <v>2066</v>
      </c>
      <c r="H244" s="211"/>
    </row>
    <row r="245" spans="1:8" s="212" customFormat="1">
      <c r="A245" s="210">
        <v>43324</v>
      </c>
      <c r="B245" s="211" t="s">
        <v>4</v>
      </c>
      <c r="C245" s="211">
        <v>3330</v>
      </c>
      <c r="D245" s="211" t="s">
        <v>185</v>
      </c>
      <c r="E245" s="211" t="s">
        <v>5</v>
      </c>
      <c r="F245" s="211" t="s">
        <v>5</v>
      </c>
      <c r="G245" s="211" t="s">
        <v>389</v>
      </c>
      <c r="H245" s="211"/>
    </row>
    <row r="246" spans="1:8" s="212" customFormat="1">
      <c r="A246" s="210">
        <v>43324</v>
      </c>
      <c r="B246" s="211" t="s">
        <v>4</v>
      </c>
      <c r="C246" s="211">
        <v>4490</v>
      </c>
      <c r="D246" s="211" t="s">
        <v>145</v>
      </c>
      <c r="E246" s="211" t="s">
        <v>5</v>
      </c>
      <c r="F246" s="211" t="s">
        <v>5</v>
      </c>
      <c r="G246" s="211" t="s">
        <v>800</v>
      </c>
      <c r="H246" s="211"/>
    </row>
    <row r="247" spans="1:8" s="212" customFormat="1">
      <c r="A247" s="210">
        <v>43325</v>
      </c>
      <c r="B247" s="211" t="s">
        <v>4</v>
      </c>
      <c r="C247" s="211">
        <v>4569</v>
      </c>
      <c r="D247" s="211" t="s">
        <v>207</v>
      </c>
      <c r="E247" s="211" t="s">
        <v>5</v>
      </c>
      <c r="F247" s="211" t="s">
        <v>5</v>
      </c>
      <c r="G247" s="211" t="s">
        <v>470</v>
      </c>
      <c r="H247" s="211"/>
    </row>
    <row r="248" spans="1:8" s="212" customFormat="1">
      <c r="A248" s="210">
        <v>43325</v>
      </c>
      <c r="B248" s="211" t="s">
        <v>4</v>
      </c>
      <c r="C248" s="211">
        <v>8086</v>
      </c>
      <c r="D248" s="211" t="s">
        <v>133</v>
      </c>
      <c r="E248" s="211" t="s">
        <v>5</v>
      </c>
      <c r="F248" s="211" t="s">
        <v>5</v>
      </c>
      <c r="G248" s="211" t="s">
        <v>482</v>
      </c>
      <c r="H248" s="211"/>
    </row>
    <row r="249" spans="1:8" s="212" customFormat="1">
      <c r="A249" s="645">
        <v>43325</v>
      </c>
      <c r="B249" s="211" t="s">
        <v>4</v>
      </c>
      <c r="C249" s="211">
        <v>4970</v>
      </c>
      <c r="D249" s="211" t="s">
        <v>133</v>
      </c>
      <c r="E249" s="211" t="s">
        <v>5</v>
      </c>
      <c r="F249" s="211" t="s">
        <v>5</v>
      </c>
      <c r="G249" s="211" t="s">
        <v>2336</v>
      </c>
      <c r="H249" s="211"/>
    </row>
    <row r="250" spans="1:8" s="212" customFormat="1">
      <c r="A250" s="210">
        <v>43325</v>
      </c>
      <c r="B250" s="211" t="s">
        <v>4</v>
      </c>
      <c r="C250" s="211">
        <v>4670</v>
      </c>
      <c r="D250" s="211" t="s">
        <v>139</v>
      </c>
      <c r="E250" s="211" t="s">
        <v>5</v>
      </c>
      <c r="F250" s="211" t="s">
        <v>7</v>
      </c>
      <c r="G250" s="211" t="s">
        <v>116</v>
      </c>
      <c r="H250" s="211"/>
    </row>
    <row r="251" spans="1:8" s="212" customFormat="1">
      <c r="A251" s="210">
        <v>43325</v>
      </c>
      <c r="B251" s="211" t="s">
        <v>4</v>
      </c>
      <c r="C251" s="211">
        <v>3322</v>
      </c>
      <c r="D251" s="211" t="s">
        <v>183</v>
      </c>
      <c r="E251" s="211" t="s">
        <v>5</v>
      </c>
      <c r="F251" s="211" t="s">
        <v>5</v>
      </c>
      <c r="G251" s="211" t="s">
        <v>794</v>
      </c>
      <c r="H251" s="211"/>
    </row>
    <row r="252" spans="1:8" s="212" customFormat="1">
      <c r="A252" s="210">
        <v>43325</v>
      </c>
      <c r="B252" s="211" t="s">
        <v>4</v>
      </c>
      <c r="C252" s="211">
        <v>8242</v>
      </c>
      <c r="D252" s="211" t="s">
        <v>162</v>
      </c>
      <c r="E252" s="211" t="s">
        <v>5</v>
      </c>
      <c r="F252" s="211" t="s">
        <v>5</v>
      </c>
      <c r="G252" s="211" t="s">
        <v>243</v>
      </c>
      <c r="H252" s="211"/>
    </row>
    <row r="253" spans="1:8" s="212" customFormat="1">
      <c r="A253" s="210">
        <v>43325</v>
      </c>
      <c r="B253" s="211" t="s">
        <v>4</v>
      </c>
      <c r="C253" s="211">
        <v>7270</v>
      </c>
      <c r="D253" s="211" t="s">
        <v>156</v>
      </c>
      <c r="E253" s="211" t="s">
        <v>5</v>
      </c>
      <c r="F253" s="211" t="s">
        <v>5</v>
      </c>
      <c r="G253" s="211" t="s">
        <v>514</v>
      </c>
      <c r="H253" s="211"/>
    </row>
    <row r="254" spans="1:8" s="212" customFormat="1">
      <c r="A254" s="210">
        <v>43325</v>
      </c>
      <c r="B254" s="211" t="s">
        <v>4</v>
      </c>
      <c r="C254" s="211">
        <v>7232</v>
      </c>
      <c r="D254" s="211" t="s">
        <v>153</v>
      </c>
      <c r="E254" s="211" t="s">
        <v>5</v>
      </c>
      <c r="F254" s="211" t="s">
        <v>5</v>
      </c>
      <c r="G254" s="211" t="s">
        <v>123</v>
      </c>
      <c r="H254" s="211"/>
    </row>
    <row r="255" spans="1:8" s="212" customFormat="1">
      <c r="A255" s="210">
        <v>43325</v>
      </c>
      <c r="B255" s="211" t="s">
        <v>4</v>
      </c>
      <c r="C255" s="211">
        <v>1651</v>
      </c>
      <c r="D255" s="211" t="s">
        <v>205</v>
      </c>
      <c r="E255" s="211" t="s">
        <v>5</v>
      </c>
      <c r="F255" s="211" t="s">
        <v>7</v>
      </c>
      <c r="G255" s="211" t="s">
        <v>243</v>
      </c>
      <c r="H255" s="211"/>
    </row>
    <row r="256" spans="1:8" s="212" customFormat="1">
      <c r="A256" s="210">
        <v>43325</v>
      </c>
      <c r="B256" s="211" t="s">
        <v>4</v>
      </c>
      <c r="C256" s="211">
        <v>3216</v>
      </c>
      <c r="D256" s="211" t="s">
        <v>333</v>
      </c>
      <c r="E256" s="211" t="s">
        <v>5</v>
      </c>
      <c r="F256" s="211" t="s">
        <v>5</v>
      </c>
      <c r="G256" s="211" t="s">
        <v>2244</v>
      </c>
      <c r="H256" s="211"/>
    </row>
    <row r="257" spans="1:8" s="212" customFormat="1">
      <c r="A257" s="210">
        <v>43326</v>
      </c>
      <c r="B257" s="211" t="s">
        <v>4</v>
      </c>
      <c r="C257" s="211">
        <v>8415</v>
      </c>
      <c r="D257" s="211" t="s">
        <v>385</v>
      </c>
      <c r="E257" s="211" t="s">
        <v>5</v>
      </c>
      <c r="F257" s="211" t="s">
        <v>5</v>
      </c>
      <c r="G257" s="211" t="s">
        <v>123</v>
      </c>
      <c r="H257" s="211"/>
    </row>
    <row r="258" spans="1:8" s="212" customFormat="1">
      <c r="A258" s="210">
        <v>43326</v>
      </c>
      <c r="B258" s="211" t="s">
        <v>4</v>
      </c>
      <c r="C258" s="211">
        <v>5328</v>
      </c>
      <c r="D258" s="211" t="s">
        <v>1820</v>
      </c>
      <c r="E258" s="211" t="s">
        <v>5</v>
      </c>
      <c r="F258" s="211" t="s">
        <v>7</v>
      </c>
      <c r="G258" s="211" t="s">
        <v>123</v>
      </c>
      <c r="H258" s="211"/>
    </row>
    <row r="259" spans="1:8" s="212" customFormat="1">
      <c r="A259" s="210">
        <v>43326</v>
      </c>
      <c r="B259" s="211" t="s">
        <v>4</v>
      </c>
      <c r="C259" s="211">
        <v>8041</v>
      </c>
      <c r="D259" s="211" t="s">
        <v>135</v>
      </c>
      <c r="E259" s="211" t="s">
        <v>5</v>
      </c>
      <c r="F259" s="211" t="s">
        <v>7</v>
      </c>
      <c r="G259" s="211" t="s">
        <v>514</v>
      </c>
      <c r="H259" s="211"/>
    </row>
    <row r="260" spans="1:8" s="212" customFormat="1">
      <c r="A260" s="210">
        <v>43326</v>
      </c>
      <c r="B260" s="211" t="s">
        <v>4</v>
      </c>
      <c r="C260" s="211">
        <v>5812</v>
      </c>
      <c r="D260" s="211" t="s">
        <v>307</v>
      </c>
      <c r="E260" s="211" t="s">
        <v>5</v>
      </c>
      <c r="F260" s="211" t="s">
        <v>79</v>
      </c>
      <c r="G260" s="211" t="s">
        <v>1208</v>
      </c>
      <c r="H260" s="211"/>
    </row>
    <row r="261" spans="1:8" s="212" customFormat="1">
      <c r="A261" s="210">
        <v>43327</v>
      </c>
      <c r="B261" s="211" t="s">
        <v>4</v>
      </c>
      <c r="C261" s="211">
        <v>4545</v>
      </c>
      <c r="D261" s="211" t="s">
        <v>131</v>
      </c>
      <c r="E261" s="211" t="s">
        <v>5</v>
      </c>
      <c r="F261" s="211" t="s">
        <v>7</v>
      </c>
      <c r="G261" s="211" t="s">
        <v>42</v>
      </c>
      <c r="H261" s="211"/>
    </row>
    <row r="262" spans="1:8" s="212" customFormat="1">
      <c r="A262" s="210">
        <v>43327</v>
      </c>
      <c r="B262" s="211" t="s">
        <v>4</v>
      </c>
      <c r="C262" s="211">
        <v>4540</v>
      </c>
      <c r="D262" s="211" t="s">
        <v>131</v>
      </c>
      <c r="E262" s="211" t="s">
        <v>5</v>
      </c>
      <c r="F262" s="211" t="s">
        <v>7</v>
      </c>
      <c r="G262" s="211" t="s">
        <v>260</v>
      </c>
      <c r="H262" s="211"/>
    </row>
    <row r="263" spans="1:8" s="212" customFormat="1">
      <c r="A263" s="210">
        <v>43327</v>
      </c>
      <c r="B263" s="211" t="s">
        <v>4</v>
      </c>
      <c r="C263" s="211">
        <v>4989</v>
      </c>
      <c r="D263" s="211" t="s">
        <v>158</v>
      </c>
      <c r="E263" s="211" t="s">
        <v>5</v>
      </c>
      <c r="F263" s="211" t="s">
        <v>6</v>
      </c>
      <c r="G263" s="211" t="s">
        <v>388</v>
      </c>
      <c r="H263" s="211"/>
    </row>
    <row r="264" spans="1:8" s="212" customFormat="1">
      <c r="A264" s="210">
        <v>43328</v>
      </c>
      <c r="B264" s="211" t="s">
        <v>4</v>
      </c>
      <c r="C264" s="211">
        <v>3820</v>
      </c>
      <c r="D264" s="211" t="s">
        <v>304</v>
      </c>
      <c r="E264" s="211" t="s">
        <v>5</v>
      </c>
      <c r="F264" s="211" t="s">
        <v>6</v>
      </c>
      <c r="G264" s="211" t="s">
        <v>2393</v>
      </c>
      <c r="H264" s="211"/>
    </row>
    <row r="265" spans="1:8" s="212" customFormat="1">
      <c r="A265" s="210">
        <v>43328</v>
      </c>
      <c r="B265" s="211" t="s">
        <v>4</v>
      </c>
      <c r="C265" s="211">
        <v>4810</v>
      </c>
      <c r="D265" s="211" t="s">
        <v>296</v>
      </c>
      <c r="E265" s="211" t="s">
        <v>5</v>
      </c>
      <c r="F265" s="211" t="s">
        <v>9</v>
      </c>
      <c r="G265" s="211" t="s">
        <v>123</v>
      </c>
      <c r="H265" s="211"/>
    </row>
    <row r="266" spans="1:8" s="212" customFormat="1">
      <c r="A266" s="210">
        <v>43329</v>
      </c>
      <c r="B266" s="211" t="s">
        <v>4</v>
      </c>
      <c r="C266" s="211">
        <v>6161</v>
      </c>
      <c r="D266" s="211" t="s">
        <v>452</v>
      </c>
      <c r="E266" s="211" t="s">
        <v>5</v>
      </c>
      <c r="F266" s="211" t="s">
        <v>6</v>
      </c>
      <c r="G266" s="211" t="s">
        <v>2406</v>
      </c>
      <c r="H266" s="211"/>
    </row>
    <row r="267" spans="1:8" s="212" customFormat="1">
      <c r="A267" s="210">
        <v>43329</v>
      </c>
      <c r="B267" s="211" t="s">
        <v>4</v>
      </c>
      <c r="C267" s="211">
        <v>5340</v>
      </c>
      <c r="D267" s="211" t="s">
        <v>314</v>
      </c>
      <c r="E267" s="211" t="s">
        <v>5</v>
      </c>
      <c r="F267" s="211" t="s">
        <v>6</v>
      </c>
      <c r="G267" s="211" t="s">
        <v>2410</v>
      </c>
      <c r="H267" s="211"/>
    </row>
    <row r="268" spans="1:8" s="212" customFormat="1">
      <c r="A268" s="210">
        <v>43329</v>
      </c>
      <c r="B268" s="211" t="s">
        <v>4</v>
      </c>
      <c r="C268" s="211">
        <v>5335</v>
      </c>
      <c r="D268" s="211" t="s">
        <v>314</v>
      </c>
      <c r="E268" s="211" t="s">
        <v>5</v>
      </c>
      <c r="F268" s="211" t="s">
        <v>24</v>
      </c>
      <c r="G268" s="211" t="s">
        <v>2411</v>
      </c>
      <c r="H268" s="211"/>
    </row>
    <row r="269" spans="1:8" s="212" customFormat="1">
      <c r="A269" s="210">
        <v>43329</v>
      </c>
      <c r="B269" s="211" t="s">
        <v>4</v>
      </c>
      <c r="C269" s="211">
        <v>8089</v>
      </c>
      <c r="D269" s="211" t="s">
        <v>133</v>
      </c>
      <c r="E269" s="211" t="s">
        <v>5</v>
      </c>
      <c r="F269" s="211" t="s">
        <v>7</v>
      </c>
      <c r="G269" s="211" t="s">
        <v>2415</v>
      </c>
      <c r="H269" s="211"/>
    </row>
    <row r="270" spans="1:8" s="212" customFormat="1">
      <c r="A270" s="210">
        <v>43330</v>
      </c>
      <c r="B270" s="211" t="s">
        <v>4</v>
      </c>
      <c r="C270" s="211">
        <v>9184</v>
      </c>
      <c r="D270" s="211" t="s">
        <v>313</v>
      </c>
      <c r="E270" s="211" t="s">
        <v>5</v>
      </c>
      <c r="F270" s="211" t="s">
        <v>7</v>
      </c>
      <c r="G270" s="211" t="s">
        <v>388</v>
      </c>
      <c r="H270" s="211"/>
    </row>
    <row r="271" spans="1:8" s="212" customFormat="1">
      <c r="A271" s="210">
        <v>43330</v>
      </c>
      <c r="B271" s="211" t="s">
        <v>4</v>
      </c>
      <c r="C271" s="211">
        <v>5762</v>
      </c>
      <c r="D271" s="211" t="s">
        <v>338</v>
      </c>
      <c r="E271" s="211" t="s">
        <v>5</v>
      </c>
      <c r="F271" s="211" t="s">
        <v>6</v>
      </c>
      <c r="G271" s="211" t="s">
        <v>466</v>
      </c>
      <c r="H271" s="211"/>
    </row>
    <row r="272" spans="1:8" s="212" customFormat="1">
      <c r="A272" s="210">
        <v>43331</v>
      </c>
      <c r="B272" s="211" t="s">
        <v>4</v>
      </c>
      <c r="C272" s="211">
        <v>6315</v>
      </c>
      <c r="D272" s="211" t="s">
        <v>469</v>
      </c>
      <c r="E272" s="211" t="s">
        <v>5</v>
      </c>
      <c r="F272" s="211" t="s">
        <v>7</v>
      </c>
      <c r="G272" s="211" t="s">
        <v>72</v>
      </c>
      <c r="H272" s="211"/>
    </row>
    <row r="273" spans="1:8" s="212" customFormat="1">
      <c r="A273" s="210">
        <v>43331</v>
      </c>
      <c r="B273" s="211" t="s">
        <v>4</v>
      </c>
      <c r="C273" s="211">
        <v>4670</v>
      </c>
      <c r="D273" s="211" t="s">
        <v>131</v>
      </c>
      <c r="E273" s="211" t="s">
        <v>5</v>
      </c>
      <c r="F273" s="211" t="s">
        <v>7</v>
      </c>
      <c r="G273" s="211" t="s">
        <v>2431</v>
      </c>
      <c r="H273" s="211"/>
    </row>
    <row r="274" spans="1:8" s="212" customFormat="1">
      <c r="A274" s="210">
        <v>43332</v>
      </c>
      <c r="B274" s="211" t="s">
        <v>4</v>
      </c>
      <c r="C274" s="211">
        <v>5322</v>
      </c>
      <c r="D274" s="211" t="s">
        <v>1820</v>
      </c>
      <c r="E274" s="211" t="s">
        <v>5</v>
      </c>
      <c r="F274" s="211" t="s">
        <v>7</v>
      </c>
      <c r="G274" s="211" t="s">
        <v>1833</v>
      </c>
      <c r="H274" s="211"/>
    </row>
    <row r="275" spans="1:8" s="212" customFormat="1">
      <c r="A275" s="210">
        <v>43333</v>
      </c>
      <c r="B275" s="211" t="s">
        <v>4</v>
      </c>
      <c r="C275" s="211">
        <v>1130</v>
      </c>
      <c r="D275" s="211" t="s">
        <v>205</v>
      </c>
      <c r="E275" s="211" t="s">
        <v>5</v>
      </c>
      <c r="F275" s="211" t="s">
        <v>7</v>
      </c>
      <c r="G275" s="211" t="s">
        <v>65</v>
      </c>
      <c r="H275" s="211"/>
    </row>
    <row r="276" spans="1:8" s="212" customFormat="1">
      <c r="A276" s="210">
        <v>43333</v>
      </c>
      <c r="B276" s="211" t="s">
        <v>4</v>
      </c>
      <c r="C276" s="218">
        <v>1234</v>
      </c>
      <c r="D276" s="211" t="s">
        <v>205</v>
      </c>
      <c r="E276" s="211" t="s">
        <v>5</v>
      </c>
      <c r="F276" s="211" t="s">
        <v>7</v>
      </c>
      <c r="G276" s="211" t="s">
        <v>248</v>
      </c>
      <c r="H276" s="211"/>
    </row>
    <row r="277" spans="1:8" s="212" customFormat="1">
      <c r="A277" s="210">
        <v>43333</v>
      </c>
      <c r="B277" s="211" t="s">
        <v>4</v>
      </c>
      <c r="C277" s="211">
        <v>6922</v>
      </c>
      <c r="D277" s="211" t="s">
        <v>2451</v>
      </c>
      <c r="E277" s="211" t="s">
        <v>5</v>
      </c>
      <c r="F277" s="211" t="s">
        <v>25</v>
      </c>
      <c r="G277" s="211" t="s">
        <v>1833</v>
      </c>
      <c r="H277" s="211"/>
    </row>
    <row r="278" spans="1:8" s="212" customFormat="1">
      <c r="A278" s="210">
        <v>43333</v>
      </c>
      <c r="B278" s="211" t="s">
        <v>4</v>
      </c>
      <c r="C278" s="211">
        <v>4634</v>
      </c>
      <c r="D278" s="211" t="s">
        <v>131</v>
      </c>
      <c r="E278" s="211" t="s">
        <v>5</v>
      </c>
      <c r="F278" s="211" t="s">
        <v>7</v>
      </c>
      <c r="G278" s="211" t="s">
        <v>388</v>
      </c>
      <c r="H278" s="211"/>
    </row>
    <row r="279" spans="1:8" s="212" customFormat="1">
      <c r="A279" s="210">
        <v>43333</v>
      </c>
      <c r="B279" s="211" t="s">
        <v>4</v>
      </c>
      <c r="C279" s="211">
        <v>3332</v>
      </c>
      <c r="D279" s="211" t="s">
        <v>303</v>
      </c>
      <c r="E279" s="211" t="s">
        <v>5</v>
      </c>
      <c r="F279" s="211" t="s">
        <v>363</v>
      </c>
      <c r="G279" s="211" t="s">
        <v>388</v>
      </c>
      <c r="H279" s="211"/>
    </row>
    <row r="280" spans="1:8" s="212" customFormat="1">
      <c r="A280" s="210">
        <v>43334</v>
      </c>
      <c r="B280" s="211" t="s">
        <v>4</v>
      </c>
      <c r="C280" s="211">
        <v>2132</v>
      </c>
      <c r="D280" s="211" t="s">
        <v>205</v>
      </c>
      <c r="E280" s="211" t="s">
        <v>5</v>
      </c>
      <c r="F280" s="211" t="s">
        <v>2456</v>
      </c>
      <c r="G280" s="211" t="s">
        <v>2457</v>
      </c>
      <c r="H280" s="211"/>
    </row>
    <row r="281" spans="1:8" s="212" customFormat="1">
      <c r="A281" s="210">
        <v>43335</v>
      </c>
      <c r="B281" s="211" t="s">
        <v>4</v>
      </c>
      <c r="C281" s="211">
        <v>9696</v>
      </c>
      <c r="D281" s="211" t="s">
        <v>147</v>
      </c>
      <c r="E281" s="211" t="s">
        <v>5</v>
      </c>
      <c r="F281" s="211" t="s">
        <v>2476</v>
      </c>
      <c r="G281" s="211" t="s">
        <v>548</v>
      </c>
      <c r="H281" s="211"/>
    </row>
    <row r="282" spans="1:8" s="212" customFormat="1">
      <c r="A282" s="210">
        <v>43335</v>
      </c>
      <c r="B282" s="211" t="s">
        <v>4</v>
      </c>
      <c r="C282" s="211">
        <v>4782</v>
      </c>
      <c r="D282" s="211" t="s">
        <v>180</v>
      </c>
      <c r="E282" s="211" t="s">
        <v>5</v>
      </c>
      <c r="F282" s="211" t="s">
        <v>2480</v>
      </c>
      <c r="G282" s="211" t="s">
        <v>260</v>
      </c>
      <c r="H282" s="211"/>
    </row>
    <row r="283" spans="1:8" s="212" customFormat="1">
      <c r="A283" s="210">
        <v>43335</v>
      </c>
      <c r="B283" s="211" t="s">
        <v>4</v>
      </c>
      <c r="C283" s="211">
        <v>4991</v>
      </c>
      <c r="D283" s="211" t="s">
        <v>158</v>
      </c>
      <c r="E283" s="211" t="s">
        <v>5</v>
      </c>
      <c r="F283" s="211" t="s">
        <v>2476</v>
      </c>
      <c r="G283" s="211" t="s">
        <v>663</v>
      </c>
      <c r="H283" s="211"/>
    </row>
    <row r="284" spans="1:8" s="212" customFormat="1">
      <c r="A284" s="210">
        <v>43336</v>
      </c>
      <c r="B284" s="211" t="s">
        <v>4</v>
      </c>
      <c r="C284" s="211">
        <v>4601</v>
      </c>
      <c r="D284" s="211" t="s">
        <v>131</v>
      </c>
      <c r="E284" s="211" t="s">
        <v>5</v>
      </c>
      <c r="F284" s="211" t="s">
        <v>7</v>
      </c>
      <c r="G284" s="211" t="s">
        <v>2482</v>
      </c>
      <c r="H284" s="211"/>
    </row>
    <row r="285" spans="1:8" s="212" customFormat="1">
      <c r="A285" s="210">
        <v>43336</v>
      </c>
      <c r="B285" s="211" t="s">
        <v>4</v>
      </c>
      <c r="C285" s="211">
        <v>8356</v>
      </c>
      <c r="D285" s="211" t="s">
        <v>295</v>
      </c>
      <c r="E285" s="211" t="s">
        <v>5</v>
      </c>
      <c r="F285" s="211" t="s">
        <v>7</v>
      </c>
      <c r="G285" s="211" t="s">
        <v>123</v>
      </c>
      <c r="H285" s="211"/>
    </row>
    <row r="286" spans="1:8" s="212" customFormat="1">
      <c r="A286" s="210">
        <v>43337</v>
      </c>
      <c r="B286" s="211" t="s">
        <v>4</v>
      </c>
      <c r="C286" s="211">
        <v>1130</v>
      </c>
      <c r="D286" s="211" t="s">
        <v>205</v>
      </c>
      <c r="E286" s="211" t="s">
        <v>5</v>
      </c>
      <c r="F286" s="211" t="s">
        <v>7</v>
      </c>
      <c r="G286" s="211" t="s">
        <v>663</v>
      </c>
      <c r="H286" s="211"/>
    </row>
    <row r="287" spans="1:8" s="212" customFormat="1">
      <c r="A287" s="210">
        <v>43337</v>
      </c>
      <c r="B287" s="211" t="s">
        <v>4</v>
      </c>
      <c r="C287" s="211">
        <v>4102</v>
      </c>
      <c r="D287" s="211" t="s">
        <v>141</v>
      </c>
      <c r="E287" s="211" t="s">
        <v>5</v>
      </c>
      <c r="F287" s="211" t="s">
        <v>7</v>
      </c>
      <c r="G287" s="211" t="s">
        <v>388</v>
      </c>
      <c r="H287" s="211"/>
    </row>
    <row r="288" spans="1:8" s="212" customFormat="1">
      <c r="A288" s="210">
        <v>43337</v>
      </c>
      <c r="B288" s="211" t="s">
        <v>4</v>
      </c>
      <c r="C288" s="211">
        <v>4152</v>
      </c>
      <c r="D288" s="211" t="s">
        <v>141</v>
      </c>
      <c r="E288" s="211" t="s">
        <v>5</v>
      </c>
      <c r="F288" s="211" t="s">
        <v>7</v>
      </c>
      <c r="G288" s="211" t="s">
        <v>388</v>
      </c>
      <c r="H288" s="211"/>
    </row>
    <row r="289" spans="1:8" s="212" customFormat="1">
      <c r="A289" s="210">
        <v>43337</v>
      </c>
      <c r="B289" s="211" t="s">
        <v>4</v>
      </c>
      <c r="C289" s="211">
        <v>5720</v>
      </c>
      <c r="D289" s="211" t="s">
        <v>341</v>
      </c>
      <c r="E289" s="211" t="s">
        <v>5</v>
      </c>
      <c r="F289" s="211" t="s">
        <v>24</v>
      </c>
      <c r="G289" s="211" t="s">
        <v>2508</v>
      </c>
      <c r="H289" s="211"/>
    </row>
    <row r="290" spans="1:8" s="212" customFormat="1">
      <c r="A290" s="210">
        <v>43339</v>
      </c>
      <c r="B290" s="211" t="s">
        <v>4</v>
      </c>
      <c r="C290" s="211">
        <v>8352</v>
      </c>
      <c r="D290" s="211" t="s">
        <v>149</v>
      </c>
      <c r="E290" s="211" t="s">
        <v>5</v>
      </c>
      <c r="F290" s="211" t="s">
        <v>7</v>
      </c>
      <c r="G290" s="211" t="s">
        <v>123</v>
      </c>
      <c r="H290" s="211"/>
    </row>
    <row r="291" spans="1:8" s="212" customFormat="1">
      <c r="A291" s="210">
        <v>43339</v>
      </c>
      <c r="B291" s="211" t="s">
        <v>22</v>
      </c>
      <c r="C291" s="211">
        <v>1300</v>
      </c>
      <c r="D291" s="211" t="s">
        <v>2520</v>
      </c>
      <c r="E291" s="211" t="s">
        <v>5</v>
      </c>
      <c r="F291" s="211" t="s">
        <v>7</v>
      </c>
      <c r="G291" s="211" t="s">
        <v>663</v>
      </c>
      <c r="H291" s="211"/>
    </row>
    <row r="292" spans="1:8" s="212" customFormat="1">
      <c r="A292" s="210">
        <v>43339</v>
      </c>
      <c r="B292" s="211" t="s">
        <v>4</v>
      </c>
      <c r="C292" s="211">
        <v>6839</v>
      </c>
      <c r="D292" s="211" t="s">
        <v>167</v>
      </c>
      <c r="E292" s="211" t="s">
        <v>5</v>
      </c>
      <c r="F292" s="211" t="s">
        <v>6</v>
      </c>
      <c r="G292" s="211" t="s">
        <v>2531</v>
      </c>
      <c r="H292" s="211"/>
    </row>
    <row r="293" spans="1:8" s="212" customFormat="1">
      <c r="A293" s="210">
        <v>43339</v>
      </c>
      <c r="B293" s="211" t="s">
        <v>4</v>
      </c>
      <c r="C293" s="211">
        <v>4826</v>
      </c>
      <c r="D293" s="211" t="s">
        <v>296</v>
      </c>
      <c r="E293" s="211" t="s">
        <v>5</v>
      </c>
      <c r="F293" s="211" t="s">
        <v>7</v>
      </c>
      <c r="G293" s="211" t="s">
        <v>2538</v>
      </c>
      <c r="H293" s="211"/>
    </row>
    <row r="294" spans="1:8" s="212" customFormat="1">
      <c r="A294" s="210">
        <v>43339</v>
      </c>
      <c r="B294" s="211" t="s">
        <v>4</v>
      </c>
      <c r="C294" s="211">
        <v>8242</v>
      </c>
      <c r="D294" s="211" t="s">
        <v>162</v>
      </c>
      <c r="E294" s="211" t="s">
        <v>5</v>
      </c>
      <c r="F294" s="211" t="s">
        <v>363</v>
      </c>
      <c r="G294" s="211" t="s">
        <v>2540</v>
      </c>
      <c r="H294" s="211"/>
    </row>
    <row r="295" spans="1:8" s="212" customFormat="1">
      <c r="A295" s="210">
        <v>43339</v>
      </c>
      <c r="B295" s="211" t="s">
        <v>4</v>
      </c>
      <c r="C295" s="211">
        <v>7480</v>
      </c>
      <c r="D295" s="211" t="s">
        <v>373</v>
      </c>
      <c r="E295" s="211" t="s">
        <v>5</v>
      </c>
      <c r="F295" s="211" t="s">
        <v>6</v>
      </c>
      <c r="G295" s="211" t="s">
        <v>2546</v>
      </c>
      <c r="H295" s="211"/>
    </row>
    <row r="296" spans="1:8" s="212" customFormat="1">
      <c r="A296" s="210">
        <v>43339</v>
      </c>
      <c r="B296" s="211" t="s">
        <v>4</v>
      </c>
      <c r="C296" s="211">
        <v>1851</v>
      </c>
      <c r="D296" s="211" t="s">
        <v>205</v>
      </c>
      <c r="E296" s="211" t="s">
        <v>5</v>
      </c>
      <c r="F296" s="211" t="s">
        <v>6</v>
      </c>
      <c r="G296" s="211" t="s">
        <v>123</v>
      </c>
      <c r="H296" s="211"/>
    </row>
    <row r="297" spans="1:8" s="212" customFormat="1">
      <c r="A297" s="210">
        <v>43340</v>
      </c>
      <c r="B297" s="211" t="s">
        <v>4</v>
      </c>
      <c r="C297" s="211">
        <v>8361</v>
      </c>
      <c r="D297" s="211" t="s">
        <v>172</v>
      </c>
      <c r="E297" s="211" t="s">
        <v>5</v>
      </c>
      <c r="F297" s="211" t="s">
        <v>2476</v>
      </c>
      <c r="G297" s="211" t="s">
        <v>2552</v>
      </c>
      <c r="H297" s="211"/>
    </row>
    <row r="298" spans="1:8" s="212" customFormat="1">
      <c r="A298" s="210">
        <v>43340</v>
      </c>
      <c r="B298" s="211" t="s">
        <v>4</v>
      </c>
      <c r="C298" s="211">
        <v>8387</v>
      </c>
      <c r="D298" s="211" t="s">
        <v>305</v>
      </c>
      <c r="E298" s="211" t="s">
        <v>5</v>
      </c>
      <c r="F298" s="211" t="s">
        <v>2554</v>
      </c>
      <c r="G298" s="211" t="s">
        <v>548</v>
      </c>
      <c r="H298" s="211"/>
    </row>
    <row r="299" spans="1:8" s="212" customFormat="1">
      <c r="A299" s="210">
        <v>43340</v>
      </c>
      <c r="B299" s="211" t="s">
        <v>4</v>
      </c>
      <c r="C299" s="211">
        <v>7324</v>
      </c>
      <c r="D299" s="211" t="s">
        <v>2556</v>
      </c>
      <c r="E299" s="211" t="s">
        <v>5</v>
      </c>
      <c r="F299" s="211" t="s">
        <v>7</v>
      </c>
      <c r="G299" s="211" t="s">
        <v>2550</v>
      </c>
      <c r="H299" s="211"/>
    </row>
    <row r="300" spans="1:8" s="212" customFormat="1">
      <c r="A300" s="210">
        <v>43340</v>
      </c>
      <c r="B300" s="211" t="s">
        <v>620</v>
      </c>
      <c r="C300" s="211">
        <v>81737</v>
      </c>
      <c r="D300" s="211" t="s">
        <v>2558</v>
      </c>
      <c r="E300" s="211" t="s">
        <v>5</v>
      </c>
      <c r="F300" s="211" t="s">
        <v>2476</v>
      </c>
      <c r="G300" s="211" t="s">
        <v>548</v>
      </c>
      <c r="H300" s="211"/>
    </row>
    <row r="301" spans="1:8" s="212" customFormat="1">
      <c r="A301" s="210">
        <v>43340</v>
      </c>
      <c r="B301" s="211" t="s">
        <v>4</v>
      </c>
      <c r="C301" s="211">
        <v>3861</v>
      </c>
      <c r="D301" s="211" t="s">
        <v>304</v>
      </c>
      <c r="E301" s="211" t="s">
        <v>5</v>
      </c>
      <c r="F301" s="211" t="s">
        <v>2554</v>
      </c>
      <c r="G301" s="211" t="s">
        <v>2563</v>
      </c>
      <c r="H301" s="211"/>
    </row>
    <row r="302" spans="1:8" s="212" customFormat="1">
      <c r="A302" s="210">
        <v>43342</v>
      </c>
      <c r="B302" s="211" t="s">
        <v>4</v>
      </c>
      <c r="C302" s="211">
        <v>4052</v>
      </c>
      <c r="D302" s="211" t="s">
        <v>141</v>
      </c>
      <c r="E302" s="211" t="s">
        <v>5</v>
      </c>
      <c r="F302" s="211" t="s">
        <v>2456</v>
      </c>
      <c r="G302" s="211" t="s">
        <v>123</v>
      </c>
      <c r="H302" s="211"/>
    </row>
    <row r="303" spans="1:8" s="212" customFormat="1">
      <c r="A303" s="210">
        <v>43342</v>
      </c>
      <c r="B303" s="211" t="s">
        <v>4</v>
      </c>
      <c r="C303" s="211">
        <v>4405</v>
      </c>
      <c r="D303" s="211" t="s">
        <v>131</v>
      </c>
      <c r="E303" s="211" t="s">
        <v>5</v>
      </c>
      <c r="F303" s="211" t="s">
        <v>2476</v>
      </c>
      <c r="G303" s="211" t="s">
        <v>2457</v>
      </c>
      <c r="H303" s="211"/>
    </row>
    <row r="304" spans="1:8" s="212" customFormat="1">
      <c r="A304" s="210">
        <v>43342</v>
      </c>
      <c r="B304" s="211" t="s">
        <v>4</v>
      </c>
      <c r="C304" s="211">
        <v>4798</v>
      </c>
      <c r="D304" s="211" t="s">
        <v>1225</v>
      </c>
      <c r="E304" s="211" t="s">
        <v>5</v>
      </c>
      <c r="F304" s="211" t="s">
        <v>2574</v>
      </c>
      <c r="G304" s="211" t="s">
        <v>2575</v>
      </c>
      <c r="H304" s="211"/>
    </row>
    <row r="305" spans="1:8" s="212" customFormat="1">
      <c r="A305" s="210">
        <v>43342</v>
      </c>
      <c r="B305" s="211" t="s">
        <v>4</v>
      </c>
      <c r="C305" s="211">
        <v>5232</v>
      </c>
      <c r="D305" s="211" t="s">
        <v>2579</v>
      </c>
      <c r="E305" s="211" t="s">
        <v>5</v>
      </c>
      <c r="F305" s="211" t="s">
        <v>2554</v>
      </c>
      <c r="G305" s="211" t="s">
        <v>243</v>
      </c>
      <c r="H305" s="211"/>
    </row>
    <row r="306" spans="1:8" s="212" customFormat="1">
      <c r="A306" s="210">
        <v>43342</v>
      </c>
      <c r="B306" s="211" t="s">
        <v>4</v>
      </c>
      <c r="C306" s="211">
        <v>8364</v>
      </c>
      <c r="D306" s="211" t="s">
        <v>176</v>
      </c>
      <c r="E306" s="211" t="s">
        <v>5</v>
      </c>
      <c r="F306" s="211" t="s">
        <v>2554</v>
      </c>
      <c r="G306" s="211" t="s">
        <v>2457</v>
      </c>
      <c r="H306" s="211"/>
    </row>
    <row r="307" spans="1:8" s="212" customFormat="1">
      <c r="A307" s="210">
        <v>43342</v>
      </c>
      <c r="B307" s="211" t="s">
        <v>4</v>
      </c>
      <c r="C307" s="211">
        <v>4570</v>
      </c>
      <c r="D307" s="211" t="s">
        <v>206</v>
      </c>
      <c r="E307" s="211" t="s">
        <v>5</v>
      </c>
      <c r="F307" s="211" t="s">
        <v>2456</v>
      </c>
      <c r="G307" s="211" t="s">
        <v>1124</v>
      </c>
      <c r="H307" s="211"/>
    </row>
    <row r="308" spans="1:8" s="212" customFormat="1">
      <c r="A308" s="210">
        <v>43343</v>
      </c>
      <c r="B308" s="211" t="s">
        <v>4</v>
      </c>
      <c r="C308" s="211">
        <v>5310</v>
      </c>
      <c r="D308" s="211" t="s">
        <v>1820</v>
      </c>
      <c r="E308" s="211" t="s">
        <v>5</v>
      </c>
      <c r="F308" s="211" t="s">
        <v>620</v>
      </c>
      <c r="G308" s="211" t="s">
        <v>2550</v>
      </c>
      <c r="H308" s="211"/>
    </row>
    <row r="309" spans="1:8" s="212" customFormat="1">
      <c r="A309" s="210">
        <v>43343</v>
      </c>
      <c r="B309" s="211" t="s">
        <v>4</v>
      </c>
      <c r="C309" s="211">
        <v>4575</v>
      </c>
      <c r="D309" s="211" t="s">
        <v>131</v>
      </c>
      <c r="E309" s="211" t="s">
        <v>5</v>
      </c>
      <c r="F309" s="211" t="s">
        <v>7</v>
      </c>
      <c r="G309" s="211" t="s">
        <v>2457</v>
      </c>
      <c r="H309" s="211"/>
    </row>
    <row r="310" spans="1:8" s="212" customFormat="1">
      <c r="A310" s="210">
        <v>43343</v>
      </c>
      <c r="B310" s="211" t="s">
        <v>4</v>
      </c>
      <c r="C310" s="211">
        <v>3820</v>
      </c>
      <c r="D310" s="211" t="s">
        <v>304</v>
      </c>
      <c r="E310" s="211" t="s">
        <v>5</v>
      </c>
      <c r="F310" s="211" t="s">
        <v>2480</v>
      </c>
      <c r="G310" s="211" t="s">
        <v>470</v>
      </c>
      <c r="H310" s="211"/>
    </row>
    <row r="311" spans="1:8" s="212" customFormat="1">
      <c r="A311" s="210">
        <v>43343</v>
      </c>
      <c r="B311" s="211" t="s">
        <v>4</v>
      </c>
      <c r="C311" s="211">
        <v>5411</v>
      </c>
      <c r="D311" s="211" t="s">
        <v>1820</v>
      </c>
      <c r="E311" s="211" t="s">
        <v>5</v>
      </c>
      <c r="F311" s="211" t="s">
        <v>2480</v>
      </c>
      <c r="G311" s="211" t="s">
        <v>388</v>
      </c>
      <c r="H311" s="211"/>
    </row>
    <row r="312" spans="1:8" s="212" customFormat="1">
      <c r="A312" s="210">
        <v>43323</v>
      </c>
      <c r="B312" s="211" t="s">
        <v>4</v>
      </c>
      <c r="C312" s="211">
        <v>2626</v>
      </c>
      <c r="D312" s="211" t="s">
        <v>205</v>
      </c>
      <c r="E312" s="211" t="s">
        <v>347</v>
      </c>
      <c r="F312" s="211" t="s">
        <v>7</v>
      </c>
      <c r="G312" s="211" t="s">
        <v>2314</v>
      </c>
      <c r="H312" s="211"/>
    </row>
    <row r="313" spans="1:8" s="212" customFormat="1">
      <c r="A313" s="210">
        <v>43332</v>
      </c>
      <c r="B313" s="211" t="s">
        <v>7</v>
      </c>
      <c r="C313" s="211">
        <v>54650</v>
      </c>
      <c r="D313" s="211" t="s">
        <v>393</v>
      </c>
      <c r="E313" s="211" t="s">
        <v>225</v>
      </c>
      <c r="F313" s="211" t="s">
        <v>848</v>
      </c>
      <c r="G313" s="211" t="s">
        <v>123</v>
      </c>
      <c r="H313" s="211"/>
    </row>
    <row r="314" spans="1:8" s="212" customFormat="1">
      <c r="A314" s="210">
        <v>43337</v>
      </c>
      <c r="B314" s="211" t="s">
        <v>4</v>
      </c>
      <c r="C314" s="211">
        <v>4490</v>
      </c>
      <c r="D314" s="211" t="s">
        <v>158</v>
      </c>
      <c r="E314" s="211" t="s">
        <v>2511</v>
      </c>
      <c r="F314" s="211" t="s">
        <v>7</v>
      </c>
      <c r="G314" s="211" t="s">
        <v>2090</v>
      </c>
      <c r="H314" s="211"/>
    </row>
    <row r="315" spans="1:8" s="212" customFormat="1">
      <c r="A315" s="210">
        <v>43335</v>
      </c>
      <c r="B315" s="211" t="s">
        <v>4</v>
      </c>
      <c r="C315" s="211">
        <v>4039</v>
      </c>
      <c r="D315" s="211" t="s">
        <v>141</v>
      </c>
      <c r="E315" s="211" t="s">
        <v>2470</v>
      </c>
      <c r="F315" s="211" t="s">
        <v>35</v>
      </c>
      <c r="G315" s="211" t="s">
        <v>2471</v>
      </c>
      <c r="H315" s="211"/>
    </row>
    <row r="316" spans="1:8" s="212" customFormat="1">
      <c r="A316" s="210">
        <v>43316</v>
      </c>
      <c r="B316" s="211" t="s">
        <v>7</v>
      </c>
      <c r="C316" s="211">
        <v>57190</v>
      </c>
      <c r="D316" s="211" t="s">
        <v>515</v>
      </c>
      <c r="E316" s="211" t="s">
        <v>2217</v>
      </c>
      <c r="F316" s="211" t="s">
        <v>7</v>
      </c>
      <c r="G316" s="211" t="s">
        <v>98</v>
      </c>
      <c r="H316" s="211"/>
    </row>
    <row r="317" spans="1:8" s="212" customFormat="1">
      <c r="A317" s="210">
        <v>43316</v>
      </c>
      <c r="B317" s="211" t="s">
        <v>1125</v>
      </c>
      <c r="C317" s="211">
        <v>4576</v>
      </c>
      <c r="D317" s="211" t="s">
        <v>2200</v>
      </c>
      <c r="E317" s="211" t="s">
        <v>984</v>
      </c>
      <c r="F317" s="211" t="s">
        <v>7</v>
      </c>
      <c r="G317" s="211" t="s">
        <v>794</v>
      </c>
      <c r="H317" s="211"/>
    </row>
    <row r="318" spans="1:8" s="212" customFormat="1">
      <c r="A318" s="210">
        <v>43319</v>
      </c>
      <c r="B318" s="211" t="s">
        <v>984</v>
      </c>
      <c r="C318" s="211">
        <v>5591</v>
      </c>
      <c r="D318" s="211" t="s">
        <v>2253</v>
      </c>
      <c r="E318" s="211" t="s">
        <v>984</v>
      </c>
      <c r="F318" s="211" t="s">
        <v>6</v>
      </c>
      <c r="G318" s="211" t="s">
        <v>1777</v>
      </c>
      <c r="H318" s="211"/>
    </row>
    <row r="319" spans="1:8" s="212" customFormat="1">
      <c r="A319" s="210">
        <v>43321</v>
      </c>
      <c r="B319" s="211" t="s">
        <v>263</v>
      </c>
      <c r="C319" s="211" t="s">
        <v>2279</v>
      </c>
      <c r="D319" s="211" t="s">
        <v>2280</v>
      </c>
      <c r="E319" s="211" t="s">
        <v>984</v>
      </c>
      <c r="F319" s="211" t="s">
        <v>984</v>
      </c>
      <c r="G319" s="211" t="s">
        <v>1240</v>
      </c>
      <c r="H319" s="211"/>
    </row>
    <row r="320" spans="1:8" s="212" customFormat="1">
      <c r="A320" s="210">
        <v>43321</v>
      </c>
      <c r="B320" s="211" t="s">
        <v>984</v>
      </c>
      <c r="C320" s="211" t="s">
        <v>2285</v>
      </c>
      <c r="D320" s="211" t="s">
        <v>2286</v>
      </c>
      <c r="E320" s="211" t="s">
        <v>984</v>
      </c>
      <c r="F320" s="211" t="s">
        <v>6</v>
      </c>
      <c r="G320" s="211" t="s">
        <v>514</v>
      </c>
      <c r="H320" s="211"/>
    </row>
    <row r="321" spans="1:8" s="212" customFormat="1">
      <c r="A321" s="210">
        <v>43321</v>
      </c>
      <c r="B321" s="211" t="s">
        <v>263</v>
      </c>
      <c r="C321" s="211">
        <v>5143</v>
      </c>
      <c r="D321" s="211" t="s">
        <v>2295</v>
      </c>
      <c r="E321" s="211" t="s">
        <v>984</v>
      </c>
      <c r="F321" s="211" t="s">
        <v>24</v>
      </c>
      <c r="G321" s="211" t="s">
        <v>65</v>
      </c>
      <c r="H321" s="211"/>
    </row>
    <row r="322" spans="1:8" s="212" customFormat="1">
      <c r="A322" s="210">
        <v>43324</v>
      </c>
      <c r="B322" s="211" t="s">
        <v>22</v>
      </c>
      <c r="C322" s="211">
        <v>9300</v>
      </c>
      <c r="D322" s="211" t="s">
        <v>2320</v>
      </c>
      <c r="E322" s="211" t="s">
        <v>984</v>
      </c>
      <c r="F322" s="211" t="s">
        <v>7</v>
      </c>
      <c r="G322" s="211" t="s">
        <v>2151</v>
      </c>
      <c r="H322" s="211"/>
    </row>
    <row r="323" spans="1:8" s="212" customFormat="1">
      <c r="A323" s="210">
        <v>43324</v>
      </c>
      <c r="B323" s="211" t="s">
        <v>22</v>
      </c>
      <c r="C323" s="211">
        <v>2470</v>
      </c>
      <c r="D323" s="211" t="s">
        <v>2322</v>
      </c>
      <c r="E323" s="211" t="s">
        <v>984</v>
      </c>
      <c r="F323" s="211" t="s">
        <v>984</v>
      </c>
      <c r="G323" s="211" t="s">
        <v>1848</v>
      </c>
      <c r="H323" s="211"/>
    </row>
    <row r="324" spans="1:8" s="212" customFormat="1">
      <c r="A324" s="210">
        <v>43325</v>
      </c>
      <c r="B324" s="211" t="s">
        <v>984</v>
      </c>
      <c r="C324" s="211">
        <v>1705</v>
      </c>
      <c r="D324" s="211" t="s">
        <v>2347</v>
      </c>
      <c r="E324" s="211" t="s">
        <v>984</v>
      </c>
      <c r="F324" s="211" t="s">
        <v>24</v>
      </c>
      <c r="G324" s="211" t="s">
        <v>1848</v>
      </c>
      <c r="H324" s="211"/>
    </row>
    <row r="325" spans="1:8" s="212" customFormat="1">
      <c r="A325" s="210">
        <v>43325</v>
      </c>
      <c r="B325" s="211" t="s">
        <v>984</v>
      </c>
      <c r="C325" s="211">
        <v>3286</v>
      </c>
      <c r="D325" s="211" t="s">
        <v>2349</v>
      </c>
      <c r="E325" s="211" t="s">
        <v>984</v>
      </c>
      <c r="F325" s="211" t="s">
        <v>24</v>
      </c>
      <c r="G325" s="211" t="s">
        <v>1612</v>
      </c>
      <c r="H325" s="211"/>
    </row>
    <row r="326" spans="1:8" s="212" customFormat="1">
      <c r="A326" s="210">
        <v>43325</v>
      </c>
      <c r="B326" s="211" t="s">
        <v>22</v>
      </c>
      <c r="C326" s="211">
        <v>9190</v>
      </c>
      <c r="D326" s="211" t="s">
        <v>2355</v>
      </c>
      <c r="E326" s="211" t="s">
        <v>984</v>
      </c>
      <c r="F326" s="211" t="s">
        <v>984</v>
      </c>
      <c r="G326" s="211" t="s">
        <v>1612</v>
      </c>
      <c r="H326" s="211"/>
    </row>
    <row r="327" spans="1:8" s="212" customFormat="1">
      <c r="A327" s="210">
        <v>43326</v>
      </c>
      <c r="B327" s="211" t="s">
        <v>984</v>
      </c>
      <c r="C327" s="211" t="s">
        <v>2362</v>
      </c>
      <c r="D327" s="211" t="s">
        <v>2363</v>
      </c>
      <c r="E327" s="211" t="s">
        <v>984</v>
      </c>
      <c r="F327" s="211" t="s">
        <v>984</v>
      </c>
      <c r="G327" s="211" t="s">
        <v>1833</v>
      </c>
      <c r="H327" s="211"/>
    </row>
    <row r="328" spans="1:8" s="212" customFormat="1">
      <c r="A328" s="210">
        <v>43326</v>
      </c>
      <c r="B328" s="211" t="s">
        <v>984</v>
      </c>
      <c r="C328" s="211" t="s">
        <v>2364</v>
      </c>
      <c r="D328" s="211" t="s">
        <v>2365</v>
      </c>
      <c r="E328" s="211" t="s">
        <v>984</v>
      </c>
      <c r="F328" s="211" t="s">
        <v>984</v>
      </c>
      <c r="G328" s="211" t="s">
        <v>1833</v>
      </c>
      <c r="H328" s="211"/>
    </row>
    <row r="329" spans="1:8" s="212" customFormat="1">
      <c r="A329" s="210">
        <v>43331</v>
      </c>
      <c r="B329" s="211" t="s">
        <v>984</v>
      </c>
      <c r="C329" s="211" t="s">
        <v>2422</v>
      </c>
      <c r="D329" s="211" t="s">
        <v>2423</v>
      </c>
      <c r="E329" s="211" t="s">
        <v>984</v>
      </c>
      <c r="F329" s="211" t="s">
        <v>24</v>
      </c>
      <c r="G329" s="211" t="s">
        <v>1833</v>
      </c>
      <c r="H329" s="211"/>
    </row>
    <row r="330" spans="1:8" s="212" customFormat="1">
      <c r="A330" s="210">
        <v>43338</v>
      </c>
      <c r="B330" s="211" t="s">
        <v>4</v>
      </c>
      <c r="C330" s="211">
        <v>1279</v>
      </c>
      <c r="D330" s="211" t="s">
        <v>205</v>
      </c>
      <c r="E330" s="211" t="s">
        <v>984</v>
      </c>
      <c r="F330" s="211" t="s">
        <v>7</v>
      </c>
      <c r="G330" s="211" t="s">
        <v>65</v>
      </c>
      <c r="H330" s="211"/>
    </row>
    <row r="331" spans="1:8" s="212" customFormat="1">
      <c r="A331" s="210">
        <v>43338</v>
      </c>
      <c r="B331" s="211" t="s">
        <v>4</v>
      </c>
      <c r="C331" s="211">
        <v>5372</v>
      </c>
      <c r="D331" s="211" t="s">
        <v>155</v>
      </c>
      <c r="E331" s="211" t="s">
        <v>984</v>
      </c>
      <c r="F331" s="211" t="s">
        <v>6</v>
      </c>
      <c r="G331" s="211" t="s">
        <v>1833</v>
      </c>
      <c r="H331" s="211"/>
    </row>
    <row r="332" spans="1:8" s="212" customFormat="1">
      <c r="A332" s="210">
        <v>43331</v>
      </c>
      <c r="B332" s="211" t="s">
        <v>4</v>
      </c>
      <c r="C332" s="211">
        <v>1727</v>
      </c>
      <c r="D332" s="211" t="s">
        <v>205</v>
      </c>
      <c r="E332" s="211" t="s">
        <v>212</v>
      </c>
      <c r="F332" s="211" t="s">
        <v>24</v>
      </c>
      <c r="G332" s="211" t="s">
        <v>2430</v>
      </c>
      <c r="H332" s="211"/>
    </row>
    <row r="333" spans="1:8" s="212" customFormat="1">
      <c r="A333" s="211" t="s">
        <v>2371</v>
      </c>
      <c r="B333" s="211" t="s">
        <v>4</v>
      </c>
      <c r="C333" s="211">
        <v>2271</v>
      </c>
      <c r="D333" s="211" t="s">
        <v>205</v>
      </c>
      <c r="E333" s="211" t="s">
        <v>79</v>
      </c>
      <c r="F333" s="211" t="s">
        <v>7</v>
      </c>
      <c r="G333" s="211" t="s">
        <v>123</v>
      </c>
      <c r="H333" s="211"/>
    </row>
    <row r="334" spans="1:8" s="212" customFormat="1">
      <c r="A334" s="210">
        <v>43327</v>
      </c>
      <c r="B334" s="211" t="s">
        <v>2379</v>
      </c>
      <c r="C334" s="211">
        <v>71296</v>
      </c>
      <c r="D334" s="211" t="s">
        <v>2380</v>
      </c>
      <c r="E334" s="211" t="s">
        <v>79</v>
      </c>
      <c r="F334" s="211" t="s">
        <v>24</v>
      </c>
      <c r="G334" s="211" t="s">
        <v>1833</v>
      </c>
      <c r="H334" s="211"/>
    </row>
    <row r="335" spans="1:8" s="212" customFormat="1">
      <c r="A335" s="210">
        <v>43332</v>
      </c>
      <c r="B335" s="211" t="s">
        <v>4</v>
      </c>
      <c r="C335" s="211">
        <v>2335</v>
      </c>
      <c r="D335" s="211" t="s">
        <v>205</v>
      </c>
      <c r="E335" s="211" t="s">
        <v>79</v>
      </c>
      <c r="F335" s="211" t="s">
        <v>24</v>
      </c>
      <c r="G335" s="211" t="s">
        <v>2433</v>
      </c>
      <c r="H335" s="211"/>
    </row>
    <row r="336" spans="1:8" s="212" customFormat="1">
      <c r="A336" s="210">
        <v>43342</v>
      </c>
      <c r="B336" s="211" t="s">
        <v>4</v>
      </c>
      <c r="C336" s="211">
        <v>2542</v>
      </c>
      <c r="D336" s="211" t="s">
        <v>205</v>
      </c>
      <c r="E336" s="211" t="s">
        <v>2576</v>
      </c>
      <c r="F336" s="211" t="s">
        <v>24</v>
      </c>
      <c r="G336" s="211" t="s">
        <v>65</v>
      </c>
      <c r="H336" s="211"/>
    </row>
    <row r="337" spans="1:8" s="212" customFormat="1">
      <c r="A337" s="210">
        <v>43313</v>
      </c>
      <c r="B337" s="211" t="s">
        <v>4</v>
      </c>
      <c r="C337" s="211">
        <v>8042</v>
      </c>
      <c r="D337" s="211" t="s">
        <v>135</v>
      </c>
      <c r="E337" s="211" t="s">
        <v>25</v>
      </c>
      <c r="F337" s="211" t="s">
        <v>7</v>
      </c>
      <c r="G337" s="211" t="s">
        <v>389</v>
      </c>
      <c r="H337" s="211"/>
    </row>
    <row r="338" spans="1:8" s="212" customFormat="1">
      <c r="A338" s="210">
        <v>43313</v>
      </c>
      <c r="B338" s="211" t="s">
        <v>4</v>
      </c>
      <c r="C338" s="211">
        <v>4343</v>
      </c>
      <c r="D338" s="211" t="s">
        <v>131</v>
      </c>
      <c r="E338" s="211" t="s">
        <v>25</v>
      </c>
      <c r="F338" s="211" t="s">
        <v>7</v>
      </c>
      <c r="G338" s="211" t="s">
        <v>470</v>
      </c>
      <c r="H338" s="211"/>
    </row>
    <row r="339" spans="1:8" s="212" customFormat="1">
      <c r="A339" s="210">
        <v>43314</v>
      </c>
      <c r="B339" s="211" t="s">
        <v>4</v>
      </c>
      <c r="C339" s="211">
        <v>2714</v>
      </c>
      <c r="D339" s="211" t="s">
        <v>205</v>
      </c>
      <c r="E339" s="211" t="s">
        <v>25</v>
      </c>
      <c r="F339" s="211" t="s">
        <v>7</v>
      </c>
      <c r="G339" s="211" t="s">
        <v>2180</v>
      </c>
      <c r="H339" s="211"/>
    </row>
    <row r="340" spans="1:8" s="212" customFormat="1">
      <c r="A340" s="210">
        <v>43314</v>
      </c>
      <c r="B340" s="211" t="s">
        <v>4</v>
      </c>
      <c r="C340" s="211">
        <v>8035</v>
      </c>
      <c r="D340" s="211" t="s">
        <v>135</v>
      </c>
      <c r="E340" s="211" t="s">
        <v>25</v>
      </c>
      <c r="F340" s="211" t="s">
        <v>24</v>
      </c>
      <c r="G340" s="211" t="s">
        <v>548</v>
      </c>
      <c r="H340" s="211"/>
    </row>
    <row r="341" spans="1:8" s="212" customFormat="1">
      <c r="A341" s="210">
        <v>43314</v>
      </c>
      <c r="B341" s="211" t="s">
        <v>4</v>
      </c>
      <c r="C341" s="211">
        <v>4434</v>
      </c>
      <c r="D341" s="211" t="s">
        <v>139</v>
      </c>
      <c r="E341" s="211" t="s">
        <v>25</v>
      </c>
      <c r="F341" s="211" t="s">
        <v>4</v>
      </c>
      <c r="G341" s="211" t="s">
        <v>123</v>
      </c>
      <c r="H341" s="211"/>
    </row>
    <row r="342" spans="1:8" s="212" customFormat="1">
      <c r="A342" s="210">
        <v>43316</v>
      </c>
      <c r="B342" s="211" t="s">
        <v>4</v>
      </c>
      <c r="C342" s="211">
        <v>4217</v>
      </c>
      <c r="D342" s="211" t="s">
        <v>141</v>
      </c>
      <c r="E342" s="211" t="s">
        <v>25</v>
      </c>
      <c r="F342" s="211" t="s">
        <v>7</v>
      </c>
      <c r="G342" s="211" t="s">
        <v>235</v>
      </c>
      <c r="H342" s="211"/>
    </row>
    <row r="343" spans="1:8" s="212" customFormat="1">
      <c r="A343" s="210">
        <v>43317</v>
      </c>
      <c r="B343" s="211" t="s">
        <v>4</v>
      </c>
      <c r="C343" s="211">
        <v>4716</v>
      </c>
      <c r="D343" s="211" t="s">
        <v>180</v>
      </c>
      <c r="E343" s="211" t="s">
        <v>25</v>
      </c>
      <c r="F343" s="211" t="s">
        <v>71</v>
      </c>
      <c r="G343" s="211" t="s">
        <v>123</v>
      </c>
      <c r="H343" s="211"/>
    </row>
    <row r="344" spans="1:8" s="212" customFormat="1">
      <c r="A344" s="210">
        <v>43318</v>
      </c>
      <c r="B344" s="211" t="s">
        <v>4</v>
      </c>
      <c r="C344" s="211">
        <v>3922</v>
      </c>
      <c r="D344" s="211" t="s">
        <v>175</v>
      </c>
      <c r="E344" s="211" t="s">
        <v>25</v>
      </c>
      <c r="F344" s="211" t="s">
        <v>7</v>
      </c>
      <c r="G344" s="211" t="s">
        <v>123</v>
      </c>
      <c r="H344" s="211"/>
    </row>
    <row r="345" spans="1:8" s="212" customFormat="1">
      <c r="A345" s="210">
        <v>43319</v>
      </c>
      <c r="B345" s="211" t="s">
        <v>4</v>
      </c>
      <c r="C345" s="211">
        <v>4925</v>
      </c>
      <c r="D345" s="211" t="s">
        <v>152</v>
      </c>
      <c r="E345" s="211" t="s">
        <v>25</v>
      </c>
      <c r="F345" s="211" t="s">
        <v>5</v>
      </c>
      <c r="G345" s="211" t="s">
        <v>123</v>
      </c>
      <c r="H345" s="211"/>
    </row>
    <row r="346" spans="1:8" s="212" customFormat="1">
      <c r="A346" s="210">
        <v>43319</v>
      </c>
      <c r="B346" s="211" t="s">
        <v>4</v>
      </c>
      <c r="C346" s="211">
        <v>4988</v>
      </c>
      <c r="D346" s="211" t="s">
        <v>158</v>
      </c>
      <c r="E346" s="211" t="s">
        <v>25</v>
      </c>
      <c r="F346" s="211" t="s">
        <v>7</v>
      </c>
      <c r="G346" s="211" t="s">
        <v>1208</v>
      </c>
      <c r="H346" s="211"/>
    </row>
    <row r="347" spans="1:8" s="212" customFormat="1">
      <c r="A347" s="210">
        <v>43320</v>
      </c>
      <c r="B347" s="211" t="s">
        <v>4</v>
      </c>
      <c r="C347" s="211">
        <v>4540</v>
      </c>
      <c r="D347" s="211" t="s">
        <v>131</v>
      </c>
      <c r="E347" s="211" t="s">
        <v>25</v>
      </c>
      <c r="F347" s="211" t="s">
        <v>5</v>
      </c>
      <c r="G347" s="211" t="s">
        <v>260</v>
      </c>
      <c r="H347" s="211"/>
    </row>
    <row r="348" spans="1:8" s="212" customFormat="1">
      <c r="A348" s="210">
        <v>43327</v>
      </c>
      <c r="B348" s="211" t="s">
        <v>4</v>
      </c>
      <c r="C348" s="211">
        <v>3461</v>
      </c>
      <c r="D348" s="211" t="s">
        <v>168</v>
      </c>
      <c r="E348" s="211" t="s">
        <v>25</v>
      </c>
      <c r="F348" s="211" t="s">
        <v>7</v>
      </c>
      <c r="G348" s="211" t="s">
        <v>42</v>
      </c>
      <c r="H348" s="211"/>
    </row>
    <row r="349" spans="1:8" s="212" customFormat="1">
      <c r="A349" s="210">
        <v>43327</v>
      </c>
      <c r="B349" s="211" t="s">
        <v>4</v>
      </c>
      <c r="C349" s="211">
        <v>4810</v>
      </c>
      <c r="D349" s="211" t="s">
        <v>296</v>
      </c>
      <c r="E349" s="211" t="s">
        <v>25</v>
      </c>
      <c r="F349" s="211" t="s">
        <v>7</v>
      </c>
      <c r="G349" s="211" t="s">
        <v>42</v>
      </c>
      <c r="H349" s="211"/>
    </row>
    <row r="350" spans="1:8" s="212" customFormat="1">
      <c r="A350" s="210">
        <v>43329</v>
      </c>
      <c r="B350" s="211" t="s">
        <v>4</v>
      </c>
      <c r="C350" s="211">
        <v>1545</v>
      </c>
      <c r="D350" s="211" t="s">
        <v>205</v>
      </c>
      <c r="E350" s="211" t="s">
        <v>25</v>
      </c>
      <c r="F350" s="211" t="s">
        <v>7</v>
      </c>
      <c r="G350" s="211" t="s">
        <v>2414</v>
      </c>
      <c r="H350" s="211"/>
    </row>
    <row r="351" spans="1:8" s="212" customFormat="1">
      <c r="A351" s="210">
        <v>43331</v>
      </c>
      <c r="B351" s="211" t="s">
        <v>4</v>
      </c>
      <c r="C351" s="211">
        <v>8035</v>
      </c>
      <c r="D351" s="211" t="s">
        <v>135</v>
      </c>
      <c r="E351" s="211" t="s">
        <v>25</v>
      </c>
      <c r="F351" s="211" t="s">
        <v>7</v>
      </c>
      <c r="G351" s="211" t="s">
        <v>42</v>
      </c>
      <c r="H351" s="211"/>
    </row>
    <row r="352" spans="1:8" s="212" customFormat="1">
      <c r="A352" s="210">
        <v>43336</v>
      </c>
      <c r="B352" s="211" t="s">
        <v>7</v>
      </c>
      <c r="C352" s="211">
        <v>54730</v>
      </c>
      <c r="D352" s="211" t="s">
        <v>2491</v>
      </c>
      <c r="E352" s="211" t="s">
        <v>25</v>
      </c>
      <c r="F352" s="211" t="s">
        <v>35</v>
      </c>
      <c r="G352" s="211" t="s">
        <v>2492</v>
      </c>
      <c r="H352" s="211"/>
    </row>
    <row r="353" spans="1:8" s="212" customFormat="1">
      <c r="A353" s="210">
        <v>43316</v>
      </c>
      <c r="B353" s="211" t="s">
        <v>7</v>
      </c>
      <c r="C353" s="211">
        <v>57330</v>
      </c>
      <c r="D353" s="211" t="s">
        <v>413</v>
      </c>
      <c r="E353" s="211" t="s">
        <v>18</v>
      </c>
      <c r="F353" s="211" t="s">
        <v>2205</v>
      </c>
      <c r="G353" s="211" t="s">
        <v>2066</v>
      </c>
      <c r="H353" s="211"/>
    </row>
    <row r="354" spans="1:8" s="212" customFormat="1">
      <c r="A354" s="210">
        <v>43317</v>
      </c>
      <c r="B354" s="211" t="s">
        <v>4</v>
      </c>
      <c r="C354" s="211">
        <v>1451</v>
      </c>
      <c r="D354" s="211" t="s">
        <v>205</v>
      </c>
      <c r="E354" s="211" t="s">
        <v>18</v>
      </c>
      <c r="F354" s="211" t="s">
        <v>7</v>
      </c>
      <c r="G354" s="211" t="s">
        <v>794</v>
      </c>
      <c r="H354" s="211"/>
    </row>
    <row r="355" spans="1:8" s="212" customFormat="1">
      <c r="A355" s="210">
        <v>43318</v>
      </c>
      <c r="B355" s="211" t="s">
        <v>583</v>
      </c>
      <c r="C355" s="211">
        <v>106100</v>
      </c>
      <c r="D355" s="211" t="s">
        <v>2238</v>
      </c>
      <c r="E355" s="211" t="s">
        <v>18</v>
      </c>
      <c r="F355" s="211" t="s">
        <v>24</v>
      </c>
      <c r="G355" s="211" t="s">
        <v>1240</v>
      </c>
      <c r="H355" s="211"/>
    </row>
    <row r="356" spans="1:8" s="212" customFormat="1">
      <c r="A356" s="210">
        <v>43320</v>
      </c>
      <c r="B356" s="211" t="s">
        <v>4</v>
      </c>
      <c r="C356" s="211">
        <v>1220</v>
      </c>
      <c r="D356" s="211" t="s">
        <v>205</v>
      </c>
      <c r="E356" s="211" t="s">
        <v>18</v>
      </c>
      <c r="F356" s="211" t="s">
        <v>1826</v>
      </c>
      <c r="G356" s="211" t="s">
        <v>794</v>
      </c>
      <c r="H356" s="211"/>
    </row>
    <row r="357" spans="1:8" s="212" customFormat="1">
      <c r="A357" s="210">
        <v>43333</v>
      </c>
      <c r="B357" s="211" t="s">
        <v>4</v>
      </c>
      <c r="C357" s="211">
        <v>3715</v>
      </c>
      <c r="D357" s="211" t="s">
        <v>192</v>
      </c>
      <c r="E357" s="211" t="s">
        <v>18</v>
      </c>
      <c r="F357" s="211" t="s">
        <v>24</v>
      </c>
      <c r="G357" s="211" t="s">
        <v>663</v>
      </c>
      <c r="H357" s="211"/>
    </row>
    <row r="358" spans="1:8" s="212" customFormat="1">
      <c r="A358" s="210">
        <v>43338</v>
      </c>
      <c r="B358" s="211" t="s">
        <v>7</v>
      </c>
      <c r="C358" s="211">
        <v>57330</v>
      </c>
      <c r="D358" s="211" t="s">
        <v>413</v>
      </c>
      <c r="E358" s="211" t="s">
        <v>18</v>
      </c>
      <c r="F358" s="211" t="s">
        <v>7</v>
      </c>
      <c r="G358" s="211" t="s">
        <v>663</v>
      </c>
      <c r="H358" s="211"/>
    </row>
    <row r="359" spans="1:8" s="212" customFormat="1">
      <c r="A359" s="210">
        <v>43332</v>
      </c>
      <c r="B359" s="211" t="s">
        <v>4</v>
      </c>
      <c r="C359" s="211">
        <v>6783</v>
      </c>
      <c r="D359" s="211" t="s">
        <v>144</v>
      </c>
      <c r="E359" s="211" t="s">
        <v>12</v>
      </c>
      <c r="F359" s="211" t="s">
        <v>6</v>
      </c>
      <c r="G359" s="211" t="s">
        <v>123</v>
      </c>
      <c r="H359" s="211"/>
    </row>
    <row r="360" spans="1:8" s="212" customFormat="1">
      <c r="A360" s="210">
        <v>43336</v>
      </c>
      <c r="B360" s="211" t="s">
        <v>4</v>
      </c>
      <c r="C360" s="211">
        <v>1520</v>
      </c>
      <c r="D360" s="211" t="s">
        <v>205</v>
      </c>
      <c r="E360" s="211" t="s">
        <v>12</v>
      </c>
      <c r="F360" s="211" t="s">
        <v>24</v>
      </c>
      <c r="G360" s="211" t="s">
        <v>42</v>
      </c>
      <c r="H360" s="211"/>
    </row>
    <row r="361" spans="1:8" s="212" customFormat="1">
      <c r="A361" s="210">
        <v>43317</v>
      </c>
      <c r="B361" s="211" t="s">
        <v>4</v>
      </c>
      <c r="C361" s="211">
        <v>8021</v>
      </c>
      <c r="D361" s="211" t="s">
        <v>135</v>
      </c>
      <c r="E361" s="211" t="s">
        <v>489</v>
      </c>
      <c r="F361" s="211" t="s">
        <v>7</v>
      </c>
      <c r="G361" s="211" t="s">
        <v>116</v>
      </c>
      <c r="H361" s="211"/>
    </row>
    <row r="362" spans="1:8" s="212" customFormat="1">
      <c r="A362" s="210">
        <v>43325</v>
      </c>
      <c r="B362" s="211" t="s">
        <v>4</v>
      </c>
      <c r="C362" s="211">
        <v>8234</v>
      </c>
      <c r="D362" s="211" t="s">
        <v>162</v>
      </c>
      <c r="E362" s="211" t="s">
        <v>2334</v>
      </c>
      <c r="F362" s="211" t="s">
        <v>7</v>
      </c>
      <c r="G362" s="211" t="s">
        <v>116</v>
      </c>
      <c r="H362" s="211"/>
    </row>
    <row r="363" spans="1:8" s="212" customFormat="1">
      <c r="A363" s="210">
        <v>43325</v>
      </c>
      <c r="B363" s="211" t="s">
        <v>4</v>
      </c>
      <c r="C363" s="211">
        <v>1263</v>
      </c>
      <c r="D363" s="211" t="s">
        <v>205</v>
      </c>
      <c r="E363" s="211" t="s">
        <v>451</v>
      </c>
      <c r="F363" s="211" t="s">
        <v>7</v>
      </c>
      <c r="G363" s="211" t="s">
        <v>1779</v>
      </c>
      <c r="H363" s="211"/>
    </row>
  </sheetData>
  <sortState ref="A3:H363">
    <sortCondition ref="E1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8"/>
  <dimension ref="A1:H138"/>
  <sheetViews>
    <sheetView topLeftCell="A117" workbookViewId="0">
      <selection activeCell="H138" sqref="H2:H138"/>
    </sheetView>
  </sheetViews>
  <sheetFormatPr baseColWidth="10" defaultRowHeight="15"/>
  <cols>
    <col min="4" max="4" width="23.83203125" customWidth="1"/>
    <col min="7" max="7" width="33.5" customWidth="1"/>
    <col min="8" max="8" width="30.83203125" customWidth="1"/>
  </cols>
  <sheetData>
    <row r="1" spans="1:8" s="212" customFormat="1">
      <c r="A1" s="210">
        <v>43344</v>
      </c>
      <c r="B1" s="211" t="s">
        <v>250</v>
      </c>
      <c r="C1" s="211" t="s">
        <v>2587</v>
      </c>
      <c r="D1" s="211" t="s">
        <v>2588</v>
      </c>
      <c r="E1" s="211" t="s">
        <v>24</v>
      </c>
      <c r="F1" s="211" t="s">
        <v>28</v>
      </c>
      <c r="G1" s="211" t="s">
        <v>2430</v>
      </c>
      <c r="H1" s="211"/>
    </row>
    <row r="2" spans="1:8" s="212" customFormat="1">
      <c r="A2" s="210">
        <v>43344</v>
      </c>
      <c r="B2" s="211" t="s">
        <v>4</v>
      </c>
      <c r="C2" s="211">
        <v>6962</v>
      </c>
      <c r="D2" s="211" t="s">
        <v>177</v>
      </c>
      <c r="E2" s="211" t="s">
        <v>24</v>
      </c>
      <c r="F2" s="211" t="s">
        <v>7</v>
      </c>
      <c r="G2" s="211" t="s">
        <v>388</v>
      </c>
      <c r="H2" s="211"/>
    </row>
    <row r="3" spans="1:8" s="212" customFormat="1">
      <c r="A3" s="210">
        <v>43344</v>
      </c>
      <c r="B3" s="211" t="s">
        <v>7</v>
      </c>
      <c r="C3" s="211">
        <v>54590</v>
      </c>
      <c r="D3" s="211" t="s">
        <v>849</v>
      </c>
      <c r="E3" s="211" t="s">
        <v>7</v>
      </c>
      <c r="F3" s="211" t="s">
        <v>24</v>
      </c>
      <c r="G3" s="211" t="s">
        <v>2590</v>
      </c>
      <c r="H3" s="211"/>
    </row>
    <row r="4" spans="1:8" s="212" customFormat="1">
      <c r="A4" s="210">
        <v>43344</v>
      </c>
      <c r="B4" s="211" t="s">
        <v>4</v>
      </c>
      <c r="C4" s="211">
        <v>1530</v>
      </c>
      <c r="D4" s="211" t="s">
        <v>205</v>
      </c>
      <c r="E4" s="211" t="s">
        <v>5</v>
      </c>
      <c r="F4" s="211" t="s">
        <v>6</v>
      </c>
      <c r="G4" s="211" t="s">
        <v>2592</v>
      </c>
      <c r="H4" s="211"/>
    </row>
    <row r="5" spans="1:8" s="212" customFormat="1">
      <c r="A5" s="210">
        <v>43345</v>
      </c>
      <c r="B5" s="211" t="s">
        <v>4</v>
      </c>
      <c r="C5" s="211">
        <v>2636</v>
      </c>
      <c r="D5" s="211" t="s">
        <v>205</v>
      </c>
      <c r="E5" s="211" t="s">
        <v>2480</v>
      </c>
      <c r="F5" s="211" t="s">
        <v>24</v>
      </c>
      <c r="G5" s="211" t="s">
        <v>663</v>
      </c>
      <c r="H5" s="211"/>
    </row>
    <row r="6" spans="1:8" s="212" customFormat="1">
      <c r="A6" s="210">
        <v>43345</v>
      </c>
      <c r="B6" s="211" t="s">
        <v>22</v>
      </c>
      <c r="C6" s="211">
        <v>9660</v>
      </c>
      <c r="D6" s="211" t="s">
        <v>2594</v>
      </c>
      <c r="E6" s="211" t="s">
        <v>984</v>
      </c>
      <c r="F6" s="211" t="s">
        <v>24</v>
      </c>
      <c r="G6" s="211" t="s">
        <v>65</v>
      </c>
      <c r="H6" s="211"/>
    </row>
    <row r="7" spans="1:8" s="212" customFormat="1">
      <c r="A7" s="210">
        <v>43345</v>
      </c>
      <c r="B7" s="211" t="s">
        <v>6</v>
      </c>
      <c r="C7" s="211">
        <v>66706</v>
      </c>
      <c r="D7" s="211" t="s">
        <v>219</v>
      </c>
      <c r="E7" s="211" t="s">
        <v>620</v>
      </c>
      <c r="F7" s="211" t="s">
        <v>7</v>
      </c>
      <c r="G7" s="211" t="s">
        <v>1833</v>
      </c>
      <c r="H7" s="211"/>
    </row>
    <row r="8" spans="1:8" s="212" customFormat="1">
      <c r="A8" s="210">
        <v>43345</v>
      </c>
      <c r="B8" s="211" t="s">
        <v>4</v>
      </c>
      <c r="C8" s="211">
        <v>4520</v>
      </c>
      <c r="D8" s="211" t="s">
        <v>131</v>
      </c>
      <c r="E8" s="211" t="s">
        <v>5</v>
      </c>
      <c r="F8" s="211" t="s">
        <v>24</v>
      </c>
      <c r="G8" s="211" t="s">
        <v>2596</v>
      </c>
      <c r="H8" s="211"/>
    </row>
    <row r="9" spans="1:8" s="212" customFormat="1">
      <c r="A9" s="210">
        <v>43346</v>
      </c>
      <c r="B9" s="211" t="s">
        <v>6</v>
      </c>
      <c r="C9" s="211">
        <v>35578</v>
      </c>
      <c r="D9" s="211" t="s">
        <v>2598</v>
      </c>
      <c r="E9" s="211" t="s">
        <v>620</v>
      </c>
      <c r="F9" s="211" t="s">
        <v>24</v>
      </c>
      <c r="G9" s="211" t="s">
        <v>388</v>
      </c>
      <c r="H9" s="211"/>
    </row>
    <row r="10" spans="1:8" s="212" customFormat="1">
      <c r="A10" s="210">
        <v>43346</v>
      </c>
      <c r="B10" s="211" t="s">
        <v>4</v>
      </c>
      <c r="C10" s="211">
        <v>4915</v>
      </c>
      <c r="D10" s="211" t="s">
        <v>386</v>
      </c>
      <c r="E10" s="211" t="s">
        <v>5</v>
      </c>
      <c r="F10" s="211" t="s">
        <v>7</v>
      </c>
      <c r="G10" s="211" t="s">
        <v>2599</v>
      </c>
      <c r="H10" s="211"/>
    </row>
    <row r="11" spans="1:8" s="212" customFormat="1">
      <c r="A11" s="210">
        <v>43346</v>
      </c>
      <c r="B11" s="211" t="s">
        <v>4</v>
      </c>
      <c r="C11" s="211">
        <v>2156</v>
      </c>
      <c r="D11" s="211" t="s">
        <v>205</v>
      </c>
      <c r="E11" s="211" t="s">
        <v>7</v>
      </c>
      <c r="F11" s="211" t="s">
        <v>2601</v>
      </c>
      <c r="G11" s="211" t="s">
        <v>65</v>
      </c>
      <c r="H11" s="211"/>
    </row>
    <row r="12" spans="1:8" s="212" customFormat="1">
      <c r="A12" s="210">
        <v>43346</v>
      </c>
      <c r="B12" s="211" t="s">
        <v>4</v>
      </c>
      <c r="C12" s="211">
        <v>3670</v>
      </c>
      <c r="D12" s="211" t="s">
        <v>181</v>
      </c>
      <c r="E12" s="211" t="s">
        <v>79</v>
      </c>
      <c r="F12" s="211" t="s">
        <v>35</v>
      </c>
      <c r="G12" s="211" t="s">
        <v>388</v>
      </c>
      <c r="H12" s="211"/>
    </row>
    <row r="13" spans="1:8" s="212" customFormat="1">
      <c r="A13" s="210">
        <v>43346</v>
      </c>
      <c r="B13" s="211" t="s">
        <v>6</v>
      </c>
      <c r="C13" s="211">
        <v>82178</v>
      </c>
      <c r="D13" s="211" t="s">
        <v>2602</v>
      </c>
      <c r="E13" s="211" t="s">
        <v>6</v>
      </c>
      <c r="F13" s="211" t="s">
        <v>24</v>
      </c>
      <c r="G13" s="211" t="s">
        <v>1167</v>
      </c>
      <c r="H13" s="211"/>
    </row>
    <row r="14" spans="1:8" s="212" customFormat="1">
      <c r="A14" s="210">
        <v>43346</v>
      </c>
      <c r="B14" s="211" t="s">
        <v>4</v>
      </c>
      <c r="C14" s="211">
        <v>2125</v>
      </c>
      <c r="D14" s="211" t="s">
        <v>205</v>
      </c>
      <c r="E14" s="211" t="s">
        <v>79</v>
      </c>
      <c r="F14" s="211" t="s">
        <v>24</v>
      </c>
      <c r="G14" s="211" t="s">
        <v>391</v>
      </c>
      <c r="H14" s="211"/>
    </row>
    <row r="15" spans="1:8" s="212" customFormat="1">
      <c r="A15" s="210">
        <v>43346</v>
      </c>
      <c r="B15" s="211" t="s">
        <v>4</v>
      </c>
      <c r="C15" s="211">
        <v>5617</v>
      </c>
      <c r="D15" s="211" t="s">
        <v>196</v>
      </c>
      <c r="E15" s="211" t="s">
        <v>7</v>
      </c>
      <c r="F15" s="211" t="s">
        <v>28</v>
      </c>
      <c r="G15" s="211" t="s">
        <v>1833</v>
      </c>
      <c r="H15" s="211"/>
    </row>
    <row r="16" spans="1:8" s="212" customFormat="1">
      <c r="A16" s="210">
        <v>43346</v>
      </c>
      <c r="B16" s="211" t="s">
        <v>4</v>
      </c>
      <c r="C16" s="211">
        <v>4715</v>
      </c>
      <c r="D16" s="211" t="s">
        <v>180</v>
      </c>
      <c r="E16" s="211" t="s">
        <v>5</v>
      </c>
      <c r="F16" s="211" t="s">
        <v>620</v>
      </c>
      <c r="G16" s="211" t="s">
        <v>388</v>
      </c>
      <c r="H16" s="211"/>
    </row>
    <row r="17" spans="1:8" s="212" customFormat="1">
      <c r="A17" s="210">
        <v>43347</v>
      </c>
      <c r="B17" s="211" t="s">
        <v>4</v>
      </c>
      <c r="C17" s="211">
        <v>3885</v>
      </c>
      <c r="D17" s="211" t="s">
        <v>306</v>
      </c>
      <c r="E17" s="211" t="s">
        <v>24</v>
      </c>
      <c r="F17" s="211" t="s">
        <v>28</v>
      </c>
      <c r="G17" s="211" t="s">
        <v>48</v>
      </c>
      <c r="H17" s="211"/>
    </row>
    <row r="18" spans="1:8" s="212" customFormat="1">
      <c r="A18" s="210">
        <v>43347</v>
      </c>
      <c r="B18" s="211" t="s">
        <v>4</v>
      </c>
      <c r="C18" s="211">
        <v>8374</v>
      </c>
      <c r="D18" s="211" t="s">
        <v>154</v>
      </c>
      <c r="E18" s="211" t="s">
        <v>5</v>
      </c>
      <c r="F18" s="211" t="s">
        <v>7</v>
      </c>
      <c r="G18" s="211" t="s">
        <v>2606</v>
      </c>
      <c r="H18" s="211"/>
    </row>
    <row r="19" spans="1:8" s="212" customFormat="1">
      <c r="A19" s="210">
        <v>43347</v>
      </c>
      <c r="B19" s="211" t="s">
        <v>4</v>
      </c>
      <c r="C19" s="211">
        <v>8096</v>
      </c>
      <c r="D19" s="211" t="s">
        <v>133</v>
      </c>
      <c r="E19" s="211" t="s">
        <v>12</v>
      </c>
      <c r="F19" s="211" t="s">
        <v>24</v>
      </c>
      <c r="G19" s="211" t="s">
        <v>946</v>
      </c>
      <c r="H19" s="211"/>
    </row>
    <row r="20" spans="1:8" s="212" customFormat="1">
      <c r="A20" s="210">
        <v>43348</v>
      </c>
      <c r="B20" s="211" t="s">
        <v>22</v>
      </c>
      <c r="C20" s="211">
        <v>6031</v>
      </c>
      <c r="D20" s="211" t="s">
        <v>2608</v>
      </c>
      <c r="E20" s="211" t="s">
        <v>7</v>
      </c>
      <c r="F20" s="211" t="s">
        <v>24</v>
      </c>
      <c r="G20" s="211" t="s">
        <v>65</v>
      </c>
      <c r="H20" s="211"/>
    </row>
    <row r="21" spans="1:8" s="212" customFormat="1">
      <c r="A21" s="210">
        <v>43348</v>
      </c>
      <c r="B21" s="211" t="s">
        <v>4</v>
      </c>
      <c r="C21" s="211">
        <v>4782</v>
      </c>
      <c r="D21" s="211" t="s">
        <v>180</v>
      </c>
      <c r="E21" s="211" t="s">
        <v>5</v>
      </c>
      <c r="F21" s="211" t="s">
        <v>620</v>
      </c>
      <c r="G21" s="211" t="s">
        <v>663</v>
      </c>
      <c r="H21" s="211"/>
    </row>
    <row r="22" spans="1:8" s="212" customFormat="1">
      <c r="A22" s="210">
        <v>43348</v>
      </c>
      <c r="B22" s="211" t="s">
        <v>4</v>
      </c>
      <c r="C22" s="211">
        <v>7381</v>
      </c>
      <c r="D22" s="211" t="s">
        <v>1107</v>
      </c>
      <c r="E22" s="211" t="s">
        <v>5</v>
      </c>
      <c r="F22" s="211" t="s">
        <v>7</v>
      </c>
      <c r="G22" s="211" t="s">
        <v>2609</v>
      </c>
      <c r="H22" s="211"/>
    </row>
    <row r="23" spans="1:8" s="212" customFormat="1">
      <c r="A23" s="210">
        <v>43349</v>
      </c>
      <c r="B23" s="211" t="s">
        <v>4</v>
      </c>
      <c r="C23" s="211">
        <v>4536</v>
      </c>
      <c r="D23" s="211" t="s">
        <v>131</v>
      </c>
      <c r="E23" s="211" t="s">
        <v>5</v>
      </c>
      <c r="F23" s="211" t="s">
        <v>4</v>
      </c>
      <c r="G23" s="211" t="s">
        <v>388</v>
      </c>
      <c r="H23" s="211"/>
    </row>
    <row r="24" spans="1:8" s="212" customFormat="1">
      <c r="A24" s="210">
        <v>43349</v>
      </c>
      <c r="B24" s="211" t="s">
        <v>4</v>
      </c>
      <c r="C24" s="211">
        <v>9170</v>
      </c>
      <c r="D24" s="211" t="s">
        <v>650</v>
      </c>
      <c r="E24" s="211" t="s">
        <v>5</v>
      </c>
      <c r="F24" s="211" t="s">
        <v>7</v>
      </c>
      <c r="G24" s="211" t="s">
        <v>1833</v>
      </c>
      <c r="H24" s="211"/>
    </row>
    <row r="25" spans="1:8" s="212" customFormat="1">
      <c r="A25" s="210">
        <v>43349</v>
      </c>
      <c r="B25" s="211" t="s">
        <v>4</v>
      </c>
      <c r="C25" s="211">
        <v>8523</v>
      </c>
      <c r="D25" s="211" t="s">
        <v>1196</v>
      </c>
      <c r="E25" s="211" t="s">
        <v>5</v>
      </c>
      <c r="F25" s="211" t="s">
        <v>7</v>
      </c>
      <c r="G25" s="211" t="s">
        <v>2612</v>
      </c>
      <c r="H25" s="211"/>
    </row>
    <row r="26" spans="1:8" s="212" customFormat="1">
      <c r="A26" s="210">
        <v>43349</v>
      </c>
      <c r="B26" s="211" t="s">
        <v>4</v>
      </c>
      <c r="C26" s="211">
        <v>2626</v>
      </c>
      <c r="D26" s="211" t="s">
        <v>205</v>
      </c>
      <c r="E26" s="211" t="s">
        <v>28</v>
      </c>
      <c r="F26" s="211" t="s">
        <v>7</v>
      </c>
      <c r="G26" s="211" t="s">
        <v>388</v>
      </c>
      <c r="H26" s="211"/>
    </row>
    <row r="27" spans="1:8" s="212" customFormat="1">
      <c r="A27" s="210">
        <v>43349</v>
      </c>
      <c r="B27" s="211" t="s">
        <v>22</v>
      </c>
      <c r="C27" s="211">
        <v>6700</v>
      </c>
      <c r="D27" s="211" t="s">
        <v>326</v>
      </c>
      <c r="E27" s="211" t="s">
        <v>7</v>
      </c>
      <c r="F27" s="211" t="s">
        <v>5</v>
      </c>
      <c r="G27" s="211" t="s">
        <v>2615</v>
      </c>
      <c r="H27" s="211"/>
    </row>
    <row r="28" spans="1:8" s="212" customFormat="1">
      <c r="A28" s="210">
        <v>43349</v>
      </c>
      <c r="B28" s="211" t="s">
        <v>4</v>
      </c>
      <c r="C28" s="211">
        <v>1254</v>
      </c>
      <c r="D28" s="211" t="s">
        <v>205</v>
      </c>
      <c r="E28" s="211" t="s">
        <v>7</v>
      </c>
      <c r="F28" s="211" t="s">
        <v>28</v>
      </c>
      <c r="G28" s="211" t="s">
        <v>65</v>
      </c>
      <c r="H28" s="211"/>
    </row>
    <row r="29" spans="1:8" s="212" customFormat="1">
      <c r="A29" s="210">
        <v>43349</v>
      </c>
      <c r="B29" s="211" t="s">
        <v>4</v>
      </c>
      <c r="C29" s="211">
        <v>8213</v>
      </c>
      <c r="D29" s="211" t="s">
        <v>162</v>
      </c>
      <c r="E29" s="211" t="s">
        <v>5</v>
      </c>
      <c r="F29" s="211" t="s">
        <v>620</v>
      </c>
      <c r="G29" s="211" t="s">
        <v>123</v>
      </c>
      <c r="H29" s="211"/>
    </row>
    <row r="30" spans="1:8" s="212" customFormat="1">
      <c r="A30" s="210">
        <v>43349</v>
      </c>
      <c r="B30" s="211" t="s">
        <v>7</v>
      </c>
      <c r="C30" s="211">
        <v>42000</v>
      </c>
      <c r="D30" s="211" t="s">
        <v>2619</v>
      </c>
      <c r="E30" s="211" t="s">
        <v>7</v>
      </c>
      <c r="F30" s="211" t="s">
        <v>60</v>
      </c>
      <c r="G30" s="211" t="s">
        <v>65</v>
      </c>
      <c r="H30" s="211"/>
    </row>
    <row r="31" spans="1:8" s="212" customFormat="1">
      <c r="A31" s="210">
        <v>43350</v>
      </c>
      <c r="B31" s="211" t="s">
        <v>4</v>
      </c>
      <c r="C31" s="211">
        <v>4668</v>
      </c>
      <c r="D31" s="211" t="s">
        <v>131</v>
      </c>
      <c r="E31" s="211" t="s">
        <v>5</v>
      </c>
      <c r="F31" s="211" t="s">
        <v>2620</v>
      </c>
      <c r="G31" s="211" t="s">
        <v>93</v>
      </c>
      <c r="H31" s="211"/>
    </row>
    <row r="32" spans="1:8" s="212" customFormat="1">
      <c r="A32" s="210">
        <v>43350</v>
      </c>
      <c r="B32" s="211" t="s">
        <v>7</v>
      </c>
      <c r="C32" s="211">
        <v>5490</v>
      </c>
      <c r="D32" s="211" t="s">
        <v>1725</v>
      </c>
      <c r="E32" s="211" t="s">
        <v>7</v>
      </c>
      <c r="F32" s="211" t="s">
        <v>2622</v>
      </c>
      <c r="G32" s="211" t="s">
        <v>65</v>
      </c>
      <c r="H32" s="211"/>
    </row>
    <row r="33" spans="1:8" s="212" customFormat="1">
      <c r="A33" s="210">
        <v>43350</v>
      </c>
      <c r="B33" s="211" t="s">
        <v>4</v>
      </c>
      <c r="C33" s="211">
        <v>8351</v>
      </c>
      <c r="D33" s="211" t="s">
        <v>149</v>
      </c>
      <c r="E33" s="211" t="s">
        <v>5</v>
      </c>
      <c r="F33" s="211" t="s">
        <v>2624</v>
      </c>
      <c r="G33" s="211" t="s">
        <v>243</v>
      </c>
      <c r="H33" s="211"/>
    </row>
    <row r="34" spans="1:8" s="212" customFormat="1">
      <c r="A34" s="210">
        <v>43351</v>
      </c>
      <c r="B34" s="211" t="s">
        <v>4</v>
      </c>
      <c r="C34" s="211">
        <v>8560</v>
      </c>
      <c r="D34" s="211" t="s">
        <v>286</v>
      </c>
      <c r="E34" s="211" t="s">
        <v>7</v>
      </c>
      <c r="F34" s="211" t="s">
        <v>5</v>
      </c>
      <c r="G34" s="211" t="s">
        <v>65</v>
      </c>
      <c r="H34" s="211"/>
    </row>
    <row r="35" spans="1:8" s="212" customFormat="1">
      <c r="A35" s="210">
        <v>43351</v>
      </c>
      <c r="B35" s="211" t="s">
        <v>22</v>
      </c>
      <c r="C35" s="211">
        <v>4790</v>
      </c>
      <c r="D35" s="211" t="s">
        <v>2626</v>
      </c>
      <c r="E35" s="211" t="s">
        <v>24</v>
      </c>
      <c r="F35" s="211" t="s">
        <v>6</v>
      </c>
      <c r="G35" s="211" t="s">
        <v>1189</v>
      </c>
      <c r="H35" s="211"/>
    </row>
    <row r="36" spans="1:8" s="212" customFormat="1">
      <c r="A36" s="210">
        <v>43351</v>
      </c>
      <c r="B36" s="211" t="s">
        <v>4</v>
      </c>
      <c r="C36" s="211">
        <v>9366</v>
      </c>
      <c r="D36" s="211" t="s">
        <v>2627</v>
      </c>
      <c r="E36" s="211" t="s">
        <v>5</v>
      </c>
      <c r="F36" s="211" t="s">
        <v>7</v>
      </c>
      <c r="G36" s="211" t="s">
        <v>388</v>
      </c>
      <c r="H36" s="211"/>
    </row>
    <row r="37" spans="1:8" s="212" customFormat="1">
      <c r="A37" s="210">
        <v>43351</v>
      </c>
      <c r="B37" s="211" t="s">
        <v>4</v>
      </c>
      <c r="C37" s="211">
        <v>9278</v>
      </c>
      <c r="D37" s="211" t="s">
        <v>200</v>
      </c>
      <c r="E37" s="211" t="s">
        <v>5</v>
      </c>
      <c r="F37" s="211" t="s">
        <v>7</v>
      </c>
      <c r="G37" s="211" t="s">
        <v>42</v>
      </c>
      <c r="H37" s="211"/>
    </row>
    <row r="38" spans="1:8" s="212" customFormat="1">
      <c r="A38" s="210">
        <v>43351</v>
      </c>
      <c r="B38" s="211" t="s">
        <v>4</v>
      </c>
      <c r="C38" s="211">
        <v>1511</v>
      </c>
      <c r="D38" s="211" t="s">
        <v>205</v>
      </c>
      <c r="E38" s="211" t="s">
        <v>5</v>
      </c>
      <c r="F38" s="211" t="s">
        <v>7</v>
      </c>
      <c r="G38" s="211" t="s">
        <v>51</v>
      </c>
      <c r="H38" s="211"/>
    </row>
    <row r="39" spans="1:8" s="212" customFormat="1">
      <c r="A39" s="210">
        <v>43351</v>
      </c>
      <c r="B39" s="211" t="s">
        <v>4</v>
      </c>
      <c r="C39" s="211">
        <v>7230</v>
      </c>
      <c r="D39" s="211" t="s">
        <v>156</v>
      </c>
      <c r="E39" s="211" t="s">
        <v>451</v>
      </c>
      <c r="F39" s="211" t="s">
        <v>27</v>
      </c>
      <c r="G39" s="211" t="s">
        <v>21</v>
      </c>
      <c r="H39" s="211"/>
    </row>
    <row r="40" spans="1:8" s="212" customFormat="1">
      <c r="A40" s="210">
        <v>43351</v>
      </c>
      <c r="B40" s="211" t="s">
        <v>4</v>
      </c>
      <c r="C40" s="211">
        <v>3931</v>
      </c>
      <c r="D40" s="211" t="s">
        <v>175</v>
      </c>
      <c r="E40" s="211" t="s">
        <v>5</v>
      </c>
      <c r="F40" s="211" t="s">
        <v>7</v>
      </c>
      <c r="G40" s="211" t="s">
        <v>123</v>
      </c>
      <c r="H40" s="211"/>
    </row>
    <row r="41" spans="1:8" s="212" customFormat="1">
      <c r="A41" s="210">
        <v>43351</v>
      </c>
      <c r="B41" s="211" t="s">
        <v>4</v>
      </c>
      <c r="C41" s="211">
        <v>3270</v>
      </c>
      <c r="D41" s="211" t="s">
        <v>333</v>
      </c>
      <c r="E41" s="211" t="s">
        <v>888</v>
      </c>
      <c r="F41" s="211" t="s">
        <v>7</v>
      </c>
      <c r="G41" s="211" t="s">
        <v>514</v>
      </c>
      <c r="H41" s="211"/>
    </row>
    <row r="42" spans="1:8" s="212" customFormat="1">
      <c r="A42" s="210">
        <v>43352</v>
      </c>
      <c r="B42" s="211" t="s">
        <v>4</v>
      </c>
      <c r="C42" s="211">
        <v>3429</v>
      </c>
      <c r="D42" s="211" t="s">
        <v>168</v>
      </c>
      <c r="E42" s="211" t="s">
        <v>5</v>
      </c>
      <c r="F42" s="211" t="s">
        <v>6</v>
      </c>
      <c r="G42" s="211" t="s">
        <v>388</v>
      </c>
      <c r="H42" s="211"/>
    </row>
    <row r="43" spans="1:8" s="212" customFormat="1">
      <c r="A43" s="210">
        <v>43352</v>
      </c>
      <c r="B43" s="211" t="s">
        <v>4</v>
      </c>
      <c r="C43" s="211">
        <v>8004</v>
      </c>
      <c r="D43" s="211" t="s">
        <v>162</v>
      </c>
      <c r="E43" s="211" t="s">
        <v>18</v>
      </c>
      <c r="F43" s="211" t="s">
        <v>100</v>
      </c>
      <c r="G43" s="211" t="s">
        <v>514</v>
      </c>
      <c r="H43" s="211"/>
    </row>
    <row r="44" spans="1:8" s="212" customFormat="1">
      <c r="A44" s="210">
        <v>43352</v>
      </c>
      <c r="B44" s="211" t="s">
        <v>4</v>
      </c>
      <c r="C44" s="211">
        <v>4597</v>
      </c>
      <c r="D44" s="211" t="s">
        <v>131</v>
      </c>
      <c r="E44" s="211" t="s">
        <v>14</v>
      </c>
      <c r="F44" s="211" t="s">
        <v>24</v>
      </c>
      <c r="G44" s="211" t="s">
        <v>392</v>
      </c>
      <c r="H44" s="211"/>
    </row>
    <row r="45" spans="1:8" s="212" customFormat="1">
      <c r="A45" s="210">
        <v>43352</v>
      </c>
      <c r="B45" s="211" t="s">
        <v>4</v>
      </c>
      <c r="C45" s="211">
        <v>7635</v>
      </c>
      <c r="D45" s="211" t="s">
        <v>2635</v>
      </c>
      <c r="E45" s="211" t="s">
        <v>5</v>
      </c>
      <c r="F45" s="211" t="s">
        <v>7</v>
      </c>
      <c r="G45" s="211" t="s">
        <v>42</v>
      </c>
      <c r="H45" s="211"/>
    </row>
    <row r="46" spans="1:8" s="212" customFormat="1">
      <c r="A46" s="210">
        <v>43352</v>
      </c>
      <c r="B46" s="211" t="s">
        <v>4</v>
      </c>
      <c r="C46" s="211">
        <v>4053</v>
      </c>
      <c r="D46" s="211" t="s">
        <v>141</v>
      </c>
      <c r="E46" s="211" t="s">
        <v>7</v>
      </c>
      <c r="F46" s="211" t="s">
        <v>9</v>
      </c>
      <c r="G46" s="211" t="s">
        <v>2637</v>
      </c>
      <c r="H46" s="211"/>
    </row>
    <row r="47" spans="1:8" s="212" customFormat="1">
      <c r="A47" s="210">
        <v>43352</v>
      </c>
      <c r="B47" s="211" t="s">
        <v>7</v>
      </c>
      <c r="C47" s="211">
        <v>57100</v>
      </c>
      <c r="D47" s="211" t="s">
        <v>369</v>
      </c>
      <c r="E47" s="211" t="s">
        <v>7</v>
      </c>
      <c r="F47" s="211" t="s">
        <v>7</v>
      </c>
      <c r="G47" s="211" t="s">
        <v>520</v>
      </c>
      <c r="H47" s="211"/>
    </row>
    <row r="48" spans="1:8" s="212" customFormat="1">
      <c r="A48" s="210">
        <v>43353</v>
      </c>
      <c r="B48" s="211" t="s">
        <v>4</v>
      </c>
      <c r="C48" s="211">
        <v>2980</v>
      </c>
      <c r="D48" s="211" t="s">
        <v>205</v>
      </c>
      <c r="E48" s="211" t="s">
        <v>28</v>
      </c>
      <c r="F48" s="211" t="s">
        <v>24</v>
      </c>
      <c r="G48" s="211" t="s">
        <v>548</v>
      </c>
      <c r="H48" s="211"/>
    </row>
    <row r="49" spans="1:8" s="212" customFormat="1">
      <c r="A49" s="210">
        <v>43353</v>
      </c>
      <c r="B49" s="211" t="s">
        <v>4</v>
      </c>
      <c r="C49" s="211">
        <v>2167</v>
      </c>
      <c r="D49" s="211" t="s">
        <v>205</v>
      </c>
      <c r="E49" s="211" t="s">
        <v>2639</v>
      </c>
      <c r="F49" s="211" t="s">
        <v>24</v>
      </c>
      <c r="G49" s="211" t="s">
        <v>116</v>
      </c>
      <c r="H49" s="211"/>
    </row>
    <row r="50" spans="1:8" s="212" customFormat="1">
      <c r="A50" s="210">
        <v>43353</v>
      </c>
      <c r="B50" s="211" t="s">
        <v>4</v>
      </c>
      <c r="C50" s="211">
        <v>1232</v>
      </c>
      <c r="D50" s="211" t="s">
        <v>205</v>
      </c>
      <c r="E50" s="211" t="s">
        <v>5</v>
      </c>
      <c r="F50" s="211" t="s">
        <v>5</v>
      </c>
      <c r="G50" s="211" t="s">
        <v>2640</v>
      </c>
      <c r="H50" s="211"/>
    </row>
    <row r="51" spans="1:8" s="212" customFormat="1">
      <c r="A51" s="210">
        <v>43354</v>
      </c>
      <c r="B51" s="211" t="s">
        <v>4</v>
      </c>
      <c r="C51" s="211">
        <v>2451</v>
      </c>
      <c r="D51" s="211" t="s">
        <v>205</v>
      </c>
      <c r="E51" s="211" t="s">
        <v>9</v>
      </c>
      <c r="F51" s="211" t="s">
        <v>7</v>
      </c>
      <c r="G51" s="211" t="s">
        <v>123</v>
      </c>
      <c r="H51" s="211"/>
    </row>
    <row r="52" spans="1:8" s="212" customFormat="1">
      <c r="A52" s="210">
        <v>43354</v>
      </c>
      <c r="B52" s="211" t="s">
        <v>4</v>
      </c>
      <c r="C52" s="211">
        <v>8086</v>
      </c>
      <c r="D52" s="211" t="s">
        <v>133</v>
      </c>
      <c r="E52" s="211" t="s">
        <v>24</v>
      </c>
      <c r="F52" s="211" t="s">
        <v>28</v>
      </c>
      <c r="G52" s="211" t="s">
        <v>794</v>
      </c>
      <c r="H52" s="211"/>
    </row>
    <row r="53" spans="1:8" s="212" customFormat="1">
      <c r="A53" s="210">
        <v>43354</v>
      </c>
      <c r="B53" s="211" t="s">
        <v>4</v>
      </c>
      <c r="C53" s="211">
        <v>2317</v>
      </c>
      <c r="D53" s="211" t="s">
        <v>205</v>
      </c>
      <c r="E53" s="211" t="s">
        <v>24</v>
      </c>
      <c r="F53" s="211" t="s">
        <v>24</v>
      </c>
      <c r="G53" s="211" t="s">
        <v>116</v>
      </c>
      <c r="H53" s="211"/>
    </row>
    <row r="54" spans="1:8" s="212" customFormat="1">
      <c r="A54" s="210">
        <v>43354</v>
      </c>
      <c r="B54" s="211" t="s">
        <v>4</v>
      </c>
      <c r="C54" s="211">
        <v>4712</v>
      </c>
      <c r="D54" s="211" t="s">
        <v>180</v>
      </c>
      <c r="E54" s="211" t="s">
        <v>5</v>
      </c>
      <c r="F54" s="211" t="s">
        <v>7</v>
      </c>
      <c r="G54" s="211" t="s">
        <v>2644</v>
      </c>
      <c r="H54" s="211"/>
    </row>
    <row r="55" spans="1:8" s="212" customFormat="1">
      <c r="A55" s="210">
        <v>43354</v>
      </c>
      <c r="B55" s="211" t="s">
        <v>4</v>
      </c>
      <c r="C55" s="211">
        <v>8081</v>
      </c>
      <c r="D55" s="211" t="s">
        <v>133</v>
      </c>
      <c r="E55" s="211" t="s">
        <v>7</v>
      </c>
      <c r="F55" s="211" t="s">
        <v>7</v>
      </c>
      <c r="G55" s="211" t="s">
        <v>548</v>
      </c>
      <c r="H55" s="211"/>
    </row>
    <row r="56" spans="1:8" s="212" customFormat="1">
      <c r="A56" s="210">
        <v>43355</v>
      </c>
      <c r="B56" s="211" t="s">
        <v>4</v>
      </c>
      <c r="C56" s="211">
        <v>5516</v>
      </c>
      <c r="D56" s="211" t="s">
        <v>1858</v>
      </c>
      <c r="E56" s="211" t="s">
        <v>5</v>
      </c>
      <c r="F56" s="211" t="s">
        <v>5</v>
      </c>
      <c r="G56" s="211" t="s">
        <v>123</v>
      </c>
      <c r="H56" s="211"/>
    </row>
    <row r="57" spans="1:8" s="212" customFormat="1">
      <c r="A57" s="210">
        <v>43356</v>
      </c>
      <c r="B57" s="211" t="s">
        <v>1344</v>
      </c>
      <c r="C57" s="627">
        <v>122500</v>
      </c>
      <c r="D57" s="211" t="s">
        <v>2648</v>
      </c>
      <c r="E57" s="211" t="s">
        <v>2649</v>
      </c>
      <c r="F57" s="211" t="s">
        <v>24</v>
      </c>
      <c r="G57" s="211" t="s">
        <v>2012</v>
      </c>
      <c r="H57" s="211"/>
    </row>
    <row r="58" spans="1:8" s="212" customFormat="1">
      <c r="A58" s="210">
        <v>43356</v>
      </c>
      <c r="B58" s="211" t="s">
        <v>4</v>
      </c>
      <c r="C58" s="211">
        <v>7313</v>
      </c>
      <c r="D58" s="211" t="s">
        <v>163</v>
      </c>
      <c r="E58" s="211" t="s">
        <v>5</v>
      </c>
      <c r="F58" s="211" t="s">
        <v>363</v>
      </c>
      <c r="G58" s="211" t="s">
        <v>388</v>
      </c>
      <c r="H58" s="211"/>
    </row>
    <row r="59" spans="1:8" s="212" customFormat="1">
      <c r="A59" s="210">
        <v>43356</v>
      </c>
      <c r="B59" s="211" t="s">
        <v>4</v>
      </c>
      <c r="C59" s="211">
        <v>4564</v>
      </c>
      <c r="D59" s="211" t="s">
        <v>139</v>
      </c>
      <c r="E59" s="211" t="s">
        <v>5</v>
      </c>
      <c r="F59" s="211" t="s">
        <v>7</v>
      </c>
      <c r="G59" s="211" t="s">
        <v>946</v>
      </c>
      <c r="H59" s="211"/>
    </row>
    <row r="60" spans="1:8" s="212" customFormat="1">
      <c r="A60" s="210">
        <v>43356</v>
      </c>
      <c r="B60" s="211" t="s">
        <v>4</v>
      </c>
      <c r="C60" s="211">
        <v>3554</v>
      </c>
      <c r="D60" s="211" t="s">
        <v>168</v>
      </c>
      <c r="E60" s="211" t="s">
        <v>5</v>
      </c>
      <c r="F60" s="211" t="s">
        <v>7</v>
      </c>
      <c r="G60" s="211" t="s">
        <v>388</v>
      </c>
      <c r="H60" s="211"/>
    </row>
    <row r="61" spans="1:8" s="212" customFormat="1">
      <c r="A61" s="210">
        <v>43356</v>
      </c>
      <c r="B61" s="211" t="s">
        <v>4</v>
      </c>
      <c r="C61" s="211">
        <v>4970</v>
      </c>
      <c r="D61" s="211" t="s">
        <v>199</v>
      </c>
      <c r="E61" s="211" t="s">
        <v>5</v>
      </c>
      <c r="F61" s="211" t="s">
        <v>7</v>
      </c>
      <c r="G61" s="211" t="s">
        <v>65</v>
      </c>
      <c r="H61" s="211"/>
    </row>
    <row r="62" spans="1:8" s="212" customFormat="1">
      <c r="A62" s="210">
        <v>43356</v>
      </c>
      <c r="B62" s="211" t="s">
        <v>4</v>
      </c>
      <c r="C62" s="211">
        <v>4514</v>
      </c>
      <c r="D62" s="211" t="s">
        <v>131</v>
      </c>
      <c r="E62" s="211" t="s">
        <v>12</v>
      </c>
      <c r="F62" s="211" t="s">
        <v>24</v>
      </c>
      <c r="G62" s="211" t="s">
        <v>1133</v>
      </c>
      <c r="H62" s="211"/>
    </row>
    <row r="63" spans="1:8" s="212" customFormat="1">
      <c r="A63" s="210">
        <v>43357</v>
      </c>
      <c r="B63" s="211" t="s">
        <v>4</v>
      </c>
      <c r="C63" s="211">
        <v>2128</v>
      </c>
      <c r="D63" s="211" t="s">
        <v>205</v>
      </c>
      <c r="E63" s="211" t="s">
        <v>7</v>
      </c>
      <c r="F63" s="211" t="s">
        <v>24</v>
      </c>
      <c r="G63" s="211" t="s">
        <v>388</v>
      </c>
      <c r="H63" s="211"/>
    </row>
    <row r="64" spans="1:8" s="212" customFormat="1">
      <c r="A64" s="210">
        <v>43357</v>
      </c>
      <c r="B64" s="211" t="s">
        <v>4</v>
      </c>
      <c r="C64" s="211">
        <v>3427</v>
      </c>
      <c r="D64" s="211" t="s">
        <v>168</v>
      </c>
      <c r="E64" s="211" t="s">
        <v>5</v>
      </c>
      <c r="F64" s="211" t="s">
        <v>7</v>
      </c>
      <c r="G64" s="211" t="s">
        <v>21</v>
      </c>
      <c r="H64" s="211"/>
    </row>
    <row r="65" spans="1:8" s="212" customFormat="1">
      <c r="A65" s="210">
        <v>43357</v>
      </c>
      <c r="B65" s="211" t="s">
        <v>4</v>
      </c>
      <c r="C65" s="211">
        <v>6783</v>
      </c>
      <c r="D65" s="211" t="s">
        <v>144</v>
      </c>
      <c r="E65" s="211" t="s">
        <v>12</v>
      </c>
      <c r="F65" s="211" t="s">
        <v>2542</v>
      </c>
      <c r="G65" s="211" t="s">
        <v>123</v>
      </c>
      <c r="H65" s="211"/>
    </row>
    <row r="66" spans="1:8" s="212" customFormat="1">
      <c r="A66" s="210">
        <v>43357</v>
      </c>
      <c r="B66" s="211" t="s">
        <v>4</v>
      </c>
      <c r="C66" s="211">
        <v>4631</v>
      </c>
      <c r="D66" s="211" t="s">
        <v>207</v>
      </c>
      <c r="E66" s="211" t="s">
        <v>24</v>
      </c>
      <c r="F66" s="211" t="s">
        <v>7</v>
      </c>
      <c r="G66" s="211" t="s">
        <v>946</v>
      </c>
      <c r="H66" s="211"/>
    </row>
    <row r="67" spans="1:8" s="212" customFormat="1">
      <c r="A67" s="210">
        <v>43357</v>
      </c>
      <c r="B67" s="211" t="s">
        <v>4</v>
      </c>
      <c r="C67" s="211">
        <v>4527</v>
      </c>
      <c r="D67" s="211" t="s">
        <v>207</v>
      </c>
      <c r="E67" s="211" t="s">
        <v>5</v>
      </c>
      <c r="F67" s="211" t="s">
        <v>6</v>
      </c>
      <c r="G67" s="211" t="s">
        <v>1373</v>
      </c>
      <c r="H67" s="211"/>
    </row>
    <row r="68" spans="1:8" s="212" customFormat="1">
      <c r="A68" s="210">
        <v>43357</v>
      </c>
      <c r="B68" s="211" t="s">
        <v>4</v>
      </c>
      <c r="C68" s="211">
        <v>4482</v>
      </c>
      <c r="D68" s="211" t="s">
        <v>145</v>
      </c>
      <c r="E68" s="211" t="s">
        <v>5</v>
      </c>
      <c r="F68" s="211" t="s">
        <v>7</v>
      </c>
      <c r="G68" s="211" t="s">
        <v>388</v>
      </c>
      <c r="H68" s="211"/>
    </row>
    <row r="69" spans="1:8" s="212" customFormat="1">
      <c r="A69" s="210">
        <v>43357</v>
      </c>
      <c r="B69" s="211" t="s">
        <v>4</v>
      </c>
      <c r="C69" s="211">
        <v>4677</v>
      </c>
      <c r="D69" s="211" t="s">
        <v>131</v>
      </c>
      <c r="E69" s="211" t="s">
        <v>5</v>
      </c>
      <c r="F69" s="211" t="s">
        <v>6</v>
      </c>
      <c r="G69" s="211" t="s">
        <v>2655</v>
      </c>
      <c r="H69" s="211"/>
    </row>
    <row r="70" spans="1:8" s="212" customFormat="1">
      <c r="A70" s="210">
        <v>43358</v>
      </c>
      <c r="B70" s="211" t="s">
        <v>6</v>
      </c>
      <c r="C70" s="211">
        <v>53577</v>
      </c>
      <c r="D70" s="211" t="s">
        <v>2656</v>
      </c>
      <c r="E70" s="211" t="s">
        <v>6</v>
      </c>
      <c r="F70" s="211" t="s">
        <v>24</v>
      </c>
      <c r="G70" s="211" t="s">
        <v>609</v>
      </c>
      <c r="H70" s="211"/>
    </row>
    <row r="71" spans="1:8" s="212" customFormat="1">
      <c r="A71" s="210">
        <v>43358</v>
      </c>
      <c r="B71" s="211" t="s">
        <v>4</v>
      </c>
      <c r="C71" s="211">
        <v>1635</v>
      </c>
      <c r="D71" s="211" t="s">
        <v>205</v>
      </c>
      <c r="E71" s="211" t="s">
        <v>5</v>
      </c>
      <c r="F71" s="211" t="s">
        <v>6</v>
      </c>
      <c r="G71" s="211" t="s">
        <v>2658</v>
      </c>
      <c r="H71" s="211"/>
    </row>
    <row r="72" spans="1:8" s="212" customFormat="1">
      <c r="A72" s="210">
        <v>43358</v>
      </c>
      <c r="B72" s="211" t="s">
        <v>7</v>
      </c>
      <c r="C72" s="211">
        <v>57710</v>
      </c>
      <c r="D72" s="211" t="s">
        <v>1918</v>
      </c>
      <c r="E72" s="211" t="s">
        <v>7</v>
      </c>
      <c r="F72" s="211" t="s">
        <v>24</v>
      </c>
      <c r="G72" s="211" t="s">
        <v>609</v>
      </c>
      <c r="H72" s="211"/>
    </row>
    <row r="73" spans="1:8" s="212" customFormat="1">
      <c r="A73" s="210">
        <v>43358</v>
      </c>
      <c r="B73" s="211" t="s">
        <v>22</v>
      </c>
      <c r="C73" s="211">
        <v>6782</v>
      </c>
      <c r="D73" s="211" t="s">
        <v>2661</v>
      </c>
      <c r="E73" s="211" t="s">
        <v>7</v>
      </c>
      <c r="F73" s="211" t="s">
        <v>7</v>
      </c>
      <c r="G73" s="211" t="s">
        <v>116</v>
      </c>
      <c r="H73" s="211"/>
    </row>
    <row r="74" spans="1:8" s="212" customFormat="1">
      <c r="A74" s="210">
        <v>43358</v>
      </c>
      <c r="B74" s="211" t="s">
        <v>4</v>
      </c>
      <c r="C74" s="211">
        <v>8086</v>
      </c>
      <c r="D74" s="211" t="s">
        <v>133</v>
      </c>
      <c r="E74" s="211" t="s">
        <v>7</v>
      </c>
      <c r="F74" s="211" t="s">
        <v>7</v>
      </c>
      <c r="G74" s="211" t="s">
        <v>116</v>
      </c>
      <c r="H74" s="211"/>
    </row>
    <row r="75" spans="1:8" s="212" customFormat="1">
      <c r="A75" s="210">
        <v>43359</v>
      </c>
      <c r="B75" s="211" t="s">
        <v>7</v>
      </c>
      <c r="C75" s="211">
        <v>57480</v>
      </c>
      <c r="D75" s="211" t="s">
        <v>2140</v>
      </c>
      <c r="E75" s="211" t="s">
        <v>7</v>
      </c>
      <c r="F75" s="211" t="s">
        <v>6</v>
      </c>
      <c r="G75" s="211" t="s">
        <v>116</v>
      </c>
      <c r="H75" s="211"/>
    </row>
    <row r="76" spans="1:8" s="212" customFormat="1">
      <c r="A76" s="210">
        <v>43359</v>
      </c>
      <c r="B76" s="211" t="s">
        <v>6</v>
      </c>
      <c r="C76" s="211">
        <v>10855</v>
      </c>
      <c r="D76" s="211" t="s">
        <v>433</v>
      </c>
      <c r="E76" s="211" t="s">
        <v>6</v>
      </c>
      <c r="F76" s="211" t="s">
        <v>28</v>
      </c>
      <c r="G76" s="211" t="s">
        <v>116</v>
      </c>
      <c r="H76" s="211"/>
    </row>
    <row r="77" spans="1:8" s="212" customFormat="1">
      <c r="A77" s="210">
        <v>43359</v>
      </c>
      <c r="B77" s="211" t="s">
        <v>4</v>
      </c>
      <c r="C77" s="211">
        <v>4830</v>
      </c>
      <c r="D77" s="211" t="s">
        <v>296</v>
      </c>
      <c r="E77" s="211" t="s">
        <v>7</v>
      </c>
      <c r="F77" s="211" t="s">
        <v>24</v>
      </c>
      <c r="G77" s="211" t="s">
        <v>123</v>
      </c>
      <c r="H77" s="211"/>
    </row>
    <row r="78" spans="1:8" s="212" customFormat="1">
      <c r="A78" s="210">
        <v>43359</v>
      </c>
      <c r="B78" s="211" t="s">
        <v>4</v>
      </c>
      <c r="C78" s="211">
        <v>4581</v>
      </c>
      <c r="D78" s="211" t="s">
        <v>131</v>
      </c>
      <c r="E78" s="211" t="s">
        <v>24</v>
      </c>
      <c r="F78" s="211" t="s">
        <v>24</v>
      </c>
      <c r="G78" s="211" t="s">
        <v>609</v>
      </c>
      <c r="H78" s="211"/>
    </row>
    <row r="79" spans="1:8" s="212" customFormat="1">
      <c r="A79" s="210">
        <v>43359</v>
      </c>
      <c r="B79" s="211" t="s">
        <v>7</v>
      </c>
      <c r="C79" s="211">
        <v>54490</v>
      </c>
      <c r="D79" s="211" t="s">
        <v>817</v>
      </c>
      <c r="E79" s="211" t="s">
        <v>7</v>
      </c>
      <c r="F79" s="211" t="s">
        <v>7</v>
      </c>
      <c r="G79" s="211" t="s">
        <v>1833</v>
      </c>
      <c r="H79" s="211"/>
    </row>
    <row r="80" spans="1:8" s="212" customFormat="1">
      <c r="A80" s="210">
        <v>43359</v>
      </c>
      <c r="B80" s="211" t="s">
        <v>4</v>
      </c>
      <c r="C80" s="211">
        <v>6616</v>
      </c>
      <c r="D80" s="211" t="s">
        <v>1084</v>
      </c>
      <c r="E80" s="211" t="s">
        <v>24</v>
      </c>
      <c r="F80" s="211" t="s">
        <v>7</v>
      </c>
      <c r="G80" s="211" t="s">
        <v>65</v>
      </c>
      <c r="H80" s="211"/>
    </row>
    <row r="81" spans="1:8" s="212" customFormat="1">
      <c r="A81" s="210">
        <v>43359</v>
      </c>
      <c r="B81" s="211" t="s">
        <v>4</v>
      </c>
      <c r="C81" s="211">
        <v>4411</v>
      </c>
      <c r="D81" s="211" t="s">
        <v>139</v>
      </c>
      <c r="E81" s="211" t="s">
        <v>5</v>
      </c>
      <c r="F81" s="211" t="s">
        <v>119</v>
      </c>
      <c r="G81" s="211" t="s">
        <v>2062</v>
      </c>
      <c r="H81" s="211"/>
    </row>
    <row r="82" spans="1:8" s="212" customFormat="1">
      <c r="A82" s="210">
        <v>43359</v>
      </c>
      <c r="B82" s="211" t="s">
        <v>4</v>
      </c>
      <c r="C82" s="211">
        <v>5817</v>
      </c>
      <c r="D82" s="211" t="s">
        <v>2668</v>
      </c>
      <c r="E82" s="211" t="s">
        <v>5</v>
      </c>
      <c r="F82" s="211" t="s">
        <v>70</v>
      </c>
      <c r="G82" s="211" t="s">
        <v>1208</v>
      </c>
      <c r="H82" s="211"/>
    </row>
    <row r="83" spans="1:8" s="212" customFormat="1">
      <c r="A83" s="210">
        <v>43360</v>
      </c>
      <c r="B83" s="211" t="s">
        <v>4</v>
      </c>
      <c r="C83" s="211">
        <v>8096</v>
      </c>
      <c r="D83" s="211" t="s">
        <v>133</v>
      </c>
      <c r="E83" s="211" t="s">
        <v>12</v>
      </c>
      <c r="F83" s="211" t="s">
        <v>24</v>
      </c>
      <c r="G83" s="211" t="s">
        <v>2669</v>
      </c>
      <c r="H83" s="211"/>
    </row>
    <row r="84" spans="1:8" s="212" customFormat="1">
      <c r="A84" s="210">
        <v>43360</v>
      </c>
      <c r="B84" s="211" t="s">
        <v>4</v>
      </c>
      <c r="C84" s="211">
        <v>2212</v>
      </c>
      <c r="D84" s="211" t="s">
        <v>205</v>
      </c>
      <c r="E84" s="211" t="s">
        <v>12</v>
      </c>
      <c r="F84" s="211" t="s">
        <v>24</v>
      </c>
      <c r="G84" s="211" t="s">
        <v>388</v>
      </c>
      <c r="H84" s="211"/>
    </row>
    <row r="85" spans="1:8" s="212" customFormat="1">
      <c r="A85" s="210">
        <v>43362</v>
      </c>
      <c r="B85" s="211" t="s">
        <v>22</v>
      </c>
      <c r="C85" s="211">
        <v>8000</v>
      </c>
      <c r="D85" s="211" t="s">
        <v>2670</v>
      </c>
      <c r="E85" s="211" t="s">
        <v>984</v>
      </c>
      <c r="F85" s="211" t="s">
        <v>35</v>
      </c>
      <c r="G85" s="211" t="s">
        <v>1833</v>
      </c>
      <c r="H85" s="211"/>
    </row>
    <row r="86" spans="1:8" s="212" customFormat="1">
      <c r="A86" s="210">
        <v>43362</v>
      </c>
      <c r="B86" s="211" t="s">
        <v>4</v>
      </c>
      <c r="C86" s="211">
        <v>2125</v>
      </c>
      <c r="D86" s="211" t="s">
        <v>205</v>
      </c>
      <c r="E86" s="211" t="s">
        <v>5</v>
      </c>
      <c r="F86" s="211" t="s">
        <v>228</v>
      </c>
      <c r="G86" s="211" t="s">
        <v>248</v>
      </c>
      <c r="H86" s="211"/>
    </row>
    <row r="87" spans="1:8" s="212" customFormat="1">
      <c r="A87" s="210">
        <v>43363</v>
      </c>
      <c r="B87" s="211" t="s">
        <v>719</v>
      </c>
      <c r="C87" s="211">
        <v>15150</v>
      </c>
      <c r="D87" s="211" t="s">
        <v>2672</v>
      </c>
      <c r="E87" s="211" t="s">
        <v>2673</v>
      </c>
      <c r="F87" s="211" t="s">
        <v>24</v>
      </c>
      <c r="G87" s="211" t="s">
        <v>388</v>
      </c>
      <c r="H87" s="211"/>
    </row>
    <row r="88" spans="1:8" s="212" customFormat="1">
      <c r="A88" s="210">
        <v>43363</v>
      </c>
      <c r="B88" s="211" t="s">
        <v>7</v>
      </c>
      <c r="C88" s="211">
        <v>66000</v>
      </c>
      <c r="D88" s="211" t="s">
        <v>2674</v>
      </c>
      <c r="E88" s="211" t="s">
        <v>28</v>
      </c>
      <c r="F88" s="211" t="s">
        <v>2675</v>
      </c>
      <c r="G88" s="211" t="s">
        <v>65</v>
      </c>
      <c r="H88" s="211"/>
    </row>
    <row r="89" spans="1:8" s="212" customFormat="1">
      <c r="A89" s="210">
        <v>43364</v>
      </c>
      <c r="B89" s="211" t="s">
        <v>7</v>
      </c>
      <c r="C89" s="211">
        <v>57500</v>
      </c>
      <c r="D89" s="211" t="s">
        <v>329</v>
      </c>
      <c r="E89" s="211" t="s">
        <v>7</v>
      </c>
      <c r="F89" s="211" t="s">
        <v>6</v>
      </c>
      <c r="G89" s="211" t="s">
        <v>514</v>
      </c>
      <c r="H89" s="211"/>
    </row>
    <row r="90" spans="1:8" s="212" customFormat="1">
      <c r="A90" s="210">
        <v>43364</v>
      </c>
      <c r="B90" s="211" t="s">
        <v>4</v>
      </c>
      <c r="C90" s="211">
        <v>2273</v>
      </c>
      <c r="D90" s="211" t="s">
        <v>205</v>
      </c>
      <c r="E90" s="211" t="s">
        <v>4</v>
      </c>
      <c r="F90" s="211" t="s">
        <v>6</v>
      </c>
      <c r="G90" s="211" t="s">
        <v>388</v>
      </c>
      <c r="H90" s="211"/>
    </row>
    <row r="91" spans="1:8" s="212" customFormat="1">
      <c r="A91" s="210">
        <v>43365</v>
      </c>
      <c r="B91" s="211" t="s">
        <v>4</v>
      </c>
      <c r="C91" s="211">
        <v>2156</v>
      </c>
      <c r="D91" s="211" t="s">
        <v>205</v>
      </c>
      <c r="E91" s="211" t="s">
        <v>1841</v>
      </c>
      <c r="F91" s="211" t="s">
        <v>1931</v>
      </c>
      <c r="G91" s="211" t="s">
        <v>389</v>
      </c>
      <c r="H91" s="211"/>
    </row>
    <row r="92" spans="1:8" s="212" customFormat="1">
      <c r="A92" s="210">
        <v>43365</v>
      </c>
      <c r="B92" s="211" t="s">
        <v>4</v>
      </c>
      <c r="C92" s="211">
        <v>4487</v>
      </c>
      <c r="D92" s="211" t="s">
        <v>145</v>
      </c>
      <c r="E92" s="211" t="s">
        <v>5</v>
      </c>
      <c r="F92" s="211" t="s">
        <v>5</v>
      </c>
      <c r="G92" s="211" t="s">
        <v>1208</v>
      </c>
      <c r="H92" s="211"/>
    </row>
    <row r="93" spans="1:8" s="212" customFormat="1">
      <c r="A93" s="210">
        <v>43365</v>
      </c>
      <c r="B93" s="211" t="s">
        <v>4</v>
      </c>
      <c r="C93" s="211">
        <v>3674</v>
      </c>
      <c r="D93" s="211" t="s">
        <v>181</v>
      </c>
      <c r="E93" s="211" t="s">
        <v>5</v>
      </c>
      <c r="F93" s="211" t="s">
        <v>122</v>
      </c>
      <c r="G93" s="211" t="s">
        <v>2679</v>
      </c>
      <c r="H93" s="211"/>
    </row>
    <row r="94" spans="1:8" s="212" customFormat="1">
      <c r="A94" s="210">
        <v>43365</v>
      </c>
      <c r="B94" s="211" t="s">
        <v>4</v>
      </c>
      <c r="C94" s="211">
        <v>2222</v>
      </c>
      <c r="D94" s="211" t="s">
        <v>205</v>
      </c>
      <c r="E94" s="211" t="s">
        <v>693</v>
      </c>
      <c r="F94" s="211" t="s">
        <v>79</v>
      </c>
      <c r="G94" s="211" t="s">
        <v>65</v>
      </c>
      <c r="H94" s="211"/>
    </row>
    <row r="95" spans="1:8" s="212" customFormat="1">
      <c r="A95" s="210">
        <v>43365</v>
      </c>
      <c r="B95" s="211" t="s">
        <v>7</v>
      </c>
      <c r="C95" s="211">
        <v>57000</v>
      </c>
      <c r="D95" s="211" t="s">
        <v>785</v>
      </c>
      <c r="E95" s="211" t="s">
        <v>7</v>
      </c>
      <c r="F95" s="211" t="s">
        <v>6</v>
      </c>
      <c r="G95" s="211" t="s">
        <v>548</v>
      </c>
      <c r="H95" s="211"/>
    </row>
    <row r="96" spans="1:8" s="212" customFormat="1">
      <c r="A96" s="210">
        <v>43365</v>
      </c>
      <c r="B96" s="211" t="s">
        <v>4</v>
      </c>
      <c r="C96" s="211">
        <v>7412</v>
      </c>
      <c r="D96" s="211" t="s">
        <v>373</v>
      </c>
      <c r="E96" s="211" t="s">
        <v>5</v>
      </c>
      <c r="F96" s="211" t="s">
        <v>7</v>
      </c>
      <c r="G96" s="211" t="s">
        <v>510</v>
      </c>
      <c r="H96" s="211"/>
    </row>
    <row r="97" spans="1:8" s="212" customFormat="1">
      <c r="A97" s="210">
        <v>43366</v>
      </c>
      <c r="B97" s="211" t="s">
        <v>6</v>
      </c>
      <c r="C97" s="211">
        <v>54338</v>
      </c>
      <c r="D97" s="211" t="s">
        <v>400</v>
      </c>
      <c r="E97" s="211" t="s">
        <v>6</v>
      </c>
      <c r="F97" s="211" t="s">
        <v>6</v>
      </c>
      <c r="G97" s="211" t="s">
        <v>388</v>
      </c>
      <c r="H97" s="211"/>
    </row>
    <row r="98" spans="1:8" s="212" customFormat="1">
      <c r="A98" s="210">
        <v>43366</v>
      </c>
      <c r="B98" s="211" t="s">
        <v>4</v>
      </c>
      <c r="C98" s="211">
        <v>1862</v>
      </c>
      <c r="D98" s="211" t="s">
        <v>205</v>
      </c>
      <c r="E98" s="211" t="s">
        <v>5</v>
      </c>
      <c r="F98" s="211" t="s">
        <v>5</v>
      </c>
      <c r="G98" s="211" t="s">
        <v>65</v>
      </c>
      <c r="H98" s="211"/>
    </row>
    <row r="99" spans="1:8" s="212" customFormat="1">
      <c r="A99" s="210">
        <v>43366</v>
      </c>
      <c r="B99" s="211" t="s">
        <v>22</v>
      </c>
      <c r="C99" s="211">
        <v>7790</v>
      </c>
      <c r="D99" s="211" t="s">
        <v>479</v>
      </c>
      <c r="E99" s="211" t="s">
        <v>7</v>
      </c>
      <c r="F99" s="211" t="s">
        <v>7</v>
      </c>
      <c r="G99" s="211" t="s">
        <v>2684</v>
      </c>
      <c r="H99" s="211"/>
    </row>
    <row r="100" spans="1:8" s="212" customFormat="1">
      <c r="A100" s="210">
        <v>43366</v>
      </c>
      <c r="B100" s="211" t="s">
        <v>4</v>
      </c>
      <c r="C100" s="211">
        <v>1449</v>
      </c>
      <c r="D100" s="211" t="s">
        <v>205</v>
      </c>
      <c r="E100" s="211" t="s">
        <v>25</v>
      </c>
      <c r="F100" s="211" t="s">
        <v>1541</v>
      </c>
      <c r="G100" s="211" t="s">
        <v>65</v>
      </c>
      <c r="H100" s="211"/>
    </row>
    <row r="101" spans="1:8" s="212" customFormat="1">
      <c r="A101" s="210">
        <v>43366</v>
      </c>
      <c r="B101" s="211" t="s">
        <v>6</v>
      </c>
      <c r="C101" s="211">
        <v>51069</v>
      </c>
      <c r="D101" s="211" t="s">
        <v>465</v>
      </c>
      <c r="E101" s="211" t="s">
        <v>2686</v>
      </c>
      <c r="F101" s="211" t="s">
        <v>24</v>
      </c>
      <c r="G101" s="211" t="s">
        <v>65</v>
      </c>
      <c r="H101" s="211"/>
    </row>
    <row r="102" spans="1:8" s="212" customFormat="1">
      <c r="A102" s="210">
        <v>43366</v>
      </c>
      <c r="B102" s="211" t="s">
        <v>6</v>
      </c>
      <c r="C102" s="211">
        <v>66806</v>
      </c>
      <c r="D102" s="211" t="s">
        <v>1191</v>
      </c>
      <c r="E102" s="211" t="s">
        <v>6</v>
      </c>
      <c r="F102" s="211" t="s">
        <v>6</v>
      </c>
      <c r="G102" s="211" t="s">
        <v>65</v>
      </c>
      <c r="H102" s="211"/>
    </row>
    <row r="103" spans="1:8" s="212" customFormat="1">
      <c r="A103" s="210">
        <v>43366</v>
      </c>
      <c r="B103" s="211" t="s">
        <v>4</v>
      </c>
      <c r="C103" s="211">
        <v>6450</v>
      </c>
      <c r="D103" s="211" t="s">
        <v>157</v>
      </c>
      <c r="E103" s="211" t="s">
        <v>5</v>
      </c>
      <c r="F103" s="211" t="s">
        <v>6</v>
      </c>
      <c r="G103" s="211" t="s">
        <v>116</v>
      </c>
      <c r="H103" s="211"/>
    </row>
    <row r="104" spans="1:8" s="212" customFormat="1">
      <c r="A104" s="210">
        <v>43366</v>
      </c>
      <c r="B104" s="211" t="s">
        <v>4</v>
      </c>
      <c r="C104" s="211">
        <v>3468</v>
      </c>
      <c r="D104" s="211" t="s">
        <v>168</v>
      </c>
      <c r="E104" s="211" t="s">
        <v>5</v>
      </c>
      <c r="F104" s="211" t="s">
        <v>7</v>
      </c>
      <c r="G104" s="211" t="s">
        <v>116</v>
      </c>
      <c r="H104" s="211"/>
    </row>
    <row r="105" spans="1:8" s="212" customFormat="1">
      <c r="A105" s="210">
        <v>43366</v>
      </c>
      <c r="B105" s="211" t="s">
        <v>6</v>
      </c>
      <c r="C105" s="211">
        <v>54763</v>
      </c>
      <c r="D105" s="211" t="s">
        <v>2688</v>
      </c>
      <c r="E105" s="211" t="s">
        <v>6</v>
      </c>
      <c r="F105" s="211" t="s">
        <v>6</v>
      </c>
      <c r="G105" s="211" t="s">
        <v>65</v>
      </c>
      <c r="H105" s="211"/>
    </row>
    <row r="106" spans="1:8" s="212" customFormat="1">
      <c r="A106" s="210">
        <v>43366</v>
      </c>
      <c r="B106" s="211" t="s">
        <v>4</v>
      </c>
      <c r="C106" s="211">
        <v>4946</v>
      </c>
      <c r="D106" s="211" t="s">
        <v>152</v>
      </c>
      <c r="E106" s="211" t="s">
        <v>5</v>
      </c>
      <c r="F106" s="211" t="s">
        <v>5</v>
      </c>
      <c r="G106" s="211" t="s">
        <v>470</v>
      </c>
      <c r="H106" s="211"/>
    </row>
    <row r="107" spans="1:8" s="212" customFormat="1">
      <c r="A107" s="210">
        <v>43366</v>
      </c>
      <c r="B107" s="211" t="s">
        <v>4</v>
      </c>
      <c r="C107" s="211">
        <v>4940</v>
      </c>
      <c r="D107" s="211" t="s">
        <v>152</v>
      </c>
      <c r="E107" s="211" t="s">
        <v>5</v>
      </c>
      <c r="F107" s="211" t="s">
        <v>5</v>
      </c>
      <c r="G107" s="211" t="s">
        <v>794</v>
      </c>
      <c r="H107" s="211"/>
    </row>
    <row r="108" spans="1:8" s="212" customFormat="1">
      <c r="A108" s="210">
        <v>43366</v>
      </c>
      <c r="B108" s="211" t="s">
        <v>4</v>
      </c>
      <c r="C108" s="211">
        <v>4912</v>
      </c>
      <c r="D108" s="211" t="s">
        <v>152</v>
      </c>
      <c r="E108" s="211" t="s">
        <v>5</v>
      </c>
      <c r="F108" s="211" t="s">
        <v>5</v>
      </c>
      <c r="G108" s="211" t="s">
        <v>470</v>
      </c>
      <c r="H108" s="211"/>
    </row>
    <row r="109" spans="1:8" s="212" customFormat="1">
      <c r="A109" s="210">
        <v>43366</v>
      </c>
      <c r="B109" s="211" t="s">
        <v>4</v>
      </c>
      <c r="C109" s="211">
        <v>7213</v>
      </c>
      <c r="D109" s="211" t="s">
        <v>153</v>
      </c>
      <c r="E109" s="211" t="s">
        <v>5</v>
      </c>
      <c r="F109" s="211" t="s">
        <v>25</v>
      </c>
      <c r="G109" s="211" t="s">
        <v>2689</v>
      </c>
      <c r="H109" s="211"/>
    </row>
    <row r="110" spans="1:8" s="212" customFormat="1">
      <c r="A110" s="210">
        <v>43366</v>
      </c>
      <c r="B110" s="211" t="s">
        <v>4</v>
      </c>
      <c r="C110" s="211">
        <v>1309</v>
      </c>
      <c r="D110" s="211" t="s">
        <v>205</v>
      </c>
      <c r="E110" s="211" t="s">
        <v>5</v>
      </c>
      <c r="F110" s="211" t="s">
        <v>5</v>
      </c>
      <c r="G110" s="211" t="s">
        <v>2691</v>
      </c>
      <c r="H110" s="211"/>
    </row>
    <row r="111" spans="1:8" s="212" customFormat="1">
      <c r="A111" s="210">
        <v>43366</v>
      </c>
      <c r="B111" s="211" t="s">
        <v>7</v>
      </c>
      <c r="C111" s="211">
        <v>54400</v>
      </c>
      <c r="D111" s="211" t="s">
        <v>408</v>
      </c>
      <c r="E111" s="211" t="s">
        <v>7</v>
      </c>
      <c r="F111" s="211" t="s">
        <v>7</v>
      </c>
      <c r="G111" s="211" t="s">
        <v>116</v>
      </c>
      <c r="H111" s="211"/>
    </row>
    <row r="112" spans="1:8" s="212" customFormat="1">
      <c r="A112" s="210">
        <v>43366</v>
      </c>
      <c r="B112" s="211" t="s">
        <v>4</v>
      </c>
      <c r="C112" s="211">
        <v>3385</v>
      </c>
      <c r="D112" s="211" t="s">
        <v>665</v>
      </c>
      <c r="E112" s="211" t="s">
        <v>5</v>
      </c>
      <c r="F112" s="211" t="s">
        <v>5</v>
      </c>
      <c r="G112" s="211" t="s">
        <v>609</v>
      </c>
      <c r="H112" s="211"/>
    </row>
    <row r="113" spans="1:8" s="212" customFormat="1">
      <c r="A113" s="210">
        <v>43366</v>
      </c>
      <c r="B113" s="211" t="s">
        <v>4</v>
      </c>
      <c r="C113" s="211">
        <v>6690</v>
      </c>
      <c r="D113" s="211" t="s">
        <v>2692</v>
      </c>
      <c r="E113" s="211" t="s">
        <v>7</v>
      </c>
      <c r="F113" s="211" t="s">
        <v>7</v>
      </c>
      <c r="G113" s="211" t="s">
        <v>548</v>
      </c>
      <c r="H113" s="211"/>
    </row>
    <row r="114" spans="1:8" s="212" customFormat="1">
      <c r="A114" s="210">
        <v>43366</v>
      </c>
      <c r="B114" s="211" t="s">
        <v>4</v>
      </c>
      <c r="C114" s="211">
        <v>6700</v>
      </c>
      <c r="D114" s="211" t="s">
        <v>326</v>
      </c>
      <c r="E114" s="211" t="s">
        <v>18</v>
      </c>
      <c r="F114" s="211" t="s">
        <v>7</v>
      </c>
      <c r="G114" s="211" t="s">
        <v>65</v>
      </c>
      <c r="H114" s="211"/>
    </row>
    <row r="115" spans="1:8" s="212" customFormat="1">
      <c r="A115" s="210">
        <v>43366</v>
      </c>
      <c r="B115" s="211" t="s">
        <v>4</v>
      </c>
      <c r="C115" s="211">
        <v>1948</v>
      </c>
      <c r="D115" s="211" t="s">
        <v>205</v>
      </c>
      <c r="E115" s="211" t="s">
        <v>489</v>
      </c>
      <c r="F115" s="211" t="s">
        <v>7</v>
      </c>
      <c r="G115" s="211" t="s">
        <v>283</v>
      </c>
      <c r="H115" s="211"/>
    </row>
    <row r="116" spans="1:8" s="212" customFormat="1">
      <c r="A116" s="210">
        <v>43366</v>
      </c>
      <c r="B116" s="211" t="s">
        <v>4</v>
      </c>
      <c r="C116" s="211">
        <v>7713</v>
      </c>
      <c r="D116" s="211" t="s">
        <v>138</v>
      </c>
      <c r="E116" s="211" t="s">
        <v>5</v>
      </c>
      <c r="F116" s="211" t="s">
        <v>5</v>
      </c>
      <c r="G116" s="211" t="s">
        <v>2694</v>
      </c>
      <c r="H116" s="211"/>
    </row>
    <row r="117" spans="1:8" s="212" customFormat="1">
      <c r="A117" s="210">
        <v>43366</v>
      </c>
      <c r="B117" s="211" t="s">
        <v>4</v>
      </c>
      <c r="C117" s="211">
        <v>2981</v>
      </c>
      <c r="D117" s="211" t="s">
        <v>205</v>
      </c>
      <c r="E117" s="211" t="s">
        <v>376</v>
      </c>
      <c r="F117" s="211" t="s">
        <v>5</v>
      </c>
      <c r="G117" s="211" t="s">
        <v>389</v>
      </c>
      <c r="H117" s="211"/>
    </row>
    <row r="118" spans="1:8" s="212" customFormat="1">
      <c r="A118" s="210">
        <v>43366</v>
      </c>
      <c r="B118" s="211" t="s">
        <v>4</v>
      </c>
      <c r="C118" s="211">
        <v>6450</v>
      </c>
      <c r="D118" s="211" t="s">
        <v>157</v>
      </c>
      <c r="E118" s="211" t="s">
        <v>5</v>
      </c>
      <c r="F118" s="211" t="s">
        <v>5</v>
      </c>
      <c r="G118" s="211" t="s">
        <v>1848</v>
      </c>
      <c r="H118" s="211"/>
    </row>
    <row r="119" spans="1:8" s="212" customFormat="1">
      <c r="A119" s="210">
        <v>43368</v>
      </c>
      <c r="B119" s="211" t="s">
        <v>6</v>
      </c>
      <c r="C119" s="211">
        <v>76131</v>
      </c>
      <c r="D119" s="211" t="s">
        <v>2696</v>
      </c>
      <c r="E119" s="211" t="s">
        <v>6</v>
      </c>
      <c r="F119" s="211" t="s">
        <v>6</v>
      </c>
      <c r="G119" s="211" t="s">
        <v>1777</v>
      </c>
      <c r="H119" s="211"/>
    </row>
    <row r="120" spans="1:8" s="212" customFormat="1">
      <c r="A120" s="210">
        <v>43370</v>
      </c>
      <c r="B120" s="211" t="s">
        <v>22</v>
      </c>
      <c r="C120" s="211">
        <v>6850</v>
      </c>
      <c r="D120" s="211" t="s">
        <v>2698</v>
      </c>
      <c r="E120" s="211" t="s">
        <v>7</v>
      </c>
      <c r="F120" s="211" t="s">
        <v>7</v>
      </c>
      <c r="G120" s="211" t="s">
        <v>2689</v>
      </c>
      <c r="H120" s="211"/>
    </row>
    <row r="121" spans="1:8" s="212" customFormat="1">
      <c r="A121" s="210">
        <v>43370</v>
      </c>
      <c r="B121" s="211" t="s">
        <v>22</v>
      </c>
      <c r="C121" s="211">
        <v>6767</v>
      </c>
      <c r="D121" s="211" t="s">
        <v>2700</v>
      </c>
      <c r="E121" s="211" t="s">
        <v>7</v>
      </c>
      <c r="F121" s="211" t="s">
        <v>24</v>
      </c>
      <c r="G121" s="211" t="s">
        <v>548</v>
      </c>
      <c r="H121" s="211"/>
    </row>
    <row r="122" spans="1:8" s="212" customFormat="1">
      <c r="A122" s="210">
        <v>43370</v>
      </c>
      <c r="B122" s="211" t="s">
        <v>22</v>
      </c>
      <c r="C122" s="211">
        <v>6700</v>
      </c>
      <c r="D122" s="211" t="s">
        <v>326</v>
      </c>
      <c r="E122" s="211" t="s">
        <v>7</v>
      </c>
      <c r="F122" s="211" t="s">
        <v>7</v>
      </c>
      <c r="G122" s="211" t="s">
        <v>2701</v>
      </c>
      <c r="H122" s="211"/>
    </row>
    <row r="123" spans="1:8" s="648" customFormat="1">
      <c r="A123" s="210">
        <v>43371</v>
      </c>
      <c r="B123" s="211" t="s">
        <v>22</v>
      </c>
      <c r="C123" s="211">
        <v>6724</v>
      </c>
      <c r="D123" s="211" t="s">
        <v>3090</v>
      </c>
      <c r="E123" s="211" t="s">
        <v>7</v>
      </c>
      <c r="F123" s="211" t="s">
        <v>7</v>
      </c>
      <c r="G123" s="211" t="s">
        <v>609</v>
      </c>
      <c r="H123" s="211"/>
    </row>
    <row r="124" spans="1:8" s="648" customFormat="1">
      <c r="A124" s="210">
        <v>43371</v>
      </c>
      <c r="B124" s="211" t="s">
        <v>22</v>
      </c>
      <c r="C124" s="211">
        <v>5640</v>
      </c>
      <c r="D124" s="211" t="s">
        <v>3091</v>
      </c>
      <c r="E124" s="211" t="s">
        <v>3092</v>
      </c>
      <c r="F124" s="211" t="s">
        <v>7</v>
      </c>
      <c r="G124" s="211" t="s">
        <v>217</v>
      </c>
      <c r="H124" s="211"/>
    </row>
    <row r="125" spans="1:8" s="648" customFormat="1">
      <c r="A125" s="210">
        <v>43372</v>
      </c>
      <c r="B125" s="211" t="s">
        <v>4</v>
      </c>
      <c r="C125" s="211">
        <v>4380</v>
      </c>
      <c r="D125" s="211" t="s">
        <v>160</v>
      </c>
      <c r="E125" s="211" t="s">
        <v>5</v>
      </c>
      <c r="F125" s="211" t="s">
        <v>6</v>
      </c>
      <c r="G125" s="211" t="s">
        <v>3093</v>
      </c>
      <c r="H125" s="211"/>
    </row>
    <row r="126" spans="1:8" s="648" customFormat="1">
      <c r="A126" s="210">
        <v>43372</v>
      </c>
      <c r="B126" s="211" t="s">
        <v>4</v>
      </c>
      <c r="C126" s="211">
        <v>4326</v>
      </c>
      <c r="D126" s="211" t="s">
        <v>141</v>
      </c>
      <c r="E126" s="211" t="s">
        <v>5</v>
      </c>
      <c r="F126" s="211" t="s">
        <v>6</v>
      </c>
      <c r="G126" s="211" t="s">
        <v>21</v>
      </c>
      <c r="H126" s="211"/>
    </row>
    <row r="127" spans="1:8" s="648" customFormat="1">
      <c r="A127" s="210">
        <v>43372</v>
      </c>
      <c r="B127" s="211" t="s">
        <v>22</v>
      </c>
      <c r="C127" s="211">
        <v>1620</v>
      </c>
      <c r="D127" s="211" t="s">
        <v>3094</v>
      </c>
      <c r="E127" s="211" t="s">
        <v>10</v>
      </c>
      <c r="F127" s="211" t="s">
        <v>7</v>
      </c>
      <c r="G127" s="211" t="s">
        <v>2430</v>
      </c>
      <c r="H127" s="211"/>
    </row>
    <row r="128" spans="1:8" s="648" customFormat="1">
      <c r="A128" s="210">
        <v>43372</v>
      </c>
      <c r="B128" s="211" t="s">
        <v>7</v>
      </c>
      <c r="C128" s="211">
        <v>54500</v>
      </c>
      <c r="D128" s="211" t="s">
        <v>750</v>
      </c>
      <c r="E128" s="211" t="s">
        <v>10</v>
      </c>
      <c r="F128" s="211" t="s">
        <v>7</v>
      </c>
      <c r="G128" s="211" t="s">
        <v>663</v>
      </c>
      <c r="H128" s="211"/>
    </row>
    <row r="129" spans="1:8" s="648" customFormat="1">
      <c r="A129" s="210">
        <v>43373</v>
      </c>
      <c r="B129" s="211" t="s">
        <v>4</v>
      </c>
      <c r="C129" s="211">
        <v>1420</v>
      </c>
      <c r="D129" s="211" t="s">
        <v>205</v>
      </c>
      <c r="E129" s="211" t="s">
        <v>638</v>
      </c>
      <c r="F129" s="211" t="s">
        <v>7</v>
      </c>
      <c r="G129" s="211" t="s">
        <v>37</v>
      </c>
      <c r="H129" s="211"/>
    </row>
    <row r="130" spans="1:8" s="648" customFormat="1">
      <c r="A130" s="210">
        <v>43373</v>
      </c>
      <c r="B130" s="211" t="s">
        <v>7</v>
      </c>
      <c r="C130" s="211">
        <v>57310</v>
      </c>
      <c r="D130" s="211" t="s">
        <v>833</v>
      </c>
      <c r="E130" s="211" t="s">
        <v>7</v>
      </c>
      <c r="F130" s="211" t="s">
        <v>6</v>
      </c>
      <c r="G130" s="211" t="s">
        <v>42</v>
      </c>
      <c r="H130" s="211"/>
    </row>
    <row r="131" spans="1:8" s="648" customFormat="1">
      <c r="A131" s="210">
        <v>43373</v>
      </c>
      <c r="B131" s="211" t="s">
        <v>4</v>
      </c>
      <c r="C131" s="211">
        <v>7780</v>
      </c>
      <c r="D131" s="211" t="s">
        <v>140</v>
      </c>
      <c r="E131" s="211" t="s">
        <v>4</v>
      </c>
      <c r="F131" s="211" t="s">
        <v>6</v>
      </c>
      <c r="G131" s="211" t="s">
        <v>3095</v>
      </c>
      <c r="H131" s="211"/>
    </row>
    <row r="132" spans="1:8" s="648" customFormat="1">
      <c r="A132" s="210">
        <v>43373</v>
      </c>
      <c r="B132" s="211" t="s">
        <v>4</v>
      </c>
      <c r="C132" s="211">
        <v>5243</v>
      </c>
      <c r="D132" s="211" t="s">
        <v>166</v>
      </c>
      <c r="E132" s="211" t="s">
        <v>24</v>
      </c>
      <c r="F132" s="211" t="s">
        <v>7</v>
      </c>
      <c r="G132" s="211" t="s">
        <v>3096</v>
      </c>
      <c r="H132" s="211"/>
    </row>
    <row r="133" spans="1:8" s="648" customFormat="1">
      <c r="A133" s="210">
        <v>43373</v>
      </c>
      <c r="B133" s="211" t="s">
        <v>4</v>
      </c>
      <c r="C133" s="211">
        <v>4408</v>
      </c>
      <c r="D133" s="211" t="s">
        <v>158</v>
      </c>
      <c r="E133" s="211" t="s">
        <v>7</v>
      </c>
      <c r="F133" s="211" t="s">
        <v>10</v>
      </c>
      <c r="G133" s="211" t="s">
        <v>3097</v>
      </c>
      <c r="H133" s="211"/>
    </row>
    <row r="134" spans="1:8" s="648" customFormat="1">
      <c r="A134" s="210">
        <v>43373</v>
      </c>
      <c r="B134" s="211" t="s">
        <v>4</v>
      </c>
      <c r="C134" s="211">
        <v>8480</v>
      </c>
      <c r="D134" s="211" t="s">
        <v>1655</v>
      </c>
      <c r="E134" s="211" t="s">
        <v>7</v>
      </c>
      <c r="F134" s="211" t="s">
        <v>28</v>
      </c>
      <c r="G134" s="211" t="s">
        <v>388</v>
      </c>
      <c r="H134" s="211"/>
    </row>
    <row r="135" spans="1:8" s="648" customFormat="1">
      <c r="A135" s="210">
        <v>43373</v>
      </c>
      <c r="B135" s="211" t="s">
        <v>22</v>
      </c>
      <c r="C135" s="211">
        <v>6700</v>
      </c>
      <c r="D135" s="211" t="s">
        <v>326</v>
      </c>
      <c r="E135" s="211" t="s">
        <v>7</v>
      </c>
      <c r="F135" s="211" t="s">
        <v>10</v>
      </c>
      <c r="G135" s="211" t="s">
        <v>388</v>
      </c>
      <c r="H135" s="211"/>
    </row>
    <row r="136" spans="1:8" s="648" customFormat="1">
      <c r="A136" s="210">
        <v>43373</v>
      </c>
      <c r="B136" s="211" t="s">
        <v>7</v>
      </c>
      <c r="C136" s="211">
        <v>54490</v>
      </c>
      <c r="D136" s="211" t="s">
        <v>817</v>
      </c>
      <c r="E136" s="211" t="s">
        <v>7</v>
      </c>
      <c r="F136" s="211" t="s">
        <v>1171</v>
      </c>
      <c r="G136" s="211" t="s">
        <v>634</v>
      </c>
      <c r="H136" s="211"/>
    </row>
    <row r="137" spans="1:8" s="648" customFormat="1">
      <c r="A137" s="210">
        <v>43373</v>
      </c>
      <c r="B137" s="211" t="s">
        <v>4</v>
      </c>
      <c r="C137" s="211">
        <v>4741</v>
      </c>
      <c r="D137" s="211" t="s">
        <v>180</v>
      </c>
      <c r="E137" s="211" t="s">
        <v>7</v>
      </c>
      <c r="F137" s="211" t="s">
        <v>24</v>
      </c>
      <c r="G137" s="211" t="s">
        <v>3098</v>
      </c>
      <c r="H137" s="211"/>
    </row>
    <row r="138" spans="1:8" s="648" customFormat="1">
      <c r="A138" s="210">
        <v>43373</v>
      </c>
      <c r="B138" s="211" t="s">
        <v>4</v>
      </c>
      <c r="C138" s="211">
        <v>3508</v>
      </c>
      <c r="D138" s="211" t="s">
        <v>168</v>
      </c>
      <c r="E138" s="211" t="s">
        <v>4</v>
      </c>
      <c r="F138" s="211" t="s">
        <v>363</v>
      </c>
      <c r="G138" s="211" t="s">
        <v>939</v>
      </c>
      <c r="H138" s="21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9"/>
  <dimension ref="A4:I299"/>
  <sheetViews>
    <sheetView topLeftCell="A258" workbookViewId="0">
      <selection activeCell="H279" sqref="H3:H279"/>
    </sheetView>
  </sheetViews>
  <sheetFormatPr baseColWidth="10" defaultRowHeight="15"/>
  <cols>
    <col min="4" max="4" width="20.83203125" customWidth="1"/>
    <col min="7" max="7" width="32.5" customWidth="1"/>
    <col min="8" max="8" width="24.5" customWidth="1"/>
  </cols>
  <sheetData>
    <row r="4" spans="1:8">
      <c r="A4" s="210">
        <v>43376</v>
      </c>
      <c r="B4" s="211" t="s">
        <v>4</v>
      </c>
      <c r="C4" s="211">
        <v>8240</v>
      </c>
      <c r="D4" s="211" t="s">
        <v>162</v>
      </c>
      <c r="E4" s="211" t="s">
        <v>24</v>
      </c>
      <c r="F4" s="211" t="s">
        <v>7</v>
      </c>
      <c r="G4" s="211" t="s">
        <v>98</v>
      </c>
      <c r="H4" s="211"/>
    </row>
    <row r="5" spans="1:8">
      <c r="A5" s="210">
        <v>43379</v>
      </c>
      <c r="B5" s="211" t="s">
        <v>6</v>
      </c>
      <c r="C5" s="211">
        <v>54662</v>
      </c>
      <c r="D5" s="211" t="s">
        <v>2850</v>
      </c>
      <c r="E5" s="211" t="s">
        <v>24</v>
      </c>
      <c r="F5" s="211" t="s">
        <v>24</v>
      </c>
      <c r="G5" s="211" t="s">
        <v>388</v>
      </c>
      <c r="H5" s="211"/>
    </row>
    <row r="6" spans="1:8">
      <c r="A6" s="210">
        <v>43380</v>
      </c>
      <c r="B6" s="211" t="s">
        <v>4</v>
      </c>
      <c r="C6" s="211">
        <v>8042</v>
      </c>
      <c r="D6" s="211" t="s">
        <v>135</v>
      </c>
      <c r="E6" s="211" t="s">
        <v>24</v>
      </c>
      <c r="F6" s="211" t="s">
        <v>639</v>
      </c>
      <c r="G6" s="211" t="s">
        <v>51</v>
      </c>
      <c r="H6" s="211"/>
    </row>
    <row r="7" spans="1:8">
      <c r="A7" s="210">
        <v>43380</v>
      </c>
      <c r="B7" s="211" t="s">
        <v>4</v>
      </c>
      <c r="C7" s="211">
        <v>1638</v>
      </c>
      <c r="D7" s="211" t="s">
        <v>648</v>
      </c>
      <c r="E7" s="211" t="s">
        <v>24</v>
      </c>
      <c r="F7" s="211" t="s">
        <v>363</v>
      </c>
      <c r="G7" s="211" t="s">
        <v>388</v>
      </c>
      <c r="H7" s="211"/>
    </row>
    <row r="8" spans="1:8">
      <c r="A8" s="210">
        <v>43394</v>
      </c>
      <c r="B8" s="211" t="s">
        <v>4</v>
      </c>
      <c r="C8" s="211">
        <v>9753</v>
      </c>
      <c r="D8" s="211" t="s">
        <v>2027</v>
      </c>
      <c r="E8" s="211" t="s">
        <v>24</v>
      </c>
      <c r="F8" s="211" t="s">
        <v>2895</v>
      </c>
      <c r="G8" s="211" t="s">
        <v>42</v>
      </c>
      <c r="H8" s="211"/>
    </row>
    <row r="9" spans="1:8">
      <c r="A9" s="210">
        <v>43396</v>
      </c>
      <c r="B9" s="211" t="s">
        <v>2899</v>
      </c>
      <c r="C9" s="211">
        <v>64735</v>
      </c>
      <c r="D9" s="211" t="s">
        <v>2900</v>
      </c>
      <c r="E9" s="211" t="s">
        <v>24</v>
      </c>
      <c r="F9" s="211" t="s">
        <v>24</v>
      </c>
      <c r="G9" s="211" t="s">
        <v>1612</v>
      </c>
      <c r="H9" s="211"/>
    </row>
    <row r="10" spans="1:8">
      <c r="A10" s="210">
        <v>43398</v>
      </c>
      <c r="B10" s="211" t="s">
        <v>250</v>
      </c>
      <c r="C10" s="211" t="s">
        <v>2919</v>
      </c>
      <c r="D10" s="211" t="s">
        <v>2920</v>
      </c>
      <c r="E10" s="211" t="s">
        <v>24</v>
      </c>
      <c r="F10" s="211" t="s">
        <v>620</v>
      </c>
      <c r="G10" s="211" t="s">
        <v>388</v>
      </c>
      <c r="H10" s="211"/>
    </row>
    <row r="11" spans="1:8">
      <c r="A11" s="210">
        <v>43400</v>
      </c>
      <c r="B11" s="211" t="s">
        <v>4</v>
      </c>
      <c r="C11" s="211">
        <v>8052</v>
      </c>
      <c r="D11" s="211" t="s">
        <v>133</v>
      </c>
      <c r="E11" s="211" t="s">
        <v>24</v>
      </c>
      <c r="F11" s="211" t="s">
        <v>24</v>
      </c>
      <c r="G11" s="211" t="s">
        <v>548</v>
      </c>
      <c r="H11" s="211"/>
    </row>
    <row r="12" spans="1:8">
      <c r="A12" s="210">
        <v>43401</v>
      </c>
      <c r="B12" s="211" t="s">
        <v>4</v>
      </c>
      <c r="C12" s="211">
        <v>1650</v>
      </c>
      <c r="D12" s="211" t="s">
        <v>205</v>
      </c>
      <c r="E12" s="211" t="s">
        <v>24</v>
      </c>
      <c r="F12" s="211" t="s">
        <v>24</v>
      </c>
      <c r="G12" s="211" t="s">
        <v>2962</v>
      </c>
      <c r="H12" s="211"/>
    </row>
    <row r="13" spans="1:8">
      <c r="A13" s="210">
        <v>43401</v>
      </c>
      <c r="B13" s="211" t="s">
        <v>4</v>
      </c>
      <c r="C13" s="211">
        <v>8808</v>
      </c>
      <c r="D13" s="211" t="s">
        <v>2963</v>
      </c>
      <c r="E13" s="211" t="s">
        <v>24</v>
      </c>
      <c r="F13" s="211" t="s">
        <v>7</v>
      </c>
      <c r="G13" s="211" t="s">
        <v>65</v>
      </c>
      <c r="H13" s="211"/>
    </row>
    <row r="14" spans="1:8">
      <c r="A14" s="210">
        <v>43402</v>
      </c>
      <c r="B14" s="211" t="s">
        <v>4</v>
      </c>
      <c r="C14" s="211">
        <v>1231</v>
      </c>
      <c r="D14" s="211" t="s">
        <v>136</v>
      </c>
      <c r="E14" s="211" t="s">
        <v>24</v>
      </c>
      <c r="F14" s="211" t="s">
        <v>7</v>
      </c>
      <c r="G14" s="211" t="s">
        <v>1833</v>
      </c>
      <c r="H14" s="211"/>
    </row>
    <row r="15" spans="1:8">
      <c r="A15" s="210">
        <v>43402</v>
      </c>
      <c r="B15" s="211" t="s">
        <v>4</v>
      </c>
      <c r="C15" s="211">
        <v>9142</v>
      </c>
      <c r="D15" s="211" t="s">
        <v>2975</v>
      </c>
      <c r="E15" s="211" t="s">
        <v>24</v>
      </c>
      <c r="F15" s="211" t="s">
        <v>5</v>
      </c>
      <c r="G15" s="211" t="s">
        <v>123</v>
      </c>
      <c r="H15" s="211"/>
    </row>
    <row r="16" spans="1:8">
      <c r="A16" s="210">
        <v>43398</v>
      </c>
      <c r="B16" s="211" t="s">
        <v>4</v>
      </c>
      <c r="C16" s="211">
        <v>8311</v>
      </c>
      <c r="D16" s="211" t="s">
        <v>668</v>
      </c>
      <c r="E16" s="211" t="s">
        <v>24</v>
      </c>
      <c r="F16" s="211" t="s">
        <v>32</v>
      </c>
      <c r="G16" s="211" t="s">
        <v>1178</v>
      </c>
      <c r="H16" s="211"/>
    </row>
    <row r="17" spans="1:8">
      <c r="A17" s="210">
        <v>43402</v>
      </c>
      <c r="B17" s="211" t="s">
        <v>4</v>
      </c>
      <c r="C17" s="211">
        <v>4569</v>
      </c>
      <c r="D17" s="211" t="s">
        <v>131</v>
      </c>
      <c r="E17" s="211" t="s">
        <v>1882</v>
      </c>
      <c r="F17" s="211" t="s">
        <v>5</v>
      </c>
      <c r="G17" s="211" t="s">
        <v>2980</v>
      </c>
      <c r="H17" s="211"/>
    </row>
    <row r="18" spans="1:8">
      <c r="A18" s="210">
        <v>43379</v>
      </c>
      <c r="B18" s="211" t="s">
        <v>4</v>
      </c>
      <c r="C18" s="211">
        <v>1372</v>
      </c>
      <c r="D18" s="211" t="s">
        <v>205</v>
      </c>
      <c r="E18" s="211" t="s">
        <v>14</v>
      </c>
      <c r="F18" s="211" t="s">
        <v>27</v>
      </c>
      <c r="G18" s="211" t="s">
        <v>388</v>
      </c>
      <c r="H18" s="211"/>
    </row>
    <row r="19" spans="1:8">
      <c r="A19" s="210">
        <v>43402</v>
      </c>
      <c r="B19" s="211" t="s">
        <v>4</v>
      </c>
      <c r="C19" s="211">
        <v>2511</v>
      </c>
      <c r="D19" s="211" t="s">
        <v>205</v>
      </c>
      <c r="E19" s="211" t="s">
        <v>14</v>
      </c>
      <c r="F19" s="211" t="s">
        <v>24</v>
      </c>
      <c r="G19" s="211" t="s">
        <v>388</v>
      </c>
      <c r="H19" s="211"/>
    </row>
    <row r="20" spans="1:8">
      <c r="A20" s="210">
        <v>43400</v>
      </c>
      <c r="B20" s="211" t="s">
        <v>4</v>
      </c>
      <c r="C20" s="211">
        <v>8022</v>
      </c>
      <c r="D20" s="211" t="s">
        <v>135</v>
      </c>
      <c r="E20" s="211" t="s">
        <v>1134</v>
      </c>
      <c r="F20" s="211" t="s">
        <v>7</v>
      </c>
      <c r="G20" s="211" t="s">
        <v>2943</v>
      </c>
      <c r="H20" s="211"/>
    </row>
    <row r="21" spans="1:8">
      <c r="A21" s="210">
        <v>43379</v>
      </c>
      <c r="B21" s="211" t="s">
        <v>604</v>
      </c>
      <c r="C21" s="246" t="s">
        <v>2847</v>
      </c>
      <c r="D21" s="211" t="s">
        <v>2848</v>
      </c>
      <c r="E21" s="211" t="s">
        <v>633</v>
      </c>
      <c r="F21" s="211" t="s">
        <v>2849</v>
      </c>
      <c r="G21" s="211" t="s">
        <v>388</v>
      </c>
      <c r="H21" s="211"/>
    </row>
    <row r="22" spans="1:8">
      <c r="A22" s="210">
        <v>43390</v>
      </c>
      <c r="B22" s="211" t="s">
        <v>4</v>
      </c>
      <c r="C22" s="211">
        <v>5612</v>
      </c>
      <c r="D22" s="211" t="s">
        <v>196</v>
      </c>
      <c r="E22" s="211" t="s">
        <v>633</v>
      </c>
      <c r="F22" s="211" t="s">
        <v>24</v>
      </c>
      <c r="G22" s="211" t="s">
        <v>388</v>
      </c>
      <c r="H22" s="211"/>
    </row>
    <row r="23" spans="1:8">
      <c r="A23" s="210">
        <v>43402</v>
      </c>
      <c r="B23" s="211" t="s">
        <v>4</v>
      </c>
      <c r="C23" s="211">
        <v>1146</v>
      </c>
      <c r="D23" s="211" t="s">
        <v>205</v>
      </c>
      <c r="E23" s="211" t="s">
        <v>633</v>
      </c>
      <c r="F23" s="211" t="s">
        <v>24</v>
      </c>
      <c r="G23" s="211" t="s">
        <v>946</v>
      </c>
      <c r="H23" s="211"/>
    </row>
    <row r="24" spans="1:8">
      <c r="A24" s="210">
        <v>43389</v>
      </c>
      <c r="B24" s="211" t="s">
        <v>4</v>
      </c>
      <c r="C24" s="211">
        <v>3317</v>
      </c>
      <c r="D24" s="211" t="s">
        <v>137</v>
      </c>
      <c r="E24" s="211" t="s">
        <v>1227</v>
      </c>
      <c r="F24" s="211" t="s">
        <v>122</v>
      </c>
      <c r="G24" s="211" t="s">
        <v>514</v>
      </c>
      <c r="H24" s="211"/>
    </row>
    <row r="25" spans="1:8">
      <c r="A25" s="210">
        <v>43389</v>
      </c>
      <c r="B25" s="211" t="s">
        <v>4</v>
      </c>
      <c r="C25" s="211">
        <v>6941</v>
      </c>
      <c r="D25" s="211" t="s">
        <v>177</v>
      </c>
      <c r="E25" s="211" t="s">
        <v>1227</v>
      </c>
      <c r="F25" s="211" t="s">
        <v>2876</v>
      </c>
      <c r="G25" s="211" t="s">
        <v>516</v>
      </c>
      <c r="H25" s="211"/>
    </row>
    <row r="26" spans="1:8">
      <c r="A26" s="210">
        <v>43389</v>
      </c>
      <c r="B26" s="211" t="s">
        <v>4</v>
      </c>
      <c r="C26" s="211">
        <v>1145</v>
      </c>
      <c r="D26" s="211" t="s">
        <v>205</v>
      </c>
      <c r="E26" s="211" t="s">
        <v>1227</v>
      </c>
      <c r="F26" s="211" t="s">
        <v>2877</v>
      </c>
      <c r="G26" s="211" t="s">
        <v>116</v>
      </c>
      <c r="H26" s="211"/>
    </row>
    <row r="27" spans="1:8">
      <c r="A27" s="210">
        <v>43388</v>
      </c>
      <c r="B27" s="211" t="s">
        <v>620</v>
      </c>
      <c r="C27" s="211">
        <v>54329</v>
      </c>
      <c r="D27" s="211" t="s">
        <v>868</v>
      </c>
      <c r="E27" s="211" t="s">
        <v>6</v>
      </c>
      <c r="F27" s="211" t="s">
        <v>24</v>
      </c>
      <c r="G27" s="211" t="s">
        <v>37</v>
      </c>
      <c r="H27" s="211"/>
    </row>
    <row r="28" spans="1:8">
      <c r="A28" s="210">
        <v>43374</v>
      </c>
      <c r="B28" s="211" t="s">
        <v>6</v>
      </c>
      <c r="C28" s="211">
        <v>30629</v>
      </c>
      <c r="D28" s="211" t="s">
        <v>2834</v>
      </c>
      <c r="E28" s="211" t="s">
        <v>6</v>
      </c>
      <c r="F28" s="211" t="s">
        <v>6</v>
      </c>
      <c r="G28" s="211" t="s">
        <v>1848</v>
      </c>
      <c r="H28" s="211"/>
    </row>
    <row r="29" spans="1:8">
      <c r="A29" s="210">
        <v>43376</v>
      </c>
      <c r="B29" s="211" t="s">
        <v>6</v>
      </c>
      <c r="C29" s="211">
        <v>54293</v>
      </c>
      <c r="D29" s="211" t="s">
        <v>434</v>
      </c>
      <c r="E29" s="211" t="s">
        <v>6</v>
      </c>
      <c r="F29" s="211" t="s">
        <v>6</v>
      </c>
      <c r="G29" s="211" t="s">
        <v>1779</v>
      </c>
      <c r="H29" s="211"/>
    </row>
    <row r="30" spans="1:8">
      <c r="A30" s="210">
        <v>43376</v>
      </c>
      <c r="B30" s="211" t="s">
        <v>6</v>
      </c>
      <c r="C30" s="649" t="s">
        <v>2836</v>
      </c>
      <c r="D30" s="211" t="s">
        <v>2837</v>
      </c>
      <c r="E30" s="211" t="s">
        <v>6</v>
      </c>
      <c r="F30" s="211" t="s">
        <v>6</v>
      </c>
      <c r="G30" s="211" t="s">
        <v>2838</v>
      </c>
      <c r="H30" s="211"/>
    </row>
    <row r="31" spans="1:8">
      <c r="A31" s="210">
        <v>43376</v>
      </c>
      <c r="B31" s="211" t="s">
        <v>6</v>
      </c>
      <c r="C31" s="211">
        <v>54293</v>
      </c>
      <c r="D31" s="211" t="s">
        <v>434</v>
      </c>
      <c r="E31" s="211" t="s">
        <v>6</v>
      </c>
      <c r="F31" s="211" t="s">
        <v>6</v>
      </c>
      <c r="G31" s="211" t="s">
        <v>2840</v>
      </c>
      <c r="H31" s="211"/>
    </row>
    <row r="32" spans="1:8">
      <c r="A32" s="210">
        <v>43376</v>
      </c>
      <c r="B32" s="211" t="s">
        <v>6</v>
      </c>
      <c r="C32" s="211">
        <v>54453</v>
      </c>
      <c r="D32" s="211" t="s">
        <v>431</v>
      </c>
      <c r="E32" s="211" t="s">
        <v>6</v>
      </c>
      <c r="F32" s="211" t="s">
        <v>6</v>
      </c>
      <c r="G32" s="211" t="s">
        <v>1833</v>
      </c>
      <c r="H32" s="211"/>
    </row>
    <row r="33" spans="1:8">
      <c r="A33" s="210">
        <v>43377</v>
      </c>
      <c r="B33" s="211" t="s">
        <v>4</v>
      </c>
      <c r="C33" s="211">
        <v>8356</v>
      </c>
      <c r="D33" s="211" t="s">
        <v>295</v>
      </c>
      <c r="E33" s="211" t="s">
        <v>6</v>
      </c>
      <c r="F33" s="211" t="s">
        <v>6</v>
      </c>
      <c r="G33" s="211" t="s">
        <v>2232</v>
      </c>
      <c r="H33" s="211"/>
    </row>
    <row r="34" spans="1:8">
      <c r="A34" s="210">
        <v>43379</v>
      </c>
      <c r="B34" s="211" t="s">
        <v>6</v>
      </c>
      <c r="C34" s="211">
        <v>67657</v>
      </c>
      <c r="D34" s="211" t="s">
        <v>1019</v>
      </c>
      <c r="E34" s="211" t="s">
        <v>6</v>
      </c>
      <c r="F34" s="211" t="s">
        <v>24</v>
      </c>
      <c r="G34" s="211" t="s">
        <v>1133</v>
      </c>
      <c r="H34" s="211"/>
    </row>
    <row r="35" spans="1:8">
      <c r="A35" s="210">
        <v>43380</v>
      </c>
      <c r="B35" s="211" t="s">
        <v>6</v>
      </c>
      <c r="C35" s="211">
        <v>66706</v>
      </c>
      <c r="D35" s="211" t="s">
        <v>219</v>
      </c>
      <c r="E35" s="211" t="s">
        <v>6</v>
      </c>
      <c r="F35" s="211" t="s">
        <v>28</v>
      </c>
      <c r="G35" s="211" t="s">
        <v>939</v>
      </c>
      <c r="H35" s="211"/>
    </row>
    <row r="36" spans="1:8">
      <c r="A36" s="210">
        <v>43380</v>
      </c>
      <c r="B36" s="211" t="s">
        <v>4</v>
      </c>
      <c r="C36" s="211">
        <v>8378</v>
      </c>
      <c r="D36" s="211" t="s">
        <v>300</v>
      </c>
      <c r="E36" s="211" t="s">
        <v>6</v>
      </c>
      <c r="F36" s="211" t="s">
        <v>79</v>
      </c>
      <c r="G36" s="211" t="s">
        <v>123</v>
      </c>
      <c r="H36" s="211"/>
    </row>
    <row r="37" spans="1:8">
      <c r="A37" s="210">
        <v>43382</v>
      </c>
      <c r="B37" s="211" t="s">
        <v>6</v>
      </c>
      <c r="C37" s="211">
        <v>66798</v>
      </c>
      <c r="D37" s="211" t="s">
        <v>2857</v>
      </c>
      <c r="E37" s="211" t="s">
        <v>6</v>
      </c>
      <c r="F37" s="211" t="s">
        <v>211</v>
      </c>
      <c r="G37" s="211" t="s">
        <v>1833</v>
      </c>
      <c r="H37" s="211"/>
    </row>
    <row r="38" spans="1:8">
      <c r="A38" s="210">
        <v>43382</v>
      </c>
      <c r="B38" s="211" t="s">
        <v>6</v>
      </c>
      <c r="C38" s="211">
        <v>57629</v>
      </c>
      <c r="D38" s="211" t="s">
        <v>2858</v>
      </c>
      <c r="E38" s="211" t="s">
        <v>6</v>
      </c>
      <c r="F38" s="211" t="s">
        <v>24</v>
      </c>
      <c r="G38" s="211" t="s">
        <v>2859</v>
      </c>
      <c r="H38" s="211"/>
    </row>
    <row r="39" spans="1:8">
      <c r="A39" s="210">
        <v>43382</v>
      </c>
      <c r="B39" s="211" t="s">
        <v>6</v>
      </c>
      <c r="C39" s="211">
        <v>65232</v>
      </c>
      <c r="D39" s="211" t="s">
        <v>2860</v>
      </c>
      <c r="E39" s="211" t="s">
        <v>6</v>
      </c>
      <c r="F39" s="211" t="s">
        <v>6</v>
      </c>
      <c r="G39" s="211" t="s">
        <v>2861</v>
      </c>
      <c r="H39" s="211"/>
    </row>
    <row r="40" spans="1:8">
      <c r="A40" s="210">
        <v>43384</v>
      </c>
      <c r="B40" s="211" t="s">
        <v>104</v>
      </c>
      <c r="C40" s="211">
        <v>9500</v>
      </c>
      <c r="D40" s="211" t="s">
        <v>2862</v>
      </c>
      <c r="E40" s="211" t="s">
        <v>6</v>
      </c>
      <c r="F40" s="211" t="s">
        <v>2863</v>
      </c>
      <c r="G40" s="211" t="s">
        <v>2864</v>
      </c>
      <c r="H40" s="211"/>
    </row>
    <row r="41" spans="1:8">
      <c r="A41" s="210">
        <v>43384</v>
      </c>
      <c r="B41" s="211" t="s">
        <v>6</v>
      </c>
      <c r="C41" s="211">
        <v>63105</v>
      </c>
      <c r="D41" s="211" t="s">
        <v>2865</v>
      </c>
      <c r="E41" s="211" t="s">
        <v>6</v>
      </c>
      <c r="F41" s="211" t="s">
        <v>24</v>
      </c>
      <c r="G41" s="211" t="s">
        <v>2866</v>
      </c>
      <c r="H41" s="211"/>
    </row>
    <row r="42" spans="1:8">
      <c r="A42" s="210">
        <v>43386</v>
      </c>
      <c r="B42" s="211" t="s">
        <v>4</v>
      </c>
      <c r="C42" s="211">
        <v>1550</v>
      </c>
      <c r="D42" s="211" t="s">
        <v>205</v>
      </c>
      <c r="E42" s="211" t="s">
        <v>6</v>
      </c>
      <c r="F42" s="211" t="s">
        <v>6</v>
      </c>
      <c r="G42" s="211" t="s">
        <v>2870</v>
      </c>
      <c r="H42" s="211"/>
    </row>
    <row r="43" spans="1:8">
      <c r="A43" s="210">
        <v>43390</v>
      </c>
      <c r="B43" s="211" t="s">
        <v>6</v>
      </c>
      <c r="C43" s="211">
        <v>24106</v>
      </c>
      <c r="D43" s="211" t="s">
        <v>2879</v>
      </c>
      <c r="E43" s="211" t="s">
        <v>6</v>
      </c>
      <c r="F43" s="211" t="s">
        <v>24</v>
      </c>
      <c r="G43" s="211" t="s">
        <v>1833</v>
      </c>
      <c r="H43" s="211"/>
    </row>
    <row r="44" spans="1:8">
      <c r="A44" s="210">
        <v>43394</v>
      </c>
      <c r="B44" s="211" t="s">
        <v>6</v>
      </c>
      <c r="C44" s="211">
        <v>70192</v>
      </c>
      <c r="D44" s="211" t="s">
        <v>1064</v>
      </c>
      <c r="E44" s="211" t="s">
        <v>6</v>
      </c>
      <c r="F44" s="211" t="s">
        <v>24</v>
      </c>
      <c r="G44" s="211" t="s">
        <v>1833</v>
      </c>
      <c r="H44" s="211"/>
    </row>
    <row r="45" spans="1:8">
      <c r="A45" s="210">
        <v>43396</v>
      </c>
      <c r="B45" s="211" t="s">
        <v>4</v>
      </c>
      <c r="C45" s="211">
        <v>6975</v>
      </c>
      <c r="D45" s="211" t="s">
        <v>197</v>
      </c>
      <c r="E45" s="211" t="s">
        <v>6</v>
      </c>
      <c r="F45" s="211" t="s">
        <v>24</v>
      </c>
      <c r="G45" s="211" t="s">
        <v>548</v>
      </c>
      <c r="H45" s="211"/>
    </row>
    <row r="46" spans="1:8">
      <c r="A46" s="210">
        <v>43399</v>
      </c>
      <c r="B46" s="211" t="s">
        <v>6</v>
      </c>
      <c r="C46" s="211">
        <v>52146</v>
      </c>
      <c r="D46" s="211" t="s">
        <v>2933</v>
      </c>
      <c r="E46" s="211" t="s">
        <v>6</v>
      </c>
      <c r="F46" s="211" t="s">
        <v>24</v>
      </c>
      <c r="G46" s="211" t="s">
        <v>1833</v>
      </c>
      <c r="H46" s="211"/>
    </row>
    <row r="47" spans="1:8">
      <c r="A47" s="210">
        <v>43399</v>
      </c>
      <c r="B47" s="211" t="s">
        <v>6</v>
      </c>
      <c r="C47" s="211">
        <v>54309</v>
      </c>
      <c r="D47" s="211" t="s">
        <v>2939</v>
      </c>
      <c r="E47" s="211" t="s">
        <v>6</v>
      </c>
      <c r="F47" s="211" t="s">
        <v>24</v>
      </c>
      <c r="G47" s="211" t="s">
        <v>388</v>
      </c>
      <c r="H47" s="211"/>
    </row>
    <row r="48" spans="1:8">
      <c r="A48" s="210">
        <v>43401</v>
      </c>
      <c r="B48" s="211" t="s">
        <v>6</v>
      </c>
      <c r="C48" s="211">
        <v>66701</v>
      </c>
      <c r="D48" s="211" t="s">
        <v>2958</v>
      </c>
      <c r="E48" s="211" t="s">
        <v>6</v>
      </c>
      <c r="F48" s="211" t="s">
        <v>6</v>
      </c>
      <c r="G48" s="211" t="s">
        <v>98</v>
      </c>
      <c r="H48" s="211"/>
    </row>
    <row r="49" spans="1:8">
      <c r="A49" s="210">
        <v>43401</v>
      </c>
      <c r="B49" s="211" t="s">
        <v>4</v>
      </c>
      <c r="C49" s="211">
        <v>7475</v>
      </c>
      <c r="D49" s="211" t="s">
        <v>2964</v>
      </c>
      <c r="E49" s="211" t="s">
        <v>6</v>
      </c>
      <c r="F49" s="211" t="s">
        <v>5</v>
      </c>
      <c r="G49" s="211" t="s">
        <v>2965</v>
      </c>
      <c r="H49" s="211"/>
    </row>
    <row r="50" spans="1:8">
      <c r="A50" s="210">
        <v>43401</v>
      </c>
      <c r="B50" s="211" t="s">
        <v>4</v>
      </c>
      <c r="C50" s="211">
        <v>7430</v>
      </c>
      <c r="D50" s="211" t="s">
        <v>467</v>
      </c>
      <c r="E50" s="211" t="s">
        <v>6</v>
      </c>
      <c r="F50" s="211" t="s">
        <v>5</v>
      </c>
      <c r="G50" s="211" t="s">
        <v>2137</v>
      </c>
      <c r="H50" s="211"/>
    </row>
    <row r="51" spans="1:8">
      <c r="A51" s="210">
        <v>43404</v>
      </c>
      <c r="B51" s="211" t="s">
        <v>4</v>
      </c>
      <c r="C51" s="211">
        <v>7307</v>
      </c>
      <c r="D51" s="211" t="s">
        <v>130</v>
      </c>
      <c r="E51" s="211" t="s">
        <v>6</v>
      </c>
      <c r="F51" s="211" t="s">
        <v>7</v>
      </c>
      <c r="G51" s="211" t="s">
        <v>42</v>
      </c>
      <c r="H51" s="211"/>
    </row>
    <row r="52" spans="1:8">
      <c r="A52" s="210">
        <v>43404</v>
      </c>
      <c r="B52" s="211" t="s">
        <v>6</v>
      </c>
      <c r="C52" s="211">
        <v>97670</v>
      </c>
      <c r="D52" s="211" t="s">
        <v>3018</v>
      </c>
      <c r="E52" s="211" t="s">
        <v>6</v>
      </c>
      <c r="F52" s="211" t="s">
        <v>28</v>
      </c>
      <c r="G52" s="211" t="s">
        <v>3019</v>
      </c>
      <c r="H52" s="211"/>
    </row>
    <row r="53" spans="1:8">
      <c r="A53" s="210">
        <v>43404</v>
      </c>
      <c r="B53" s="211" t="s">
        <v>4</v>
      </c>
      <c r="C53" s="211">
        <v>7554</v>
      </c>
      <c r="D53" s="211" t="s">
        <v>468</v>
      </c>
      <c r="E53" s="211" t="s">
        <v>6</v>
      </c>
      <c r="F53" s="211" t="s">
        <v>7</v>
      </c>
      <c r="G53" s="211" t="s">
        <v>1833</v>
      </c>
      <c r="H53" s="211"/>
    </row>
    <row r="54" spans="1:8">
      <c r="A54" s="210">
        <v>43400</v>
      </c>
      <c r="B54" s="211" t="s">
        <v>4</v>
      </c>
      <c r="C54" s="211">
        <v>8052</v>
      </c>
      <c r="D54" s="211" t="s">
        <v>133</v>
      </c>
      <c r="E54" s="211" t="s">
        <v>2942</v>
      </c>
      <c r="F54" s="211" t="s">
        <v>105</v>
      </c>
      <c r="G54" s="211" t="s">
        <v>807</v>
      </c>
      <c r="H54" s="211"/>
    </row>
    <row r="55" spans="1:8">
      <c r="A55" s="210">
        <v>43388</v>
      </c>
      <c r="B55" s="211" t="s">
        <v>4</v>
      </c>
      <c r="C55" s="211">
        <v>6835</v>
      </c>
      <c r="D55" s="211" t="s">
        <v>2875</v>
      </c>
      <c r="E55" s="211" t="s">
        <v>2542</v>
      </c>
      <c r="F55" s="211" t="s">
        <v>24</v>
      </c>
      <c r="G55" s="211" t="s">
        <v>42</v>
      </c>
      <c r="H55" s="211"/>
    </row>
    <row r="56" spans="1:8">
      <c r="A56" s="210">
        <v>43386</v>
      </c>
      <c r="B56" s="211" t="s">
        <v>4</v>
      </c>
      <c r="C56" s="211">
        <v>1644</v>
      </c>
      <c r="D56" s="211" t="s">
        <v>205</v>
      </c>
      <c r="E56" s="211" t="s">
        <v>28</v>
      </c>
      <c r="F56" s="211" t="s">
        <v>7</v>
      </c>
      <c r="G56" s="211" t="s">
        <v>2871</v>
      </c>
      <c r="H56" s="211"/>
    </row>
    <row r="57" spans="1:8">
      <c r="A57" s="210">
        <v>43399</v>
      </c>
      <c r="B57" s="211" t="s">
        <v>7</v>
      </c>
      <c r="C57" s="211">
        <v>57330</v>
      </c>
      <c r="D57" s="211" t="s">
        <v>2925</v>
      </c>
      <c r="E57" s="211" t="s">
        <v>28</v>
      </c>
      <c r="F57" s="211" t="s">
        <v>7</v>
      </c>
      <c r="G57" s="211" t="s">
        <v>1633</v>
      </c>
      <c r="H57" s="211"/>
    </row>
    <row r="58" spans="1:8">
      <c r="A58" s="210">
        <v>43402</v>
      </c>
      <c r="B58" s="211" t="s">
        <v>6</v>
      </c>
      <c r="C58" s="211">
        <v>13086</v>
      </c>
      <c r="D58" s="211" t="s">
        <v>433</v>
      </c>
      <c r="E58" s="211" t="s">
        <v>28</v>
      </c>
      <c r="F58" s="211" t="s">
        <v>1171</v>
      </c>
      <c r="G58" s="211" t="s">
        <v>1833</v>
      </c>
      <c r="H58" s="211"/>
    </row>
    <row r="59" spans="1:8">
      <c r="A59" s="210">
        <v>43376</v>
      </c>
      <c r="B59" s="211" t="s">
        <v>4</v>
      </c>
      <c r="C59" s="211">
        <v>4549</v>
      </c>
      <c r="D59" s="211" t="s">
        <v>131</v>
      </c>
      <c r="E59" s="211" t="s">
        <v>7</v>
      </c>
      <c r="F59" s="211" t="s">
        <v>7</v>
      </c>
      <c r="G59" s="211" t="s">
        <v>2842</v>
      </c>
      <c r="H59" s="211"/>
    </row>
    <row r="60" spans="1:8">
      <c r="A60" s="210">
        <v>43379</v>
      </c>
      <c r="B60" s="211" t="s">
        <v>7</v>
      </c>
      <c r="C60" s="211">
        <v>57710</v>
      </c>
      <c r="D60" s="211" t="s">
        <v>1525</v>
      </c>
      <c r="E60" s="211" t="s">
        <v>7</v>
      </c>
      <c r="F60" s="211" t="s">
        <v>984</v>
      </c>
      <c r="G60" s="211" t="s">
        <v>2844</v>
      </c>
      <c r="H60" s="211"/>
    </row>
    <row r="61" spans="1:8">
      <c r="A61" s="210">
        <v>43380</v>
      </c>
      <c r="B61" s="211" t="s">
        <v>4</v>
      </c>
      <c r="C61" s="211">
        <v>8067</v>
      </c>
      <c r="D61" s="211" t="s">
        <v>133</v>
      </c>
      <c r="E61" s="211" t="s">
        <v>7</v>
      </c>
      <c r="F61" s="211" t="s">
        <v>24</v>
      </c>
      <c r="G61" s="211" t="s">
        <v>663</v>
      </c>
      <c r="H61" s="211"/>
    </row>
    <row r="62" spans="1:8">
      <c r="A62" s="210">
        <v>43380</v>
      </c>
      <c r="B62" s="211" t="s">
        <v>7</v>
      </c>
      <c r="C62" s="211">
        <v>54590</v>
      </c>
      <c r="D62" s="211" t="s">
        <v>849</v>
      </c>
      <c r="E62" s="211" t="s">
        <v>7</v>
      </c>
      <c r="F62" s="211" t="s">
        <v>24</v>
      </c>
      <c r="G62" s="211" t="s">
        <v>2851</v>
      </c>
      <c r="H62" s="211"/>
    </row>
    <row r="63" spans="1:8">
      <c r="A63" s="210">
        <v>43380</v>
      </c>
      <c r="B63" s="211" t="s">
        <v>22</v>
      </c>
      <c r="C63" s="211">
        <v>6740</v>
      </c>
      <c r="D63" s="211" t="s">
        <v>2853</v>
      </c>
      <c r="E63" s="211" t="s">
        <v>7</v>
      </c>
      <c r="F63" s="211" t="s">
        <v>24</v>
      </c>
      <c r="G63" s="211" t="s">
        <v>1178</v>
      </c>
      <c r="H63" s="211"/>
    </row>
    <row r="64" spans="1:8">
      <c r="A64" s="210">
        <v>43380</v>
      </c>
      <c r="B64" s="211" t="s">
        <v>22</v>
      </c>
      <c r="C64" s="211">
        <v>6730</v>
      </c>
      <c r="D64" s="211" t="s">
        <v>144</v>
      </c>
      <c r="E64" s="211" t="s">
        <v>7</v>
      </c>
      <c r="F64" s="211" t="s">
        <v>24</v>
      </c>
      <c r="G64" s="211" t="s">
        <v>2856</v>
      </c>
      <c r="H64" s="211"/>
    </row>
    <row r="65" spans="1:8">
      <c r="A65" s="210">
        <v>43385</v>
      </c>
      <c r="B65" s="211" t="s">
        <v>4</v>
      </c>
      <c r="C65" s="211">
        <v>3280</v>
      </c>
      <c r="D65" s="211" t="s">
        <v>333</v>
      </c>
      <c r="E65" s="211" t="s">
        <v>7</v>
      </c>
      <c r="F65" s="211" t="s">
        <v>814</v>
      </c>
      <c r="G65" s="211" t="s">
        <v>2869</v>
      </c>
      <c r="H65" s="211"/>
    </row>
    <row r="66" spans="1:8">
      <c r="A66" s="210">
        <v>43386</v>
      </c>
      <c r="B66" s="211" t="s">
        <v>4</v>
      </c>
      <c r="C66" s="211">
        <v>8041</v>
      </c>
      <c r="D66" s="211" t="s">
        <v>205</v>
      </c>
      <c r="E66" s="211" t="s">
        <v>7</v>
      </c>
      <c r="F66" s="211" t="s">
        <v>24</v>
      </c>
      <c r="G66" s="211" t="s">
        <v>794</v>
      </c>
      <c r="H66" s="211"/>
    </row>
    <row r="67" spans="1:8">
      <c r="A67" s="210">
        <v>43386</v>
      </c>
      <c r="B67" s="211" t="s">
        <v>22</v>
      </c>
      <c r="C67" s="211">
        <v>6860</v>
      </c>
      <c r="D67" s="211" t="s">
        <v>550</v>
      </c>
      <c r="E67" s="211" t="s">
        <v>7</v>
      </c>
      <c r="F67" s="211" t="s">
        <v>7</v>
      </c>
      <c r="G67" s="211" t="s">
        <v>2872</v>
      </c>
      <c r="H67" s="211"/>
    </row>
    <row r="68" spans="1:8">
      <c r="A68" s="210">
        <v>43386</v>
      </c>
      <c r="B68" s="211" t="s">
        <v>22</v>
      </c>
      <c r="C68" s="211">
        <v>6860</v>
      </c>
      <c r="D68" s="211" t="s">
        <v>550</v>
      </c>
      <c r="E68" s="211" t="s">
        <v>7</v>
      </c>
      <c r="F68" s="211" t="s">
        <v>7</v>
      </c>
      <c r="G68" s="211" t="s">
        <v>1208</v>
      </c>
      <c r="H68" s="211"/>
    </row>
    <row r="69" spans="1:8">
      <c r="A69" s="210">
        <v>43386</v>
      </c>
      <c r="B69" s="211" t="s">
        <v>4</v>
      </c>
      <c r="C69" s="211">
        <v>4039</v>
      </c>
      <c r="D69" s="211" t="s">
        <v>141</v>
      </c>
      <c r="E69" s="211" t="s">
        <v>7</v>
      </c>
      <c r="F69" s="211" t="s">
        <v>7</v>
      </c>
      <c r="G69" s="211" t="s">
        <v>2873</v>
      </c>
      <c r="H69" s="211"/>
    </row>
    <row r="70" spans="1:8">
      <c r="A70" s="210">
        <v>43387</v>
      </c>
      <c r="B70" s="211" t="s">
        <v>4</v>
      </c>
      <c r="C70" s="211">
        <v>4053</v>
      </c>
      <c r="D70" s="211" t="s">
        <v>141</v>
      </c>
      <c r="E70" s="211" t="s">
        <v>7</v>
      </c>
      <c r="F70" s="211" t="s">
        <v>7</v>
      </c>
      <c r="G70" s="211" t="s">
        <v>2871</v>
      </c>
      <c r="H70" s="211"/>
    </row>
    <row r="71" spans="1:8">
      <c r="A71" s="210">
        <v>43387</v>
      </c>
      <c r="B71" s="211" t="s">
        <v>4</v>
      </c>
      <c r="C71" s="211">
        <v>4671</v>
      </c>
      <c r="D71" s="211" t="s">
        <v>131</v>
      </c>
      <c r="E71" s="211" t="s">
        <v>7</v>
      </c>
      <c r="F71" s="211" t="s">
        <v>5</v>
      </c>
      <c r="G71" s="211" t="s">
        <v>470</v>
      </c>
      <c r="H71" s="211"/>
    </row>
    <row r="72" spans="1:8">
      <c r="A72" s="210">
        <v>43387</v>
      </c>
      <c r="B72" s="211" t="s">
        <v>7</v>
      </c>
      <c r="C72" s="211">
        <v>57655</v>
      </c>
      <c r="D72" s="211" t="s">
        <v>1508</v>
      </c>
      <c r="E72" s="211" t="s">
        <v>7</v>
      </c>
      <c r="F72" s="211" t="s">
        <v>7</v>
      </c>
      <c r="G72" s="211" t="s">
        <v>2840</v>
      </c>
      <c r="H72" s="211"/>
    </row>
    <row r="73" spans="1:8">
      <c r="A73" s="210">
        <v>43392</v>
      </c>
      <c r="B73" s="211" t="s">
        <v>22</v>
      </c>
      <c r="C73" s="211">
        <v>6717</v>
      </c>
      <c r="D73" s="211" t="s">
        <v>670</v>
      </c>
      <c r="E73" s="211" t="s">
        <v>7</v>
      </c>
      <c r="F73" s="211" t="s">
        <v>7</v>
      </c>
      <c r="G73" s="211" t="s">
        <v>116</v>
      </c>
      <c r="H73" s="211"/>
    </row>
    <row r="74" spans="1:8">
      <c r="A74" s="210">
        <v>43393</v>
      </c>
      <c r="B74" s="211" t="s">
        <v>7</v>
      </c>
      <c r="C74" s="211">
        <v>57300</v>
      </c>
      <c r="D74" s="211" t="s">
        <v>671</v>
      </c>
      <c r="E74" s="211" t="s">
        <v>7</v>
      </c>
      <c r="F74" s="211" t="s">
        <v>24</v>
      </c>
      <c r="G74" s="211" t="s">
        <v>663</v>
      </c>
      <c r="H74" s="211"/>
    </row>
    <row r="75" spans="1:8">
      <c r="A75" s="210">
        <v>43393</v>
      </c>
      <c r="B75" s="211" t="s">
        <v>7</v>
      </c>
      <c r="C75" s="211">
        <v>33600</v>
      </c>
      <c r="D75" s="211" t="s">
        <v>2887</v>
      </c>
      <c r="E75" s="211" t="s">
        <v>7</v>
      </c>
      <c r="F75" s="211" t="s">
        <v>24</v>
      </c>
      <c r="G75" s="211" t="s">
        <v>388</v>
      </c>
      <c r="H75" s="211"/>
    </row>
    <row r="76" spans="1:8">
      <c r="A76" s="210">
        <v>43393</v>
      </c>
      <c r="B76" s="211" t="s">
        <v>7</v>
      </c>
      <c r="C76" s="211">
        <v>54190</v>
      </c>
      <c r="D76" s="211" t="s">
        <v>791</v>
      </c>
      <c r="E76" s="211" t="s">
        <v>7</v>
      </c>
      <c r="F76" s="211" t="s">
        <v>9</v>
      </c>
      <c r="G76" s="211" t="s">
        <v>388</v>
      </c>
      <c r="H76" s="211"/>
    </row>
    <row r="77" spans="1:8">
      <c r="A77" s="210">
        <v>43393</v>
      </c>
      <c r="B77" s="211" t="s">
        <v>7</v>
      </c>
      <c r="C77" s="211">
        <v>57970</v>
      </c>
      <c r="D77" s="211" t="s">
        <v>739</v>
      </c>
      <c r="E77" s="211" t="s">
        <v>7</v>
      </c>
      <c r="F77" s="211" t="s">
        <v>7</v>
      </c>
      <c r="G77" s="211" t="s">
        <v>37</v>
      </c>
      <c r="H77" s="211"/>
    </row>
    <row r="78" spans="1:8">
      <c r="A78" s="210">
        <v>43394</v>
      </c>
      <c r="B78" s="211" t="s">
        <v>7</v>
      </c>
      <c r="C78" s="211">
        <v>54730</v>
      </c>
      <c r="D78" s="211" t="s">
        <v>2491</v>
      </c>
      <c r="E78" s="211" t="s">
        <v>7</v>
      </c>
      <c r="F78" s="211" t="s">
        <v>6</v>
      </c>
      <c r="G78" s="211" t="s">
        <v>388</v>
      </c>
      <c r="H78" s="211"/>
    </row>
    <row r="79" spans="1:8">
      <c r="A79" s="210">
        <v>43394</v>
      </c>
      <c r="B79" s="211" t="s">
        <v>7</v>
      </c>
      <c r="C79" s="211">
        <v>57940</v>
      </c>
      <c r="D79" s="211" t="s">
        <v>847</v>
      </c>
      <c r="E79" s="211" t="s">
        <v>7</v>
      </c>
      <c r="F79" s="211" t="s">
        <v>24</v>
      </c>
      <c r="G79" s="211" t="s">
        <v>42</v>
      </c>
      <c r="H79" s="211"/>
    </row>
    <row r="80" spans="1:8">
      <c r="A80" s="210">
        <v>43394</v>
      </c>
      <c r="B80" s="211" t="s">
        <v>7</v>
      </c>
      <c r="C80" s="211">
        <v>57000</v>
      </c>
      <c r="D80" s="211" t="s">
        <v>785</v>
      </c>
      <c r="E80" s="211" t="s">
        <v>7</v>
      </c>
      <c r="F80" s="211" t="s">
        <v>693</v>
      </c>
      <c r="G80" s="211" t="s">
        <v>2891</v>
      </c>
      <c r="H80" s="211"/>
    </row>
    <row r="81" spans="1:8">
      <c r="A81" s="210">
        <v>43394</v>
      </c>
      <c r="B81" s="211" t="s">
        <v>7</v>
      </c>
      <c r="C81" s="211">
        <v>57330</v>
      </c>
      <c r="D81" s="211" t="s">
        <v>413</v>
      </c>
      <c r="E81" s="211" t="s">
        <v>7</v>
      </c>
      <c r="F81" s="211" t="s">
        <v>24</v>
      </c>
      <c r="G81" s="211" t="s">
        <v>388</v>
      </c>
      <c r="H81" s="211"/>
    </row>
    <row r="82" spans="1:8">
      <c r="A82" s="210">
        <v>43394</v>
      </c>
      <c r="B82" s="211" t="s">
        <v>7</v>
      </c>
      <c r="C82" s="211">
        <v>8000</v>
      </c>
      <c r="D82" s="211" t="s">
        <v>1348</v>
      </c>
      <c r="E82" s="211" t="s">
        <v>7</v>
      </c>
      <c r="F82" s="211" t="s">
        <v>24</v>
      </c>
      <c r="G82" s="211" t="s">
        <v>1833</v>
      </c>
      <c r="H82" s="211"/>
    </row>
    <row r="83" spans="1:8">
      <c r="A83" s="210">
        <v>43394</v>
      </c>
      <c r="B83" s="211" t="s">
        <v>7</v>
      </c>
      <c r="C83" s="211">
        <v>57100</v>
      </c>
      <c r="D83" s="211" t="s">
        <v>369</v>
      </c>
      <c r="E83" s="211" t="s">
        <v>7</v>
      </c>
      <c r="F83" s="211" t="s">
        <v>6</v>
      </c>
      <c r="G83" s="211" t="s">
        <v>388</v>
      </c>
      <c r="H83" s="211"/>
    </row>
    <row r="84" spans="1:8">
      <c r="A84" s="210">
        <v>43394</v>
      </c>
      <c r="B84" s="211" t="s">
        <v>4</v>
      </c>
      <c r="C84" s="211">
        <v>57100</v>
      </c>
      <c r="D84" s="211" t="s">
        <v>369</v>
      </c>
      <c r="E84" s="211" t="s">
        <v>7</v>
      </c>
      <c r="F84" s="211" t="s">
        <v>7</v>
      </c>
      <c r="G84" s="211" t="s">
        <v>42</v>
      </c>
      <c r="H84" s="211"/>
    </row>
    <row r="85" spans="1:8">
      <c r="A85" s="210">
        <v>43396</v>
      </c>
      <c r="B85" s="211" t="s">
        <v>7</v>
      </c>
      <c r="C85" s="211">
        <v>54580</v>
      </c>
      <c r="D85" s="211" t="s">
        <v>2901</v>
      </c>
      <c r="E85" s="211" t="s">
        <v>7</v>
      </c>
      <c r="F85" s="211" t="s">
        <v>7</v>
      </c>
      <c r="G85" s="211" t="s">
        <v>116</v>
      </c>
      <c r="H85" s="211"/>
    </row>
    <row r="86" spans="1:8">
      <c r="A86" s="210">
        <v>43396</v>
      </c>
      <c r="B86" s="211" t="s">
        <v>7</v>
      </c>
      <c r="C86" s="211">
        <v>57925</v>
      </c>
      <c r="D86" s="211" t="s">
        <v>936</v>
      </c>
      <c r="E86" s="211" t="s">
        <v>7</v>
      </c>
      <c r="F86" s="211" t="s">
        <v>7</v>
      </c>
      <c r="G86" s="211" t="s">
        <v>116</v>
      </c>
      <c r="H86" s="211"/>
    </row>
    <row r="87" spans="1:8">
      <c r="A87" s="210">
        <v>43396</v>
      </c>
      <c r="B87" s="211" t="s">
        <v>7</v>
      </c>
      <c r="C87" s="211">
        <v>54580</v>
      </c>
      <c r="D87" s="211" t="s">
        <v>2901</v>
      </c>
      <c r="E87" s="211" t="s">
        <v>7</v>
      </c>
      <c r="F87" s="211" t="s">
        <v>7</v>
      </c>
      <c r="G87" s="211" t="s">
        <v>116</v>
      </c>
      <c r="H87" s="211"/>
    </row>
    <row r="88" spans="1:8">
      <c r="A88" s="210">
        <v>43397</v>
      </c>
      <c r="B88" s="211" t="s">
        <v>7</v>
      </c>
      <c r="C88" s="211">
        <v>57970</v>
      </c>
      <c r="D88" s="211" t="s">
        <v>2905</v>
      </c>
      <c r="E88" s="211" t="s">
        <v>7</v>
      </c>
      <c r="F88" s="211" t="s">
        <v>7</v>
      </c>
      <c r="G88" s="211" t="s">
        <v>514</v>
      </c>
      <c r="H88" s="211"/>
    </row>
    <row r="89" spans="1:8">
      <c r="A89" s="210">
        <v>43397</v>
      </c>
      <c r="B89" s="211" t="s">
        <v>4</v>
      </c>
      <c r="C89" s="211">
        <v>7260</v>
      </c>
      <c r="D89" s="211" t="s">
        <v>153</v>
      </c>
      <c r="E89" s="211" t="s">
        <v>7</v>
      </c>
      <c r="F89" s="211" t="s">
        <v>7</v>
      </c>
      <c r="G89" s="211" t="s">
        <v>1777</v>
      </c>
      <c r="H89" s="218"/>
    </row>
    <row r="90" spans="1:8">
      <c r="A90" s="210">
        <v>43397</v>
      </c>
      <c r="B90" s="211" t="s">
        <v>7</v>
      </c>
      <c r="C90" s="211">
        <v>57290</v>
      </c>
      <c r="D90" s="211" t="s">
        <v>356</v>
      </c>
      <c r="E90" s="211" t="s">
        <v>7</v>
      </c>
      <c r="F90" s="211" t="s">
        <v>7</v>
      </c>
      <c r="G90" s="211" t="s">
        <v>520</v>
      </c>
      <c r="H90" s="211"/>
    </row>
    <row r="91" spans="1:8">
      <c r="A91" s="210">
        <v>43397</v>
      </c>
      <c r="B91" s="211" t="s">
        <v>7</v>
      </c>
      <c r="C91" s="211">
        <v>55150</v>
      </c>
      <c r="D91" s="211" t="s">
        <v>2906</v>
      </c>
      <c r="E91" s="211" t="s">
        <v>7</v>
      </c>
      <c r="F91" s="211" t="s">
        <v>7</v>
      </c>
      <c r="G91" s="211" t="s">
        <v>810</v>
      </c>
      <c r="H91" s="211"/>
    </row>
    <row r="92" spans="1:8">
      <c r="A92" s="210">
        <v>43397</v>
      </c>
      <c r="B92" s="211" t="s">
        <v>7</v>
      </c>
      <c r="C92" s="211">
        <v>57100</v>
      </c>
      <c r="D92" s="211" t="s">
        <v>369</v>
      </c>
      <c r="E92" s="211" t="s">
        <v>7</v>
      </c>
      <c r="F92" s="211" t="s">
        <v>7</v>
      </c>
      <c r="G92" s="211" t="s">
        <v>2701</v>
      </c>
      <c r="H92" s="211"/>
    </row>
    <row r="93" spans="1:8">
      <c r="A93" s="210">
        <v>43397</v>
      </c>
      <c r="B93" s="211" t="s">
        <v>4</v>
      </c>
      <c r="C93" s="211">
        <v>4275</v>
      </c>
      <c r="D93" s="211" t="s">
        <v>141</v>
      </c>
      <c r="E93" s="211" t="s">
        <v>7</v>
      </c>
      <c r="F93" s="211" t="s">
        <v>7</v>
      </c>
      <c r="G93" s="211" t="s">
        <v>269</v>
      </c>
      <c r="H93" s="211"/>
    </row>
    <row r="94" spans="1:8">
      <c r="A94" s="210">
        <v>43397</v>
      </c>
      <c r="B94" s="211" t="s">
        <v>7</v>
      </c>
      <c r="C94" s="211">
        <v>68460</v>
      </c>
      <c r="D94" s="211" t="s">
        <v>2907</v>
      </c>
      <c r="E94" s="211" t="s">
        <v>7</v>
      </c>
      <c r="F94" s="211" t="s">
        <v>7</v>
      </c>
      <c r="G94" s="211" t="s">
        <v>2861</v>
      </c>
      <c r="H94" s="211"/>
    </row>
    <row r="95" spans="1:8">
      <c r="A95" s="210">
        <v>43397</v>
      </c>
      <c r="B95" s="211" t="s">
        <v>7</v>
      </c>
      <c r="C95" s="211">
        <v>57255</v>
      </c>
      <c r="D95" s="211" t="s">
        <v>2908</v>
      </c>
      <c r="E95" s="211" t="s">
        <v>7</v>
      </c>
      <c r="F95" s="211" t="s">
        <v>7</v>
      </c>
      <c r="G95" s="211" t="s">
        <v>1763</v>
      </c>
      <c r="H95" s="211"/>
    </row>
    <row r="96" spans="1:8">
      <c r="A96" s="210">
        <v>43398</v>
      </c>
      <c r="B96" s="211" t="s">
        <v>7</v>
      </c>
      <c r="C96" s="211">
        <v>57700</v>
      </c>
      <c r="D96" s="211" t="s">
        <v>1425</v>
      </c>
      <c r="E96" s="211" t="s">
        <v>7</v>
      </c>
      <c r="F96" s="211" t="s">
        <v>24</v>
      </c>
      <c r="G96" s="211" t="s">
        <v>1178</v>
      </c>
      <c r="H96" s="211"/>
    </row>
    <row r="97" spans="1:8">
      <c r="A97" s="210">
        <v>43398</v>
      </c>
      <c r="B97" s="211" t="s">
        <v>7</v>
      </c>
      <c r="C97" s="211">
        <v>55400</v>
      </c>
      <c r="D97" s="211" t="s">
        <v>2909</v>
      </c>
      <c r="E97" s="211" t="s">
        <v>7</v>
      </c>
      <c r="F97" s="211" t="s">
        <v>24</v>
      </c>
      <c r="G97" s="211" t="s">
        <v>388</v>
      </c>
      <c r="H97" s="211"/>
    </row>
    <row r="98" spans="1:8">
      <c r="A98" s="210">
        <v>43398</v>
      </c>
      <c r="B98" s="211" t="s">
        <v>7</v>
      </c>
      <c r="C98" s="211">
        <v>57640</v>
      </c>
      <c r="D98" s="211" t="s">
        <v>2911</v>
      </c>
      <c r="E98" s="211" t="s">
        <v>7</v>
      </c>
      <c r="F98" s="211" t="s">
        <v>24</v>
      </c>
      <c r="G98" s="211" t="s">
        <v>42</v>
      </c>
      <c r="H98" s="211"/>
    </row>
    <row r="99" spans="1:8">
      <c r="A99" s="210">
        <v>43398</v>
      </c>
      <c r="B99" s="211" t="s">
        <v>7</v>
      </c>
      <c r="C99" s="211">
        <v>60510</v>
      </c>
      <c r="D99" s="211" t="s">
        <v>2915</v>
      </c>
      <c r="E99" s="211" t="s">
        <v>7</v>
      </c>
      <c r="F99" s="211" t="s">
        <v>7</v>
      </c>
      <c r="G99" s="211" t="s">
        <v>2916</v>
      </c>
      <c r="H99" s="211"/>
    </row>
    <row r="100" spans="1:8">
      <c r="A100" s="210">
        <v>43398</v>
      </c>
      <c r="B100" s="211" t="s">
        <v>7</v>
      </c>
      <c r="C100" s="211">
        <v>54400</v>
      </c>
      <c r="D100" s="211" t="s">
        <v>815</v>
      </c>
      <c r="E100" s="211" t="s">
        <v>7</v>
      </c>
      <c r="F100" s="211" t="s">
        <v>7</v>
      </c>
      <c r="G100" s="211" t="s">
        <v>388</v>
      </c>
      <c r="H100" s="211"/>
    </row>
    <row r="101" spans="1:8">
      <c r="A101" s="210">
        <v>43398</v>
      </c>
      <c r="B101" s="211" t="s">
        <v>7</v>
      </c>
      <c r="C101" s="211">
        <v>54720</v>
      </c>
      <c r="D101" s="211" t="s">
        <v>2918</v>
      </c>
      <c r="E101" s="211" t="s">
        <v>7</v>
      </c>
      <c r="F101" s="211" t="s">
        <v>24</v>
      </c>
      <c r="G101" s="211" t="s">
        <v>388</v>
      </c>
      <c r="H101" s="211"/>
    </row>
    <row r="102" spans="1:8">
      <c r="A102" s="210">
        <v>43398</v>
      </c>
      <c r="B102" s="211" t="s">
        <v>7</v>
      </c>
      <c r="C102" s="211">
        <v>54400</v>
      </c>
      <c r="D102" s="211" t="s">
        <v>815</v>
      </c>
      <c r="E102" s="211" t="s">
        <v>7</v>
      </c>
      <c r="F102" s="211" t="s">
        <v>620</v>
      </c>
      <c r="G102" s="211" t="s">
        <v>1178</v>
      </c>
      <c r="H102" s="211"/>
    </row>
    <row r="103" spans="1:8">
      <c r="A103" s="210">
        <v>43398</v>
      </c>
      <c r="B103" s="211" t="s">
        <v>7</v>
      </c>
      <c r="C103" s="211">
        <v>54700</v>
      </c>
      <c r="D103" s="211" t="s">
        <v>834</v>
      </c>
      <c r="E103" s="211" t="s">
        <v>7</v>
      </c>
      <c r="F103" s="211" t="s">
        <v>24</v>
      </c>
      <c r="G103" s="211" t="s">
        <v>42</v>
      </c>
      <c r="H103" s="211"/>
    </row>
    <row r="104" spans="1:8">
      <c r="A104" s="210">
        <v>43398</v>
      </c>
      <c r="B104" s="211" t="s">
        <v>7</v>
      </c>
      <c r="C104" s="211">
        <v>57160</v>
      </c>
      <c r="D104" s="211" t="s">
        <v>2922</v>
      </c>
      <c r="E104" s="211" t="s">
        <v>7</v>
      </c>
      <c r="F104" s="211" t="s">
        <v>18</v>
      </c>
      <c r="G104" s="211" t="s">
        <v>2923</v>
      </c>
      <c r="H104" s="211"/>
    </row>
    <row r="105" spans="1:8">
      <c r="A105" s="210">
        <v>43398</v>
      </c>
      <c r="B105" s="211" t="s">
        <v>7</v>
      </c>
      <c r="C105" s="211">
        <v>57330</v>
      </c>
      <c r="D105" s="211" t="s">
        <v>2925</v>
      </c>
      <c r="E105" s="211" t="s">
        <v>7</v>
      </c>
      <c r="F105" s="211" t="s">
        <v>620</v>
      </c>
      <c r="G105" s="211" t="s">
        <v>663</v>
      </c>
      <c r="H105" s="211"/>
    </row>
    <row r="106" spans="1:8">
      <c r="A106" s="210">
        <v>43398</v>
      </c>
      <c r="B106" s="211" t="s">
        <v>7</v>
      </c>
      <c r="C106" s="211">
        <v>57970</v>
      </c>
      <c r="D106" s="211" t="s">
        <v>2926</v>
      </c>
      <c r="E106" s="211" t="s">
        <v>7</v>
      </c>
      <c r="F106" s="211" t="s">
        <v>24</v>
      </c>
      <c r="G106" s="211" t="s">
        <v>388</v>
      </c>
      <c r="H106" s="211"/>
    </row>
    <row r="107" spans="1:8">
      <c r="A107" s="210">
        <v>43398</v>
      </c>
      <c r="B107" s="211" t="s">
        <v>7</v>
      </c>
      <c r="C107" s="211">
        <v>57970</v>
      </c>
      <c r="D107" s="211" t="s">
        <v>2926</v>
      </c>
      <c r="E107" s="211" t="s">
        <v>7</v>
      </c>
      <c r="F107" s="211" t="s">
        <v>25</v>
      </c>
      <c r="G107" s="211" t="s">
        <v>388</v>
      </c>
      <c r="H107" s="211"/>
    </row>
    <row r="108" spans="1:8">
      <c r="A108" s="210">
        <v>43398</v>
      </c>
      <c r="B108" s="211" t="s">
        <v>7</v>
      </c>
      <c r="C108" s="211">
        <v>57840</v>
      </c>
      <c r="D108" s="211" t="s">
        <v>2073</v>
      </c>
      <c r="E108" s="211" t="s">
        <v>7</v>
      </c>
      <c r="F108" s="211" t="s">
        <v>2927</v>
      </c>
      <c r="G108" s="211" t="s">
        <v>388</v>
      </c>
      <c r="H108" s="211"/>
    </row>
    <row r="109" spans="1:8">
      <c r="A109" s="210">
        <v>43399</v>
      </c>
      <c r="B109" s="211" t="s">
        <v>7</v>
      </c>
      <c r="C109" s="211">
        <v>54620</v>
      </c>
      <c r="D109" s="211" t="s">
        <v>2928</v>
      </c>
      <c r="E109" s="211" t="s">
        <v>7</v>
      </c>
      <c r="F109" s="211" t="s">
        <v>24</v>
      </c>
      <c r="G109" s="211" t="s">
        <v>2929</v>
      </c>
      <c r="H109" s="211"/>
    </row>
    <row r="110" spans="1:8">
      <c r="A110" s="210">
        <v>43399</v>
      </c>
      <c r="B110" s="211" t="s">
        <v>7</v>
      </c>
      <c r="C110" s="211">
        <v>54150</v>
      </c>
      <c r="D110" s="211" t="s">
        <v>2931</v>
      </c>
      <c r="E110" s="211" t="s">
        <v>7</v>
      </c>
      <c r="F110" s="211" t="s">
        <v>24</v>
      </c>
      <c r="G110" s="211" t="s">
        <v>388</v>
      </c>
      <c r="H110" s="211"/>
    </row>
    <row r="111" spans="1:8">
      <c r="A111" s="210">
        <v>43399</v>
      </c>
      <c r="B111" s="211" t="s">
        <v>7</v>
      </c>
      <c r="C111" s="211">
        <v>54190</v>
      </c>
      <c r="D111" s="211" t="s">
        <v>1725</v>
      </c>
      <c r="E111" s="211" t="s">
        <v>7</v>
      </c>
      <c r="F111" s="211" t="s">
        <v>2601</v>
      </c>
      <c r="G111" s="211" t="s">
        <v>946</v>
      </c>
      <c r="H111" s="211"/>
    </row>
    <row r="112" spans="1:8">
      <c r="A112" s="210">
        <v>43399</v>
      </c>
      <c r="B112" s="211" t="s">
        <v>4</v>
      </c>
      <c r="C112" s="211">
        <v>2310</v>
      </c>
      <c r="D112" s="211" t="s">
        <v>205</v>
      </c>
      <c r="E112" s="211" t="s">
        <v>7</v>
      </c>
      <c r="F112" s="211" t="s">
        <v>9</v>
      </c>
      <c r="G112" s="211" t="s">
        <v>1302</v>
      </c>
      <c r="H112" s="211"/>
    </row>
    <row r="113" spans="1:8">
      <c r="A113" s="210">
        <v>43399</v>
      </c>
      <c r="B113" s="211" t="s">
        <v>7</v>
      </c>
      <c r="C113" s="211">
        <v>57100</v>
      </c>
      <c r="D113" s="211" t="s">
        <v>369</v>
      </c>
      <c r="E113" s="211" t="s">
        <v>7</v>
      </c>
      <c r="F113" s="211" t="s">
        <v>24</v>
      </c>
      <c r="G113" s="211" t="s">
        <v>2940</v>
      </c>
      <c r="H113" s="211"/>
    </row>
    <row r="114" spans="1:8">
      <c r="A114" s="210">
        <v>43400</v>
      </c>
      <c r="B114" s="211" t="s">
        <v>4</v>
      </c>
      <c r="C114" s="211">
        <v>3257</v>
      </c>
      <c r="D114" s="211" t="s">
        <v>333</v>
      </c>
      <c r="E114" s="211" t="s">
        <v>7</v>
      </c>
      <c r="F114" s="211" t="s">
        <v>7</v>
      </c>
      <c r="G114" s="211" t="s">
        <v>2941</v>
      </c>
      <c r="H114" s="211"/>
    </row>
    <row r="115" spans="1:8">
      <c r="A115" s="210">
        <v>43400</v>
      </c>
      <c r="B115" s="211" t="s">
        <v>7</v>
      </c>
      <c r="C115" s="211">
        <v>57570</v>
      </c>
      <c r="D115" s="211" t="s">
        <v>1535</v>
      </c>
      <c r="E115" s="211" t="s">
        <v>7</v>
      </c>
      <c r="F115" s="211" t="s">
        <v>7</v>
      </c>
      <c r="G115" s="211" t="s">
        <v>548</v>
      </c>
      <c r="H115" s="211"/>
    </row>
    <row r="116" spans="1:8">
      <c r="A116" s="210">
        <v>43400</v>
      </c>
      <c r="B116" s="211" t="s">
        <v>22</v>
      </c>
      <c r="C116" s="211">
        <v>6700</v>
      </c>
      <c r="D116" s="211" t="s">
        <v>326</v>
      </c>
      <c r="E116" s="211" t="s">
        <v>7</v>
      </c>
      <c r="F116" s="211" t="s">
        <v>7</v>
      </c>
      <c r="G116" s="211" t="s">
        <v>548</v>
      </c>
      <c r="H116" s="211"/>
    </row>
    <row r="117" spans="1:8">
      <c r="A117" s="210">
        <v>43400</v>
      </c>
      <c r="B117" s="211" t="s">
        <v>7</v>
      </c>
      <c r="C117" s="211">
        <v>57190</v>
      </c>
      <c r="D117" s="211" t="s">
        <v>515</v>
      </c>
      <c r="E117" s="211" t="s">
        <v>7</v>
      </c>
      <c r="F117" s="211" t="s">
        <v>7</v>
      </c>
      <c r="G117" s="211" t="s">
        <v>123</v>
      </c>
      <c r="H117" s="211"/>
    </row>
    <row r="118" spans="1:8">
      <c r="A118" s="210">
        <v>43400</v>
      </c>
      <c r="B118" s="211" t="s">
        <v>7</v>
      </c>
      <c r="C118" s="211">
        <v>57070</v>
      </c>
      <c r="D118" s="211" t="s">
        <v>785</v>
      </c>
      <c r="E118" s="211" t="s">
        <v>7</v>
      </c>
      <c r="F118" s="211" t="s">
        <v>7</v>
      </c>
      <c r="G118" s="211" t="s">
        <v>514</v>
      </c>
      <c r="H118" s="211"/>
    </row>
    <row r="119" spans="1:8">
      <c r="A119" s="210">
        <v>43400</v>
      </c>
      <c r="B119" s="211" t="s">
        <v>7</v>
      </c>
      <c r="C119" s="211">
        <v>8000</v>
      </c>
      <c r="D119" s="211" t="s">
        <v>2944</v>
      </c>
      <c r="E119" s="211" t="s">
        <v>7</v>
      </c>
      <c r="F119" s="211" t="s">
        <v>7</v>
      </c>
      <c r="G119" s="211" t="s">
        <v>514</v>
      </c>
      <c r="H119" s="211"/>
    </row>
    <row r="120" spans="1:8">
      <c r="A120" s="210">
        <v>43400</v>
      </c>
      <c r="B120" s="211" t="s">
        <v>4</v>
      </c>
      <c r="C120" s="211">
        <v>4241</v>
      </c>
      <c r="D120" s="211" t="s">
        <v>141</v>
      </c>
      <c r="E120" s="211" t="s">
        <v>7</v>
      </c>
      <c r="F120" s="211" t="s">
        <v>5</v>
      </c>
      <c r="G120" s="211" t="s">
        <v>2689</v>
      </c>
      <c r="H120" s="211"/>
    </row>
    <row r="121" spans="1:8">
      <c r="A121" s="210">
        <v>43400</v>
      </c>
      <c r="B121" s="211" t="s">
        <v>7</v>
      </c>
      <c r="C121" s="211">
        <v>88140</v>
      </c>
      <c r="D121" s="211" t="s">
        <v>2947</v>
      </c>
      <c r="E121" s="211" t="s">
        <v>7</v>
      </c>
      <c r="F121" s="211" t="s">
        <v>7</v>
      </c>
      <c r="G121" s="211" t="s">
        <v>2948</v>
      </c>
      <c r="H121" s="211"/>
    </row>
    <row r="122" spans="1:8">
      <c r="A122" s="210">
        <v>43400</v>
      </c>
      <c r="B122" s="211" t="s">
        <v>4</v>
      </c>
      <c r="C122" s="211">
        <v>4657</v>
      </c>
      <c r="D122" s="211" t="s">
        <v>131</v>
      </c>
      <c r="E122" s="211" t="s">
        <v>7</v>
      </c>
      <c r="F122" s="211" t="s">
        <v>7</v>
      </c>
      <c r="G122" s="211" t="s">
        <v>548</v>
      </c>
      <c r="H122" s="211"/>
    </row>
    <row r="123" spans="1:8">
      <c r="A123" s="210">
        <v>43400</v>
      </c>
      <c r="B123" s="211" t="s">
        <v>7</v>
      </c>
      <c r="C123" s="211">
        <v>57365</v>
      </c>
      <c r="D123" s="211" t="s">
        <v>2950</v>
      </c>
      <c r="E123" s="211" t="s">
        <v>7</v>
      </c>
      <c r="F123" s="211" t="s">
        <v>7</v>
      </c>
      <c r="G123" s="211" t="s">
        <v>388</v>
      </c>
      <c r="H123" s="211"/>
    </row>
    <row r="124" spans="1:8">
      <c r="A124" s="210">
        <v>43400</v>
      </c>
      <c r="B124" s="211" t="s">
        <v>4</v>
      </c>
      <c r="C124" s="211">
        <v>3765</v>
      </c>
      <c r="D124" s="211" t="s">
        <v>192</v>
      </c>
      <c r="E124" s="211" t="s">
        <v>7</v>
      </c>
      <c r="F124" s="211" t="s">
        <v>7</v>
      </c>
      <c r="G124" s="211" t="s">
        <v>2275</v>
      </c>
      <c r="H124" s="211"/>
    </row>
    <row r="125" spans="1:8">
      <c r="A125" s="210">
        <v>43401</v>
      </c>
      <c r="B125" s="211" t="s">
        <v>4</v>
      </c>
      <c r="C125" s="211">
        <v>1940</v>
      </c>
      <c r="D125" s="211" t="s">
        <v>205</v>
      </c>
      <c r="E125" s="211" t="s">
        <v>7</v>
      </c>
      <c r="F125" s="211" t="s">
        <v>56</v>
      </c>
      <c r="G125" s="211" t="s">
        <v>548</v>
      </c>
      <c r="H125" s="211"/>
    </row>
    <row r="126" spans="1:8">
      <c r="A126" s="210">
        <v>43401</v>
      </c>
      <c r="B126" s="211" t="s">
        <v>7</v>
      </c>
      <c r="C126" s="211">
        <v>57530</v>
      </c>
      <c r="D126" s="211" t="s">
        <v>2953</v>
      </c>
      <c r="E126" s="211" t="s">
        <v>7</v>
      </c>
      <c r="F126" s="211" t="s">
        <v>7</v>
      </c>
      <c r="G126" s="211" t="s">
        <v>123</v>
      </c>
      <c r="H126" s="211"/>
    </row>
    <row r="127" spans="1:8">
      <c r="A127" s="210">
        <v>43401</v>
      </c>
      <c r="B127" s="211" t="s">
        <v>7</v>
      </c>
      <c r="C127" s="211">
        <v>92140</v>
      </c>
      <c r="D127" s="211" t="s">
        <v>716</v>
      </c>
      <c r="E127" s="211" t="s">
        <v>7</v>
      </c>
      <c r="F127" s="211" t="s">
        <v>7</v>
      </c>
      <c r="G127" s="211" t="s">
        <v>2955</v>
      </c>
      <c r="H127" s="211"/>
    </row>
    <row r="128" spans="1:8">
      <c r="A128" s="210">
        <v>43401</v>
      </c>
      <c r="B128" s="211" t="s">
        <v>7</v>
      </c>
      <c r="C128" s="211">
        <v>54270</v>
      </c>
      <c r="D128" s="211" t="s">
        <v>2956</v>
      </c>
      <c r="E128" s="211" t="s">
        <v>7</v>
      </c>
      <c r="F128" s="211" t="s">
        <v>7</v>
      </c>
      <c r="G128" s="211" t="s">
        <v>1763</v>
      </c>
      <c r="H128" s="211"/>
    </row>
    <row r="129" spans="1:8">
      <c r="A129" s="210">
        <v>43401</v>
      </c>
      <c r="B129" s="211" t="s">
        <v>7</v>
      </c>
      <c r="C129" s="211">
        <v>57970</v>
      </c>
      <c r="D129" s="211" t="s">
        <v>2960</v>
      </c>
      <c r="E129" s="211" t="s">
        <v>7</v>
      </c>
      <c r="F129" s="211" t="s">
        <v>7</v>
      </c>
      <c r="G129" s="211" t="s">
        <v>116</v>
      </c>
      <c r="H129" s="211"/>
    </row>
    <row r="130" spans="1:8">
      <c r="A130" s="210">
        <v>43401</v>
      </c>
      <c r="B130" s="211" t="s">
        <v>7</v>
      </c>
      <c r="C130" s="211">
        <v>57390</v>
      </c>
      <c r="D130" s="211" t="s">
        <v>350</v>
      </c>
      <c r="E130" s="211" t="s">
        <v>7</v>
      </c>
      <c r="F130" s="211" t="s">
        <v>7</v>
      </c>
      <c r="G130" s="211" t="s">
        <v>548</v>
      </c>
      <c r="H130" s="211"/>
    </row>
    <row r="131" spans="1:8">
      <c r="A131" s="210">
        <v>43401</v>
      </c>
      <c r="B131" s="211" t="s">
        <v>7</v>
      </c>
      <c r="C131" s="211">
        <v>54810</v>
      </c>
      <c r="D131" s="211" t="s">
        <v>394</v>
      </c>
      <c r="E131" s="211" t="s">
        <v>7</v>
      </c>
      <c r="F131" s="211" t="s">
        <v>7</v>
      </c>
      <c r="G131" s="211" t="s">
        <v>379</v>
      </c>
      <c r="H131" s="211"/>
    </row>
    <row r="132" spans="1:8">
      <c r="A132" s="210">
        <v>43401</v>
      </c>
      <c r="B132" s="211" t="s">
        <v>4</v>
      </c>
      <c r="C132" s="211">
        <v>5433</v>
      </c>
      <c r="D132" s="211" t="s">
        <v>177</v>
      </c>
      <c r="E132" s="211" t="s">
        <v>7</v>
      </c>
      <c r="F132" s="211" t="s">
        <v>7</v>
      </c>
      <c r="G132" s="211" t="s">
        <v>116</v>
      </c>
      <c r="H132" s="218"/>
    </row>
    <row r="133" spans="1:8">
      <c r="A133" s="210">
        <v>43401</v>
      </c>
      <c r="B133" s="211" t="s">
        <v>4</v>
      </c>
      <c r="C133" s="211">
        <v>7372</v>
      </c>
      <c r="D133" s="211" t="s">
        <v>631</v>
      </c>
      <c r="E133" s="211" t="s">
        <v>7</v>
      </c>
      <c r="F133" s="211" t="s">
        <v>7</v>
      </c>
      <c r="G133" s="211" t="s">
        <v>2861</v>
      </c>
      <c r="H133" s="211"/>
    </row>
    <row r="134" spans="1:8">
      <c r="A134" s="210">
        <v>43402</v>
      </c>
      <c r="B134" s="211" t="s">
        <v>4</v>
      </c>
      <c r="C134" s="211">
        <v>1530</v>
      </c>
      <c r="D134" s="211" t="s">
        <v>205</v>
      </c>
      <c r="E134" s="211" t="s">
        <v>7</v>
      </c>
      <c r="F134" s="211" t="s">
        <v>24</v>
      </c>
      <c r="G134" s="211" t="s">
        <v>123</v>
      </c>
      <c r="H134" s="211"/>
    </row>
    <row r="135" spans="1:8">
      <c r="A135" s="210">
        <v>43402</v>
      </c>
      <c r="B135" s="211" t="s">
        <v>7</v>
      </c>
      <c r="C135" s="211">
        <v>57655</v>
      </c>
      <c r="D135" s="211" t="s">
        <v>1508</v>
      </c>
      <c r="E135" s="211" t="s">
        <v>7</v>
      </c>
      <c r="F135" s="211" t="s">
        <v>24</v>
      </c>
      <c r="G135" s="211" t="s">
        <v>388</v>
      </c>
      <c r="H135" s="211"/>
    </row>
    <row r="136" spans="1:8">
      <c r="A136" s="210">
        <v>43402</v>
      </c>
      <c r="B136" s="211" t="s">
        <v>4</v>
      </c>
      <c r="C136" s="211">
        <v>9154</v>
      </c>
      <c r="D136" s="211" t="s">
        <v>487</v>
      </c>
      <c r="E136" s="211" t="s">
        <v>7</v>
      </c>
      <c r="F136" s="211" t="s">
        <v>24</v>
      </c>
      <c r="G136" s="211" t="s">
        <v>946</v>
      </c>
      <c r="H136" s="211"/>
    </row>
    <row r="137" spans="1:8">
      <c r="A137" s="210">
        <v>43402</v>
      </c>
      <c r="B137" s="211" t="s">
        <v>7</v>
      </c>
      <c r="C137" s="211">
        <v>57925</v>
      </c>
      <c r="D137" s="211" t="s">
        <v>936</v>
      </c>
      <c r="E137" s="211" t="s">
        <v>7</v>
      </c>
      <c r="F137" s="211" t="s">
        <v>2601</v>
      </c>
      <c r="G137" s="211" t="s">
        <v>388</v>
      </c>
      <c r="H137" s="211"/>
    </row>
    <row r="138" spans="1:8">
      <c r="A138" s="210">
        <v>43402</v>
      </c>
      <c r="B138" s="211" t="s">
        <v>4</v>
      </c>
      <c r="C138" s="211">
        <v>1540</v>
      </c>
      <c r="D138" s="211" t="s">
        <v>205</v>
      </c>
      <c r="E138" s="211" t="s">
        <v>7</v>
      </c>
      <c r="F138" s="211" t="s">
        <v>24</v>
      </c>
      <c r="G138" s="211" t="s">
        <v>388</v>
      </c>
      <c r="H138" s="211"/>
    </row>
    <row r="139" spans="1:8">
      <c r="A139" s="210">
        <v>43402</v>
      </c>
      <c r="B139" s="211" t="s">
        <v>7</v>
      </c>
      <c r="C139" s="211">
        <v>54260</v>
      </c>
      <c r="D139" s="211" t="s">
        <v>2977</v>
      </c>
      <c r="E139" s="211" t="s">
        <v>7</v>
      </c>
      <c r="F139" s="211" t="s">
        <v>24</v>
      </c>
      <c r="G139" s="211" t="s">
        <v>2978</v>
      </c>
      <c r="H139" s="211"/>
    </row>
    <row r="140" spans="1:8">
      <c r="A140" s="210">
        <v>43402</v>
      </c>
      <c r="B140" s="211" t="s">
        <v>4</v>
      </c>
      <c r="C140" s="211">
        <v>1718</v>
      </c>
      <c r="D140" s="211" t="s">
        <v>205</v>
      </c>
      <c r="E140" s="211" t="s">
        <v>7</v>
      </c>
      <c r="F140" s="211" t="s">
        <v>7</v>
      </c>
      <c r="G140" s="211" t="s">
        <v>388</v>
      </c>
      <c r="H140" s="211"/>
    </row>
    <row r="141" spans="1:8">
      <c r="A141" s="210">
        <v>43402</v>
      </c>
      <c r="B141" s="211" t="s">
        <v>4</v>
      </c>
      <c r="C141" s="211">
        <v>8053</v>
      </c>
      <c r="D141" s="211" t="s">
        <v>133</v>
      </c>
      <c r="E141" s="211" t="s">
        <v>7</v>
      </c>
      <c r="F141" s="211" t="s">
        <v>7</v>
      </c>
      <c r="G141" s="211" t="s">
        <v>946</v>
      </c>
      <c r="H141" s="211"/>
    </row>
    <row r="142" spans="1:8">
      <c r="A142" s="210">
        <v>43402</v>
      </c>
      <c r="B142" s="211" t="s">
        <v>4</v>
      </c>
      <c r="C142" s="211">
        <v>1220</v>
      </c>
      <c r="D142" s="211" t="s">
        <v>205</v>
      </c>
      <c r="E142" s="211" t="s">
        <v>7</v>
      </c>
      <c r="F142" s="211" t="s">
        <v>7</v>
      </c>
      <c r="G142" s="211" t="s">
        <v>388</v>
      </c>
      <c r="H142" s="211"/>
    </row>
    <row r="143" spans="1:8">
      <c r="A143" s="210">
        <v>43402</v>
      </c>
      <c r="B143" s="211" t="s">
        <v>7</v>
      </c>
      <c r="C143" s="211">
        <v>57710</v>
      </c>
      <c r="D143" s="211" t="s">
        <v>383</v>
      </c>
      <c r="E143" s="211" t="s">
        <v>7</v>
      </c>
      <c r="F143" s="211" t="s">
        <v>24</v>
      </c>
      <c r="G143" s="211" t="s">
        <v>42</v>
      </c>
      <c r="H143" s="211"/>
    </row>
    <row r="144" spans="1:8">
      <c r="A144" s="210">
        <v>43402</v>
      </c>
      <c r="B144" s="211" t="s">
        <v>4</v>
      </c>
      <c r="C144" s="211">
        <v>4031</v>
      </c>
      <c r="D144" s="211" t="s">
        <v>141</v>
      </c>
      <c r="E144" s="211" t="s">
        <v>7</v>
      </c>
      <c r="F144" s="211" t="s">
        <v>24</v>
      </c>
      <c r="G144" s="211" t="s">
        <v>42</v>
      </c>
      <c r="H144" s="211"/>
    </row>
    <row r="145" spans="1:8">
      <c r="A145" s="210">
        <v>43402</v>
      </c>
      <c r="B145" s="211" t="s">
        <v>7</v>
      </c>
      <c r="C145" s="211">
        <v>57100</v>
      </c>
      <c r="D145" s="211" t="s">
        <v>369</v>
      </c>
      <c r="E145" s="211" t="s">
        <v>7</v>
      </c>
      <c r="F145" s="211" t="s">
        <v>24</v>
      </c>
      <c r="G145" s="211" t="s">
        <v>2979</v>
      </c>
      <c r="H145" s="211"/>
    </row>
    <row r="146" spans="1:8">
      <c r="A146" s="210">
        <v>43402</v>
      </c>
      <c r="B146" s="211" t="s">
        <v>7</v>
      </c>
      <c r="C146" s="211">
        <v>57570</v>
      </c>
      <c r="D146" s="211" t="s">
        <v>176</v>
      </c>
      <c r="E146" s="211" t="s">
        <v>7</v>
      </c>
      <c r="F146" s="211" t="s">
        <v>24</v>
      </c>
      <c r="G146" s="211" t="s">
        <v>2891</v>
      </c>
      <c r="H146" s="211"/>
    </row>
    <row r="147" spans="1:8">
      <c r="A147" s="210">
        <v>43403</v>
      </c>
      <c r="B147" s="211" t="s">
        <v>4</v>
      </c>
      <c r="C147" s="211">
        <v>1853</v>
      </c>
      <c r="D147" s="211" t="s">
        <v>205</v>
      </c>
      <c r="E147" s="211" t="s">
        <v>7</v>
      </c>
      <c r="F147" s="211" t="s">
        <v>24</v>
      </c>
      <c r="G147" s="211" t="s">
        <v>2984</v>
      </c>
      <c r="H147" s="211"/>
    </row>
    <row r="148" spans="1:8">
      <c r="A148" s="210">
        <v>43403</v>
      </c>
      <c r="B148" s="211" t="s">
        <v>7</v>
      </c>
      <c r="C148" s="211">
        <v>77550</v>
      </c>
      <c r="D148" s="211" t="s">
        <v>2986</v>
      </c>
      <c r="E148" s="211" t="s">
        <v>7</v>
      </c>
      <c r="F148" s="211" t="s">
        <v>7</v>
      </c>
      <c r="G148" s="211" t="s">
        <v>1833</v>
      </c>
      <c r="H148" s="211"/>
    </row>
    <row r="149" spans="1:8">
      <c r="A149" s="210">
        <v>43403</v>
      </c>
      <c r="B149" s="211" t="s">
        <v>4</v>
      </c>
      <c r="C149" s="211">
        <v>1452</v>
      </c>
      <c r="D149" s="211" t="s">
        <v>205</v>
      </c>
      <c r="E149" s="211" t="s">
        <v>7</v>
      </c>
      <c r="F149" s="211" t="s">
        <v>24</v>
      </c>
      <c r="G149" s="211" t="s">
        <v>2988</v>
      </c>
      <c r="H149" s="211"/>
    </row>
    <row r="150" spans="1:8">
      <c r="A150" s="210">
        <v>43403</v>
      </c>
      <c r="B150" s="211" t="s">
        <v>7</v>
      </c>
      <c r="C150" s="211">
        <v>57480</v>
      </c>
      <c r="D150" s="211" t="s">
        <v>2989</v>
      </c>
      <c r="E150" s="211" t="s">
        <v>7</v>
      </c>
      <c r="F150" s="211" t="s">
        <v>6</v>
      </c>
      <c r="G150" s="211" t="s">
        <v>2923</v>
      </c>
      <c r="H150" s="211"/>
    </row>
    <row r="151" spans="1:8">
      <c r="A151" s="210">
        <v>43403</v>
      </c>
      <c r="B151" s="211" t="s">
        <v>7</v>
      </c>
      <c r="C151" s="211">
        <v>92190</v>
      </c>
      <c r="D151" s="211" t="s">
        <v>2990</v>
      </c>
      <c r="E151" s="211" t="s">
        <v>7</v>
      </c>
      <c r="F151" s="211" t="s">
        <v>24</v>
      </c>
      <c r="G151" s="211" t="s">
        <v>1833</v>
      </c>
      <c r="H151" s="211"/>
    </row>
    <row r="152" spans="1:8">
      <c r="A152" s="210">
        <v>43403</v>
      </c>
      <c r="B152" s="211" t="s">
        <v>7</v>
      </c>
      <c r="C152" s="211">
        <v>54920</v>
      </c>
      <c r="D152" s="211" t="s">
        <v>2992</v>
      </c>
      <c r="E152" s="211" t="s">
        <v>7</v>
      </c>
      <c r="F152" s="211" t="s">
        <v>24</v>
      </c>
      <c r="G152" s="211" t="s">
        <v>663</v>
      </c>
      <c r="H152" s="211"/>
    </row>
    <row r="153" spans="1:8">
      <c r="A153" s="210">
        <v>43403</v>
      </c>
      <c r="B153" s="211" t="s">
        <v>7</v>
      </c>
      <c r="C153" s="211">
        <v>93000</v>
      </c>
      <c r="D153" s="211" t="s">
        <v>2993</v>
      </c>
      <c r="E153" s="211" t="s">
        <v>7</v>
      </c>
      <c r="F153" s="211" t="s">
        <v>848</v>
      </c>
      <c r="G153" s="211" t="s">
        <v>388</v>
      </c>
      <c r="H153" s="211"/>
    </row>
    <row r="154" spans="1:8">
      <c r="A154" s="210">
        <v>43403</v>
      </c>
      <c r="B154" s="211" t="s">
        <v>7</v>
      </c>
      <c r="C154" s="211">
        <v>57950</v>
      </c>
      <c r="D154" s="211" t="s">
        <v>2995</v>
      </c>
      <c r="E154" s="211" t="s">
        <v>7</v>
      </c>
      <c r="F154" s="211" t="s">
        <v>7</v>
      </c>
      <c r="G154" s="211" t="s">
        <v>65</v>
      </c>
      <c r="H154" s="211"/>
    </row>
    <row r="155" spans="1:8">
      <c r="A155" s="210">
        <v>43403</v>
      </c>
      <c r="B155" s="211" t="s">
        <v>7</v>
      </c>
      <c r="C155" s="211">
        <v>75020</v>
      </c>
      <c r="D155" s="211" t="s">
        <v>716</v>
      </c>
      <c r="E155" s="211" t="s">
        <v>7</v>
      </c>
      <c r="F155" s="211" t="s">
        <v>27</v>
      </c>
      <c r="G155" s="211" t="s">
        <v>388</v>
      </c>
      <c r="H155" s="211"/>
    </row>
    <row r="156" spans="1:8">
      <c r="A156" s="210">
        <v>43403</v>
      </c>
      <c r="B156" s="211" t="s">
        <v>7</v>
      </c>
      <c r="C156" s="211">
        <v>54310</v>
      </c>
      <c r="D156" s="211" t="s">
        <v>2997</v>
      </c>
      <c r="E156" s="211" t="s">
        <v>7</v>
      </c>
      <c r="F156" s="211" t="s">
        <v>6</v>
      </c>
      <c r="G156" s="211" t="s">
        <v>388</v>
      </c>
      <c r="H156" s="211"/>
    </row>
    <row r="157" spans="1:8">
      <c r="A157" s="210">
        <v>43403</v>
      </c>
      <c r="B157" s="211" t="s">
        <v>7</v>
      </c>
      <c r="C157" s="211">
        <v>54860</v>
      </c>
      <c r="D157" s="211" t="s">
        <v>2999</v>
      </c>
      <c r="E157" s="211" t="s">
        <v>7</v>
      </c>
      <c r="F157" s="211" t="s">
        <v>24</v>
      </c>
      <c r="G157" s="211" t="s">
        <v>37</v>
      </c>
      <c r="H157" s="211"/>
    </row>
    <row r="158" spans="1:8">
      <c r="A158" s="210">
        <v>43403</v>
      </c>
      <c r="B158" s="211" t="s">
        <v>4</v>
      </c>
      <c r="C158" s="211">
        <v>8551</v>
      </c>
      <c r="D158" s="211" t="s">
        <v>505</v>
      </c>
      <c r="E158" s="211" t="s">
        <v>7</v>
      </c>
      <c r="F158" s="211" t="s">
        <v>7</v>
      </c>
      <c r="G158" s="211" t="s">
        <v>3007</v>
      </c>
      <c r="H158" s="211"/>
    </row>
    <row r="159" spans="1:8">
      <c r="A159" s="210">
        <v>43403</v>
      </c>
      <c r="B159" s="211" t="s">
        <v>4</v>
      </c>
      <c r="C159" s="211">
        <v>3222</v>
      </c>
      <c r="D159" s="211" t="s">
        <v>333</v>
      </c>
      <c r="E159" s="211" t="s">
        <v>7</v>
      </c>
      <c r="F159" s="211" t="s">
        <v>24</v>
      </c>
      <c r="G159" s="211" t="s">
        <v>1224</v>
      </c>
      <c r="H159" s="211"/>
    </row>
    <row r="160" spans="1:8">
      <c r="A160" s="210">
        <v>43403</v>
      </c>
      <c r="B160" s="211" t="s">
        <v>4</v>
      </c>
      <c r="C160" s="211">
        <v>4739</v>
      </c>
      <c r="D160" s="211" t="s">
        <v>180</v>
      </c>
      <c r="E160" s="211" t="s">
        <v>7</v>
      </c>
      <c r="F160" s="211" t="s">
        <v>24</v>
      </c>
      <c r="G160" s="211" t="s">
        <v>946</v>
      </c>
      <c r="H160" s="211"/>
    </row>
    <row r="161" spans="1:8">
      <c r="A161" s="210">
        <v>43404</v>
      </c>
      <c r="B161" s="211" t="s">
        <v>4</v>
      </c>
      <c r="C161" s="211">
        <v>6943</v>
      </c>
      <c r="D161" s="211" t="s">
        <v>177</v>
      </c>
      <c r="E161" s="211" t="s">
        <v>7</v>
      </c>
      <c r="F161" s="211" t="s">
        <v>5</v>
      </c>
      <c r="G161" s="211" t="s">
        <v>663</v>
      </c>
      <c r="H161" s="211"/>
    </row>
    <row r="162" spans="1:8">
      <c r="A162" s="210">
        <v>43404</v>
      </c>
      <c r="B162" s="211" t="s">
        <v>7</v>
      </c>
      <c r="C162" s="211">
        <v>57940</v>
      </c>
      <c r="D162" s="211" t="s">
        <v>899</v>
      </c>
      <c r="E162" s="211" t="s">
        <v>7</v>
      </c>
      <c r="F162" s="211" t="s">
        <v>6</v>
      </c>
      <c r="G162" s="211" t="s">
        <v>946</v>
      </c>
      <c r="H162" s="211"/>
    </row>
    <row r="163" spans="1:8">
      <c r="A163" s="210">
        <v>43404</v>
      </c>
      <c r="B163" s="211" t="s">
        <v>7</v>
      </c>
      <c r="C163" s="211">
        <v>57570</v>
      </c>
      <c r="D163" s="211" t="s">
        <v>176</v>
      </c>
      <c r="E163" s="211" t="s">
        <v>7</v>
      </c>
      <c r="F163" s="211" t="s">
        <v>24</v>
      </c>
      <c r="G163" s="211" t="s">
        <v>495</v>
      </c>
      <c r="H163" s="211"/>
    </row>
    <row r="164" spans="1:8">
      <c r="A164" s="210">
        <v>43404</v>
      </c>
      <c r="B164" s="211" t="s">
        <v>7</v>
      </c>
      <c r="C164" s="211">
        <v>57660</v>
      </c>
      <c r="D164" s="211" t="s">
        <v>3011</v>
      </c>
      <c r="E164" s="211" t="s">
        <v>7</v>
      </c>
      <c r="F164" s="211" t="s">
        <v>24</v>
      </c>
      <c r="G164" s="211" t="s">
        <v>388</v>
      </c>
      <c r="H164" s="211"/>
    </row>
    <row r="165" spans="1:8">
      <c r="A165" s="210">
        <v>43404</v>
      </c>
      <c r="B165" s="211" t="s">
        <v>7</v>
      </c>
      <c r="C165" s="211">
        <v>57680</v>
      </c>
      <c r="D165" s="211" t="s">
        <v>3013</v>
      </c>
      <c r="E165" s="211" t="s">
        <v>7</v>
      </c>
      <c r="F165" s="211" t="s">
        <v>24</v>
      </c>
      <c r="G165" s="211" t="s">
        <v>388</v>
      </c>
      <c r="H165" s="211"/>
    </row>
    <row r="166" spans="1:8">
      <c r="A166" s="210">
        <v>43404</v>
      </c>
      <c r="B166" s="211" t="s">
        <v>22</v>
      </c>
      <c r="C166" s="211">
        <v>6791</v>
      </c>
      <c r="D166" s="211" t="s">
        <v>479</v>
      </c>
      <c r="E166" s="211" t="s">
        <v>7</v>
      </c>
      <c r="F166" s="211" t="s">
        <v>7</v>
      </c>
      <c r="G166" s="211" t="s">
        <v>3015</v>
      </c>
      <c r="H166" s="211"/>
    </row>
    <row r="167" spans="1:8">
      <c r="A167" s="210">
        <v>43404</v>
      </c>
      <c r="B167" s="211" t="s">
        <v>4</v>
      </c>
      <c r="C167" s="211">
        <v>5374</v>
      </c>
      <c r="D167" s="211" t="s">
        <v>343</v>
      </c>
      <c r="E167" s="211" t="s">
        <v>7</v>
      </c>
      <c r="F167" s="211" t="s">
        <v>5</v>
      </c>
      <c r="G167" s="211" t="s">
        <v>37</v>
      </c>
      <c r="H167" s="211"/>
    </row>
    <row r="168" spans="1:8">
      <c r="A168" s="210">
        <v>43404</v>
      </c>
      <c r="B168" s="211" t="s">
        <v>4</v>
      </c>
      <c r="C168" s="211">
        <v>4154</v>
      </c>
      <c r="D168" s="211" t="s">
        <v>141</v>
      </c>
      <c r="E168" s="211" t="s">
        <v>7</v>
      </c>
      <c r="F168" s="211" t="s">
        <v>5</v>
      </c>
      <c r="G168" s="211" t="s">
        <v>42</v>
      </c>
      <c r="H168" s="211"/>
    </row>
    <row r="169" spans="1:8">
      <c r="A169" s="210">
        <v>43404</v>
      </c>
      <c r="B169" s="211" t="s">
        <v>7</v>
      </c>
      <c r="C169" s="211">
        <v>57050</v>
      </c>
      <c r="D169" s="211" t="s">
        <v>3021</v>
      </c>
      <c r="E169" s="211" t="s">
        <v>7</v>
      </c>
      <c r="F169" s="211" t="s">
        <v>24</v>
      </c>
      <c r="G169" s="211" t="s">
        <v>388</v>
      </c>
      <c r="H169" s="211"/>
    </row>
    <row r="170" spans="1:8">
      <c r="A170" s="210">
        <v>43404</v>
      </c>
      <c r="B170" s="211" t="s">
        <v>4</v>
      </c>
      <c r="C170" s="211">
        <v>54850</v>
      </c>
      <c r="D170" s="211" t="s">
        <v>3025</v>
      </c>
      <c r="E170" s="211" t="s">
        <v>7</v>
      </c>
      <c r="F170" s="211" t="s">
        <v>24</v>
      </c>
      <c r="G170" s="211" t="s">
        <v>388</v>
      </c>
      <c r="H170" s="211"/>
    </row>
    <row r="171" spans="1:8">
      <c r="A171" s="210">
        <v>43404</v>
      </c>
      <c r="B171" s="211" t="s">
        <v>4</v>
      </c>
      <c r="C171" s="211">
        <v>1146</v>
      </c>
      <c r="D171" s="211" t="s">
        <v>205</v>
      </c>
      <c r="E171" s="211" t="s">
        <v>7</v>
      </c>
      <c r="F171" s="211" t="s">
        <v>1171</v>
      </c>
      <c r="G171" s="211" t="s">
        <v>388</v>
      </c>
      <c r="H171" s="211"/>
    </row>
    <row r="172" spans="1:8">
      <c r="A172" s="210">
        <v>43404</v>
      </c>
      <c r="B172" s="211" t="s">
        <v>22</v>
      </c>
      <c r="C172" s="211">
        <v>6700</v>
      </c>
      <c r="D172" s="211" t="s">
        <v>326</v>
      </c>
      <c r="E172" s="211" t="s">
        <v>7</v>
      </c>
      <c r="F172" s="211" t="s">
        <v>24</v>
      </c>
      <c r="G172" s="211" t="s">
        <v>3031</v>
      </c>
      <c r="H172" s="211"/>
    </row>
    <row r="173" spans="1:8">
      <c r="A173" s="210">
        <v>43400</v>
      </c>
      <c r="B173" s="211" t="s">
        <v>4</v>
      </c>
      <c r="C173" s="211">
        <v>1471</v>
      </c>
      <c r="D173" s="211" t="s">
        <v>205</v>
      </c>
      <c r="E173" s="211" t="s">
        <v>82</v>
      </c>
      <c r="F173" s="211" t="s">
        <v>7</v>
      </c>
      <c r="G173" s="211" t="s">
        <v>2946</v>
      </c>
      <c r="H173" s="211"/>
    </row>
    <row r="174" spans="1:8">
      <c r="A174" s="210">
        <v>43400</v>
      </c>
      <c r="B174" s="211" t="s">
        <v>4</v>
      </c>
      <c r="C174" s="211">
        <v>4991</v>
      </c>
      <c r="D174" s="211" t="s">
        <v>158</v>
      </c>
      <c r="E174" s="211" t="s">
        <v>2951</v>
      </c>
      <c r="F174" s="211" t="s">
        <v>1931</v>
      </c>
      <c r="G174" s="211" t="s">
        <v>478</v>
      </c>
      <c r="H174" s="211"/>
    </row>
    <row r="175" spans="1:8">
      <c r="A175" s="210">
        <v>43403</v>
      </c>
      <c r="B175" s="211" t="s">
        <v>4</v>
      </c>
      <c r="C175" s="211">
        <v>1420</v>
      </c>
      <c r="D175" s="211" t="s">
        <v>205</v>
      </c>
      <c r="E175" s="211" t="s">
        <v>35</v>
      </c>
      <c r="F175" s="211" t="s">
        <v>6</v>
      </c>
      <c r="G175" s="211" t="s">
        <v>388</v>
      </c>
      <c r="H175" s="211"/>
    </row>
    <row r="176" spans="1:8">
      <c r="A176" s="210">
        <v>43377</v>
      </c>
      <c r="B176" s="211" t="s">
        <v>4</v>
      </c>
      <c r="C176" s="211">
        <v>2329</v>
      </c>
      <c r="D176" s="211" t="s">
        <v>136</v>
      </c>
      <c r="E176" s="211" t="s">
        <v>66</v>
      </c>
      <c r="F176" s="211" t="s">
        <v>5</v>
      </c>
      <c r="G176" s="211" t="s">
        <v>2232</v>
      </c>
      <c r="H176" s="211"/>
    </row>
    <row r="177" spans="1:8">
      <c r="A177" s="210">
        <v>43379</v>
      </c>
      <c r="B177" s="211" t="s">
        <v>9</v>
      </c>
      <c r="C177" s="211">
        <v>47922</v>
      </c>
      <c r="D177" s="211" t="s">
        <v>2846</v>
      </c>
      <c r="E177" s="211" t="s">
        <v>9</v>
      </c>
      <c r="F177" s="211" t="s">
        <v>79</v>
      </c>
      <c r="G177" s="211" t="s">
        <v>1833</v>
      </c>
      <c r="H177" s="211"/>
    </row>
    <row r="178" spans="1:8">
      <c r="A178" s="210">
        <v>43387</v>
      </c>
      <c r="B178" s="211" t="s">
        <v>4</v>
      </c>
      <c r="C178" s="211">
        <v>4041</v>
      </c>
      <c r="D178" s="211" t="s">
        <v>141</v>
      </c>
      <c r="E178" s="211" t="s">
        <v>9</v>
      </c>
      <c r="F178" s="211" t="s">
        <v>71</v>
      </c>
      <c r="G178" s="211" t="s">
        <v>2874</v>
      </c>
      <c r="H178" s="211"/>
    </row>
    <row r="179" spans="1:8">
      <c r="A179" s="210">
        <v>43398</v>
      </c>
      <c r="B179" s="211" t="s">
        <v>7</v>
      </c>
      <c r="C179" s="211">
        <v>57185</v>
      </c>
      <c r="D179" s="211" t="s">
        <v>549</v>
      </c>
      <c r="E179" s="211" t="s">
        <v>9</v>
      </c>
      <c r="F179" s="211" t="s">
        <v>7</v>
      </c>
      <c r="G179" s="211" t="s">
        <v>2913</v>
      </c>
      <c r="H179" s="211"/>
    </row>
    <row r="180" spans="1:8">
      <c r="A180" s="210">
        <v>43399</v>
      </c>
      <c r="B180" s="211" t="s">
        <v>4</v>
      </c>
      <c r="C180" s="211">
        <v>2156</v>
      </c>
      <c r="D180" s="211" t="s">
        <v>205</v>
      </c>
      <c r="E180" s="211" t="s">
        <v>9</v>
      </c>
      <c r="F180" s="211" t="s">
        <v>35</v>
      </c>
      <c r="G180" s="211" t="s">
        <v>123</v>
      </c>
      <c r="H180" s="211"/>
    </row>
    <row r="181" spans="1:8">
      <c r="A181" s="210">
        <v>43402</v>
      </c>
      <c r="B181" s="211" t="s">
        <v>22</v>
      </c>
      <c r="C181" s="211">
        <v>8300</v>
      </c>
      <c r="D181" s="211" t="s">
        <v>2981</v>
      </c>
      <c r="E181" s="211" t="s">
        <v>9</v>
      </c>
      <c r="F181" s="211" t="s">
        <v>24</v>
      </c>
      <c r="G181" s="211" t="s">
        <v>514</v>
      </c>
      <c r="H181" s="211"/>
    </row>
    <row r="182" spans="1:8">
      <c r="A182" s="210">
        <v>43402</v>
      </c>
      <c r="B182" s="211" t="s">
        <v>4</v>
      </c>
      <c r="C182" s="211">
        <v>1330</v>
      </c>
      <c r="D182" s="211" t="s">
        <v>205</v>
      </c>
      <c r="E182" s="211" t="s">
        <v>2972</v>
      </c>
      <c r="F182" s="211" t="s">
        <v>620</v>
      </c>
      <c r="G182" s="211" t="s">
        <v>663</v>
      </c>
      <c r="H182" s="211"/>
    </row>
    <row r="183" spans="1:8">
      <c r="A183" s="210">
        <v>43402</v>
      </c>
      <c r="B183" s="211" t="s">
        <v>2969</v>
      </c>
      <c r="C183" s="211" t="s">
        <v>2970</v>
      </c>
      <c r="D183" s="211" t="s">
        <v>2971</v>
      </c>
      <c r="E183" s="211" t="s">
        <v>32</v>
      </c>
      <c r="F183" s="211" t="s">
        <v>24</v>
      </c>
      <c r="G183" s="211" t="s">
        <v>1833</v>
      </c>
      <c r="H183" s="211"/>
    </row>
    <row r="184" spans="1:8">
      <c r="A184" s="210">
        <v>43392</v>
      </c>
      <c r="B184" s="211" t="s">
        <v>4</v>
      </c>
      <c r="C184" s="211">
        <v>8808</v>
      </c>
      <c r="D184" s="211" t="s">
        <v>2883</v>
      </c>
      <c r="E184" s="211" t="s">
        <v>4</v>
      </c>
      <c r="F184" s="211" t="s">
        <v>127</v>
      </c>
      <c r="G184" s="211" t="s">
        <v>2884</v>
      </c>
      <c r="H184" s="211"/>
    </row>
    <row r="185" spans="1:8">
      <c r="A185" s="210">
        <v>43393</v>
      </c>
      <c r="B185" s="211" t="s">
        <v>4</v>
      </c>
      <c r="C185" s="211">
        <v>8352</v>
      </c>
      <c r="D185" s="211" t="s">
        <v>149</v>
      </c>
      <c r="E185" s="211" t="s">
        <v>4</v>
      </c>
      <c r="F185" s="211" t="s">
        <v>7</v>
      </c>
      <c r="G185" s="211" t="s">
        <v>388</v>
      </c>
      <c r="H185" s="211"/>
    </row>
    <row r="186" spans="1:8">
      <c r="A186" s="210">
        <v>43402</v>
      </c>
      <c r="B186" s="211" t="s">
        <v>4</v>
      </c>
      <c r="C186" s="211">
        <v>4446</v>
      </c>
      <c r="D186" s="211" t="s">
        <v>145</v>
      </c>
      <c r="E186" s="211" t="s">
        <v>4</v>
      </c>
      <c r="F186" s="211" t="s">
        <v>2554</v>
      </c>
      <c r="G186" s="211" t="s">
        <v>65</v>
      </c>
      <c r="H186" s="211"/>
    </row>
    <row r="187" spans="1:8">
      <c r="A187" s="210">
        <v>43402</v>
      </c>
      <c r="B187" s="211" t="s">
        <v>4</v>
      </c>
      <c r="C187" s="211">
        <v>4390</v>
      </c>
      <c r="D187" s="211" t="s">
        <v>173</v>
      </c>
      <c r="E187" s="211" t="s">
        <v>4</v>
      </c>
      <c r="F187" s="211" t="s">
        <v>7</v>
      </c>
      <c r="G187" s="211" t="s">
        <v>2546</v>
      </c>
      <c r="H187" s="211"/>
    </row>
    <row r="188" spans="1:8">
      <c r="A188" s="210">
        <v>43404</v>
      </c>
      <c r="B188" s="211" t="s">
        <v>4</v>
      </c>
      <c r="C188" s="211">
        <v>5480</v>
      </c>
      <c r="D188" s="211" t="s">
        <v>330</v>
      </c>
      <c r="E188" s="211" t="s">
        <v>4</v>
      </c>
      <c r="F188" s="211" t="s">
        <v>6</v>
      </c>
      <c r="G188" s="211" t="s">
        <v>388</v>
      </c>
      <c r="H188" s="211"/>
    </row>
    <row r="189" spans="1:8">
      <c r="A189" s="210">
        <v>43404</v>
      </c>
      <c r="B189" s="211" t="s">
        <v>4</v>
      </c>
      <c r="C189" s="211">
        <v>8326</v>
      </c>
      <c r="D189" s="211" t="s">
        <v>162</v>
      </c>
      <c r="E189" s="211" t="s">
        <v>4</v>
      </c>
      <c r="F189" s="211" t="s">
        <v>6</v>
      </c>
      <c r="G189" s="211" t="s">
        <v>2410</v>
      </c>
      <c r="H189" s="211"/>
    </row>
    <row r="190" spans="1:8">
      <c r="A190" s="210">
        <v>43375</v>
      </c>
      <c r="B190" s="211" t="s">
        <v>4</v>
      </c>
      <c r="C190" s="211">
        <v>4946</v>
      </c>
      <c r="D190" s="211" t="s">
        <v>152</v>
      </c>
      <c r="E190" s="211" t="s">
        <v>5</v>
      </c>
      <c r="F190" s="211" t="s">
        <v>5</v>
      </c>
      <c r="G190" s="211" t="s">
        <v>1996</v>
      </c>
      <c r="H190" s="211"/>
    </row>
    <row r="191" spans="1:8">
      <c r="A191" s="210">
        <v>43375</v>
      </c>
      <c r="B191" s="211" t="s">
        <v>4</v>
      </c>
      <c r="C191" s="211">
        <v>8026</v>
      </c>
      <c r="D191" s="211" t="s">
        <v>135</v>
      </c>
      <c r="E191" s="211" t="s">
        <v>5</v>
      </c>
      <c r="F191" s="211" t="s">
        <v>5</v>
      </c>
      <c r="G191" s="211" t="s">
        <v>2835</v>
      </c>
      <c r="H191" s="211"/>
    </row>
    <row r="192" spans="1:8">
      <c r="A192" s="210">
        <v>43375</v>
      </c>
      <c r="B192" s="211" t="s">
        <v>4</v>
      </c>
      <c r="C192" s="211">
        <v>1145</v>
      </c>
      <c r="D192" s="211" t="s">
        <v>205</v>
      </c>
      <c r="E192" s="211" t="s">
        <v>5</v>
      </c>
      <c r="F192" s="211" t="s">
        <v>5</v>
      </c>
      <c r="G192" s="211" t="s">
        <v>548</v>
      </c>
      <c r="H192" s="211"/>
    </row>
    <row r="193" spans="1:8">
      <c r="A193" s="210">
        <v>43377</v>
      </c>
      <c r="B193" s="211" t="s">
        <v>4</v>
      </c>
      <c r="C193" s="211">
        <v>7790</v>
      </c>
      <c r="D193" s="211" t="s">
        <v>2843</v>
      </c>
      <c r="E193" s="211" t="s">
        <v>5</v>
      </c>
      <c r="F193" s="211" t="s">
        <v>5</v>
      </c>
      <c r="G193" s="211" t="s">
        <v>2232</v>
      </c>
      <c r="H193" s="211"/>
    </row>
    <row r="194" spans="1:8">
      <c r="A194" s="210">
        <v>43377</v>
      </c>
      <c r="B194" s="211" t="s">
        <v>4</v>
      </c>
      <c r="C194" s="211">
        <v>1635</v>
      </c>
      <c r="D194" s="211" t="s">
        <v>205</v>
      </c>
      <c r="E194" s="211" t="s">
        <v>5</v>
      </c>
      <c r="F194" s="211" t="s">
        <v>5</v>
      </c>
      <c r="G194" s="211" t="s">
        <v>2232</v>
      </c>
      <c r="H194" s="211"/>
    </row>
    <row r="195" spans="1:8">
      <c r="A195" s="210">
        <v>43377</v>
      </c>
      <c r="B195" s="211" t="s">
        <v>4</v>
      </c>
      <c r="C195" s="211">
        <v>5405</v>
      </c>
      <c r="D195" s="211" t="s">
        <v>194</v>
      </c>
      <c r="E195" s="211" t="s">
        <v>5</v>
      </c>
      <c r="F195" s="211" t="s">
        <v>5</v>
      </c>
      <c r="G195" s="211" t="s">
        <v>2232</v>
      </c>
      <c r="H195" s="211"/>
    </row>
    <row r="196" spans="1:8">
      <c r="A196" s="210">
        <v>43377</v>
      </c>
      <c r="B196" s="211" t="s">
        <v>4</v>
      </c>
      <c r="C196" s="211">
        <v>4480</v>
      </c>
      <c r="D196" s="211" t="s">
        <v>145</v>
      </c>
      <c r="E196" s="211" t="s">
        <v>5</v>
      </c>
      <c r="F196" s="211" t="s">
        <v>5</v>
      </c>
      <c r="G196" s="211" t="s">
        <v>744</v>
      </c>
      <c r="H196" s="211"/>
    </row>
    <row r="197" spans="1:8">
      <c r="A197" s="210">
        <v>43379</v>
      </c>
      <c r="B197" s="211" t="s">
        <v>4</v>
      </c>
      <c r="C197" s="211">
        <v>6572</v>
      </c>
      <c r="D197" s="211" t="s">
        <v>157</v>
      </c>
      <c r="E197" s="211" t="s">
        <v>5</v>
      </c>
      <c r="F197" s="211" t="s">
        <v>24</v>
      </c>
      <c r="G197" s="211" t="s">
        <v>2845</v>
      </c>
      <c r="H197" s="211"/>
    </row>
    <row r="198" spans="1:8">
      <c r="A198" s="210">
        <v>43380</v>
      </c>
      <c r="B198" s="211" t="s">
        <v>4</v>
      </c>
      <c r="C198" s="211">
        <v>4418</v>
      </c>
      <c r="D198" s="211" t="s">
        <v>158</v>
      </c>
      <c r="E198" s="211" t="s">
        <v>5</v>
      </c>
      <c r="F198" s="211" t="s">
        <v>6</v>
      </c>
      <c r="G198" s="211" t="s">
        <v>2852</v>
      </c>
      <c r="H198" s="211"/>
    </row>
    <row r="199" spans="1:8">
      <c r="A199" s="210">
        <v>43380</v>
      </c>
      <c r="B199" s="211" t="s">
        <v>4</v>
      </c>
      <c r="C199" s="211">
        <v>8562</v>
      </c>
      <c r="D199" s="211" t="s">
        <v>400</v>
      </c>
      <c r="E199" s="211" t="s">
        <v>5</v>
      </c>
      <c r="F199" s="211" t="s">
        <v>7</v>
      </c>
      <c r="G199" s="211" t="s">
        <v>123</v>
      </c>
      <c r="H199" s="211"/>
    </row>
    <row r="200" spans="1:8">
      <c r="A200" s="210">
        <v>43382</v>
      </c>
      <c r="B200" s="211" t="s">
        <v>4</v>
      </c>
      <c r="C200" s="211">
        <v>4808</v>
      </c>
      <c r="D200" s="211" t="s">
        <v>296</v>
      </c>
      <c r="E200" s="211" t="s">
        <v>5</v>
      </c>
      <c r="F200" s="211" t="s">
        <v>5</v>
      </c>
      <c r="G200" s="211" t="s">
        <v>470</v>
      </c>
      <c r="H200" s="211"/>
    </row>
    <row r="201" spans="1:8">
      <c r="A201" s="210">
        <v>43384</v>
      </c>
      <c r="B201" s="211" t="s">
        <v>4</v>
      </c>
      <c r="C201" s="211">
        <v>4440</v>
      </c>
      <c r="D201" s="211" t="s">
        <v>158</v>
      </c>
      <c r="E201" s="211" t="s">
        <v>5</v>
      </c>
      <c r="F201" s="211" t="s">
        <v>6</v>
      </c>
      <c r="G201" s="211" t="s">
        <v>939</v>
      </c>
      <c r="H201" s="211"/>
    </row>
    <row r="202" spans="1:8">
      <c r="A202" s="210">
        <v>43384</v>
      </c>
      <c r="B202" s="211" t="s">
        <v>4</v>
      </c>
      <c r="C202" s="211">
        <v>1457</v>
      </c>
      <c r="D202" s="211" t="s">
        <v>205</v>
      </c>
      <c r="E202" s="211" t="s">
        <v>5</v>
      </c>
      <c r="F202" s="211" t="s">
        <v>7</v>
      </c>
      <c r="G202" s="211" t="s">
        <v>2868</v>
      </c>
      <c r="H202" s="211"/>
    </row>
    <row r="203" spans="1:8">
      <c r="A203" s="210">
        <v>43386</v>
      </c>
      <c r="B203" s="211" t="s">
        <v>4</v>
      </c>
      <c r="C203" s="211">
        <v>2734</v>
      </c>
      <c r="D203" s="211" t="s">
        <v>205</v>
      </c>
      <c r="E203" s="211" t="s">
        <v>5</v>
      </c>
      <c r="F203" s="211" t="s">
        <v>5</v>
      </c>
      <c r="G203" s="211" t="s">
        <v>2612</v>
      </c>
      <c r="H203" s="211"/>
    </row>
    <row r="204" spans="1:8">
      <c r="A204" s="210">
        <v>43387</v>
      </c>
      <c r="B204" s="211" t="s">
        <v>4</v>
      </c>
      <c r="C204" s="211">
        <v>6830</v>
      </c>
      <c r="D204" s="211" t="s">
        <v>308</v>
      </c>
      <c r="E204" s="211" t="s">
        <v>5</v>
      </c>
      <c r="F204" s="211" t="s">
        <v>5</v>
      </c>
      <c r="G204" s="211" t="s">
        <v>514</v>
      </c>
      <c r="H204" s="211"/>
    </row>
    <row r="205" spans="1:8">
      <c r="A205" s="210">
        <v>43387</v>
      </c>
      <c r="B205" s="211" t="s">
        <v>4</v>
      </c>
      <c r="C205" s="211">
        <v>8274</v>
      </c>
      <c r="D205" s="211" t="s">
        <v>916</v>
      </c>
      <c r="E205" s="211" t="s">
        <v>5</v>
      </c>
      <c r="F205" s="211" t="s">
        <v>5</v>
      </c>
      <c r="G205" s="211" t="s">
        <v>2840</v>
      </c>
      <c r="H205" s="211"/>
    </row>
    <row r="206" spans="1:8">
      <c r="A206" s="210">
        <v>43387</v>
      </c>
      <c r="B206" s="211" t="s">
        <v>4</v>
      </c>
      <c r="C206" s="211">
        <v>8039</v>
      </c>
      <c r="D206" s="211" t="s">
        <v>135</v>
      </c>
      <c r="E206" s="211" t="s">
        <v>5</v>
      </c>
      <c r="F206" s="211" t="s">
        <v>5</v>
      </c>
      <c r="G206" s="211" t="s">
        <v>2861</v>
      </c>
      <c r="H206" s="211"/>
    </row>
    <row r="207" spans="1:8">
      <c r="A207" s="210">
        <v>43391</v>
      </c>
      <c r="B207" s="211" t="s">
        <v>4</v>
      </c>
      <c r="C207" s="211">
        <v>4642</v>
      </c>
      <c r="D207" s="211" t="s">
        <v>131</v>
      </c>
      <c r="E207" s="211" t="s">
        <v>5</v>
      </c>
      <c r="F207" s="211" t="s">
        <v>7</v>
      </c>
      <c r="G207" s="211" t="s">
        <v>2881</v>
      </c>
      <c r="H207" s="211"/>
    </row>
    <row r="208" spans="1:8">
      <c r="A208" s="210">
        <v>43391</v>
      </c>
      <c r="B208" s="211" t="s">
        <v>4</v>
      </c>
      <c r="C208" s="211">
        <v>3270</v>
      </c>
      <c r="D208" s="211" t="s">
        <v>333</v>
      </c>
      <c r="E208" s="211" t="s">
        <v>5</v>
      </c>
      <c r="F208" s="211" t="s">
        <v>6</v>
      </c>
      <c r="G208" s="211" t="s">
        <v>388</v>
      </c>
      <c r="H208" s="211"/>
    </row>
    <row r="209" spans="1:8">
      <c r="A209" s="210">
        <v>43391</v>
      </c>
      <c r="B209" s="211" t="s">
        <v>4</v>
      </c>
      <c r="C209" s="211">
        <v>3762</v>
      </c>
      <c r="D209" s="211" t="s">
        <v>189</v>
      </c>
      <c r="E209" s="211" t="s">
        <v>5</v>
      </c>
      <c r="F209" s="211" t="s">
        <v>7</v>
      </c>
      <c r="G209" s="211" t="s">
        <v>235</v>
      </c>
      <c r="H209" s="211"/>
    </row>
    <row r="210" spans="1:8">
      <c r="A210" s="210">
        <v>43394</v>
      </c>
      <c r="B210" s="211" t="s">
        <v>4</v>
      </c>
      <c r="C210" s="211">
        <v>6870</v>
      </c>
      <c r="D210" s="211" t="s">
        <v>2896</v>
      </c>
      <c r="E210" s="211" t="s">
        <v>5</v>
      </c>
      <c r="F210" s="211" t="s">
        <v>7</v>
      </c>
      <c r="G210" s="211" t="s">
        <v>2897</v>
      </c>
      <c r="H210" s="211"/>
    </row>
    <row r="211" spans="1:8">
      <c r="A211" s="210">
        <v>43396</v>
      </c>
      <c r="B211" s="211" t="s">
        <v>4</v>
      </c>
      <c r="C211" s="211">
        <v>4069</v>
      </c>
      <c r="D211" s="211" t="s">
        <v>141</v>
      </c>
      <c r="E211" s="211" t="s">
        <v>5</v>
      </c>
      <c r="F211" s="211" t="s">
        <v>5</v>
      </c>
      <c r="G211" s="211" t="s">
        <v>2904</v>
      </c>
      <c r="H211" s="211"/>
    </row>
    <row r="212" spans="1:8">
      <c r="A212" s="210">
        <v>43396</v>
      </c>
      <c r="B212" s="211" t="s">
        <v>4</v>
      </c>
      <c r="C212" s="211">
        <v>4622</v>
      </c>
      <c r="D212" s="211" t="s">
        <v>207</v>
      </c>
      <c r="E212" s="211" t="s">
        <v>5</v>
      </c>
      <c r="F212" s="211" t="s">
        <v>5</v>
      </c>
      <c r="G212" s="211" t="s">
        <v>548</v>
      </c>
      <c r="H212" s="211"/>
    </row>
    <row r="213" spans="1:8">
      <c r="A213" s="210">
        <v>43400</v>
      </c>
      <c r="B213" s="211" t="s">
        <v>4</v>
      </c>
      <c r="C213" s="211">
        <v>8392</v>
      </c>
      <c r="D213" s="211" t="s">
        <v>186</v>
      </c>
      <c r="E213" s="211" t="s">
        <v>5</v>
      </c>
      <c r="F213" s="211" t="s">
        <v>9</v>
      </c>
      <c r="G213" s="211" t="s">
        <v>2689</v>
      </c>
      <c r="H213" s="211"/>
    </row>
    <row r="214" spans="1:8">
      <c r="A214" s="210">
        <v>43400</v>
      </c>
      <c r="B214" s="211" t="s">
        <v>4</v>
      </c>
      <c r="C214" s="211">
        <v>4435</v>
      </c>
      <c r="D214" s="211" t="s">
        <v>139</v>
      </c>
      <c r="E214" s="211" t="s">
        <v>5</v>
      </c>
      <c r="F214" s="211" t="s">
        <v>5</v>
      </c>
      <c r="G214" s="211" t="s">
        <v>2945</v>
      </c>
      <c r="H214" s="211"/>
    </row>
    <row r="215" spans="1:8">
      <c r="A215" s="210">
        <v>43400</v>
      </c>
      <c r="B215" s="211" t="s">
        <v>4</v>
      </c>
      <c r="C215" s="211">
        <v>3718</v>
      </c>
      <c r="D215" s="211" t="s">
        <v>192</v>
      </c>
      <c r="E215" s="211" t="s">
        <v>5</v>
      </c>
      <c r="F215" s="211" t="s">
        <v>5</v>
      </c>
      <c r="G215" s="211" t="s">
        <v>1208</v>
      </c>
      <c r="H215" s="211"/>
    </row>
    <row r="216" spans="1:8">
      <c r="A216" s="210">
        <v>43401</v>
      </c>
      <c r="B216" s="211" t="s">
        <v>4</v>
      </c>
      <c r="C216" s="211">
        <v>4980</v>
      </c>
      <c r="D216" s="211" t="s">
        <v>2079</v>
      </c>
      <c r="E216" s="211" t="s">
        <v>5</v>
      </c>
      <c r="F216" s="211" t="s">
        <v>5</v>
      </c>
      <c r="G216" s="211" t="s">
        <v>2952</v>
      </c>
      <c r="H216" s="211"/>
    </row>
    <row r="217" spans="1:8">
      <c r="A217" s="210">
        <v>43401</v>
      </c>
      <c r="B217" s="211" t="s">
        <v>4</v>
      </c>
      <c r="C217" s="211">
        <v>1924</v>
      </c>
      <c r="D217" s="211" t="s">
        <v>205</v>
      </c>
      <c r="E217" s="211" t="s">
        <v>5</v>
      </c>
      <c r="F217" s="211" t="s">
        <v>5</v>
      </c>
      <c r="G217" s="211" t="s">
        <v>548</v>
      </c>
      <c r="H217" s="211"/>
    </row>
    <row r="218" spans="1:8">
      <c r="A218" s="210">
        <v>43401</v>
      </c>
      <c r="B218" s="211" t="s">
        <v>4</v>
      </c>
      <c r="C218" s="211">
        <v>2539</v>
      </c>
      <c r="D218" s="211" t="s">
        <v>205</v>
      </c>
      <c r="E218" s="211" t="s">
        <v>5</v>
      </c>
      <c r="F218" s="211" t="s">
        <v>5</v>
      </c>
      <c r="G218" s="211" t="s">
        <v>116</v>
      </c>
      <c r="H218" s="211"/>
    </row>
    <row r="219" spans="1:8">
      <c r="A219" s="210">
        <v>43401</v>
      </c>
      <c r="B219" s="211" t="s">
        <v>4</v>
      </c>
      <c r="C219" s="211">
        <v>5671</v>
      </c>
      <c r="D219" s="211" t="s">
        <v>291</v>
      </c>
      <c r="E219" s="211" t="s">
        <v>5</v>
      </c>
      <c r="F219" s="211" t="s">
        <v>6</v>
      </c>
      <c r="G219" s="211" t="s">
        <v>2113</v>
      </c>
      <c r="H219" s="211"/>
    </row>
    <row r="220" spans="1:8">
      <c r="A220" s="210">
        <v>43401</v>
      </c>
      <c r="B220" s="211" t="s">
        <v>4</v>
      </c>
      <c r="C220" s="211">
        <v>4773</v>
      </c>
      <c r="D220" s="211" t="s">
        <v>180</v>
      </c>
      <c r="E220" s="211" t="s">
        <v>5</v>
      </c>
      <c r="F220" s="211" t="s">
        <v>5</v>
      </c>
      <c r="G220" s="211" t="s">
        <v>470</v>
      </c>
      <c r="H220" s="211"/>
    </row>
    <row r="221" spans="1:8">
      <c r="A221" s="210">
        <v>43401</v>
      </c>
      <c r="B221" s="211" t="s">
        <v>4</v>
      </c>
      <c r="C221" s="211">
        <v>1208</v>
      </c>
      <c r="D221" s="211" t="s">
        <v>205</v>
      </c>
      <c r="E221" s="211" t="s">
        <v>5</v>
      </c>
      <c r="F221" s="211" t="s">
        <v>5</v>
      </c>
      <c r="G221" s="211" t="s">
        <v>548</v>
      </c>
      <c r="H221" s="211"/>
    </row>
    <row r="222" spans="1:8">
      <c r="A222" s="210">
        <v>43402</v>
      </c>
      <c r="B222" s="211" t="s">
        <v>4</v>
      </c>
      <c r="C222" s="211">
        <v>9124</v>
      </c>
      <c r="D222" s="211" t="s">
        <v>313</v>
      </c>
      <c r="E222" s="211" t="s">
        <v>5</v>
      </c>
      <c r="F222" s="211" t="s">
        <v>25</v>
      </c>
      <c r="G222" s="211" t="s">
        <v>2968</v>
      </c>
      <c r="H222" s="211"/>
    </row>
    <row r="223" spans="1:8">
      <c r="A223" s="210">
        <v>43402</v>
      </c>
      <c r="B223" s="211" t="s">
        <v>4</v>
      </c>
      <c r="C223" s="211">
        <v>3327</v>
      </c>
      <c r="D223" s="211" t="s">
        <v>185</v>
      </c>
      <c r="E223" s="211" t="s">
        <v>5</v>
      </c>
      <c r="F223" s="211" t="s">
        <v>7</v>
      </c>
      <c r="G223" s="211" t="s">
        <v>388</v>
      </c>
      <c r="H223" s="211"/>
    </row>
    <row r="224" spans="1:8">
      <c r="A224" s="210">
        <v>43402</v>
      </c>
      <c r="B224" s="211" t="s">
        <v>4</v>
      </c>
      <c r="C224" s="211">
        <v>6832</v>
      </c>
      <c r="D224" s="211" t="s">
        <v>933</v>
      </c>
      <c r="E224" s="211" t="s">
        <v>5</v>
      </c>
      <c r="F224" s="211" t="s">
        <v>7</v>
      </c>
      <c r="G224" s="211" t="s">
        <v>2835</v>
      </c>
      <c r="H224" s="211"/>
    </row>
    <row r="225" spans="1:8">
      <c r="A225" s="210">
        <v>43402</v>
      </c>
      <c r="B225" s="211" t="s">
        <v>4</v>
      </c>
      <c r="C225" s="211">
        <v>9188</v>
      </c>
      <c r="D225" s="211" t="s">
        <v>146</v>
      </c>
      <c r="E225" s="211" t="s">
        <v>5</v>
      </c>
      <c r="F225" s="211" t="s">
        <v>7</v>
      </c>
      <c r="G225" s="211" t="s">
        <v>123</v>
      </c>
      <c r="H225" s="211"/>
    </row>
    <row r="226" spans="1:8">
      <c r="A226" s="210">
        <v>43403</v>
      </c>
      <c r="B226" s="211" t="s">
        <v>4</v>
      </c>
      <c r="C226" s="211">
        <v>1412</v>
      </c>
      <c r="D226" s="211" t="s">
        <v>205</v>
      </c>
      <c r="E226" s="211" t="s">
        <v>5</v>
      </c>
      <c r="F226" s="211" t="s">
        <v>7</v>
      </c>
      <c r="G226" s="211" t="s">
        <v>388</v>
      </c>
      <c r="H226" s="211"/>
    </row>
    <row r="227" spans="1:8">
      <c r="A227" s="210">
        <v>43403</v>
      </c>
      <c r="B227" s="211" t="s">
        <v>4</v>
      </c>
      <c r="C227" s="211">
        <v>6796</v>
      </c>
      <c r="D227" s="211" t="s">
        <v>144</v>
      </c>
      <c r="E227" s="211" t="s">
        <v>5</v>
      </c>
      <c r="F227" s="211" t="s">
        <v>7</v>
      </c>
      <c r="G227" s="211" t="s">
        <v>2985</v>
      </c>
      <c r="H227" s="211"/>
    </row>
    <row r="228" spans="1:8">
      <c r="A228" s="210">
        <v>43403</v>
      </c>
      <c r="B228" s="211" t="s">
        <v>4</v>
      </c>
      <c r="C228" s="211">
        <v>9769</v>
      </c>
      <c r="D228" s="211" t="s">
        <v>3000</v>
      </c>
      <c r="E228" s="211" t="s">
        <v>5</v>
      </c>
      <c r="F228" s="211" t="s">
        <v>6</v>
      </c>
      <c r="G228" s="211" t="s">
        <v>1833</v>
      </c>
      <c r="H228" s="211"/>
    </row>
    <row r="229" spans="1:8">
      <c r="A229" s="210">
        <v>43403</v>
      </c>
      <c r="B229" s="211" t="s">
        <v>4</v>
      </c>
      <c r="C229" s="211">
        <v>9253</v>
      </c>
      <c r="D229" s="211" t="s">
        <v>200</v>
      </c>
      <c r="E229" s="211" t="s">
        <v>5</v>
      </c>
      <c r="F229" s="211" t="s">
        <v>6</v>
      </c>
      <c r="G229" s="211" t="s">
        <v>388</v>
      </c>
      <c r="H229" s="211"/>
    </row>
    <row r="230" spans="1:8">
      <c r="A230" s="210">
        <v>43403</v>
      </c>
      <c r="B230" s="211" t="s">
        <v>4</v>
      </c>
      <c r="C230" s="211">
        <v>9186</v>
      </c>
      <c r="D230" s="211" t="s">
        <v>3002</v>
      </c>
      <c r="E230" s="211" t="s">
        <v>5</v>
      </c>
      <c r="F230" s="211" t="s">
        <v>6</v>
      </c>
      <c r="G230" s="211" t="s">
        <v>3003</v>
      </c>
      <c r="H230" s="211"/>
    </row>
    <row r="231" spans="1:8">
      <c r="A231" s="210">
        <v>43403</v>
      </c>
      <c r="B231" s="211" t="s">
        <v>4</v>
      </c>
      <c r="C231" s="211">
        <v>8814</v>
      </c>
      <c r="D231" s="211" t="s">
        <v>339</v>
      </c>
      <c r="E231" s="211" t="s">
        <v>5</v>
      </c>
      <c r="F231" s="211" t="s">
        <v>6</v>
      </c>
      <c r="G231" s="211" t="s">
        <v>235</v>
      </c>
      <c r="H231" s="211"/>
    </row>
    <row r="232" spans="1:8">
      <c r="A232" s="210">
        <v>43403</v>
      </c>
      <c r="B232" s="211" t="s">
        <v>4</v>
      </c>
      <c r="C232" s="211">
        <v>8891</v>
      </c>
      <c r="D232" s="211" t="s">
        <v>184</v>
      </c>
      <c r="E232" s="211" t="s">
        <v>5</v>
      </c>
      <c r="F232" s="211" t="s">
        <v>3006</v>
      </c>
      <c r="G232" s="211" t="s">
        <v>946</v>
      </c>
      <c r="H232" s="211"/>
    </row>
    <row r="233" spans="1:8">
      <c r="A233" s="210">
        <v>43403</v>
      </c>
      <c r="B233" s="211" t="s">
        <v>4</v>
      </c>
      <c r="C233" s="211">
        <v>7247</v>
      </c>
      <c r="D233" s="211" t="s">
        <v>156</v>
      </c>
      <c r="E233" s="211" t="s">
        <v>5</v>
      </c>
      <c r="F233" s="211" t="s">
        <v>7</v>
      </c>
      <c r="G233" s="211" t="s">
        <v>51</v>
      </c>
      <c r="H233" s="211"/>
    </row>
    <row r="234" spans="1:8">
      <c r="A234" s="210">
        <v>43403</v>
      </c>
      <c r="B234" s="211" t="s">
        <v>4</v>
      </c>
      <c r="C234" s="211">
        <v>6831</v>
      </c>
      <c r="D234" s="211" t="s">
        <v>308</v>
      </c>
      <c r="E234" s="211" t="s">
        <v>5</v>
      </c>
      <c r="F234" s="211" t="s">
        <v>6</v>
      </c>
      <c r="G234" s="211" t="s">
        <v>3008</v>
      </c>
      <c r="H234" s="211"/>
    </row>
    <row r="235" spans="1:8">
      <c r="A235" s="210">
        <v>43403</v>
      </c>
      <c r="B235" s="211" t="s">
        <v>4</v>
      </c>
      <c r="C235" s="211">
        <v>4642</v>
      </c>
      <c r="D235" s="211" t="s">
        <v>131</v>
      </c>
      <c r="E235" s="211" t="s">
        <v>5</v>
      </c>
      <c r="F235" s="211" t="s">
        <v>7</v>
      </c>
      <c r="G235" s="211" t="s">
        <v>1302</v>
      </c>
      <c r="H235" s="211"/>
    </row>
    <row r="236" spans="1:8">
      <c r="A236" s="210">
        <v>43403</v>
      </c>
      <c r="B236" s="211" t="s">
        <v>4</v>
      </c>
      <c r="C236" s="211">
        <v>4407</v>
      </c>
      <c r="D236" s="211" t="s">
        <v>158</v>
      </c>
      <c r="E236" s="211" t="s">
        <v>5</v>
      </c>
      <c r="F236" s="211" t="s">
        <v>7</v>
      </c>
      <c r="G236" s="211" t="s">
        <v>3009</v>
      </c>
      <c r="H236" s="211"/>
    </row>
    <row r="237" spans="1:8">
      <c r="A237" s="210">
        <v>43404</v>
      </c>
      <c r="B237" s="211" t="s">
        <v>4</v>
      </c>
      <c r="C237" s="211">
        <v>6412</v>
      </c>
      <c r="D237" s="211" t="s">
        <v>168</v>
      </c>
      <c r="E237" s="211" t="s">
        <v>5</v>
      </c>
      <c r="F237" s="211" t="s">
        <v>6</v>
      </c>
      <c r="G237" s="211" t="s">
        <v>388</v>
      </c>
      <c r="H237" s="211"/>
    </row>
    <row r="238" spans="1:8">
      <c r="A238" s="210">
        <v>43404</v>
      </c>
      <c r="B238" s="211" t="s">
        <v>4</v>
      </c>
      <c r="C238" s="211">
        <v>4499</v>
      </c>
      <c r="D238" s="211" t="s">
        <v>731</v>
      </c>
      <c r="E238" s="211" t="s">
        <v>5</v>
      </c>
      <c r="F238" s="211" t="s">
        <v>7</v>
      </c>
      <c r="G238" s="211" t="s">
        <v>123</v>
      </c>
      <c r="H238" s="211"/>
    </row>
    <row r="239" spans="1:8">
      <c r="A239" s="210">
        <v>43404</v>
      </c>
      <c r="B239" s="211" t="s">
        <v>4</v>
      </c>
      <c r="C239" s="211">
        <v>4994</v>
      </c>
      <c r="D239" s="211" t="s">
        <v>673</v>
      </c>
      <c r="E239" s="211" t="s">
        <v>5</v>
      </c>
      <c r="F239" s="211" t="s">
        <v>7</v>
      </c>
      <c r="G239" s="211" t="s">
        <v>40</v>
      </c>
      <c r="H239" s="211"/>
    </row>
    <row r="240" spans="1:8">
      <c r="A240" s="210">
        <v>43404</v>
      </c>
      <c r="B240" s="211" t="s">
        <v>4</v>
      </c>
      <c r="C240" s="211">
        <v>7501</v>
      </c>
      <c r="D240" s="211" t="s">
        <v>468</v>
      </c>
      <c r="E240" s="211" t="s">
        <v>5</v>
      </c>
      <c r="F240" s="211" t="s">
        <v>7</v>
      </c>
      <c r="G240" s="211" t="s">
        <v>1833</v>
      </c>
      <c r="H240" s="211"/>
    </row>
    <row r="241" spans="1:8">
      <c r="A241" s="210">
        <v>43404</v>
      </c>
      <c r="B241" s="211" t="s">
        <v>4</v>
      </c>
      <c r="C241" s="211">
        <v>9153</v>
      </c>
      <c r="D241" s="211" t="s">
        <v>3027</v>
      </c>
      <c r="E241" s="211" t="s">
        <v>5</v>
      </c>
      <c r="F241" s="211" t="s">
        <v>25</v>
      </c>
      <c r="G241" s="211" t="s">
        <v>42</v>
      </c>
      <c r="H241" s="211"/>
    </row>
    <row r="242" spans="1:8">
      <c r="A242" s="210">
        <v>43404</v>
      </c>
      <c r="B242" s="211" t="s">
        <v>4</v>
      </c>
      <c r="C242" s="211">
        <v>4627</v>
      </c>
      <c r="D242" s="211" t="s">
        <v>131</v>
      </c>
      <c r="E242" s="211" t="s">
        <v>5</v>
      </c>
      <c r="F242" s="211" t="s">
        <v>7</v>
      </c>
      <c r="G242" s="211" t="s">
        <v>37</v>
      </c>
      <c r="H242" s="211"/>
    </row>
    <row r="243" spans="1:8">
      <c r="A243" s="210">
        <v>43404</v>
      </c>
      <c r="B243" s="211" t="s">
        <v>4</v>
      </c>
      <c r="C243" s="211">
        <v>5426</v>
      </c>
      <c r="D243" s="211" t="s">
        <v>190</v>
      </c>
      <c r="E243" s="211" t="s">
        <v>5</v>
      </c>
      <c r="F243" s="211" t="s">
        <v>24</v>
      </c>
      <c r="G243" s="211" t="s">
        <v>3029</v>
      </c>
      <c r="H243" s="211"/>
    </row>
    <row r="244" spans="1:8">
      <c r="A244" s="210">
        <v>43401</v>
      </c>
      <c r="B244" s="211" t="s">
        <v>4</v>
      </c>
      <c r="C244" s="211">
        <v>4956</v>
      </c>
      <c r="D244" s="211" t="s">
        <v>1644</v>
      </c>
      <c r="E244" s="211" t="s">
        <v>534</v>
      </c>
      <c r="F244" s="211" t="s">
        <v>5</v>
      </c>
      <c r="G244" s="211" t="s">
        <v>123</v>
      </c>
      <c r="H244" s="211"/>
    </row>
    <row r="245" spans="1:8">
      <c r="A245" s="210">
        <v>43380</v>
      </c>
      <c r="B245" s="211" t="s">
        <v>4</v>
      </c>
      <c r="C245" s="211">
        <v>6250</v>
      </c>
      <c r="D245" s="211" t="s">
        <v>2854</v>
      </c>
      <c r="E245" s="211" t="s">
        <v>814</v>
      </c>
      <c r="F245" s="211" t="s">
        <v>7</v>
      </c>
      <c r="G245" s="211" t="s">
        <v>123</v>
      </c>
      <c r="H245" s="211"/>
    </row>
    <row r="246" spans="1:8">
      <c r="A246" s="210">
        <v>43402</v>
      </c>
      <c r="B246" s="211" t="s">
        <v>4</v>
      </c>
      <c r="C246" s="211">
        <v>1650</v>
      </c>
      <c r="D246" s="211" t="s">
        <v>205</v>
      </c>
      <c r="E246" s="211" t="s">
        <v>814</v>
      </c>
      <c r="F246" s="211" t="s">
        <v>6</v>
      </c>
      <c r="G246" s="211" t="s">
        <v>634</v>
      </c>
      <c r="H246" s="211"/>
    </row>
    <row r="247" spans="1:8">
      <c r="A247" s="210">
        <v>43399</v>
      </c>
      <c r="B247" s="211" t="s">
        <v>4</v>
      </c>
      <c r="C247" s="211">
        <v>2326</v>
      </c>
      <c r="D247" s="211" t="s">
        <v>205</v>
      </c>
      <c r="E247" s="211" t="s">
        <v>237</v>
      </c>
      <c r="F247" s="211" t="s">
        <v>35</v>
      </c>
      <c r="G247" s="211" t="s">
        <v>2935</v>
      </c>
      <c r="H247" s="211"/>
    </row>
    <row r="248" spans="1:8">
      <c r="A248" s="210">
        <v>43404</v>
      </c>
      <c r="B248" s="211" t="s">
        <v>4</v>
      </c>
      <c r="C248" s="211">
        <v>4482</v>
      </c>
      <c r="D248" s="211" t="s">
        <v>158</v>
      </c>
      <c r="E248" s="211" t="s">
        <v>225</v>
      </c>
      <c r="F248" s="211" t="s">
        <v>6</v>
      </c>
      <c r="G248" s="211" t="s">
        <v>3030</v>
      </c>
      <c r="H248" s="211"/>
    </row>
    <row r="249" spans="1:8">
      <c r="A249" s="210">
        <v>43394</v>
      </c>
      <c r="B249" s="211" t="s">
        <v>984</v>
      </c>
      <c r="C249" s="211" t="s">
        <v>2889</v>
      </c>
      <c r="D249" s="211" t="s">
        <v>2890</v>
      </c>
      <c r="E249" s="211" t="s">
        <v>984</v>
      </c>
      <c r="F249" s="211" t="s">
        <v>24</v>
      </c>
      <c r="G249" s="211" t="s">
        <v>1833</v>
      </c>
      <c r="H249" s="211"/>
    </row>
    <row r="250" spans="1:8">
      <c r="A250" s="210">
        <v>43394</v>
      </c>
      <c r="B250" s="211" t="s">
        <v>984</v>
      </c>
      <c r="C250" s="211" t="s">
        <v>2892</v>
      </c>
      <c r="D250" s="211" t="s">
        <v>1147</v>
      </c>
      <c r="E250" s="211" t="s">
        <v>984</v>
      </c>
      <c r="F250" s="211" t="s">
        <v>24</v>
      </c>
      <c r="G250" s="211" t="s">
        <v>1833</v>
      </c>
      <c r="H250" s="211"/>
    </row>
    <row r="251" spans="1:8">
      <c r="A251" s="210">
        <v>43394</v>
      </c>
      <c r="B251" s="211" t="s">
        <v>22</v>
      </c>
      <c r="C251" s="211">
        <v>6780</v>
      </c>
      <c r="D251" s="211" t="s">
        <v>628</v>
      </c>
      <c r="E251" s="211" t="s">
        <v>984</v>
      </c>
      <c r="F251" s="211" t="s">
        <v>7</v>
      </c>
      <c r="G251" s="211" t="s">
        <v>1833</v>
      </c>
      <c r="H251" s="211"/>
    </row>
    <row r="252" spans="1:8">
      <c r="A252" s="210">
        <v>43399</v>
      </c>
      <c r="B252" s="211" t="s">
        <v>984</v>
      </c>
      <c r="C252" s="211" t="s">
        <v>2936</v>
      </c>
      <c r="D252" s="211" t="s">
        <v>2937</v>
      </c>
      <c r="E252" s="211" t="s">
        <v>984</v>
      </c>
      <c r="F252" s="211" t="s">
        <v>2601</v>
      </c>
      <c r="G252" s="211" t="s">
        <v>514</v>
      </c>
      <c r="H252" s="211"/>
    </row>
    <row r="253" spans="1:8">
      <c r="A253" s="210">
        <v>43402</v>
      </c>
      <c r="B253" s="211" t="s">
        <v>22</v>
      </c>
      <c r="C253" s="211">
        <v>2880</v>
      </c>
      <c r="D253" s="211" t="s">
        <v>2974</v>
      </c>
      <c r="E253" s="211" t="s">
        <v>984</v>
      </c>
      <c r="F253" s="211" t="s">
        <v>24</v>
      </c>
      <c r="G253" s="211" t="s">
        <v>1633</v>
      </c>
      <c r="H253" s="211"/>
    </row>
    <row r="254" spans="1:8">
      <c r="A254" s="210">
        <v>43404</v>
      </c>
      <c r="B254" s="211" t="s">
        <v>4</v>
      </c>
      <c r="C254" s="211">
        <v>7373</v>
      </c>
      <c r="D254" s="211" t="s">
        <v>631</v>
      </c>
      <c r="E254" s="211" t="s">
        <v>984</v>
      </c>
      <c r="F254" s="211" t="s">
        <v>24</v>
      </c>
      <c r="G254" s="211" t="s">
        <v>3020</v>
      </c>
      <c r="H254" s="211"/>
    </row>
    <row r="255" spans="1:8">
      <c r="A255" s="210">
        <v>43404</v>
      </c>
      <c r="B255" s="211" t="s">
        <v>4</v>
      </c>
      <c r="C255" s="211">
        <v>8811</v>
      </c>
      <c r="D255" s="211" t="s">
        <v>3023</v>
      </c>
      <c r="E255" s="211" t="s">
        <v>984</v>
      </c>
      <c r="F255" s="211" t="s">
        <v>7</v>
      </c>
      <c r="G255" s="211" t="s">
        <v>1833</v>
      </c>
      <c r="H255" s="211"/>
    </row>
    <row r="256" spans="1:8">
      <c r="A256" s="210">
        <v>43389</v>
      </c>
      <c r="B256" s="211" t="s">
        <v>4</v>
      </c>
      <c r="C256" s="211">
        <v>6140</v>
      </c>
      <c r="D256" s="211" t="s">
        <v>142</v>
      </c>
      <c r="E256" s="211" t="s">
        <v>34</v>
      </c>
      <c r="F256" s="211" t="s">
        <v>2878</v>
      </c>
      <c r="G256" s="211" t="s">
        <v>116</v>
      </c>
      <c r="H256" s="211"/>
    </row>
    <row r="257" spans="1:8">
      <c r="A257" s="210">
        <v>43401</v>
      </c>
      <c r="B257" s="211" t="s">
        <v>4</v>
      </c>
      <c r="C257" s="211">
        <v>7740</v>
      </c>
      <c r="D257" s="211" t="s">
        <v>138</v>
      </c>
      <c r="E257" s="211" t="s">
        <v>79</v>
      </c>
      <c r="F257" s="211" t="s">
        <v>56</v>
      </c>
      <c r="G257" s="211" t="s">
        <v>98</v>
      </c>
      <c r="H257" s="211"/>
    </row>
    <row r="258" spans="1:8">
      <c r="A258" s="210">
        <v>43402</v>
      </c>
      <c r="B258" s="211" t="s">
        <v>4</v>
      </c>
      <c r="C258" s="211">
        <v>1159</v>
      </c>
      <c r="D258" s="211" t="s">
        <v>205</v>
      </c>
      <c r="E258" s="211" t="s">
        <v>79</v>
      </c>
      <c r="F258" s="211" t="s">
        <v>100</v>
      </c>
      <c r="G258" s="211" t="s">
        <v>1633</v>
      </c>
      <c r="H258" s="211"/>
    </row>
    <row r="259" spans="1:8">
      <c r="A259" s="210">
        <v>43404</v>
      </c>
      <c r="B259" s="211" t="s">
        <v>4</v>
      </c>
      <c r="C259" s="211">
        <v>7432</v>
      </c>
      <c r="D259" s="211" t="s">
        <v>3017</v>
      </c>
      <c r="E259" s="211" t="s">
        <v>79</v>
      </c>
      <c r="F259" s="211" t="s">
        <v>24</v>
      </c>
      <c r="G259" s="211" t="s">
        <v>388</v>
      </c>
      <c r="H259" s="211"/>
    </row>
    <row r="260" spans="1:8">
      <c r="A260" s="210">
        <v>43404</v>
      </c>
      <c r="B260" s="211" t="s">
        <v>4</v>
      </c>
      <c r="C260" s="211">
        <v>6133</v>
      </c>
      <c r="D260" s="211" t="s">
        <v>142</v>
      </c>
      <c r="E260" s="211" t="s">
        <v>79</v>
      </c>
      <c r="F260" s="211" t="s">
        <v>7</v>
      </c>
      <c r="G260" s="211" t="s">
        <v>663</v>
      </c>
      <c r="H260" s="211"/>
    </row>
    <row r="261" spans="1:8">
      <c r="A261" s="210">
        <v>43404</v>
      </c>
      <c r="B261" s="211" t="s">
        <v>4</v>
      </c>
      <c r="C261" s="211">
        <v>1749</v>
      </c>
      <c r="D261" s="211" t="s">
        <v>136</v>
      </c>
      <c r="E261" s="211" t="s">
        <v>79</v>
      </c>
      <c r="F261" s="211" t="s">
        <v>24</v>
      </c>
      <c r="G261" s="211" t="s">
        <v>42</v>
      </c>
      <c r="H261" s="211"/>
    </row>
    <row r="262" spans="1:8">
      <c r="A262" s="210">
        <v>43387</v>
      </c>
      <c r="B262" s="211" t="s">
        <v>4</v>
      </c>
      <c r="C262" s="211">
        <v>9068</v>
      </c>
      <c r="D262" s="211" t="s">
        <v>161</v>
      </c>
      <c r="E262" s="211" t="s">
        <v>25</v>
      </c>
      <c r="F262" s="211" t="s">
        <v>82</v>
      </c>
      <c r="G262" s="211" t="s">
        <v>98</v>
      </c>
      <c r="H262" s="211"/>
    </row>
    <row r="263" spans="1:8">
      <c r="A263" s="210">
        <v>43393</v>
      </c>
      <c r="B263" s="211" t="s">
        <v>4</v>
      </c>
      <c r="C263" s="211">
        <v>4640</v>
      </c>
      <c r="D263" s="211" t="s">
        <v>131</v>
      </c>
      <c r="E263" s="211" t="s">
        <v>25</v>
      </c>
      <c r="F263" s="211" t="s">
        <v>225</v>
      </c>
      <c r="G263" s="211" t="s">
        <v>123</v>
      </c>
      <c r="H263" s="211"/>
    </row>
    <row r="264" spans="1:8">
      <c r="A264" s="210">
        <v>43393</v>
      </c>
      <c r="B264" s="211" t="s">
        <v>4</v>
      </c>
      <c r="C264" s="211">
        <v>4540</v>
      </c>
      <c r="D264" s="211" t="s">
        <v>131</v>
      </c>
      <c r="E264" s="211" t="s">
        <v>25</v>
      </c>
      <c r="F264" s="211" t="s">
        <v>4</v>
      </c>
      <c r="G264" s="211" t="s">
        <v>2886</v>
      </c>
      <c r="H264" s="211"/>
    </row>
    <row r="265" spans="1:8">
      <c r="A265" s="210">
        <v>43394</v>
      </c>
      <c r="B265" s="211" t="s">
        <v>4</v>
      </c>
      <c r="C265" s="211">
        <v>4985</v>
      </c>
      <c r="D265" s="211" t="s">
        <v>158</v>
      </c>
      <c r="E265" s="211" t="s">
        <v>25</v>
      </c>
      <c r="F265" s="211" t="s">
        <v>82</v>
      </c>
      <c r="G265" s="211" t="s">
        <v>123</v>
      </c>
      <c r="H265" s="211"/>
    </row>
    <row r="266" spans="1:8">
      <c r="A266" s="211" t="s">
        <v>2949</v>
      </c>
      <c r="B266" s="211" t="s">
        <v>4</v>
      </c>
      <c r="C266" s="211">
        <v>1456</v>
      </c>
      <c r="D266" s="211" t="s">
        <v>132</v>
      </c>
      <c r="E266" s="211" t="s">
        <v>25</v>
      </c>
      <c r="F266" s="211" t="s">
        <v>7</v>
      </c>
      <c r="G266" s="211" t="s">
        <v>1996</v>
      </c>
      <c r="H266" s="211"/>
    </row>
    <row r="267" spans="1:8">
      <c r="A267" s="210">
        <v>43402</v>
      </c>
      <c r="B267" s="211" t="s">
        <v>4</v>
      </c>
      <c r="C267" s="211">
        <v>7597</v>
      </c>
      <c r="D267" s="211" t="s">
        <v>2982</v>
      </c>
      <c r="E267" s="211" t="s">
        <v>25</v>
      </c>
      <c r="F267" s="211" t="s">
        <v>5</v>
      </c>
      <c r="G267" s="211" t="s">
        <v>1833</v>
      </c>
      <c r="H267" s="211"/>
    </row>
    <row r="268" spans="1:8">
      <c r="A268" s="210">
        <v>43403</v>
      </c>
      <c r="B268" s="211" t="s">
        <v>4</v>
      </c>
      <c r="C268" s="211">
        <v>8225</v>
      </c>
      <c r="D268" s="211" t="s">
        <v>162</v>
      </c>
      <c r="E268" s="211" t="s">
        <v>25</v>
      </c>
      <c r="F268" s="211" t="s">
        <v>24</v>
      </c>
      <c r="G268" s="211" t="s">
        <v>2923</v>
      </c>
      <c r="H268" s="211"/>
    </row>
    <row r="269" spans="1:8">
      <c r="A269" s="210">
        <v>43374</v>
      </c>
      <c r="B269" s="211" t="s">
        <v>4</v>
      </c>
      <c r="C269" s="211">
        <v>4918</v>
      </c>
      <c r="D269" s="211" t="s">
        <v>152</v>
      </c>
      <c r="E269" s="211" t="s">
        <v>18</v>
      </c>
      <c r="F269" s="211" t="s">
        <v>56</v>
      </c>
      <c r="G269" s="211" t="s">
        <v>2833</v>
      </c>
      <c r="H269" s="211"/>
    </row>
    <row r="270" spans="1:8">
      <c r="A270" s="210">
        <v>43394</v>
      </c>
      <c r="B270" s="211" t="s">
        <v>984</v>
      </c>
      <c r="C270" s="211" t="s">
        <v>2893</v>
      </c>
      <c r="D270" s="211" t="s">
        <v>2894</v>
      </c>
      <c r="E270" s="211" t="s">
        <v>18</v>
      </c>
      <c r="F270" s="211" t="s">
        <v>24</v>
      </c>
      <c r="G270" s="211" t="s">
        <v>1833</v>
      </c>
      <c r="H270" s="211"/>
    </row>
    <row r="271" spans="1:8">
      <c r="A271" s="210">
        <v>43402</v>
      </c>
      <c r="B271" s="211" t="s">
        <v>4</v>
      </c>
      <c r="C271" s="211">
        <v>2273</v>
      </c>
      <c r="D271" s="211" t="s">
        <v>205</v>
      </c>
      <c r="E271" s="211" t="s">
        <v>18</v>
      </c>
      <c r="F271" s="211" t="s">
        <v>35</v>
      </c>
      <c r="G271" s="211" t="s">
        <v>42</v>
      </c>
      <c r="H271" s="211"/>
    </row>
    <row r="272" spans="1:8">
      <c r="A272" s="210">
        <v>43402</v>
      </c>
      <c r="B272" s="211" t="s">
        <v>4</v>
      </c>
      <c r="C272" s="211">
        <v>3347</v>
      </c>
      <c r="D272" s="211" t="s">
        <v>151</v>
      </c>
      <c r="E272" s="211" t="s">
        <v>12</v>
      </c>
      <c r="F272" s="211" t="s">
        <v>653</v>
      </c>
      <c r="G272" s="211" t="s">
        <v>2929</v>
      </c>
      <c r="H272" s="211"/>
    </row>
    <row r="273" spans="1:9">
      <c r="A273" s="210">
        <v>43403</v>
      </c>
      <c r="B273" s="211" t="s">
        <v>4</v>
      </c>
      <c r="C273" s="211">
        <v>1321</v>
      </c>
      <c r="D273" s="211" t="s">
        <v>205</v>
      </c>
      <c r="E273" s="211" t="s">
        <v>12</v>
      </c>
      <c r="F273" s="211" t="s">
        <v>24</v>
      </c>
      <c r="G273" s="211" t="s">
        <v>42</v>
      </c>
      <c r="H273" s="211"/>
    </row>
    <row r="274" spans="1:9">
      <c r="A274" s="210">
        <v>43403</v>
      </c>
      <c r="B274" s="211" t="s">
        <v>22</v>
      </c>
      <c r="C274" s="211">
        <v>6791</v>
      </c>
      <c r="D274" s="211" t="s">
        <v>479</v>
      </c>
      <c r="E274" s="211" t="s">
        <v>12</v>
      </c>
      <c r="F274" s="211" t="s">
        <v>7</v>
      </c>
      <c r="G274" s="211" t="s">
        <v>388</v>
      </c>
      <c r="H274" s="211"/>
    </row>
    <row r="275" spans="1:9">
      <c r="A275" s="210">
        <v>43403</v>
      </c>
      <c r="B275" s="211" t="s">
        <v>7</v>
      </c>
      <c r="C275" s="211">
        <v>57710</v>
      </c>
      <c r="D275" s="211" t="s">
        <v>383</v>
      </c>
      <c r="E275" s="211" t="s">
        <v>12</v>
      </c>
      <c r="F275" s="211" t="s">
        <v>7</v>
      </c>
      <c r="G275" s="211" t="s">
        <v>388</v>
      </c>
      <c r="H275" s="211"/>
    </row>
    <row r="276" spans="1:9">
      <c r="A276" s="210">
        <v>43403</v>
      </c>
      <c r="B276" s="211" t="s">
        <v>4</v>
      </c>
      <c r="C276" s="211">
        <v>7263</v>
      </c>
      <c r="D276" s="211" t="s">
        <v>156</v>
      </c>
      <c r="E276" s="211" t="s">
        <v>29</v>
      </c>
      <c r="F276" s="211" t="s">
        <v>24</v>
      </c>
      <c r="G276" s="211" t="s">
        <v>514</v>
      </c>
      <c r="H276" s="211"/>
    </row>
    <row r="277" spans="1:9">
      <c r="A277" s="210">
        <v>43402</v>
      </c>
      <c r="B277" s="211" t="s">
        <v>4</v>
      </c>
      <c r="C277" s="211">
        <v>8223</v>
      </c>
      <c r="D277" s="211" t="s">
        <v>162</v>
      </c>
      <c r="E277" s="211" t="s">
        <v>451</v>
      </c>
      <c r="F277" s="211" t="s">
        <v>24</v>
      </c>
      <c r="G277" s="211" t="s">
        <v>65</v>
      </c>
      <c r="H277" s="211"/>
    </row>
    <row r="278" spans="1:9">
      <c r="A278" s="210">
        <v>43403</v>
      </c>
      <c r="B278" s="211" t="s">
        <v>4</v>
      </c>
      <c r="C278" s="211">
        <v>4570</v>
      </c>
      <c r="D278" s="211" t="s">
        <v>131</v>
      </c>
      <c r="E278" s="211" t="s">
        <v>1679</v>
      </c>
      <c r="F278" s="211" t="s">
        <v>12</v>
      </c>
      <c r="G278" s="211" t="s">
        <v>3010</v>
      </c>
      <c r="H278" s="211"/>
    </row>
    <row r="279" spans="1:9">
      <c r="A279" s="210">
        <v>43401</v>
      </c>
      <c r="B279" s="211" t="s">
        <v>4</v>
      </c>
      <c r="C279" s="211">
        <v>2551</v>
      </c>
      <c r="D279" s="211" t="s">
        <v>205</v>
      </c>
      <c r="E279" s="211" t="s">
        <v>2961</v>
      </c>
      <c r="F279" s="211" t="s">
        <v>24</v>
      </c>
      <c r="G279" s="211" t="s">
        <v>98</v>
      </c>
      <c r="H279" s="211"/>
    </row>
    <row r="282" spans="1:9">
      <c r="I282" t="s">
        <v>7</v>
      </c>
    </row>
    <row r="283" spans="1:9">
      <c r="I283" t="s">
        <v>4</v>
      </c>
    </row>
    <row r="284" spans="1:9">
      <c r="I284" t="s">
        <v>6</v>
      </c>
    </row>
    <row r="285" spans="1:9">
      <c r="I285" t="s">
        <v>580</v>
      </c>
    </row>
    <row r="286" spans="1:9">
      <c r="I286" t="s">
        <v>1125</v>
      </c>
    </row>
    <row r="287" spans="1:9">
      <c r="I287" t="s">
        <v>3099</v>
      </c>
    </row>
    <row r="288" spans="1:9">
      <c r="I288" t="s">
        <v>3100</v>
      </c>
    </row>
    <row r="289" spans="9:9">
      <c r="I289" t="s">
        <v>3101</v>
      </c>
    </row>
    <row r="290" spans="9:9">
      <c r="I290" t="s">
        <v>3102</v>
      </c>
    </row>
    <row r="291" spans="9:9">
      <c r="I291" t="s">
        <v>3103</v>
      </c>
    </row>
    <row r="292" spans="9:9">
      <c r="I292" t="s">
        <v>1108</v>
      </c>
    </row>
    <row r="293" spans="9:9">
      <c r="I293" t="s">
        <v>759</v>
      </c>
    </row>
    <row r="294" spans="9:9">
      <c r="I294" t="s">
        <v>25</v>
      </c>
    </row>
    <row r="295" spans="9:9">
      <c r="I295" t="s">
        <v>3104</v>
      </c>
    </row>
    <row r="296" spans="9:9">
      <c r="I296" t="s">
        <v>3105</v>
      </c>
    </row>
    <row r="297" spans="9:9">
      <c r="I297" t="s">
        <v>761</v>
      </c>
    </row>
    <row r="298" spans="9:9">
      <c r="I298" t="s">
        <v>3106</v>
      </c>
    </row>
    <row r="299" spans="9:9">
      <c r="I299" t="s">
        <v>759</v>
      </c>
    </row>
  </sheetData>
  <sortState ref="A4:H279">
    <sortCondition ref="E4"/>
  </sortState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0"/>
  <dimension ref="A1:J231"/>
  <sheetViews>
    <sheetView topLeftCell="A202" zoomScale="107" zoomScaleNormal="107" zoomScalePageLayoutView="107" workbookViewId="0">
      <selection activeCell="H232" sqref="H2:H232"/>
    </sheetView>
  </sheetViews>
  <sheetFormatPr baseColWidth="10" defaultRowHeight="15"/>
  <cols>
    <col min="4" max="4" width="23.33203125" customWidth="1"/>
    <col min="6" max="6" width="16" customWidth="1"/>
    <col min="7" max="7" width="28.1640625" customWidth="1"/>
    <col min="8" max="8" width="26.83203125" customWidth="1"/>
  </cols>
  <sheetData>
    <row r="1" spans="1:8">
      <c r="A1" s="210">
        <v>43405</v>
      </c>
      <c r="B1" s="211" t="s">
        <v>4</v>
      </c>
      <c r="C1" s="211">
        <v>1434</v>
      </c>
      <c r="D1" s="211" t="s">
        <v>205</v>
      </c>
      <c r="E1" s="211" t="s">
        <v>112</v>
      </c>
      <c r="F1" s="211" t="s">
        <v>7</v>
      </c>
      <c r="G1" s="211" t="s">
        <v>2923</v>
      </c>
      <c r="H1" s="211"/>
    </row>
    <row r="2" spans="1:8">
      <c r="A2" s="210">
        <v>43405</v>
      </c>
      <c r="B2" s="211" t="s">
        <v>4</v>
      </c>
      <c r="C2" s="211">
        <v>1473</v>
      </c>
      <c r="D2" s="211" t="s">
        <v>141</v>
      </c>
      <c r="E2" s="211" t="s">
        <v>24</v>
      </c>
      <c r="F2" s="211" t="s">
        <v>653</v>
      </c>
      <c r="G2" s="211" t="s">
        <v>2923</v>
      </c>
    </row>
    <row r="3" spans="1:8">
      <c r="A3" s="210">
        <v>43405</v>
      </c>
      <c r="B3" s="211" t="s">
        <v>4</v>
      </c>
      <c r="C3" s="211">
        <v>5405</v>
      </c>
      <c r="D3" s="211" t="s">
        <v>194</v>
      </c>
      <c r="E3" s="211" t="s">
        <v>24</v>
      </c>
      <c r="F3" s="211" t="s">
        <v>24</v>
      </c>
      <c r="G3" s="211" t="s">
        <v>663</v>
      </c>
    </row>
    <row r="4" spans="1:8">
      <c r="A4" s="210">
        <v>43405</v>
      </c>
      <c r="B4" s="211" t="s">
        <v>4</v>
      </c>
      <c r="C4" s="211">
        <v>8080</v>
      </c>
      <c r="D4" s="211" t="s">
        <v>133</v>
      </c>
      <c r="E4" s="211" t="s">
        <v>24</v>
      </c>
      <c r="F4" s="211" t="s">
        <v>7</v>
      </c>
      <c r="G4" s="211" t="s">
        <v>388</v>
      </c>
    </row>
    <row r="5" spans="1:8">
      <c r="A5" s="210">
        <v>43405</v>
      </c>
      <c r="B5" s="211" t="s">
        <v>4</v>
      </c>
      <c r="C5" s="211">
        <v>2440</v>
      </c>
      <c r="D5" s="211" t="s">
        <v>3049</v>
      </c>
      <c r="E5" s="211" t="s">
        <v>24</v>
      </c>
      <c r="F5" s="211" t="s">
        <v>7</v>
      </c>
      <c r="G5" s="211" t="s">
        <v>388</v>
      </c>
    </row>
    <row r="6" spans="1:8">
      <c r="A6" s="210">
        <v>43405</v>
      </c>
      <c r="B6" s="211" t="s">
        <v>4</v>
      </c>
      <c r="C6" s="211">
        <v>3566</v>
      </c>
      <c r="D6" s="211" t="s">
        <v>168</v>
      </c>
      <c r="E6" s="211" t="s">
        <v>24</v>
      </c>
      <c r="F6" s="211" t="s">
        <v>3070</v>
      </c>
      <c r="G6" s="211" t="s">
        <v>42</v>
      </c>
    </row>
    <row r="7" spans="1:8">
      <c r="A7" s="210">
        <v>43405</v>
      </c>
      <c r="B7" s="211" t="s">
        <v>4</v>
      </c>
      <c r="C7" s="211">
        <v>5371</v>
      </c>
      <c r="D7" s="211" t="s">
        <v>155</v>
      </c>
      <c r="E7" s="211" t="s">
        <v>3075</v>
      </c>
      <c r="F7" s="211" t="s">
        <v>7</v>
      </c>
      <c r="G7" s="211" t="s">
        <v>42</v>
      </c>
    </row>
    <row r="8" spans="1:8">
      <c r="A8" s="210">
        <v>43405</v>
      </c>
      <c r="B8" s="211" t="s">
        <v>7</v>
      </c>
      <c r="C8" s="211">
        <v>95250</v>
      </c>
      <c r="D8" s="211" t="s">
        <v>3078</v>
      </c>
      <c r="E8" s="211" t="s">
        <v>10</v>
      </c>
      <c r="F8" s="211" t="s">
        <v>7</v>
      </c>
      <c r="G8" s="211" t="s">
        <v>388</v>
      </c>
    </row>
    <row r="9" spans="1:8">
      <c r="A9" s="210">
        <v>43405</v>
      </c>
      <c r="B9" s="211" t="s">
        <v>4</v>
      </c>
      <c r="C9" s="211">
        <v>1372</v>
      </c>
      <c r="D9" s="211" t="s">
        <v>205</v>
      </c>
      <c r="E9" s="211" t="s">
        <v>14</v>
      </c>
      <c r="F9" s="211" t="s">
        <v>814</v>
      </c>
      <c r="G9" s="211" t="s">
        <v>3033</v>
      </c>
    </row>
    <row r="10" spans="1:8">
      <c r="A10" s="210">
        <v>43405</v>
      </c>
      <c r="B10" s="211" t="s">
        <v>4</v>
      </c>
      <c r="C10" s="211">
        <v>4367</v>
      </c>
      <c r="D10" s="211" t="s">
        <v>145</v>
      </c>
      <c r="E10" s="211" t="s">
        <v>14</v>
      </c>
      <c r="F10" s="211" t="s">
        <v>24</v>
      </c>
      <c r="G10" s="211" t="s">
        <v>123</v>
      </c>
    </row>
    <row r="11" spans="1:8">
      <c r="A11" s="210">
        <v>43405</v>
      </c>
      <c r="B11" s="211" t="s">
        <v>4</v>
      </c>
      <c r="C11" s="211">
        <v>8010</v>
      </c>
      <c r="D11" s="211" t="s">
        <v>135</v>
      </c>
      <c r="E11" s="211" t="s">
        <v>1134</v>
      </c>
      <c r="F11" s="211" t="s">
        <v>7</v>
      </c>
      <c r="G11" s="211" t="s">
        <v>1833</v>
      </c>
    </row>
    <row r="12" spans="1:8">
      <c r="A12" s="210">
        <v>43405</v>
      </c>
      <c r="B12" s="211" t="s">
        <v>4</v>
      </c>
      <c r="C12" s="211">
        <v>5853</v>
      </c>
      <c r="D12" s="211" t="s">
        <v>184</v>
      </c>
      <c r="E12" s="211" t="s">
        <v>633</v>
      </c>
      <c r="F12" s="211" t="s">
        <v>24</v>
      </c>
      <c r="G12" s="211" t="s">
        <v>1833</v>
      </c>
    </row>
    <row r="13" spans="1:8">
      <c r="A13" s="210">
        <v>43405</v>
      </c>
      <c r="B13" s="211" t="s">
        <v>6</v>
      </c>
      <c r="C13" s="211">
        <v>86462</v>
      </c>
      <c r="D13" s="211" t="s">
        <v>3036</v>
      </c>
      <c r="E13" s="211" t="s">
        <v>6</v>
      </c>
      <c r="F13" s="211" t="s">
        <v>24</v>
      </c>
      <c r="G13" s="211" t="s">
        <v>1833</v>
      </c>
    </row>
    <row r="14" spans="1:8">
      <c r="A14" s="210">
        <v>43405</v>
      </c>
      <c r="B14" s="211" t="s">
        <v>6</v>
      </c>
      <c r="C14" s="211">
        <v>54453</v>
      </c>
      <c r="D14" s="211" t="s">
        <v>3072</v>
      </c>
      <c r="E14" s="211" t="s">
        <v>363</v>
      </c>
      <c r="F14" s="211" t="s">
        <v>24</v>
      </c>
      <c r="G14" s="211" t="s">
        <v>235</v>
      </c>
    </row>
    <row r="15" spans="1:8">
      <c r="A15" s="210">
        <v>43405</v>
      </c>
      <c r="B15" s="211" t="s">
        <v>4</v>
      </c>
      <c r="C15" s="211">
        <v>5834</v>
      </c>
      <c r="D15" s="211" t="s">
        <v>307</v>
      </c>
      <c r="E15" s="211" t="s">
        <v>646</v>
      </c>
      <c r="F15" s="211" t="s">
        <v>24</v>
      </c>
      <c r="G15" s="211" t="s">
        <v>663</v>
      </c>
    </row>
    <row r="16" spans="1:8">
      <c r="A16" s="210">
        <v>43405</v>
      </c>
      <c r="B16" s="211" t="s">
        <v>4</v>
      </c>
      <c r="C16" s="211">
        <v>1430</v>
      </c>
      <c r="D16" s="211" t="s">
        <v>205</v>
      </c>
      <c r="E16" s="211" t="s">
        <v>7</v>
      </c>
      <c r="F16" s="211" t="s">
        <v>29</v>
      </c>
      <c r="G16" s="211" t="s">
        <v>2275</v>
      </c>
    </row>
    <row r="17" spans="1:7">
      <c r="A17" s="210">
        <v>43405</v>
      </c>
      <c r="B17" s="211" t="s">
        <v>4</v>
      </c>
      <c r="C17" s="211">
        <v>1420</v>
      </c>
      <c r="D17" s="211" t="s">
        <v>205</v>
      </c>
      <c r="E17" s="211" t="s">
        <v>7</v>
      </c>
      <c r="F17" s="211" t="s">
        <v>7</v>
      </c>
      <c r="G17" s="211" t="s">
        <v>388</v>
      </c>
    </row>
    <row r="18" spans="1:7">
      <c r="A18" s="210">
        <v>43405</v>
      </c>
      <c r="B18" s="211" t="s">
        <v>7</v>
      </c>
      <c r="C18" s="211">
        <v>54800</v>
      </c>
      <c r="D18" s="211" t="s">
        <v>1393</v>
      </c>
      <c r="E18" s="211" t="s">
        <v>7</v>
      </c>
      <c r="F18" s="211" t="s">
        <v>24</v>
      </c>
      <c r="G18" s="211" t="s">
        <v>388</v>
      </c>
    </row>
    <row r="19" spans="1:7">
      <c r="A19" s="210">
        <v>43405</v>
      </c>
      <c r="B19" s="211" t="s">
        <v>22</v>
      </c>
      <c r="C19" s="211">
        <v>6700</v>
      </c>
      <c r="D19" s="211" t="s">
        <v>326</v>
      </c>
      <c r="E19" s="211" t="s">
        <v>7</v>
      </c>
      <c r="F19" s="211" t="s">
        <v>6</v>
      </c>
      <c r="G19" s="211" t="s">
        <v>42</v>
      </c>
    </row>
    <row r="20" spans="1:7">
      <c r="A20" s="210">
        <v>43405</v>
      </c>
      <c r="B20" s="211" t="s">
        <v>7</v>
      </c>
      <c r="C20" s="211">
        <v>54440</v>
      </c>
      <c r="D20" s="211" t="s">
        <v>522</v>
      </c>
      <c r="E20" s="211" t="s">
        <v>7</v>
      </c>
      <c r="F20" s="211" t="s">
        <v>7</v>
      </c>
      <c r="G20" s="211" t="s">
        <v>946</v>
      </c>
    </row>
    <row r="21" spans="1:7">
      <c r="A21" s="210">
        <v>43405</v>
      </c>
      <c r="B21" s="211" t="s">
        <v>4</v>
      </c>
      <c r="C21" s="211">
        <v>3330</v>
      </c>
      <c r="D21" s="211" t="s">
        <v>185</v>
      </c>
      <c r="E21" s="211" t="s">
        <v>7</v>
      </c>
      <c r="F21" s="211" t="s">
        <v>24</v>
      </c>
      <c r="G21" s="211" t="s">
        <v>123</v>
      </c>
    </row>
    <row r="22" spans="1:7">
      <c r="A22" s="210">
        <v>43405</v>
      </c>
      <c r="B22" s="211" t="s">
        <v>4</v>
      </c>
      <c r="C22" s="211">
        <v>2538</v>
      </c>
      <c r="D22" s="211" t="s">
        <v>205</v>
      </c>
      <c r="E22" s="211" t="s">
        <v>7</v>
      </c>
      <c r="F22" s="211" t="s">
        <v>24</v>
      </c>
      <c r="G22" s="211" t="s">
        <v>3052</v>
      </c>
    </row>
    <row r="23" spans="1:7">
      <c r="A23" s="210">
        <v>43405</v>
      </c>
      <c r="B23" s="211" t="s">
        <v>4</v>
      </c>
      <c r="C23" s="211">
        <v>2168</v>
      </c>
      <c r="D23" s="211" t="s">
        <v>205</v>
      </c>
      <c r="E23" s="211" t="s">
        <v>7</v>
      </c>
      <c r="F23" s="211" t="s">
        <v>24</v>
      </c>
      <c r="G23" s="211" t="s">
        <v>1833</v>
      </c>
    </row>
    <row r="24" spans="1:7">
      <c r="A24" s="210">
        <v>43405</v>
      </c>
      <c r="B24" s="211" t="s">
        <v>7</v>
      </c>
      <c r="C24" s="211">
        <v>54410</v>
      </c>
      <c r="D24" s="211" t="s">
        <v>3053</v>
      </c>
      <c r="E24" s="211" t="s">
        <v>7</v>
      </c>
      <c r="F24" s="211" t="s">
        <v>24</v>
      </c>
      <c r="G24" s="211" t="s">
        <v>2240</v>
      </c>
    </row>
    <row r="25" spans="1:7">
      <c r="A25" s="210">
        <v>43405</v>
      </c>
      <c r="B25" s="211" t="s">
        <v>7</v>
      </c>
      <c r="C25" s="211">
        <v>67750</v>
      </c>
      <c r="D25" s="211" t="s">
        <v>3057</v>
      </c>
      <c r="E25" s="211" t="s">
        <v>7</v>
      </c>
      <c r="F25" s="211" t="s">
        <v>6</v>
      </c>
      <c r="G25" s="211" t="s">
        <v>663</v>
      </c>
    </row>
    <row r="26" spans="1:7">
      <c r="A26" s="210">
        <v>43405</v>
      </c>
      <c r="B26" s="211" t="s">
        <v>7</v>
      </c>
      <c r="C26" s="211">
        <v>21130</v>
      </c>
      <c r="D26" s="211" t="s">
        <v>3058</v>
      </c>
      <c r="E26" s="211" t="s">
        <v>7</v>
      </c>
      <c r="F26" s="211" t="s">
        <v>7</v>
      </c>
      <c r="G26" s="211" t="s">
        <v>3059</v>
      </c>
    </row>
    <row r="27" spans="1:7">
      <c r="A27" s="210">
        <v>43405</v>
      </c>
      <c r="B27" s="211" t="s">
        <v>7</v>
      </c>
      <c r="C27" s="211">
        <v>57330</v>
      </c>
      <c r="D27" s="211" t="s">
        <v>413</v>
      </c>
      <c r="E27" s="211" t="s">
        <v>7</v>
      </c>
      <c r="F27" s="211" t="s">
        <v>24</v>
      </c>
      <c r="G27" s="211" t="s">
        <v>3015</v>
      </c>
    </row>
    <row r="28" spans="1:7">
      <c r="A28" s="210">
        <v>43405</v>
      </c>
      <c r="B28" s="211" t="s">
        <v>7</v>
      </c>
      <c r="C28" s="211">
        <v>57390</v>
      </c>
      <c r="D28" s="211" t="s">
        <v>350</v>
      </c>
      <c r="E28" s="211" t="s">
        <v>7</v>
      </c>
      <c r="F28" s="211" t="s">
        <v>24</v>
      </c>
      <c r="G28" s="211" t="s">
        <v>388</v>
      </c>
    </row>
    <row r="29" spans="1:7">
      <c r="A29" s="210">
        <v>43405</v>
      </c>
      <c r="B29" s="211" t="s">
        <v>7</v>
      </c>
      <c r="C29" s="211">
        <v>76133</v>
      </c>
      <c r="D29" s="211" t="s">
        <v>3073</v>
      </c>
      <c r="E29" s="211" t="s">
        <v>7</v>
      </c>
      <c r="F29" s="211" t="s">
        <v>7</v>
      </c>
      <c r="G29" s="211" t="s">
        <v>1833</v>
      </c>
    </row>
    <row r="30" spans="1:7">
      <c r="A30" s="210">
        <v>43405</v>
      </c>
      <c r="B30" s="211" t="s">
        <v>4</v>
      </c>
      <c r="C30" s="211">
        <v>4346</v>
      </c>
      <c r="D30" s="211" t="s">
        <v>141</v>
      </c>
      <c r="E30" s="211" t="s">
        <v>7</v>
      </c>
      <c r="F30" s="211" t="s">
        <v>7</v>
      </c>
      <c r="G30" s="211" t="s">
        <v>123</v>
      </c>
    </row>
    <row r="31" spans="1:7">
      <c r="A31" s="210">
        <v>43405</v>
      </c>
      <c r="B31" s="211" t="s">
        <v>7</v>
      </c>
      <c r="C31" s="211">
        <v>57970</v>
      </c>
      <c r="D31" s="211" t="s">
        <v>739</v>
      </c>
      <c r="E31" s="211" t="s">
        <v>7</v>
      </c>
      <c r="F31" s="211" t="s">
        <v>24</v>
      </c>
      <c r="G31" s="211" t="s">
        <v>2923</v>
      </c>
    </row>
    <row r="32" spans="1:7">
      <c r="A32" s="210">
        <v>43405</v>
      </c>
      <c r="B32" s="211" t="s">
        <v>4</v>
      </c>
      <c r="C32" s="211">
        <v>8359</v>
      </c>
      <c r="D32" s="211" t="s">
        <v>3046</v>
      </c>
      <c r="E32" s="211" t="s">
        <v>66</v>
      </c>
      <c r="F32" s="211" t="s">
        <v>24</v>
      </c>
      <c r="G32" s="211" t="s">
        <v>42</v>
      </c>
    </row>
    <row r="33" spans="1:7">
      <c r="A33" s="210">
        <v>43405</v>
      </c>
      <c r="B33" s="211" t="s">
        <v>4</v>
      </c>
      <c r="C33" s="211">
        <v>8258</v>
      </c>
      <c r="D33" s="211" t="s">
        <v>162</v>
      </c>
      <c r="E33" s="211" t="s">
        <v>66</v>
      </c>
      <c r="F33" s="211" t="s">
        <v>24</v>
      </c>
      <c r="G33" s="211" t="s">
        <v>42</v>
      </c>
    </row>
    <row r="34" spans="1:7">
      <c r="A34" s="210">
        <v>43405</v>
      </c>
      <c r="B34" s="211" t="s">
        <v>4</v>
      </c>
      <c r="C34" s="211">
        <v>6140</v>
      </c>
      <c r="D34" s="211" t="s">
        <v>142</v>
      </c>
      <c r="E34" s="211" t="s">
        <v>66</v>
      </c>
      <c r="F34" s="211" t="s">
        <v>24</v>
      </c>
      <c r="G34" s="211" t="s">
        <v>388</v>
      </c>
    </row>
    <row r="35" spans="1:7">
      <c r="A35" s="210">
        <v>43405</v>
      </c>
      <c r="B35" s="211" t="s">
        <v>4</v>
      </c>
      <c r="C35" s="211">
        <v>8223</v>
      </c>
      <c r="D35" s="211" t="s">
        <v>162</v>
      </c>
      <c r="E35" s="211" t="s">
        <v>638</v>
      </c>
      <c r="F35" s="211" t="s">
        <v>24</v>
      </c>
      <c r="G35" s="211" t="s">
        <v>42</v>
      </c>
    </row>
    <row r="36" spans="1:7">
      <c r="A36" s="210">
        <v>43405</v>
      </c>
      <c r="B36" s="211" t="s">
        <v>4</v>
      </c>
      <c r="C36" s="211">
        <v>1526</v>
      </c>
      <c r="D36" s="211" t="s">
        <v>205</v>
      </c>
      <c r="E36" s="211" t="s">
        <v>638</v>
      </c>
      <c r="F36" s="211" t="s">
        <v>489</v>
      </c>
      <c r="G36" s="211" t="s">
        <v>1833</v>
      </c>
    </row>
    <row r="37" spans="1:7">
      <c r="A37" s="210">
        <v>43405</v>
      </c>
      <c r="B37" s="211" t="s">
        <v>4</v>
      </c>
      <c r="C37" s="211">
        <v>4360</v>
      </c>
      <c r="D37" s="211" t="s">
        <v>141</v>
      </c>
      <c r="E37" s="211" t="s">
        <v>638</v>
      </c>
      <c r="F37" s="211" t="s">
        <v>24</v>
      </c>
      <c r="G37" s="211" t="s">
        <v>42</v>
      </c>
    </row>
    <row r="38" spans="1:7">
      <c r="A38" s="210">
        <v>43405</v>
      </c>
      <c r="B38" s="211" t="s">
        <v>4</v>
      </c>
      <c r="C38" s="211">
        <v>2723</v>
      </c>
      <c r="D38" s="211" t="s">
        <v>205</v>
      </c>
      <c r="E38" s="211" t="s">
        <v>9</v>
      </c>
      <c r="F38" s="211" t="s">
        <v>24</v>
      </c>
      <c r="G38" s="211" t="s">
        <v>388</v>
      </c>
    </row>
    <row r="39" spans="1:7">
      <c r="A39" s="210">
        <v>43405</v>
      </c>
      <c r="B39" s="211" t="s">
        <v>4</v>
      </c>
      <c r="C39" s="211">
        <v>1354</v>
      </c>
      <c r="D39" s="211" t="s">
        <v>205</v>
      </c>
      <c r="E39" s="211" t="s">
        <v>9</v>
      </c>
      <c r="F39" s="211" t="s">
        <v>7</v>
      </c>
      <c r="G39" s="211" t="s">
        <v>42</v>
      </c>
    </row>
    <row r="40" spans="1:7">
      <c r="A40" s="210">
        <v>43405</v>
      </c>
      <c r="B40" s="211" t="s">
        <v>4</v>
      </c>
      <c r="C40" s="211">
        <v>8029</v>
      </c>
      <c r="D40" s="211" t="s">
        <v>135</v>
      </c>
      <c r="E40" s="211" t="s">
        <v>9</v>
      </c>
      <c r="F40" s="211" t="s">
        <v>7</v>
      </c>
      <c r="G40" s="211" t="s">
        <v>1833</v>
      </c>
    </row>
    <row r="41" spans="1:7">
      <c r="A41" s="210">
        <v>43405</v>
      </c>
      <c r="B41" s="211" t="s">
        <v>9</v>
      </c>
      <c r="C41" s="211">
        <v>20020</v>
      </c>
      <c r="D41" s="211" t="s">
        <v>1083</v>
      </c>
      <c r="E41" s="211" t="s">
        <v>3071</v>
      </c>
      <c r="F41" s="211" t="s">
        <v>24</v>
      </c>
      <c r="G41" s="211" t="s">
        <v>939</v>
      </c>
    </row>
    <row r="42" spans="1:7">
      <c r="A42" s="210">
        <v>43405</v>
      </c>
      <c r="B42" s="211" t="s">
        <v>4</v>
      </c>
      <c r="C42" s="211">
        <v>3985</v>
      </c>
      <c r="D42" s="211" t="s">
        <v>3050</v>
      </c>
      <c r="E42" s="211" t="s">
        <v>4</v>
      </c>
      <c r="F42" s="211" t="s">
        <v>7</v>
      </c>
      <c r="G42" s="211" t="s">
        <v>42</v>
      </c>
    </row>
    <row r="43" spans="1:7">
      <c r="A43" s="210">
        <v>43405</v>
      </c>
      <c r="B43" s="211" t="s">
        <v>4</v>
      </c>
      <c r="C43" s="211">
        <v>7539</v>
      </c>
      <c r="D43" s="211" t="s">
        <v>1215</v>
      </c>
      <c r="E43" s="211" t="s">
        <v>4</v>
      </c>
      <c r="F43" s="211" t="s">
        <v>7</v>
      </c>
      <c r="G43" s="211" t="s">
        <v>388</v>
      </c>
    </row>
    <row r="44" spans="1:7">
      <c r="A44" s="210">
        <v>43405</v>
      </c>
      <c r="B44" s="211" t="s">
        <v>4</v>
      </c>
      <c r="C44" s="211">
        <v>4991</v>
      </c>
      <c r="D44" s="211" t="s">
        <v>158</v>
      </c>
      <c r="E44" s="211" t="s">
        <v>4</v>
      </c>
      <c r="F44" s="211" t="s">
        <v>7</v>
      </c>
      <c r="G44" s="211" t="s">
        <v>123</v>
      </c>
    </row>
    <row r="45" spans="1:7">
      <c r="A45" s="210">
        <v>43405</v>
      </c>
      <c r="B45" s="211" t="s">
        <v>4</v>
      </c>
      <c r="C45" s="211">
        <v>4993</v>
      </c>
      <c r="D45" s="211" t="s">
        <v>158</v>
      </c>
      <c r="E45" s="211" t="s">
        <v>4</v>
      </c>
      <c r="F45" s="211" t="s">
        <v>7</v>
      </c>
      <c r="G45" s="211" t="s">
        <v>3081</v>
      </c>
    </row>
    <row r="46" spans="1:7">
      <c r="A46" s="210">
        <v>43405</v>
      </c>
      <c r="B46" s="211" t="s">
        <v>4</v>
      </c>
      <c r="C46" s="211">
        <v>7333</v>
      </c>
      <c r="D46" s="211" t="s">
        <v>130</v>
      </c>
      <c r="E46" s="211" t="s">
        <v>4</v>
      </c>
      <c r="F46" s="211" t="s">
        <v>7</v>
      </c>
      <c r="G46" s="211" t="s">
        <v>663</v>
      </c>
    </row>
    <row r="47" spans="1:7">
      <c r="A47" s="210">
        <v>43405</v>
      </c>
      <c r="B47" s="211" t="s">
        <v>4</v>
      </c>
      <c r="C47" s="211">
        <v>6931</v>
      </c>
      <c r="D47" s="211" t="s">
        <v>801</v>
      </c>
      <c r="E47" s="211" t="s">
        <v>4</v>
      </c>
      <c r="F47" s="211" t="s">
        <v>24</v>
      </c>
      <c r="G47" s="211" t="s">
        <v>123</v>
      </c>
    </row>
    <row r="48" spans="1:7">
      <c r="A48" s="210">
        <v>43405</v>
      </c>
      <c r="B48" s="211" t="s">
        <v>4</v>
      </c>
      <c r="C48" s="211">
        <v>4672</v>
      </c>
      <c r="D48" s="211" t="s">
        <v>987</v>
      </c>
      <c r="E48" s="211" t="s">
        <v>4</v>
      </c>
      <c r="F48" s="211" t="s">
        <v>6</v>
      </c>
      <c r="G48" s="211" t="s">
        <v>663</v>
      </c>
    </row>
    <row r="49" spans="1:7">
      <c r="A49" s="210">
        <v>43405</v>
      </c>
      <c r="B49" s="211" t="s">
        <v>4</v>
      </c>
      <c r="C49" s="211">
        <v>6587</v>
      </c>
      <c r="D49" s="211" t="s">
        <v>3067</v>
      </c>
      <c r="E49" s="211" t="s">
        <v>4</v>
      </c>
      <c r="F49" s="211" t="s">
        <v>35</v>
      </c>
      <c r="G49" s="211" t="s">
        <v>2410</v>
      </c>
    </row>
    <row r="50" spans="1:7">
      <c r="A50" s="210">
        <v>43405</v>
      </c>
      <c r="B50" s="211" t="s">
        <v>4</v>
      </c>
      <c r="C50" s="211">
        <v>6250</v>
      </c>
      <c r="D50" s="211" t="s">
        <v>3068</v>
      </c>
      <c r="E50" s="211" t="s">
        <v>4</v>
      </c>
      <c r="F50" s="211" t="s">
        <v>6</v>
      </c>
      <c r="G50" s="211" t="s">
        <v>123</v>
      </c>
    </row>
    <row r="51" spans="1:7">
      <c r="A51" s="210">
        <v>43405</v>
      </c>
      <c r="B51" s="211" t="s">
        <v>4</v>
      </c>
      <c r="C51" s="211">
        <v>4977</v>
      </c>
      <c r="D51" s="211" t="s">
        <v>199</v>
      </c>
      <c r="E51" s="211" t="s">
        <v>4</v>
      </c>
      <c r="F51" s="211" t="s">
        <v>7</v>
      </c>
      <c r="G51" s="211" t="s">
        <v>123</v>
      </c>
    </row>
    <row r="52" spans="1:7">
      <c r="A52" s="210">
        <v>43405</v>
      </c>
      <c r="B52" s="211" t="s">
        <v>4</v>
      </c>
      <c r="C52" s="211">
        <v>4579</v>
      </c>
      <c r="D52" s="211" t="s">
        <v>1119</v>
      </c>
      <c r="E52" s="211" t="s">
        <v>4</v>
      </c>
      <c r="F52" s="211" t="s">
        <v>7</v>
      </c>
      <c r="G52" s="211" t="s">
        <v>663</v>
      </c>
    </row>
    <row r="53" spans="1:7">
      <c r="A53" s="210">
        <v>43405</v>
      </c>
      <c r="B53" s="211" t="s">
        <v>4</v>
      </c>
      <c r="C53" s="211">
        <v>3944</v>
      </c>
      <c r="D53" s="211" t="s">
        <v>175</v>
      </c>
      <c r="E53" s="211" t="s">
        <v>4</v>
      </c>
      <c r="F53" s="211" t="s">
        <v>228</v>
      </c>
      <c r="G53" s="211" t="s">
        <v>663</v>
      </c>
    </row>
    <row r="54" spans="1:7">
      <c r="A54" s="210">
        <v>43405</v>
      </c>
      <c r="B54" s="211" t="s">
        <v>4</v>
      </c>
      <c r="C54" s="211">
        <v>6962</v>
      </c>
      <c r="D54" s="211" t="s">
        <v>177</v>
      </c>
      <c r="E54" s="211" t="s">
        <v>79</v>
      </c>
      <c r="F54" s="211" t="s">
        <v>24</v>
      </c>
      <c r="G54" s="211" t="s">
        <v>388</v>
      </c>
    </row>
    <row r="55" spans="1:7">
      <c r="A55" s="210">
        <v>43405</v>
      </c>
      <c r="B55" s="211" t="s">
        <v>4</v>
      </c>
      <c r="C55" s="211">
        <v>5441</v>
      </c>
      <c r="D55" s="211" t="s">
        <v>3045</v>
      </c>
      <c r="E55" s="211" t="s">
        <v>79</v>
      </c>
      <c r="F55" s="211" t="s">
        <v>6</v>
      </c>
      <c r="G55" s="211" t="s">
        <v>42</v>
      </c>
    </row>
    <row r="56" spans="1:7">
      <c r="A56" s="210">
        <v>43405</v>
      </c>
      <c r="B56" s="211" t="s">
        <v>4</v>
      </c>
      <c r="C56" s="211">
        <v>1923</v>
      </c>
      <c r="D56" s="211" t="s">
        <v>205</v>
      </c>
      <c r="E56" s="211" t="s">
        <v>79</v>
      </c>
      <c r="F56" s="211" t="s">
        <v>35</v>
      </c>
      <c r="G56" s="211" t="s">
        <v>42</v>
      </c>
    </row>
    <row r="57" spans="1:7">
      <c r="A57" s="210">
        <v>43405</v>
      </c>
      <c r="B57" s="211" t="s">
        <v>7</v>
      </c>
      <c r="C57" s="211">
        <v>54150</v>
      </c>
      <c r="D57" s="211" t="s">
        <v>2243</v>
      </c>
      <c r="E57" s="211" t="s">
        <v>79</v>
      </c>
      <c r="F57" s="211" t="s">
        <v>7</v>
      </c>
      <c r="G57" s="211" t="s">
        <v>2923</v>
      </c>
    </row>
    <row r="58" spans="1:7">
      <c r="A58" s="210">
        <v>43405</v>
      </c>
      <c r="B58" s="211" t="s">
        <v>4</v>
      </c>
      <c r="C58" s="211">
        <v>7212</v>
      </c>
      <c r="D58" s="211" t="s">
        <v>153</v>
      </c>
      <c r="E58" s="211" t="s">
        <v>79</v>
      </c>
      <c r="F58" s="211" t="s">
        <v>7</v>
      </c>
      <c r="G58" s="211" t="s">
        <v>42</v>
      </c>
    </row>
    <row r="59" spans="1:7">
      <c r="A59" s="210">
        <v>43405</v>
      </c>
      <c r="B59" s="211" t="s">
        <v>4</v>
      </c>
      <c r="C59" s="211">
        <v>7663</v>
      </c>
      <c r="D59" s="211" t="s">
        <v>310</v>
      </c>
      <c r="E59" s="211" t="s">
        <v>25</v>
      </c>
      <c r="F59" s="211" t="s">
        <v>7</v>
      </c>
      <c r="G59" s="211" t="s">
        <v>42</v>
      </c>
    </row>
    <row r="60" spans="1:7">
      <c r="A60" s="210">
        <v>43405</v>
      </c>
      <c r="B60" s="211" t="s">
        <v>4</v>
      </c>
      <c r="C60" s="211">
        <v>6916</v>
      </c>
      <c r="D60" s="211" t="s">
        <v>286</v>
      </c>
      <c r="E60" s="211" t="s">
        <v>25</v>
      </c>
      <c r="F60" s="211" t="s">
        <v>7</v>
      </c>
      <c r="G60" s="211" t="s">
        <v>42</v>
      </c>
    </row>
    <row r="61" spans="1:7">
      <c r="A61" s="210">
        <v>43405</v>
      </c>
      <c r="B61" s="211" t="s">
        <v>4</v>
      </c>
      <c r="C61" s="211">
        <v>8092</v>
      </c>
      <c r="D61" s="211" t="s">
        <v>133</v>
      </c>
      <c r="E61" s="211" t="s">
        <v>18</v>
      </c>
      <c r="F61" s="211" t="s">
        <v>7</v>
      </c>
      <c r="G61" s="211" t="s">
        <v>3037</v>
      </c>
    </row>
    <row r="62" spans="1:7">
      <c r="A62" s="210">
        <v>43405</v>
      </c>
      <c r="B62" s="211" t="s">
        <v>4</v>
      </c>
      <c r="C62" s="211">
        <v>8313</v>
      </c>
      <c r="D62" s="211" t="s">
        <v>1820</v>
      </c>
      <c r="E62" s="211" t="s">
        <v>18</v>
      </c>
      <c r="F62" s="211" t="s">
        <v>7</v>
      </c>
      <c r="G62" s="211" t="s">
        <v>3043</v>
      </c>
    </row>
    <row r="63" spans="1:7">
      <c r="A63" s="210">
        <v>43405</v>
      </c>
      <c r="B63" s="211" t="s">
        <v>4</v>
      </c>
      <c r="C63" s="211">
        <v>8436</v>
      </c>
      <c r="D63" s="211" t="s">
        <v>385</v>
      </c>
      <c r="E63" s="211" t="s">
        <v>18</v>
      </c>
      <c r="F63" s="211" t="s">
        <v>7</v>
      </c>
      <c r="G63" s="211" t="s">
        <v>42</v>
      </c>
    </row>
    <row r="64" spans="1:7">
      <c r="A64" s="210">
        <v>43405</v>
      </c>
      <c r="B64" s="211" t="s">
        <v>4</v>
      </c>
      <c r="C64" s="211">
        <v>2680</v>
      </c>
      <c r="D64" s="211" t="s">
        <v>205</v>
      </c>
      <c r="E64" s="211" t="s">
        <v>18</v>
      </c>
      <c r="F64" s="211" t="s">
        <v>7</v>
      </c>
      <c r="G64" s="211" t="s">
        <v>663</v>
      </c>
    </row>
    <row r="65" spans="1:10">
      <c r="A65" s="210">
        <v>43405</v>
      </c>
      <c r="B65" s="211" t="s">
        <v>4</v>
      </c>
      <c r="C65" s="211">
        <v>1898</v>
      </c>
      <c r="D65" s="211" t="s">
        <v>309</v>
      </c>
      <c r="E65" s="211" t="s">
        <v>12</v>
      </c>
      <c r="F65" s="211" t="s">
        <v>24</v>
      </c>
      <c r="G65" s="211" t="s">
        <v>388</v>
      </c>
    </row>
    <row r="66" spans="1:10">
      <c r="A66" s="210">
        <v>43405</v>
      </c>
      <c r="B66" s="211" t="s">
        <v>4</v>
      </c>
      <c r="C66" s="211">
        <v>7232</v>
      </c>
      <c r="D66" s="211" t="s">
        <v>153</v>
      </c>
      <c r="E66" s="211" t="s">
        <v>29</v>
      </c>
      <c r="F66" s="211" t="s">
        <v>24</v>
      </c>
      <c r="G66" s="211" t="s">
        <v>42</v>
      </c>
    </row>
    <row r="67" spans="1:10">
      <c r="A67" s="210">
        <v>43406</v>
      </c>
      <c r="B67" s="211" t="s">
        <v>4</v>
      </c>
      <c r="C67" s="211">
        <v>7260</v>
      </c>
      <c r="D67" s="211" t="s">
        <v>153</v>
      </c>
      <c r="E67" s="211" t="s">
        <v>5</v>
      </c>
      <c r="F67" s="211" t="s">
        <v>7</v>
      </c>
      <c r="G67" s="211" t="s">
        <v>42</v>
      </c>
    </row>
    <row r="68" spans="1:10">
      <c r="A68" s="210">
        <v>43406</v>
      </c>
      <c r="B68" s="211" t="s">
        <v>22</v>
      </c>
      <c r="C68" s="211">
        <v>6700</v>
      </c>
      <c r="D68" s="211" t="s">
        <v>326</v>
      </c>
      <c r="E68" s="211" t="s">
        <v>7</v>
      </c>
      <c r="F68" s="211" t="s">
        <v>24</v>
      </c>
      <c r="G68" s="211" t="s">
        <v>3031</v>
      </c>
      <c r="H68" t="s">
        <v>3107</v>
      </c>
    </row>
    <row r="69" spans="1:10">
      <c r="A69" s="210">
        <v>43406</v>
      </c>
      <c r="B69" s="211" t="s">
        <v>4</v>
      </c>
      <c r="C69" s="211">
        <v>4677</v>
      </c>
      <c r="D69" s="211" t="s">
        <v>131</v>
      </c>
      <c r="E69" s="211" t="s">
        <v>5</v>
      </c>
      <c r="F69" s="211" t="s">
        <v>7</v>
      </c>
      <c r="G69" s="211" t="s">
        <v>3010</v>
      </c>
      <c r="H69" t="s">
        <v>7</v>
      </c>
      <c r="I69">
        <v>16</v>
      </c>
      <c r="J69" s="150">
        <f>I69/$I$88</f>
        <v>0.22857142857142856</v>
      </c>
    </row>
    <row r="70" spans="1:10">
      <c r="A70" s="210">
        <v>43406</v>
      </c>
      <c r="B70" s="211" t="s">
        <v>4</v>
      </c>
      <c r="C70" s="211">
        <v>4470</v>
      </c>
      <c r="D70" s="211" t="s">
        <v>139</v>
      </c>
      <c r="E70" s="211" t="s">
        <v>6</v>
      </c>
      <c r="F70" s="211" t="s">
        <v>5</v>
      </c>
      <c r="G70" s="211" t="s">
        <v>42</v>
      </c>
      <c r="H70" t="s">
        <v>4</v>
      </c>
      <c r="I70">
        <v>12</v>
      </c>
      <c r="J70" s="150">
        <f t="shared" ref="J70:J86" si="0">I70/$I$88</f>
        <v>0.17142857142857143</v>
      </c>
    </row>
    <row r="71" spans="1:10">
      <c r="A71" s="210">
        <v>43406</v>
      </c>
      <c r="B71" s="211" t="s">
        <v>1112</v>
      </c>
      <c r="C71" s="211"/>
      <c r="D71" s="211" t="s">
        <v>3226</v>
      </c>
      <c r="E71" s="211" t="s">
        <v>18</v>
      </c>
      <c r="F71" s="211" t="s">
        <v>24</v>
      </c>
      <c r="G71" s="211" t="s">
        <v>388</v>
      </c>
      <c r="H71" t="s">
        <v>6</v>
      </c>
      <c r="I71">
        <v>2</v>
      </c>
      <c r="J71" s="150">
        <f t="shared" si="0"/>
        <v>2.8571428571428571E-2</v>
      </c>
    </row>
    <row r="72" spans="1:10">
      <c r="A72" s="210">
        <v>43406</v>
      </c>
      <c r="B72" s="211" t="s">
        <v>4</v>
      </c>
      <c r="C72" s="211">
        <v>4613</v>
      </c>
      <c r="D72" s="211" t="s">
        <v>207</v>
      </c>
      <c r="E72" s="211" t="s">
        <v>24</v>
      </c>
      <c r="F72" s="211" t="s">
        <v>7</v>
      </c>
      <c r="G72" s="211" t="s">
        <v>514</v>
      </c>
      <c r="H72" t="s">
        <v>580</v>
      </c>
      <c r="I72">
        <v>6</v>
      </c>
      <c r="J72" s="150">
        <f t="shared" si="0"/>
        <v>8.5714285714285715E-2</v>
      </c>
    </row>
    <row r="73" spans="1:10">
      <c r="A73" s="210">
        <v>43406</v>
      </c>
      <c r="B73" s="211" t="s">
        <v>22</v>
      </c>
      <c r="C73" s="211">
        <v>6700</v>
      </c>
      <c r="D73" s="211" t="s">
        <v>326</v>
      </c>
      <c r="E73" s="211" t="s">
        <v>984</v>
      </c>
      <c r="F73" s="211" t="s">
        <v>7</v>
      </c>
      <c r="G73" s="211" t="s">
        <v>388</v>
      </c>
      <c r="H73" t="s">
        <v>1125</v>
      </c>
      <c r="I73">
        <v>6</v>
      </c>
      <c r="J73" s="150">
        <f t="shared" si="0"/>
        <v>8.5714285714285715E-2</v>
      </c>
    </row>
    <row r="74" spans="1:10">
      <c r="A74" s="210">
        <v>43406</v>
      </c>
      <c r="B74" s="211" t="s">
        <v>4</v>
      </c>
      <c r="C74" s="211">
        <v>8480</v>
      </c>
      <c r="D74" s="211" t="s">
        <v>1655</v>
      </c>
      <c r="E74" s="211" t="s">
        <v>30</v>
      </c>
      <c r="F74" s="211" t="s">
        <v>35</v>
      </c>
      <c r="G74" s="211" t="s">
        <v>388</v>
      </c>
      <c r="H74" t="s">
        <v>3099</v>
      </c>
      <c r="I74">
        <v>5</v>
      </c>
      <c r="J74" s="150">
        <f t="shared" si="0"/>
        <v>7.1428571428571425E-2</v>
      </c>
    </row>
    <row r="75" spans="1:10">
      <c r="A75" s="210">
        <v>43406</v>
      </c>
      <c r="B75" s="211" t="s">
        <v>4</v>
      </c>
      <c r="C75" s="211">
        <v>8710</v>
      </c>
      <c r="D75" s="211" t="s">
        <v>1405</v>
      </c>
      <c r="E75" s="211" t="s">
        <v>984</v>
      </c>
      <c r="F75" s="211" t="s">
        <v>633</v>
      </c>
      <c r="G75" s="211" t="s">
        <v>388</v>
      </c>
      <c r="H75" t="s">
        <v>3100</v>
      </c>
      <c r="I75">
        <v>4</v>
      </c>
      <c r="J75" s="150">
        <f t="shared" si="0"/>
        <v>5.7142857142857141E-2</v>
      </c>
    </row>
    <row r="76" spans="1:10">
      <c r="A76" s="210">
        <v>43406</v>
      </c>
      <c r="B76" s="211" t="s">
        <v>4</v>
      </c>
      <c r="C76" s="211">
        <v>2128</v>
      </c>
      <c r="D76" s="211" t="s">
        <v>205</v>
      </c>
      <c r="E76" s="211" t="s">
        <v>447</v>
      </c>
      <c r="F76" s="211" t="s">
        <v>24</v>
      </c>
      <c r="G76" s="211" t="s">
        <v>42</v>
      </c>
      <c r="H76" t="s">
        <v>3101</v>
      </c>
      <c r="I76">
        <v>3</v>
      </c>
      <c r="J76" s="150">
        <f t="shared" si="0"/>
        <v>4.2857142857142858E-2</v>
      </c>
    </row>
    <row r="77" spans="1:10">
      <c r="A77" s="210">
        <v>43406</v>
      </c>
      <c r="B77" s="211" t="s">
        <v>6</v>
      </c>
      <c r="C77" s="211">
        <v>82166</v>
      </c>
      <c r="D77" s="211" t="s">
        <v>3231</v>
      </c>
      <c r="E77" s="211" t="s">
        <v>6</v>
      </c>
      <c r="F77" s="211" t="s">
        <v>7</v>
      </c>
      <c r="G77" s="211" t="s">
        <v>388</v>
      </c>
      <c r="H77" t="s">
        <v>3102</v>
      </c>
      <c r="I77">
        <v>3</v>
      </c>
      <c r="J77" s="150">
        <f t="shared" si="0"/>
        <v>4.2857142857142858E-2</v>
      </c>
    </row>
    <row r="78" spans="1:10">
      <c r="A78" s="210">
        <v>43406</v>
      </c>
      <c r="B78" s="211" t="s">
        <v>4</v>
      </c>
      <c r="C78" s="211">
        <v>8140</v>
      </c>
      <c r="D78" s="211" t="s">
        <v>148</v>
      </c>
      <c r="E78" s="211" t="s">
        <v>7</v>
      </c>
      <c r="F78" s="211" t="s">
        <v>24</v>
      </c>
      <c r="G78" s="211" t="s">
        <v>1833</v>
      </c>
      <c r="H78" t="s">
        <v>3103</v>
      </c>
      <c r="I78">
        <v>3</v>
      </c>
      <c r="J78" s="150">
        <f t="shared" si="0"/>
        <v>4.2857142857142858E-2</v>
      </c>
    </row>
    <row r="79" spans="1:10">
      <c r="A79" s="210">
        <v>43406</v>
      </c>
      <c r="B79" s="211" t="s">
        <v>7</v>
      </c>
      <c r="C79" s="211">
        <v>91190</v>
      </c>
      <c r="D79" s="211" t="s">
        <v>3233</v>
      </c>
      <c r="E79" s="211" t="s">
        <v>7</v>
      </c>
      <c r="F79" s="211" t="s">
        <v>28</v>
      </c>
      <c r="G79" s="211" t="s">
        <v>1833</v>
      </c>
      <c r="H79" t="s">
        <v>1108</v>
      </c>
      <c r="I79">
        <v>1</v>
      </c>
      <c r="J79" s="150">
        <f t="shared" si="0"/>
        <v>1.4285714285714285E-2</v>
      </c>
    </row>
    <row r="80" spans="1:10">
      <c r="A80" s="210">
        <v>43406</v>
      </c>
      <c r="B80" s="211" t="s">
        <v>4</v>
      </c>
      <c r="C80" s="211">
        <v>9633</v>
      </c>
      <c r="D80" s="211" t="s">
        <v>332</v>
      </c>
      <c r="E80" s="211" t="s">
        <v>5</v>
      </c>
      <c r="F80" s="211" t="s">
        <v>7</v>
      </c>
      <c r="G80" s="211" t="s">
        <v>388</v>
      </c>
      <c r="H80" t="s">
        <v>759</v>
      </c>
      <c r="I80">
        <v>1</v>
      </c>
      <c r="J80" s="150">
        <f t="shared" si="0"/>
        <v>1.4285714285714285E-2</v>
      </c>
    </row>
    <row r="81" spans="1:10">
      <c r="A81" s="210">
        <v>43406</v>
      </c>
      <c r="B81" s="211" t="s">
        <v>4</v>
      </c>
      <c r="C81" s="211">
        <v>8029</v>
      </c>
      <c r="D81" s="211" t="s">
        <v>135</v>
      </c>
      <c r="E81" s="211" t="s">
        <v>7</v>
      </c>
      <c r="F81" s="211" t="s">
        <v>24</v>
      </c>
      <c r="G81" s="211" t="s">
        <v>388</v>
      </c>
      <c r="H81" t="s">
        <v>25</v>
      </c>
      <c r="I81">
        <v>2</v>
      </c>
      <c r="J81" s="150">
        <f t="shared" si="0"/>
        <v>2.8571428571428571E-2</v>
      </c>
    </row>
    <row r="82" spans="1:10">
      <c r="A82" s="210">
        <v>43406</v>
      </c>
      <c r="B82" s="211" t="s">
        <v>4</v>
      </c>
      <c r="C82" s="211">
        <v>7219</v>
      </c>
      <c r="D82" s="211" t="s">
        <v>156</v>
      </c>
      <c r="E82" s="211" t="s">
        <v>1171</v>
      </c>
      <c r="F82" s="211" t="s">
        <v>1171</v>
      </c>
      <c r="G82" s="211" t="s">
        <v>663</v>
      </c>
      <c r="H82" t="s">
        <v>3104</v>
      </c>
      <c r="I82">
        <v>1</v>
      </c>
      <c r="J82" s="150">
        <f t="shared" si="0"/>
        <v>1.4285714285714285E-2</v>
      </c>
    </row>
    <row r="83" spans="1:10">
      <c r="A83" s="210">
        <v>43406</v>
      </c>
      <c r="B83" s="211" t="s">
        <v>4</v>
      </c>
      <c r="C83" s="211">
        <v>4660</v>
      </c>
      <c r="D83" s="211" t="s">
        <v>296</v>
      </c>
      <c r="E83" s="211" t="s">
        <v>18</v>
      </c>
      <c r="F83" s="211" t="s">
        <v>100</v>
      </c>
      <c r="G83" s="211" t="s">
        <v>123</v>
      </c>
      <c r="H83" t="s">
        <v>3105</v>
      </c>
      <c r="I83">
        <v>1</v>
      </c>
      <c r="J83" s="150">
        <f t="shared" si="0"/>
        <v>1.4285714285714285E-2</v>
      </c>
    </row>
    <row r="84" spans="1:10">
      <c r="A84" s="210">
        <v>43406</v>
      </c>
      <c r="B84" s="211" t="s">
        <v>4</v>
      </c>
      <c r="C84" s="211">
        <v>6914</v>
      </c>
      <c r="D84" s="211" t="s">
        <v>286</v>
      </c>
      <c r="E84" s="211" t="s">
        <v>5</v>
      </c>
      <c r="F84" s="211" t="s">
        <v>7</v>
      </c>
      <c r="G84" s="211" t="s">
        <v>1833</v>
      </c>
      <c r="H84" t="s">
        <v>761</v>
      </c>
      <c r="I84">
        <v>2</v>
      </c>
      <c r="J84" s="150">
        <f t="shared" si="0"/>
        <v>2.8571428571428571E-2</v>
      </c>
    </row>
    <row r="85" spans="1:10">
      <c r="A85" s="210">
        <v>43406</v>
      </c>
      <c r="B85" s="211" t="s">
        <v>22</v>
      </c>
      <c r="C85" s="211">
        <v>6700</v>
      </c>
      <c r="D85" s="211" t="s">
        <v>326</v>
      </c>
      <c r="E85" s="211" t="s">
        <v>7</v>
      </c>
      <c r="F85" s="211" t="s">
        <v>24</v>
      </c>
      <c r="G85" s="211" t="s">
        <v>3059</v>
      </c>
      <c r="H85" t="s">
        <v>3106</v>
      </c>
      <c r="I85">
        <v>1</v>
      </c>
      <c r="J85" s="150">
        <f t="shared" si="0"/>
        <v>1.4285714285714285E-2</v>
      </c>
    </row>
    <row r="86" spans="1:10">
      <c r="A86" s="210">
        <v>43406</v>
      </c>
      <c r="B86" s="211" t="s">
        <v>4</v>
      </c>
      <c r="C86" s="211">
        <v>7335</v>
      </c>
      <c r="D86" s="211" t="s">
        <v>163</v>
      </c>
      <c r="E86" s="211" t="s">
        <v>7</v>
      </c>
      <c r="F86" s="211" t="s">
        <v>24</v>
      </c>
      <c r="G86" s="211" t="s">
        <v>3003</v>
      </c>
      <c r="H86" t="s">
        <v>759</v>
      </c>
      <c r="I86">
        <v>1</v>
      </c>
      <c r="J86" s="150">
        <f t="shared" si="0"/>
        <v>1.4285714285714285E-2</v>
      </c>
    </row>
    <row r="87" spans="1:10">
      <c r="A87" s="210">
        <v>43406</v>
      </c>
      <c r="B87" s="211" t="s">
        <v>4</v>
      </c>
      <c r="C87" s="211">
        <v>1619</v>
      </c>
      <c r="D87" s="211" t="s">
        <v>205</v>
      </c>
      <c r="E87" s="211" t="s">
        <v>6</v>
      </c>
      <c r="F87" s="211" t="s">
        <v>5</v>
      </c>
      <c r="G87" s="211" t="s">
        <v>663</v>
      </c>
    </row>
    <row r="88" spans="1:10">
      <c r="A88" s="210">
        <v>43406</v>
      </c>
      <c r="B88" s="211" t="s">
        <v>6</v>
      </c>
      <c r="C88" s="211">
        <v>71093</v>
      </c>
      <c r="D88" s="211" t="s">
        <v>3237</v>
      </c>
      <c r="E88" s="211" t="s">
        <v>6</v>
      </c>
      <c r="F88" s="211" t="s">
        <v>24</v>
      </c>
      <c r="G88" s="211" t="s">
        <v>2916</v>
      </c>
      <c r="I88">
        <f>SUM(I69:I86)</f>
        <v>70</v>
      </c>
      <c r="J88" s="147">
        <f>SUM(J69:J87)</f>
        <v>0.99999999999999967</v>
      </c>
    </row>
    <row r="89" spans="1:10">
      <c r="A89" s="210">
        <v>43406</v>
      </c>
      <c r="B89" s="211" t="s">
        <v>6</v>
      </c>
      <c r="C89" s="211">
        <v>83324</v>
      </c>
      <c r="D89" s="211" t="s">
        <v>3238</v>
      </c>
      <c r="E89" s="211" t="s">
        <v>6</v>
      </c>
      <c r="F89" s="211" t="s">
        <v>24</v>
      </c>
      <c r="G89" s="211" t="s">
        <v>3015</v>
      </c>
    </row>
    <row r="90" spans="1:10">
      <c r="A90" s="210">
        <v>43406</v>
      </c>
      <c r="B90" s="211" t="s">
        <v>4</v>
      </c>
      <c r="C90" s="211">
        <v>1116</v>
      </c>
      <c r="D90" s="211" t="s">
        <v>205</v>
      </c>
      <c r="E90" s="211" t="s">
        <v>79</v>
      </c>
      <c r="F90" s="211" t="s">
        <v>24</v>
      </c>
      <c r="G90" s="211" t="s">
        <v>3239</v>
      </c>
    </row>
    <row r="91" spans="1:10">
      <c r="A91" s="210">
        <v>43406</v>
      </c>
      <c r="B91" s="211" t="s">
        <v>4</v>
      </c>
      <c r="C91" s="211">
        <v>4438</v>
      </c>
      <c r="D91" s="211" t="s">
        <v>139</v>
      </c>
      <c r="E91" s="211" t="s">
        <v>9</v>
      </c>
      <c r="F91" s="211" t="s">
        <v>5</v>
      </c>
      <c r="G91" s="211" t="s">
        <v>2541</v>
      </c>
    </row>
    <row r="92" spans="1:10">
      <c r="A92" s="210">
        <v>43406</v>
      </c>
      <c r="B92" s="211" t="s">
        <v>4</v>
      </c>
      <c r="C92" s="211">
        <v>1363</v>
      </c>
      <c r="D92" s="211" t="s">
        <v>136</v>
      </c>
      <c r="E92" s="211" t="s">
        <v>28</v>
      </c>
      <c r="F92" s="211" t="s">
        <v>24</v>
      </c>
      <c r="G92" s="211" t="s">
        <v>42</v>
      </c>
    </row>
    <row r="93" spans="1:10">
      <c r="A93" s="210">
        <v>43406</v>
      </c>
      <c r="B93" s="211" t="s">
        <v>4</v>
      </c>
      <c r="C93" s="211">
        <v>1710</v>
      </c>
      <c r="D93" s="211" t="s">
        <v>205</v>
      </c>
      <c r="E93" s="211" t="s">
        <v>376</v>
      </c>
      <c r="F93" s="211" t="s">
        <v>24</v>
      </c>
      <c r="G93" s="211" t="s">
        <v>123</v>
      </c>
    </row>
    <row r="94" spans="1:10">
      <c r="A94" s="210">
        <v>43406</v>
      </c>
      <c r="B94" s="211" t="s">
        <v>4</v>
      </c>
      <c r="C94" s="211">
        <v>1372</v>
      </c>
      <c r="D94" s="211" t="s">
        <v>205</v>
      </c>
      <c r="E94" s="211" t="s">
        <v>32</v>
      </c>
      <c r="F94" s="211" t="s">
        <v>24</v>
      </c>
      <c r="G94" s="211" t="s">
        <v>42</v>
      </c>
    </row>
    <row r="95" spans="1:10">
      <c r="A95" s="210">
        <v>43406</v>
      </c>
      <c r="B95" s="211" t="s">
        <v>22</v>
      </c>
      <c r="C95" s="211">
        <v>2531</v>
      </c>
      <c r="D95" s="211" t="s">
        <v>205</v>
      </c>
      <c r="E95" s="211" t="s">
        <v>984</v>
      </c>
      <c r="F95" s="211" t="s">
        <v>100</v>
      </c>
      <c r="G95" s="211" t="s">
        <v>3243</v>
      </c>
    </row>
    <row r="96" spans="1:10">
      <c r="A96" s="210">
        <v>43406</v>
      </c>
      <c r="B96" s="211" t="s">
        <v>4</v>
      </c>
      <c r="C96" s="211">
        <v>1937</v>
      </c>
      <c r="D96" s="211" t="s">
        <v>205</v>
      </c>
      <c r="E96" s="211" t="s">
        <v>24</v>
      </c>
      <c r="F96" s="211" t="s">
        <v>7</v>
      </c>
      <c r="G96" s="211" t="s">
        <v>388</v>
      </c>
    </row>
    <row r="97" spans="1:7">
      <c r="A97" s="210">
        <v>43406</v>
      </c>
      <c r="B97" s="211" t="s">
        <v>4</v>
      </c>
      <c r="C97" s="211">
        <v>6910</v>
      </c>
      <c r="D97" s="211" t="s">
        <v>286</v>
      </c>
      <c r="E97" s="211" t="s">
        <v>24</v>
      </c>
      <c r="F97" s="211" t="s">
        <v>7</v>
      </c>
      <c r="G97" s="211" t="s">
        <v>123</v>
      </c>
    </row>
    <row r="98" spans="1:7">
      <c r="A98" s="210">
        <v>43406</v>
      </c>
      <c r="B98" s="211" t="s">
        <v>4</v>
      </c>
      <c r="C98" s="211">
        <v>3374</v>
      </c>
      <c r="D98" s="211" t="s">
        <v>151</v>
      </c>
      <c r="E98" s="211" t="s">
        <v>3070</v>
      </c>
      <c r="F98" s="211" t="s">
        <v>24</v>
      </c>
      <c r="G98" s="211" t="s">
        <v>42</v>
      </c>
    </row>
    <row r="99" spans="1:7">
      <c r="A99" s="210">
        <v>43406</v>
      </c>
      <c r="B99" s="211" t="s">
        <v>7</v>
      </c>
      <c r="C99" s="211">
        <v>54620</v>
      </c>
      <c r="D99" s="211" t="s">
        <v>845</v>
      </c>
      <c r="E99" s="211" t="s">
        <v>7</v>
      </c>
      <c r="F99" s="211" t="s">
        <v>7</v>
      </c>
      <c r="G99" s="211" t="s">
        <v>3059</v>
      </c>
    </row>
    <row r="100" spans="1:7">
      <c r="A100" s="210">
        <v>43406</v>
      </c>
      <c r="B100" s="211" t="s">
        <v>4</v>
      </c>
      <c r="C100" s="211">
        <v>6797</v>
      </c>
      <c r="D100" s="211" t="s">
        <v>1225</v>
      </c>
      <c r="E100" s="211" t="s">
        <v>4</v>
      </c>
      <c r="F100" s="211" t="s">
        <v>7</v>
      </c>
      <c r="G100" s="211" t="s">
        <v>663</v>
      </c>
    </row>
    <row r="101" spans="1:7">
      <c r="A101" s="210">
        <v>43406</v>
      </c>
      <c r="B101" s="211" t="s">
        <v>4</v>
      </c>
      <c r="C101" s="211">
        <v>1520</v>
      </c>
      <c r="D101" s="211" t="s">
        <v>205</v>
      </c>
      <c r="E101" s="211" t="s">
        <v>24</v>
      </c>
      <c r="F101" s="211" t="s">
        <v>5</v>
      </c>
      <c r="G101" s="211" t="s">
        <v>388</v>
      </c>
    </row>
    <row r="102" spans="1:7">
      <c r="A102" s="210">
        <v>43406</v>
      </c>
      <c r="B102" s="211" t="s">
        <v>4</v>
      </c>
      <c r="C102" s="211">
        <v>7740</v>
      </c>
      <c r="D102" s="211" t="s">
        <v>138</v>
      </c>
      <c r="E102" s="211" t="s">
        <v>79</v>
      </c>
      <c r="F102" s="211" t="s">
        <v>35</v>
      </c>
      <c r="G102" s="211" t="s">
        <v>388</v>
      </c>
    </row>
    <row r="103" spans="1:7">
      <c r="A103" s="210">
        <v>43406</v>
      </c>
      <c r="B103" s="211" t="s">
        <v>22</v>
      </c>
      <c r="C103" s="211">
        <v>6769</v>
      </c>
      <c r="D103" s="211" t="s">
        <v>2497</v>
      </c>
      <c r="E103" s="211" t="s">
        <v>7</v>
      </c>
      <c r="F103" s="211" t="s">
        <v>24</v>
      </c>
      <c r="G103" s="211" t="s">
        <v>1833</v>
      </c>
    </row>
    <row r="104" spans="1:7">
      <c r="A104" s="210">
        <v>43406</v>
      </c>
      <c r="B104" s="211" t="s">
        <v>4</v>
      </c>
      <c r="C104" s="211">
        <v>8224</v>
      </c>
      <c r="D104" s="211" t="s">
        <v>162</v>
      </c>
      <c r="E104" s="211" t="s">
        <v>489</v>
      </c>
      <c r="F104" s="211" t="s">
        <v>24</v>
      </c>
      <c r="G104" s="211" t="s">
        <v>42</v>
      </c>
    </row>
    <row r="105" spans="1:7">
      <c r="A105" s="210">
        <v>43406</v>
      </c>
      <c r="B105" s="211" t="s">
        <v>4</v>
      </c>
      <c r="C105" s="211">
        <v>4382</v>
      </c>
      <c r="D105" s="211" t="s">
        <v>160</v>
      </c>
      <c r="E105" s="211" t="s">
        <v>5</v>
      </c>
      <c r="F105" s="211" t="s">
        <v>7</v>
      </c>
      <c r="G105" s="211" t="s">
        <v>123</v>
      </c>
    </row>
    <row r="106" spans="1:7">
      <c r="A106" s="210">
        <v>43406</v>
      </c>
      <c r="B106" s="211" t="s">
        <v>4</v>
      </c>
      <c r="C106" s="211">
        <v>8048</v>
      </c>
      <c r="D106" s="211" t="s">
        <v>135</v>
      </c>
      <c r="E106" s="211" t="s">
        <v>28</v>
      </c>
      <c r="F106" s="211" t="s">
        <v>7</v>
      </c>
      <c r="G106" s="211" t="s">
        <v>1015</v>
      </c>
    </row>
    <row r="107" spans="1:7">
      <c r="A107" s="210">
        <v>43406</v>
      </c>
      <c r="B107" s="211" t="s">
        <v>4</v>
      </c>
      <c r="C107" s="211">
        <v>4033</v>
      </c>
      <c r="D107" s="211" t="s">
        <v>141</v>
      </c>
      <c r="E107" s="211" t="s">
        <v>25</v>
      </c>
      <c r="F107" s="211" t="s">
        <v>3246</v>
      </c>
      <c r="G107" s="211" t="s">
        <v>3247</v>
      </c>
    </row>
    <row r="108" spans="1:7">
      <c r="A108" s="210">
        <v>43406</v>
      </c>
      <c r="B108" s="211" t="s">
        <v>7</v>
      </c>
      <c r="C108" s="211">
        <v>57000</v>
      </c>
      <c r="D108" s="211" t="s">
        <v>785</v>
      </c>
      <c r="E108" s="211" t="s">
        <v>7</v>
      </c>
      <c r="F108" s="211" t="s">
        <v>24</v>
      </c>
      <c r="G108" s="211" t="s">
        <v>3249</v>
      </c>
    </row>
    <row r="109" spans="1:7">
      <c r="A109" s="210">
        <v>43406</v>
      </c>
      <c r="B109" s="211" t="s">
        <v>7</v>
      </c>
      <c r="C109" s="211">
        <v>57070</v>
      </c>
      <c r="D109" s="211" t="s">
        <v>3251</v>
      </c>
      <c r="E109" s="211" t="s">
        <v>7</v>
      </c>
      <c r="F109" s="211" t="s">
        <v>9</v>
      </c>
      <c r="G109" s="211" t="s">
        <v>1833</v>
      </c>
    </row>
    <row r="110" spans="1:7">
      <c r="A110" s="210">
        <v>43406</v>
      </c>
      <c r="B110" s="211" t="s">
        <v>7</v>
      </c>
      <c r="C110" s="211">
        <v>54190</v>
      </c>
      <c r="D110" s="211" t="s">
        <v>1725</v>
      </c>
      <c r="E110" s="211" t="s">
        <v>7</v>
      </c>
      <c r="F110" s="211" t="s">
        <v>24</v>
      </c>
      <c r="G110" s="211" t="s">
        <v>2984</v>
      </c>
    </row>
    <row r="111" spans="1:7">
      <c r="A111" s="210">
        <v>43406</v>
      </c>
      <c r="B111" s="211" t="s">
        <v>4</v>
      </c>
      <c r="C111" s="211">
        <v>4412</v>
      </c>
      <c r="D111" s="211" t="s">
        <v>145</v>
      </c>
      <c r="E111" s="211" t="s">
        <v>24</v>
      </c>
      <c r="F111" s="211" t="s">
        <v>7</v>
      </c>
      <c r="G111" s="211" t="s">
        <v>2541</v>
      </c>
    </row>
    <row r="112" spans="1:7">
      <c r="A112" s="210">
        <v>43406</v>
      </c>
      <c r="B112" s="211" t="s">
        <v>4</v>
      </c>
      <c r="C112" s="211">
        <v>8436</v>
      </c>
      <c r="D112" s="211" t="s">
        <v>385</v>
      </c>
      <c r="E112" s="211" t="s">
        <v>5</v>
      </c>
      <c r="F112" s="211" t="s">
        <v>7</v>
      </c>
      <c r="G112" s="211" t="s">
        <v>388</v>
      </c>
    </row>
    <row r="113" spans="1:7">
      <c r="A113" s="210">
        <v>43406</v>
      </c>
      <c r="B113" s="211" t="s">
        <v>4</v>
      </c>
      <c r="C113" s="211">
        <v>7217</v>
      </c>
      <c r="D113" s="211" t="s">
        <v>153</v>
      </c>
      <c r="E113" s="211" t="s">
        <v>489</v>
      </c>
      <c r="F113" s="211" t="s">
        <v>24</v>
      </c>
      <c r="G113" s="211" t="s">
        <v>3254</v>
      </c>
    </row>
    <row r="114" spans="1:7">
      <c r="A114" s="210">
        <v>43406</v>
      </c>
      <c r="B114" s="211" t="s">
        <v>4</v>
      </c>
      <c r="C114" s="211">
        <v>2336</v>
      </c>
      <c r="D114" s="211" t="s">
        <v>205</v>
      </c>
      <c r="E114" s="211" t="s">
        <v>7</v>
      </c>
      <c r="F114" s="211" t="s">
        <v>2542</v>
      </c>
      <c r="G114" s="211" t="s">
        <v>388</v>
      </c>
    </row>
    <row r="115" spans="1:7">
      <c r="A115" s="210">
        <v>43406</v>
      </c>
      <c r="B115" s="211" t="s">
        <v>4</v>
      </c>
      <c r="C115" s="211">
        <v>1461</v>
      </c>
      <c r="D115" s="211" t="s">
        <v>205</v>
      </c>
      <c r="E115" s="211" t="s">
        <v>7</v>
      </c>
      <c r="F115" s="211" t="s">
        <v>3255</v>
      </c>
      <c r="G115" s="211" t="s">
        <v>42</v>
      </c>
    </row>
    <row r="116" spans="1:7">
      <c r="A116" s="210">
        <v>43406</v>
      </c>
      <c r="B116" s="211" t="s">
        <v>4</v>
      </c>
      <c r="C116" s="211">
        <v>4552</v>
      </c>
      <c r="D116" s="211" t="s">
        <v>206</v>
      </c>
      <c r="E116" s="211" t="s">
        <v>28</v>
      </c>
      <c r="F116" s="211" t="s">
        <v>7</v>
      </c>
      <c r="G116" s="211" t="s">
        <v>123</v>
      </c>
    </row>
    <row r="117" spans="1:7">
      <c r="A117" s="210">
        <v>43406</v>
      </c>
      <c r="B117" s="211" t="s">
        <v>22</v>
      </c>
      <c r="C117" s="211">
        <v>6700</v>
      </c>
      <c r="D117" s="211" t="s">
        <v>326</v>
      </c>
      <c r="E117" s="211" t="s">
        <v>7</v>
      </c>
      <c r="F117" s="211" t="s">
        <v>24</v>
      </c>
      <c r="G117" s="211" t="s">
        <v>1833</v>
      </c>
    </row>
    <row r="118" spans="1:7">
      <c r="A118" s="210">
        <v>43406</v>
      </c>
      <c r="B118" s="211" t="s">
        <v>4</v>
      </c>
      <c r="C118" s="211">
        <v>2624</v>
      </c>
      <c r="D118" s="211" t="s">
        <v>205</v>
      </c>
      <c r="E118" s="211" t="s">
        <v>66</v>
      </c>
      <c r="F118" s="211" t="s">
        <v>6</v>
      </c>
      <c r="G118" s="211" t="s">
        <v>42</v>
      </c>
    </row>
    <row r="119" spans="1:7">
      <c r="A119" s="210">
        <v>43406</v>
      </c>
      <c r="B119" s="211" t="s">
        <v>4</v>
      </c>
      <c r="C119" s="211">
        <v>3910</v>
      </c>
      <c r="D119" s="211" t="s">
        <v>175</v>
      </c>
      <c r="E119" s="211" t="s">
        <v>5</v>
      </c>
      <c r="F119" s="211" t="s">
        <v>6</v>
      </c>
      <c r="G119" s="211" t="s">
        <v>1833</v>
      </c>
    </row>
    <row r="120" spans="1:7">
      <c r="A120" s="210">
        <v>43406</v>
      </c>
      <c r="B120" s="211" t="s">
        <v>4</v>
      </c>
      <c r="C120" s="211">
        <v>7260</v>
      </c>
      <c r="D120" s="211" t="s">
        <v>153</v>
      </c>
      <c r="E120" s="211" t="s">
        <v>5</v>
      </c>
      <c r="F120" s="211" t="s">
        <v>7</v>
      </c>
      <c r="G120" s="211" t="s">
        <v>42</v>
      </c>
    </row>
    <row r="121" spans="1:7">
      <c r="A121" s="210">
        <v>43406</v>
      </c>
      <c r="B121" s="211" t="s">
        <v>22</v>
      </c>
      <c r="C121" s="211">
        <v>6700</v>
      </c>
      <c r="D121" s="211" t="s">
        <v>326</v>
      </c>
      <c r="E121" s="211" t="s">
        <v>7</v>
      </c>
      <c r="F121" s="211" t="s">
        <v>24</v>
      </c>
      <c r="G121" s="211" t="s">
        <v>3031</v>
      </c>
    </row>
    <row r="122" spans="1:7">
      <c r="A122" s="210">
        <v>43406</v>
      </c>
      <c r="B122" s="211" t="s">
        <v>4</v>
      </c>
      <c r="C122" s="211">
        <v>4677</v>
      </c>
      <c r="D122" s="211" t="s">
        <v>131</v>
      </c>
      <c r="E122" s="211" t="s">
        <v>5</v>
      </c>
      <c r="F122" s="211" t="s">
        <v>7</v>
      </c>
      <c r="G122" s="211" t="s">
        <v>3010</v>
      </c>
    </row>
    <row r="123" spans="1:7">
      <c r="A123" s="210">
        <v>43406</v>
      </c>
      <c r="B123" s="211" t="s">
        <v>4</v>
      </c>
      <c r="C123" s="211">
        <v>4470</v>
      </c>
      <c r="D123" s="211" t="s">
        <v>139</v>
      </c>
      <c r="E123" s="211" t="s">
        <v>6</v>
      </c>
      <c r="F123" s="211" t="s">
        <v>5</v>
      </c>
      <c r="G123" s="211" t="s">
        <v>42</v>
      </c>
    </row>
    <row r="124" spans="1:7">
      <c r="A124" s="210">
        <v>43406</v>
      </c>
      <c r="B124" s="211" t="s">
        <v>1112</v>
      </c>
      <c r="C124" s="211"/>
      <c r="D124" s="211" t="s">
        <v>3226</v>
      </c>
      <c r="E124" s="211" t="s">
        <v>18</v>
      </c>
      <c r="F124" s="211" t="s">
        <v>24</v>
      </c>
      <c r="G124" s="211" t="s">
        <v>388</v>
      </c>
    </row>
    <row r="125" spans="1:7">
      <c r="A125" s="210">
        <v>43406</v>
      </c>
      <c r="B125" s="211" t="s">
        <v>4</v>
      </c>
      <c r="C125" s="211">
        <v>4613</v>
      </c>
      <c r="D125" s="211" t="s">
        <v>207</v>
      </c>
      <c r="E125" s="211" t="s">
        <v>24</v>
      </c>
      <c r="F125" s="211" t="s">
        <v>7</v>
      </c>
      <c r="G125" s="211" t="s">
        <v>514</v>
      </c>
    </row>
    <row r="126" spans="1:7">
      <c r="A126" s="210">
        <v>43406</v>
      </c>
      <c r="B126" s="211" t="s">
        <v>22</v>
      </c>
      <c r="C126" s="211">
        <v>6700</v>
      </c>
      <c r="D126" s="211" t="s">
        <v>326</v>
      </c>
      <c r="E126" s="211" t="s">
        <v>984</v>
      </c>
      <c r="F126" s="211" t="s">
        <v>7</v>
      </c>
      <c r="G126" s="211" t="s">
        <v>388</v>
      </c>
    </row>
    <row r="127" spans="1:7">
      <c r="A127" s="210">
        <v>43406</v>
      </c>
      <c r="B127" s="211" t="s">
        <v>4</v>
      </c>
      <c r="C127" s="211">
        <v>8480</v>
      </c>
      <c r="D127" s="211" t="s">
        <v>1655</v>
      </c>
      <c r="E127" s="211" t="s">
        <v>30</v>
      </c>
      <c r="F127" s="211" t="s">
        <v>35</v>
      </c>
      <c r="G127" s="211" t="s">
        <v>388</v>
      </c>
    </row>
    <row r="128" spans="1:7">
      <c r="A128" s="210">
        <v>43406</v>
      </c>
      <c r="B128" s="211" t="s">
        <v>4</v>
      </c>
      <c r="C128" s="211">
        <v>8710</v>
      </c>
      <c r="D128" s="211" t="s">
        <v>1405</v>
      </c>
      <c r="E128" s="211" t="s">
        <v>984</v>
      </c>
      <c r="F128" s="211" t="s">
        <v>633</v>
      </c>
      <c r="G128" s="211" t="s">
        <v>388</v>
      </c>
    </row>
    <row r="129" spans="1:7">
      <c r="A129" s="210">
        <v>43406</v>
      </c>
      <c r="B129" s="211" t="s">
        <v>4</v>
      </c>
      <c r="C129" s="211">
        <v>2128</v>
      </c>
      <c r="D129" s="211" t="s">
        <v>205</v>
      </c>
      <c r="E129" s="211" t="s">
        <v>447</v>
      </c>
      <c r="F129" s="211" t="s">
        <v>24</v>
      </c>
      <c r="G129" s="211" t="s">
        <v>42</v>
      </c>
    </row>
    <row r="130" spans="1:7">
      <c r="A130" s="210">
        <v>43406</v>
      </c>
      <c r="B130" s="211" t="s">
        <v>6</v>
      </c>
      <c r="C130" s="211">
        <v>82166</v>
      </c>
      <c r="D130" s="211" t="s">
        <v>3231</v>
      </c>
      <c r="E130" s="211" t="s">
        <v>6</v>
      </c>
      <c r="F130" s="211" t="s">
        <v>7</v>
      </c>
      <c r="G130" s="211" t="s">
        <v>388</v>
      </c>
    </row>
    <row r="131" spans="1:7">
      <c r="A131" s="210">
        <v>43406</v>
      </c>
      <c r="B131" s="211" t="s">
        <v>4</v>
      </c>
      <c r="C131" s="211">
        <v>8140</v>
      </c>
      <c r="D131" s="211" t="s">
        <v>148</v>
      </c>
      <c r="E131" s="211" t="s">
        <v>7</v>
      </c>
      <c r="F131" s="211" t="s">
        <v>24</v>
      </c>
      <c r="G131" s="211" t="s">
        <v>1833</v>
      </c>
    </row>
    <row r="132" spans="1:7">
      <c r="A132" s="210">
        <v>43406</v>
      </c>
      <c r="B132" s="211" t="s">
        <v>7</v>
      </c>
      <c r="C132" s="211">
        <v>91190</v>
      </c>
      <c r="D132" s="211" t="s">
        <v>3233</v>
      </c>
      <c r="E132" s="211" t="s">
        <v>7</v>
      </c>
      <c r="F132" s="211" t="s">
        <v>28</v>
      </c>
      <c r="G132" s="211" t="s">
        <v>1833</v>
      </c>
    </row>
    <row r="133" spans="1:7">
      <c r="A133" s="210">
        <v>43406</v>
      </c>
      <c r="B133" s="211" t="s">
        <v>4</v>
      </c>
      <c r="C133" s="211">
        <v>9633</v>
      </c>
      <c r="D133" s="211" t="s">
        <v>332</v>
      </c>
      <c r="E133" s="211" t="s">
        <v>5</v>
      </c>
      <c r="F133" s="211" t="s">
        <v>7</v>
      </c>
      <c r="G133" s="211" t="s">
        <v>388</v>
      </c>
    </row>
    <row r="134" spans="1:7">
      <c r="A134" s="210">
        <v>43406</v>
      </c>
      <c r="B134" s="211" t="s">
        <v>4</v>
      </c>
      <c r="C134" s="211">
        <v>8029</v>
      </c>
      <c r="D134" s="211" t="s">
        <v>135</v>
      </c>
      <c r="E134" s="211" t="s">
        <v>7</v>
      </c>
      <c r="F134" s="211" t="s">
        <v>24</v>
      </c>
      <c r="G134" s="211" t="s">
        <v>388</v>
      </c>
    </row>
    <row r="135" spans="1:7">
      <c r="A135" s="210">
        <v>43406</v>
      </c>
      <c r="B135" s="211" t="s">
        <v>4</v>
      </c>
      <c r="C135" s="211">
        <v>7219</v>
      </c>
      <c r="D135" s="211" t="s">
        <v>156</v>
      </c>
      <c r="E135" s="211" t="s">
        <v>1171</v>
      </c>
      <c r="F135" s="211" t="s">
        <v>1171</v>
      </c>
      <c r="G135" s="211" t="s">
        <v>663</v>
      </c>
    </row>
    <row r="136" spans="1:7">
      <c r="A136" s="210">
        <v>43406</v>
      </c>
      <c r="B136" s="211" t="s">
        <v>4</v>
      </c>
      <c r="C136" s="211">
        <v>4660</v>
      </c>
      <c r="D136" s="211" t="s">
        <v>296</v>
      </c>
      <c r="E136" s="211" t="s">
        <v>18</v>
      </c>
      <c r="F136" s="211" t="s">
        <v>100</v>
      </c>
      <c r="G136" s="211" t="s">
        <v>123</v>
      </c>
    </row>
    <row r="137" spans="1:7">
      <c r="A137" s="210">
        <v>43406</v>
      </c>
      <c r="B137" s="211" t="s">
        <v>4</v>
      </c>
      <c r="C137" s="211">
        <v>6914</v>
      </c>
      <c r="D137" s="211" t="s">
        <v>286</v>
      </c>
      <c r="E137" s="211" t="s">
        <v>5</v>
      </c>
      <c r="F137" s="211" t="s">
        <v>7</v>
      </c>
      <c r="G137" s="211" t="s">
        <v>1833</v>
      </c>
    </row>
    <row r="138" spans="1:7">
      <c r="A138" s="210">
        <v>43406</v>
      </c>
      <c r="B138" s="211" t="s">
        <v>22</v>
      </c>
      <c r="C138" s="211">
        <v>6700</v>
      </c>
      <c r="D138" s="211" t="s">
        <v>326</v>
      </c>
      <c r="E138" s="211" t="s">
        <v>7</v>
      </c>
      <c r="F138" s="211" t="s">
        <v>24</v>
      </c>
      <c r="G138" s="211" t="s">
        <v>3059</v>
      </c>
    </row>
    <row r="139" spans="1:7">
      <c r="A139" s="210">
        <v>43406</v>
      </c>
      <c r="B139" s="211" t="s">
        <v>4</v>
      </c>
      <c r="C139" s="211">
        <v>7335</v>
      </c>
      <c r="D139" s="211" t="s">
        <v>163</v>
      </c>
      <c r="E139" s="211" t="s">
        <v>7</v>
      </c>
      <c r="F139" s="211" t="s">
        <v>24</v>
      </c>
      <c r="G139" s="211" t="s">
        <v>3003</v>
      </c>
    </row>
    <row r="140" spans="1:7">
      <c r="A140" s="210">
        <v>43406</v>
      </c>
      <c r="B140" s="211" t="s">
        <v>4</v>
      </c>
      <c r="C140" s="211">
        <v>1619</v>
      </c>
      <c r="D140" s="211" t="s">
        <v>205</v>
      </c>
      <c r="E140" s="211" t="s">
        <v>6</v>
      </c>
      <c r="F140" s="211" t="s">
        <v>5</v>
      </c>
      <c r="G140" s="211" t="s">
        <v>663</v>
      </c>
    </row>
    <row r="141" spans="1:7">
      <c r="A141" s="210">
        <v>43406</v>
      </c>
      <c r="B141" s="211" t="s">
        <v>6</v>
      </c>
      <c r="C141" s="211">
        <v>71093</v>
      </c>
      <c r="D141" s="211" t="s">
        <v>3237</v>
      </c>
      <c r="E141" s="211" t="s">
        <v>6</v>
      </c>
      <c r="F141" s="211" t="s">
        <v>24</v>
      </c>
      <c r="G141" s="211" t="s">
        <v>2916</v>
      </c>
    </row>
    <row r="142" spans="1:7">
      <c r="A142" s="210">
        <v>43406</v>
      </c>
      <c r="B142" s="211" t="s">
        <v>6</v>
      </c>
      <c r="C142" s="211">
        <v>83324</v>
      </c>
      <c r="D142" s="211" t="s">
        <v>3238</v>
      </c>
      <c r="E142" s="211" t="s">
        <v>6</v>
      </c>
      <c r="F142" s="211" t="s">
        <v>24</v>
      </c>
      <c r="G142" s="211" t="s">
        <v>3015</v>
      </c>
    </row>
    <row r="143" spans="1:7">
      <c r="A143" s="210">
        <v>43406</v>
      </c>
      <c r="B143" s="211" t="s">
        <v>4</v>
      </c>
      <c r="C143" s="211">
        <v>1116</v>
      </c>
      <c r="D143" s="211" t="s">
        <v>205</v>
      </c>
      <c r="E143" s="211" t="s">
        <v>79</v>
      </c>
      <c r="F143" s="211" t="s">
        <v>24</v>
      </c>
      <c r="G143" s="211" t="s">
        <v>3239</v>
      </c>
    </row>
    <row r="144" spans="1:7">
      <c r="A144" s="210">
        <v>43406</v>
      </c>
      <c r="B144" s="211" t="s">
        <v>4</v>
      </c>
      <c r="C144" s="211">
        <v>4438</v>
      </c>
      <c r="D144" s="211" t="s">
        <v>139</v>
      </c>
      <c r="E144" s="211" t="s">
        <v>9</v>
      </c>
      <c r="F144" s="211" t="s">
        <v>5</v>
      </c>
      <c r="G144" s="211" t="s">
        <v>2541</v>
      </c>
    </row>
    <row r="145" spans="1:7">
      <c r="A145" s="210">
        <v>43406</v>
      </c>
      <c r="B145" s="211" t="s">
        <v>4</v>
      </c>
      <c r="C145" s="211">
        <v>1363</v>
      </c>
      <c r="D145" s="211" t="s">
        <v>136</v>
      </c>
      <c r="E145" s="211" t="s">
        <v>28</v>
      </c>
      <c r="F145" s="211" t="s">
        <v>24</v>
      </c>
      <c r="G145" s="211" t="s">
        <v>42</v>
      </c>
    </row>
    <row r="146" spans="1:7">
      <c r="A146" s="210">
        <v>43406</v>
      </c>
      <c r="B146" s="211" t="s">
        <v>4</v>
      </c>
      <c r="C146" s="211">
        <v>1710</v>
      </c>
      <c r="D146" s="211" t="s">
        <v>205</v>
      </c>
      <c r="E146" s="211" t="s">
        <v>376</v>
      </c>
      <c r="F146" s="211" t="s">
        <v>24</v>
      </c>
      <c r="G146" s="211" t="s">
        <v>123</v>
      </c>
    </row>
    <row r="147" spans="1:7">
      <c r="A147" s="210">
        <v>43406</v>
      </c>
      <c r="B147" s="211" t="s">
        <v>4</v>
      </c>
      <c r="C147" s="211">
        <v>1372</v>
      </c>
      <c r="D147" s="211" t="s">
        <v>205</v>
      </c>
      <c r="E147" s="211" t="s">
        <v>32</v>
      </c>
      <c r="F147" s="211" t="s">
        <v>24</v>
      </c>
      <c r="G147" s="211" t="s">
        <v>42</v>
      </c>
    </row>
    <row r="148" spans="1:7">
      <c r="A148" s="210">
        <v>43406</v>
      </c>
      <c r="B148" s="211" t="s">
        <v>22</v>
      </c>
      <c r="C148" s="211">
        <v>2531</v>
      </c>
      <c r="D148" s="211" t="s">
        <v>205</v>
      </c>
      <c r="E148" s="211" t="s">
        <v>984</v>
      </c>
      <c r="F148" s="211" t="s">
        <v>100</v>
      </c>
      <c r="G148" s="211" t="s">
        <v>3243</v>
      </c>
    </row>
    <row r="149" spans="1:7">
      <c r="A149" s="210">
        <v>43406</v>
      </c>
      <c r="B149" s="211" t="s">
        <v>4</v>
      </c>
      <c r="C149" s="211">
        <v>1937</v>
      </c>
      <c r="D149" s="211" t="s">
        <v>205</v>
      </c>
      <c r="E149" s="211" t="s">
        <v>24</v>
      </c>
      <c r="F149" s="211" t="s">
        <v>7</v>
      </c>
      <c r="G149" s="211" t="s">
        <v>388</v>
      </c>
    </row>
    <row r="150" spans="1:7">
      <c r="A150" s="210">
        <v>43406</v>
      </c>
      <c r="B150" s="211" t="s">
        <v>4</v>
      </c>
      <c r="C150" s="211">
        <v>6910</v>
      </c>
      <c r="D150" s="211" t="s">
        <v>286</v>
      </c>
      <c r="E150" s="211" t="s">
        <v>24</v>
      </c>
      <c r="F150" s="211" t="s">
        <v>7</v>
      </c>
      <c r="G150" s="211" t="s">
        <v>123</v>
      </c>
    </row>
    <row r="151" spans="1:7">
      <c r="A151" s="210">
        <v>43406</v>
      </c>
      <c r="B151" s="211" t="s">
        <v>4</v>
      </c>
      <c r="C151" s="211">
        <v>3374</v>
      </c>
      <c r="D151" s="211" t="s">
        <v>151</v>
      </c>
      <c r="E151" s="211" t="s">
        <v>3070</v>
      </c>
      <c r="F151" s="211" t="s">
        <v>24</v>
      </c>
      <c r="G151" s="211" t="s">
        <v>42</v>
      </c>
    </row>
    <row r="152" spans="1:7">
      <c r="A152" s="210">
        <v>43406</v>
      </c>
      <c r="B152" s="211" t="s">
        <v>7</v>
      </c>
      <c r="C152" s="211">
        <v>54620</v>
      </c>
      <c r="D152" s="211" t="s">
        <v>845</v>
      </c>
      <c r="E152" s="211" t="s">
        <v>7</v>
      </c>
      <c r="F152" s="211" t="s">
        <v>7</v>
      </c>
      <c r="G152" s="211" t="s">
        <v>3059</v>
      </c>
    </row>
    <row r="153" spans="1:7">
      <c r="A153" s="210">
        <v>43406</v>
      </c>
      <c r="B153" s="211" t="s">
        <v>4</v>
      </c>
      <c r="C153" s="211">
        <v>6797</v>
      </c>
      <c r="D153" s="211" t="s">
        <v>1225</v>
      </c>
      <c r="E153" s="211" t="s">
        <v>4</v>
      </c>
      <c r="F153" s="211" t="s">
        <v>7</v>
      </c>
      <c r="G153" s="211" t="s">
        <v>663</v>
      </c>
    </row>
    <row r="154" spans="1:7">
      <c r="A154" s="210">
        <v>43406</v>
      </c>
      <c r="B154" s="211" t="s">
        <v>4</v>
      </c>
      <c r="C154" s="211">
        <v>1520</v>
      </c>
      <c r="D154" s="211" t="s">
        <v>205</v>
      </c>
      <c r="E154" s="211" t="s">
        <v>24</v>
      </c>
      <c r="F154" s="211" t="s">
        <v>5</v>
      </c>
      <c r="G154" s="211" t="s">
        <v>388</v>
      </c>
    </row>
    <row r="155" spans="1:7">
      <c r="A155" s="210">
        <v>43406</v>
      </c>
      <c r="B155" s="211" t="s">
        <v>4</v>
      </c>
      <c r="C155" s="211">
        <v>7740</v>
      </c>
      <c r="D155" s="211" t="s">
        <v>138</v>
      </c>
      <c r="E155" s="211" t="s">
        <v>79</v>
      </c>
      <c r="F155" s="211" t="s">
        <v>35</v>
      </c>
      <c r="G155" s="211" t="s">
        <v>388</v>
      </c>
    </row>
    <row r="156" spans="1:7">
      <c r="A156" s="210">
        <v>43406</v>
      </c>
      <c r="B156" s="211" t="s">
        <v>22</v>
      </c>
      <c r="C156" s="211">
        <v>6769</v>
      </c>
      <c r="D156" s="211" t="s">
        <v>2497</v>
      </c>
      <c r="E156" s="211" t="s">
        <v>7</v>
      </c>
      <c r="F156" s="211" t="s">
        <v>24</v>
      </c>
      <c r="G156" s="211" t="s">
        <v>1833</v>
      </c>
    </row>
    <row r="157" spans="1:7">
      <c r="A157" s="210">
        <v>43406</v>
      </c>
      <c r="B157" s="211" t="s">
        <v>4</v>
      </c>
      <c r="C157" s="211">
        <v>8224</v>
      </c>
      <c r="D157" s="211" t="s">
        <v>162</v>
      </c>
      <c r="E157" s="211" t="s">
        <v>489</v>
      </c>
      <c r="F157" s="211" t="s">
        <v>24</v>
      </c>
      <c r="G157" s="211" t="s">
        <v>42</v>
      </c>
    </row>
    <row r="158" spans="1:7">
      <c r="A158" s="210">
        <v>43406</v>
      </c>
      <c r="B158" s="211" t="s">
        <v>4</v>
      </c>
      <c r="C158" s="211">
        <v>4382</v>
      </c>
      <c r="D158" s="211" t="s">
        <v>160</v>
      </c>
      <c r="E158" s="211" t="s">
        <v>5</v>
      </c>
      <c r="F158" s="211" t="s">
        <v>7</v>
      </c>
      <c r="G158" s="211" t="s">
        <v>123</v>
      </c>
    </row>
    <row r="159" spans="1:7">
      <c r="A159" s="210">
        <v>43406</v>
      </c>
      <c r="B159" s="211" t="s">
        <v>4</v>
      </c>
      <c r="C159" s="211">
        <v>8048</v>
      </c>
      <c r="D159" s="211" t="s">
        <v>135</v>
      </c>
      <c r="E159" s="211" t="s">
        <v>28</v>
      </c>
      <c r="F159" s="211" t="s">
        <v>7</v>
      </c>
      <c r="G159" s="211" t="s">
        <v>1015</v>
      </c>
    </row>
    <row r="160" spans="1:7">
      <c r="A160" s="210">
        <v>43406</v>
      </c>
      <c r="B160" s="211" t="s">
        <v>4</v>
      </c>
      <c r="C160" s="211">
        <v>4033</v>
      </c>
      <c r="D160" s="211" t="s">
        <v>141</v>
      </c>
      <c r="E160" s="211" t="s">
        <v>25</v>
      </c>
      <c r="F160" s="211" t="s">
        <v>3246</v>
      </c>
      <c r="G160" s="211" t="s">
        <v>3247</v>
      </c>
    </row>
    <row r="161" spans="1:7">
      <c r="A161" s="210">
        <v>43406</v>
      </c>
      <c r="B161" s="211" t="s">
        <v>7</v>
      </c>
      <c r="C161" s="211">
        <v>57000</v>
      </c>
      <c r="D161" s="211" t="s">
        <v>785</v>
      </c>
      <c r="E161" s="211" t="s">
        <v>7</v>
      </c>
      <c r="F161" s="211" t="s">
        <v>24</v>
      </c>
      <c r="G161" s="211" t="s">
        <v>3249</v>
      </c>
    </row>
    <row r="162" spans="1:7">
      <c r="A162" s="210">
        <v>43406</v>
      </c>
      <c r="B162" s="211" t="s">
        <v>7</v>
      </c>
      <c r="C162" s="211">
        <v>57070</v>
      </c>
      <c r="D162" s="211" t="s">
        <v>3251</v>
      </c>
      <c r="E162" s="211" t="s">
        <v>7</v>
      </c>
      <c r="F162" s="211" t="s">
        <v>9</v>
      </c>
      <c r="G162" s="211" t="s">
        <v>1833</v>
      </c>
    </row>
    <row r="163" spans="1:7">
      <c r="A163" s="210">
        <v>43406</v>
      </c>
      <c r="B163" s="211" t="s">
        <v>7</v>
      </c>
      <c r="C163" s="211">
        <v>54190</v>
      </c>
      <c r="D163" s="211" t="s">
        <v>1725</v>
      </c>
      <c r="E163" s="211" t="s">
        <v>7</v>
      </c>
      <c r="F163" s="211" t="s">
        <v>24</v>
      </c>
      <c r="G163" s="211" t="s">
        <v>2984</v>
      </c>
    </row>
    <row r="164" spans="1:7">
      <c r="A164" s="210">
        <v>43406</v>
      </c>
      <c r="B164" s="211" t="s">
        <v>4</v>
      </c>
      <c r="C164" s="211">
        <v>4412</v>
      </c>
      <c r="D164" s="211" t="s">
        <v>145</v>
      </c>
      <c r="E164" s="211" t="s">
        <v>24</v>
      </c>
      <c r="F164" s="211" t="s">
        <v>7</v>
      </c>
      <c r="G164" s="211" t="s">
        <v>2541</v>
      </c>
    </row>
    <row r="165" spans="1:7">
      <c r="A165" s="210">
        <v>43406</v>
      </c>
      <c r="B165" s="211" t="s">
        <v>4</v>
      </c>
      <c r="C165" s="211">
        <v>8436</v>
      </c>
      <c r="D165" s="211" t="s">
        <v>385</v>
      </c>
      <c r="E165" s="211" t="s">
        <v>5</v>
      </c>
      <c r="F165" s="211" t="s">
        <v>7</v>
      </c>
      <c r="G165" s="211" t="s">
        <v>388</v>
      </c>
    </row>
    <row r="166" spans="1:7">
      <c r="A166" s="210">
        <v>43406</v>
      </c>
      <c r="B166" s="211" t="s">
        <v>4</v>
      </c>
      <c r="C166" s="211">
        <v>7217</v>
      </c>
      <c r="D166" s="211" t="s">
        <v>153</v>
      </c>
      <c r="E166" s="211" t="s">
        <v>489</v>
      </c>
      <c r="F166" s="211" t="s">
        <v>24</v>
      </c>
      <c r="G166" s="211" t="s">
        <v>3254</v>
      </c>
    </row>
    <row r="167" spans="1:7">
      <c r="A167" s="210">
        <v>43406</v>
      </c>
      <c r="B167" s="211" t="s">
        <v>4</v>
      </c>
      <c r="C167" s="211">
        <v>2336</v>
      </c>
      <c r="D167" s="211" t="s">
        <v>205</v>
      </c>
      <c r="E167" s="211" t="s">
        <v>7</v>
      </c>
      <c r="F167" s="211" t="s">
        <v>2542</v>
      </c>
      <c r="G167" s="211" t="s">
        <v>388</v>
      </c>
    </row>
    <row r="168" spans="1:7">
      <c r="A168" s="210">
        <v>43406</v>
      </c>
      <c r="B168" s="211" t="s">
        <v>4</v>
      </c>
      <c r="C168" s="211">
        <v>1461</v>
      </c>
      <c r="D168" s="211" t="s">
        <v>205</v>
      </c>
      <c r="E168" s="211" t="s">
        <v>7</v>
      </c>
      <c r="F168" s="211" t="s">
        <v>3255</v>
      </c>
      <c r="G168" s="211" t="s">
        <v>42</v>
      </c>
    </row>
    <row r="169" spans="1:7">
      <c r="A169" s="210">
        <v>43406</v>
      </c>
      <c r="B169" s="211" t="s">
        <v>4</v>
      </c>
      <c r="C169" s="211">
        <v>4552</v>
      </c>
      <c r="D169" s="211" t="s">
        <v>206</v>
      </c>
      <c r="E169" s="211" t="s">
        <v>28</v>
      </c>
      <c r="F169" s="211" t="s">
        <v>7</v>
      </c>
      <c r="G169" s="211" t="s">
        <v>123</v>
      </c>
    </row>
    <row r="170" spans="1:7">
      <c r="A170" s="210">
        <v>43406</v>
      </c>
      <c r="B170" s="211" t="s">
        <v>22</v>
      </c>
      <c r="C170" s="211">
        <v>6700</v>
      </c>
      <c r="D170" s="211" t="s">
        <v>326</v>
      </c>
      <c r="E170" s="211" t="s">
        <v>7</v>
      </c>
      <c r="F170" s="211" t="s">
        <v>24</v>
      </c>
      <c r="G170" s="211" t="s">
        <v>1833</v>
      </c>
    </row>
    <row r="171" spans="1:7">
      <c r="A171" s="210">
        <v>43406</v>
      </c>
      <c r="B171" s="211" t="s">
        <v>4</v>
      </c>
      <c r="C171" s="211">
        <v>2624</v>
      </c>
      <c r="D171" s="211" t="s">
        <v>205</v>
      </c>
      <c r="E171" s="211" t="s">
        <v>66</v>
      </c>
      <c r="F171" s="211" t="s">
        <v>6</v>
      </c>
      <c r="G171" s="211" t="s">
        <v>42</v>
      </c>
    </row>
    <row r="172" spans="1:7">
      <c r="A172" s="210">
        <v>43406</v>
      </c>
      <c r="B172" s="211" t="s">
        <v>4</v>
      </c>
      <c r="C172" s="211">
        <v>3910</v>
      </c>
      <c r="D172" s="211" t="s">
        <v>175</v>
      </c>
      <c r="E172" s="211" t="s">
        <v>5</v>
      </c>
      <c r="F172" s="211" t="s">
        <v>6</v>
      </c>
      <c r="G172" s="211" t="s">
        <v>1833</v>
      </c>
    </row>
    <row r="173" spans="1:7">
      <c r="A173" s="210">
        <v>43407</v>
      </c>
      <c r="B173" s="211" t="s">
        <v>4</v>
      </c>
      <c r="C173" s="211">
        <v>8282</v>
      </c>
      <c r="D173" s="211" t="s">
        <v>916</v>
      </c>
      <c r="E173" s="211" t="s">
        <v>9</v>
      </c>
      <c r="F173" s="211" t="s">
        <v>7</v>
      </c>
      <c r="G173" s="211" t="s">
        <v>663</v>
      </c>
    </row>
    <row r="174" spans="1:7">
      <c r="A174" s="210">
        <v>43407</v>
      </c>
      <c r="B174" s="211" t="s">
        <v>4</v>
      </c>
      <c r="C174" s="211">
        <v>4751</v>
      </c>
      <c r="D174" s="211" t="s">
        <v>180</v>
      </c>
      <c r="E174" s="211" t="s">
        <v>4</v>
      </c>
      <c r="F174" s="211" t="s">
        <v>24</v>
      </c>
      <c r="G174" s="211" t="s">
        <v>40</v>
      </c>
    </row>
    <row r="175" spans="1:7">
      <c r="A175" s="210">
        <v>43407</v>
      </c>
      <c r="B175" s="211" t="s">
        <v>22</v>
      </c>
      <c r="C175" s="211">
        <v>1341</v>
      </c>
      <c r="D175" s="211" t="s">
        <v>3320</v>
      </c>
      <c r="E175" s="211" t="s">
        <v>7</v>
      </c>
      <c r="F175" s="211" t="s">
        <v>984</v>
      </c>
      <c r="G175" s="211" t="s">
        <v>388</v>
      </c>
    </row>
    <row r="176" spans="1:7">
      <c r="A176" s="210">
        <v>43407</v>
      </c>
      <c r="B176" s="211" t="s">
        <v>4</v>
      </c>
      <c r="C176" s="211">
        <v>4649</v>
      </c>
      <c r="D176" s="211" t="s">
        <v>131</v>
      </c>
      <c r="E176" s="211" t="s">
        <v>25</v>
      </c>
      <c r="F176" s="211" t="s">
        <v>7</v>
      </c>
      <c r="G176" s="211" t="s">
        <v>123</v>
      </c>
    </row>
    <row r="177" spans="1:7">
      <c r="A177" s="210">
        <v>43407</v>
      </c>
      <c r="B177" s="211" t="s">
        <v>7</v>
      </c>
      <c r="C177" s="211">
        <v>89700</v>
      </c>
      <c r="D177" s="211" t="s">
        <v>3321</v>
      </c>
      <c r="E177" s="211" t="s">
        <v>7</v>
      </c>
      <c r="F177" s="211" t="s">
        <v>24</v>
      </c>
      <c r="G177" s="211" t="s">
        <v>388</v>
      </c>
    </row>
    <row r="178" spans="1:7">
      <c r="A178" s="210">
        <v>43407</v>
      </c>
      <c r="B178" s="211" t="s">
        <v>7</v>
      </c>
      <c r="C178" s="211">
        <v>45700</v>
      </c>
      <c r="D178" s="211" t="s">
        <v>3322</v>
      </c>
      <c r="E178" s="211" t="s">
        <v>2208</v>
      </c>
      <c r="F178" s="211" t="s">
        <v>7</v>
      </c>
      <c r="G178" s="211" t="s">
        <v>388</v>
      </c>
    </row>
    <row r="179" spans="1:7">
      <c r="A179" s="210">
        <v>43407</v>
      </c>
      <c r="B179" s="211" t="s">
        <v>4</v>
      </c>
      <c r="C179" s="211">
        <v>5864</v>
      </c>
      <c r="D179" s="211" t="s">
        <v>184</v>
      </c>
      <c r="E179" s="211" t="s">
        <v>25</v>
      </c>
      <c r="F179" s="211" t="s">
        <v>7</v>
      </c>
      <c r="G179" s="211" t="s">
        <v>235</v>
      </c>
    </row>
    <row r="180" spans="1:7">
      <c r="A180" s="210">
        <v>43407</v>
      </c>
      <c r="B180" s="211" t="s">
        <v>4</v>
      </c>
      <c r="C180" s="211">
        <v>2511</v>
      </c>
      <c r="D180" s="211" t="s">
        <v>205</v>
      </c>
      <c r="E180" s="211" t="s">
        <v>984</v>
      </c>
      <c r="F180" s="211" t="s">
        <v>5</v>
      </c>
      <c r="G180" s="211" t="s">
        <v>388</v>
      </c>
    </row>
    <row r="181" spans="1:7">
      <c r="A181" s="210">
        <v>43407</v>
      </c>
      <c r="B181" s="211" t="s">
        <v>4</v>
      </c>
      <c r="C181" s="211">
        <v>6944</v>
      </c>
      <c r="D181" s="211" t="s">
        <v>177</v>
      </c>
      <c r="E181" s="211" t="s">
        <v>6</v>
      </c>
      <c r="F181" s="211" t="s">
        <v>24</v>
      </c>
      <c r="G181" s="211" t="s">
        <v>3059</v>
      </c>
    </row>
    <row r="182" spans="1:7">
      <c r="A182" s="210">
        <v>43407</v>
      </c>
      <c r="B182" s="211" t="s">
        <v>7</v>
      </c>
      <c r="C182" s="211">
        <v>57000</v>
      </c>
      <c r="D182" s="211" t="s">
        <v>785</v>
      </c>
      <c r="E182" s="211" t="s">
        <v>7</v>
      </c>
      <c r="F182" s="211" t="s">
        <v>7</v>
      </c>
      <c r="G182" s="211" t="s">
        <v>388</v>
      </c>
    </row>
    <row r="183" spans="1:7">
      <c r="A183" s="210">
        <v>43407</v>
      </c>
      <c r="B183" s="211" t="s">
        <v>22</v>
      </c>
      <c r="C183" s="211">
        <v>1200</v>
      </c>
      <c r="D183" s="211" t="s">
        <v>432</v>
      </c>
      <c r="E183" s="211" t="s">
        <v>7</v>
      </c>
      <c r="F183" s="211" t="s">
        <v>24</v>
      </c>
      <c r="G183" s="211" t="s">
        <v>2923</v>
      </c>
    </row>
    <row r="184" spans="1:7">
      <c r="A184" s="210">
        <v>43407</v>
      </c>
      <c r="B184" s="211" t="s">
        <v>7</v>
      </c>
      <c r="C184" s="211">
        <v>57100</v>
      </c>
      <c r="D184" s="211" t="s">
        <v>369</v>
      </c>
      <c r="E184" s="211" t="s">
        <v>7</v>
      </c>
      <c r="F184" s="211" t="s">
        <v>3255</v>
      </c>
      <c r="G184" s="211" t="s">
        <v>388</v>
      </c>
    </row>
    <row r="185" spans="1:7">
      <c r="A185" s="210">
        <v>43407</v>
      </c>
      <c r="B185" s="211" t="s">
        <v>4</v>
      </c>
      <c r="C185" s="211">
        <v>4536</v>
      </c>
      <c r="D185" s="211" t="s">
        <v>131</v>
      </c>
      <c r="E185" s="211" t="s">
        <v>7</v>
      </c>
      <c r="F185" s="211" t="s">
        <v>4</v>
      </c>
      <c r="G185" s="211" t="s">
        <v>663</v>
      </c>
    </row>
    <row r="186" spans="1:7">
      <c r="A186" s="210">
        <v>43407</v>
      </c>
      <c r="B186" s="211" t="s">
        <v>4</v>
      </c>
      <c r="C186" s="211">
        <v>7670</v>
      </c>
      <c r="D186" s="211" t="s">
        <v>3327</v>
      </c>
      <c r="E186" s="211" t="s">
        <v>5</v>
      </c>
      <c r="F186" s="211" t="s">
        <v>7</v>
      </c>
      <c r="G186" s="211" t="s">
        <v>3328</v>
      </c>
    </row>
    <row r="187" spans="1:7">
      <c r="A187" s="210">
        <v>43407</v>
      </c>
      <c r="B187" s="211" t="s">
        <v>4</v>
      </c>
      <c r="C187" s="211">
        <v>5410</v>
      </c>
      <c r="D187" s="211" t="s">
        <v>1562</v>
      </c>
      <c r="E187" s="211" t="s">
        <v>6</v>
      </c>
      <c r="F187" s="211" t="s">
        <v>24</v>
      </c>
      <c r="G187" s="211" t="s">
        <v>388</v>
      </c>
    </row>
    <row r="188" spans="1:7">
      <c r="A188" s="210">
        <v>43407</v>
      </c>
      <c r="B188" s="211" t="s">
        <v>4</v>
      </c>
      <c r="C188" s="211">
        <v>6926</v>
      </c>
      <c r="D188" s="211" t="s">
        <v>1824</v>
      </c>
      <c r="E188" s="211" t="s">
        <v>5</v>
      </c>
      <c r="F188" s="211" t="s">
        <v>7</v>
      </c>
      <c r="G188" s="211" t="s">
        <v>388</v>
      </c>
    </row>
    <row r="189" spans="1:7">
      <c r="A189" s="210">
        <v>43407</v>
      </c>
      <c r="B189" s="211" t="s">
        <v>4</v>
      </c>
      <c r="C189" s="211">
        <v>7460</v>
      </c>
      <c r="D189" s="211" t="s">
        <v>3330</v>
      </c>
      <c r="E189" s="211" t="s">
        <v>5</v>
      </c>
      <c r="F189" s="211" t="s">
        <v>7</v>
      </c>
      <c r="G189" s="211" t="s">
        <v>388</v>
      </c>
    </row>
    <row r="190" spans="1:7">
      <c r="A190" s="210">
        <v>43407</v>
      </c>
      <c r="B190" s="211" t="s">
        <v>4</v>
      </c>
      <c r="C190" s="211">
        <v>6310</v>
      </c>
      <c r="D190" s="211" t="s">
        <v>469</v>
      </c>
      <c r="E190" s="211" t="s">
        <v>5</v>
      </c>
      <c r="F190" s="211" t="s">
        <v>26</v>
      </c>
      <c r="G190" s="211" t="s">
        <v>388</v>
      </c>
    </row>
    <row r="191" spans="1:7">
      <c r="A191" s="210">
        <v>43407</v>
      </c>
      <c r="B191" s="211" t="s">
        <v>4</v>
      </c>
      <c r="C191" s="211">
        <v>1718</v>
      </c>
      <c r="D191" s="211" t="s">
        <v>205</v>
      </c>
      <c r="E191" s="211" t="s">
        <v>5</v>
      </c>
      <c r="F191" s="211" t="s">
        <v>7</v>
      </c>
      <c r="G191" s="211" t="s">
        <v>2923</v>
      </c>
    </row>
    <row r="192" spans="1:7">
      <c r="A192" s="210">
        <v>43407</v>
      </c>
      <c r="B192" s="211" t="s">
        <v>4</v>
      </c>
      <c r="C192" s="211">
        <v>2523</v>
      </c>
      <c r="D192" s="211" t="s">
        <v>205</v>
      </c>
      <c r="E192" s="211" t="s">
        <v>6</v>
      </c>
      <c r="F192" s="211" t="s">
        <v>5</v>
      </c>
      <c r="G192" s="211" t="s">
        <v>388</v>
      </c>
    </row>
    <row r="193" spans="1:7">
      <c r="A193" s="210">
        <v>43407</v>
      </c>
      <c r="B193" s="211" t="s">
        <v>4</v>
      </c>
      <c r="C193" s="211">
        <v>3721</v>
      </c>
      <c r="D193" s="211" t="s">
        <v>192</v>
      </c>
      <c r="E193" s="211" t="s">
        <v>7</v>
      </c>
      <c r="F193" s="211" t="s">
        <v>24</v>
      </c>
      <c r="G193" s="211" t="s">
        <v>3332</v>
      </c>
    </row>
    <row r="194" spans="1:7">
      <c r="A194" s="210">
        <v>43407</v>
      </c>
      <c r="B194" s="211" t="s">
        <v>4</v>
      </c>
      <c r="C194" s="211">
        <v>4570</v>
      </c>
      <c r="D194" s="211" t="s">
        <v>206</v>
      </c>
      <c r="E194" s="211" t="s">
        <v>5</v>
      </c>
      <c r="F194" s="211" t="s">
        <v>7</v>
      </c>
      <c r="G194" s="211" t="s">
        <v>663</v>
      </c>
    </row>
    <row r="195" spans="1:7">
      <c r="A195" s="210">
        <v>43407</v>
      </c>
      <c r="B195" s="211" t="s">
        <v>7</v>
      </c>
      <c r="C195" s="211">
        <v>54135</v>
      </c>
      <c r="D195" s="211" t="s">
        <v>738</v>
      </c>
      <c r="E195" s="211" t="s">
        <v>7</v>
      </c>
      <c r="F195" s="211" t="s">
        <v>3075</v>
      </c>
      <c r="G195" s="211" t="s">
        <v>3334</v>
      </c>
    </row>
    <row r="196" spans="1:7">
      <c r="A196" s="210">
        <v>43407</v>
      </c>
      <c r="B196" s="211" t="s">
        <v>7</v>
      </c>
      <c r="C196" s="211">
        <v>54720</v>
      </c>
      <c r="D196" s="211" t="s">
        <v>2918</v>
      </c>
      <c r="E196" s="211" t="s">
        <v>7</v>
      </c>
      <c r="F196" s="211" t="s">
        <v>9</v>
      </c>
      <c r="G196" s="211" t="s">
        <v>388</v>
      </c>
    </row>
    <row r="197" spans="1:7">
      <c r="A197" s="210">
        <v>43407</v>
      </c>
      <c r="B197" s="211" t="s">
        <v>7</v>
      </c>
      <c r="C197" s="211">
        <v>57960</v>
      </c>
      <c r="D197" s="211" t="s">
        <v>3337</v>
      </c>
      <c r="E197" s="211" t="s">
        <v>7</v>
      </c>
      <c r="F197" s="211" t="s">
        <v>24</v>
      </c>
      <c r="G197" s="211" t="s">
        <v>3338</v>
      </c>
    </row>
    <row r="198" spans="1:7">
      <c r="A198" s="210">
        <v>43407</v>
      </c>
      <c r="B198" s="211" t="s">
        <v>7</v>
      </c>
      <c r="C198" s="211">
        <v>57700</v>
      </c>
      <c r="D198" s="211" t="s">
        <v>1425</v>
      </c>
      <c r="E198" s="211" t="s">
        <v>7</v>
      </c>
      <c r="F198" s="211" t="s">
        <v>24</v>
      </c>
      <c r="G198" s="211" t="s">
        <v>388</v>
      </c>
    </row>
    <row r="199" spans="1:7">
      <c r="A199" s="210">
        <v>43407</v>
      </c>
      <c r="B199" s="211" t="s">
        <v>4</v>
      </c>
      <c r="C199" s="211">
        <v>9831</v>
      </c>
      <c r="D199" s="211" t="s">
        <v>3339</v>
      </c>
      <c r="E199" s="211" t="s">
        <v>25</v>
      </c>
      <c r="F199" s="211" t="s">
        <v>5</v>
      </c>
      <c r="G199" s="211" t="s">
        <v>42</v>
      </c>
    </row>
    <row r="200" spans="1:7">
      <c r="A200" s="210">
        <v>43407</v>
      </c>
      <c r="B200" s="211" t="s">
        <v>7</v>
      </c>
      <c r="C200" s="211">
        <v>57130</v>
      </c>
      <c r="D200" s="211" t="s">
        <v>3340</v>
      </c>
      <c r="E200" s="211" t="s">
        <v>7</v>
      </c>
      <c r="F200" s="211" t="s">
        <v>24</v>
      </c>
      <c r="G200" s="211" t="s">
        <v>463</v>
      </c>
    </row>
    <row r="201" spans="1:7">
      <c r="A201" s="210">
        <v>43407</v>
      </c>
      <c r="B201" s="211" t="s">
        <v>4</v>
      </c>
      <c r="C201" s="211">
        <v>5811</v>
      </c>
      <c r="D201" s="211" t="s">
        <v>184</v>
      </c>
      <c r="E201" s="211" t="s">
        <v>3342</v>
      </c>
      <c r="F201" s="211" t="s">
        <v>27</v>
      </c>
      <c r="G201" s="211" t="s">
        <v>388</v>
      </c>
    </row>
    <row r="202" spans="1:7">
      <c r="A202" s="210">
        <v>43407</v>
      </c>
      <c r="B202" s="211" t="s">
        <v>7</v>
      </c>
      <c r="C202" s="211">
        <v>57920</v>
      </c>
      <c r="D202" s="211" t="s">
        <v>3344</v>
      </c>
      <c r="E202" s="211" t="s">
        <v>7</v>
      </c>
      <c r="F202" s="211" t="s">
        <v>7</v>
      </c>
      <c r="G202" s="211" t="s">
        <v>388</v>
      </c>
    </row>
    <row r="203" spans="1:7">
      <c r="A203" s="210">
        <v>43407</v>
      </c>
      <c r="B203" s="211" t="s">
        <v>4</v>
      </c>
      <c r="C203" s="211">
        <v>4907</v>
      </c>
      <c r="D203" s="211" t="s">
        <v>152</v>
      </c>
      <c r="E203" s="211" t="s">
        <v>4</v>
      </c>
      <c r="F203" s="211" t="s">
        <v>363</v>
      </c>
      <c r="G203" s="211" t="s">
        <v>2541</v>
      </c>
    </row>
    <row r="204" spans="1:7">
      <c r="A204" s="210">
        <v>43407</v>
      </c>
      <c r="B204" s="211" t="s">
        <v>4</v>
      </c>
      <c r="C204" s="211">
        <v>7260</v>
      </c>
      <c r="D204" s="211" t="s">
        <v>153</v>
      </c>
      <c r="E204" s="211" t="s">
        <v>24</v>
      </c>
      <c r="F204" s="211" t="s">
        <v>7</v>
      </c>
      <c r="G204" s="211" t="s">
        <v>663</v>
      </c>
    </row>
    <row r="205" spans="1:7">
      <c r="A205" s="210">
        <v>43407</v>
      </c>
      <c r="B205" s="211" t="s">
        <v>4</v>
      </c>
      <c r="C205" s="211">
        <v>3419</v>
      </c>
      <c r="D205" s="211" t="s">
        <v>168</v>
      </c>
      <c r="E205" s="211" t="s">
        <v>5</v>
      </c>
      <c r="F205" s="211" t="s">
        <v>7</v>
      </c>
      <c r="G205" s="211" t="s">
        <v>123</v>
      </c>
    </row>
    <row r="206" spans="1:7">
      <c r="A206" s="210">
        <v>43407</v>
      </c>
      <c r="B206" s="211" t="s">
        <v>22</v>
      </c>
      <c r="C206" s="211">
        <v>1050</v>
      </c>
      <c r="D206" s="211" t="s">
        <v>432</v>
      </c>
      <c r="E206" s="211" t="s">
        <v>7</v>
      </c>
      <c r="F206" s="211" t="s">
        <v>3347</v>
      </c>
      <c r="G206" s="211" t="s">
        <v>388</v>
      </c>
    </row>
    <row r="207" spans="1:7">
      <c r="A207" s="210">
        <v>43407</v>
      </c>
      <c r="B207" s="211" t="s">
        <v>7</v>
      </c>
      <c r="C207" s="211">
        <v>54870</v>
      </c>
      <c r="D207" s="211" t="s">
        <v>3348</v>
      </c>
      <c r="E207" s="211" t="s">
        <v>100</v>
      </c>
      <c r="F207" s="211" t="s">
        <v>7</v>
      </c>
      <c r="G207" s="211" t="s">
        <v>37</v>
      </c>
    </row>
    <row r="208" spans="1:7">
      <c r="A208" s="210">
        <v>43407</v>
      </c>
      <c r="B208" s="211" t="s">
        <v>22</v>
      </c>
      <c r="C208" s="211">
        <v>6890</v>
      </c>
      <c r="D208" s="211" t="s">
        <v>2316</v>
      </c>
      <c r="E208" s="211" t="s">
        <v>24</v>
      </c>
      <c r="F208" s="211" t="s">
        <v>7</v>
      </c>
      <c r="G208" s="211" t="s">
        <v>388</v>
      </c>
    </row>
    <row r="209" spans="1:7">
      <c r="A209" s="210">
        <v>43407</v>
      </c>
      <c r="B209" s="211" t="s">
        <v>22</v>
      </c>
      <c r="C209" s="211">
        <v>6762</v>
      </c>
      <c r="D209" s="211" t="s">
        <v>1306</v>
      </c>
      <c r="E209" s="211" t="s">
        <v>7</v>
      </c>
      <c r="F209" s="211" t="s">
        <v>7</v>
      </c>
      <c r="G209" s="211" t="s">
        <v>388</v>
      </c>
    </row>
    <row r="210" spans="1:7">
      <c r="A210" s="210">
        <v>43407</v>
      </c>
      <c r="B210" s="211" t="s">
        <v>4</v>
      </c>
      <c r="C210" s="211">
        <v>1932</v>
      </c>
      <c r="D210" s="211" t="s">
        <v>205</v>
      </c>
      <c r="E210" s="211" t="s">
        <v>7</v>
      </c>
      <c r="F210" s="211" t="s">
        <v>24</v>
      </c>
      <c r="G210" s="211" t="s">
        <v>3015</v>
      </c>
    </row>
    <row r="211" spans="1:7">
      <c r="A211" s="210">
        <v>43407</v>
      </c>
      <c r="B211" s="211" t="s">
        <v>22</v>
      </c>
      <c r="C211" s="211">
        <v>5000</v>
      </c>
      <c r="D211" s="211" t="s">
        <v>427</v>
      </c>
      <c r="E211" s="211" t="s">
        <v>7</v>
      </c>
      <c r="F211" s="211" t="s">
        <v>24</v>
      </c>
      <c r="G211" s="211" t="s">
        <v>1833</v>
      </c>
    </row>
    <row r="212" spans="1:7">
      <c r="A212" s="210">
        <v>43408</v>
      </c>
      <c r="B212" s="211" t="s">
        <v>4</v>
      </c>
      <c r="C212" s="211">
        <v>8079</v>
      </c>
      <c r="D212" s="211" t="s">
        <v>133</v>
      </c>
      <c r="E212" s="211" t="s">
        <v>24</v>
      </c>
      <c r="F212" s="211" t="s">
        <v>7</v>
      </c>
      <c r="G212" s="211" t="s">
        <v>663</v>
      </c>
    </row>
    <row r="213" spans="1:7">
      <c r="A213" s="210">
        <v>43408</v>
      </c>
      <c r="B213" s="211" t="s">
        <v>7</v>
      </c>
      <c r="C213" s="211">
        <v>54320</v>
      </c>
      <c r="D213" s="211" t="s">
        <v>3409</v>
      </c>
      <c r="E213" s="211" t="s">
        <v>7</v>
      </c>
      <c r="F213" s="211" t="s">
        <v>24</v>
      </c>
      <c r="G213" s="211" t="s">
        <v>388</v>
      </c>
    </row>
    <row r="214" spans="1:7">
      <c r="A214" s="210">
        <v>43408</v>
      </c>
      <c r="B214" s="211" t="s">
        <v>7</v>
      </c>
      <c r="C214" s="211">
        <v>57390</v>
      </c>
      <c r="D214" s="211" t="s">
        <v>350</v>
      </c>
      <c r="E214" s="211" t="s">
        <v>7</v>
      </c>
      <c r="F214" s="211" t="s">
        <v>7</v>
      </c>
      <c r="G214" s="211" t="s">
        <v>2929</v>
      </c>
    </row>
    <row r="215" spans="1:7">
      <c r="A215" s="210">
        <v>43408</v>
      </c>
      <c r="B215" s="211" t="s">
        <v>4</v>
      </c>
      <c r="C215" s="211">
        <v>8280</v>
      </c>
      <c r="D215" s="211" t="s">
        <v>916</v>
      </c>
      <c r="E215" s="211" t="s">
        <v>7</v>
      </c>
      <c r="F215" s="211" t="s">
        <v>100</v>
      </c>
      <c r="G215" s="211" t="s">
        <v>123</v>
      </c>
    </row>
    <row r="216" spans="1:7">
      <c r="A216" s="210">
        <v>43408</v>
      </c>
      <c r="B216" s="211" t="s">
        <v>4</v>
      </c>
      <c r="C216" s="211">
        <v>1856</v>
      </c>
      <c r="D216" s="211" t="s">
        <v>205</v>
      </c>
      <c r="E216" s="211" t="s">
        <v>653</v>
      </c>
      <c r="F216" s="211" t="s">
        <v>814</v>
      </c>
      <c r="G216" s="211" t="s">
        <v>42</v>
      </c>
    </row>
    <row r="217" spans="1:7">
      <c r="A217" s="210">
        <v>43408</v>
      </c>
      <c r="B217" s="211" t="s">
        <v>4</v>
      </c>
      <c r="C217" s="211">
        <v>7263</v>
      </c>
      <c r="D217" s="211" t="s">
        <v>156</v>
      </c>
      <c r="E217" s="211" t="s">
        <v>3411</v>
      </c>
      <c r="F217" s="211" t="s">
        <v>6</v>
      </c>
      <c r="G217" s="211" t="s">
        <v>663</v>
      </c>
    </row>
    <row r="218" spans="1:7">
      <c r="A218" s="210">
        <v>43408</v>
      </c>
      <c r="B218" s="211" t="s">
        <v>4</v>
      </c>
      <c r="C218" s="211">
        <v>5331</v>
      </c>
      <c r="D218" s="211" t="s">
        <v>314</v>
      </c>
      <c r="E218" s="211" t="s">
        <v>653</v>
      </c>
      <c r="F218" s="211" t="s">
        <v>24</v>
      </c>
      <c r="G218" s="211" t="s">
        <v>388</v>
      </c>
    </row>
    <row r="219" spans="1:7">
      <c r="A219" s="210">
        <v>43408</v>
      </c>
      <c r="B219" s="211" t="s">
        <v>6</v>
      </c>
      <c r="C219" s="211">
        <v>66119</v>
      </c>
      <c r="D219" s="211" t="s">
        <v>3412</v>
      </c>
      <c r="E219" s="211" t="s">
        <v>6</v>
      </c>
      <c r="F219" s="211" t="s">
        <v>35</v>
      </c>
      <c r="G219" s="211" t="s">
        <v>2923</v>
      </c>
    </row>
    <row r="220" spans="1:7">
      <c r="A220" s="210">
        <v>43408</v>
      </c>
      <c r="B220" s="211" t="s">
        <v>4</v>
      </c>
      <c r="C220" s="211">
        <v>8151</v>
      </c>
      <c r="D220" s="211" t="s">
        <v>148</v>
      </c>
      <c r="E220" s="211" t="s">
        <v>12</v>
      </c>
      <c r="F220" s="211" t="s">
        <v>24</v>
      </c>
      <c r="G220" s="211" t="s">
        <v>42</v>
      </c>
    </row>
    <row r="221" spans="1:7">
      <c r="A221" s="210">
        <v>43408</v>
      </c>
      <c r="B221" s="211" t="s">
        <v>4</v>
      </c>
      <c r="C221" s="211">
        <v>4979</v>
      </c>
      <c r="D221" s="211" t="s">
        <v>1861</v>
      </c>
      <c r="E221" s="211" t="s">
        <v>5</v>
      </c>
      <c r="F221" s="211" t="s">
        <v>6</v>
      </c>
      <c r="G221" s="211" t="s">
        <v>123</v>
      </c>
    </row>
    <row r="222" spans="1:7">
      <c r="A222" s="210">
        <v>43408</v>
      </c>
      <c r="B222" s="211" t="s">
        <v>7</v>
      </c>
      <c r="C222" s="211">
        <v>57310</v>
      </c>
      <c r="D222" s="211" t="s">
        <v>3414</v>
      </c>
      <c r="E222" s="211" t="s">
        <v>3415</v>
      </c>
      <c r="F222" s="211" t="s">
        <v>24</v>
      </c>
      <c r="G222" s="211" t="s">
        <v>388</v>
      </c>
    </row>
    <row r="223" spans="1:7">
      <c r="A223" s="210">
        <v>43408</v>
      </c>
      <c r="B223" s="211" t="s">
        <v>4</v>
      </c>
      <c r="C223" s="211">
        <v>9909</v>
      </c>
      <c r="D223" s="211" t="s">
        <v>3416</v>
      </c>
      <c r="E223" s="211" t="s">
        <v>5</v>
      </c>
      <c r="F223" s="211" t="s">
        <v>363</v>
      </c>
      <c r="G223" s="211" t="s">
        <v>123</v>
      </c>
    </row>
    <row r="224" spans="1:7">
      <c r="A224" s="210">
        <v>43408</v>
      </c>
      <c r="B224" s="211" t="s">
        <v>4</v>
      </c>
      <c r="C224" s="211">
        <v>1363</v>
      </c>
      <c r="D224" s="211" t="s">
        <v>136</v>
      </c>
      <c r="E224" s="211" t="s">
        <v>5</v>
      </c>
      <c r="F224" s="211" t="s">
        <v>7</v>
      </c>
      <c r="G224" s="211" t="s">
        <v>388</v>
      </c>
    </row>
    <row r="225" spans="1:7">
      <c r="A225" s="210">
        <v>43408</v>
      </c>
      <c r="B225" s="211" t="s">
        <v>7</v>
      </c>
      <c r="C225" s="211">
        <v>57940</v>
      </c>
      <c r="D225" s="211" t="s">
        <v>899</v>
      </c>
      <c r="E225" s="211" t="s">
        <v>7</v>
      </c>
      <c r="F225" s="211" t="s">
        <v>24</v>
      </c>
      <c r="G225" s="211" t="s">
        <v>388</v>
      </c>
    </row>
    <row r="226" spans="1:7">
      <c r="A226" s="210">
        <v>43408</v>
      </c>
      <c r="B226" s="211" t="s">
        <v>4</v>
      </c>
      <c r="C226" s="211">
        <v>9142</v>
      </c>
      <c r="D226" s="211" t="s">
        <v>2975</v>
      </c>
      <c r="E226" s="211" t="s">
        <v>5</v>
      </c>
      <c r="F226" s="211" t="s">
        <v>6</v>
      </c>
      <c r="G226" s="211" t="s">
        <v>3059</v>
      </c>
    </row>
    <row r="227" spans="1:7">
      <c r="A227" s="210">
        <v>43408</v>
      </c>
      <c r="B227" s="211" t="s">
        <v>4</v>
      </c>
      <c r="C227" s="211">
        <v>3333</v>
      </c>
      <c r="D227" s="211" t="s">
        <v>3419</v>
      </c>
      <c r="E227" s="211" t="s">
        <v>7</v>
      </c>
      <c r="F227" s="211" t="s">
        <v>7</v>
      </c>
      <c r="G227" s="211" t="s">
        <v>514</v>
      </c>
    </row>
    <row r="228" spans="1:7">
      <c r="A228" s="210">
        <v>43408</v>
      </c>
      <c r="B228" s="211" t="s">
        <v>4</v>
      </c>
      <c r="C228" s="211">
        <v>4601</v>
      </c>
      <c r="D228" s="211" t="s">
        <v>131</v>
      </c>
      <c r="E228" s="211" t="s">
        <v>25</v>
      </c>
      <c r="F228" s="211" t="s">
        <v>24</v>
      </c>
      <c r="G228" s="211" t="s">
        <v>93</v>
      </c>
    </row>
    <row r="229" spans="1:7">
      <c r="A229" s="210">
        <v>43408</v>
      </c>
      <c r="B229" s="211" t="s">
        <v>4</v>
      </c>
      <c r="C229" s="211">
        <v>3550</v>
      </c>
      <c r="D229" s="211" t="s">
        <v>168</v>
      </c>
      <c r="E229" s="211" t="s">
        <v>5</v>
      </c>
      <c r="F229" s="211" t="s">
        <v>7</v>
      </c>
      <c r="G229" s="211" t="s">
        <v>3420</v>
      </c>
    </row>
    <row r="230" spans="1:7">
      <c r="A230" s="210">
        <v>43408</v>
      </c>
      <c r="B230" s="211" t="s">
        <v>4</v>
      </c>
      <c r="C230" s="211">
        <v>4544</v>
      </c>
      <c r="D230" s="211" t="s">
        <v>131</v>
      </c>
      <c r="E230" s="211" t="s">
        <v>25</v>
      </c>
      <c r="F230" s="211" t="s">
        <v>7</v>
      </c>
      <c r="G230" s="211" t="s">
        <v>93</v>
      </c>
    </row>
    <row r="231" spans="1:7">
      <c r="A231" s="210">
        <v>43408</v>
      </c>
      <c r="B231" s="211" t="s">
        <v>4</v>
      </c>
      <c r="C231" s="211">
        <v>7526</v>
      </c>
      <c r="D231" s="211" t="s">
        <v>468</v>
      </c>
      <c r="E231" s="211" t="s">
        <v>112</v>
      </c>
      <c r="F231" s="211" t="s">
        <v>7</v>
      </c>
      <c r="G231" s="211" t="s">
        <v>388</v>
      </c>
    </row>
  </sheetData>
  <sortState ref="A4:G69">
    <sortCondition ref="E4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1"/>
  <dimension ref="A2:O542"/>
  <sheetViews>
    <sheetView zoomScale="163" zoomScaleNormal="163" zoomScalePageLayoutView="181" workbookViewId="0">
      <pane ySplit="2" topLeftCell="A526" activePane="bottomLeft" state="frozen"/>
      <selection pane="bottomLeft" activeCell="J536" sqref="J536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14" style="10" bestFit="1" customWidth="1"/>
    <col min="9" max="16384" width="10.83203125" style="10"/>
  </cols>
  <sheetData>
    <row r="2" spans="1:11" ht="44">
      <c r="A2" s="96" t="s">
        <v>2</v>
      </c>
      <c r="B2" s="98" t="s">
        <v>0</v>
      </c>
      <c r="C2" s="100" t="s">
        <v>1</v>
      </c>
      <c r="D2" s="124" t="s">
        <v>129</v>
      </c>
      <c r="E2" s="103" t="s">
        <v>204</v>
      </c>
      <c r="F2" s="104" t="s">
        <v>203</v>
      </c>
      <c r="G2" s="105" t="s">
        <v>3</v>
      </c>
    </row>
    <row r="5" spans="1:11" ht="16" thickBot="1"/>
    <row r="6" spans="1:11" ht="17" customHeight="1">
      <c r="A6" s="155">
        <v>43039</v>
      </c>
      <c r="B6" s="158" t="s">
        <v>4</v>
      </c>
      <c r="C6" s="160">
        <v>3440</v>
      </c>
      <c r="D6" s="161" t="s">
        <v>168</v>
      </c>
      <c r="E6" s="162" t="s">
        <v>62</v>
      </c>
      <c r="F6" s="162" t="s">
        <v>63</v>
      </c>
      <c r="G6" s="162" t="s">
        <v>42</v>
      </c>
      <c r="I6" s="26"/>
      <c r="J6" s="26"/>
      <c r="K6" s="26"/>
    </row>
    <row r="7" spans="1:11" s="68" customFormat="1" ht="15" customHeight="1">
      <c r="A7" s="106">
        <v>43036</v>
      </c>
      <c r="B7" s="26" t="s">
        <v>4</v>
      </c>
      <c r="C7" s="54">
        <v>1932</v>
      </c>
      <c r="D7" s="54" t="s">
        <v>132</v>
      </c>
      <c r="E7" s="26" t="s">
        <v>35</v>
      </c>
      <c r="F7" s="26" t="s">
        <v>7</v>
      </c>
      <c r="G7" s="26" t="s">
        <v>49</v>
      </c>
    </row>
    <row r="8" spans="1:11" ht="15" customHeight="1">
      <c r="A8" s="51">
        <v>43031</v>
      </c>
      <c r="B8" s="51" t="s">
        <v>4</v>
      </c>
      <c r="C8" s="172">
        <v>2535</v>
      </c>
      <c r="D8" s="172" t="s">
        <v>132</v>
      </c>
      <c r="E8" s="51" t="s">
        <v>24</v>
      </c>
      <c r="F8" s="51" t="s">
        <v>24</v>
      </c>
      <c r="G8" s="51" t="s">
        <v>43</v>
      </c>
      <c r="I8" s="26"/>
      <c r="J8" s="26"/>
      <c r="K8" s="26"/>
    </row>
    <row r="9" spans="1:11" ht="15" customHeight="1">
      <c r="A9" s="13">
        <v>43031</v>
      </c>
      <c r="B9" s="13" t="s">
        <v>4</v>
      </c>
      <c r="C9" s="17">
        <v>1541</v>
      </c>
      <c r="D9" s="17" t="s">
        <v>132</v>
      </c>
      <c r="E9" s="13" t="s">
        <v>24</v>
      </c>
      <c r="F9" s="13"/>
      <c r="G9" s="13" t="s">
        <v>43</v>
      </c>
      <c r="I9" s="26"/>
      <c r="J9" s="26"/>
      <c r="K9" s="26"/>
    </row>
    <row r="10" spans="1:11" ht="15" customHeight="1">
      <c r="A10" s="13">
        <v>43031</v>
      </c>
      <c r="B10" s="13" t="s">
        <v>4</v>
      </c>
      <c r="C10" s="17">
        <v>2542</v>
      </c>
      <c r="D10" s="17" t="s">
        <v>132</v>
      </c>
      <c r="E10" s="13" t="s">
        <v>24</v>
      </c>
      <c r="F10" s="13"/>
      <c r="G10" s="13" t="s">
        <v>43</v>
      </c>
      <c r="I10" s="26"/>
      <c r="J10" s="26"/>
      <c r="K10" s="26"/>
    </row>
    <row r="11" spans="1:11" ht="15" customHeight="1">
      <c r="A11" s="13">
        <v>43031</v>
      </c>
      <c r="B11" s="3" t="s">
        <v>4</v>
      </c>
      <c r="C11" s="5">
        <v>8135</v>
      </c>
      <c r="D11" s="5" t="s">
        <v>148</v>
      </c>
      <c r="E11" s="3" t="s">
        <v>24</v>
      </c>
      <c r="F11" s="3" t="s">
        <v>24</v>
      </c>
      <c r="G11" s="13" t="s">
        <v>43</v>
      </c>
      <c r="I11" s="26"/>
      <c r="J11" s="26"/>
      <c r="K11" s="26"/>
    </row>
    <row r="12" spans="1:11" ht="15" customHeight="1">
      <c r="A12" s="13">
        <v>43031</v>
      </c>
      <c r="B12" s="3" t="s">
        <v>4</v>
      </c>
      <c r="C12" s="5">
        <v>8352</v>
      </c>
      <c r="D12" s="5" t="s">
        <v>149</v>
      </c>
      <c r="E12" s="3" t="s">
        <v>24</v>
      </c>
      <c r="F12" s="3" t="s">
        <v>24</v>
      </c>
      <c r="G12" s="13" t="s">
        <v>43</v>
      </c>
      <c r="I12" s="26"/>
      <c r="J12" s="26"/>
      <c r="K12" s="26"/>
    </row>
    <row r="13" spans="1:11" ht="15" customHeight="1">
      <c r="A13" s="13">
        <v>43030</v>
      </c>
      <c r="B13" s="13" t="s">
        <v>4</v>
      </c>
      <c r="C13" s="17">
        <v>1519</v>
      </c>
      <c r="D13" s="17" t="s">
        <v>132</v>
      </c>
      <c r="E13" s="13" t="s">
        <v>6</v>
      </c>
      <c r="F13" s="13" t="s">
        <v>6</v>
      </c>
      <c r="G13" s="13" t="s">
        <v>43</v>
      </c>
      <c r="I13" s="26"/>
      <c r="J13" s="26"/>
      <c r="K13" s="26"/>
    </row>
    <row r="14" spans="1:11" ht="15" customHeight="1">
      <c r="A14" s="13">
        <v>43031</v>
      </c>
      <c r="B14" s="14" t="s">
        <v>4</v>
      </c>
      <c r="C14" s="5">
        <v>1516</v>
      </c>
      <c r="D14" s="5" t="s">
        <v>132</v>
      </c>
      <c r="E14" s="3" t="s">
        <v>6</v>
      </c>
      <c r="F14" s="3" t="s">
        <v>6</v>
      </c>
      <c r="G14" s="13" t="s">
        <v>43</v>
      </c>
      <c r="I14" s="26"/>
      <c r="J14" s="26"/>
      <c r="K14" s="26"/>
    </row>
    <row r="15" spans="1:11" ht="15" customHeight="1">
      <c r="A15" s="13">
        <v>43031</v>
      </c>
      <c r="B15" s="13" t="s">
        <v>4</v>
      </c>
      <c r="C15" s="17">
        <v>2270</v>
      </c>
      <c r="D15" s="17" t="s">
        <v>132</v>
      </c>
      <c r="E15" s="13" t="s">
        <v>30</v>
      </c>
      <c r="F15" s="13"/>
      <c r="G15" s="13" t="s">
        <v>43</v>
      </c>
      <c r="I15" s="26"/>
      <c r="J15" s="26"/>
      <c r="K15" s="26"/>
    </row>
    <row r="16" spans="1:11" ht="15" customHeight="1">
      <c r="A16" s="13">
        <v>43030</v>
      </c>
      <c r="B16" s="13" t="s">
        <v>7</v>
      </c>
      <c r="C16" s="17">
        <v>57290</v>
      </c>
      <c r="D16" s="17" t="s">
        <v>405</v>
      </c>
      <c r="E16" s="13" t="s">
        <v>7</v>
      </c>
      <c r="F16" s="13" t="s">
        <v>24</v>
      </c>
      <c r="G16" s="13" t="s">
        <v>43</v>
      </c>
      <c r="I16" s="26"/>
      <c r="J16" s="26"/>
      <c r="K16" s="26"/>
    </row>
    <row r="17" spans="1:11" ht="15" customHeight="1">
      <c r="A17" s="13">
        <v>43031</v>
      </c>
      <c r="B17" s="3" t="s">
        <v>4</v>
      </c>
      <c r="C17" s="5">
        <v>8325</v>
      </c>
      <c r="D17" s="5" t="s">
        <v>150</v>
      </c>
      <c r="E17" s="3" t="s">
        <v>7</v>
      </c>
      <c r="F17" s="3" t="s">
        <v>7</v>
      </c>
      <c r="G17" s="13" t="s">
        <v>43</v>
      </c>
      <c r="I17" s="26"/>
      <c r="J17" s="26"/>
      <c r="K17" s="26"/>
    </row>
    <row r="18" spans="1:11" ht="15" customHeight="1">
      <c r="A18" s="13">
        <v>43032</v>
      </c>
      <c r="B18" s="3" t="s">
        <v>7</v>
      </c>
      <c r="C18" s="5">
        <v>57360</v>
      </c>
      <c r="D18" s="5" t="s">
        <v>406</v>
      </c>
      <c r="E18" s="3" t="s">
        <v>7</v>
      </c>
      <c r="F18" s="3" t="s">
        <v>7</v>
      </c>
      <c r="G18" s="4" t="s">
        <v>43</v>
      </c>
      <c r="I18" s="26"/>
      <c r="J18" s="26"/>
      <c r="K18" s="26"/>
    </row>
    <row r="19" spans="1:11" ht="15" customHeight="1">
      <c r="A19" s="13">
        <v>43037</v>
      </c>
      <c r="B19" s="4" t="s">
        <v>4</v>
      </c>
      <c r="C19" s="15">
        <v>5369</v>
      </c>
      <c r="D19" s="15" t="s">
        <v>155</v>
      </c>
      <c r="E19" s="4" t="s">
        <v>7</v>
      </c>
      <c r="F19" s="4" t="s">
        <v>7</v>
      </c>
      <c r="G19" s="4" t="s">
        <v>43</v>
      </c>
      <c r="I19" s="26"/>
      <c r="J19" s="26"/>
      <c r="K19" s="26"/>
    </row>
    <row r="20" spans="1:11" ht="15" customHeight="1">
      <c r="A20" s="13">
        <v>43031</v>
      </c>
      <c r="B20" s="3" t="s">
        <v>9</v>
      </c>
      <c r="C20" s="3" t="s">
        <v>54</v>
      </c>
      <c r="D20" s="3" t="s">
        <v>54</v>
      </c>
      <c r="E20" s="3" t="s">
        <v>9</v>
      </c>
      <c r="F20" s="3" t="s">
        <v>9</v>
      </c>
      <c r="G20" s="13" t="s">
        <v>43</v>
      </c>
      <c r="I20" s="26"/>
      <c r="J20" s="26"/>
      <c r="K20" s="26"/>
    </row>
    <row r="21" spans="1:11" ht="15" customHeight="1">
      <c r="A21" s="13">
        <v>43030</v>
      </c>
      <c r="B21" s="13" t="s">
        <v>4</v>
      </c>
      <c r="C21" s="17">
        <v>4266</v>
      </c>
      <c r="D21" s="17" t="s">
        <v>141</v>
      </c>
      <c r="E21" s="13" t="s">
        <v>5</v>
      </c>
      <c r="F21" s="13" t="s">
        <v>6</v>
      </c>
      <c r="G21" s="13" t="s">
        <v>43</v>
      </c>
      <c r="I21" s="26"/>
      <c r="J21" s="26"/>
      <c r="K21" s="26"/>
    </row>
    <row r="22" spans="1:11" ht="15" customHeight="1">
      <c r="A22" s="13">
        <v>43037</v>
      </c>
      <c r="B22" s="4" t="s">
        <v>4</v>
      </c>
      <c r="C22" s="15">
        <v>8370</v>
      </c>
      <c r="D22" s="15" t="s">
        <v>154</v>
      </c>
      <c r="E22" s="4" t="s">
        <v>5</v>
      </c>
      <c r="F22" s="4" t="s">
        <v>5</v>
      </c>
      <c r="G22" s="4" t="s">
        <v>43</v>
      </c>
      <c r="I22" s="26"/>
      <c r="J22" s="26"/>
      <c r="K22" s="26"/>
    </row>
    <row r="23" spans="1:11" ht="15" customHeight="1">
      <c r="A23" s="13">
        <v>43037</v>
      </c>
      <c r="B23" s="4" t="s">
        <v>4</v>
      </c>
      <c r="C23" s="15">
        <v>6470</v>
      </c>
      <c r="D23" s="15" t="s">
        <v>157</v>
      </c>
      <c r="E23" s="4" t="s">
        <v>5</v>
      </c>
      <c r="F23" s="4" t="s">
        <v>5</v>
      </c>
      <c r="G23" s="4" t="s">
        <v>43</v>
      </c>
      <c r="I23" s="26"/>
      <c r="J23" s="26"/>
      <c r="K23" s="26"/>
    </row>
    <row r="24" spans="1:11" ht="15" customHeight="1">
      <c r="A24" s="13">
        <v>43037</v>
      </c>
      <c r="B24" s="4" t="s">
        <v>4</v>
      </c>
      <c r="C24" s="15">
        <v>1750</v>
      </c>
      <c r="D24" s="15" t="s">
        <v>132</v>
      </c>
      <c r="E24" s="4" t="s">
        <v>5</v>
      </c>
      <c r="F24" s="4" t="s">
        <v>5</v>
      </c>
      <c r="G24" s="4" t="s">
        <v>43</v>
      </c>
      <c r="I24" s="26"/>
      <c r="J24" s="8"/>
      <c r="K24" s="26"/>
    </row>
    <row r="25" spans="1:11" ht="15" customHeight="1">
      <c r="A25" s="13">
        <v>43037</v>
      </c>
      <c r="B25" s="4" t="s">
        <v>4</v>
      </c>
      <c r="C25" s="15">
        <v>8055</v>
      </c>
      <c r="D25" s="15" t="s">
        <v>133</v>
      </c>
      <c r="E25" s="4" t="s">
        <v>25</v>
      </c>
      <c r="F25" s="4" t="s">
        <v>56</v>
      </c>
      <c r="G25" s="4" t="s">
        <v>43</v>
      </c>
      <c r="I25" s="26"/>
      <c r="J25" s="26"/>
      <c r="K25" s="26"/>
    </row>
    <row r="26" spans="1:11" ht="15" customHeight="1">
      <c r="A26" s="13">
        <v>43031</v>
      </c>
      <c r="B26" s="13" t="s">
        <v>4</v>
      </c>
      <c r="C26" s="17">
        <v>7343</v>
      </c>
      <c r="D26" s="17" t="s">
        <v>130</v>
      </c>
      <c r="E26" s="13" t="s">
        <v>29</v>
      </c>
      <c r="F26" s="13"/>
      <c r="G26" s="13" t="s">
        <v>43</v>
      </c>
      <c r="I26" s="26"/>
      <c r="J26" s="26"/>
      <c r="K26" s="26"/>
    </row>
    <row r="27" spans="1:11" ht="15" customHeight="1">
      <c r="A27" s="13">
        <v>43031</v>
      </c>
      <c r="B27" s="14" t="s">
        <v>4</v>
      </c>
      <c r="C27" s="5">
        <v>8023</v>
      </c>
      <c r="D27" s="5" t="s">
        <v>135</v>
      </c>
      <c r="E27" s="3" t="s">
        <v>29</v>
      </c>
      <c r="F27" s="3" t="s">
        <v>7</v>
      </c>
      <c r="G27" s="13" t="s">
        <v>43</v>
      </c>
      <c r="I27" s="26"/>
      <c r="J27" s="26"/>
      <c r="K27" s="26"/>
    </row>
    <row r="28" spans="1:11" ht="15" customHeight="1">
      <c r="A28" s="13">
        <v>43030</v>
      </c>
      <c r="B28" s="13" t="s">
        <v>4</v>
      </c>
      <c r="C28" s="17">
        <v>1649</v>
      </c>
      <c r="D28" s="17" t="s">
        <v>132</v>
      </c>
      <c r="E28" s="13" t="s">
        <v>9</v>
      </c>
      <c r="F28" s="13" t="s">
        <v>24</v>
      </c>
      <c r="G28" s="13" t="s">
        <v>44</v>
      </c>
      <c r="I28" s="26"/>
      <c r="J28" s="26"/>
      <c r="K28" s="26"/>
    </row>
    <row r="29" spans="1:11" ht="15" customHeight="1">
      <c r="A29" s="13">
        <v>43034</v>
      </c>
      <c r="B29" s="4" t="s">
        <v>11</v>
      </c>
      <c r="C29" s="15">
        <v>33610</v>
      </c>
      <c r="D29" s="15" t="s">
        <v>423</v>
      </c>
      <c r="E29" s="4" t="s">
        <v>6</v>
      </c>
      <c r="F29" s="4" t="s">
        <v>56</v>
      </c>
      <c r="G29" s="4" t="s">
        <v>47</v>
      </c>
      <c r="I29" s="26"/>
      <c r="J29" s="26"/>
      <c r="K29" s="26"/>
    </row>
    <row r="30" spans="1:11" ht="15" customHeight="1">
      <c r="A30" s="13">
        <v>43032</v>
      </c>
      <c r="B30" s="3" t="s">
        <v>9</v>
      </c>
      <c r="C30" s="15">
        <v>10036</v>
      </c>
      <c r="D30" s="15" t="s">
        <v>424</v>
      </c>
      <c r="E30" s="4" t="s">
        <v>9</v>
      </c>
      <c r="F30" s="4" t="s">
        <v>24</v>
      </c>
      <c r="G30" s="4" t="s">
        <v>47</v>
      </c>
      <c r="I30" s="26"/>
      <c r="J30" s="26"/>
      <c r="K30" s="26"/>
    </row>
    <row r="31" spans="1:11" ht="15" customHeight="1">
      <c r="A31" s="13">
        <v>43036</v>
      </c>
      <c r="B31" s="4" t="s">
        <v>4</v>
      </c>
      <c r="C31" s="15">
        <v>4693</v>
      </c>
      <c r="D31" s="15" t="s">
        <v>131</v>
      </c>
      <c r="E31" s="4" t="s">
        <v>7</v>
      </c>
      <c r="F31" s="4" t="s">
        <v>7</v>
      </c>
      <c r="G31" s="4" t="s">
        <v>50</v>
      </c>
      <c r="I31" s="26"/>
      <c r="J31" s="26"/>
      <c r="K31" s="26"/>
    </row>
    <row r="32" spans="1:11" ht="15" customHeight="1">
      <c r="A32" s="13">
        <v>43037</v>
      </c>
      <c r="B32" s="4" t="s">
        <v>4</v>
      </c>
      <c r="C32" s="15">
        <v>4521</v>
      </c>
      <c r="D32" s="15" t="s">
        <v>131</v>
      </c>
      <c r="E32" s="4" t="s">
        <v>5</v>
      </c>
      <c r="F32" s="4" t="s">
        <v>5</v>
      </c>
      <c r="G32" s="4" t="s">
        <v>50</v>
      </c>
      <c r="I32" s="26"/>
      <c r="J32" s="26"/>
      <c r="K32" s="26"/>
    </row>
    <row r="33" spans="1:11" ht="15" customHeight="1">
      <c r="A33" s="13">
        <v>43038</v>
      </c>
      <c r="B33" s="4" t="s">
        <v>11</v>
      </c>
      <c r="C33" s="15">
        <v>60594</v>
      </c>
      <c r="D33" s="15" t="s">
        <v>426</v>
      </c>
      <c r="E33" s="4" t="s">
        <v>6</v>
      </c>
      <c r="F33" s="4" t="s">
        <v>52</v>
      </c>
      <c r="G33" s="4" t="s">
        <v>42</v>
      </c>
      <c r="I33" s="26"/>
      <c r="J33" s="26"/>
      <c r="K33" s="26"/>
    </row>
    <row r="34" spans="1:11" ht="15" customHeight="1">
      <c r="A34" s="13">
        <v>43030</v>
      </c>
      <c r="B34" s="13" t="s">
        <v>4</v>
      </c>
      <c r="C34" s="17">
        <v>1512</v>
      </c>
      <c r="D34" s="17" t="s">
        <v>132</v>
      </c>
      <c r="E34" s="13" t="s">
        <v>28</v>
      </c>
      <c r="F34" s="13" t="s">
        <v>7</v>
      </c>
      <c r="G34" s="13" t="s">
        <v>42</v>
      </c>
      <c r="I34" s="26"/>
      <c r="J34" s="26"/>
      <c r="K34" s="26"/>
    </row>
    <row r="35" spans="1:11" ht="15" customHeight="1">
      <c r="A35" s="13">
        <v>43032</v>
      </c>
      <c r="B35" s="4" t="s">
        <v>7</v>
      </c>
      <c r="C35" s="15">
        <v>57270</v>
      </c>
      <c r="D35" s="15" t="s">
        <v>407</v>
      </c>
      <c r="E35" s="4" t="s">
        <v>7</v>
      </c>
      <c r="F35" s="4" t="s">
        <v>55</v>
      </c>
      <c r="G35" s="4" t="s">
        <v>42</v>
      </c>
      <c r="I35" s="26"/>
      <c r="J35" s="26"/>
      <c r="K35" s="26"/>
    </row>
    <row r="36" spans="1:11" ht="15" customHeight="1">
      <c r="A36" s="13">
        <v>43038</v>
      </c>
      <c r="B36" s="4" t="s">
        <v>4</v>
      </c>
      <c r="C36" s="15">
        <v>4353</v>
      </c>
      <c r="D36" s="15" t="s">
        <v>141</v>
      </c>
      <c r="E36" s="4" t="s">
        <v>9</v>
      </c>
      <c r="F36" s="4" t="s">
        <v>61</v>
      </c>
      <c r="G36" s="4" t="s">
        <v>42</v>
      </c>
      <c r="I36" s="26"/>
      <c r="J36" s="26"/>
      <c r="K36" s="26"/>
    </row>
    <row r="37" spans="1:11" ht="15" customHeight="1">
      <c r="A37" s="13">
        <v>43037</v>
      </c>
      <c r="B37" s="4" t="s">
        <v>4</v>
      </c>
      <c r="C37" s="15">
        <v>9189</v>
      </c>
      <c r="D37" s="15" t="s">
        <v>146</v>
      </c>
      <c r="E37" s="4" t="s">
        <v>5</v>
      </c>
      <c r="F37" s="4" t="s">
        <v>5</v>
      </c>
      <c r="G37" s="4" t="s">
        <v>42</v>
      </c>
      <c r="I37" s="26"/>
      <c r="J37" s="26"/>
      <c r="K37" s="26"/>
    </row>
    <row r="38" spans="1:11" ht="15" customHeight="1">
      <c r="A38" s="13">
        <v>43037</v>
      </c>
      <c r="B38" s="4" t="s">
        <v>4</v>
      </c>
      <c r="C38" s="15">
        <v>8042</v>
      </c>
      <c r="D38" s="15" t="s">
        <v>135</v>
      </c>
      <c r="E38" s="4" t="s">
        <v>126</v>
      </c>
      <c r="F38" s="4" t="s">
        <v>5</v>
      </c>
      <c r="G38" s="4" t="s">
        <v>42</v>
      </c>
      <c r="I38" s="26"/>
      <c r="J38" s="26"/>
      <c r="K38" s="26"/>
    </row>
    <row r="39" spans="1:11" ht="15" customHeight="1">
      <c r="A39" s="13">
        <v>43039</v>
      </c>
      <c r="B39" s="4" t="s">
        <v>7</v>
      </c>
      <c r="C39" s="15">
        <v>78650</v>
      </c>
      <c r="D39" s="15" t="s">
        <v>411</v>
      </c>
      <c r="E39" s="4" t="s">
        <v>7</v>
      </c>
      <c r="F39" s="4" t="s">
        <v>8</v>
      </c>
      <c r="G39" s="4" t="s">
        <v>64</v>
      </c>
      <c r="I39" s="26"/>
      <c r="J39" s="26"/>
      <c r="K39" s="26"/>
    </row>
    <row r="40" spans="1:11" ht="15" customHeight="1">
      <c r="A40" s="13">
        <v>43036</v>
      </c>
      <c r="B40" s="4" t="s">
        <v>4</v>
      </c>
      <c r="C40" s="15">
        <v>7213</v>
      </c>
      <c r="D40" s="15" t="s">
        <v>153</v>
      </c>
      <c r="E40" s="4" t="s">
        <v>24</v>
      </c>
      <c r="F40" s="4" t="s">
        <v>56</v>
      </c>
      <c r="G40" s="4" t="s">
        <v>45</v>
      </c>
      <c r="I40" s="26"/>
      <c r="J40" s="26"/>
      <c r="K40" s="26"/>
    </row>
    <row r="41" spans="1:11" ht="15" customHeight="1">
      <c r="A41" s="13">
        <v>43037</v>
      </c>
      <c r="B41" s="4" t="s">
        <v>4</v>
      </c>
      <c r="C41" s="15">
        <v>2423</v>
      </c>
      <c r="D41" s="15" t="s">
        <v>132</v>
      </c>
      <c r="E41" s="4" t="s">
        <v>24</v>
      </c>
      <c r="F41" s="4" t="s">
        <v>24</v>
      </c>
      <c r="G41" s="4" t="s">
        <v>45</v>
      </c>
      <c r="I41" s="26"/>
      <c r="J41" s="26"/>
      <c r="K41" s="26"/>
    </row>
    <row r="42" spans="1:11" ht="15" customHeight="1">
      <c r="A42" s="13">
        <v>43038</v>
      </c>
      <c r="B42" s="4" t="s">
        <v>4</v>
      </c>
      <c r="C42" s="15">
        <v>8079</v>
      </c>
      <c r="D42" s="15" t="s">
        <v>133</v>
      </c>
      <c r="E42" s="4" t="s">
        <v>24</v>
      </c>
      <c r="F42" s="4" t="s">
        <v>60</v>
      </c>
      <c r="G42" s="4" t="s">
        <v>45</v>
      </c>
      <c r="I42" s="26"/>
      <c r="J42" s="26"/>
      <c r="K42" s="26"/>
    </row>
    <row r="43" spans="1:11" ht="15" customHeight="1">
      <c r="A43" s="13">
        <v>43038</v>
      </c>
      <c r="B43" s="4" t="s">
        <v>4</v>
      </c>
      <c r="C43" s="15">
        <v>7335</v>
      </c>
      <c r="D43" s="15" t="s">
        <v>163</v>
      </c>
      <c r="E43" s="4" t="s">
        <v>24</v>
      </c>
      <c r="F43" s="4" t="s">
        <v>60</v>
      </c>
      <c r="G43" s="4" t="s">
        <v>45</v>
      </c>
      <c r="I43" s="26"/>
      <c r="J43" s="26"/>
      <c r="K43" s="26"/>
    </row>
    <row r="44" spans="1:11" ht="15" customHeight="1">
      <c r="A44" s="13">
        <v>43036</v>
      </c>
      <c r="B44" s="4" t="s">
        <v>4</v>
      </c>
      <c r="C44" s="15">
        <v>1948</v>
      </c>
      <c r="D44" s="15" t="s">
        <v>132</v>
      </c>
      <c r="E44" s="4" t="s">
        <v>33</v>
      </c>
      <c r="F44" s="4" t="s">
        <v>24</v>
      </c>
      <c r="G44" s="4" t="s">
        <v>45</v>
      </c>
      <c r="I44" s="26"/>
      <c r="J44" s="26"/>
      <c r="K44" s="26"/>
    </row>
    <row r="45" spans="1:11" ht="15" customHeight="1">
      <c r="A45" s="13">
        <v>43036</v>
      </c>
      <c r="B45" s="15" t="s">
        <v>15</v>
      </c>
      <c r="C45" s="19" t="s">
        <v>16</v>
      </c>
      <c r="D45" s="19"/>
      <c r="E45" s="4" t="s">
        <v>33</v>
      </c>
      <c r="F45" s="4" t="s">
        <v>24</v>
      </c>
      <c r="G45" s="4" t="s">
        <v>45</v>
      </c>
      <c r="I45" s="26"/>
      <c r="J45" s="26"/>
      <c r="K45" s="26"/>
    </row>
    <row r="46" spans="1:11" ht="15" customHeight="1">
      <c r="A46" s="13">
        <v>43037</v>
      </c>
      <c r="B46" s="4" t="s">
        <v>4</v>
      </c>
      <c r="C46" s="15">
        <v>8086</v>
      </c>
      <c r="D46" s="15" t="s">
        <v>133</v>
      </c>
      <c r="E46" s="4" t="s">
        <v>36</v>
      </c>
      <c r="F46" s="4" t="s">
        <v>7</v>
      </c>
      <c r="G46" s="4" t="s">
        <v>45</v>
      </c>
      <c r="I46" s="26"/>
      <c r="J46" s="26"/>
      <c r="K46" s="26"/>
    </row>
    <row r="47" spans="1:11" ht="15" customHeight="1">
      <c r="A47" s="13">
        <v>43036</v>
      </c>
      <c r="B47" s="4" t="s">
        <v>4</v>
      </c>
      <c r="C47" s="15">
        <v>8330</v>
      </c>
      <c r="D47" s="15" t="s">
        <v>150</v>
      </c>
      <c r="E47" s="4" t="s">
        <v>14</v>
      </c>
      <c r="F47" s="4" t="s">
        <v>7</v>
      </c>
      <c r="G47" s="4" t="s">
        <v>45</v>
      </c>
      <c r="I47" s="26"/>
      <c r="J47" s="26"/>
      <c r="K47" s="26"/>
    </row>
    <row r="48" spans="1:11" ht="15" customHeight="1">
      <c r="A48" s="13">
        <v>43037</v>
      </c>
      <c r="B48" s="4" t="s">
        <v>11</v>
      </c>
      <c r="C48" s="15">
        <v>67661</v>
      </c>
      <c r="D48" s="15" t="s">
        <v>425</v>
      </c>
      <c r="E48" s="4" t="s">
        <v>6</v>
      </c>
      <c r="F48" s="4" t="s">
        <v>6</v>
      </c>
      <c r="G48" s="4" t="s">
        <v>45</v>
      </c>
      <c r="I48" s="26"/>
      <c r="J48" s="26"/>
      <c r="K48" s="26"/>
    </row>
    <row r="49" spans="1:11" ht="15" customHeight="1">
      <c r="A49" s="13">
        <v>43030</v>
      </c>
      <c r="B49" s="13" t="s">
        <v>4</v>
      </c>
      <c r="C49" s="17">
        <v>9545</v>
      </c>
      <c r="D49" s="17" t="s">
        <v>147</v>
      </c>
      <c r="E49" s="13" t="s">
        <v>7</v>
      </c>
      <c r="F49" s="13" t="s">
        <v>24</v>
      </c>
      <c r="G49" s="13" t="s">
        <v>45</v>
      </c>
      <c r="I49" s="26"/>
      <c r="J49" s="26"/>
      <c r="K49" s="26"/>
    </row>
    <row r="50" spans="1:11" ht="15" customHeight="1">
      <c r="A50" s="13">
        <v>43036</v>
      </c>
      <c r="B50" s="4" t="s">
        <v>4</v>
      </c>
      <c r="C50" s="15">
        <v>2310</v>
      </c>
      <c r="D50" s="15" t="s">
        <v>205</v>
      </c>
      <c r="E50" s="4" t="s">
        <v>7</v>
      </c>
      <c r="F50" s="4" t="s">
        <v>7</v>
      </c>
      <c r="G50" s="4" t="s">
        <v>45</v>
      </c>
      <c r="I50" s="26"/>
      <c r="J50" s="26"/>
      <c r="K50" s="26"/>
    </row>
    <row r="51" spans="1:11" ht="15" customHeight="1">
      <c r="A51" s="13">
        <v>43037</v>
      </c>
      <c r="B51" s="4" t="s">
        <v>4</v>
      </c>
      <c r="C51" s="15">
        <v>2629</v>
      </c>
      <c r="D51" s="15" t="s">
        <v>132</v>
      </c>
      <c r="E51" s="4" t="s">
        <v>7</v>
      </c>
      <c r="F51" s="4" t="s">
        <v>56</v>
      </c>
      <c r="G51" s="4" t="s">
        <v>45</v>
      </c>
      <c r="I51" s="26"/>
      <c r="J51" s="26"/>
      <c r="K51" s="26"/>
    </row>
    <row r="52" spans="1:11" ht="15" customHeight="1">
      <c r="A52" s="13">
        <v>43037</v>
      </c>
      <c r="B52" s="4" t="s">
        <v>7</v>
      </c>
      <c r="C52" s="15">
        <v>54700</v>
      </c>
      <c r="D52" s="15" t="s">
        <v>409</v>
      </c>
      <c r="E52" s="4" t="s">
        <v>7</v>
      </c>
      <c r="F52" s="4" t="s">
        <v>7</v>
      </c>
      <c r="G52" s="4" t="s">
        <v>45</v>
      </c>
      <c r="I52" s="26"/>
      <c r="J52" s="26"/>
      <c r="K52" s="26"/>
    </row>
    <row r="53" spans="1:11" ht="15" customHeight="1">
      <c r="A53" s="13">
        <v>43038</v>
      </c>
      <c r="B53" s="4" t="s">
        <v>4</v>
      </c>
      <c r="C53" s="15">
        <v>1520</v>
      </c>
      <c r="D53" s="15" t="s">
        <v>132</v>
      </c>
      <c r="E53" s="4" t="s">
        <v>7</v>
      </c>
      <c r="F53" s="4" t="s">
        <v>7</v>
      </c>
      <c r="G53" s="4" t="s">
        <v>45</v>
      </c>
      <c r="I53" s="26"/>
      <c r="J53" s="26"/>
      <c r="K53" s="26"/>
    </row>
    <row r="54" spans="1:11" ht="15" customHeight="1">
      <c r="A54" s="13">
        <v>43038</v>
      </c>
      <c r="B54" s="4" t="s">
        <v>4</v>
      </c>
      <c r="C54" s="15">
        <v>1880</v>
      </c>
      <c r="D54" s="15" t="s">
        <v>132</v>
      </c>
      <c r="E54" s="4" t="s">
        <v>7</v>
      </c>
      <c r="F54" s="4" t="s">
        <v>7</v>
      </c>
      <c r="G54" s="4" t="s">
        <v>45</v>
      </c>
      <c r="I54" s="26"/>
      <c r="J54" s="26"/>
      <c r="K54" s="26"/>
    </row>
    <row r="55" spans="1:11" ht="15" customHeight="1">
      <c r="A55" s="13">
        <v>43029</v>
      </c>
      <c r="B55" s="13" t="s">
        <v>4</v>
      </c>
      <c r="C55" s="16">
        <v>4462</v>
      </c>
      <c r="D55" s="16" t="s">
        <v>145</v>
      </c>
      <c r="E55" s="13" t="s">
        <v>23</v>
      </c>
      <c r="F55" s="13" t="s">
        <v>24</v>
      </c>
      <c r="G55" s="13" t="s">
        <v>45</v>
      </c>
      <c r="I55" s="26"/>
      <c r="J55" s="26"/>
      <c r="K55" s="26"/>
    </row>
    <row r="56" spans="1:11" ht="15" customHeight="1">
      <c r="A56" s="13">
        <v>43037</v>
      </c>
      <c r="B56" s="4" t="s">
        <v>4</v>
      </c>
      <c r="C56" s="15">
        <v>1613</v>
      </c>
      <c r="D56" s="15" t="s">
        <v>132</v>
      </c>
      <c r="E56" s="4" t="s">
        <v>9</v>
      </c>
      <c r="F56" s="4" t="s">
        <v>59</v>
      </c>
      <c r="G56" s="4" t="s">
        <v>45</v>
      </c>
      <c r="I56" s="26"/>
      <c r="J56" s="26"/>
      <c r="K56" s="26"/>
    </row>
    <row r="57" spans="1:11" ht="15" customHeight="1">
      <c r="A57" s="13">
        <v>43037</v>
      </c>
      <c r="B57" s="4" t="s">
        <v>4</v>
      </c>
      <c r="C57" s="15">
        <v>1457</v>
      </c>
      <c r="D57" s="15" t="s">
        <v>132</v>
      </c>
      <c r="E57" s="4" t="s">
        <v>32</v>
      </c>
      <c r="F57" s="4" t="s">
        <v>56</v>
      </c>
      <c r="G57" s="4" t="s">
        <v>45</v>
      </c>
      <c r="I57" s="26"/>
      <c r="J57" s="26"/>
      <c r="K57" s="26"/>
    </row>
    <row r="58" spans="1:11" ht="15" customHeight="1">
      <c r="A58" s="13">
        <v>43037</v>
      </c>
      <c r="B58" s="4" t="s">
        <v>4</v>
      </c>
      <c r="C58" s="15">
        <v>8024</v>
      </c>
      <c r="D58" s="15" t="s">
        <v>135</v>
      </c>
      <c r="E58" s="4" t="s">
        <v>32</v>
      </c>
      <c r="F58" s="4" t="s">
        <v>56</v>
      </c>
      <c r="G58" s="4" t="s">
        <v>45</v>
      </c>
      <c r="I58" s="26"/>
      <c r="J58" s="26"/>
      <c r="K58" s="26"/>
    </row>
    <row r="59" spans="1:11" ht="15" customHeight="1">
      <c r="A59" s="13">
        <v>43026</v>
      </c>
      <c r="B59" s="14" t="s">
        <v>4</v>
      </c>
      <c r="C59" s="5">
        <v>4220</v>
      </c>
      <c r="D59" s="5" t="s">
        <v>141</v>
      </c>
      <c r="E59" s="3" t="s">
        <v>5</v>
      </c>
      <c r="F59" s="3" t="s">
        <v>53</v>
      </c>
      <c r="G59" s="4" t="s">
        <v>45</v>
      </c>
      <c r="I59" s="26"/>
      <c r="J59" s="26"/>
      <c r="K59" s="26"/>
    </row>
    <row r="60" spans="1:11" ht="15" customHeight="1">
      <c r="A60" s="13">
        <v>43032</v>
      </c>
      <c r="B60" s="3" t="s">
        <v>4</v>
      </c>
      <c r="C60" s="5">
        <v>3346</v>
      </c>
      <c r="D60" s="5" t="s">
        <v>151</v>
      </c>
      <c r="E60" s="3" t="s">
        <v>5</v>
      </c>
      <c r="F60" s="3" t="s">
        <v>6</v>
      </c>
      <c r="G60" s="4" t="s">
        <v>45</v>
      </c>
      <c r="I60" s="26"/>
      <c r="J60" s="26"/>
      <c r="K60" s="26"/>
    </row>
    <row r="61" spans="1:11" ht="15" customHeight="1">
      <c r="A61" s="13">
        <v>43037</v>
      </c>
      <c r="B61" s="4" t="s">
        <v>4</v>
      </c>
      <c r="C61" s="15">
        <v>4383</v>
      </c>
      <c r="D61" s="15" t="s">
        <v>160</v>
      </c>
      <c r="E61" s="4" t="s">
        <v>5</v>
      </c>
      <c r="F61" s="4" t="s">
        <v>5</v>
      </c>
      <c r="G61" s="4" t="s">
        <v>45</v>
      </c>
      <c r="I61" s="26"/>
      <c r="J61" s="26"/>
      <c r="K61" s="26"/>
    </row>
    <row r="62" spans="1:11" ht="15" customHeight="1">
      <c r="A62" s="13">
        <v>43037</v>
      </c>
      <c r="B62" s="4" t="s">
        <v>4</v>
      </c>
      <c r="C62" s="15">
        <v>8232</v>
      </c>
      <c r="D62" s="15" t="s">
        <v>162</v>
      </c>
      <c r="E62" s="4" t="s">
        <v>5</v>
      </c>
      <c r="F62" s="4" t="s">
        <v>5</v>
      </c>
      <c r="G62" s="4" t="s">
        <v>45</v>
      </c>
      <c r="I62" s="26"/>
      <c r="J62" s="26"/>
      <c r="K62" s="26"/>
    </row>
    <row r="63" spans="1:11" ht="15" customHeight="1">
      <c r="A63" s="13">
        <v>43037</v>
      </c>
      <c r="B63" s="4" t="s">
        <v>4</v>
      </c>
      <c r="C63" s="15">
        <v>4626</v>
      </c>
      <c r="D63" s="15" t="s">
        <v>131</v>
      </c>
      <c r="E63" s="4" t="s">
        <v>5</v>
      </c>
      <c r="F63" s="4" t="s">
        <v>5</v>
      </c>
      <c r="G63" s="4" t="s">
        <v>45</v>
      </c>
      <c r="I63" s="26"/>
      <c r="J63" s="26"/>
      <c r="K63" s="26"/>
    </row>
    <row r="64" spans="1:11" ht="15" customHeight="1">
      <c r="A64" s="13">
        <v>43037</v>
      </c>
      <c r="B64" s="4" t="s">
        <v>4</v>
      </c>
      <c r="C64" s="15">
        <v>4989</v>
      </c>
      <c r="D64" s="15" t="s">
        <v>158</v>
      </c>
      <c r="E64" s="4" t="s">
        <v>124</v>
      </c>
      <c r="F64" s="4" t="s">
        <v>5</v>
      </c>
      <c r="G64" s="4" t="s">
        <v>45</v>
      </c>
      <c r="I64" s="26"/>
      <c r="J64" s="26"/>
      <c r="K64" s="26"/>
    </row>
    <row r="65" spans="1:11" ht="15" customHeight="1">
      <c r="A65" s="13">
        <v>43036</v>
      </c>
      <c r="B65" s="4" t="s">
        <v>4</v>
      </c>
      <c r="C65" s="15">
        <v>8063</v>
      </c>
      <c r="D65" s="15" t="s">
        <v>133</v>
      </c>
      <c r="E65" s="4" t="s">
        <v>34</v>
      </c>
      <c r="F65" s="4" t="s">
        <v>57</v>
      </c>
      <c r="G65" s="4" t="s">
        <v>45</v>
      </c>
      <c r="I65" s="26"/>
      <c r="J65" s="26"/>
      <c r="K65" s="26"/>
    </row>
    <row r="66" spans="1:11" ht="15" customHeight="1">
      <c r="A66" s="13">
        <v>43030</v>
      </c>
      <c r="B66" s="122" t="s">
        <v>4</v>
      </c>
      <c r="C66" s="17">
        <v>8028</v>
      </c>
      <c r="D66" s="17" t="s">
        <v>135</v>
      </c>
      <c r="E66" s="13" t="s">
        <v>25</v>
      </c>
      <c r="F66" s="13" t="s">
        <v>7</v>
      </c>
      <c r="G66" s="13" t="s">
        <v>45</v>
      </c>
      <c r="I66" s="26"/>
      <c r="J66" s="26"/>
      <c r="K66" s="26"/>
    </row>
    <row r="67" spans="1:11" ht="15" customHeight="1">
      <c r="A67" s="13">
        <v>43037</v>
      </c>
      <c r="B67" s="4" t="s">
        <v>17</v>
      </c>
      <c r="C67" s="15">
        <v>16320</v>
      </c>
      <c r="D67" s="15" t="s">
        <v>423</v>
      </c>
      <c r="E67" s="4" t="s">
        <v>18</v>
      </c>
      <c r="F67" s="4" t="s">
        <v>56</v>
      </c>
      <c r="G67" s="4" t="s">
        <v>45</v>
      </c>
      <c r="I67" s="26"/>
      <c r="J67" s="26"/>
      <c r="K67" s="26"/>
    </row>
    <row r="68" spans="1:11" ht="15" customHeight="1">
      <c r="A68" s="13">
        <v>43037</v>
      </c>
      <c r="B68" s="4" t="s">
        <v>4</v>
      </c>
      <c r="C68" s="15">
        <v>6722</v>
      </c>
      <c r="D68" s="15" t="s">
        <v>144</v>
      </c>
      <c r="E68" s="4" t="s">
        <v>18</v>
      </c>
      <c r="F68" s="4" t="s">
        <v>56</v>
      </c>
      <c r="G68" s="4" t="s">
        <v>45</v>
      </c>
      <c r="I68" s="26"/>
      <c r="J68" s="26"/>
      <c r="K68" s="26"/>
    </row>
    <row r="69" spans="1:11" ht="15" customHeight="1">
      <c r="A69" s="13">
        <v>43037</v>
      </c>
      <c r="B69" s="4" t="s">
        <v>4</v>
      </c>
      <c r="C69" s="15">
        <v>9061</v>
      </c>
      <c r="D69" s="15" t="s">
        <v>161</v>
      </c>
      <c r="E69" s="4" t="s">
        <v>18</v>
      </c>
      <c r="F69" s="4" t="s">
        <v>7</v>
      </c>
      <c r="G69" s="4" t="s">
        <v>45</v>
      </c>
      <c r="I69" s="26"/>
      <c r="J69" s="26"/>
      <c r="K69" s="26"/>
    </row>
    <row r="70" spans="1:11" ht="15" customHeight="1">
      <c r="A70" s="13">
        <v>43037</v>
      </c>
      <c r="B70" s="4" t="s">
        <v>17</v>
      </c>
      <c r="C70" s="15">
        <v>61022</v>
      </c>
      <c r="D70" s="15" t="s">
        <v>423</v>
      </c>
      <c r="E70" s="4" t="s">
        <v>18</v>
      </c>
      <c r="F70" s="4" t="s">
        <v>58</v>
      </c>
      <c r="G70" s="4" t="s">
        <v>45</v>
      </c>
      <c r="I70" s="26"/>
      <c r="J70" s="26"/>
      <c r="K70" s="26"/>
    </row>
    <row r="71" spans="1:11" ht="15" customHeight="1">
      <c r="A71" s="13">
        <v>43037</v>
      </c>
      <c r="B71" s="4" t="s">
        <v>4</v>
      </c>
      <c r="C71" s="15">
        <v>4665</v>
      </c>
      <c r="D71" s="15" t="s">
        <v>131</v>
      </c>
      <c r="E71" s="4" t="s">
        <v>12</v>
      </c>
      <c r="F71" s="4" t="s">
        <v>24</v>
      </c>
      <c r="G71" s="4" t="s">
        <v>45</v>
      </c>
      <c r="I71" s="26"/>
      <c r="J71" s="26"/>
      <c r="K71" s="26"/>
    </row>
    <row r="72" spans="1:11" ht="15" customHeight="1">
      <c r="A72" s="13">
        <v>43036</v>
      </c>
      <c r="B72" s="4" t="s">
        <v>4</v>
      </c>
      <c r="C72" s="15">
        <v>4439</v>
      </c>
      <c r="D72" s="15" t="s">
        <v>139</v>
      </c>
      <c r="E72" s="4" t="s">
        <v>12</v>
      </c>
      <c r="F72" s="4" t="s">
        <v>53</v>
      </c>
      <c r="G72" s="4" t="s">
        <v>13</v>
      </c>
      <c r="I72" s="26"/>
      <c r="J72" s="26"/>
      <c r="K72" s="26"/>
    </row>
    <row r="73" spans="1:11" ht="15" customHeight="1">
      <c r="A73" s="13">
        <v>43028</v>
      </c>
      <c r="B73" s="13" t="s">
        <v>22</v>
      </c>
      <c r="C73" s="16">
        <v>6791</v>
      </c>
      <c r="D73" s="16" t="s">
        <v>144</v>
      </c>
      <c r="E73" s="13" t="s">
        <v>7</v>
      </c>
      <c r="F73" s="13" t="s">
        <v>7</v>
      </c>
      <c r="G73" s="13" t="s">
        <v>39</v>
      </c>
      <c r="I73" s="26"/>
      <c r="J73" s="26"/>
      <c r="K73" s="26"/>
    </row>
    <row r="74" spans="1:11" ht="15" customHeight="1">
      <c r="A74" s="13">
        <v>43024</v>
      </c>
      <c r="B74" s="14" t="s">
        <v>7</v>
      </c>
      <c r="C74" s="5">
        <v>55470</v>
      </c>
      <c r="D74" s="5" t="s">
        <v>404</v>
      </c>
      <c r="E74" s="3" t="s">
        <v>7</v>
      </c>
      <c r="F74" s="3" t="s">
        <v>24</v>
      </c>
      <c r="G74" s="4" t="s">
        <v>37</v>
      </c>
      <c r="I74" s="26"/>
      <c r="J74" s="26"/>
      <c r="K74" s="26"/>
    </row>
    <row r="75" spans="1:11" ht="15" customHeight="1">
      <c r="A75" s="13">
        <v>43037</v>
      </c>
      <c r="B75" s="4" t="s">
        <v>4</v>
      </c>
      <c r="C75" s="15">
        <v>3390</v>
      </c>
      <c r="D75" s="15" t="s">
        <v>159</v>
      </c>
      <c r="E75" s="4" t="s">
        <v>7</v>
      </c>
      <c r="F75" s="4" t="s">
        <v>7</v>
      </c>
      <c r="G75" s="4" t="s">
        <v>37</v>
      </c>
      <c r="I75" s="26"/>
      <c r="J75" s="26"/>
      <c r="K75" s="26"/>
    </row>
    <row r="76" spans="1:11" ht="15" customHeight="1">
      <c r="A76" s="13">
        <v>43037</v>
      </c>
      <c r="B76" s="4" t="s">
        <v>4</v>
      </c>
      <c r="C76" s="15">
        <v>2732</v>
      </c>
      <c r="D76" s="15" t="s">
        <v>132</v>
      </c>
      <c r="E76" s="4" t="s">
        <v>7</v>
      </c>
      <c r="F76" s="4" t="s">
        <v>7</v>
      </c>
      <c r="G76" s="4" t="s">
        <v>37</v>
      </c>
      <c r="I76" s="26"/>
      <c r="J76" s="26"/>
      <c r="K76" s="26"/>
    </row>
    <row r="77" spans="1:11" ht="15" customHeight="1">
      <c r="A77" s="13">
        <v>43038</v>
      </c>
      <c r="B77" s="4" t="s">
        <v>4</v>
      </c>
      <c r="C77" s="15">
        <v>8531</v>
      </c>
      <c r="D77" s="15" t="s">
        <v>164</v>
      </c>
      <c r="E77" s="4" t="s">
        <v>7</v>
      </c>
      <c r="F77" s="4" t="s">
        <v>7</v>
      </c>
      <c r="G77" s="4" t="s">
        <v>37</v>
      </c>
      <c r="I77" s="26"/>
      <c r="J77" s="26"/>
      <c r="K77" s="26"/>
    </row>
    <row r="78" spans="1:11" ht="15" customHeight="1">
      <c r="A78" s="13">
        <v>43037</v>
      </c>
      <c r="B78" s="4" t="s">
        <v>4</v>
      </c>
      <c r="C78" s="15">
        <v>1450</v>
      </c>
      <c r="D78" s="15" t="s">
        <v>132</v>
      </c>
      <c r="E78" s="4" t="s">
        <v>19</v>
      </c>
      <c r="F78" s="4" t="s">
        <v>7</v>
      </c>
      <c r="G78" s="4" t="s">
        <v>37</v>
      </c>
      <c r="I78" s="26"/>
      <c r="J78" s="26"/>
      <c r="K78" s="26"/>
    </row>
    <row r="79" spans="1:11" ht="15" customHeight="1">
      <c r="A79" s="13">
        <v>43036</v>
      </c>
      <c r="B79" s="4" t="s">
        <v>4</v>
      </c>
      <c r="C79" s="15">
        <v>2518</v>
      </c>
      <c r="D79" s="15" t="s">
        <v>132</v>
      </c>
      <c r="E79" s="4" t="s">
        <v>32</v>
      </c>
      <c r="F79" s="4" t="s">
        <v>57</v>
      </c>
      <c r="G79" s="4" t="s">
        <v>37</v>
      </c>
      <c r="I79" s="26"/>
      <c r="J79" s="26"/>
      <c r="K79" s="26"/>
    </row>
    <row r="80" spans="1:11" ht="15" customHeight="1">
      <c r="A80" s="13">
        <v>43027</v>
      </c>
      <c r="B80" s="13" t="s">
        <v>4</v>
      </c>
      <c r="C80" s="15">
        <v>4606</v>
      </c>
      <c r="D80" s="15" t="s">
        <v>131</v>
      </c>
      <c r="E80" s="13" t="s">
        <v>5</v>
      </c>
      <c r="F80" s="13" t="s">
        <v>5</v>
      </c>
      <c r="G80" s="13" t="s">
        <v>37</v>
      </c>
      <c r="I80" s="26"/>
      <c r="J80" s="26"/>
      <c r="K80" s="26"/>
    </row>
    <row r="81" spans="1:11" ht="15" customHeight="1">
      <c r="A81" s="13">
        <v>43028</v>
      </c>
      <c r="B81" s="13" t="s">
        <v>4</v>
      </c>
      <c r="C81" s="16">
        <v>4551</v>
      </c>
      <c r="D81" s="16" t="s">
        <v>131</v>
      </c>
      <c r="E81" s="13" t="s">
        <v>71</v>
      </c>
      <c r="F81" s="13" t="s">
        <v>7</v>
      </c>
      <c r="G81" s="13" t="s">
        <v>37</v>
      </c>
      <c r="I81" s="26"/>
      <c r="J81" s="26"/>
      <c r="K81" s="26"/>
    </row>
    <row r="82" spans="1:11" ht="15" customHeight="1">
      <c r="A82" s="13">
        <v>43028</v>
      </c>
      <c r="B82" s="13" t="s">
        <v>4</v>
      </c>
      <c r="C82" s="16">
        <v>4020</v>
      </c>
      <c r="D82" s="16" t="s">
        <v>141</v>
      </c>
      <c r="E82" s="13" t="s">
        <v>71</v>
      </c>
      <c r="F82" s="13" t="s">
        <v>7</v>
      </c>
      <c r="G82" s="13" t="s">
        <v>37</v>
      </c>
      <c r="I82" s="26"/>
      <c r="J82" s="26"/>
      <c r="K82" s="26"/>
    </row>
    <row r="83" spans="1:11" ht="15" customHeight="1">
      <c r="A83" s="13">
        <v>43027</v>
      </c>
      <c r="B83" s="4" t="s">
        <v>4</v>
      </c>
      <c r="C83" s="15">
        <v>4501</v>
      </c>
      <c r="D83" s="15" t="s">
        <v>131</v>
      </c>
      <c r="E83" s="4" t="s">
        <v>5</v>
      </c>
      <c r="F83" s="4" t="s">
        <v>5</v>
      </c>
      <c r="G83" s="4" t="s">
        <v>21</v>
      </c>
      <c r="I83" s="26"/>
      <c r="J83" s="26"/>
      <c r="K83" s="26"/>
    </row>
    <row r="84" spans="1:11" ht="15" customHeight="1">
      <c r="A84" s="13">
        <v>43037</v>
      </c>
      <c r="B84" s="4" t="s">
        <v>7</v>
      </c>
      <c r="C84" s="15">
        <v>57970</v>
      </c>
      <c r="D84" s="15" t="s">
        <v>410</v>
      </c>
      <c r="E84" s="4" t="s">
        <v>7</v>
      </c>
      <c r="F84" s="4" t="s">
        <v>7</v>
      </c>
      <c r="G84" s="4" t="s">
        <v>20</v>
      </c>
      <c r="I84" s="26"/>
      <c r="J84" s="26"/>
      <c r="K84" s="26"/>
    </row>
    <row r="85" spans="1:11" ht="15" customHeight="1">
      <c r="A85" s="13">
        <v>43026</v>
      </c>
      <c r="B85" s="14" t="s">
        <v>4</v>
      </c>
      <c r="C85" s="5">
        <v>7661</v>
      </c>
      <c r="D85" s="5" t="s">
        <v>143</v>
      </c>
      <c r="E85" s="3" t="s">
        <v>5</v>
      </c>
      <c r="F85" s="3" t="s">
        <v>53</v>
      </c>
      <c r="G85" s="4" t="s">
        <v>38</v>
      </c>
      <c r="I85" s="26"/>
      <c r="J85" s="26"/>
      <c r="K85" s="26"/>
    </row>
    <row r="86" spans="1:11" ht="15" customHeight="1">
      <c r="A86" s="13">
        <v>43029</v>
      </c>
      <c r="B86" s="13" t="s">
        <v>4</v>
      </c>
      <c r="C86" s="17">
        <v>4431</v>
      </c>
      <c r="D86" s="17" t="s">
        <v>145</v>
      </c>
      <c r="E86" s="13" t="s">
        <v>5</v>
      </c>
      <c r="F86" s="13" t="s">
        <v>7</v>
      </c>
      <c r="G86" s="13" t="s">
        <v>41</v>
      </c>
      <c r="I86" s="26"/>
      <c r="J86" s="26"/>
      <c r="K86" s="26"/>
    </row>
    <row r="87" spans="1:11" ht="15" customHeight="1">
      <c r="A87" s="13">
        <v>43029</v>
      </c>
      <c r="B87" s="13" t="s">
        <v>4</v>
      </c>
      <c r="C87" s="16">
        <v>1541</v>
      </c>
      <c r="D87" s="16" t="s">
        <v>132</v>
      </c>
      <c r="E87" s="13" t="s">
        <v>7</v>
      </c>
      <c r="F87" s="13" t="s">
        <v>5</v>
      </c>
      <c r="G87" s="13" t="s">
        <v>46</v>
      </c>
      <c r="I87" s="26"/>
      <c r="J87" s="26"/>
      <c r="K87" s="26"/>
    </row>
    <row r="88" spans="1:11" ht="15" customHeight="1">
      <c r="A88" s="13">
        <v>43032</v>
      </c>
      <c r="B88" s="4" t="s">
        <v>4</v>
      </c>
      <c r="C88" s="15">
        <v>4930</v>
      </c>
      <c r="D88" s="15" t="s">
        <v>152</v>
      </c>
      <c r="E88" s="4" t="s">
        <v>31</v>
      </c>
      <c r="F88" s="4" t="s">
        <v>7</v>
      </c>
      <c r="G88" s="4" t="s">
        <v>40</v>
      </c>
      <c r="I88" s="26"/>
      <c r="J88" s="26"/>
      <c r="K88" s="26"/>
    </row>
    <row r="89" spans="1:11" ht="15" customHeight="1">
      <c r="A89" s="13">
        <v>43029</v>
      </c>
      <c r="B89" s="13" t="s">
        <v>4</v>
      </c>
      <c r="C89" s="16">
        <v>9188</v>
      </c>
      <c r="D89" s="16" t="s">
        <v>146</v>
      </c>
      <c r="E89" s="13" t="s">
        <v>5</v>
      </c>
      <c r="F89" s="13" t="s">
        <v>7</v>
      </c>
      <c r="G89" s="13" t="s">
        <v>40</v>
      </c>
      <c r="I89" s="26"/>
      <c r="J89" s="26"/>
      <c r="K89" s="26"/>
    </row>
    <row r="90" spans="1:11" ht="15" customHeight="1">
      <c r="A90" s="13">
        <v>43033</v>
      </c>
      <c r="B90" s="4" t="s">
        <v>7</v>
      </c>
      <c r="C90" s="15">
        <v>54400</v>
      </c>
      <c r="D90" s="15" t="s">
        <v>408</v>
      </c>
      <c r="E90" s="4" t="s">
        <v>7</v>
      </c>
      <c r="F90" s="4" t="s">
        <v>10</v>
      </c>
      <c r="G90" s="4" t="s">
        <v>48</v>
      </c>
      <c r="I90" s="26"/>
      <c r="J90" s="26"/>
      <c r="K90" s="26"/>
    </row>
    <row r="91" spans="1:11" ht="15" customHeight="1">
      <c r="A91" s="13">
        <v>43037</v>
      </c>
      <c r="B91" s="4" t="s">
        <v>4</v>
      </c>
      <c r="C91" s="15">
        <v>7251</v>
      </c>
      <c r="D91" s="15" t="s">
        <v>156</v>
      </c>
      <c r="E91" s="4" t="s">
        <v>32</v>
      </c>
      <c r="F91" s="4" t="s">
        <v>56</v>
      </c>
      <c r="G91" s="4" t="s">
        <v>51</v>
      </c>
      <c r="I91" s="26"/>
      <c r="J91" s="26"/>
      <c r="K91" s="26"/>
    </row>
    <row r="92" spans="1:11" ht="15" customHeight="1">
      <c r="A92" s="12">
        <v>43022</v>
      </c>
      <c r="B92" s="1" t="s">
        <v>4</v>
      </c>
      <c r="C92" s="1">
        <v>1912</v>
      </c>
      <c r="D92" s="1" t="s">
        <v>132</v>
      </c>
      <c r="E92" s="1" t="s">
        <v>24</v>
      </c>
      <c r="F92" s="1" t="s">
        <v>24</v>
      </c>
      <c r="G92" s="2"/>
      <c r="I92" s="26"/>
      <c r="J92" s="26"/>
      <c r="K92" s="26"/>
    </row>
    <row r="93" spans="1:11" ht="15" customHeight="1">
      <c r="A93" s="12">
        <v>43022</v>
      </c>
      <c r="B93" s="1" t="s">
        <v>4</v>
      </c>
      <c r="C93" s="1">
        <v>8060</v>
      </c>
      <c r="D93" s="1" t="s">
        <v>133</v>
      </c>
      <c r="E93" s="1" t="s">
        <v>24</v>
      </c>
      <c r="F93" s="1" t="s">
        <v>24</v>
      </c>
      <c r="G93" s="2"/>
      <c r="I93" s="26"/>
      <c r="J93" s="26"/>
      <c r="K93" s="26"/>
    </row>
    <row r="94" spans="1:11" ht="15" customHeight="1">
      <c r="A94" s="12">
        <v>43022</v>
      </c>
      <c r="B94" s="1" t="s">
        <v>4</v>
      </c>
      <c r="C94" s="1">
        <v>6122</v>
      </c>
      <c r="D94" s="1" t="s">
        <v>142</v>
      </c>
      <c r="E94" s="1" t="s">
        <v>24</v>
      </c>
      <c r="F94" s="1" t="s">
        <v>24</v>
      </c>
      <c r="G94" s="2"/>
      <c r="I94" s="26"/>
      <c r="J94" s="26"/>
      <c r="K94" s="26"/>
    </row>
    <row r="95" spans="1:11" ht="15" customHeight="1">
      <c r="A95" s="12">
        <v>43022</v>
      </c>
      <c r="B95" s="1" t="s">
        <v>7</v>
      </c>
      <c r="C95" s="1">
        <v>54650</v>
      </c>
      <c r="D95" s="1" t="s">
        <v>393</v>
      </c>
      <c r="E95" s="1" t="s">
        <v>7</v>
      </c>
      <c r="F95" s="1" t="s">
        <v>7</v>
      </c>
      <c r="G95" s="2"/>
      <c r="I95" s="26"/>
      <c r="J95" s="26"/>
      <c r="K95" s="26"/>
    </row>
    <row r="96" spans="1:11" ht="15" customHeight="1">
      <c r="A96" s="12">
        <v>43022</v>
      </c>
      <c r="B96" s="1" t="s">
        <v>8</v>
      </c>
      <c r="C96" s="1">
        <v>54810</v>
      </c>
      <c r="D96" s="1" t="s">
        <v>394</v>
      </c>
      <c r="E96" s="1" t="s">
        <v>7</v>
      </c>
      <c r="F96" s="1" t="s">
        <v>7</v>
      </c>
      <c r="G96" s="2"/>
      <c r="I96" s="26"/>
      <c r="J96" s="26"/>
      <c r="K96" s="26"/>
    </row>
    <row r="97" spans="1:11" ht="15" customHeight="1">
      <c r="A97" s="12">
        <v>43022</v>
      </c>
      <c r="B97" s="1" t="s">
        <v>4</v>
      </c>
      <c r="C97" s="1">
        <v>8044</v>
      </c>
      <c r="D97" s="1" t="s">
        <v>135</v>
      </c>
      <c r="E97" s="1" t="s">
        <v>7</v>
      </c>
      <c r="F97" s="1" t="s">
        <v>7</v>
      </c>
      <c r="G97" s="2"/>
      <c r="I97" s="26"/>
      <c r="J97" s="26"/>
      <c r="K97" s="26"/>
    </row>
    <row r="98" spans="1:11" ht="15" customHeight="1">
      <c r="A98" s="12">
        <v>43022</v>
      </c>
      <c r="B98" s="1" t="s">
        <v>4</v>
      </c>
      <c r="C98" s="1">
        <v>1467</v>
      </c>
      <c r="D98" s="1" t="s">
        <v>136</v>
      </c>
      <c r="E98" s="1" t="s">
        <v>7</v>
      </c>
      <c r="F98" s="1" t="s">
        <v>7</v>
      </c>
      <c r="G98" s="2"/>
      <c r="I98" s="26"/>
      <c r="J98" s="26"/>
      <c r="K98" s="26"/>
    </row>
    <row r="99" spans="1:11" ht="15" customHeight="1">
      <c r="A99" s="12">
        <v>43022</v>
      </c>
      <c r="B99" s="1" t="s">
        <v>7</v>
      </c>
      <c r="C99" s="1">
        <v>54680</v>
      </c>
      <c r="D99" s="1" t="s">
        <v>402</v>
      </c>
      <c r="E99" s="1" t="s">
        <v>7</v>
      </c>
      <c r="F99" s="1" t="s">
        <v>7</v>
      </c>
      <c r="G99" s="2"/>
      <c r="I99" s="26"/>
      <c r="J99" s="26"/>
      <c r="K99" s="26"/>
    </row>
    <row r="100" spans="1:11" ht="15" customHeight="1">
      <c r="A100" s="12">
        <v>43023</v>
      </c>
      <c r="B100" s="1" t="s">
        <v>4</v>
      </c>
      <c r="C100" s="1">
        <v>2652</v>
      </c>
      <c r="D100" s="1" t="s">
        <v>132</v>
      </c>
      <c r="E100" s="1" t="s">
        <v>7</v>
      </c>
      <c r="F100" s="1" t="s">
        <v>7</v>
      </c>
      <c r="G100" s="2"/>
      <c r="I100" s="26"/>
      <c r="J100" s="26"/>
      <c r="K100" s="26"/>
    </row>
    <row r="101" spans="1:11" ht="15" customHeight="1">
      <c r="A101" s="12">
        <v>43023</v>
      </c>
      <c r="B101" s="1" t="s">
        <v>4</v>
      </c>
      <c r="C101" s="1">
        <v>4420</v>
      </c>
      <c r="D101" s="1" t="s">
        <v>139</v>
      </c>
      <c r="E101" s="1" t="s">
        <v>7</v>
      </c>
      <c r="F101" s="1" t="s">
        <v>7</v>
      </c>
      <c r="G101" s="2"/>
      <c r="I101" s="26"/>
      <c r="J101" s="26"/>
      <c r="K101" s="26"/>
    </row>
    <row r="102" spans="1:11" ht="15" customHeight="1">
      <c r="A102" s="13">
        <v>43023</v>
      </c>
      <c r="B102" s="14" t="s">
        <v>4</v>
      </c>
      <c r="C102" s="5">
        <v>4020</v>
      </c>
      <c r="D102" s="5" t="s">
        <v>141</v>
      </c>
      <c r="E102" s="3" t="s">
        <v>7</v>
      </c>
      <c r="F102" s="3" t="s">
        <v>7</v>
      </c>
      <c r="G102" s="4"/>
      <c r="I102" s="26"/>
      <c r="J102" s="26"/>
      <c r="K102" s="26"/>
    </row>
    <row r="103" spans="1:11" ht="15" customHeight="1">
      <c r="A103" s="12">
        <v>43021</v>
      </c>
      <c r="B103" s="1" t="s">
        <v>4</v>
      </c>
      <c r="C103" s="1">
        <v>8447</v>
      </c>
      <c r="D103" s="1" t="s">
        <v>130</v>
      </c>
      <c r="E103" s="1" t="s">
        <v>5</v>
      </c>
      <c r="F103" s="1" t="s">
        <v>6</v>
      </c>
      <c r="G103" s="2"/>
      <c r="I103" s="26"/>
      <c r="J103" s="26"/>
      <c r="K103" s="26"/>
    </row>
    <row r="104" spans="1:11" ht="15" customHeight="1">
      <c r="A104" s="12">
        <v>43021</v>
      </c>
      <c r="B104" s="1" t="s">
        <v>4</v>
      </c>
      <c r="C104" s="1">
        <v>4527</v>
      </c>
      <c r="D104" s="1" t="s">
        <v>131</v>
      </c>
      <c r="E104" s="1" t="s">
        <v>5</v>
      </c>
      <c r="F104" s="1" t="s">
        <v>5</v>
      </c>
      <c r="G104" s="2"/>
      <c r="I104" s="26"/>
      <c r="J104" s="26"/>
      <c r="K104" s="26"/>
    </row>
    <row r="105" spans="1:11" ht="15" customHeight="1">
      <c r="A105" s="12">
        <v>43022</v>
      </c>
      <c r="B105" s="1" t="s">
        <v>4</v>
      </c>
      <c r="C105" s="1">
        <v>6922</v>
      </c>
      <c r="D105" s="1" t="s">
        <v>134</v>
      </c>
      <c r="E105" s="1" t="s">
        <v>5</v>
      </c>
      <c r="F105" s="1" t="s">
        <v>5</v>
      </c>
      <c r="G105" s="2"/>
      <c r="I105" s="26"/>
      <c r="J105" s="26"/>
      <c r="K105" s="26"/>
    </row>
    <row r="106" spans="1:11" ht="15" customHeight="1">
      <c r="A106" s="12">
        <v>43022</v>
      </c>
      <c r="B106" s="1" t="s">
        <v>4</v>
      </c>
      <c r="C106" s="1">
        <v>4046</v>
      </c>
      <c r="D106" s="1" t="s">
        <v>141</v>
      </c>
      <c r="E106" s="1" t="s">
        <v>5</v>
      </c>
      <c r="F106" s="1" t="s">
        <v>5</v>
      </c>
      <c r="G106" s="2"/>
      <c r="I106" s="26"/>
      <c r="J106" s="26"/>
      <c r="K106" s="26"/>
    </row>
    <row r="107" spans="1:11" ht="15" customHeight="1">
      <c r="A107" s="13">
        <v>43022</v>
      </c>
      <c r="B107" s="1" t="s">
        <v>4</v>
      </c>
      <c r="C107" s="1">
        <v>3315</v>
      </c>
      <c r="D107" s="1" t="s">
        <v>137</v>
      </c>
      <c r="E107" s="1" t="s">
        <v>5</v>
      </c>
      <c r="F107" s="1" t="s">
        <v>5</v>
      </c>
      <c r="G107" s="2"/>
      <c r="I107" s="26"/>
      <c r="J107" s="26"/>
      <c r="K107" s="26"/>
    </row>
    <row r="108" spans="1:11" ht="15" customHeight="1">
      <c r="A108" s="12">
        <v>43022</v>
      </c>
      <c r="B108" s="1" t="s">
        <v>4</v>
      </c>
      <c r="C108" s="1">
        <v>4670</v>
      </c>
      <c r="D108" s="1" t="s">
        <v>131</v>
      </c>
      <c r="E108" s="1" t="s">
        <v>5</v>
      </c>
      <c r="F108" s="1" t="s">
        <v>5</v>
      </c>
      <c r="G108" s="2"/>
      <c r="I108" s="26"/>
      <c r="J108" s="26"/>
      <c r="K108" s="26"/>
    </row>
    <row r="109" spans="1:11" ht="15" customHeight="1">
      <c r="A109" s="12">
        <v>43022</v>
      </c>
      <c r="B109" s="1" t="s">
        <v>4</v>
      </c>
      <c r="C109" s="1">
        <v>3315</v>
      </c>
      <c r="D109" s="1" t="s">
        <v>137</v>
      </c>
      <c r="E109" s="1" t="s">
        <v>5</v>
      </c>
      <c r="F109" s="1" t="s">
        <v>5</v>
      </c>
      <c r="G109" s="2"/>
      <c r="I109" s="26"/>
      <c r="J109" s="26"/>
      <c r="K109" s="26"/>
    </row>
    <row r="110" spans="1:11" ht="15" customHeight="1">
      <c r="A110" s="12">
        <v>43023</v>
      </c>
      <c r="B110" s="1" t="s">
        <v>4</v>
      </c>
      <c r="C110" s="1">
        <v>7733</v>
      </c>
      <c r="D110" s="1" t="s">
        <v>138</v>
      </c>
      <c r="E110" s="1" t="s">
        <v>5</v>
      </c>
      <c r="F110" s="1" t="s">
        <v>5</v>
      </c>
      <c r="G110" s="2"/>
      <c r="I110" s="26"/>
      <c r="J110" s="26"/>
      <c r="K110" s="26"/>
    </row>
    <row r="111" spans="1:11" ht="15" customHeight="1">
      <c r="A111" s="12">
        <v>43023</v>
      </c>
      <c r="B111" s="1" t="s">
        <v>4</v>
      </c>
      <c r="C111" s="1">
        <v>7788</v>
      </c>
      <c r="D111" s="1" t="s">
        <v>140</v>
      </c>
      <c r="E111" s="1" t="s">
        <v>5</v>
      </c>
      <c r="F111" s="1" t="s">
        <v>5</v>
      </c>
      <c r="G111" s="2"/>
      <c r="I111" s="26"/>
      <c r="J111" s="26"/>
      <c r="K111" s="26"/>
    </row>
    <row r="112" spans="1:11" ht="15" customHeight="1">
      <c r="A112" s="12">
        <v>43023</v>
      </c>
      <c r="B112" s="1" t="s">
        <v>4</v>
      </c>
      <c r="C112" s="1">
        <v>6116</v>
      </c>
      <c r="D112" s="1" t="s">
        <v>142</v>
      </c>
      <c r="E112" s="1" t="s">
        <v>5</v>
      </c>
      <c r="F112" s="1" t="s">
        <v>5</v>
      </c>
      <c r="G112" s="2"/>
      <c r="I112" s="26"/>
      <c r="J112" s="26"/>
      <c r="K112" s="26"/>
    </row>
    <row r="113" spans="1:15" ht="15" customHeight="1">
      <c r="A113" s="13">
        <v>43023</v>
      </c>
      <c r="B113" s="3" t="s">
        <v>4</v>
      </c>
      <c r="C113" s="5">
        <v>2153</v>
      </c>
      <c r="D113" s="5" t="s">
        <v>422</v>
      </c>
      <c r="E113" s="3" t="s">
        <v>5</v>
      </c>
      <c r="F113" s="3" t="s">
        <v>5</v>
      </c>
      <c r="G113" s="4"/>
      <c r="I113" s="26"/>
      <c r="J113" s="26"/>
      <c r="K113" s="26"/>
      <c r="L113" s="26"/>
      <c r="M113" s="26"/>
      <c r="N113" s="26"/>
      <c r="O113" s="26"/>
    </row>
    <row r="114" spans="1:15" ht="15" customHeight="1">
      <c r="A114" s="13">
        <v>43023</v>
      </c>
      <c r="B114" s="14" t="s">
        <v>4</v>
      </c>
      <c r="C114" s="5">
        <v>4123</v>
      </c>
      <c r="D114" s="5" t="s">
        <v>141</v>
      </c>
      <c r="E114" s="3" t="s">
        <v>5</v>
      </c>
      <c r="F114" s="3" t="s">
        <v>5</v>
      </c>
      <c r="G114" s="4"/>
      <c r="I114" s="26"/>
      <c r="J114" s="26"/>
      <c r="K114" s="26"/>
      <c r="L114" s="26"/>
      <c r="M114" s="26"/>
      <c r="N114" s="26"/>
      <c r="O114" s="26"/>
    </row>
    <row r="115" spans="1:15" ht="15" customHeight="1">
      <c r="A115" s="12">
        <v>43021</v>
      </c>
      <c r="B115" s="1" t="s">
        <v>4</v>
      </c>
      <c r="C115" s="1">
        <v>4660</v>
      </c>
      <c r="D115" s="1" t="s">
        <v>131</v>
      </c>
      <c r="E115" s="1" t="s">
        <v>71</v>
      </c>
      <c r="F115" s="1" t="s">
        <v>24</v>
      </c>
      <c r="G115" s="2"/>
    </row>
    <row r="116" spans="1:15" ht="15" customHeight="1">
      <c r="A116" s="12">
        <v>43023</v>
      </c>
      <c r="B116" s="1" t="s">
        <v>4</v>
      </c>
      <c r="C116" s="1">
        <v>4123</v>
      </c>
      <c r="D116" s="1" t="s">
        <v>141</v>
      </c>
      <c r="E116" s="1" t="s">
        <v>25</v>
      </c>
      <c r="F116" s="1" t="s">
        <v>25</v>
      </c>
      <c r="G116" s="2"/>
    </row>
    <row r="117" spans="1:15" ht="15" customHeight="1">
      <c r="A117" s="12">
        <v>43023</v>
      </c>
      <c r="B117" s="1" t="s">
        <v>7</v>
      </c>
      <c r="C117" s="1">
        <v>54190</v>
      </c>
      <c r="D117" s="1" t="s">
        <v>403</v>
      </c>
      <c r="E117" s="1" t="s">
        <v>25</v>
      </c>
      <c r="F117" s="1" t="s">
        <v>26</v>
      </c>
      <c r="G117" s="2"/>
      <c r="I117" s="174"/>
      <c r="J117" s="174"/>
      <c r="K117" s="174"/>
    </row>
    <row r="118" spans="1:15" ht="15" customHeight="1">
      <c r="A118" s="156"/>
      <c r="B118" s="159"/>
      <c r="C118" s="156"/>
      <c r="D118" s="159"/>
      <c r="E118" s="163"/>
      <c r="F118" s="163"/>
      <c r="G118" s="163"/>
      <c r="H118" s="170" t="s">
        <v>705</v>
      </c>
      <c r="I118" s="174"/>
      <c r="J118" s="174"/>
      <c r="K118" s="174"/>
    </row>
    <row r="119" spans="1:15" s="165" customFormat="1" ht="15" customHeight="1">
      <c r="A119" s="106"/>
      <c r="C119" s="106"/>
      <c r="D119" s="106"/>
      <c r="H119" s="165" t="s">
        <v>763</v>
      </c>
      <c r="I119" s="168">
        <f>71-39+7</f>
        <v>39</v>
      </c>
      <c r="J119" s="75">
        <f>I119/$I$128</f>
        <v>0.45348837209302323</v>
      </c>
      <c r="K119" s="168"/>
    </row>
    <row r="120" spans="1:15" s="165" customFormat="1" ht="15" customHeight="1">
      <c r="A120" s="106"/>
      <c r="C120" s="106"/>
      <c r="D120" s="106"/>
      <c r="H120" s="165" t="s">
        <v>576</v>
      </c>
      <c r="I120" s="168">
        <v>1</v>
      </c>
      <c r="J120" s="75">
        <f t="shared" ref="J120:J127" si="0">I120/$I$128</f>
        <v>1.1627906976744186E-2</v>
      </c>
      <c r="K120" s="168"/>
    </row>
    <row r="121" spans="1:15" s="165" customFormat="1" ht="15" customHeight="1">
      <c r="A121" s="106"/>
      <c r="C121" s="106"/>
      <c r="D121" s="106"/>
      <c r="H121" s="10" t="s">
        <v>436</v>
      </c>
      <c r="I121" s="168">
        <v>14</v>
      </c>
      <c r="J121" s="75">
        <f t="shared" si="0"/>
        <v>0.16279069767441862</v>
      </c>
      <c r="K121" s="168"/>
    </row>
    <row r="122" spans="1:15" s="165" customFormat="1" ht="15" customHeight="1">
      <c r="A122" s="106"/>
      <c r="C122" s="106"/>
      <c r="D122" s="106"/>
      <c r="H122" s="10" t="s">
        <v>766</v>
      </c>
      <c r="I122" s="168">
        <f>2</f>
        <v>2</v>
      </c>
      <c r="J122" s="75">
        <f t="shared" si="0"/>
        <v>2.3255813953488372E-2</v>
      </c>
      <c r="K122" s="168"/>
    </row>
    <row r="123" spans="1:15" s="165" customFormat="1" ht="15" customHeight="1">
      <c r="A123" s="106"/>
      <c r="C123" s="106"/>
      <c r="D123" s="106"/>
      <c r="H123" s="10" t="s">
        <v>577</v>
      </c>
      <c r="I123" s="168">
        <f>28-7</f>
        <v>21</v>
      </c>
      <c r="J123" s="75">
        <f t="shared" si="0"/>
        <v>0.2441860465116279</v>
      </c>
      <c r="K123" s="168"/>
    </row>
    <row r="124" spans="1:15" s="165" customFormat="1" ht="15" customHeight="1">
      <c r="A124" s="106"/>
      <c r="C124" s="106"/>
      <c r="D124" s="106"/>
      <c r="H124" s="165" t="s">
        <v>435</v>
      </c>
      <c r="I124" s="168">
        <v>1</v>
      </c>
      <c r="J124" s="75">
        <f t="shared" si="0"/>
        <v>1.1627906976744186E-2</v>
      </c>
      <c r="K124" s="168"/>
    </row>
    <row r="125" spans="1:15" s="165" customFormat="1" ht="15" customHeight="1">
      <c r="A125" s="106"/>
      <c r="C125" s="106"/>
      <c r="D125" s="106"/>
      <c r="H125" s="165" t="s">
        <v>765</v>
      </c>
      <c r="I125" s="168">
        <v>1</v>
      </c>
      <c r="J125" s="75">
        <f t="shared" si="0"/>
        <v>1.1627906976744186E-2</v>
      </c>
      <c r="K125" s="168"/>
    </row>
    <row r="126" spans="1:15" s="26" customFormat="1" ht="15" customHeight="1">
      <c r="A126" s="106"/>
      <c r="C126" s="54"/>
      <c r="D126" s="54"/>
      <c r="H126" s="10" t="s">
        <v>764</v>
      </c>
      <c r="I126" s="168"/>
      <c r="J126" s="75">
        <f t="shared" si="0"/>
        <v>0</v>
      </c>
      <c r="K126" s="168"/>
    </row>
    <row r="127" spans="1:15" s="26" customFormat="1" ht="15" customHeight="1">
      <c r="A127" s="106"/>
      <c r="C127" s="54"/>
      <c r="D127" s="54"/>
      <c r="H127" s="10" t="s">
        <v>767</v>
      </c>
      <c r="I127" s="168">
        <v>7</v>
      </c>
      <c r="J127" s="75">
        <f t="shared" si="0"/>
        <v>8.1395348837209308E-2</v>
      </c>
      <c r="K127" s="168"/>
    </row>
    <row r="128" spans="1:15" ht="15" customHeight="1">
      <c r="A128" s="26"/>
      <c r="B128" s="26"/>
      <c r="C128" s="26"/>
      <c r="E128" s="26"/>
      <c r="F128" s="26"/>
      <c r="G128" s="26"/>
      <c r="I128" s="174">
        <f>SUM(I119:I127)</f>
        <v>86</v>
      </c>
      <c r="J128" s="67">
        <f>SUM(J119:J127)</f>
        <v>1</v>
      </c>
      <c r="K128" s="174"/>
    </row>
    <row r="129" spans="1:11" ht="15" customHeight="1">
      <c r="A129" s="26"/>
      <c r="B129" s="26"/>
      <c r="C129" s="26"/>
      <c r="D129" s="26"/>
      <c r="E129" s="26"/>
      <c r="F129" s="26"/>
      <c r="G129" s="26"/>
      <c r="I129" s="174"/>
      <c r="J129" s="174"/>
      <c r="K129" s="174"/>
    </row>
    <row r="130" spans="1:11" ht="15" customHeight="1">
      <c r="A130" s="26"/>
      <c r="B130" s="26"/>
      <c r="C130" s="26"/>
      <c r="D130" s="26"/>
      <c r="E130" s="26"/>
      <c r="F130" s="26"/>
      <c r="G130" s="26"/>
      <c r="I130" s="173"/>
      <c r="J130" s="173"/>
      <c r="K130" s="173"/>
    </row>
    <row r="131" spans="1:11" ht="15" customHeight="1">
      <c r="A131" s="51">
        <v>43058</v>
      </c>
      <c r="B131" s="49" t="s">
        <v>4</v>
      </c>
      <c r="C131" s="64">
        <v>1117</v>
      </c>
      <c r="D131" s="64" t="s">
        <v>132</v>
      </c>
      <c r="E131" s="49" t="s">
        <v>79</v>
      </c>
      <c r="F131" s="49" t="s">
        <v>115</v>
      </c>
      <c r="G131" s="4" t="s">
        <v>120</v>
      </c>
      <c r="H131" s="165"/>
    </row>
    <row r="132" spans="1:11" ht="15" customHeight="1">
      <c r="A132" s="13">
        <v>43040</v>
      </c>
      <c r="B132" s="4" t="s">
        <v>7</v>
      </c>
      <c r="C132" s="15">
        <v>57700</v>
      </c>
      <c r="D132" s="15" t="s">
        <v>412</v>
      </c>
      <c r="E132" s="4" t="s">
        <v>7</v>
      </c>
      <c r="F132" s="4" t="s">
        <v>7</v>
      </c>
      <c r="G132" s="4" t="s">
        <v>68</v>
      </c>
      <c r="H132" s="165"/>
    </row>
    <row r="133" spans="1:11" ht="15" customHeight="1">
      <c r="A133" s="13">
        <v>43042</v>
      </c>
      <c r="B133" s="4" t="s">
        <v>22</v>
      </c>
      <c r="C133" s="15">
        <v>6780</v>
      </c>
      <c r="D133" s="15" t="s">
        <v>144</v>
      </c>
      <c r="E133" s="4" t="s">
        <v>7</v>
      </c>
      <c r="F133" s="4" t="s">
        <v>7</v>
      </c>
      <c r="G133" s="4" t="s">
        <v>73</v>
      </c>
      <c r="H133" s="165"/>
    </row>
    <row r="134" spans="1:11" ht="15" customHeight="1">
      <c r="A134" s="13">
        <v>43043</v>
      </c>
      <c r="B134" s="4" t="s">
        <v>4</v>
      </c>
      <c r="C134" s="15">
        <v>4570</v>
      </c>
      <c r="D134" s="15" t="s">
        <v>131</v>
      </c>
      <c r="E134" s="4" t="s">
        <v>5</v>
      </c>
      <c r="F134" s="4" t="s">
        <v>7</v>
      </c>
      <c r="G134" s="4" t="s">
        <v>73</v>
      </c>
      <c r="H134" s="165"/>
    </row>
    <row r="135" spans="1:11" ht="15" customHeight="1">
      <c r="A135" s="13">
        <v>43044</v>
      </c>
      <c r="B135" s="4" t="s">
        <v>4</v>
      </c>
      <c r="C135" s="15">
        <v>4574</v>
      </c>
      <c r="D135" s="15" t="s">
        <v>131</v>
      </c>
      <c r="E135" s="4" t="s">
        <v>25</v>
      </c>
      <c r="F135" s="4" t="s">
        <v>80</v>
      </c>
      <c r="G135" s="4" t="s">
        <v>73</v>
      </c>
      <c r="H135" s="26"/>
    </row>
    <row r="136" spans="1:11" ht="15" customHeight="1">
      <c r="A136" s="13">
        <v>43044</v>
      </c>
      <c r="B136" s="4" t="s">
        <v>86</v>
      </c>
      <c r="C136" s="15"/>
      <c r="D136" s="15" t="s">
        <v>423</v>
      </c>
      <c r="E136" s="4" t="s">
        <v>25</v>
      </c>
      <c r="F136" s="4" t="s">
        <v>9</v>
      </c>
      <c r="G136" s="4" t="s">
        <v>73</v>
      </c>
    </row>
    <row r="137" spans="1:11" ht="15" customHeight="1">
      <c r="A137" s="13">
        <v>43051</v>
      </c>
      <c r="B137" s="4" t="s">
        <v>4</v>
      </c>
      <c r="C137" s="15">
        <v>5427</v>
      </c>
      <c r="D137" s="15" t="s">
        <v>190</v>
      </c>
      <c r="E137" s="4" t="s">
        <v>5</v>
      </c>
      <c r="F137" s="4" t="s">
        <v>5</v>
      </c>
      <c r="G137" s="4" t="s">
        <v>120</v>
      </c>
    </row>
    <row r="138" spans="1:11" ht="15" customHeight="1">
      <c r="A138" s="13">
        <v>43060</v>
      </c>
      <c r="B138" s="4" t="s">
        <v>4</v>
      </c>
      <c r="C138" s="15">
        <v>4483</v>
      </c>
      <c r="D138" s="15" t="s">
        <v>139</v>
      </c>
      <c r="E138" s="4" t="s">
        <v>5</v>
      </c>
      <c r="F138" s="4" t="s">
        <v>119</v>
      </c>
      <c r="G138" s="4" t="s">
        <v>120</v>
      </c>
    </row>
    <row r="139" spans="1:11" ht="15" customHeight="1">
      <c r="A139" s="13">
        <v>43057</v>
      </c>
      <c r="B139" s="4" t="s">
        <v>4</v>
      </c>
      <c r="C139" s="15">
        <v>4551</v>
      </c>
      <c r="D139" s="15" t="s">
        <v>131</v>
      </c>
      <c r="E139" s="4" t="s">
        <v>112</v>
      </c>
      <c r="F139" s="4" t="s">
        <v>7</v>
      </c>
      <c r="G139" s="4" t="s">
        <v>43</v>
      </c>
    </row>
    <row r="140" spans="1:11" ht="15" customHeight="1">
      <c r="A140" s="13">
        <v>43050</v>
      </c>
      <c r="B140" s="4" t="s">
        <v>4</v>
      </c>
      <c r="C140" s="15">
        <v>3940</v>
      </c>
      <c r="D140" s="15" t="s">
        <v>175</v>
      </c>
      <c r="E140" s="4" t="s">
        <v>24</v>
      </c>
      <c r="F140" s="4" t="s">
        <v>24</v>
      </c>
      <c r="G140" s="4" t="s">
        <v>43</v>
      </c>
    </row>
    <row r="141" spans="1:11" ht="15" customHeight="1">
      <c r="A141" s="13">
        <v>43044</v>
      </c>
      <c r="B141" s="4" t="s">
        <v>4</v>
      </c>
      <c r="C141" s="15">
        <v>6942</v>
      </c>
      <c r="D141" s="15" t="s">
        <v>177</v>
      </c>
      <c r="E141" s="4" t="s">
        <v>6</v>
      </c>
      <c r="F141" s="4" t="s">
        <v>83</v>
      </c>
      <c r="G141" s="4" t="s">
        <v>43</v>
      </c>
    </row>
    <row r="142" spans="1:11" ht="15" customHeight="1">
      <c r="A142" s="13">
        <v>43044</v>
      </c>
      <c r="B142" s="4" t="s">
        <v>4</v>
      </c>
      <c r="C142" s="15">
        <v>5495</v>
      </c>
      <c r="D142" s="15" t="s">
        <v>174</v>
      </c>
      <c r="E142" s="4" t="s">
        <v>7</v>
      </c>
      <c r="F142" s="4" t="s">
        <v>6</v>
      </c>
      <c r="G142" s="4" t="s">
        <v>43</v>
      </c>
    </row>
    <row r="143" spans="1:11" ht="15" customHeight="1">
      <c r="A143" s="13">
        <v>43051</v>
      </c>
      <c r="B143" s="4" t="s">
        <v>7</v>
      </c>
      <c r="C143" s="15">
        <v>57100</v>
      </c>
      <c r="D143" s="15" t="s">
        <v>369</v>
      </c>
      <c r="E143" s="4" t="s">
        <v>7</v>
      </c>
      <c r="F143" s="4" t="s">
        <v>7</v>
      </c>
      <c r="G143" s="4" t="s">
        <v>43</v>
      </c>
    </row>
    <row r="144" spans="1:11" ht="15" customHeight="1">
      <c r="A144" s="13">
        <v>43057</v>
      </c>
      <c r="B144" s="4" t="s">
        <v>7</v>
      </c>
      <c r="C144" s="15">
        <v>57100</v>
      </c>
      <c r="D144" s="15" t="s">
        <v>369</v>
      </c>
      <c r="E144" s="4" t="s">
        <v>7</v>
      </c>
      <c r="F144" s="4" t="s">
        <v>7</v>
      </c>
      <c r="G144" s="4" t="s">
        <v>43</v>
      </c>
    </row>
    <row r="145" spans="1:7" ht="15" customHeight="1">
      <c r="A145" s="13">
        <v>43058</v>
      </c>
      <c r="B145" s="4" t="s">
        <v>4</v>
      </c>
      <c r="C145" s="15">
        <v>3373</v>
      </c>
      <c r="D145" s="15" t="s">
        <v>151</v>
      </c>
      <c r="E145" s="4" t="s">
        <v>7</v>
      </c>
      <c r="F145" s="4" t="s">
        <v>24</v>
      </c>
      <c r="G145" s="4" t="s">
        <v>43</v>
      </c>
    </row>
    <row r="146" spans="1:7" ht="15" customHeight="1">
      <c r="A146" s="13">
        <v>43058</v>
      </c>
      <c r="B146" s="4" t="s">
        <v>4</v>
      </c>
      <c r="C146" s="15">
        <v>5364</v>
      </c>
      <c r="D146" s="15" t="s">
        <v>195</v>
      </c>
      <c r="E146" s="4" t="s">
        <v>7</v>
      </c>
      <c r="F146" s="4" t="s">
        <v>113</v>
      </c>
      <c r="G146" s="4" t="s">
        <v>43</v>
      </c>
    </row>
    <row r="147" spans="1:7" ht="15" customHeight="1">
      <c r="A147" s="13">
        <v>43065</v>
      </c>
      <c r="B147" s="4" t="s">
        <v>7</v>
      </c>
      <c r="C147" s="15">
        <v>92000</v>
      </c>
      <c r="D147" s="15" t="s">
        <v>401</v>
      </c>
      <c r="E147" s="4" t="s">
        <v>7</v>
      </c>
      <c r="F147" s="4" t="s">
        <v>7</v>
      </c>
      <c r="G147" s="4" t="s">
        <v>43</v>
      </c>
    </row>
    <row r="148" spans="1:7" ht="15" customHeight="1">
      <c r="A148" s="13">
        <v>43065</v>
      </c>
      <c r="B148" s="4" t="s">
        <v>7</v>
      </c>
      <c r="C148" s="15">
        <v>57440</v>
      </c>
      <c r="D148" s="15" t="s">
        <v>420</v>
      </c>
      <c r="E148" s="4" t="s">
        <v>7</v>
      </c>
      <c r="F148" s="4" t="s">
        <v>67</v>
      </c>
      <c r="G148" s="4" t="s">
        <v>43</v>
      </c>
    </row>
    <row r="149" spans="1:7" ht="15" customHeight="1">
      <c r="A149" s="13">
        <v>43050</v>
      </c>
      <c r="B149" s="4" t="s">
        <v>4</v>
      </c>
      <c r="C149" s="15">
        <v>2428</v>
      </c>
      <c r="D149" s="15" t="s">
        <v>132</v>
      </c>
      <c r="E149" s="4" t="s">
        <v>110</v>
      </c>
      <c r="F149" s="4" t="s">
        <v>7</v>
      </c>
      <c r="G149" s="4" t="s">
        <v>43</v>
      </c>
    </row>
    <row r="150" spans="1:7" ht="15" customHeight="1">
      <c r="A150" s="13">
        <v>43051</v>
      </c>
      <c r="B150" s="4" t="s">
        <v>4</v>
      </c>
      <c r="C150" s="15">
        <v>1374</v>
      </c>
      <c r="D150" s="15" t="s">
        <v>132</v>
      </c>
      <c r="E150" s="4" t="s">
        <v>9</v>
      </c>
      <c r="F150" s="4" t="s">
        <v>7</v>
      </c>
      <c r="G150" s="4" t="s">
        <v>43</v>
      </c>
    </row>
    <row r="151" spans="1:7" ht="15" customHeight="1">
      <c r="A151" s="13">
        <v>43065</v>
      </c>
      <c r="B151" s="4" t="s">
        <v>4</v>
      </c>
      <c r="C151" s="15">
        <v>1393</v>
      </c>
      <c r="D151" s="15" t="s">
        <v>428</v>
      </c>
      <c r="E151" s="4" t="s">
        <v>32</v>
      </c>
      <c r="F151" s="4" t="s">
        <v>7</v>
      </c>
      <c r="G151" s="4" t="s">
        <v>43</v>
      </c>
    </row>
    <row r="152" spans="1:7" ht="15" customHeight="1">
      <c r="A152" s="13">
        <v>43042</v>
      </c>
      <c r="B152" s="4" t="s">
        <v>4</v>
      </c>
      <c r="C152" s="15">
        <v>9639</v>
      </c>
      <c r="D152" s="15" t="s">
        <v>171</v>
      </c>
      <c r="E152" s="4" t="s">
        <v>5</v>
      </c>
      <c r="F152" s="4"/>
      <c r="G152" s="4" t="s">
        <v>43</v>
      </c>
    </row>
    <row r="153" spans="1:7" ht="15" customHeight="1">
      <c r="A153" s="13">
        <v>43042</v>
      </c>
      <c r="B153" s="4" t="s">
        <v>4</v>
      </c>
      <c r="C153" s="15">
        <v>8360</v>
      </c>
      <c r="D153" s="15" t="s">
        <v>172</v>
      </c>
      <c r="E153" s="4" t="s">
        <v>5</v>
      </c>
      <c r="F153" s="4" t="s">
        <v>7</v>
      </c>
      <c r="G153" s="4" t="s">
        <v>43</v>
      </c>
    </row>
    <row r="154" spans="1:7" ht="15" customHeight="1">
      <c r="A154" s="13">
        <v>43044</v>
      </c>
      <c r="B154" s="4" t="s">
        <v>4</v>
      </c>
      <c r="C154" s="15">
        <v>7230</v>
      </c>
      <c r="D154" s="15" t="s">
        <v>156</v>
      </c>
      <c r="E154" s="4" t="s">
        <v>5</v>
      </c>
      <c r="F154" s="4" t="s">
        <v>91</v>
      </c>
      <c r="G154" s="4" t="s">
        <v>43</v>
      </c>
    </row>
    <row r="155" spans="1:7" ht="15" customHeight="1">
      <c r="A155" s="13">
        <v>43044</v>
      </c>
      <c r="B155" s="4" t="s">
        <v>4</v>
      </c>
      <c r="C155" s="15">
        <v>6790</v>
      </c>
      <c r="D155" s="15" t="s">
        <v>144</v>
      </c>
      <c r="E155" s="4" t="s">
        <v>5</v>
      </c>
      <c r="F155" s="4" t="s">
        <v>91</v>
      </c>
      <c r="G155" s="4" t="s">
        <v>43</v>
      </c>
    </row>
    <row r="156" spans="1:7" ht="15" customHeight="1">
      <c r="A156" s="13">
        <v>43050</v>
      </c>
      <c r="B156" s="4" t="s">
        <v>4</v>
      </c>
      <c r="C156" s="15">
        <v>4002</v>
      </c>
      <c r="D156" s="15" t="s">
        <v>141</v>
      </c>
      <c r="E156" s="4" t="s">
        <v>5</v>
      </c>
      <c r="F156" s="4" t="s">
        <v>5</v>
      </c>
      <c r="G156" s="4" t="s">
        <v>43</v>
      </c>
    </row>
    <row r="157" spans="1:7" ht="15" customHeight="1">
      <c r="A157" s="13">
        <v>43051</v>
      </c>
      <c r="B157" s="4" t="s">
        <v>4</v>
      </c>
      <c r="C157" s="15">
        <v>8561</v>
      </c>
      <c r="D157" s="15" t="s">
        <v>188</v>
      </c>
      <c r="E157" s="4" t="s">
        <v>5</v>
      </c>
      <c r="F157" s="4" t="s">
        <v>5</v>
      </c>
      <c r="G157" s="4" t="s">
        <v>43</v>
      </c>
    </row>
    <row r="158" spans="1:7" ht="15" customHeight="1">
      <c r="A158" s="13">
        <v>43051</v>
      </c>
      <c r="B158" s="4" t="s">
        <v>4</v>
      </c>
      <c r="C158" s="15">
        <v>4514</v>
      </c>
      <c r="D158" s="15" t="s">
        <v>131</v>
      </c>
      <c r="E158" s="4" t="s">
        <v>5</v>
      </c>
      <c r="F158" s="4" t="s">
        <v>5</v>
      </c>
      <c r="G158" s="4" t="s">
        <v>43</v>
      </c>
    </row>
    <row r="159" spans="1:7" ht="15" customHeight="1">
      <c r="A159" s="13">
        <v>43051</v>
      </c>
      <c r="B159" s="4" t="s">
        <v>4</v>
      </c>
      <c r="C159" s="15">
        <v>4032</v>
      </c>
      <c r="D159" s="15" t="s">
        <v>141</v>
      </c>
      <c r="E159" s="4" t="s">
        <v>5</v>
      </c>
      <c r="F159" s="4" t="s">
        <v>5</v>
      </c>
      <c r="G159" s="4" t="s">
        <v>43</v>
      </c>
    </row>
    <row r="160" spans="1:7" ht="15" customHeight="1">
      <c r="A160" s="13">
        <v>43053</v>
      </c>
      <c r="B160" s="4" t="s">
        <v>4</v>
      </c>
      <c r="C160" s="15">
        <v>4383</v>
      </c>
      <c r="D160" s="15" t="s">
        <v>160</v>
      </c>
      <c r="E160" s="4" t="s">
        <v>5</v>
      </c>
      <c r="F160" s="4" t="s">
        <v>7</v>
      </c>
      <c r="G160" s="4" t="s">
        <v>43</v>
      </c>
    </row>
    <row r="161" spans="1:7" ht="15" customHeight="1">
      <c r="A161" s="13">
        <v>43053</v>
      </c>
      <c r="B161" s="4" t="s">
        <v>4</v>
      </c>
      <c r="C161" s="15">
        <v>5687</v>
      </c>
      <c r="D161" s="15" t="s">
        <v>193</v>
      </c>
      <c r="E161" s="4" t="s">
        <v>5</v>
      </c>
      <c r="F161" s="4" t="s">
        <v>5</v>
      </c>
      <c r="G161" s="4" t="s">
        <v>43</v>
      </c>
    </row>
    <row r="162" spans="1:7" ht="15" customHeight="1">
      <c r="A162" s="13">
        <v>43056</v>
      </c>
      <c r="B162" s="4" t="s">
        <v>4</v>
      </c>
      <c r="C162" s="15">
        <v>7424</v>
      </c>
      <c r="D162" s="15" t="s">
        <v>208</v>
      </c>
      <c r="E162" s="4" t="s">
        <v>5</v>
      </c>
      <c r="F162" s="4" t="s">
        <v>5</v>
      </c>
      <c r="G162" s="4" t="s">
        <v>43</v>
      </c>
    </row>
    <row r="163" spans="1:7" ht="15" customHeight="1">
      <c r="A163" s="13">
        <v>43056</v>
      </c>
      <c r="B163" s="4" t="s">
        <v>4</v>
      </c>
      <c r="C163" s="15">
        <v>4601</v>
      </c>
      <c r="D163" s="15" t="s">
        <v>131</v>
      </c>
      <c r="E163" s="4" t="s">
        <v>5</v>
      </c>
      <c r="F163" s="4" t="s">
        <v>7</v>
      </c>
      <c r="G163" s="4" t="s">
        <v>43</v>
      </c>
    </row>
    <row r="164" spans="1:7" ht="15" customHeight="1">
      <c r="A164" s="13">
        <v>43057</v>
      </c>
      <c r="B164" s="4" t="s">
        <v>4</v>
      </c>
      <c r="C164" s="15">
        <v>4638</v>
      </c>
      <c r="D164" s="15" t="s">
        <v>131</v>
      </c>
      <c r="E164" s="4" t="s">
        <v>5</v>
      </c>
      <c r="F164" s="4" t="s">
        <v>7</v>
      </c>
      <c r="G164" s="4" t="s">
        <v>43</v>
      </c>
    </row>
    <row r="165" spans="1:7" ht="15" customHeight="1">
      <c r="A165" s="13">
        <v>43058</v>
      </c>
      <c r="B165" s="4" t="s">
        <v>4</v>
      </c>
      <c r="C165" s="15">
        <v>4687</v>
      </c>
      <c r="D165" s="15" t="s">
        <v>131</v>
      </c>
      <c r="E165" s="4" t="s">
        <v>5</v>
      </c>
      <c r="F165" s="4" t="s">
        <v>6</v>
      </c>
      <c r="G165" s="4" t="s">
        <v>43</v>
      </c>
    </row>
    <row r="166" spans="1:7" ht="15" customHeight="1">
      <c r="A166" s="13">
        <v>43064</v>
      </c>
      <c r="B166" s="4" t="s">
        <v>4</v>
      </c>
      <c r="C166" s="15">
        <v>4482</v>
      </c>
      <c r="D166" s="15" t="s">
        <v>145</v>
      </c>
      <c r="E166" s="4" t="s">
        <v>5</v>
      </c>
      <c r="F166" s="4" t="s">
        <v>5</v>
      </c>
      <c r="G166" s="4" t="s">
        <v>43</v>
      </c>
    </row>
    <row r="167" spans="1:7" ht="15" customHeight="1">
      <c r="A167" s="13">
        <v>43064</v>
      </c>
      <c r="B167" s="4" t="s">
        <v>7</v>
      </c>
      <c r="C167" s="15">
        <v>68190</v>
      </c>
      <c r="D167" s="59" t="s">
        <v>418</v>
      </c>
      <c r="E167" s="4" t="s">
        <v>5</v>
      </c>
      <c r="F167" s="4" t="s">
        <v>5</v>
      </c>
      <c r="G167" s="4" t="s">
        <v>43</v>
      </c>
    </row>
    <row r="168" spans="1:7" ht="15" customHeight="1">
      <c r="A168" s="13">
        <v>43064</v>
      </c>
      <c r="B168" s="4" t="s">
        <v>4</v>
      </c>
      <c r="C168" s="15">
        <v>4986</v>
      </c>
      <c r="D168" s="15" t="s">
        <v>158</v>
      </c>
      <c r="E168" s="4" t="s">
        <v>5</v>
      </c>
      <c r="F168" s="4" t="s">
        <v>5</v>
      </c>
      <c r="G168" s="4" t="s">
        <v>43</v>
      </c>
    </row>
    <row r="169" spans="1:7" ht="15" customHeight="1">
      <c r="A169" s="13">
        <v>43064</v>
      </c>
      <c r="B169" s="4" t="s">
        <v>4</v>
      </c>
      <c r="C169" s="15">
        <v>3680</v>
      </c>
      <c r="D169" s="15" t="s">
        <v>181</v>
      </c>
      <c r="E169" s="4" t="s">
        <v>5</v>
      </c>
      <c r="F169" s="4" t="s">
        <v>5</v>
      </c>
      <c r="G169" s="4" t="s">
        <v>43</v>
      </c>
    </row>
    <row r="170" spans="1:7">
      <c r="A170" s="13">
        <v>43065</v>
      </c>
      <c r="B170" s="4" t="s">
        <v>4</v>
      </c>
      <c r="C170" s="15">
        <v>3353</v>
      </c>
      <c r="D170" s="15" t="s">
        <v>151</v>
      </c>
      <c r="E170" s="4" t="s">
        <v>5</v>
      </c>
      <c r="F170" s="4" t="s">
        <v>5</v>
      </c>
      <c r="G170" s="4" t="s">
        <v>43</v>
      </c>
    </row>
    <row r="171" spans="1:7">
      <c r="A171" s="13">
        <v>43065</v>
      </c>
      <c r="B171" s="4" t="s">
        <v>4</v>
      </c>
      <c r="C171" s="15">
        <v>5962</v>
      </c>
      <c r="D171" s="15" t="s">
        <v>179</v>
      </c>
      <c r="E171" s="4" t="s">
        <v>5</v>
      </c>
      <c r="F171" s="4" t="s">
        <v>5</v>
      </c>
      <c r="G171" s="4" t="s">
        <v>43</v>
      </c>
    </row>
    <row r="172" spans="1:7">
      <c r="A172" s="13">
        <v>43065</v>
      </c>
      <c r="B172" s="4" t="s">
        <v>4</v>
      </c>
      <c r="C172" s="15">
        <v>3327</v>
      </c>
      <c r="D172" s="15" t="s">
        <v>185</v>
      </c>
      <c r="E172" s="4" t="s">
        <v>5</v>
      </c>
      <c r="F172" s="4" t="s">
        <v>7</v>
      </c>
      <c r="G172" s="4" t="s">
        <v>43</v>
      </c>
    </row>
    <row r="173" spans="1:7">
      <c r="A173" s="13">
        <v>43065</v>
      </c>
      <c r="B173" s="4" t="s">
        <v>4</v>
      </c>
      <c r="C173" s="15">
        <v>9253</v>
      </c>
      <c r="D173" s="15" t="s">
        <v>200</v>
      </c>
      <c r="E173" s="4" t="s">
        <v>5</v>
      </c>
      <c r="F173" s="4" t="s">
        <v>5</v>
      </c>
      <c r="G173" s="4" t="s">
        <v>43</v>
      </c>
    </row>
    <row r="174" spans="1:7">
      <c r="A174" s="13">
        <v>43065</v>
      </c>
      <c r="B174" s="4" t="s">
        <v>4</v>
      </c>
      <c r="C174" s="15">
        <v>4232</v>
      </c>
      <c r="D174" s="15" t="s">
        <v>141</v>
      </c>
      <c r="E174" s="4" t="s">
        <v>5</v>
      </c>
      <c r="F174" s="4" t="s">
        <v>5</v>
      </c>
      <c r="G174" s="4" t="s">
        <v>43</v>
      </c>
    </row>
    <row r="175" spans="1:7">
      <c r="A175" s="13">
        <v>43065</v>
      </c>
      <c r="B175" s="4" t="s">
        <v>4</v>
      </c>
      <c r="C175" s="15">
        <v>8390</v>
      </c>
      <c r="D175" s="15" t="s">
        <v>186</v>
      </c>
      <c r="E175" s="4" t="s">
        <v>5</v>
      </c>
      <c r="F175" s="4" t="s">
        <v>5</v>
      </c>
      <c r="G175" s="4" t="s">
        <v>43</v>
      </c>
    </row>
    <row r="176" spans="1:7">
      <c r="A176" s="13">
        <v>43066</v>
      </c>
      <c r="B176" s="4" t="s">
        <v>4</v>
      </c>
      <c r="C176" s="15">
        <v>3945</v>
      </c>
      <c r="D176" s="15" t="s">
        <v>175</v>
      </c>
      <c r="E176" s="4" t="s">
        <v>5</v>
      </c>
      <c r="F176" s="4" t="s">
        <v>127</v>
      </c>
      <c r="G176" s="4" t="s">
        <v>43</v>
      </c>
    </row>
    <row r="177" spans="1:7">
      <c r="A177" s="13">
        <v>43069</v>
      </c>
      <c r="B177" s="4" t="s">
        <v>4</v>
      </c>
      <c r="C177" s="15">
        <v>8399</v>
      </c>
      <c r="D177" s="15" t="s">
        <v>201</v>
      </c>
      <c r="E177" s="4" t="s">
        <v>5</v>
      </c>
      <c r="F177" s="4" t="s">
        <v>127</v>
      </c>
      <c r="G177" s="4" t="s">
        <v>43</v>
      </c>
    </row>
    <row r="178" spans="1:7">
      <c r="A178" s="13">
        <v>43069</v>
      </c>
      <c r="B178" s="4" t="s">
        <v>4</v>
      </c>
      <c r="C178" s="15">
        <v>7732</v>
      </c>
      <c r="D178" s="15" t="s">
        <v>138</v>
      </c>
      <c r="E178" s="4" t="s">
        <v>5</v>
      </c>
      <c r="F178" s="4" t="s">
        <v>5</v>
      </c>
      <c r="G178" s="4" t="s">
        <v>43</v>
      </c>
    </row>
    <row r="179" spans="1:7">
      <c r="A179" s="13">
        <v>43069</v>
      </c>
      <c r="B179" s="4" t="s">
        <v>4</v>
      </c>
      <c r="C179" s="15">
        <v>4246</v>
      </c>
      <c r="D179" s="15" t="s">
        <v>141</v>
      </c>
      <c r="E179" s="4" t="s">
        <v>5</v>
      </c>
      <c r="F179" s="4" t="s">
        <v>5</v>
      </c>
      <c r="G179" s="4" t="s">
        <v>43</v>
      </c>
    </row>
    <row r="180" spans="1:7">
      <c r="A180" s="13">
        <v>43069</v>
      </c>
      <c r="B180" s="4" t="s">
        <v>4</v>
      </c>
      <c r="C180" s="15">
        <v>3591</v>
      </c>
      <c r="D180" s="15" t="s">
        <v>168</v>
      </c>
      <c r="E180" s="4" t="s">
        <v>5</v>
      </c>
      <c r="F180" s="4" t="s">
        <v>5</v>
      </c>
      <c r="G180" s="4" t="s">
        <v>43</v>
      </c>
    </row>
    <row r="181" spans="1:7">
      <c r="A181" s="13">
        <v>43050</v>
      </c>
      <c r="B181" s="4" t="s">
        <v>4</v>
      </c>
      <c r="C181" s="15">
        <v>4548</v>
      </c>
      <c r="D181" s="15" t="s">
        <v>131</v>
      </c>
      <c r="E181" s="4" t="s">
        <v>25</v>
      </c>
      <c r="F181" s="4" t="s">
        <v>7</v>
      </c>
      <c r="G181" s="4" t="s">
        <v>43</v>
      </c>
    </row>
    <row r="182" spans="1:7">
      <c r="A182" s="13">
        <v>43057</v>
      </c>
      <c r="B182" s="4" t="s">
        <v>4</v>
      </c>
      <c r="C182" s="15">
        <v>5405</v>
      </c>
      <c r="D182" s="15" t="s">
        <v>194</v>
      </c>
      <c r="E182" s="4" t="s">
        <v>25</v>
      </c>
      <c r="F182" s="4" t="s">
        <v>4</v>
      </c>
      <c r="G182" s="4" t="s">
        <v>43</v>
      </c>
    </row>
    <row r="183" spans="1:7">
      <c r="A183" s="13">
        <v>43065</v>
      </c>
      <c r="B183" s="4" t="s">
        <v>4</v>
      </c>
      <c r="C183" s="15">
        <v>4625</v>
      </c>
      <c r="D183" s="15" t="s">
        <v>131</v>
      </c>
      <c r="E183" s="4" t="s">
        <v>25</v>
      </c>
      <c r="F183" s="4" t="s">
        <v>7</v>
      </c>
      <c r="G183" s="4" t="s">
        <v>43</v>
      </c>
    </row>
    <row r="184" spans="1:7">
      <c r="A184" s="13">
        <v>43065</v>
      </c>
      <c r="B184" s="4" t="s">
        <v>4</v>
      </c>
      <c r="C184" s="15">
        <v>4687</v>
      </c>
      <c r="D184" s="15" t="s">
        <v>131</v>
      </c>
      <c r="E184" s="4" t="s">
        <v>25</v>
      </c>
      <c r="F184" s="4" t="s">
        <v>5</v>
      </c>
      <c r="G184" s="4" t="s">
        <v>43</v>
      </c>
    </row>
    <row r="185" spans="1:7">
      <c r="A185" s="13">
        <v>43069</v>
      </c>
      <c r="B185" s="4" t="s">
        <v>4</v>
      </c>
      <c r="C185" s="15">
        <v>4638</v>
      </c>
      <c r="D185" s="15" t="s">
        <v>131</v>
      </c>
      <c r="E185" s="4" t="s">
        <v>25</v>
      </c>
      <c r="F185" s="4" t="s">
        <v>71</v>
      </c>
      <c r="G185" s="4" t="s">
        <v>43</v>
      </c>
    </row>
    <row r="186" spans="1:7">
      <c r="A186" s="13">
        <v>43050</v>
      </c>
      <c r="B186" s="4" t="s">
        <v>4</v>
      </c>
      <c r="C186" s="15">
        <v>3352</v>
      </c>
      <c r="D186" s="15" t="s">
        <v>151</v>
      </c>
      <c r="E186" s="4" t="s">
        <v>52</v>
      </c>
      <c r="F186" s="4" t="s">
        <v>6</v>
      </c>
      <c r="G186" s="4" t="s">
        <v>97</v>
      </c>
    </row>
    <row r="187" spans="1:7">
      <c r="A187" s="13">
        <v>43051</v>
      </c>
      <c r="B187" s="4" t="s">
        <v>4</v>
      </c>
      <c r="C187" s="15">
        <v>4535</v>
      </c>
      <c r="D187" s="15" t="s">
        <v>131</v>
      </c>
      <c r="E187" s="4" t="s">
        <v>5</v>
      </c>
      <c r="F187" s="4" t="s">
        <v>5</v>
      </c>
      <c r="G187" s="4" t="s">
        <v>97</v>
      </c>
    </row>
    <row r="188" spans="1:7">
      <c r="A188" s="13">
        <v>43051</v>
      </c>
      <c r="B188" s="4" t="s">
        <v>4</v>
      </c>
      <c r="C188" s="15">
        <v>6590</v>
      </c>
      <c r="D188" s="15" t="s">
        <v>191</v>
      </c>
      <c r="E188" s="4" t="s">
        <v>5</v>
      </c>
      <c r="F188" s="4" t="s">
        <v>5</v>
      </c>
      <c r="G188" s="4" t="s">
        <v>97</v>
      </c>
    </row>
    <row r="189" spans="1:7">
      <c r="A189" s="13">
        <v>43051</v>
      </c>
      <c r="B189" s="4" t="s">
        <v>4</v>
      </c>
      <c r="C189" s="15">
        <v>3712</v>
      </c>
      <c r="D189" s="15" t="s">
        <v>192</v>
      </c>
      <c r="E189" s="4" t="s">
        <v>5</v>
      </c>
      <c r="F189" s="4" t="s">
        <v>5</v>
      </c>
      <c r="G189" s="4" t="s">
        <v>97</v>
      </c>
    </row>
    <row r="190" spans="1:7">
      <c r="A190" s="13">
        <v>43050</v>
      </c>
      <c r="B190" s="4" t="s">
        <v>4</v>
      </c>
      <c r="C190" s="15">
        <v>4520</v>
      </c>
      <c r="D190" s="15" t="s">
        <v>206</v>
      </c>
      <c r="E190" s="4" t="s">
        <v>5</v>
      </c>
      <c r="F190" s="4" t="s">
        <v>5</v>
      </c>
      <c r="G190" s="4" t="s">
        <v>50</v>
      </c>
    </row>
    <row r="191" spans="1:7">
      <c r="A191" s="13">
        <v>43044</v>
      </c>
      <c r="B191" s="4" t="s">
        <v>4</v>
      </c>
      <c r="C191" s="15">
        <v>3939</v>
      </c>
      <c r="D191" s="15" t="s">
        <v>175</v>
      </c>
      <c r="E191" s="4" t="s">
        <v>124</v>
      </c>
      <c r="F191" s="4" t="s">
        <v>6</v>
      </c>
      <c r="G191" s="4" t="s">
        <v>50</v>
      </c>
    </row>
    <row r="192" spans="1:7">
      <c r="A192" s="13">
        <v>43044</v>
      </c>
      <c r="B192" s="4" t="s">
        <v>4</v>
      </c>
      <c r="C192" s="15">
        <v>5376</v>
      </c>
      <c r="D192" s="15" t="s">
        <v>178</v>
      </c>
      <c r="E192" s="4" t="s">
        <v>5</v>
      </c>
      <c r="F192" s="4" t="s">
        <v>84</v>
      </c>
      <c r="G192" s="4" t="s">
        <v>85</v>
      </c>
    </row>
    <row r="193" spans="1:7">
      <c r="A193" s="13">
        <v>43064</v>
      </c>
      <c r="B193" s="4" t="s">
        <v>4</v>
      </c>
      <c r="C193" s="15">
        <v>4597</v>
      </c>
      <c r="D193" s="15" t="s">
        <v>131</v>
      </c>
      <c r="E193" s="4" t="s">
        <v>10</v>
      </c>
      <c r="F193" s="4" t="s">
        <v>7</v>
      </c>
      <c r="G193" s="4" t="s">
        <v>123</v>
      </c>
    </row>
    <row r="194" spans="1:7">
      <c r="A194" s="13">
        <v>43051</v>
      </c>
      <c r="B194" s="4" t="s">
        <v>4</v>
      </c>
      <c r="C194" s="15">
        <v>7680</v>
      </c>
      <c r="D194" s="15" t="s">
        <v>182</v>
      </c>
      <c r="E194" s="4" t="s">
        <v>24</v>
      </c>
      <c r="F194" s="4" t="s">
        <v>5</v>
      </c>
      <c r="G194" s="4" t="s">
        <v>98</v>
      </c>
    </row>
    <row r="195" spans="1:7">
      <c r="A195" s="13">
        <v>43063</v>
      </c>
      <c r="B195" s="4" t="s">
        <v>4</v>
      </c>
      <c r="C195" s="15">
        <v>6962</v>
      </c>
      <c r="D195" s="15" t="s">
        <v>198</v>
      </c>
      <c r="E195" s="4" t="s">
        <v>24</v>
      </c>
      <c r="F195" s="4" t="s">
        <v>7</v>
      </c>
      <c r="G195" s="4" t="s">
        <v>98</v>
      </c>
    </row>
    <row r="196" spans="1:7">
      <c r="A196" s="13">
        <v>43050</v>
      </c>
      <c r="B196" s="4" t="s">
        <v>4</v>
      </c>
      <c r="C196" s="15">
        <v>4601</v>
      </c>
      <c r="D196" s="15" t="s">
        <v>131</v>
      </c>
      <c r="E196" s="4" t="s">
        <v>109</v>
      </c>
      <c r="F196" s="4" t="s">
        <v>5</v>
      </c>
      <c r="G196" s="4" t="s">
        <v>98</v>
      </c>
    </row>
    <row r="197" spans="1:7">
      <c r="A197" s="13">
        <v>43050</v>
      </c>
      <c r="B197" s="4" t="s">
        <v>7</v>
      </c>
      <c r="C197" s="15">
        <v>57330</v>
      </c>
      <c r="D197" s="15" t="s">
        <v>413</v>
      </c>
      <c r="E197" s="4" t="s">
        <v>7</v>
      </c>
      <c r="F197" s="4" t="s">
        <v>7</v>
      </c>
      <c r="G197" s="4" t="s">
        <v>98</v>
      </c>
    </row>
    <row r="198" spans="1:7">
      <c r="A198" s="13">
        <v>43051</v>
      </c>
      <c r="B198" s="4" t="s">
        <v>4</v>
      </c>
      <c r="C198" s="15">
        <v>3322</v>
      </c>
      <c r="D198" s="54" t="s">
        <v>183</v>
      </c>
      <c r="E198" s="4" t="s">
        <v>7</v>
      </c>
      <c r="F198" s="4" t="s">
        <v>7</v>
      </c>
      <c r="G198" s="4" t="s">
        <v>98</v>
      </c>
    </row>
    <row r="199" spans="1:7">
      <c r="A199" s="13">
        <v>43057</v>
      </c>
      <c r="B199" s="4" t="s">
        <v>4</v>
      </c>
      <c r="C199" s="15">
        <v>5376</v>
      </c>
      <c r="D199" s="54" t="s">
        <v>178</v>
      </c>
      <c r="E199" s="4" t="s">
        <v>7</v>
      </c>
      <c r="F199" s="4" t="s">
        <v>24</v>
      </c>
      <c r="G199" s="4" t="s">
        <v>98</v>
      </c>
    </row>
    <row r="200" spans="1:7">
      <c r="A200" s="13">
        <v>43050</v>
      </c>
      <c r="B200" s="4" t="s">
        <v>4</v>
      </c>
      <c r="C200" s="15">
        <v>4431</v>
      </c>
      <c r="D200" s="15" t="s">
        <v>145</v>
      </c>
      <c r="E200" s="4" t="s">
        <v>5</v>
      </c>
      <c r="F200" s="4" t="s">
        <v>5</v>
      </c>
      <c r="G200" s="4" t="s">
        <v>98</v>
      </c>
    </row>
    <row r="201" spans="1:7">
      <c r="A201" s="13">
        <v>43050</v>
      </c>
      <c r="B201" s="4" t="s">
        <v>4</v>
      </c>
      <c r="C201" s="15">
        <v>4570</v>
      </c>
      <c r="D201" s="15" t="s">
        <v>131</v>
      </c>
      <c r="E201" s="4" t="s">
        <v>5</v>
      </c>
      <c r="F201" s="4" t="s">
        <v>5</v>
      </c>
      <c r="G201" s="4" t="s">
        <v>98</v>
      </c>
    </row>
    <row r="202" spans="1:7">
      <c r="A202" s="13">
        <v>43051</v>
      </c>
      <c r="B202" s="4" t="s">
        <v>4</v>
      </c>
      <c r="C202" s="15">
        <v>3643</v>
      </c>
      <c r="D202" s="15" t="s">
        <v>181</v>
      </c>
      <c r="E202" s="4" t="s">
        <v>5</v>
      </c>
      <c r="F202" s="4" t="s">
        <v>5</v>
      </c>
      <c r="G202" s="4" t="s">
        <v>98</v>
      </c>
    </row>
    <row r="203" spans="1:7">
      <c r="A203" s="13">
        <v>43064</v>
      </c>
      <c r="B203" s="4" t="s">
        <v>4</v>
      </c>
      <c r="C203" s="15">
        <v>4976</v>
      </c>
      <c r="D203" s="15" t="s">
        <v>199</v>
      </c>
      <c r="E203" s="4" t="s">
        <v>5</v>
      </c>
      <c r="F203" s="4" t="s">
        <v>5</v>
      </c>
      <c r="G203" s="4" t="s">
        <v>98</v>
      </c>
    </row>
    <row r="204" spans="1:7">
      <c r="A204" s="13">
        <v>43050</v>
      </c>
      <c r="B204" s="4" t="s">
        <v>4</v>
      </c>
      <c r="C204" s="15">
        <v>4170</v>
      </c>
      <c r="D204" s="15" t="s">
        <v>141</v>
      </c>
      <c r="E204" s="4" t="s">
        <v>25</v>
      </c>
      <c r="F204" s="4" t="s">
        <v>82</v>
      </c>
      <c r="G204" s="4" t="s">
        <v>98</v>
      </c>
    </row>
    <row r="205" spans="1:7">
      <c r="A205" s="13">
        <v>43051</v>
      </c>
      <c r="B205" s="4" t="s">
        <v>4</v>
      </c>
      <c r="C205" s="15">
        <v>5376</v>
      </c>
      <c r="D205" s="15" t="s">
        <v>178</v>
      </c>
      <c r="E205" s="4" t="s">
        <v>29</v>
      </c>
      <c r="F205" s="4" t="s">
        <v>57</v>
      </c>
      <c r="G205" s="4" t="s">
        <v>98</v>
      </c>
    </row>
    <row r="206" spans="1:7">
      <c r="A206" s="13">
        <v>43051</v>
      </c>
      <c r="B206" s="4" t="s">
        <v>104</v>
      </c>
      <c r="C206" s="15"/>
      <c r="D206" s="15" t="s">
        <v>423</v>
      </c>
      <c r="E206" s="4" t="s">
        <v>29</v>
      </c>
      <c r="F206" s="4" t="s">
        <v>105</v>
      </c>
      <c r="G206" s="4" t="s">
        <v>98</v>
      </c>
    </row>
    <row r="207" spans="1:7">
      <c r="A207" s="13">
        <v>43051</v>
      </c>
      <c r="B207" s="4" t="s">
        <v>4</v>
      </c>
      <c r="C207" s="15">
        <v>3347</v>
      </c>
      <c r="D207" s="15" t="s">
        <v>151</v>
      </c>
      <c r="E207" s="4" t="s">
        <v>5</v>
      </c>
      <c r="F207" s="4" t="s">
        <v>71</v>
      </c>
      <c r="G207" s="4" t="s">
        <v>107</v>
      </c>
    </row>
    <row r="208" spans="1:7">
      <c r="A208" s="13">
        <v>43050</v>
      </c>
      <c r="B208" s="4" t="s">
        <v>4</v>
      </c>
      <c r="C208" s="15">
        <v>4522</v>
      </c>
      <c r="D208" s="15" t="s">
        <v>207</v>
      </c>
      <c r="E208" s="4" t="s">
        <v>5</v>
      </c>
      <c r="F208" s="4" t="s">
        <v>5</v>
      </c>
      <c r="G208" s="4" t="s">
        <v>102</v>
      </c>
    </row>
    <row r="209" spans="1:7">
      <c r="A209" s="13">
        <v>43044</v>
      </c>
      <c r="B209" s="4" t="s">
        <v>4</v>
      </c>
      <c r="C209" s="15">
        <v>7248</v>
      </c>
      <c r="D209" s="15" t="s">
        <v>153</v>
      </c>
      <c r="E209" s="4" t="s">
        <v>24</v>
      </c>
      <c r="F209" s="4" t="s">
        <v>12</v>
      </c>
      <c r="G209" s="4" t="s">
        <v>42</v>
      </c>
    </row>
    <row r="210" spans="1:7">
      <c r="A210" s="13">
        <v>43044</v>
      </c>
      <c r="B210" s="4" t="s">
        <v>4</v>
      </c>
      <c r="C210" s="15">
        <v>5850</v>
      </c>
      <c r="D210" s="15" t="s">
        <v>136</v>
      </c>
      <c r="E210" s="4" t="s">
        <v>78</v>
      </c>
      <c r="F210" s="4" t="s">
        <v>7</v>
      </c>
      <c r="G210" s="4" t="s">
        <v>42</v>
      </c>
    </row>
    <row r="211" spans="1:7">
      <c r="A211" s="13">
        <v>43041</v>
      </c>
      <c r="B211" s="4" t="s">
        <v>22</v>
      </c>
      <c r="C211" s="15">
        <v>6721</v>
      </c>
      <c r="D211" s="15" t="s">
        <v>144</v>
      </c>
      <c r="E211" s="4" t="s">
        <v>7</v>
      </c>
      <c r="F211" s="4" t="s">
        <v>24</v>
      </c>
      <c r="G211" s="4" t="s">
        <v>42</v>
      </c>
    </row>
    <row r="212" spans="1:7">
      <c r="A212" s="13">
        <v>43041</v>
      </c>
      <c r="B212" s="4" t="s">
        <v>4</v>
      </c>
      <c r="C212" s="15">
        <v>1254</v>
      </c>
      <c r="D212" s="15" t="s">
        <v>132</v>
      </c>
      <c r="E212" s="4" t="s">
        <v>66</v>
      </c>
      <c r="F212" s="4" t="s">
        <v>7</v>
      </c>
      <c r="G212" s="4" t="s">
        <v>42</v>
      </c>
    </row>
    <row r="213" spans="1:7">
      <c r="A213" s="13">
        <v>43044</v>
      </c>
      <c r="B213" s="4" t="s">
        <v>4</v>
      </c>
      <c r="C213" s="15">
        <v>2629</v>
      </c>
      <c r="D213" s="15" t="s">
        <v>132</v>
      </c>
      <c r="E213" s="4" t="s">
        <v>71</v>
      </c>
      <c r="F213" s="4" t="s">
        <v>82</v>
      </c>
      <c r="G213" s="4" t="s">
        <v>92</v>
      </c>
    </row>
    <row r="214" spans="1:7">
      <c r="A214" s="13">
        <v>43058</v>
      </c>
      <c r="B214" s="4" t="s">
        <v>4</v>
      </c>
      <c r="C214" s="15">
        <v>4640</v>
      </c>
      <c r="D214" s="15" t="s">
        <v>131</v>
      </c>
      <c r="E214" s="4" t="s">
        <v>5</v>
      </c>
      <c r="F214" s="4" t="s">
        <v>7</v>
      </c>
      <c r="G214" s="4" t="s">
        <v>435</v>
      </c>
    </row>
    <row r="215" spans="1:7">
      <c r="A215" s="13">
        <v>43050</v>
      </c>
      <c r="B215" s="4" t="s">
        <v>4</v>
      </c>
      <c r="C215" s="15">
        <v>1232</v>
      </c>
      <c r="D215" s="15" t="s">
        <v>136</v>
      </c>
      <c r="E215" s="4" t="s">
        <v>5</v>
      </c>
      <c r="F215" s="4" t="s">
        <v>5</v>
      </c>
      <c r="G215" s="4" t="s">
        <v>96</v>
      </c>
    </row>
    <row r="216" spans="1:7">
      <c r="A216" s="13">
        <v>43043</v>
      </c>
      <c r="B216" s="4" t="s">
        <v>4</v>
      </c>
      <c r="C216" s="15">
        <v>6783</v>
      </c>
      <c r="D216" s="15" t="s">
        <v>144</v>
      </c>
      <c r="E216" s="4" t="s">
        <v>5</v>
      </c>
      <c r="F216" s="4" t="s">
        <v>6</v>
      </c>
      <c r="G216" s="4" t="s">
        <v>74</v>
      </c>
    </row>
    <row r="217" spans="1:7">
      <c r="A217" s="13">
        <v>43043</v>
      </c>
      <c r="B217" s="4" t="s">
        <v>22</v>
      </c>
      <c r="C217" s="15">
        <v>4500</v>
      </c>
      <c r="D217" s="15" t="s">
        <v>427</v>
      </c>
      <c r="E217" s="4" t="s">
        <v>7</v>
      </c>
      <c r="F217" s="4"/>
      <c r="G217" s="4" t="s">
        <v>75</v>
      </c>
    </row>
    <row r="218" spans="1:7">
      <c r="A218" s="13">
        <v>43044</v>
      </c>
      <c r="B218" s="4" t="s">
        <v>4</v>
      </c>
      <c r="C218" s="15">
        <v>4650</v>
      </c>
      <c r="D218" s="15" t="s">
        <v>131</v>
      </c>
      <c r="E218" s="4" t="s">
        <v>5</v>
      </c>
      <c r="F218" s="4" t="s">
        <v>81</v>
      </c>
      <c r="G218" s="4" t="s">
        <v>93</v>
      </c>
    </row>
    <row r="219" spans="1:7">
      <c r="A219" s="13">
        <v>43044</v>
      </c>
      <c r="B219" s="4" t="s">
        <v>4</v>
      </c>
      <c r="C219" s="15">
        <v>4580</v>
      </c>
      <c r="D219" s="15" t="s">
        <v>131</v>
      </c>
      <c r="E219" s="4" t="s">
        <v>5</v>
      </c>
      <c r="F219" s="4" t="s">
        <v>88</v>
      </c>
      <c r="G219" s="4" t="s">
        <v>93</v>
      </c>
    </row>
    <row r="220" spans="1:7">
      <c r="A220" s="13">
        <v>43044</v>
      </c>
      <c r="B220" s="4" t="s">
        <v>4</v>
      </c>
      <c r="C220" s="15">
        <v>4687</v>
      </c>
      <c r="D220" s="15" t="s">
        <v>131</v>
      </c>
      <c r="E220" s="4" t="s">
        <v>5</v>
      </c>
      <c r="F220" s="4" t="s">
        <v>90</v>
      </c>
      <c r="G220" s="4" t="s">
        <v>93</v>
      </c>
    </row>
    <row r="221" spans="1:7">
      <c r="A221" s="13">
        <v>43044</v>
      </c>
      <c r="B221" s="4" t="s">
        <v>7</v>
      </c>
      <c r="C221" s="15">
        <v>57300</v>
      </c>
      <c r="D221" s="15" t="s">
        <v>362</v>
      </c>
      <c r="E221" s="4" t="s">
        <v>7</v>
      </c>
      <c r="F221" s="4" t="s">
        <v>24</v>
      </c>
      <c r="G221" s="4" t="s">
        <v>77</v>
      </c>
    </row>
    <row r="222" spans="1:7">
      <c r="A222" s="13">
        <v>43040</v>
      </c>
      <c r="B222" s="4" t="s">
        <v>4</v>
      </c>
      <c r="C222" s="15">
        <v>8055</v>
      </c>
      <c r="D222" s="15" t="s">
        <v>133</v>
      </c>
      <c r="E222" s="4" t="s">
        <v>24</v>
      </c>
      <c r="F222" s="4" t="s">
        <v>56</v>
      </c>
      <c r="G222" s="4" t="s">
        <v>65</v>
      </c>
    </row>
    <row r="223" spans="1:7">
      <c r="A223" s="13">
        <v>43044</v>
      </c>
      <c r="B223" s="4" t="s">
        <v>4</v>
      </c>
      <c r="C223" s="15">
        <v>5953</v>
      </c>
      <c r="D223" s="15" t="s">
        <v>179</v>
      </c>
      <c r="E223" s="4" t="s">
        <v>24</v>
      </c>
      <c r="F223" s="4" t="s">
        <v>79</v>
      </c>
      <c r="G223" s="4" t="s">
        <v>65</v>
      </c>
    </row>
    <row r="224" spans="1:7">
      <c r="A224" s="13">
        <v>43050</v>
      </c>
      <c r="B224" s="4" t="s">
        <v>4</v>
      </c>
      <c r="C224" s="15">
        <v>2231</v>
      </c>
      <c r="D224" s="15" t="s">
        <v>132</v>
      </c>
      <c r="E224" s="4" t="s">
        <v>24</v>
      </c>
      <c r="F224" s="4" t="s">
        <v>24</v>
      </c>
      <c r="G224" s="4" t="s">
        <v>65</v>
      </c>
    </row>
    <row r="225" spans="1:7">
      <c r="A225" s="13">
        <v>43050</v>
      </c>
      <c r="B225" s="4" t="s">
        <v>4</v>
      </c>
      <c r="C225" s="15">
        <v>8096</v>
      </c>
      <c r="D225" s="15" t="s">
        <v>133</v>
      </c>
      <c r="E225" s="4" t="s">
        <v>24</v>
      </c>
      <c r="F225" s="4" t="s">
        <v>24</v>
      </c>
      <c r="G225" s="4" t="s">
        <v>65</v>
      </c>
    </row>
    <row r="226" spans="1:7">
      <c r="A226" s="13">
        <v>43059</v>
      </c>
      <c r="B226" s="4" t="s">
        <v>4</v>
      </c>
      <c r="C226" s="15">
        <v>6990</v>
      </c>
      <c r="D226" s="15" t="s">
        <v>197</v>
      </c>
      <c r="E226" s="4" t="s">
        <v>24</v>
      </c>
      <c r="F226" s="4" t="s">
        <v>7</v>
      </c>
      <c r="G226" s="4" t="s">
        <v>65</v>
      </c>
    </row>
    <row r="227" spans="1:7">
      <c r="A227" s="13">
        <v>43051</v>
      </c>
      <c r="B227" s="4" t="s">
        <v>11</v>
      </c>
      <c r="C227" s="15">
        <v>54338</v>
      </c>
      <c r="D227" s="15" t="s">
        <v>416</v>
      </c>
      <c r="E227" s="4" t="s">
        <v>6</v>
      </c>
      <c r="F227" s="4" t="s">
        <v>6</v>
      </c>
      <c r="G227" s="4" t="s">
        <v>65</v>
      </c>
    </row>
    <row r="228" spans="1:7">
      <c r="A228" s="13">
        <v>43040</v>
      </c>
      <c r="B228" s="4" t="s">
        <v>4</v>
      </c>
      <c r="C228" s="15">
        <v>6839</v>
      </c>
      <c r="D228" s="15" t="s">
        <v>167</v>
      </c>
      <c r="E228" s="4" t="s">
        <v>7</v>
      </c>
      <c r="F228" s="4" t="s">
        <v>7</v>
      </c>
      <c r="G228" s="4" t="s">
        <v>65</v>
      </c>
    </row>
    <row r="229" spans="1:7" ht="16">
      <c r="A229" s="13">
        <v>43050</v>
      </c>
      <c r="B229" s="4" t="s">
        <v>7</v>
      </c>
      <c r="C229" s="15">
        <v>57480</v>
      </c>
      <c r="D229" s="59" t="s">
        <v>414</v>
      </c>
      <c r="E229" s="4" t="s">
        <v>7</v>
      </c>
      <c r="F229" s="4" t="s">
        <v>7</v>
      </c>
      <c r="G229" s="4" t="s">
        <v>65</v>
      </c>
    </row>
    <row r="230" spans="1:7" ht="16">
      <c r="A230" s="13">
        <v>43050</v>
      </c>
      <c r="B230" s="4" t="s">
        <v>7</v>
      </c>
      <c r="C230" s="15">
        <v>57130</v>
      </c>
      <c r="D230" s="59" t="s">
        <v>415</v>
      </c>
      <c r="E230" s="4" t="s">
        <v>7</v>
      </c>
      <c r="F230" s="4" t="s">
        <v>7</v>
      </c>
      <c r="G230" s="4" t="s">
        <v>65</v>
      </c>
    </row>
    <row r="231" spans="1:7">
      <c r="A231" s="13">
        <v>43051</v>
      </c>
      <c r="B231" s="4" t="s">
        <v>4</v>
      </c>
      <c r="C231" s="15">
        <v>8390</v>
      </c>
      <c r="D231" s="15" t="s">
        <v>186</v>
      </c>
      <c r="E231" s="4" t="s">
        <v>7</v>
      </c>
      <c r="F231" s="4" t="s">
        <v>7</v>
      </c>
      <c r="G231" s="4" t="s">
        <v>65</v>
      </c>
    </row>
    <row r="232" spans="1:7">
      <c r="A232" s="13">
        <v>43051</v>
      </c>
      <c r="B232" s="4" t="s">
        <v>4</v>
      </c>
      <c r="C232" s="15">
        <v>8824</v>
      </c>
      <c r="D232" s="15" t="s">
        <v>187</v>
      </c>
      <c r="E232" s="4" t="s">
        <v>7</v>
      </c>
      <c r="F232" s="4" t="s">
        <v>7</v>
      </c>
      <c r="G232" s="4" t="s">
        <v>65</v>
      </c>
    </row>
    <row r="233" spans="1:7">
      <c r="A233" s="13">
        <v>43051</v>
      </c>
      <c r="B233" s="4" t="s">
        <v>22</v>
      </c>
      <c r="C233" s="15">
        <v>6717</v>
      </c>
      <c r="D233" s="15" t="s">
        <v>144</v>
      </c>
      <c r="E233" s="4" t="s">
        <v>7</v>
      </c>
      <c r="F233" s="4" t="s">
        <v>7</v>
      </c>
      <c r="G233" s="4" t="s">
        <v>65</v>
      </c>
    </row>
    <row r="234" spans="1:7" ht="16">
      <c r="A234" s="13">
        <v>43057</v>
      </c>
      <c r="B234" s="4" t="s">
        <v>7</v>
      </c>
      <c r="C234" s="15">
        <v>57480</v>
      </c>
      <c r="D234" s="59" t="s">
        <v>414</v>
      </c>
      <c r="E234" s="4" t="s">
        <v>7</v>
      </c>
      <c r="F234" s="4" t="s">
        <v>7</v>
      </c>
      <c r="G234" s="4" t="s">
        <v>65</v>
      </c>
    </row>
    <row r="235" spans="1:7">
      <c r="A235" s="13">
        <v>43064</v>
      </c>
      <c r="B235" s="4" t="s">
        <v>4</v>
      </c>
      <c r="C235" s="15">
        <v>8364</v>
      </c>
      <c r="D235" s="15" t="s">
        <v>176</v>
      </c>
      <c r="E235" s="4" t="s">
        <v>7</v>
      </c>
      <c r="F235" s="4" t="s">
        <v>122</v>
      </c>
      <c r="G235" s="4" t="s">
        <v>65</v>
      </c>
    </row>
    <row r="236" spans="1:7">
      <c r="A236" s="13">
        <v>43064</v>
      </c>
      <c r="B236" s="4" t="s">
        <v>7</v>
      </c>
      <c r="C236" s="15">
        <v>57860</v>
      </c>
      <c r="D236" s="15" t="s">
        <v>417</v>
      </c>
      <c r="E236" s="4" t="s">
        <v>7</v>
      </c>
      <c r="F236" s="4" t="s">
        <v>7</v>
      </c>
      <c r="G236" s="4" t="s">
        <v>65</v>
      </c>
    </row>
    <row r="237" spans="1:7">
      <c r="A237" s="13">
        <v>43040</v>
      </c>
      <c r="B237" s="4" t="s">
        <v>4</v>
      </c>
      <c r="C237" s="15">
        <v>8383</v>
      </c>
      <c r="D237" s="15" t="s">
        <v>150</v>
      </c>
      <c r="E237" s="4" t="s">
        <v>66</v>
      </c>
      <c r="F237" s="4" t="s">
        <v>7</v>
      </c>
      <c r="G237" s="4" t="s">
        <v>65</v>
      </c>
    </row>
    <row r="238" spans="1:7">
      <c r="A238" s="13">
        <v>43044</v>
      </c>
      <c r="B238" s="4" t="s">
        <v>4</v>
      </c>
      <c r="C238" s="15">
        <v>8367</v>
      </c>
      <c r="D238" s="15" t="s">
        <v>176</v>
      </c>
      <c r="E238" s="4" t="s">
        <v>9</v>
      </c>
      <c r="F238" s="4" t="s">
        <v>59</v>
      </c>
      <c r="G238" s="4" t="s">
        <v>65</v>
      </c>
    </row>
    <row r="239" spans="1:7">
      <c r="A239" s="13">
        <v>43051</v>
      </c>
      <c r="B239" s="4" t="s">
        <v>4</v>
      </c>
      <c r="C239" s="15">
        <v>8230</v>
      </c>
      <c r="D239" s="15" t="s">
        <v>162</v>
      </c>
      <c r="E239" s="4" t="s">
        <v>9</v>
      </c>
      <c r="F239" s="4" t="s">
        <v>59</v>
      </c>
      <c r="G239" s="4" t="s">
        <v>65</v>
      </c>
    </row>
    <row r="240" spans="1:7">
      <c r="A240" s="13">
        <v>43044</v>
      </c>
      <c r="B240" s="4" t="s">
        <v>4</v>
      </c>
      <c r="C240" s="15">
        <v>4760</v>
      </c>
      <c r="D240" s="15" t="s">
        <v>180</v>
      </c>
      <c r="E240" s="4" t="s">
        <v>5</v>
      </c>
      <c r="F240" s="4" t="s">
        <v>91</v>
      </c>
      <c r="G240" s="4" t="s">
        <v>65</v>
      </c>
    </row>
    <row r="241" spans="1:7">
      <c r="A241" s="13">
        <v>43045</v>
      </c>
      <c r="B241" s="4" t="s">
        <v>4</v>
      </c>
      <c r="C241" s="15">
        <v>1111</v>
      </c>
      <c r="D241" s="54" t="s">
        <v>132</v>
      </c>
      <c r="E241" s="4" t="s">
        <v>5</v>
      </c>
      <c r="F241" s="4" t="s">
        <v>87</v>
      </c>
      <c r="G241" s="4" t="s">
        <v>65</v>
      </c>
    </row>
    <row r="242" spans="1:7">
      <c r="A242" s="13">
        <v>43050</v>
      </c>
      <c r="B242" s="4" t="s">
        <v>4</v>
      </c>
      <c r="C242" s="15">
        <v>2435</v>
      </c>
      <c r="D242" s="15" t="s">
        <v>132</v>
      </c>
      <c r="E242" s="4" t="s">
        <v>5</v>
      </c>
      <c r="F242" s="4" t="s">
        <v>5</v>
      </c>
      <c r="G242" s="4" t="s">
        <v>65</v>
      </c>
    </row>
    <row r="243" spans="1:7">
      <c r="A243" s="13">
        <v>43051</v>
      </c>
      <c r="B243" s="4" t="s">
        <v>4</v>
      </c>
      <c r="C243" s="15">
        <v>5828</v>
      </c>
      <c r="D243" s="15" t="s">
        <v>184</v>
      </c>
      <c r="E243" s="4" t="s">
        <v>5</v>
      </c>
      <c r="F243" s="4" t="s">
        <v>5</v>
      </c>
      <c r="G243" s="4" t="s">
        <v>65</v>
      </c>
    </row>
    <row r="244" spans="1:7">
      <c r="A244" s="13">
        <v>43051</v>
      </c>
      <c r="B244" s="4" t="s">
        <v>4</v>
      </c>
      <c r="C244" s="15">
        <v>2734</v>
      </c>
      <c r="D244" s="15" t="s">
        <v>132</v>
      </c>
      <c r="E244" s="4" t="s">
        <v>5</v>
      </c>
      <c r="F244" s="4" t="s">
        <v>4</v>
      </c>
      <c r="G244" s="4" t="s">
        <v>65</v>
      </c>
    </row>
    <row r="245" spans="1:7">
      <c r="A245" s="13">
        <v>43051</v>
      </c>
      <c r="B245" s="4" t="s">
        <v>4</v>
      </c>
      <c r="C245" s="15">
        <v>4665</v>
      </c>
      <c r="D245" s="15" t="s">
        <v>131</v>
      </c>
      <c r="E245" s="4" t="s">
        <v>5</v>
      </c>
      <c r="F245" s="4" t="s">
        <v>5</v>
      </c>
      <c r="G245" s="4" t="s">
        <v>65</v>
      </c>
    </row>
    <row r="246" spans="1:7">
      <c r="A246" s="13">
        <v>43051</v>
      </c>
      <c r="B246" s="4" t="s">
        <v>4</v>
      </c>
      <c r="C246" s="15">
        <v>4570</v>
      </c>
      <c r="D246" s="15" t="s">
        <v>131</v>
      </c>
      <c r="E246" s="4" t="s">
        <v>5</v>
      </c>
      <c r="F246" s="4" t="s">
        <v>5</v>
      </c>
      <c r="G246" s="4" t="s">
        <v>65</v>
      </c>
    </row>
    <row r="247" spans="1:7">
      <c r="A247" s="13">
        <v>43051</v>
      </c>
      <c r="B247" s="4" t="s">
        <v>4</v>
      </c>
      <c r="C247" s="15">
        <v>4779</v>
      </c>
      <c r="D247" s="15" t="s">
        <v>180</v>
      </c>
      <c r="E247" s="4" t="s">
        <v>5</v>
      </c>
      <c r="F247" s="4" t="s">
        <v>5</v>
      </c>
      <c r="G247" s="4" t="s">
        <v>65</v>
      </c>
    </row>
    <row r="248" spans="1:7">
      <c r="A248" s="13">
        <v>43051</v>
      </c>
      <c r="B248" s="4" t="s">
        <v>4</v>
      </c>
      <c r="C248" s="15">
        <v>4638</v>
      </c>
      <c r="D248" s="15" t="s">
        <v>131</v>
      </c>
      <c r="E248" s="4" t="s">
        <v>5</v>
      </c>
      <c r="F248" s="4" t="s">
        <v>5</v>
      </c>
      <c r="G248" s="4" t="s">
        <v>65</v>
      </c>
    </row>
    <row r="249" spans="1:7">
      <c r="A249" s="13">
        <v>43064</v>
      </c>
      <c r="B249" s="4" t="s">
        <v>4</v>
      </c>
      <c r="C249" s="15">
        <v>4570</v>
      </c>
      <c r="D249" s="15" t="s">
        <v>131</v>
      </c>
      <c r="E249" s="4" t="s">
        <v>5</v>
      </c>
      <c r="F249" s="4" t="s">
        <v>71</v>
      </c>
      <c r="G249" s="4" t="s">
        <v>65</v>
      </c>
    </row>
    <row r="250" spans="1:7">
      <c r="A250" s="13">
        <v>43044</v>
      </c>
      <c r="B250" s="4" t="s">
        <v>11</v>
      </c>
      <c r="C250" s="15">
        <v>4570</v>
      </c>
      <c r="D250" s="15" t="s">
        <v>131</v>
      </c>
      <c r="E250" s="4" t="s">
        <v>87</v>
      </c>
      <c r="F250" s="4" t="s">
        <v>87</v>
      </c>
      <c r="G250" s="4" t="s">
        <v>65</v>
      </c>
    </row>
    <row r="251" spans="1:7">
      <c r="A251" s="13">
        <v>43043</v>
      </c>
      <c r="B251" s="4" t="s">
        <v>4</v>
      </c>
      <c r="C251" s="15">
        <v>4069</v>
      </c>
      <c r="D251" s="15" t="s">
        <v>141</v>
      </c>
      <c r="E251" s="4" t="s">
        <v>125</v>
      </c>
      <c r="F251" s="4" t="s">
        <v>6</v>
      </c>
      <c r="G251" s="4" t="s">
        <v>65</v>
      </c>
    </row>
    <row r="252" spans="1:7">
      <c r="A252" s="13">
        <v>43050</v>
      </c>
      <c r="B252" s="4" t="s">
        <v>4</v>
      </c>
      <c r="C252" s="15">
        <v>5367</v>
      </c>
      <c r="D252" s="15" t="s">
        <v>155</v>
      </c>
      <c r="E252" s="4" t="s">
        <v>79</v>
      </c>
      <c r="F252" s="4" t="s">
        <v>7</v>
      </c>
      <c r="G252" s="4" t="s">
        <v>65</v>
      </c>
    </row>
    <row r="253" spans="1:7">
      <c r="A253" s="13">
        <v>43051</v>
      </c>
      <c r="B253" s="4" t="s">
        <v>4</v>
      </c>
      <c r="C253" s="15">
        <v>3775</v>
      </c>
      <c r="D253" s="15" t="s">
        <v>189</v>
      </c>
      <c r="E253" s="4" t="s">
        <v>25</v>
      </c>
      <c r="F253" s="4" t="s">
        <v>106</v>
      </c>
      <c r="G253" s="4" t="s">
        <v>65</v>
      </c>
    </row>
    <row r="254" spans="1:7">
      <c r="A254" s="13">
        <v>43044</v>
      </c>
      <c r="B254" s="4" t="s">
        <v>4</v>
      </c>
      <c r="C254" s="15">
        <v>1618</v>
      </c>
      <c r="D254" s="15" t="s">
        <v>132</v>
      </c>
      <c r="E254" s="4" t="s">
        <v>18</v>
      </c>
      <c r="F254" s="4" t="s">
        <v>57</v>
      </c>
      <c r="G254" s="4" t="s">
        <v>65</v>
      </c>
    </row>
    <row r="255" spans="1:7">
      <c r="A255" s="13">
        <v>43058</v>
      </c>
      <c r="B255" s="4" t="s">
        <v>4</v>
      </c>
      <c r="C255" s="15">
        <v>5636</v>
      </c>
      <c r="D255" s="15" t="s">
        <v>196</v>
      </c>
      <c r="E255" s="4" t="s">
        <v>117</v>
      </c>
      <c r="F255" s="4" t="s">
        <v>5</v>
      </c>
      <c r="G255" s="4" t="s">
        <v>65</v>
      </c>
    </row>
    <row r="256" spans="1:7">
      <c r="A256" s="13">
        <v>43050</v>
      </c>
      <c r="B256" s="4" t="s">
        <v>4</v>
      </c>
      <c r="C256" s="15">
        <v>2504</v>
      </c>
      <c r="D256" s="15" t="s">
        <v>422</v>
      </c>
      <c r="E256" s="4" t="s">
        <v>24</v>
      </c>
      <c r="F256" s="4" t="s">
        <v>100</v>
      </c>
      <c r="G256" s="4" t="s">
        <v>64</v>
      </c>
    </row>
    <row r="257" spans="1:8">
      <c r="A257" s="13">
        <v>43051</v>
      </c>
      <c r="B257" s="4" t="s">
        <v>4</v>
      </c>
      <c r="C257" s="15">
        <v>4418</v>
      </c>
      <c r="D257" s="15" t="s">
        <v>139</v>
      </c>
      <c r="E257" s="4" t="s">
        <v>5</v>
      </c>
      <c r="F257" s="4" t="s">
        <v>5</v>
      </c>
      <c r="G257" s="4" t="s">
        <v>64</v>
      </c>
    </row>
    <row r="258" spans="1:8">
      <c r="A258" s="13">
        <v>43044</v>
      </c>
      <c r="B258" s="4" t="s">
        <v>4</v>
      </c>
      <c r="C258" s="15">
        <v>5960</v>
      </c>
      <c r="D258" s="15" t="s">
        <v>179</v>
      </c>
      <c r="E258" s="4" t="s">
        <v>5</v>
      </c>
      <c r="F258" s="4" t="s">
        <v>89</v>
      </c>
      <c r="G258" s="4" t="s">
        <v>768</v>
      </c>
    </row>
    <row r="259" spans="1:8">
      <c r="A259" s="13">
        <v>43040</v>
      </c>
      <c r="B259" s="4" t="s">
        <v>4</v>
      </c>
      <c r="C259" s="15">
        <v>5239</v>
      </c>
      <c r="D259" s="54" t="s">
        <v>166</v>
      </c>
      <c r="E259" s="4" t="s">
        <v>23</v>
      </c>
      <c r="F259" s="4" t="s">
        <v>67</v>
      </c>
      <c r="G259" s="4" t="s">
        <v>45</v>
      </c>
    </row>
    <row r="260" spans="1:8">
      <c r="A260" s="13">
        <v>43069</v>
      </c>
      <c r="B260" s="4" t="s">
        <v>4</v>
      </c>
      <c r="C260" s="15">
        <v>8340</v>
      </c>
      <c r="D260" s="15" t="s">
        <v>202</v>
      </c>
      <c r="E260" s="4" t="s">
        <v>5</v>
      </c>
      <c r="F260" s="4" t="s">
        <v>5</v>
      </c>
      <c r="G260" s="4" t="s">
        <v>45</v>
      </c>
    </row>
    <row r="261" spans="1:8">
      <c r="A261" s="13">
        <v>43043</v>
      </c>
      <c r="B261" s="4" t="s">
        <v>4</v>
      </c>
      <c r="C261" s="15">
        <v>2624</v>
      </c>
      <c r="D261" s="15" t="s">
        <v>132</v>
      </c>
      <c r="E261" s="4" t="s">
        <v>32</v>
      </c>
      <c r="F261" s="4" t="s">
        <v>7</v>
      </c>
      <c r="G261" s="4" t="s">
        <v>76</v>
      </c>
    </row>
    <row r="262" spans="1:8">
      <c r="A262" s="13">
        <v>43062</v>
      </c>
      <c r="B262" s="4" t="s">
        <v>4</v>
      </c>
      <c r="C262" s="15">
        <v>4574</v>
      </c>
      <c r="D262" s="15" t="s">
        <v>131</v>
      </c>
      <c r="E262" s="4" t="s">
        <v>5</v>
      </c>
      <c r="F262" s="4" t="s">
        <v>7</v>
      </c>
      <c r="G262" s="4" t="s">
        <v>768</v>
      </c>
    </row>
    <row r="263" spans="1:8">
      <c r="A263" s="13">
        <v>43050</v>
      </c>
      <c r="B263" s="4" t="s">
        <v>4</v>
      </c>
      <c r="C263" s="15">
        <v>4418</v>
      </c>
      <c r="D263" s="15" t="s">
        <v>139</v>
      </c>
      <c r="E263" s="4" t="s">
        <v>5</v>
      </c>
      <c r="F263" s="4" t="s">
        <v>5</v>
      </c>
      <c r="G263" s="4" t="s">
        <v>101</v>
      </c>
    </row>
    <row r="264" spans="1:8">
      <c r="A264" s="13">
        <v>43050</v>
      </c>
      <c r="B264" s="4" t="s">
        <v>4</v>
      </c>
      <c r="C264" s="15">
        <v>3670</v>
      </c>
      <c r="D264" s="15" t="s">
        <v>181</v>
      </c>
      <c r="E264" s="4" t="s">
        <v>5</v>
      </c>
      <c r="F264" s="4" t="s">
        <v>5</v>
      </c>
      <c r="G264" s="4" t="s">
        <v>99</v>
      </c>
    </row>
    <row r="265" spans="1:8">
      <c r="A265" s="13">
        <v>43043</v>
      </c>
      <c r="B265" s="4" t="s">
        <v>4</v>
      </c>
      <c r="C265" s="15">
        <v>4394</v>
      </c>
      <c r="D265" s="15" t="s">
        <v>173</v>
      </c>
      <c r="E265" s="4" t="s">
        <v>7</v>
      </c>
      <c r="F265" s="4" t="s">
        <v>24</v>
      </c>
      <c r="G265" s="4" t="s">
        <v>21</v>
      </c>
    </row>
    <row r="266" spans="1:8">
      <c r="A266" s="13">
        <v>43042</v>
      </c>
      <c r="B266" s="4" t="s">
        <v>4</v>
      </c>
      <c r="C266" s="15">
        <v>8279</v>
      </c>
      <c r="D266" s="15" t="s">
        <v>170</v>
      </c>
      <c r="E266" s="4" t="s">
        <v>5</v>
      </c>
      <c r="F266" s="4" t="s">
        <v>70</v>
      </c>
      <c r="G266" s="4" t="s">
        <v>72</v>
      </c>
    </row>
    <row r="267" spans="1:8">
      <c r="A267" s="13">
        <v>43049</v>
      </c>
      <c r="B267" s="4" t="s">
        <v>7</v>
      </c>
      <c r="C267" s="15">
        <v>92000</v>
      </c>
      <c r="D267" s="15" t="s">
        <v>401</v>
      </c>
      <c r="E267" s="4" t="s">
        <v>7</v>
      </c>
      <c r="F267" s="4" t="s">
        <v>7</v>
      </c>
      <c r="G267" s="4" t="s">
        <v>95</v>
      </c>
    </row>
    <row r="268" spans="1:8">
      <c r="A268" s="13">
        <v>43065</v>
      </c>
      <c r="B268" s="4" t="s">
        <v>7</v>
      </c>
      <c r="C268" s="15">
        <v>51100</v>
      </c>
      <c r="D268" s="15" t="s">
        <v>419</v>
      </c>
      <c r="E268" s="4" t="s">
        <v>7</v>
      </c>
      <c r="F268" s="4" t="s">
        <v>7</v>
      </c>
      <c r="G268" s="4" t="s">
        <v>95</v>
      </c>
    </row>
    <row r="269" spans="1:8">
      <c r="A269" s="13">
        <v>43058</v>
      </c>
      <c r="B269" s="4" t="s">
        <v>4</v>
      </c>
      <c r="C269" s="15">
        <v>1642</v>
      </c>
      <c r="D269" s="15" t="s">
        <v>132</v>
      </c>
      <c r="E269" s="4" t="s">
        <v>79</v>
      </c>
      <c r="F269" s="4" t="s">
        <v>52</v>
      </c>
      <c r="G269" s="4" t="s">
        <v>114</v>
      </c>
    </row>
    <row r="270" spans="1:8">
      <c r="A270" s="13">
        <v>43051</v>
      </c>
      <c r="B270" s="4" t="s">
        <v>4</v>
      </c>
      <c r="C270" s="15">
        <v>3327</v>
      </c>
      <c r="D270" s="15" t="s">
        <v>185</v>
      </c>
      <c r="E270" s="4" t="s">
        <v>5</v>
      </c>
      <c r="F270" s="4" t="s">
        <v>27</v>
      </c>
      <c r="G270" s="4" t="s">
        <v>103</v>
      </c>
    </row>
    <row r="271" spans="1:8" s="26" customFormat="1">
      <c r="A271" s="13">
        <v>43043</v>
      </c>
      <c r="B271" s="4" t="s">
        <v>4</v>
      </c>
      <c r="C271" s="15">
        <v>4440</v>
      </c>
      <c r="D271" s="15" t="s">
        <v>139</v>
      </c>
      <c r="E271" s="4" t="s">
        <v>5</v>
      </c>
      <c r="F271" s="4" t="s">
        <v>7</v>
      </c>
      <c r="G271" s="4" t="s">
        <v>40</v>
      </c>
      <c r="H271" s="10"/>
    </row>
    <row r="272" spans="1:8" s="26" customFormat="1">
      <c r="A272" s="13">
        <v>43043</v>
      </c>
      <c r="B272" s="4" t="s">
        <v>4</v>
      </c>
      <c r="C272" s="15">
        <v>3490</v>
      </c>
      <c r="D272" s="15" t="s">
        <v>168</v>
      </c>
      <c r="E272" s="4" t="s">
        <v>5</v>
      </c>
      <c r="F272" s="4" t="s">
        <v>6</v>
      </c>
      <c r="G272" s="4" t="s">
        <v>40</v>
      </c>
      <c r="H272" s="10"/>
    </row>
    <row r="273" spans="1:10" s="26" customFormat="1">
      <c r="A273" s="23">
        <v>43043</v>
      </c>
      <c r="B273" s="24" t="s">
        <v>4</v>
      </c>
      <c r="C273" s="25">
        <v>8011</v>
      </c>
      <c r="D273" s="25" t="s">
        <v>135</v>
      </c>
      <c r="E273" s="24" t="s">
        <v>5</v>
      </c>
      <c r="F273" s="24" t="s">
        <v>7</v>
      </c>
      <c r="G273" s="24" t="s">
        <v>40</v>
      </c>
      <c r="H273" s="10"/>
    </row>
    <row r="274" spans="1:10" s="26" customFormat="1">
      <c r="A274" s="13">
        <v>43043</v>
      </c>
      <c r="B274" s="4" t="s">
        <v>4</v>
      </c>
      <c r="C274" s="15">
        <v>3583</v>
      </c>
      <c r="D274" s="15" t="s">
        <v>168</v>
      </c>
      <c r="E274" s="4" t="s">
        <v>5</v>
      </c>
      <c r="F274" s="4" t="s">
        <v>7</v>
      </c>
      <c r="G274" s="4" t="s">
        <v>40</v>
      </c>
      <c r="H274" s="10"/>
    </row>
    <row r="275" spans="1:10" s="26" customFormat="1">
      <c r="A275" s="13">
        <v>43040</v>
      </c>
      <c r="B275" s="4" t="s">
        <v>4</v>
      </c>
      <c r="C275" s="15">
        <v>5407</v>
      </c>
      <c r="D275" s="15" t="s">
        <v>165</v>
      </c>
      <c r="E275" s="4" t="s">
        <v>36</v>
      </c>
      <c r="F275" s="4" t="s">
        <v>56</v>
      </c>
      <c r="G275" s="4" t="s">
        <v>51</v>
      </c>
      <c r="H275" s="10"/>
    </row>
    <row r="276" spans="1:10" s="26" customFormat="1">
      <c r="A276" s="13">
        <v>43053</v>
      </c>
      <c r="B276" s="4" t="s">
        <v>4</v>
      </c>
      <c r="C276" s="15">
        <v>4570</v>
      </c>
      <c r="D276" s="15" t="s">
        <v>131</v>
      </c>
      <c r="E276" s="4" t="s">
        <v>5</v>
      </c>
      <c r="F276" s="4" t="s">
        <v>5</v>
      </c>
      <c r="G276" s="4" t="s">
        <v>51</v>
      </c>
      <c r="H276" s="10"/>
    </row>
    <row r="277" spans="1:10" s="26" customFormat="1">
      <c r="A277" s="13">
        <v>43041</v>
      </c>
      <c r="B277" s="4" t="s">
        <v>4</v>
      </c>
      <c r="C277" s="15">
        <v>8613</v>
      </c>
      <c r="D277" s="15" t="s">
        <v>169</v>
      </c>
      <c r="E277" s="4" t="s">
        <v>5</v>
      </c>
      <c r="F277" s="4" t="s">
        <v>7</v>
      </c>
      <c r="G277" s="4" t="s">
        <v>69</v>
      </c>
      <c r="H277" s="10"/>
    </row>
    <row r="278" spans="1:10" s="26" customFormat="1">
      <c r="A278" s="13">
        <v>43042</v>
      </c>
      <c r="B278" s="4" t="s">
        <v>4</v>
      </c>
      <c r="C278" s="15">
        <v>4571</v>
      </c>
      <c r="D278" s="15" t="s">
        <v>131</v>
      </c>
      <c r="E278" s="4" t="s">
        <v>7</v>
      </c>
      <c r="F278" s="4" t="s">
        <v>7</v>
      </c>
      <c r="G278" s="4"/>
      <c r="H278" s="10"/>
    </row>
    <row r="279" spans="1:10" s="26" customFormat="1">
      <c r="A279" s="13">
        <v>43040</v>
      </c>
      <c r="B279" s="4" t="s">
        <v>4</v>
      </c>
      <c r="C279" s="15">
        <v>3572</v>
      </c>
      <c r="D279" s="15" t="s">
        <v>168</v>
      </c>
      <c r="E279" s="4" t="s">
        <v>5</v>
      </c>
      <c r="F279" s="4"/>
      <c r="G279" s="4"/>
    </row>
    <row r="280" spans="1:10" s="26" customFormat="1">
      <c r="A280" s="23">
        <v>43042</v>
      </c>
      <c r="B280" s="24" t="s">
        <v>4</v>
      </c>
      <c r="C280" s="25">
        <v>4620</v>
      </c>
      <c r="D280" s="25" t="s">
        <v>131</v>
      </c>
      <c r="E280" s="24" t="s">
        <v>5</v>
      </c>
      <c r="F280" s="24" t="s">
        <v>7</v>
      </c>
      <c r="G280" s="24"/>
    </row>
    <row r="281" spans="1:10" s="26" customFormat="1">
      <c r="A281" s="106"/>
      <c r="C281" s="54"/>
      <c r="D281" s="54"/>
      <c r="H281" s="170" t="s">
        <v>706</v>
      </c>
      <c r="I281" s="174"/>
      <c r="J281" s="174"/>
    </row>
    <row r="282" spans="1:10" s="26" customFormat="1">
      <c r="A282" s="106"/>
      <c r="C282" s="54"/>
      <c r="D282" s="54"/>
      <c r="H282" s="165" t="s">
        <v>763</v>
      </c>
      <c r="I282" s="168">
        <v>22</v>
      </c>
      <c r="J282" s="75">
        <f>I282/$I$291</f>
        <v>0.14666666666666667</v>
      </c>
    </row>
    <row r="283" spans="1:10" s="26" customFormat="1">
      <c r="H283" s="165" t="s">
        <v>576</v>
      </c>
      <c r="I283" s="168">
        <f>260-221</f>
        <v>39</v>
      </c>
      <c r="J283" s="75">
        <f t="shared" ref="J283:J290" si="1">I283/$I$291</f>
        <v>0.26</v>
      </c>
    </row>
    <row r="284" spans="1:10" s="26" customFormat="1">
      <c r="H284" s="10" t="s">
        <v>436</v>
      </c>
      <c r="I284" s="168">
        <v>10</v>
      </c>
      <c r="J284" s="75">
        <f t="shared" si="1"/>
        <v>6.6666666666666666E-2</v>
      </c>
    </row>
    <row r="285" spans="1:10" s="26" customFormat="1">
      <c r="H285" s="10" t="s">
        <v>766</v>
      </c>
      <c r="I285" s="168">
        <v>2</v>
      </c>
      <c r="J285" s="75">
        <f t="shared" si="1"/>
        <v>1.3333333333333334E-2</v>
      </c>
    </row>
    <row r="286" spans="1:10" s="26" customFormat="1">
      <c r="H286" s="10" t="s">
        <v>577</v>
      </c>
      <c r="I286" s="168">
        <f>189-136</f>
        <v>53</v>
      </c>
      <c r="J286" s="75">
        <f t="shared" si="1"/>
        <v>0.35333333333333333</v>
      </c>
    </row>
    <row r="287" spans="1:10" s="26" customFormat="1">
      <c r="H287" s="165" t="s">
        <v>435</v>
      </c>
      <c r="I287" s="168">
        <v>2</v>
      </c>
      <c r="J287" s="75">
        <f t="shared" si="1"/>
        <v>1.3333333333333334E-2</v>
      </c>
    </row>
    <row r="288" spans="1:10" s="26" customFormat="1">
      <c r="H288" s="165" t="s">
        <v>765</v>
      </c>
      <c r="I288" s="168"/>
      <c r="J288" s="75">
        <f t="shared" si="1"/>
        <v>0</v>
      </c>
    </row>
    <row r="289" spans="1:10" s="26" customFormat="1">
      <c r="H289" s="10" t="s">
        <v>764</v>
      </c>
      <c r="I289" s="168"/>
      <c r="J289" s="75">
        <f t="shared" si="1"/>
        <v>0</v>
      </c>
    </row>
    <row r="290" spans="1:10" s="26" customFormat="1">
      <c r="H290" s="10" t="s">
        <v>767</v>
      </c>
      <c r="I290" s="168">
        <v>22</v>
      </c>
      <c r="J290" s="75">
        <f t="shared" si="1"/>
        <v>0.14666666666666667</v>
      </c>
    </row>
    <row r="291" spans="1:10" s="26" customFormat="1">
      <c r="H291" s="10"/>
      <c r="I291" s="174">
        <f>SUM(I282:I290)</f>
        <v>150</v>
      </c>
      <c r="J291" s="67">
        <f>SUM(J282:J290)</f>
        <v>1</v>
      </c>
    </row>
    <row r="292" spans="1:10" s="26" customFormat="1">
      <c r="I292" s="26">
        <f>280-130</f>
        <v>150</v>
      </c>
    </row>
    <row r="293" spans="1:10" s="26" customFormat="1" ht="21.75" customHeight="1"/>
    <row r="294" spans="1:10" s="26" customFormat="1"/>
    <row r="295" spans="1:10" s="26" customFormat="1"/>
    <row r="296" spans="1:10" s="26" customFormat="1"/>
    <row r="297" spans="1:10" s="26" customFormat="1"/>
    <row r="298" spans="1:10" s="26" customFormat="1">
      <c r="A298" s="51">
        <v>43071</v>
      </c>
      <c r="B298" s="49" t="s">
        <v>4</v>
      </c>
      <c r="C298" s="64">
        <v>3572</v>
      </c>
      <c r="D298" s="64" t="s">
        <v>168</v>
      </c>
      <c r="E298" s="49" t="s">
        <v>5</v>
      </c>
      <c r="F298" s="49" t="s">
        <v>24</v>
      </c>
      <c r="G298" s="49" t="s">
        <v>3770</v>
      </c>
    </row>
    <row r="299" spans="1:10" s="26" customFormat="1">
      <c r="A299" s="13">
        <v>43088</v>
      </c>
      <c r="B299" s="19" t="s">
        <v>4</v>
      </c>
      <c r="C299" s="15">
        <v>8079</v>
      </c>
      <c r="D299" s="19" t="s">
        <v>133</v>
      </c>
      <c r="E299" s="19" t="s">
        <v>24</v>
      </c>
      <c r="F299" s="19" t="s">
        <v>5</v>
      </c>
      <c r="G299" s="19" t="s">
        <v>3767</v>
      </c>
    </row>
    <row r="300" spans="1:10" s="26" customFormat="1">
      <c r="A300" s="13">
        <v>43072</v>
      </c>
      <c r="B300" s="4" t="s">
        <v>4</v>
      </c>
      <c r="C300" s="15">
        <v>4570</v>
      </c>
      <c r="D300" s="53" t="s">
        <v>206</v>
      </c>
      <c r="E300" s="4" t="s">
        <v>5</v>
      </c>
      <c r="F300" s="4" t="s">
        <v>7</v>
      </c>
      <c r="G300" s="4" t="s">
        <v>73</v>
      </c>
    </row>
    <row r="301" spans="1:10" s="26" customFormat="1">
      <c r="A301" s="13">
        <v>43087</v>
      </c>
      <c r="B301" s="19" t="s">
        <v>4</v>
      </c>
      <c r="C301" s="15">
        <v>4081</v>
      </c>
      <c r="D301" s="53" t="s">
        <v>141</v>
      </c>
      <c r="E301" s="19" t="s">
        <v>5</v>
      </c>
      <c r="F301" s="19" t="s">
        <v>225</v>
      </c>
      <c r="G301" s="19" t="s">
        <v>73</v>
      </c>
    </row>
    <row r="302" spans="1:10" s="26" customFormat="1">
      <c r="A302" s="13">
        <v>43097</v>
      </c>
      <c r="B302" s="4" t="s">
        <v>7</v>
      </c>
      <c r="C302" s="15">
        <v>57290</v>
      </c>
      <c r="D302" s="4" t="s">
        <v>356</v>
      </c>
      <c r="E302" s="4" t="s">
        <v>5</v>
      </c>
      <c r="F302" s="4" t="s">
        <v>53</v>
      </c>
      <c r="G302" s="4" t="s">
        <v>3760</v>
      </c>
    </row>
    <row r="303" spans="1:10" s="26" customFormat="1">
      <c r="A303" s="13">
        <v>43072</v>
      </c>
      <c r="B303" s="4" t="s">
        <v>7</v>
      </c>
      <c r="C303" s="15">
        <v>57100</v>
      </c>
      <c r="D303" s="15" t="s">
        <v>349</v>
      </c>
      <c r="E303" s="4" t="s">
        <v>7</v>
      </c>
      <c r="F303" s="4" t="s">
        <v>7</v>
      </c>
      <c r="G303" s="4" t="s">
        <v>3761</v>
      </c>
    </row>
    <row r="304" spans="1:10">
      <c r="A304" s="13">
        <v>43097</v>
      </c>
      <c r="B304" s="4" t="s">
        <v>7</v>
      </c>
      <c r="C304" s="15">
        <v>60100</v>
      </c>
      <c r="D304" s="26" t="s">
        <v>355</v>
      </c>
      <c r="E304" s="4" t="s">
        <v>7</v>
      </c>
      <c r="F304" s="4" t="s">
        <v>7</v>
      </c>
      <c r="G304" s="4" t="s">
        <v>3762</v>
      </c>
    </row>
    <row r="305" spans="1:7">
      <c r="A305" s="13">
        <v>43096</v>
      </c>
      <c r="B305" s="4" t="s">
        <v>4</v>
      </c>
      <c r="C305" s="15">
        <v>7650</v>
      </c>
      <c r="D305" s="26" t="s">
        <v>315</v>
      </c>
      <c r="E305" s="4" t="s">
        <v>5</v>
      </c>
      <c r="F305" s="4" t="s">
        <v>257</v>
      </c>
      <c r="G305" s="4" t="s">
        <v>3766</v>
      </c>
    </row>
    <row r="306" spans="1:7">
      <c r="A306" s="13">
        <v>43090</v>
      </c>
      <c r="B306" s="4" t="s">
        <v>4</v>
      </c>
      <c r="C306" s="15">
        <v>1146</v>
      </c>
      <c r="D306" s="26" t="s">
        <v>205</v>
      </c>
      <c r="E306" s="4" t="s">
        <v>7</v>
      </c>
      <c r="F306" s="4" t="s">
        <v>7</v>
      </c>
      <c r="G306" s="4" t="s">
        <v>3770</v>
      </c>
    </row>
    <row r="307" spans="1:7">
      <c r="A307" s="13">
        <v>43090</v>
      </c>
      <c r="B307" s="4" t="s">
        <v>4</v>
      </c>
      <c r="C307" s="15">
        <v>4951</v>
      </c>
      <c r="D307" s="4" t="s">
        <v>152</v>
      </c>
      <c r="E307" s="4" t="s">
        <v>5</v>
      </c>
      <c r="F307" s="4" t="s">
        <v>5</v>
      </c>
      <c r="G307" s="4" t="s">
        <v>43</v>
      </c>
    </row>
    <row r="308" spans="1:7">
      <c r="A308" s="13">
        <v>43098</v>
      </c>
      <c r="B308" s="4" t="s">
        <v>4</v>
      </c>
      <c r="C308" s="15">
        <v>3467</v>
      </c>
      <c r="D308" s="4" t="s">
        <v>168</v>
      </c>
      <c r="E308" s="4" t="s">
        <v>5</v>
      </c>
      <c r="F308" s="4" t="s">
        <v>7</v>
      </c>
      <c r="G308" s="4" t="s">
        <v>43</v>
      </c>
    </row>
    <row r="309" spans="1:7">
      <c r="A309" s="13">
        <v>43071</v>
      </c>
      <c r="B309" s="4" t="s">
        <v>4</v>
      </c>
      <c r="C309" s="15">
        <v>6212</v>
      </c>
      <c r="D309" s="15" t="s">
        <v>287</v>
      </c>
      <c r="E309" s="4" t="s">
        <v>18</v>
      </c>
      <c r="F309" s="4" t="s">
        <v>7</v>
      </c>
      <c r="G309" s="4" t="s">
        <v>43</v>
      </c>
    </row>
    <row r="310" spans="1:7" ht="19.5" customHeight="1">
      <c r="A310" s="13">
        <v>43071</v>
      </c>
      <c r="B310" s="4" t="s">
        <v>4</v>
      </c>
      <c r="C310" s="15">
        <v>9360</v>
      </c>
      <c r="D310" s="53" t="s">
        <v>288</v>
      </c>
      <c r="E310" s="4" t="s">
        <v>5</v>
      </c>
      <c r="F310" s="4" t="s">
        <v>5</v>
      </c>
      <c r="G310" s="4" t="s">
        <v>43</v>
      </c>
    </row>
    <row r="311" spans="1:7">
      <c r="A311" s="13">
        <v>43072</v>
      </c>
      <c r="B311" s="4" t="s">
        <v>25</v>
      </c>
      <c r="C311" s="15">
        <v>473072</v>
      </c>
      <c r="D311" s="54" t="s">
        <v>423</v>
      </c>
      <c r="E311" s="4" t="s">
        <v>25</v>
      </c>
      <c r="F311" s="4" t="s">
        <v>7</v>
      </c>
      <c r="G311" s="4" t="s">
        <v>43</v>
      </c>
    </row>
    <row r="312" spans="1:7" ht="14.25" customHeight="1">
      <c r="A312" s="13">
        <v>43073</v>
      </c>
      <c r="B312" s="4" t="s">
        <v>4</v>
      </c>
      <c r="C312" s="15">
        <v>4025</v>
      </c>
      <c r="D312" s="15" t="s">
        <v>141</v>
      </c>
      <c r="E312" s="4" t="s">
        <v>5</v>
      </c>
      <c r="F312" s="4" t="s">
        <v>5</v>
      </c>
      <c r="G312" s="4" t="s">
        <v>43</v>
      </c>
    </row>
    <row r="313" spans="1:7">
      <c r="A313" s="13">
        <v>43084</v>
      </c>
      <c r="B313" s="4" t="s">
        <v>7</v>
      </c>
      <c r="C313" s="15">
        <v>57970</v>
      </c>
      <c r="D313" s="15" t="s">
        <v>351</v>
      </c>
      <c r="E313" s="4" t="s">
        <v>7</v>
      </c>
      <c r="F313" s="4" t="s">
        <v>7</v>
      </c>
      <c r="G313" s="4" t="s">
        <v>43</v>
      </c>
    </row>
    <row r="314" spans="1:7">
      <c r="A314" s="13">
        <v>43084</v>
      </c>
      <c r="B314" s="4" t="s">
        <v>4</v>
      </c>
      <c r="C314" s="15">
        <v>8239</v>
      </c>
      <c r="D314" s="61" t="s">
        <v>162</v>
      </c>
      <c r="E314" s="4" t="s">
        <v>214</v>
      </c>
      <c r="F314" s="4" t="s">
        <v>24</v>
      </c>
      <c r="G314" s="4" t="s">
        <v>43</v>
      </c>
    </row>
    <row r="315" spans="1:7">
      <c r="A315" s="13">
        <v>43085</v>
      </c>
      <c r="B315" s="4" t="s">
        <v>4</v>
      </c>
      <c r="C315" s="15">
        <v>1309</v>
      </c>
      <c r="D315" s="61" t="s">
        <v>205</v>
      </c>
      <c r="E315" s="4" t="s">
        <v>215</v>
      </c>
      <c r="F315" s="4" t="s">
        <v>56</v>
      </c>
      <c r="G315" s="4" t="s">
        <v>43</v>
      </c>
    </row>
    <row r="316" spans="1:7">
      <c r="A316" s="13">
        <v>43087</v>
      </c>
      <c r="B316" s="19" t="s">
        <v>4</v>
      </c>
      <c r="C316" s="15">
        <v>3393</v>
      </c>
      <c r="D316" s="42" t="s">
        <v>297</v>
      </c>
      <c r="E316" s="19" t="s">
        <v>5</v>
      </c>
      <c r="F316" s="19" t="s">
        <v>5</v>
      </c>
      <c r="G316" s="19" t="s">
        <v>43</v>
      </c>
    </row>
    <row r="317" spans="1:7">
      <c r="A317" s="13">
        <v>43087</v>
      </c>
      <c r="B317" s="19" t="s">
        <v>4</v>
      </c>
      <c r="C317" s="15">
        <v>8081</v>
      </c>
      <c r="D317" s="53" t="s">
        <v>133</v>
      </c>
      <c r="E317" s="19" t="s">
        <v>24</v>
      </c>
      <c r="F317" s="19" t="s">
        <v>24</v>
      </c>
      <c r="G317" s="19" t="s">
        <v>43</v>
      </c>
    </row>
    <row r="318" spans="1:7">
      <c r="A318" s="13">
        <v>43087</v>
      </c>
      <c r="B318" s="19" t="s">
        <v>4</v>
      </c>
      <c r="C318" s="15">
        <v>1631</v>
      </c>
      <c r="D318" s="56" t="s">
        <v>205</v>
      </c>
      <c r="E318" s="19" t="s">
        <v>5</v>
      </c>
      <c r="F318" s="19" t="s">
        <v>5</v>
      </c>
      <c r="G318" s="19" t="s">
        <v>43</v>
      </c>
    </row>
    <row r="319" spans="1:7">
      <c r="A319" s="13">
        <v>43088</v>
      </c>
      <c r="B319" s="4" t="s">
        <v>4</v>
      </c>
      <c r="C319" s="15">
        <v>4240</v>
      </c>
      <c r="D319" s="26" t="s">
        <v>141</v>
      </c>
      <c r="E319" s="4" t="s">
        <v>5</v>
      </c>
      <c r="F319" s="4" t="s">
        <v>7</v>
      </c>
      <c r="G319" s="4" t="s">
        <v>43</v>
      </c>
    </row>
    <row r="320" spans="1:7" ht="16">
      <c r="A320" s="13">
        <v>43088</v>
      </c>
      <c r="B320" s="4" t="s">
        <v>4</v>
      </c>
      <c r="C320" s="15">
        <v>4053</v>
      </c>
      <c r="D320" s="46" t="s">
        <v>141</v>
      </c>
      <c r="E320" s="4" t="s">
        <v>6</v>
      </c>
      <c r="F320" s="4" t="s">
        <v>11</v>
      </c>
      <c r="G320" s="4" t="s">
        <v>43</v>
      </c>
    </row>
    <row r="321" spans="1:7">
      <c r="A321" s="13">
        <v>43088</v>
      </c>
      <c r="B321" s="4" t="s">
        <v>4</v>
      </c>
      <c r="C321" s="15">
        <v>4448</v>
      </c>
      <c r="D321" s="61" t="s">
        <v>139</v>
      </c>
      <c r="E321" s="4" t="s">
        <v>4</v>
      </c>
      <c r="F321" s="4" t="s">
        <v>228</v>
      </c>
      <c r="G321" s="4" t="s">
        <v>43</v>
      </c>
    </row>
    <row r="322" spans="1:7">
      <c r="A322" s="13">
        <v>39435</v>
      </c>
      <c r="B322" s="4" t="s">
        <v>4</v>
      </c>
      <c r="C322" s="15">
        <v>5430</v>
      </c>
      <c r="D322" s="53" t="s">
        <v>301</v>
      </c>
      <c r="E322" s="4" t="s">
        <v>4</v>
      </c>
      <c r="F322" s="4" t="s">
        <v>6</v>
      </c>
      <c r="G322" s="4" t="s">
        <v>43</v>
      </c>
    </row>
    <row r="323" spans="1:7" ht="16">
      <c r="A323" s="13">
        <v>43090</v>
      </c>
      <c r="B323" s="4" t="s">
        <v>4</v>
      </c>
      <c r="C323" s="15">
        <v>3899</v>
      </c>
      <c r="D323" s="58" t="s">
        <v>306</v>
      </c>
      <c r="E323" s="4" t="s">
        <v>5</v>
      </c>
      <c r="F323" s="4" t="s">
        <v>5</v>
      </c>
      <c r="G323" s="4" t="s">
        <v>43</v>
      </c>
    </row>
    <row r="324" spans="1:7">
      <c r="A324" s="13">
        <v>43090</v>
      </c>
      <c r="B324" s="4" t="s">
        <v>4</v>
      </c>
      <c r="C324" s="15">
        <v>4613</v>
      </c>
      <c r="D324" s="53" t="s">
        <v>131</v>
      </c>
      <c r="E324" s="4" t="s">
        <v>24</v>
      </c>
      <c r="F324" s="4" t="s">
        <v>24</v>
      </c>
      <c r="G324" s="4" t="s">
        <v>43</v>
      </c>
    </row>
    <row r="325" spans="1:7">
      <c r="A325" s="13">
        <v>43090</v>
      </c>
      <c r="B325" s="4" t="s">
        <v>4</v>
      </c>
      <c r="C325" s="15">
        <v>5427</v>
      </c>
      <c r="D325" s="4" t="s">
        <v>190</v>
      </c>
      <c r="E325" s="4" t="s">
        <v>24</v>
      </c>
      <c r="F325" s="4" t="s">
        <v>24</v>
      </c>
      <c r="G325" s="4" t="s">
        <v>43</v>
      </c>
    </row>
    <row r="326" spans="1:7">
      <c r="A326" s="13">
        <v>43090</v>
      </c>
      <c r="B326" s="4" t="s">
        <v>4</v>
      </c>
      <c r="C326" s="15">
        <v>1309</v>
      </c>
      <c r="D326" s="53" t="s">
        <v>205</v>
      </c>
      <c r="E326" s="4" t="s">
        <v>5</v>
      </c>
      <c r="F326" s="4" t="s">
        <v>5</v>
      </c>
      <c r="G326" s="4" t="s">
        <v>43</v>
      </c>
    </row>
    <row r="327" spans="1:7">
      <c r="A327" s="13">
        <v>43090</v>
      </c>
      <c r="B327" s="4" t="s">
        <v>4</v>
      </c>
      <c r="C327" s="15">
        <v>5776</v>
      </c>
      <c r="D327" s="4" t="s">
        <v>294</v>
      </c>
      <c r="E327" s="4" t="s">
        <v>7</v>
      </c>
      <c r="F327" s="4" t="s">
        <v>7</v>
      </c>
      <c r="G327" s="4" t="s">
        <v>43</v>
      </c>
    </row>
    <row r="328" spans="1:7">
      <c r="A328" s="13">
        <v>43091</v>
      </c>
      <c r="B328" s="4" t="s">
        <v>4</v>
      </c>
      <c r="C328" s="15">
        <v>7774</v>
      </c>
      <c r="D328" s="26" t="s">
        <v>140</v>
      </c>
      <c r="E328" s="4" t="s">
        <v>5</v>
      </c>
      <c r="F328" s="4" t="s">
        <v>5</v>
      </c>
      <c r="G328" s="4" t="s">
        <v>43</v>
      </c>
    </row>
    <row r="329" spans="1:7" ht="18.75" customHeight="1">
      <c r="A329" s="13">
        <v>43092</v>
      </c>
      <c r="B329" s="4" t="s">
        <v>4</v>
      </c>
      <c r="C329" s="15">
        <v>6980</v>
      </c>
      <c r="D329" s="53" t="s">
        <v>197</v>
      </c>
      <c r="E329" s="4" t="s">
        <v>5</v>
      </c>
      <c r="F329" s="4" t="s">
        <v>7</v>
      </c>
      <c r="G329" s="4" t="s">
        <v>43</v>
      </c>
    </row>
    <row r="330" spans="1:7" ht="16.5" customHeight="1">
      <c r="A330" s="13">
        <v>43096</v>
      </c>
      <c r="B330" s="4" t="s">
        <v>4</v>
      </c>
      <c r="C330" s="15">
        <v>3541</v>
      </c>
      <c r="D330" s="26" t="s">
        <v>168</v>
      </c>
      <c r="E330" s="4" t="s">
        <v>5</v>
      </c>
      <c r="F330" s="4" t="s">
        <v>7</v>
      </c>
      <c r="G330" s="4" t="s">
        <v>43</v>
      </c>
    </row>
    <row r="331" spans="1:7">
      <c r="A331" s="13">
        <v>43096</v>
      </c>
      <c r="B331" s="4" t="s">
        <v>4</v>
      </c>
      <c r="C331" s="15">
        <v>2624</v>
      </c>
      <c r="D331" s="4" t="s">
        <v>205</v>
      </c>
      <c r="E331" s="4" t="s">
        <v>5</v>
      </c>
      <c r="F331" s="4" t="s">
        <v>6</v>
      </c>
      <c r="G331" s="4" t="s">
        <v>43</v>
      </c>
    </row>
    <row r="332" spans="1:7">
      <c r="A332" s="13">
        <v>43096</v>
      </c>
      <c r="B332" s="4" t="s">
        <v>4</v>
      </c>
      <c r="C332" s="15">
        <v>4521</v>
      </c>
      <c r="D332" s="26" t="s">
        <v>131</v>
      </c>
      <c r="E332" s="4" t="s">
        <v>5</v>
      </c>
      <c r="F332" s="4" t="s">
        <v>6</v>
      </c>
      <c r="G332" s="4" t="s">
        <v>43</v>
      </c>
    </row>
    <row r="333" spans="1:7">
      <c r="A333" s="13">
        <v>43096</v>
      </c>
      <c r="B333" s="4" t="s">
        <v>4</v>
      </c>
      <c r="C333" s="15">
        <v>4888</v>
      </c>
      <c r="D333" s="26" t="s">
        <v>317</v>
      </c>
      <c r="E333" s="4" t="s">
        <v>5</v>
      </c>
      <c r="F333" s="4" t="s">
        <v>53</v>
      </c>
      <c r="G333" s="4" t="s">
        <v>43</v>
      </c>
    </row>
    <row r="334" spans="1:7">
      <c r="A334" s="13">
        <v>43097</v>
      </c>
      <c r="B334" s="4" t="s">
        <v>4</v>
      </c>
      <c r="C334" s="15">
        <v>6211</v>
      </c>
      <c r="D334" s="26" t="s">
        <v>287</v>
      </c>
      <c r="E334" s="4" t="s">
        <v>5</v>
      </c>
      <c r="F334" s="4" t="s">
        <v>7</v>
      </c>
      <c r="G334" s="4" t="s">
        <v>43</v>
      </c>
    </row>
    <row r="335" spans="1:7">
      <c r="A335" s="13">
        <v>43097</v>
      </c>
      <c r="B335" s="4" t="s">
        <v>7</v>
      </c>
      <c r="C335" s="15">
        <v>21000</v>
      </c>
      <c r="D335" s="4" t="s">
        <v>354</v>
      </c>
      <c r="E335" s="4" t="s">
        <v>7</v>
      </c>
      <c r="F335" s="4" t="s">
        <v>24</v>
      </c>
      <c r="G335" s="4" t="s">
        <v>43</v>
      </c>
    </row>
    <row r="336" spans="1:7">
      <c r="A336" s="13">
        <v>43097</v>
      </c>
      <c r="B336" s="4" t="s">
        <v>4</v>
      </c>
      <c r="C336" s="15">
        <v>5331</v>
      </c>
      <c r="D336" s="26" t="s">
        <v>314</v>
      </c>
      <c r="E336" s="4" t="s">
        <v>4</v>
      </c>
      <c r="F336" s="4" t="s">
        <v>4</v>
      </c>
      <c r="G336" s="4" t="s">
        <v>43</v>
      </c>
    </row>
    <row r="337" spans="1:7">
      <c r="A337" s="13">
        <v>43098</v>
      </c>
      <c r="B337" s="4" t="s">
        <v>4</v>
      </c>
      <c r="C337" s="15">
        <v>5762</v>
      </c>
      <c r="D337" s="4" t="s">
        <v>338</v>
      </c>
      <c r="E337" s="4" t="s">
        <v>24</v>
      </c>
      <c r="F337" s="4" t="s">
        <v>5</v>
      </c>
      <c r="G337" s="4" t="s">
        <v>43</v>
      </c>
    </row>
    <row r="338" spans="1:7">
      <c r="A338" s="13">
        <v>43098</v>
      </c>
      <c r="B338" s="4" t="s">
        <v>4</v>
      </c>
      <c r="C338" s="15">
        <v>4887</v>
      </c>
      <c r="D338" s="26" t="s">
        <v>317</v>
      </c>
      <c r="E338" s="4" t="s">
        <v>5</v>
      </c>
      <c r="F338" s="4" t="s">
        <v>7</v>
      </c>
      <c r="G338" s="4" t="s">
        <v>43</v>
      </c>
    </row>
    <row r="339" spans="1:7">
      <c r="A339" s="13">
        <v>43098</v>
      </c>
      <c r="B339" s="4" t="s">
        <v>4</v>
      </c>
      <c r="C339" s="15">
        <v>3350</v>
      </c>
      <c r="D339" s="4" t="s">
        <v>151</v>
      </c>
      <c r="E339" s="4" t="s">
        <v>5</v>
      </c>
      <c r="F339" s="4" t="s">
        <v>6</v>
      </c>
      <c r="G339" s="4" t="s">
        <v>43</v>
      </c>
    </row>
    <row r="340" spans="1:7">
      <c r="A340" s="13">
        <v>43098</v>
      </c>
      <c r="B340" s="4" t="s">
        <v>4</v>
      </c>
      <c r="C340" s="15">
        <v>1730</v>
      </c>
      <c r="D340" s="4" t="s">
        <v>205</v>
      </c>
      <c r="E340" s="4" t="s">
        <v>24</v>
      </c>
      <c r="F340" s="4" t="s">
        <v>233</v>
      </c>
      <c r="G340" s="4" t="s">
        <v>43</v>
      </c>
    </row>
    <row r="341" spans="1:7">
      <c r="A341" s="13">
        <v>43098</v>
      </c>
      <c r="B341" s="4" t="s">
        <v>4</v>
      </c>
      <c r="C341" s="15">
        <v>6231</v>
      </c>
      <c r="D341" s="4" t="s">
        <v>194</v>
      </c>
      <c r="E341" s="4" t="s">
        <v>6</v>
      </c>
      <c r="F341" s="4" t="s">
        <v>7</v>
      </c>
      <c r="G341" s="4" t="s">
        <v>43</v>
      </c>
    </row>
    <row r="342" spans="1:7">
      <c r="A342" s="13">
        <v>43098</v>
      </c>
      <c r="B342" s="4" t="s">
        <v>11</v>
      </c>
      <c r="C342" s="15">
        <v>10555</v>
      </c>
      <c r="D342" s="4" t="s">
        <v>433</v>
      </c>
      <c r="E342" s="4" t="s">
        <v>12</v>
      </c>
      <c r="F342" s="4" t="s">
        <v>24</v>
      </c>
      <c r="G342" s="4" t="s">
        <v>43</v>
      </c>
    </row>
    <row r="343" spans="1:7">
      <c r="A343" s="13">
        <v>43098</v>
      </c>
      <c r="B343" s="4" t="s">
        <v>4</v>
      </c>
      <c r="C343" s="15">
        <v>1242</v>
      </c>
      <c r="D343" s="4" t="s">
        <v>205</v>
      </c>
      <c r="E343" s="4" t="s">
        <v>24</v>
      </c>
      <c r="F343" s="4" t="s">
        <v>58</v>
      </c>
      <c r="G343" s="4" t="s">
        <v>43</v>
      </c>
    </row>
    <row r="344" spans="1:7">
      <c r="A344" s="13">
        <v>43098</v>
      </c>
      <c r="B344" s="4" t="s">
        <v>4</v>
      </c>
      <c r="C344" s="15">
        <v>4973</v>
      </c>
      <c r="D344" s="4" t="s">
        <v>340</v>
      </c>
      <c r="E344" s="4" t="s">
        <v>5</v>
      </c>
      <c r="F344" s="4" t="s">
        <v>7</v>
      </c>
      <c r="G344" s="4" t="s">
        <v>43</v>
      </c>
    </row>
    <row r="345" spans="1:7">
      <c r="A345" s="13">
        <v>43098</v>
      </c>
      <c r="B345" s="4" t="s">
        <v>4</v>
      </c>
      <c r="C345" s="15">
        <v>7307</v>
      </c>
      <c r="D345" s="4" t="s">
        <v>130</v>
      </c>
      <c r="E345" s="4" t="s">
        <v>5</v>
      </c>
      <c r="F345" s="4" t="s">
        <v>7</v>
      </c>
      <c r="G345" s="4" t="s">
        <v>43</v>
      </c>
    </row>
    <row r="346" spans="1:7">
      <c r="A346" s="13">
        <v>43098</v>
      </c>
      <c r="B346" s="4" t="s">
        <v>4</v>
      </c>
      <c r="C346" s="15">
        <v>1880</v>
      </c>
      <c r="D346" s="26" t="s">
        <v>205</v>
      </c>
      <c r="E346" s="4" t="s">
        <v>7</v>
      </c>
      <c r="F346" s="4" t="s">
        <v>24</v>
      </c>
      <c r="G346" s="4" t="s">
        <v>43</v>
      </c>
    </row>
    <row r="347" spans="1:7">
      <c r="A347" s="13">
        <v>43098</v>
      </c>
      <c r="B347" s="4" t="s">
        <v>4</v>
      </c>
      <c r="C347" s="15">
        <v>1895</v>
      </c>
      <c r="D347" s="26" t="s">
        <v>205</v>
      </c>
      <c r="E347" s="4" t="s">
        <v>5</v>
      </c>
      <c r="F347" s="4" t="s">
        <v>6</v>
      </c>
      <c r="G347" s="4" t="s">
        <v>43</v>
      </c>
    </row>
    <row r="348" spans="1:7">
      <c r="A348" s="13">
        <v>43099</v>
      </c>
      <c r="B348" s="4" t="s">
        <v>4</v>
      </c>
      <c r="C348" s="15">
        <v>5772</v>
      </c>
      <c r="D348" s="26" t="s">
        <v>294</v>
      </c>
      <c r="E348" s="4" t="s">
        <v>24</v>
      </c>
      <c r="F348" s="4" t="s">
        <v>24</v>
      </c>
      <c r="G348" s="4" t="s">
        <v>43</v>
      </c>
    </row>
    <row r="349" spans="1:7">
      <c r="A349" s="13">
        <v>43099</v>
      </c>
      <c r="B349" s="4" t="s">
        <v>4</v>
      </c>
      <c r="C349" s="15">
        <v>8064</v>
      </c>
      <c r="D349" s="26" t="s">
        <v>133</v>
      </c>
      <c r="E349" s="4" t="s">
        <v>7</v>
      </c>
      <c r="F349" s="4" t="s">
        <v>7</v>
      </c>
      <c r="G349" s="4" t="s">
        <v>43</v>
      </c>
    </row>
    <row r="350" spans="1:7">
      <c r="A350" s="13">
        <v>43099</v>
      </c>
      <c r="B350" s="4" t="s">
        <v>4</v>
      </c>
      <c r="C350" s="15">
        <v>4351</v>
      </c>
      <c r="D350" s="26" t="s">
        <v>141</v>
      </c>
      <c r="E350" s="4" t="s">
        <v>7</v>
      </c>
      <c r="F350" s="4" t="s">
        <v>7</v>
      </c>
      <c r="G350" s="4" t="s">
        <v>43</v>
      </c>
    </row>
    <row r="351" spans="1:7">
      <c r="A351" s="13">
        <v>43099</v>
      </c>
      <c r="B351" s="4" t="s">
        <v>4</v>
      </c>
      <c r="C351" s="15">
        <v>8364</v>
      </c>
      <c r="D351" s="26" t="s">
        <v>176</v>
      </c>
      <c r="E351" s="4" t="s">
        <v>7</v>
      </c>
      <c r="F351" s="4" t="s">
        <v>7</v>
      </c>
      <c r="G351" s="4" t="s">
        <v>43</v>
      </c>
    </row>
    <row r="352" spans="1:7">
      <c r="A352" s="13">
        <v>43100</v>
      </c>
      <c r="B352" s="4" t="s">
        <v>4</v>
      </c>
      <c r="C352" s="15">
        <v>1210</v>
      </c>
      <c r="D352" s="4" t="s">
        <v>205</v>
      </c>
      <c r="E352" s="4" t="s">
        <v>5</v>
      </c>
      <c r="F352" s="4" t="s">
        <v>5</v>
      </c>
      <c r="G352" s="4" t="s">
        <v>43</v>
      </c>
    </row>
    <row r="353" spans="1:7">
      <c r="A353" s="13">
        <v>43100</v>
      </c>
      <c r="B353" s="4" t="s">
        <v>4</v>
      </c>
      <c r="C353" s="15">
        <v>4420</v>
      </c>
      <c r="D353" s="26" t="s">
        <v>139</v>
      </c>
      <c r="E353" s="4" t="s">
        <v>5</v>
      </c>
      <c r="F353" s="4" t="s">
        <v>5</v>
      </c>
      <c r="G353" s="4" t="s">
        <v>43</v>
      </c>
    </row>
    <row r="354" spans="1:7">
      <c r="A354" s="13">
        <v>43088</v>
      </c>
      <c r="B354" s="4" t="s">
        <v>4</v>
      </c>
      <c r="C354" s="15">
        <v>2137</v>
      </c>
      <c r="D354" s="26" t="s">
        <v>132</v>
      </c>
      <c r="E354" s="4" t="s">
        <v>225</v>
      </c>
      <c r="F354" s="4" t="s">
        <v>7</v>
      </c>
      <c r="G354" s="4" t="s">
        <v>97</v>
      </c>
    </row>
    <row r="355" spans="1:7">
      <c r="A355" s="13">
        <v>43098</v>
      </c>
      <c r="B355" s="4" t="s">
        <v>4</v>
      </c>
      <c r="C355" s="15">
        <v>1115</v>
      </c>
      <c r="D355" s="26" t="s">
        <v>205</v>
      </c>
      <c r="E355" s="4" t="s">
        <v>24</v>
      </c>
      <c r="F355" s="4" t="s">
        <v>273</v>
      </c>
      <c r="G355" s="4" t="s">
        <v>275</v>
      </c>
    </row>
    <row r="356" spans="1:7">
      <c r="A356" s="13">
        <v>43100</v>
      </c>
      <c r="B356" s="4" t="s">
        <v>4</v>
      </c>
      <c r="C356" s="15">
        <v>4687</v>
      </c>
      <c r="D356" s="26" t="s">
        <v>207</v>
      </c>
      <c r="E356" s="4" t="s">
        <v>5</v>
      </c>
      <c r="F356" s="4" t="s">
        <v>5</v>
      </c>
      <c r="G356" s="4" t="s">
        <v>50</v>
      </c>
    </row>
    <row r="357" spans="1:7">
      <c r="A357" s="13">
        <v>43097</v>
      </c>
      <c r="B357" s="4" t="s">
        <v>4</v>
      </c>
      <c r="C357" s="15">
        <v>2425</v>
      </c>
      <c r="D357" s="4" t="s">
        <v>136</v>
      </c>
      <c r="E357" s="4" t="s">
        <v>25</v>
      </c>
      <c r="F357" s="4" t="s">
        <v>5</v>
      </c>
      <c r="G357" s="4" t="s">
        <v>269</v>
      </c>
    </row>
    <row r="358" spans="1:7">
      <c r="A358" s="13">
        <v>43097</v>
      </c>
      <c r="B358" s="4" t="s">
        <v>4</v>
      </c>
      <c r="C358" s="15">
        <v>5488</v>
      </c>
      <c r="D358" s="4" t="s">
        <v>334</v>
      </c>
      <c r="E358" s="4" t="s">
        <v>5</v>
      </c>
      <c r="F358" s="4" t="s">
        <v>53</v>
      </c>
      <c r="G358" s="4" t="s">
        <v>269</v>
      </c>
    </row>
    <row r="359" spans="1:7">
      <c r="A359" s="13">
        <v>43071</v>
      </c>
      <c r="B359" s="4" t="s">
        <v>4</v>
      </c>
      <c r="C359" s="15">
        <v>4622</v>
      </c>
      <c r="D359" s="61" t="s">
        <v>207</v>
      </c>
      <c r="E359" s="4" t="s">
        <v>5</v>
      </c>
      <c r="F359" s="4" t="s">
        <v>22</v>
      </c>
      <c r="G359" s="4" t="s">
        <v>123</v>
      </c>
    </row>
    <row r="360" spans="1:7">
      <c r="A360" s="13">
        <v>43085</v>
      </c>
      <c r="B360" s="4" t="s">
        <v>4</v>
      </c>
      <c r="C360" s="15">
        <v>4981</v>
      </c>
      <c r="D360" s="62" t="s">
        <v>290</v>
      </c>
      <c r="E360" s="4" t="s">
        <v>5</v>
      </c>
      <c r="F360" s="4" t="s">
        <v>5</v>
      </c>
      <c r="G360" s="4" t="s">
        <v>123</v>
      </c>
    </row>
    <row r="361" spans="1:7">
      <c r="A361" s="13">
        <v>43086</v>
      </c>
      <c r="B361" s="19" t="s">
        <v>4</v>
      </c>
      <c r="C361" s="15">
        <v>5671</v>
      </c>
      <c r="D361" s="53" t="s">
        <v>291</v>
      </c>
      <c r="E361" s="19" t="s">
        <v>5</v>
      </c>
      <c r="F361" s="19" t="s">
        <v>5</v>
      </c>
      <c r="G361" s="19" t="s">
        <v>123</v>
      </c>
    </row>
    <row r="362" spans="1:7">
      <c r="A362" s="13">
        <v>43086</v>
      </c>
      <c r="B362" s="19" t="s">
        <v>4</v>
      </c>
      <c r="C362" s="15">
        <v>8355</v>
      </c>
      <c r="D362" s="61" t="s">
        <v>295</v>
      </c>
      <c r="E362" s="19" t="s">
        <v>5</v>
      </c>
      <c r="F362" s="19" t="s">
        <v>5</v>
      </c>
      <c r="G362" s="19" t="s">
        <v>123</v>
      </c>
    </row>
    <row r="363" spans="1:7">
      <c r="A363" s="13">
        <v>43087</v>
      </c>
      <c r="B363" s="19" t="s">
        <v>4</v>
      </c>
      <c r="C363" s="15">
        <v>4993</v>
      </c>
      <c r="D363" s="56" t="s">
        <v>158</v>
      </c>
      <c r="E363" s="19" t="s">
        <v>5</v>
      </c>
      <c r="F363" s="19" t="s">
        <v>5</v>
      </c>
      <c r="G363" s="19" t="s">
        <v>123</v>
      </c>
    </row>
    <row r="364" spans="1:7">
      <c r="A364" s="13">
        <v>43087</v>
      </c>
      <c r="B364" s="19" t="s">
        <v>4</v>
      </c>
      <c r="C364" s="15">
        <v>4955</v>
      </c>
      <c r="D364" s="56" t="s">
        <v>152</v>
      </c>
      <c r="E364" s="19" t="s">
        <v>5</v>
      </c>
      <c r="F364" s="19" t="s">
        <v>5</v>
      </c>
      <c r="G364" s="19" t="s">
        <v>123</v>
      </c>
    </row>
    <row r="365" spans="1:7">
      <c r="A365" s="13">
        <v>43088</v>
      </c>
      <c r="B365" s="4" t="s">
        <v>4</v>
      </c>
      <c r="C365" s="15">
        <v>8356</v>
      </c>
      <c r="D365" s="42" t="s">
        <v>295</v>
      </c>
      <c r="E365" s="4" t="s">
        <v>4</v>
      </c>
      <c r="F365" s="4" t="s">
        <v>228</v>
      </c>
      <c r="G365" s="4" t="s">
        <v>123</v>
      </c>
    </row>
    <row r="366" spans="1:7">
      <c r="A366" s="13">
        <v>43091</v>
      </c>
      <c r="B366" s="4" t="s">
        <v>4</v>
      </c>
      <c r="C366" s="15">
        <v>1898</v>
      </c>
      <c r="D366" s="4" t="s">
        <v>309</v>
      </c>
      <c r="E366" s="4" t="s">
        <v>5</v>
      </c>
      <c r="F366" s="4" t="s">
        <v>5</v>
      </c>
      <c r="G366" s="4" t="s">
        <v>123</v>
      </c>
    </row>
    <row r="367" spans="1:7">
      <c r="A367" s="13">
        <v>43096</v>
      </c>
      <c r="B367" s="4" t="s">
        <v>4</v>
      </c>
      <c r="C367" s="15">
        <v>8077</v>
      </c>
      <c r="D367" s="26" t="s">
        <v>133</v>
      </c>
      <c r="E367" s="4" t="s">
        <v>36</v>
      </c>
      <c r="F367" s="4" t="s">
        <v>24</v>
      </c>
      <c r="G367" s="4" t="s">
        <v>123</v>
      </c>
    </row>
    <row r="368" spans="1:7">
      <c r="A368" s="13">
        <v>43097</v>
      </c>
      <c r="B368" s="4" t="s">
        <v>4</v>
      </c>
      <c r="C368" s="15">
        <v>3360</v>
      </c>
      <c r="D368" s="4" t="s">
        <v>151</v>
      </c>
      <c r="E368" s="4" t="s">
        <v>25</v>
      </c>
      <c r="F368" s="4" t="s">
        <v>5</v>
      </c>
      <c r="G368" s="4" t="s">
        <v>123</v>
      </c>
    </row>
    <row r="369" spans="1:7">
      <c r="A369" s="13">
        <v>43097</v>
      </c>
      <c r="B369" s="4" t="s">
        <v>4</v>
      </c>
      <c r="C369" s="15">
        <v>5750</v>
      </c>
      <c r="D369" s="26" t="s">
        <v>329</v>
      </c>
      <c r="E369" s="4" t="s">
        <v>252</v>
      </c>
      <c r="F369" s="4" t="s">
        <v>5</v>
      </c>
      <c r="G369" s="4" t="s">
        <v>123</v>
      </c>
    </row>
    <row r="370" spans="1:7">
      <c r="A370" s="13">
        <v>43097</v>
      </c>
      <c r="B370" s="4" t="s">
        <v>4</v>
      </c>
      <c r="C370" s="15">
        <v>5480</v>
      </c>
      <c r="D370" s="26" t="s">
        <v>330</v>
      </c>
      <c r="E370" s="4" t="s">
        <v>25</v>
      </c>
      <c r="F370" s="4" t="s">
        <v>5</v>
      </c>
      <c r="G370" s="4" t="s">
        <v>123</v>
      </c>
    </row>
    <row r="371" spans="1:7">
      <c r="A371" s="13">
        <v>43097</v>
      </c>
      <c r="B371" s="4" t="s">
        <v>4</v>
      </c>
      <c r="C371" s="15">
        <v>3871</v>
      </c>
      <c r="D371" s="4" t="s">
        <v>304</v>
      </c>
      <c r="E371" s="4" t="s">
        <v>7</v>
      </c>
      <c r="F371" s="4" t="s">
        <v>5</v>
      </c>
      <c r="G371" s="4" t="s">
        <v>123</v>
      </c>
    </row>
    <row r="372" spans="1:7">
      <c r="A372" s="13">
        <v>43097</v>
      </c>
      <c r="B372" s="4" t="s">
        <v>4</v>
      </c>
      <c r="C372" s="15">
        <v>7421</v>
      </c>
      <c r="D372" s="26" t="s">
        <v>331</v>
      </c>
      <c r="E372" s="4" t="s">
        <v>5</v>
      </c>
      <c r="F372" s="4" t="s">
        <v>5</v>
      </c>
      <c r="G372" s="4" t="s">
        <v>123</v>
      </c>
    </row>
    <row r="373" spans="1:7">
      <c r="A373" s="13">
        <v>43098</v>
      </c>
      <c r="B373" s="4" t="s">
        <v>4</v>
      </c>
      <c r="C373" s="15">
        <v>3583</v>
      </c>
      <c r="D373" s="26" t="s">
        <v>168</v>
      </c>
      <c r="E373" s="4" t="s">
        <v>5</v>
      </c>
      <c r="F373" s="4" t="s">
        <v>24</v>
      </c>
      <c r="G373" s="4" t="s">
        <v>123</v>
      </c>
    </row>
    <row r="374" spans="1:7">
      <c r="A374" s="13">
        <v>43096</v>
      </c>
      <c r="B374" s="4" t="s">
        <v>4</v>
      </c>
      <c r="C374" s="15">
        <v>4757</v>
      </c>
      <c r="D374" s="26" t="s">
        <v>180</v>
      </c>
      <c r="E374" s="4" t="s">
        <v>25</v>
      </c>
      <c r="F374" s="4" t="s">
        <v>70</v>
      </c>
      <c r="G374" s="4" t="s">
        <v>123</v>
      </c>
    </row>
    <row r="375" spans="1:7">
      <c r="A375" s="13">
        <v>43097</v>
      </c>
      <c r="B375" s="4" t="s">
        <v>4</v>
      </c>
      <c r="C375" s="15">
        <v>3358</v>
      </c>
      <c r="D375" s="4" t="s">
        <v>151</v>
      </c>
      <c r="E375" s="4" t="s">
        <v>53</v>
      </c>
      <c r="F375" s="4" t="s">
        <v>24</v>
      </c>
      <c r="G375" s="4" t="s">
        <v>123</v>
      </c>
    </row>
    <row r="376" spans="1:7">
      <c r="A376" s="13">
        <v>43098</v>
      </c>
      <c r="B376" s="4" t="s">
        <v>4</v>
      </c>
      <c r="C376" s="15">
        <v>4991</v>
      </c>
      <c r="D376" s="4" t="s">
        <v>158</v>
      </c>
      <c r="E376" s="4" t="s">
        <v>5</v>
      </c>
      <c r="F376" s="4" t="s">
        <v>24</v>
      </c>
      <c r="G376" s="4" t="s">
        <v>123</v>
      </c>
    </row>
    <row r="377" spans="1:7">
      <c r="A377" s="13">
        <v>43087</v>
      </c>
      <c r="B377" s="19" t="s">
        <v>4</v>
      </c>
      <c r="C377" s="15">
        <v>4989</v>
      </c>
      <c r="D377" s="60" t="s">
        <v>158</v>
      </c>
      <c r="E377" s="19" t="s">
        <v>5</v>
      </c>
      <c r="F377" s="19" t="s">
        <v>222</v>
      </c>
      <c r="G377" s="4" t="s">
        <v>123</v>
      </c>
    </row>
    <row r="378" spans="1:7">
      <c r="A378" s="13">
        <v>43085</v>
      </c>
      <c r="B378" s="4" t="s">
        <v>4</v>
      </c>
      <c r="C378" s="15">
        <v>5826</v>
      </c>
      <c r="D378" s="57" t="s">
        <v>184</v>
      </c>
      <c r="E378" s="4" t="s">
        <v>5</v>
      </c>
      <c r="F378" s="4" t="s">
        <v>5</v>
      </c>
      <c r="G378" s="4" t="s">
        <v>123</v>
      </c>
    </row>
    <row r="379" spans="1:7">
      <c r="A379" s="13">
        <v>43088</v>
      </c>
      <c r="B379" s="19" t="s">
        <v>4</v>
      </c>
      <c r="C379" s="15">
        <v>6139</v>
      </c>
      <c r="D379" s="19" t="s">
        <v>142</v>
      </c>
      <c r="E379" s="19" t="s">
        <v>5</v>
      </c>
      <c r="F379" s="19" t="s">
        <v>82</v>
      </c>
      <c r="G379" s="4" t="s">
        <v>123</v>
      </c>
    </row>
    <row r="380" spans="1:7">
      <c r="A380" s="13">
        <v>43088</v>
      </c>
      <c r="B380" s="4" t="s">
        <v>4</v>
      </c>
      <c r="C380" s="15">
        <v>4395</v>
      </c>
      <c r="D380" s="53" t="s">
        <v>173</v>
      </c>
      <c r="E380" s="4" t="s">
        <v>5</v>
      </c>
      <c r="F380" s="4" t="s">
        <v>228</v>
      </c>
      <c r="G380" s="4" t="s">
        <v>435</v>
      </c>
    </row>
    <row r="381" spans="1:7">
      <c r="A381" s="13">
        <v>43098</v>
      </c>
      <c r="B381" s="4" t="s">
        <v>4</v>
      </c>
      <c r="C381" s="15">
        <v>3354</v>
      </c>
      <c r="D381" s="4" t="s">
        <v>151</v>
      </c>
      <c r="E381" s="4" t="s">
        <v>5</v>
      </c>
      <c r="F381" s="4" t="s">
        <v>6</v>
      </c>
      <c r="G381" s="4" t="s">
        <v>435</v>
      </c>
    </row>
    <row r="382" spans="1:7">
      <c r="A382" s="13">
        <v>43096</v>
      </c>
      <c r="B382" s="4" t="s">
        <v>4</v>
      </c>
      <c r="C382" s="15">
        <v>3445</v>
      </c>
      <c r="D382" s="4" t="s">
        <v>168</v>
      </c>
      <c r="E382" s="4" t="s">
        <v>5</v>
      </c>
      <c r="F382" s="4" t="s">
        <v>7</v>
      </c>
      <c r="G382" s="4" t="s">
        <v>3764</v>
      </c>
    </row>
    <row r="383" spans="1:7">
      <c r="A383" s="13">
        <v>43096</v>
      </c>
      <c r="B383" s="4" t="s">
        <v>4</v>
      </c>
      <c r="C383" s="15">
        <v>7224</v>
      </c>
      <c r="D383" s="4" t="s">
        <v>311</v>
      </c>
      <c r="E383" s="4" t="s">
        <v>5</v>
      </c>
      <c r="F383" s="4" t="s">
        <v>6</v>
      </c>
      <c r="G383" s="4" t="s">
        <v>3763</v>
      </c>
    </row>
    <row r="384" spans="1:7">
      <c r="A384" s="13">
        <v>43100</v>
      </c>
      <c r="B384" s="4" t="s">
        <v>4</v>
      </c>
      <c r="C384" s="15">
        <v>8077</v>
      </c>
      <c r="D384" s="4" t="s">
        <v>133</v>
      </c>
      <c r="E384" s="4" t="s">
        <v>7</v>
      </c>
      <c r="F384" s="4" t="s">
        <v>24</v>
      </c>
      <c r="G384" s="4" t="s">
        <v>283</v>
      </c>
    </row>
    <row r="385" spans="1:7">
      <c r="A385" s="13">
        <v>43099</v>
      </c>
      <c r="B385" s="4" t="s">
        <v>7</v>
      </c>
      <c r="C385" s="15">
        <v>57570</v>
      </c>
      <c r="D385" s="4" t="s">
        <v>359</v>
      </c>
      <c r="E385" s="4" t="s">
        <v>7</v>
      </c>
      <c r="F385" s="4" t="s">
        <v>7</v>
      </c>
      <c r="G385" s="4" t="s">
        <v>98</v>
      </c>
    </row>
    <row r="386" spans="1:7">
      <c r="A386" s="13">
        <v>43085</v>
      </c>
      <c r="B386" s="4" t="s">
        <v>4</v>
      </c>
      <c r="C386" s="15">
        <v>1749</v>
      </c>
      <c r="D386" s="53" t="s">
        <v>136</v>
      </c>
      <c r="E386" s="4" t="s">
        <v>79</v>
      </c>
      <c r="F386" s="4" t="s">
        <v>71</v>
      </c>
      <c r="G386" s="4" t="s">
        <v>98</v>
      </c>
    </row>
    <row r="387" spans="1:7">
      <c r="A387" s="13">
        <v>43085</v>
      </c>
      <c r="B387" s="19" t="s">
        <v>22</v>
      </c>
      <c r="C387" s="15">
        <v>1348</v>
      </c>
      <c r="D387" s="56" t="s">
        <v>205</v>
      </c>
      <c r="E387" s="19" t="s">
        <v>7</v>
      </c>
      <c r="F387" s="19" t="s">
        <v>7</v>
      </c>
      <c r="G387" s="19" t="s">
        <v>98</v>
      </c>
    </row>
    <row r="388" spans="1:7" ht="16">
      <c r="A388" s="13">
        <v>43086</v>
      </c>
      <c r="B388" s="19" t="s">
        <v>4</v>
      </c>
      <c r="C388" s="15">
        <v>5772</v>
      </c>
      <c r="D388" s="47" t="s">
        <v>294</v>
      </c>
      <c r="E388" s="19" t="s">
        <v>5</v>
      </c>
      <c r="F388" s="19" t="s">
        <v>5</v>
      </c>
      <c r="G388" s="19" t="s">
        <v>98</v>
      </c>
    </row>
    <row r="389" spans="1:7">
      <c r="A389" s="13">
        <v>43086</v>
      </c>
      <c r="B389" s="19" t="s">
        <v>4</v>
      </c>
      <c r="C389" s="15">
        <v>1311</v>
      </c>
      <c r="D389" s="19" t="s">
        <v>205</v>
      </c>
      <c r="E389" s="19" t="s">
        <v>7</v>
      </c>
      <c r="F389" s="19" t="s">
        <v>221</v>
      </c>
      <c r="G389" s="19" t="s">
        <v>98</v>
      </c>
    </row>
    <row r="390" spans="1:7">
      <c r="A390" s="13">
        <v>43089</v>
      </c>
      <c r="B390" s="4" t="s">
        <v>4</v>
      </c>
      <c r="C390" s="15">
        <v>3541</v>
      </c>
      <c r="D390" s="61" t="s">
        <v>168</v>
      </c>
      <c r="E390" s="4" t="s">
        <v>4</v>
      </c>
      <c r="F390" s="4" t="s">
        <v>230</v>
      </c>
      <c r="G390" s="4" t="s">
        <v>98</v>
      </c>
    </row>
    <row r="391" spans="1:7">
      <c r="A391" s="13">
        <v>43089</v>
      </c>
      <c r="B391" s="4" t="s">
        <v>4</v>
      </c>
      <c r="C391" s="15">
        <v>1457</v>
      </c>
      <c r="D391" s="53" t="s">
        <v>205</v>
      </c>
      <c r="E391" s="4" t="s">
        <v>4</v>
      </c>
      <c r="F391" s="4" t="s">
        <v>7</v>
      </c>
      <c r="G391" s="4" t="s">
        <v>98</v>
      </c>
    </row>
    <row r="392" spans="1:7">
      <c r="A392" s="13">
        <v>43089</v>
      </c>
      <c r="B392" s="4" t="s">
        <v>4</v>
      </c>
      <c r="C392" s="15">
        <v>7326</v>
      </c>
      <c r="D392" s="53" t="s">
        <v>302</v>
      </c>
      <c r="E392" s="4" t="s">
        <v>24</v>
      </c>
      <c r="F392" s="4" t="s">
        <v>233</v>
      </c>
      <c r="G392" s="4" t="s">
        <v>98</v>
      </c>
    </row>
    <row r="393" spans="1:7">
      <c r="A393" s="13">
        <v>43096</v>
      </c>
      <c r="B393" s="4" t="s">
        <v>4</v>
      </c>
      <c r="C393" s="15">
        <v>6919</v>
      </c>
      <c r="D393" s="62" t="s">
        <v>286</v>
      </c>
      <c r="E393" s="4" t="s">
        <v>18</v>
      </c>
      <c r="F393" s="4" t="s">
        <v>24</v>
      </c>
      <c r="G393" s="4" t="s">
        <v>98</v>
      </c>
    </row>
    <row r="394" spans="1:7">
      <c r="A394" s="13">
        <v>43096</v>
      </c>
      <c r="B394" s="4" t="s">
        <v>22</v>
      </c>
      <c r="C394" s="15">
        <v>4980</v>
      </c>
      <c r="D394" s="26" t="s">
        <v>290</v>
      </c>
      <c r="E394" s="4" t="s">
        <v>5</v>
      </c>
      <c r="F394" s="4" t="s">
        <v>6</v>
      </c>
      <c r="G394" s="4" t="s">
        <v>98</v>
      </c>
    </row>
    <row r="395" spans="1:7">
      <c r="A395" s="13">
        <v>43096</v>
      </c>
      <c r="B395" s="4" t="s">
        <v>4</v>
      </c>
      <c r="C395" s="15">
        <v>4925</v>
      </c>
      <c r="D395" s="4" t="s">
        <v>152</v>
      </c>
      <c r="E395" s="4" t="s">
        <v>7</v>
      </c>
      <c r="F395" s="4" t="s">
        <v>24</v>
      </c>
      <c r="G395" s="4" t="s">
        <v>98</v>
      </c>
    </row>
    <row r="396" spans="1:7">
      <c r="A396" s="13">
        <v>43097</v>
      </c>
      <c r="B396" s="4" t="s">
        <v>4</v>
      </c>
      <c r="C396" s="15">
        <v>6783</v>
      </c>
      <c r="D396" s="4" t="s">
        <v>144</v>
      </c>
      <c r="E396" s="4" t="s">
        <v>5</v>
      </c>
      <c r="F396" s="4" t="s">
        <v>7</v>
      </c>
      <c r="G396" s="4" t="s">
        <v>98</v>
      </c>
    </row>
    <row r="397" spans="1:7">
      <c r="A397" s="13">
        <v>43097</v>
      </c>
      <c r="B397" s="4" t="s">
        <v>4</v>
      </c>
      <c r="C397" s="15">
        <v>1254</v>
      </c>
      <c r="D397" s="4" t="s">
        <v>205</v>
      </c>
      <c r="E397" s="4" t="s">
        <v>5</v>
      </c>
      <c r="F397" s="4" t="s">
        <v>7</v>
      </c>
      <c r="G397" s="4" t="s">
        <v>98</v>
      </c>
    </row>
    <row r="398" spans="1:7">
      <c r="A398" s="13">
        <v>43097</v>
      </c>
      <c r="B398" s="4" t="s">
        <v>4</v>
      </c>
      <c r="C398" s="15">
        <v>3811</v>
      </c>
      <c r="D398" s="4" t="s">
        <v>304</v>
      </c>
      <c r="E398" s="4" t="s">
        <v>32</v>
      </c>
      <c r="F398" s="4" t="s">
        <v>7</v>
      </c>
      <c r="G398" s="4" t="s">
        <v>98</v>
      </c>
    </row>
    <row r="399" spans="1:7">
      <c r="A399" s="13">
        <v>43097</v>
      </c>
      <c r="B399" s="4" t="s">
        <v>4</v>
      </c>
      <c r="C399" s="15">
        <v>4662</v>
      </c>
      <c r="D399" s="4" t="s">
        <v>131</v>
      </c>
      <c r="E399" s="4" t="s">
        <v>7</v>
      </c>
      <c r="F399" s="4" t="s">
        <v>24</v>
      </c>
      <c r="G399" s="4" t="s">
        <v>98</v>
      </c>
    </row>
    <row r="400" spans="1:7">
      <c r="A400" s="13">
        <v>43098</v>
      </c>
      <c r="B400" s="4" t="s">
        <v>4</v>
      </c>
      <c r="C400" s="15">
        <v>5682</v>
      </c>
      <c r="D400" s="53" t="s">
        <v>193</v>
      </c>
      <c r="E400" s="4" t="s">
        <v>24</v>
      </c>
      <c r="F400" s="4" t="s">
        <v>5</v>
      </c>
      <c r="G400" s="4" t="s">
        <v>98</v>
      </c>
    </row>
    <row r="401" spans="1:7">
      <c r="A401" s="13">
        <v>43098</v>
      </c>
      <c r="B401" s="4" t="s">
        <v>4</v>
      </c>
      <c r="C401" s="15">
        <v>1541</v>
      </c>
      <c r="D401" s="4" t="s">
        <v>205</v>
      </c>
      <c r="E401" s="4" t="s">
        <v>82</v>
      </c>
      <c r="F401" s="4" t="s">
        <v>24</v>
      </c>
      <c r="G401" s="4" t="s">
        <v>98</v>
      </c>
    </row>
    <row r="402" spans="1:7">
      <c r="A402" s="13">
        <v>43098</v>
      </c>
      <c r="B402" s="4" t="s">
        <v>4</v>
      </c>
      <c r="C402" s="15">
        <v>2142</v>
      </c>
      <c r="D402" s="4" t="s">
        <v>205</v>
      </c>
      <c r="E402" s="4" t="s">
        <v>5</v>
      </c>
      <c r="F402" s="4" t="s">
        <v>7</v>
      </c>
      <c r="G402" s="4" t="s">
        <v>98</v>
      </c>
    </row>
    <row r="403" spans="1:7">
      <c r="A403" s="13">
        <v>43098</v>
      </c>
      <c r="B403" s="4" t="s">
        <v>4</v>
      </c>
      <c r="C403" s="15">
        <v>1265</v>
      </c>
      <c r="D403" s="4" t="s">
        <v>205</v>
      </c>
      <c r="E403" s="4" t="s">
        <v>24</v>
      </c>
      <c r="F403" s="4" t="s">
        <v>7</v>
      </c>
      <c r="G403" s="4" t="s">
        <v>98</v>
      </c>
    </row>
    <row r="404" spans="1:7">
      <c r="A404" s="13">
        <v>43098</v>
      </c>
      <c r="B404" s="4" t="s">
        <v>4</v>
      </c>
      <c r="C404" s="15">
        <v>8094</v>
      </c>
      <c r="D404" s="4" t="s">
        <v>133</v>
      </c>
      <c r="E404" s="4" t="s">
        <v>23</v>
      </c>
      <c r="F404" s="4" t="s">
        <v>7</v>
      </c>
      <c r="G404" s="4" t="s">
        <v>98</v>
      </c>
    </row>
    <row r="405" spans="1:7">
      <c r="A405" s="13">
        <v>43098</v>
      </c>
      <c r="B405" s="4" t="s">
        <v>7</v>
      </c>
      <c r="C405" s="15">
        <v>57970</v>
      </c>
      <c r="D405" s="4" t="s">
        <v>358</v>
      </c>
      <c r="E405" s="4" t="s">
        <v>7</v>
      </c>
      <c r="F405" s="4" t="s">
        <v>24</v>
      </c>
      <c r="G405" s="4" t="s">
        <v>98</v>
      </c>
    </row>
    <row r="406" spans="1:7">
      <c r="A406" s="13">
        <v>43099</v>
      </c>
      <c r="B406" s="4" t="s">
        <v>4</v>
      </c>
      <c r="C406" s="15">
        <v>5374</v>
      </c>
      <c r="D406" s="4" t="s">
        <v>343</v>
      </c>
      <c r="E406" s="4" t="s">
        <v>7</v>
      </c>
      <c r="F406" s="4" t="s">
        <v>24</v>
      </c>
      <c r="G406" s="4" t="s">
        <v>98</v>
      </c>
    </row>
    <row r="407" spans="1:7">
      <c r="A407" s="13">
        <v>43099</v>
      </c>
      <c r="B407" s="4" t="s">
        <v>7</v>
      </c>
      <c r="C407" s="15">
        <v>69005</v>
      </c>
      <c r="D407" s="26" t="s">
        <v>360</v>
      </c>
      <c r="E407" s="4" t="s">
        <v>7</v>
      </c>
      <c r="F407" s="4" t="s">
        <v>7</v>
      </c>
      <c r="G407" s="4" t="s">
        <v>98</v>
      </c>
    </row>
    <row r="408" spans="1:7">
      <c r="A408" s="13">
        <v>43089</v>
      </c>
      <c r="B408" s="4" t="s">
        <v>7</v>
      </c>
      <c r="C408" s="15">
        <v>57240</v>
      </c>
      <c r="D408" s="4" t="s">
        <v>352</v>
      </c>
      <c r="E408" s="4" t="s">
        <v>7</v>
      </c>
      <c r="F408" s="4" t="s">
        <v>234</v>
      </c>
      <c r="G408" s="4" t="s">
        <v>107</v>
      </c>
    </row>
    <row r="409" spans="1:7">
      <c r="A409" s="13">
        <v>43092</v>
      </c>
      <c r="B409" s="4" t="s">
        <v>4</v>
      </c>
      <c r="C409" s="15">
        <v>4985</v>
      </c>
      <c r="D409" s="4" t="s">
        <v>158</v>
      </c>
      <c r="E409" s="4" t="s">
        <v>5</v>
      </c>
      <c r="F409" s="4" t="s">
        <v>53</v>
      </c>
      <c r="G409" s="4" t="s">
        <v>42</v>
      </c>
    </row>
    <row r="410" spans="1:7">
      <c r="A410" s="13">
        <v>43092</v>
      </c>
      <c r="B410" s="4" t="s">
        <v>4</v>
      </c>
      <c r="C410" s="15">
        <v>5375</v>
      </c>
      <c r="D410" s="4" t="s">
        <v>155</v>
      </c>
      <c r="E410" s="4" t="s">
        <v>5</v>
      </c>
      <c r="F410" s="4" t="s">
        <v>6</v>
      </c>
      <c r="G410" s="4" t="s">
        <v>42</v>
      </c>
    </row>
    <row r="411" spans="1:7">
      <c r="A411" s="13">
        <v>43098</v>
      </c>
      <c r="B411" s="4" t="s">
        <v>4</v>
      </c>
      <c r="C411" s="15">
        <v>8363</v>
      </c>
      <c r="D411" s="4" t="s">
        <v>342</v>
      </c>
      <c r="E411" s="4" t="s">
        <v>6</v>
      </c>
      <c r="F411" s="4" t="s">
        <v>7</v>
      </c>
      <c r="G411" s="4" t="s">
        <v>42</v>
      </c>
    </row>
    <row r="412" spans="1:7">
      <c r="A412" s="13">
        <v>43096</v>
      </c>
      <c r="B412" s="4" t="s">
        <v>4</v>
      </c>
      <c r="C412" s="15">
        <v>9132</v>
      </c>
      <c r="D412" s="4" t="s">
        <v>313</v>
      </c>
      <c r="E412" s="4" t="s">
        <v>5</v>
      </c>
      <c r="F412" s="4" t="s">
        <v>245</v>
      </c>
      <c r="G412" s="4" t="s">
        <v>246</v>
      </c>
    </row>
    <row r="413" spans="1:7">
      <c r="A413" s="13">
        <v>43097</v>
      </c>
      <c r="B413" s="4" t="s">
        <v>4</v>
      </c>
      <c r="C413" s="15">
        <v>8052</v>
      </c>
      <c r="D413" s="4" t="s">
        <v>133</v>
      </c>
      <c r="E413" s="4" t="s">
        <v>5</v>
      </c>
      <c r="F413" s="4" t="s">
        <v>24</v>
      </c>
      <c r="G413" s="4" t="s">
        <v>266</v>
      </c>
    </row>
    <row r="414" spans="1:7">
      <c r="A414" s="13">
        <v>43091</v>
      </c>
      <c r="B414" s="4" t="s">
        <v>4</v>
      </c>
      <c r="C414" s="15">
        <v>4734</v>
      </c>
      <c r="D414" s="4" t="s">
        <v>180</v>
      </c>
      <c r="E414" s="4" t="s">
        <v>7</v>
      </c>
      <c r="F414" s="4" t="s">
        <v>7</v>
      </c>
      <c r="G414" s="4" t="s">
        <v>240</v>
      </c>
    </row>
    <row r="415" spans="1:7">
      <c r="A415" s="13">
        <v>43097</v>
      </c>
      <c r="B415" s="4" t="s">
        <v>4</v>
      </c>
      <c r="C415" s="15">
        <v>4522</v>
      </c>
      <c r="D415" s="4" t="s">
        <v>207</v>
      </c>
      <c r="E415" s="4" t="s">
        <v>254</v>
      </c>
      <c r="F415" s="4" t="s">
        <v>5</v>
      </c>
      <c r="G415" s="4" t="s">
        <v>240</v>
      </c>
    </row>
    <row r="416" spans="1:7">
      <c r="A416" s="13">
        <v>43099</v>
      </c>
      <c r="B416" s="4" t="s">
        <v>4</v>
      </c>
      <c r="C416" s="15">
        <v>4577</v>
      </c>
      <c r="D416" s="4" t="s">
        <v>131</v>
      </c>
      <c r="E416" s="4" t="s">
        <v>5</v>
      </c>
      <c r="F416" s="4" t="s">
        <v>5</v>
      </c>
      <c r="G416" s="4" t="s">
        <v>240</v>
      </c>
    </row>
    <row r="417" spans="1:7">
      <c r="A417" s="13">
        <v>43099</v>
      </c>
      <c r="B417" s="4" t="s">
        <v>4</v>
      </c>
      <c r="C417" s="15">
        <v>4599</v>
      </c>
      <c r="D417" s="4" t="s">
        <v>131</v>
      </c>
      <c r="E417" s="4" t="s">
        <v>25</v>
      </c>
      <c r="F417" s="4" t="s">
        <v>71</v>
      </c>
      <c r="G417" s="4" t="s">
        <v>240</v>
      </c>
    </row>
    <row r="418" spans="1:7">
      <c r="A418" s="13">
        <v>43096</v>
      </c>
      <c r="B418" s="4" t="s">
        <v>4</v>
      </c>
      <c r="C418" s="15">
        <v>4483</v>
      </c>
      <c r="D418" s="4" t="s">
        <v>139</v>
      </c>
      <c r="E418" s="4" t="s">
        <v>5</v>
      </c>
      <c r="F418" s="4" t="s">
        <v>7</v>
      </c>
      <c r="G418" s="4" t="s">
        <v>240</v>
      </c>
    </row>
    <row r="419" spans="1:7">
      <c r="A419" s="13">
        <v>43098</v>
      </c>
      <c r="B419" s="4" t="s">
        <v>4</v>
      </c>
      <c r="C419" s="15">
        <v>4781</v>
      </c>
      <c r="D419" s="4" t="s">
        <v>180</v>
      </c>
      <c r="E419" s="4" t="s">
        <v>271</v>
      </c>
      <c r="F419" s="4" t="s">
        <v>24</v>
      </c>
      <c r="G419" s="4" t="s">
        <v>240</v>
      </c>
    </row>
    <row r="420" spans="1:7">
      <c r="A420" s="13">
        <v>43097</v>
      </c>
      <c r="B420" s="4" t="s">
        <v>4</v>
      </c>
      <c r="C420" s="15">
        <v>4592</v>
      </c>
      <c r="D420" s="4" t="s">
        <v>207</v>
      </c>
      <c r="E420" s="4" t="s">
        <v>5</v>
      </c>
      <c r="F420" s="4" t="s">
        <v>5</v>
      </c>
      <c r="G420" s="4" t="s">
        <v>240</v>
      </c>
    </row>
    <row r="421" spans="1:7">
      <c r="A421" s="13">
        <v>43071</v>
      </c>
      <c r="B421" s="4" t="s">
        <v>4</v>
      </c>
      <c r="C421" s="15">
        <v>1457</v>
      </c>
      <c r="D421" s="15" t="s">
        <v>132</v>
      </c>
      <c r="E421" s="4" t="s">
        <v>18</v>
      </c>
      <c r="F421" s="4" t="s">
        <v>24</v>
      </c>
      <c r="G421" s="4" t="s">
        <v>65</v>
      </c>
    </row>
    <row r="422" spans="1:7">
      <c r="A422" s="13">
        <v>43071</v>
      </c>
      <c r="B422" s="4" t="s">
        <v>11</v>
      </c>
      <c r="C422" s="15">
        <v>66129</v>
      </c>
      <c r="D422" s="15" t="s">
        <v>219</v>
      </c>
      <c r="E422" s="4" t="s">
        <v>6</v>
      </c>
      <c r="F422" s="4" t="s">
        <v>7</v>
      </c>
      <c r="G422" s="4" t="s">
        <v>65</v>
      </c>
    </row>
    <row r="423" spans="1:7">
      <c r="A423" s="13">
        <v>43071</v>
      </c>
      <c r="B423" s="4" t="s">
        <v>11</v>
      </c>
      <c r="C423" s="15">
        <v>66129</v>
      </c>
      <c r="D423" s="15" t="s">
        <v>219</v>
      </c>
      <c r="E423" s="4" t="s">
        <v>6</v>
      </c>
      <c r="F423" s="4" t="s">
        <v>7</v>
      </c>
      <c r="G423" s="4" t="s">
        <v>65</v>
      </c>
    </row>
    <row r="424" spans="1:7" ht="32">
      <c r="A424" s="13">
        <v>43072</v>
      </c>
      <c r="B424" s="4" t="s">
        <v>4</v>
      </c>
      <c r="C424" s="15">
        <v>7257</v>
      </c>
      <c r="D424" s="45" t="s">
        <v>289</v>
      </c>
      <c r="E424" s="4" t="s">
        <v>18</v>
      </c>
      <c r="F424" s="4" t="s">
        <v>7</v>
      </c>
      <c r="G424" s="4" t="s">
        <v>65</v>
      </c>
    </row>
    <row r="425" spans="1:7">
      <c r="A425" s="13">
        <v>43083</v>
      </c>
      <c r="B425" s="4" t="s">
        <v>4</v>
      </c>
      <c r="C425" s="15">
        <v>8008</v>
      </c>
      <c r="D425" s="53" t="s">
        <v>135</v>
      </c>
      <c r="E425" s="4" t="s">
        <v>5</v>
      </c>
      <c r="F425" s="4" t="s">
        <v>211</v>
      </c>
      <c r="G425" s="4" t="s">
        <v>65</v>
      </c>
    </row>
    <row r="426" spans="1:7">
      <c r="A426" s="13">
        <v>43085</v>
      </c>
      <c r="B426" s="4" t="s">
        <v>11</v>
      </c>
      <c r="C426" s="15">
        <v>66424</v>
      </c>
      <c r="D426" s="15" t="s">
        <v>429</v>
      </c>
      <c r="E426" s="4" t="s">
        <v>6</v>
      </c>
      <c r="F426" s="4" t="s">
        <v>6</v>
      </c>
      <c r="G426" s="4" t="s">
        <v>65</v>
      </c>
    </row>
    <row r="427" spans="1:7">
      <c r="A427" s="13">
        <v>43086</v>
      </c>
      <c r="B427" s="19" t="s">
        <v>4</v>
      </c>
      <c r="C427" s="15">
        <v>7435</v>
      </c>
      <c r="D427" s="60" t="s">
        <v>292</v>
      </c>
      <c r="E427" s="19" t="s">
        <v>5</v>
      </c>
      <c r="F427" s="19" t="s">
        <v>5</v>
      </c>
      <c r="G427" s="19" t="s">
        <v>65</v>
      </c>
    </row>
    <row r="428" spans="1:7">
      <c r="A428" s="13">
        <v>43086</v>
      </c>
      <c r="B428" s="19" t="s">
        <v>4</v>
      </c>
      <c r="C428" s="15">
        <v>1529</v>
      </c>
      <c r="D428" s="19" t="s">
        <v>205</v>
      </c>
      <c r="E428" s="19" t="s">
        <v>5</v>
      </c>
      <c r="F428" s="19" t="s">
        <v>5</v>
      </c>
      <c r="G428" s="19" t="s">
        <v>65</v>
      </c>
    </row>
    <row r="429" spans="1:7" ht="32">
      <c r="A429" s="13">
        <v>43086</v>
      </c>
      <c r="B429" s="19" t="s">
        <v>4</v>
      </c>
      <c r="C429" s="15">
        <v>2146</v>
      </c>
      <c r="D429" s="46" t="s">
        <v>293</v>
      </c>
      <c r="E429" s="19" t="s">
        <v>218</v>
      </c>
      <c r="F429" s="19" t="s">
        <v>6</v>
      </c>
      <c r="G429" s="19" t="s">
        <v>65</v>
      </c>
    </row>
    <row r="430" spans="1:7">
      <c r="A430" s="13">
        <v>43086</v>
      </c>
      <c r="B430" s="19" t="s">
        <v>4</v>
      </c>
      <c r="C430" s="15">
        <v>5867</v>
      </c>
      <c r="D430" s="19" t="s">
        <v>184</v>
      </c>
      <c r="E430" s="19" t="s">
        <v>5</v>
      </c>
      <c r="F430" s="19" t="s">
        <v>5</v>
      </c>
      <c r="G430" s="19" t="s">
        <v>65</v>
      </c>
    </row>
    <row r="431" spans="1:7">
      <c r="A431" s="13">
        <v>43086</v>
      </c>
      <c r="B431" s="19" t="s">
        <v>4</v>
      </c>
      <c r="C431" s="15">
        <v>66706</v>
      </c>
      <c r="D431" s="19" t="s">
        <v>219</v>
      </c>
      <c r="E431" s="19" t="s">
        <v>5</v>
      </c>
      <c r="F431" s="19" t="s">
        <v>220</v>
      </c>
      <c r="G431" s="19" t="s">
        <v>65</v>
      </c>
    </row>
    <row r="432" spans="1:7">
      <c r="A432" s="13">
        <v>43086</v>
      </c>
      <c r="B432" s="19" t="s">
        <v>4</v>
      </c>
      <c r="C432" s="15">
        <v>4853</v>
      </c>
      <c r="D432" s="53" t="s">
        <v>296</v>
      </c>
      <c r="E432" s="19" t="s">
        <v>5</v>
      </c>
      <c r="F432" s="19" t="s">
        <v>5</v>
      </c>
      <c r="G432" s="19" t="s">
        <v>65</v>
      </c>
    </row>
    <row r="433" spans="1:7" ht="32">
      <c r="A433" s="13">
        <v>43088</v>
      </c>
      <c r="B433" s="4" t="s">
        <v>4</v>
      </c>
      <c r="C433" s="15">
        <v>1363</v>
      </c>
      <c r="D433" s="46" t="s">
        <v>299</v>
      </c>
      <c r="E433" s="4" t="s">
        <v>79</v>
      </c>
      <c r="F433" s="4" t="s">
        <v>7</v>
      </c>
      <c r="G433" s="4" t="s">
        <v>65</v>
      </c>
    </row>
    <row r="434" spans="1:7">
      <c r="A434" s="13">
        <v>41262</v>
      </c>
      <c r="B434" s="4" t="s">
        <v>4</v>
      </c>
      <c r="C434" s="15">
        <v>8379</v>
      </c>
      <c r="D434" s="53" t="s">
        <v>300</v>
      </c>
      <c r="E434" s="4" t="s">
        <v>4</v>
      </c>
      <c r="F434" s="4" t="s">
        <v>4</v>
      </c>
      <c r="G434" s="4" t="s">
        <v>65</v>
      </c>
    </row>
    <row r="435" spans="1:7">
      <c r="A435" s="13">
        <v>43089</v>
      </c>
      <c r="B435" s="4" t="s">
        <v>4</v>
      </c>
      <c r="C435" s="15">
        <v>3332</v>
      </c>
      <c r="D435" s="4" t="s">
        <v>303</v>
      </c>
      <c r="E435" s="4" t="s">
        <v>7</v>
      </c>
      <c r="F435" s="4" t="s">
        <v>5</v>
      </c>
      <c r="G435" s="4" t="s">
        <v>65</v>
      </c>
    </row>
    <row r="436" spans="1:7">
      <c r="A436" s="13">
        <v>43089</v>
      </c>
      <c r="B436" s="4" t="s">
        <v>4</v>
      </c>
      <c r="C436" s="15">
        <v>3863</v>
      </c>
      <c r="D436" s="53" t="s">
        <v>304</v>
      </c>
      <c r="E436" s="4" t="s">
        <v>7</v>
      </c>
      <c r="F436" s="4" t="s">
        <v>71</v>
      </c>
      <c r="G436" s="4" t="s">
        <v>65</v>
      </c>
    </row>
    <row r="437" spans="1:7">
      <c r="A437" s="13">
        <v>43089</v>
      </c>
      <c r="B437" s="15" t="s">
        <v>4</v>
      </c>
      <c r="C437" s="15">
        <v>1469</v>
      </c>
      <c r="D437" s="53" t="s">
        <v>205</v>
      </c>
      <c r="E437" s="15" t="s">
        <v>5</v>
      </c>
      <c r="F437" s="15" t="s">
        <v>5</v>
      </c>
      <c r="G437" s="15" t="s">
        <v>65</v>
      </c>
    </row>
    <row r="438" spans="1:7">
      <c r="A438" s="13">
        <v>43090</v>
      </c>
      <c r="B438" s="4" t="s">
        <v>4</v>
      </c>
      <c r="C438" s="15">
        <v>2210</v>
      </c>
      <c r="D438" s="4" t="s">
        <v>205</v>
      </c>
      <c r="E438" s="4" t="s">
        <v>7</v>
      </c>
      <c r="F438" s="4" t="s">
        <v>71</v>
      </c>
      <c r="G438" s="4" t="s">
        <v>65</v>
      </c>
    </row>
    <row r="439" spans="1:7">
      <c r="A439" s="13">
        <v>43090</v>
      </c>
      <c r="B439" s="4" t="s">
        <v>4</v>
      </c>
      <c r="C439" s="15">
        <v>3462</v>
      </c>
      <c r="D439" s="53" t="s">
        <v>168</v>
      </c>
      <c r="E439" s="4" t="s">
        <v>5</v>
      </c>
      <c r="F439" s="4" t="s">
        <v>5</v>
      </c>
      <c r="G439" s="4" t="s">
        <v>65</v>
      </c>
    </row>
    <row r="440" spans="1:7">
      <c r="A440" s="13">
        <v>43090</v>
      </c>
      <c r="B440" s="4" t="s">
        <v>4</v>
      </c>
      <c r="C440" s="15">
        <v>5886</v>
      </c>
      <c r="D440" s="57" t="s">
        <v>307</v>
      </c>
      <c r="E440" s="4" t="s">
        <v>5</v>
      </c>
      <c r="F440" s="4" t="s">
        <v>5</v>
      </c>
      <c r="G440" s="4" t="s">
        <v>65</v>
      </c>
    </row>
    <row r="441" spans="1:7">
      <c r="A441" s="13">
        <v>43090</v>
      </c>
      <c r="B441" s="4" t="s">
        <v>4</v>
      </c>
      <c r="C441" s="15">
        <v>4670</v>
      </c>
      <c r="D441" s="57" t="s">
        <v>131</v>
      </c>
      <c r="E441" s="4" t="s">
        <v>5</v>
      </c>
      <c r="F441" s="4" t="s">
        <v>5</v>
      </c>
      <c r="G441" s="4" t="s">
        <v>65</v>
      </c>
    </row>
    <row r="442" spans="1:7">
      <c r="A442" s="13">
        <v>43090</v>
      </c>
      <c r="B442" s="4" t="s">
        <v>4</v>
      </c>
      <c r="C442" s="15">
        <v>6830</v>
      </c>
      <c r="D442" s="4" t="s">
        <v>308</v>
      </c>
      <c r="E442" s="4" t="s">
        <v>237</v>
      </c>
      <c r="F442" s="4" t="s">
        <v>5</v>
      </c>
      <c r="G442" s="4" t="s">
        <v>65</v>
      </c>
    </row>
    <row r="443" spans="1:7">
      <c r="A443" s="13">
        <v>43090</v>
      </c>
      <c r="B443" s="4" t="s">
        <v>4</v>
      </c>
      <c r="C443" s="15">
        <v>4642</v>
      </c>
      <c r="D443" s="4" t="s">
        <v>131</v>
      </c>
      <c r="E443" s="4" t="s">
        <v>5</v>
      </c>
      <c r="F443" s="4" t="s">
        <v>5</v>
      </c>
      <c r="G443" s="4" t="s">
        <v>65</v>
      </c>
    </row>
    <row r="444" spans="1:7">
      <c r="A444" s="13">
        <v>43090</v>
      </c>
      <c r="B444" s="4" t="s">
        <v>4</v>
      </c>
      <c r="C444" s="15">
        <v>3505</v>
      </c>
      <c r="D444" s="4" t="s">
        <v>168</v>
      </c>
      <c r="E444" s="4" t="s">
        <v>5</v>
      </c>
      <c r="F444" s="4" t="s">
        <v>5</v>
      </c>
      <c r="G444" s="4" t="s">
        <v>65</v>
      </c>
    </row>
    <row r="445" spans="1:7">
      <c r="A445" s="13">
        <v>43090</v>
      </c>
      <c r="B445" s="4" t="s">
        <v>4</v>
      </c>
      <c r="C445" s="15">
        <v>4482</v>
      </c>
      <c r="D445" s="4" t="s">
        <v>145</v>
      </c>
      <c r="E445" s="4" t="s">
        <v>5</v>
      </c>
      <c r="F445" s="4" t="s">
        <v>5</v>
      </c>
      <c r="G445" s="4" t="s">
        <v>65</v>
      </c>
    </row>
    <row r="446" spans="1:7">
      <c r="A446" s="13">
        <v>43091</v>
      </c>
      <c r="B446" s="4" t="s">
        <v>4</v>
      </c>
      <c r="C446" s="15">
        <v>3466</v>
      </c>
      <c r="D446" s="4" t="s">
        <v>168</v>
      </c>
      <c r="E446" s="4" t="s">
        <v>5</v>
      </c>
      <c r="F446" s="4" t="s">
        <v>5</v>
      </c>
      <c r="G446" s="4" t="s">
        <v>65</v>
      </c>
    </row>
    <row r="447" spans="1:7">
      <c r="A447" s="13">
        <v>43091</v>
      </c>
      <c r="B447" s="4" t="s">
        <v>4</v>
      </c>
      <c r="C447" s="15">
        <v>7662</v>
      </c>
      <c r="D447" s="4" t="s">
        <v>310</v>
      </c>
      <c r="E447" s="4" t="s">
        <v>5</v>
      </c>
      <c r="F447" s="4" t="s">
        <v>5</v>
      </c>
      <c r="G447" s="4" t="s">
        <v>65</v>
      </c>
    </row>
    <row r="448" spans="1:7">
      <c r="A448" s="13">
        <v>43091</v>
      </c>
      <c r="B448" s="4" t="s">
        <v>4</v>
      </c>
      <c r="C448" s="15">
        <v>3515</v>
      </c>
      <c r="D448" s="4" t="s">
        <v>168</v>
      </c>
      <c r="E448" s="4" t="s">
        <v>25</v>
      </c>
      <c r="F448" s="4" t="s">
        <v>5</v>
      </c>
      <c r="G448" s="4" t="s">
        <v>65</v>
      </c>
    </row>
    <row r="449" spans="1:7">
      <c r="A449" s="13">
        <v>43091</v>
      </c>
      <c r="B449" s="4" t="s">
        <v>4</v>
      </c>
      <c r="C449" s="15">
        <v>8279</v>
      </c>
      <c r="D449" s="4" t="s">
        <v>170</v>
      </c>
      <c r="E449" s="4" t="s">
        <v>5</v>
      </c>
      <c r="F449" s="4" t="s">
        <v>5</v>
      </c>
      <c r="G449" s="4" t="s">
        <v>65</v>
      </c>
    </row>
    <row r="450" spans="1:7">
      <c r="A450" s="13">
        <v>43091</v>
      </c>
      <c r="B450" s="4" t="s">
        <v>4</v>
      </c>
      <c r="C450" s="15">
        <v>7238</v>
      </c>
      <c r="D450" s="57" t="s">
        <v>311</v>
      </c>
      <c r="E450" s="4" t="s">
        <v>5</v>
      </c>
      <c r="F450" s="4" t="s">
        <v>5</v>
      </c>
      <c r="G450" s="4" t="s">
        <v>65</v>
      </c>
    </row>
    <row r="451" spans="1:7">
      <c r="A451" s="13">
        <v>43093</v>
      </c>
      <c r="B451" s="4" t="s">
        <v>4</v>
      </c>
      <c r="C451" s="15">
        <v>6990</v>
      </c>
      <c r="D451" s="4" t="s">
        <v>312</v>
      </c>
      <c r="E451" s="4" t="s">
        <v>5</v>
      </c>
      <c r="F451" s="4" t="s">
        <v>7</v>
      </c>
      <c r="G451" s="4" t="s">
        <v>65</v>
      </c>
    </row>
    <row r="452" spans="1:7">
      <c r="A452" s="13">
        <v>43096</v>
      </c>
      <c r="B452" s="4" t="s">
        <v>4</v>
      </c>
      <c r="C452" s="15">
        <v>7734</v>
      </c>
      <c r="D452" s="4" t="s">
        <v>138</v>
      </c>
      <c r="E452" s="4" t="s">
        <v>242</v>
      </c>
      <c r="F452" s="4" t="s">
        <v>7</v>
      </c>
      <c r="G452" s="4" t="s">
        <v>65</v>
      </c>
    </row>
    <row r="453" spans="1:7">
      <c r="A453" s="13">
        <v>43096</v>
      </c>
      <c r="B453" s="4" t="s">
        <v>9</v>
      </c>
      <c r="C453" s="15">
        <v>43450</v>
      </c>
      <c r="D453" s="4" t="s">
        <v>423</v>
      </c>
      <c r="E453" s="4" t="s">
        <v>9</v>
      </c>
      <c r="F453" s="4" t="s">
        <v>24</v>
      </c>
      <c r="G453" s="4" t="s">
        <v>65</v>
      </c>
    </row>
    <row r="454" spans="1:7">
      <c r="A454" s="13">
        <v>43096</v>
      </c>
      <c r="B454" s="4" t="s">
        <v>4</v>
      </c>
      <c r="C454" s="15">
        <v>8291</v>
      </c>
      <c r="D454" s="4" t="s">
        <v>316</v>
      </c>
      <c r="E454" s="4" t="s">
        <v>24</v>
      </c>
      <c r="F454" s="4" t="s">
        <v>24</v>
      </c>
      <c r="G454" s="4" t="s">
        <v>65</v>
      </c>
    </row>
    <row r="455" spans="1:7">
      <c r="A455" s="13">
        <v>43096</v>
      </c>
      <c r="B455" s="4" t="s">
        <v>4</v>
      </c>
      <c r="C455" s="15">
        <v>6770</v>
      </c>
      <c r="D455" s="4" t="s">
        <v>144</v>
      </c>
      <c r="E455" s="4" t="s">
        <v>18</v>
      </c>
      <c r="F455" s="4" t="s">
        <v>24</v>
      </c>
      <c r="G455" s="4" t="s">
        <v>65</v>
      </c>
    </row>
    <row r="456" spans="1:7">
      <c r="A456" s="13">
        <v>43096</v>
      </c>
      <c r="B456" s="4" t="s">
        <v>7</v>
      </c>
      <c r="C456" s="15">
        <v>54590</v>
      </c>
      <c r="D456" s="4" t="s">
        <v>353</v>
      </c>
      <c r="E456" s="4" t="s">
        <v>7</v>
      </c>
      <c r="F456" s="4" t="s">
        <v>52</v>
      </c>
      <c r="G456" s="4" t="s">
        <v>65</v>
      </c>
    </row>
    <row r="457" spans="1:7">
      <c r="A457" s="13">
        <v>43096</v>
      </c>
      <c r="B457" s="4" t="s">
        <v>4</v>
      </c>
      <c r="C457" s="15">
        <v>8241</v>
      </c>
      <c r="D457" s="4" t="s">
        <v>162</v>
      </c>
      <c r="E457" s="4" t="s">
        <v>252</v>
      </c>
      <c r="F457" s="4" t="s">
        <v>70</v>
      </c>
      <c r="G457" s="4" t="s">
        <v>65</v>
      </c>
    </row>
    <row r="458" spans="1:7">
      <c r="A458" s="13">
        <v>43096</v>
      </c>
      <c r="B458" s="4" t="s">
        <v>22</v>
      </c>
      <c r="C458" s="15">
        <v>6761</v>
      </c>
      <c r="D458" s="4" t="s">
        <v>144</v>
      </c>
      <c r="E458" s="4" t="s">
        <v>7</v>
      </c>
      <c r="F458" s="4" t="s">
        <v>24</v>
      </c>
      <c r="G458" s="4" t="s">
        <v>65</v>
      </c>
    </row>
    <row r="459" spans="1:7">
      <c r="A459" s="13">
        <v>43096</v>
      </c>
      <c r="B459" s="4" t="s">
        <v>4</v>
      </c>
      <c r="C459" s="15">
        <v>5407</v>
      </c>
      <c r="D459" s="4" t="s">
        <v>165</v>
      </c>
      <c r="E459" s="4" t="s">
        <v>36</v>
      </c>
      <c r="F459" s="4" t="s">
        <v>5</v>
      </c>
      <c r="G459" s="4" t="s">
        <v>65</v>
      </c>
    </row>
    <row r="460" spans="1:7">
      <c r="A460" s="13">
        <v>43097</v>
      </c>
      <c r="B460" s="4" t="s">
        <v>4</v>
      </c>
      <c r="C460" s="15">
        <v>1309</v>
      </c>
      <c r="D460" s="4" t="s">
        <v>205</v>
      </c>
      <c r="E460" s="4" t="s">
        <v>6</v>
      </c>
      <c r="F460" s="4" t="s">
        <v>9</v>
      </c>
      <c r="G460" s="4" t="s">
        <v>65</v>
      </c>
    </row>
    <row r="461" spans="1:7">
      <c r="A461" s="13">
        <v>43097</v>
      </c>
      <c r="B461" s="4" t="s">
        <v>250</v>
      </c>
      <c r="C461" s="15" t="s">
        <v>251</v>
      </c>
      <c r="D461" s="4" t="s">
        <v>423</v>
      </c>
      <c r="E461" s="4" t="s">
        <v>24</v>
      </c>
      <c r="F461" s="4" t="s">
        <v>6</v>
      </c>
      <c r="G461" s="4" t="s">
        <v>65</v>
      </c>
    </row>
    <row r="462" spans="1:7">
      <c r="A462" s="13">
        <v>43097</v>
      </c>
      <c r="B462" s="4" t="s">
        <v>4</v>
      </c>
      <c r="C462" s="15">
        <v>1741</v>
      </c>
      <c r="D462" s="26" t="s">
        <v>205</v>
      </c>
      <c r="E462" s="4" t="s">
        <v>25</v>
      </c>
      <c r="F462" s="4" t="s">
        <v>7</v>
      </c>
      <c r="G462" s="4" t="s">
        <v>65</v>
      </c>
    </row>
    <row r="463" spans="1:7">
      <c r="A463" s="13">
        <v>43097</v>
      </c>
      <c r="B463" s="4" t="s">
        <v>4</v>
      </c>
      <c r="C463" s="15">
        <v>4925</v>
      </c>
      <c r="D463" s="4" t="s">
        <v>152</v>
      </c>
      <c r="E463" s="4" t="s">
        <v>7</v>
      </c>
      <c r="F463" s="4" t="s">
        <v>24</v>
      </c>
      <c r="G463" s="4" t="s">
        <v>65</v>
      </c>
    </row>
    <row r="464" spans="1:7">
      <c r="A464" s="13">
        <v>43097</v>
      </c>
      <c r="B464" s="4" t="s">
        <v>4</v>
      </c>
      <c r="C464" s="15">
        <v>3279</v>
      </c>
      <c r="D464" s="4" t="s">
        <v>333</v>
      </c>
      <c r="E464" s="4" t="s">
        <v>7</v>
      </c>
      <c r="F464" s="4" t="s">
        <v>24</v>
      </c>
      <c r="G464" s="4" t="s">
        <v>65</v>
      </c>
    </row>
    <row r="465" spans="1:7">
      <c r="A465" s="13">
        <v>43097</v>
      </c>
      <c r="B465" s="4" t="s">
        <v>4</v>
      </c>
      <c r="C465" s="15">
        <v>2628</v>
      </c>
      <c r="D465" s="4" t="s">
        <v>205</v>
      </c>
      <c r="E465" s="4" t="s">
        <v>7</v>
      </c>
      <c r="F465" s="4" t="s">
        <v>24</v>
      </c>
      <c r="G465" s="4" t="s">
        <v>65</v>
      </c>
    </row>
    <row r="466" spans="1:7">
      <c r="A466" s="13">
        <v>43097</v>
      </c>
      <c r="B466" s="4" t="s">
        <v>263</v>
      </c>
      <c r="C466" s="15">
        <v>1221</v>
      </c>
      <c r="D466" s="4" t="s">
        <v>205</v>
      </c>
      <c r="E466" s="4" t="s">
        <v>5</v>
      </c>
      <c r="F466" s="4" t="s">
        <v>6</v>
      </c>
      <c r="G466" s="4" t="s">
        <v>65</v>
      </c>
    </row>
    <row r="467" spans="1:7">
      <c r="A467" s="13">
        <v>43097</v>
      </c>
      <c r="B467" s="4" t="s">
        <v>4</v>
      </c>
      <c r="C467" s="15">
        <v>4818</v>
      </c>
      <c r="D467" s="4" t="s">
        <v>296</v>
      </c>
      <c r="E467" s="4" t="s">
        <v>23</v>
      </c>
      <c r="F467" s="4" t="s">
        <v>265</v>
      </c>
      <c r="G467" s="4" t="s">
        <v>65</v>
      </c>
    </row>
    <row r="468" spans="1:7">
      <c r="A468" s="13">
        <v>43097</v>
      </c>
      <c r="B468" s="4" t="s">
        <v>11</v>
      </c>
      <c r="C468" s="15">
        <v>54453</v>
      </c>
      <c r="D468" s="4" t="s">
        <v>431</v>
      </c>
      <c r="E468" s="4" t="s">
        <v>6</v>
      </c>
      <c r="F468" s="4" t="s">
        <v>24</v>
      </c>
      <c r="G468" s="4" t="s">
        <v>65</v>
      </c>
    </row>
    <row r="469" spans="1:7">
      <c r="A469" s="13">
        <v>43097</v>
      </c>
      <c r="B469" s="4" t="s">
        <v>4</v>
      </c>
      <c r="C469" s="15">
        <v>3282</v>
      </c>
      <c r="D469" s="4" t="s">
        <v>333</v>
      </c>
      <c r="E469" s="4" t="s">
        <v>7</v>
      </c>
      <c r="F469" s="4" t="s">
        <v>9</v>
      </c>
      <c r="G469" s="4" t="s">
        <v>65</v>
      </c>
    </row>
    <row r="470" spans="1:7">
      <c r="A470" s="13">
        <v>43097</v>
      </c>
      <c r="B470" s="4" t="s">
        <v>4</v>
      </c>
      <c r="C470" s="15">
        <v>4997</v>
      </c>
      <c r="D470" s="4" t="s">
        <v>335</v>
      </c>
      <c r="E470" s="4" t="s">
        <v>5</v>
      </c>
      <c r="F470" s="4" t="s">
        <v>7</v>
      </c>
      <c r="G470" s="4" t="s">
        <v>65</v>
      </c>
    </row>
    <row r="471" spans="1:7">
      <c r="A471" s="13">
        <v>43098</v>
      </c>
      <c r="B471" s="4" t="s">
        <v>4</v>
      </c>
      <c r="C471" s="15">
        <v>8293</v>
      </c>
      <c r="D471" s="4" t="s">
        <v>337</v>
      </c>
      <c r="E471" s="4" t="s">
        <v>23</v>
      </c>
      <c r="F471" s="4" t="s">
        <v>6</v>
      </c>
      <c r="G471" s="4" t="s">
        <v>65</v>
      </c>
    </row>
    <row r="472" spans="1:7">
      <c r="A472" s="13">
        <v>43098</v>
      </c>
      <c r="B472" s="4" t="s">
        <v>22</v>
      </c>
      <c r="C472" s="15">
        <v>1090</v>
      </c>
      <c r="D472" s="4" t="s">
        <v>432</v>
      </c>
      <c r="E472" s="4" t="s">
        <v>23</v>
      </c>
      <c r="F472" s="4" t="s">
        <v>7</v>
      </c>
      <c r="G472" s="4" t="s">
        <v>65</v>
      </c>
    </row>
    <row r="473" spans="1:7">
      <c r="A473" s="13">
        <v>43098</v>
      </c>
      <c r="B473" s="4" t="s">
        <v>4</v>
      </c>
      <c r="C473" s="15">
        <v>3466</v>
      </c>
      <c r="D473" s="4" t="s">
        <v>168</v>
      </c>
      <c r="E473" s="4" t="s">
        <v>256</v>
      </c>
      <c r="F473" s="4" t="s">
        <v>5</v>
      </c>
      <c r="G473" s="4" t="s">
        <v>65</v>
      </c>
    </row>
    <row r="474" spans="1:7">
      <c r="A474" s="13">
        <v>43098</v>
      </c>
      <c r="B474" s="4" t="s">
        <v>4</v>
      </c>
      <c r="C474" s="15">
        <v>3323</v>
      </c>
      <c r="D474" s="4" t="s">
        <v>183</v>
      </c>
      <c r="E474" s="4" t="s">
        <v>7</v>
      </c>
      <c r="F474" s="4" t="s">
        <v>5</v>
      </c>
      <c r="G474" s="4" t="s">
        <v>65</v>
      </c>
    </row>
    <row r="475" spans="1:7">
      <c r="A475" s="13">
        <v>43098</v>
      </c>
      <c r="B475" s="4" t="s">
        <v>4</v>
      </c>
      <c r="C475" s="15">
        <v>1326</v>
      </c>
      <c r="D475" s="4" t="s">
        <v>205</v>
      </c>
      <c r="E475" s="4" t="s">
        <v>24</v>
      </c>
      <c r="F475" s="4" t="s">
        <v>7</v>
      </c>
      <c r="G475" s="4" t="s">
        <v>65</v>
      </c>
    </row>
    <row r="476" spans="1:7">
      <c r="A476" s="13">
        <v>43098</v>
      </c>
      <c r="B476" s="4" t="s">
        <v>4</v>
      </c>
      <c r="C476" s="15">
        <v>9131</v>
      </c>
      <c r="D476" s="4" t="s">
        <v>313</v>
      </c>
      <c r="E476" s="4" t="s">
        <v>6</v>
      </c>
      <c r="F476" s="4" t="s">
        <v>272</v>
      </c>
      <c r="G476" s="4" t="s">
        <v>65</v>
      </c>
    </row>
    <row r="477" spans="1:7">
      <c r="A477" s="13">
        <v>43098</v>
      </c>
      <c r="B477" s="4" t="s">
        <v>4</v>
      </c>
      <c r="C477" s="15">
        <v>8913</v>
      </c>
      <c r="D477" s="4" t="s">
        <v>423</v>
      </c>
      <c r="E477" s="4" t="s">
        <v>5</v>
      </c>
      <c r="F477" s="4" t="s">
        <v>9</v>
      </c>
      <c r="G477" s="4" t="s">
        <v>65</v>
      </c>
    </row>
    <row r="478" spans="1:7">
      <c r="A478" s="13">
        <v>43098</v>
      </c>
      <c r="B478" s="4" t="s">
        <v>22</v>
      </c>
      <c r="C478" s="15">
        <v>7000</v>
      </c>
      <c r="D478" s="4" t="s">
        <v>423</v>
      </c>
      <c r="E478" s="4" t="s">
        <v>7</v>
      </c>
      <c r="F478" s="4" t="s">
        <v>255</v>
      </c>
      <c r="G478" s="4" t="s">
        <v>65</v>
      </c>
    </row>
    <row r="479" spans="1:7">
      <c r="A479" s="13">
        <v>43098</v>
      </c>
      <c r="B479" s="4" t="s">
        <v>4</v>
      </c>
      <c r="C479" s="15">
        <v>4970</v>
      </c>
      <c r="D479" s="4" t="s">
        <v>199</v>
      </c>
      <c r="E479" s="4" t="s">
        <v>5</v>
      </c>
      <c r="F479" s="4" t="s">
        <v>127</v>
      </c>
      <c r="G479" s="4" t="s">
        <v>65</v>
      </c>
    </row>
    <row r="480" spans="1:7">
      <c r="A480" s="13">
        <v>43098</v>
      </c>
      <c r="B480" s="4" t="s">
        <v>4</v>
      </c>
      <c r="C480" s="15">
        <v>3347</v>
      </c>
      <c r="D480" s="4" t="s">
        <v>151</v>
      </c>
      <c r="E480" s="4" t="s">
        <v>5</v>
      </c>
      <c r="F480" s="4" t="s">
        <v>6</v>
      </c>
      <c r="G480" s="4" t="s">
        <v>65</v>
      </c>
    </row>
    <row r="481" spans="1:7">
      <c r="A481" s="13">
        <v>43098</v>
      </c>
      <c r="B481" s="4" t="s">
        <v>11</v>
      </c>
      <c r="C481" s="15">
        <v>54450</v>
      </c>
      <c r="D481" s="4" t="s">
        <v>421</v>
      </c>
      <c r="E481" s="4" t="s">
        <v>12</v>
      </c>
      <c r="F481" s="4" t="s">
        <v>6</v>
      </c>
      <c r="G481" s="4" t="s">
        <v>65</v>
      </c>
    </row>
    <row r="482" spans="1:7">
      <c r="A482" s="13">
        <v>43099</v>
      </c>
      <c r="B482" s="4" t="s">
        <v>4</v>
      </c>
      <c r="C482" s="15">
        <v>8086</v>
      </c>
      <c r="D482" s="4" t="s">
        <v>133</v>
      </c>
      <c r="E482" s="4" t="s">
        <v>280</v>
      </c>
      <c r="F482" s="4" t="s">
        <v>7</v>
      </c>
      <c r="G482" s="4" t="s">
        <v>65</v>
      </c>
    </row>
    <row r="483" spans="1:7">
      <c r="A483" s="13">
        <v>43099</v>
      </c>
      <c r="B483" s="4" t="s">
        <v>7</v>
      </c>
      <c r="C483" s="15">
        <v>57100</v>
      </c>
      <c r="D483" s="4" t="s">
        <v>349</v>
      </c>
      <c r="E483" s="4" t="s">
        <v>7</v>
      </c>
      <c r="F483" s="4" t="s">
        <v>7</v>
      </c>
      <c r="G483" s="4" t="s">
        <v>65</v>
      </c>
    </row>
    <row r="484" spans="1:7">
      <c r="A484" s="13">
        <v>43100</v>
      </c>
      <c r="B484" s="4" t="s">
        <v>4</v>
      </c>
      <c r="C484" s="15">
        <v>3961</v>
      </c>
      <c r="D484" s="4" t="s">
        <v>325</v>
      </c>
      <c r="E484" s="4" t="s">
        <v>5</v>
      </c>
      <c r="F484" s="4" t="s">
        <v>24</v>
      </c>
      <c r="G484" s="4" t="s">
        <v>65</v>
      </c>
    </row>
    <row r="485" spans="1:7">
      <c r="A485" s="13">
        <v>43100</v>
      </c>
      <c r="B485" s="4" t="s">
        <v>4</v>
      </c>
      <c r="C485" s="15">
        <v>2431</v>
      </c>
      <c r="D485" s="4" t="s">
        <v>205</v>
      </c>
      <c r="E485" s="4" t="s">
        <v>5</v>
      </c>
      <c r="F485" s="4" t="s">
        <v>4</v>
      </c>
      <c r="G485" s="4" t="s">
        <v>65</v>
      </c>
    </row>
    <row r="486" spans="1:7">
      <c r="A486" s="13">
        <v>43100</v>
      </c>
      <c r="B486" s="4" t="s">
        <v>4</v>
      </c>
      <c r="C486" s="15">
        <v>4418</v>
      </c>
      <c r="D486" s="4" t="s">
        <v>139</v>
      </c>
      <c r="E486" s="4" t="s">
        <v>5</v>
      </c>
      <c r="F486" s="4" t="s">
        <v>5</v>
      </c>
      <c r="G486" s="4" t="s">
        <v>65</v>
      </c>
    </row>
    <row r="487" spans="1:7">
      <c r="A487" s="13">
        <v>43100</v>
      </c>
      <c r="B487" s="4" t="s">
        <v>4</v>
      </c>
      <c r="C487" s="15">
        <v>5402</v>
      </c>
      <c r="D487" s="4" t="s">
        <v>345</v>
      </c>
      <c r="E487" s="4" t="s">
        <v>5</v>
      </c>
      <c r="F487" s="4" t="s">
        <v>5</v>
      </c>
      <c r="G487" s="4" t="s">
        <v>65</v>
      </c>
    </row>
    <row r="488" spans="1:7">
      <c r="A488" s="13">
        <v>43100</v>
      </c>
      <c r="B488" s="4" t="s">
        <v>7</v>
      </c>
      <c r="C488" s="15">
        <v>59200</v>
      </c>
      <c r="D488" s="4" t="s">
        <v>361</v>
      </c>
      <c r="E488" s="4" t="s">
        <v>7</v>
      </c>
      <c r="F488" s="4" t="s">
        <v>284</v>
      </c>
      <c r="G488" s="4" t="s">
        <v>65</v>
      </c>
    </row>
    <row r="489" spans="1:7">
      <c r="A489" s="13">
        <v>43089</v>
      </c>
      <c r="B489" s="4" t="s">
        <v>4</v>
      </c>
      <c r="C489" s="15">
        <v>8361</v>
      </c>
      <c r="D489" s="53" t="s">
        <v>172</v>
      </c>
      <c r="E489" s="4" t="s">
        <v>7</v>
      </c>
      <c r="F489" s="4" t="s">
        <v>4</v>
      </c>
      <c r="G489" s="4" t="s">
        <v>64</v>
      </c>
    </row>
    <row r="490" spans="1:7">
      <c r="A490" s="13">
        <v>43090</v>
      </c>
      <c r="B490" s="4" t="s">
        <v>4</v>
      </c>
      <c r="C490" s="15">
        <v>6112</v>
      </c>
      <c r="D490" s="53" t="s">
        <v>142</v>
      </c>
      <c r="E490" s="4" t="s">
        <v>5</v>
      </c>
      <c r="F490" s="4" t="s">
        <v>5</v>
      </c>
      <c r="G490" s="4" t="s">
        <v>64</v>
      </c>
    </row>
    <row r="491" spans="1:7">
      <c r="A491" s="13">
        <v>43091</v>
      </c>
      <c r="B491" s="4" t="s">
        <v>4</v>
      </c>
      <c r="C491" s="15">
        <v>4319</v>
      </c>
      <c r="D491" s="53" t="s">
        <v>141</v>
      </c>
      <c r="E491" s="4" t="s">
        <v>5</v>
      </c>
      <c r="F491" s="4" t="s">
        <v>5</v>
      </c>
      <c r="G491" s="4" t="s">
        <v>99</v>
      </c>
    </row>
    <row r="492" spans="1:7">
      <c r="A492" s="13">
        <v>43096</v>
      </c>
      <c r="B492" s="4" t="s">
        <v>4</v>
      </c>
      <c r="C492" s="15">
        <v>2518</v>
      </c>
      <c r="D492" s="4" t="s">
        <v>205</v>
      </c>
      <c r="E492" s="4" t="s">
        <v>252</v>
      </c>
      <c r="F492" s="4" t="s">
        <v>7</v>
      </c>
      <c r="G492" s="4" t="s">
        <v>99</v>
      </c>
    </row>
    <row r="493" spans="1:7">
      <c r="A493" s="13">
        <v>43098</v>
      </c>
      <c r="B493" s="4" t="s">
        <v>4</v>
      </c>
      <c r="C493" s="15">
        <v>4475</v>
      </c>
      <c r="D493" s="4" t="s">
        <v>139</v>
      </c>
      <c r="E493" s="4" t="s">
        <v>5</v>
      </c>
      <c r="F493" s="4" t="s">
        <v>7</v>
      </c>
      <c r="G493" s="4" t="s">
        <v>99</v>
      </c>
    </row>
    <row r="494" spans="1:7">
      <c r="A494" s="13">
        <v>43099</v>
      </c>
      <c r="B494" s="4" t="s">
        <v>4</v>
      </c>
      <c r="C494" s="15">
        <v>8379</v>
      </c>
      <c r="D494" s="4" t="s">
        <v>300</v>
      </c>
      <c r="E494" s="4" t="s">
        <v>79</v>
      </c>
      <c r="F494" s="4" t="s">
        <v>7</v>
      </c>
      <c r="G494" s="4" t="s">
        <v>279</v>
      </c>
    </row>
    <row r="495" spans="1:7">
      <c r="A495" s="13">
        <v>43089</v>
      </c>
      <c r="B495" s="4" t="s">
        <v>4</v>
      </c>
      <c r="C495" s="15">
        <v>4450</v>
      </c>
      <c r="D495" s="53" t="s">
        <v>145</v>
      </c>
      <c r="E495" s="4" t="s">
        <v>25</v>
      </c>
      <c r="F495" s="4" t="s">
        <v>4</v>
      </c>
      <c r="G495" s="4" t="s">
        <v>3768</v>
      </c>
    </row>
    <row r="496" spans="1:7">
      <c r="A496" s="13">
        <v>43089</v>
      </c>
      <c r="B496" s="15" t="s">
        <v>4</v>
      </c>
      <c r="C496" s="15">
        <v>3644</v>
      </c>
      <c r="D496" s="53" t="s">
        <v>181</v>
      </c>
      <c r="E496" s="15" t="s">
        <v>5</v>
      </c>
      <c r="F496" s="15" t="s">
        <v>5</v>
      </c>
      <c r="G496" s="4" t="s">
        <v>3768</v>
      </c>
    </row>
    <row r="497" spans="1:7">
      <c r="A497" s="13">
        <v>43084</v>
      </c>
      <c r="B497" s="4" t="s">
        <v>7</v>
      </c>
      <c r="C497" s="15">
        <v>57390</v>
      </c>
      <c r="D497" s="15" t="s">
        <v>350</v>
      </c>
      <c r="E497" s="4" t="s">
        <v>7</v>
      </c>
      <c r="F497" s="4" t="s">
        <v>212</v>
      </c>
      <c r="G497" s="4" t="s">
        <v>3768</v>
      </c>
    </row>
    <row r="498" spans="1:7">
      <c r="A498" s="13">
        <v>43093</v>
      </c>
      <c r="B498" s="4" t="s">
        <v>4</v>
      </c>
      <c r="C498" s="15">
        <v>8010</v>
      </c>
      <c r="D498" s="53" t="s">
        <v>135</v>
      </c>
      <c r="E498" s="4" t="s">
        <v>242</v>
      </c>
      <c r="F498" s="4" t="s">
        <v>242</v>
      </c>
      <c r="G498" s="4" t="s">
        <v>878</v>
      </c>
    </row>
    <row r="499" spans="1:7">
      <c r="A499" s="13">
        <v>43096</v>
      </c>
      <c r="B499" s="4" t="s">
        <v>4</v>
      </c>
      <c r="C499" s="15">
        <v>5337</v>
      </c>
      <c r="D499" s="4" t="s">
        <v>314</v>
      </c>
      <c r="E499" s="4" t="s">
        <v>18</v>
      </c>
      <c r="F499" s="4" t="s">
        <v>242</v>
      </c>
      <c r="G499" s="4" t="s">
        <v>878</v>
      </c>
    </row>
    <row r="500" spans="1:7">
      <c r="A500" s="13">
        <v>43096</v>
      </c>
      <c r="B500" s="4" t="s">
        <v>7</v>
      </c>
      <c r="C500" s="15">
        <v>54590</v>
      </c>
      <c r="D500" s="4" t="s">
        <v>353</v>
      </c>
      <c r="E500" s="4" t="s">
        <v>7</v>
      </c>
      <c r="F500" s="4" t="s">
        <v>7</v>
      </c>
      <c r="G500" s="4" t="s">
        <v>878</v>
      </c>
    </row>
    <row r="501" spans="1:7">
      <c r="A501" s="13">
        <v>43098</v>
      </c>
      <c r="B501" s="4" t="s">
        <v>4</v>
      </c>
      <c r="C501" s="15">
        <v>8561</v>
      </c>
      <c r="D501" s="4" t="s">
        <v>188</v>
      </c>
      <c r="E501" s="4" t="s">
        <v>5</v>
      </c>
      <c r="F501" s="4" t="s">
        <v>24</v>
      </c>
      <c r="G501" s="4" t="s">
        <v>878</v>
      </c>
    </row>
    <row r="502" spans="1:7">
      <c r="A502" s="13">
        <v>43087</v>
      </c>
      <c r="B502" s="19" t="s">
        <v>4</v>
      </c>
      <c r="C502" s="15">
        <v>6189</v>
      </c>
      <c r="D502" s="53" t="s">
        <v>298</v>
      </c>
      <c r="E502" s="19" t="s">
        <v>5</v>
      </c>
      <c r="F502" s="19" t="s">
        <v>5</v>
      </c>
      <c r="G502" s="19" t="s">
        <v>3765</v>
      </c>
    </row>
    <row r="503" spans="1:7">
      <c r="A503" s="13">
        <v>43096</v>
      </c>
      <c r="B503" s="4" t="s">
        <v>4</v>
      </c>
      <c r="C503" s="15">
        <v>3390</v>
      </c>
      <c r="D503" s="4" t="s">
        <v>159</v>
      </c>
      <c r="E503" s="4" t="s">
        <v>7</v>
      </c>
      <c r="F503" s="4" t="s">
        <v>7</v>
      </c>
      <c r="G503" s="4" t="s">
        <v>880</v>
      </c>
    </row>
    <row r="504" spans="1:7">
      <c r="A504" s="13">
        <v>43097</v>
      </c>
      <c r="B504" s="4" t="s">
        <v>4</v>
      </c>
      <c r="C504" s="15">
        <v>3853</v>
      </c>
      <c r="D504" s="4" t="s">
        <v>304</v>
      </c>
      <c r="E504" s="4" t="s">
        <v>7</v>
      </c>
      <c r="F504" s="4" t="s">
        <v>24</v>
      </c>
      <c r="G504" s="4" t="s">
        <v>1021</v>
      </c>
    </row>
    <row r="505" spans="1:7">
      <c r="A505" s="13">
        <v>43097</v>
      </c>
      <c r="B505" s="4" t="s">
        <v>4</v>
      </c>
      <c r="C505" s="15">
        <v>9633</v>
      </c>
      <c r="D505" s="4" t="s">
        <v>332</v>
      </c>
      <c r="E505" s="4" t="s">
        <v>5</v>
      </c>
      <c r="F505" s="4" t="s">
        <v>24</v>
      </c>
      <c r="G505" s="4" t="s">
        <v>1021</v>
      </c>
    </row>
    <row r="506" spans="1:7">
      <c r="A506" s="13">
        <v>43098</v>
      </c>
      <c r="B506" s="4" t="s">
        <v>4</v>
      </c>
      <c r="C506" s="15">
        <v>6830</v>
      </c>
      <c r="D506" s="4" t="s">
        <v>308</v>
      </c>
      <c r="E506" s="4" t="s">
        <v>5</v>
      </c>
      <c r="F506" s="4" t="s">
        <v>6</v>
      </c>
      <c r="G506" s="4" t="s">
        <v>1021</v>
      </c>
    </row>
    <row r="507" spans="1:7">
      <c r="A507" s="13">
        <v>43098</v>
      </c>
      <c r="B507" s="4" t="s">
        <v>4</v>
      </c>
      <c r="C507" s="15">
        <v>1371</v>
      </c>
      <c r="D507" s="4" t="s">
        <v>205</v>
      </c>
      <c r="E507" s="4" t="s">
        <v>24</v>
      </c>
      <c r="F507" s="4" t="s">
        <v>24</v>
      </c>
      <c r="G507" s="4" t="s">
        <v>1021</v>
      </c>
    </row>
    <row r="508" spans="1:7">
      <c r="A508" s="13">
        <v>43089</v>
      </c>
      <c r="B508" s="15" t="s">
        <v>4</v>
      </c>
      <c r="C508" s="15">
        <v>3422</v>
      </c>
      <c r="D508" s="53" t="s">
        <v>168</v>
      </c>
      <c r="E508" s="15" t="s">
        <v>5</v>
      </c>
      <c r="F508" s="15" t="s">
        <v>5</v>
      </c>
      <c r="G508" s="15" t="s">
        <v>3769</v>
      </c>
    </row>
    <row r="509" spans="1:7">
      <c r="A509" s="13">
        <v>43098</v>
      </c>
      <c r="B509" s="4" t="s">
        <v>4</v>
      </c>
      <c r="C509" s="15">
        <v>5720</v>
      </c>
      <c r="D509" s="4" t="s">
        <v>341</v>
      </c>
      <c r="E509" s="4" t="s">
        <v>276</v>
      </c>
      <c r="F509" s="4" t="s">
        <v>6</v>
      </c>
      <c r="G509" s="4" t="s">
        <v>1032</v>
      </c>
    </row>
    <row r="510" spans="1:7">
      <c r="A510" s="13">
        <v>43089</v>
      </c>
      <c r="B510" s="4" t="s">
        <v>4</v>
      </c>
      <c r="C510" s="15">
        <v>4384</v>
      </c>
      <c r="D510" s="4" t="s">
        <v>160</v>
      </c>
      <c r="E510" s="4" t="s">
        <v>4</v>
      </c>
      <c r="F510" s="4" t="s">
        <v>7</v>
      </c>
      <c r="G510" s="4" t="s">
        <v>1475</v>
      </c>
    </row>
    <row r="511" spans="1:7">
      <c r="A511" s="13">
        <v>43089</v>
      </c>
      <c r="B511" s="4" t="s">
        <v>4</v>
      </c>
      <c r="C511" s="15">
        <v>8388</v>
      </c>
      <c r="D511" s="60" t="s">
        <v>305</v>
      </c>
      <c r="E511" s="4" t="s">
        <v>5</v>
      </c>
      <c r="F511" s="4" t="s">
        <v>5</v>
      </c>
      <c r="G511" s="4" t="s">
        <v>1475</v>
      </c>
    </row>
    <row r="512" spans="1:7" s="26" customFormat="1">
      <c r="A512" s="13">
        <v>43096</v>
      </c>
      <c r="B512" s="4" t="s">
        <v>4</v>
      </c>
      <c r="C512" s="15">
        <v>5800</v>
      </c>
      <c r="D512" s="4" t="s">
        <v>307</v>
      </c>
      <c r="E512" s="4" t="s">
        <v>5</v>
      </c>
      <c r="F512" s="4" t="s">
        <v>7</v>
      </c>
      <c r="G512" s="4" t="s">
        <v>1475</v>
      </c>
    </row>
    <row r="513" spans="1:14" s="26" customFormat="1">
      <c r="A513" s="13">
        <v>43098</v>
      </c>
      <c r="B513" s="4" t="s">
        <v>4</v>
      </c>
      <c r="C513" s="15">
        <v>8812</v>
      </c>
      <c r="D513" s="4" t="s">
        <v>339</v>
      </c>
      <c r="E513" s="4" t="s">
        <v>5</v>
      </c>
      <c r="F513" s="4" t="s">
        <v>127</v>
      </c>
      <c r="G513" s="4" t="s">
        <v>1475</v>
      </c>
    </row>
    <row r="514" spans="1:14" s="26" customFormat="1">
      <c r="A514" s="13">
        <v>43099</v>
      </c>
      <c r="B514" s="4" t="s">
        <v>4</v>
      </c>
      <c r="C514" s="15">
        <v>9964</v>
      </c>
      <c r="D514" s="4" t="s">
        <v>344</v>
      </c>
      <c r="E514" s="4" t="s">
        <v>5</v>
      </c>
      <c r="F514" s="4" t="s">
        <v>7</v>
      </c>
      <c r="G514" s="4" t="s">
        <v>1475</v>
      </c>
    </row>
    <row r="515" spans="1:14" s="26" customFormat="1">
      <c r="A515" s="13">
        <v>43071</v>
      </c>
      <c r="B515" s="4" t="s">
        <v>4</v>
      </c>
      <c r="C515" s="15">
        <v>4561</v>
      </c>
      <c r="D515" s="15" t="s">
        <v>131</v>
      </c>
      <c r="E515" s="4" t="s">
        <v>5</v>
      </c>
      <c r="F515" s="4" t="s">
        <v>5</v>
      </c>
      <c r="G515" s="4" t="s">
        <v>209</v>
      </c>
    </row>
    <row r="516" spans="1:14" s="26" customFormat="1">
      <c r="A516" s="13">
        <v>43096</v>
      </c>
      <c r="B516" s="4" t="s">
        <v>4</v>
      </c>
      <c r="C516" s="15">
        <v>4154</v>
      </c>
      <c r="D516" s="4" t="s">
        <v>141</v>
      </c>
      <c r="E516" s="4" t="s">
        <v>5</v>
      </c>
      <c r="F516" s="4" t="s">
        <v>7</v>
      </c>
      <c r="G516" s="4" t="s">
        <v>261</v>
      </c>
    </row>
    <row r="517" spans="1:14" s="26" customFormat="1">
      <c r="A517" s="13">
        <v>43089</v>
      </c>
      <c r="B517" s="4" t="s">
        <v>4</v>
      </c>
      <c r="C517" s="15">
        <v>4518</v>
      </c>
      <c r="D517" s="57" t="s">
        <v>131</v>
      </c>
      <c r="E517" s="4" t="s">
        <v>5</v>
      </c>
      <c r="F517" s="4" t="s">
        <v>5</v>
      </c>
      <c r="G517" s="4" t="s">
        <v>235</v>
      </c>
    </row>
    <row r="518" spans="1:14" s="26" customFormat="1" ht="18" customHeight="1">
      <c r="A518" s="13">
        <v>43089</v>
      </c>
      <c r="B518" s="4" t="s">
        <v>4</v>
      </c>
      <c r="C518" s="15">
        <v>4692</v>
      </c>
      <c r="D518" s="4" t="s">
        <v>131</v>
      </c>
      <c r="E518" s="4" t="s">
        <v>5</v>
      </c>
      <c r="F518" s="4" t="s">
        <v>5</v>
      </c>
      <c r="G518" s="4" t="s">
        <v>235</v>
      </c>
    </row>
    <row r="519" spans="1:14" s="26" customFormat="1">
      <c r="A519" s="13">
        <v>43096</v>
      </c>
      <c r="B519" s="4" t="s">
        <v>4</v>
      </c>
      <c r="C519" s="15">
        <v>2309</v>
      </c>
      <c r="D519" s="4" t="s">
        <v>205</v>
      </c>
      <c r="E519" s="4" t="s">
        <v>5</v>
      </c>
      <c r="F519" s="4" t="s">
        <v>9</v>
      </c>
      <c r="G519" s="4" t="s">
        <v>235</v>
      </c>
    </row>
    <row r="520" spans="1:14" s="26" customFormat="1">
      <c r="A520" s="13">
        <v>43096</v>
      </c>
      <c r="B520" s="4" t="s">
        <v>4</v>
      </c>
      <c r="C520" s="15">
        <v>2624</v>
      </c>
      <c r="D520" s="4" t="s">
        <v>205</v>
      </c>
      <c r="E520" s="4" t="s">
        <v>5</v>
      </c>
      <c r="F520" s="4" t="s">
        <v>6</v>
      </c>
      <c r="G520" s="4" t="s">
        <v>235</v>
      </c>
    </row>
    <row r="521" spans="1:14" s="26" customFormat="1">
      <c r="A521" s="13">
        <v>43098</v>
      </c>
      <c r="B521" s="4" t="s">
        <v>4</v>
      </c>
      <c r="C521" s="15">
        <v>3836</v>
      </c>
      <c r="D521" s="4" t="s">
        <v>304</v>
      </c>
      <c r="E521" s="4" t="s">
        <v>5</v>
      </c>
      <c r="F521" s="4" t="s">
        <v>6</v>
      </c>
      <c r="G521" s="4" t="s">
        <v>235</v>
      </c>
    </row>
    <row r="522" spans="1:14" s="26" customFormat="1">
      <c r="A522" s="13">
        <v>43096</v>
      </c>
      <c r="B522" s="4" t="s">
        <v>4</v>
      </c>
      <c r="C522" s="15">
        <v>8166</v>
      </c>
      <c r="D522" s="4" t="s">
        <v>148</v>
      </c>
      <c r="E522" s="4" t="s">
        <v>5</v>
      </c>
      <c r="F522" s="4" t="s">
        <v>7</v>
      </c>
      <c r="G522" s="4" t="s">
        <v>259</v>
      </c>
    </row>
    <row r="523" spans="1:14" s="26" customFormat="1">
      <c r="A523" s="13">
        <v>43096</v>
      </c>
      <c r="B523" s="4" t="s">
        <v>11</v>
      </c>
      <c r="C523" s="15">
        <v>53842</v>
      </c>
      <c r="D523" s="4" t="s">
        <v>430</v>
      </c>
      <c r="E523" s="4" t="s">
        <v>12</v>
      </c>
      <c r="F523" s="4" t="s">
        <v>244</v>
      </c>
      <c r="G523" s="4" t="s">
        <v>766</v>
      </c>
    </row>
    <row r="524" spans="1:14" s="26" customFormat="1">
      <c r="A524" s="13">
        <v>43098</v>
      </c>
      <c r="B524" s="4" t="s">
        <v>250</v>
      </c>
      <c r="C524" s="15" t="s">
        <v>270</v>
      </c>
      <c r="D524" s="4" t="s">
        <v>423</v>
      </c>
      <c r="E524" s="4" t="s">
        <v>24</v>
      </c>
      <c r="F524" s="4" t="s">
        <v>6</v>
      </c>
      <c r="G524" s="4" t="s">
        <v>766</v>
      </c>
    </row>
    <row r="525" spans="1:14" s="26" customFormat="1">
      <c r="A525" s="13">
        <v>43086</v>
      </c>
      <c r="B525" s="19" t="s">
        <v>4</v>
      </c>
      <c r="C525" s="15">
        <v>2762</v>
      </c>
      <c r="D525" s="19" t="s">
        <v>205</v>
      </c>
      <c r="E525" s="19" t="s">
        <v>7</v>
      </c>
      <c r="F525" s="19" t="s">
        <v>7</v>
      </c>
      <c r="G525" s="4" t="s">
        <v>766</v>
      </c>
    </row>
    <row r="526" spans="1:14" s="26" customFormat="1">
      <c r="A526" s="23">
        <v>43097</v>
      </c>
      <c r="B526" s="24" t="s">
        <v>7</v>
      </c>
      <c r="C526" s="25">
        <v>57680</v>
      </c>
      <c r="D526" s="24" t="s">
        <v>357</v>
      </c>
      <c r="E526" s="24" t="s">
        <v>4</v>
      </c>
      <c r="F526" s="24" t="s">
        <v>7</v>
      </c>
      <c r="G526" s="4" t="s">
        <v>766</v>
      </c>
    </row>
    <row r="527" spans="1:14" s="26" customFormat="1">
      <c r="A527" s="106"/>
      <c r="C527" s="54"/>
    </row>
    <row r="528" spans="1:14" s="26" customFormat="1">
      <c r="A528" s="54"/>
      <c r="C528" s="54"/>
      <c r="H528" s="170" t="s">
        <v>704</v>
      </c>
      <c r="I528" s="174"/>
      <c r="J528" s="174"/>
      <c r="L528" s="170">
        <v>2017</v>
      </c>
      <c r="M528" s="174"/>
      <c r="N528" s="174"/>
    </row>
    <row r="529" spans="1:14" s="26" customFormat="1">
      <c r="A529" s="54"/>
      <c r="C529" s="54"/>
      <c r="H529" s="165" t="s">
        <v>763</v>
      </c>
      <c r="I529" s="168">
        <v>28</v>
      </c>
      <c r="J529" s="75">
        <f t="shared" ref="J529:J538" si="2">I529/$I$539</f>
        <v>0.12280701754385964</v>
      </c>
      <c r="L529" s="165" t="s">
        <v>763</v>
      </c>
      <c r="M529" s="168">
        <f t="shared" ref="M529:M535" si="3">$I119+$I282+$I529</f>
        <v>89</v>
      </c>
      <c r="N529" s="75">
        <f>M529/$M$538</f>
        <v>0.19347826086956521</v>
      </c>
    </row>
    <row r="530" spans="1:14" s="26" customFormat="1">
      <c r="A530" s="54"/>
      <c r="C530" s="54"/>
      <c r="H530" s="165" t="s">
        <v>576</v>
      </c>
      <c r="I530" s="168">
        <f>483-413</f>
        <v>70</v>
      </c>
      <c r="J530" s="75">
        <f t="shared" si="2"/>
        <v>0.30701754385964913</v>
      </c>
      <c r="L530" s="165" t="s">
        <v>576</v>
      </c>
      <c r="M530" s="168">
        <f t="shared" si="3"/>
        <v>110</v>
      </c>
      <c r="N530" s="75">
        <f t="shared" ref="N530:N537" si="4">M530/$M$538</f>
        <v>0.2391304347826087</v>
      </c>
    </row>
    <row r="531" spans="1:14" s="26" customFormat="1">
      <c r="A531" s="54"/>
      <c r="C531" s="54"/>
      <c r="H531" s="10" t="s">
        <v>436</v>
      </c>
      <c r="I531" s="168">
        <v>20</v>
      </c>
      <c r="J531" s="75">
        <f t="shared" si="2"/>
        <v>8.771929824561403E-2</v>
      </c>
      <c r="L531" s="10" t="s">
        <v>436</v>
      </c>
      <c r="M531" s="168">
        <f t="shared" si="3"/>
        <v>44</v>
      </c>
      <c r="N531" s="75">
        <f t="shared" si="4"/>
        <v>9.5652173913043481E-2</v>
      </c>
    </row>
    <row r="532" spans="1:14" s="26" customFormat="1">
      <c r="A532" s="54"/>
      <c r="C532" s="54"/>
      <c r="H532" s="10" t="s">
        <v>766</v>
      </c>
      <c r="I532" s="168">
        <v>4</v>
      </c>
      <c r="J532" s="75">
        <f t="shared" si="2"/>
        <v>1.7543859649122806E-2</v>
      </c>
      <c r="L532" s="10" t="s">
        <v>766</v>
      </c>
      <c r="M532" s="168">
        <f t="shared" si="3"/>
        <v>8</v>
      </c>
      <c r="N532" s="75">
        <f t="shared" si="4"/>
        <v>1.7391304347826087E-2</v>
      </c>
    </row>
    <row r="533" spans="1:14" s="26" customFormat="1">
      <c r="A533" s="54"/>
      <c r="C533" s="54"/>
      <c r="H533" s="10" t="s">
        <v>577</v>
      </c>
      <c r="I533" s="168">
        <v>54</v>
      </c>
      <c r="J533" s="75">
        <f t="shared" si="2"/>
        <v>0.23684210526315788</v>
      </c>
      <c r="L533" s="10" t="s">
        <v>577</v>
      </c>
      <c r="M533" s="168">
        <f t="shared" si="3"/>
        <v>128</v>
      </c>
      <c r="N533" s="75">
        <f t="shared" si="4"/>
        <v>0.27826086956521739</v>
      </c>
    </row>
    <row r="534" spans="1:14" s="26" customFormat="1">
      <c r="A534" s="54"/>
      <c r="C534" s="54"/>
      <c r="H534" s="165" t="s">
        <v>435</v>
      </c>
      <c r="I534" s="168">
        <v>25</v>
      </c>
      <c r="J534" s="75">
        <f t="shared" si="2"/>
        <v>0.10964912280701754</v>
      </c>
      <c r="L534" s="165" t="s">
        <v>435</v>
      </c>
      <c r="M534" s="168">
        <f t="shared" si="3"/>
        <v>28</v>
      </c>
      <c r="N534" s="75">
        <f t="shared" si="4"/>
        <v>6.0869565217391307E-2</v>
      </c>
    </row>
    <row r="535" spans="1:14">
      <c r="H535" s="165" t="s">
        <v>765</v>
      </c>
      <c r="I535" s="168"/>
      <c r="J535" s="75">
        <f t="shared" si="2"/>
        <v>0</v>
      </c>
      <c r="L535" s="165" t="s">
        <v>765</v>
      </c>
      <c r="M535" s="168">
        <f t="shared" si="3"/>
        <v>1</v>
      </c>
      <c r="N535" s="75">
        <f t="shared" si="4"/>
        <v>2.1739130434782609E-3</v>
      </c>
    </row>
    <row r="536" spans="1:14">
      <c r="H536" s="165" t="s">
        <v>3747</v>
      </c>
      <c r="I536" s="168">
        <v>4</v>
      </c>
      <c r="J536" s="75">
        <f t="shared" si="2"/>
        <v>1.7543859649122806E-2</v>
      </c>
      <c r="L536" s="10" t="s">
        <v>764</v>
      </c>
      <c r="M536" s="168">
        <f>$I126+$I289+$I537</f>
        <v>1</v>
      </c>
      <c r="N536" s="75">
        <f t="shared" si="4"/>
        <v>2.1739130434782609E-3</v>
      </c>
    </row>
    <row r="537" spans="1:14">
      <c r="H537" s="10" t="s">
        <v>764</v>
      </c>
      <c r="I537" s="168">
        <v>1</v>
      </c>
      <c r="J537" s="75">
        <f t="shared" si="2"/>
        <v>4.3859649122807015E-3</v>
      </c>
      <c r="L537" s="10" t="s">
        <v>767</v>
      </c>
      <c r="M537" s="168">
        <f>$I127+$I290+$I538</f>
        <v>51</v>
      </c>
      <c r="N537" s="75">
        <f t="shared" si="4"/>
        <v>0.1108695652173913</v>
      </c>
    </row>
    <row r="538" spans="1:14">
      <c r="H538" s="10" t="s">
        <v>767</v>
      </c>
      <c r="I538" s="168">
        <v>22</v>
      </c>
      <c r="J538" s="75">
        <f t="shared" si="2"/>
        <v>9.6491228070175433E-2</v>
      </c>
      <c r="M538" s="174">
        <f>SUM(M529:M537)</f>
        <v>460</v>
      </c>
      <c r="N538" s="67">
        <f>SUM(N529:N537)</f>
        <v>1</v>
      </c>
    </row>
    <row r="539" spans="1:14">
      <c r="I539" s="174">
        <f>SUM(I529:I538)</f>
        <v>228</v>
      </c>
      <c r="J539" s="67">
        <f>SUM(J529:J538)</f>
        <v>1</v>
      </c>
    </row>
    <row r="540" spans="1:14">
      <c r="H540" s="26"/>
      <c r="I540" s="26">
        <f>526-298</f>
        <v>228</v>
      </c>
      <c r="J540" s="26"/>
    </row>
    <row r="542" spans="1:14" ht="32">
      <c r="B542" s="31" t="s">
        <v>282</v>
      </c>
    </row>
  </sheetData>
  <autoFilter ref="A2:G522" xr:uid="{00000000-0009-0000-0000-000031000000}"/>
  <sortState ref="A299:G526">
    <sortCondition ref="G298"/>
  </sortState>
  <pageMargins left="0" right="0" top="0" bottom="0" header="0.31496062992125984" footer="0.31496062992125984"/>
  <pageSetup paperSize="9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2">
    <pageSetUpPr fitToPage="1"/>
  </sheetPr>
  <dimension ref="A1:K216"/>
  <sheetViews>
    <sheetView topLeftCell="G1" zoomScale="244" zoomScaleNormal="244" zoomScalePageLayoutView="244" workbookViewId="0">
      <pane ySplit="1" topLeftCell="A197" activePane="bottomLeft" state="frozen"/>
      <selection pane="bottomLeft" activeCell="H4" sqref="H4:H202"/>
    </sheetView>
  </sheetViews>
  <sheetFormatPr baseColWidth="10" defaultRowHeight="21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  <col min="9" max="11" width="10.83203125" style="87"/>
  </cols>
  <sheetData>
    <row r="1" spans="1:11" ht="49.5" customHeight="1" thickBot="1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199" t="s">
        <v>3</v>
      </c>
      <c r="H1" s="86" t="s">
        <v>285</v>
      </c>
    </row>
    <row r="2" spans="1:11" s="121" customFormat="1" ht="49.5" customHeight="1" thickBot="1">
      <c r="A2" s="191">
        <v>43107</v>
      </c>
      <c r="B2" s="193" t="s">
        <v>4</v>
      </c>
      <c r="C2" s="195">
        <v>3428</v>
      </c>
      <c r="D2" s="197" t="s">
        <v>168</v>
      </c>
      <c r="E2" s="198" t="s">
        <v>4</v>
      </c>
      <c r="F2" s="198" t="s">
        <v>7</v>
      </c>
      <c r="G2" s="198" t="s">
        <v>449</v>
      </c>
      <c r="H2" s="198"/>
      <c r="I2" s="87"/>
      <c r="J2" s="87"/>
      <c r="K2" s="87"/>
    </row>
    <row r="3" spans="1:11" s="121" customFormat="1" ht="49.5" customHeight="1">
      <c r="A3" s="192">
        <v>43121</v>
      </c>
      <c r="B3" s="194" t="s">
        <v>4</v>
      </c>
      <c r="C3" s="196">
        <v>6315</v>
      </c>
      <c r="D3" s="73" t="s">
        <v>469</v>
      </c>
      <c r="E3" s="73" t="s">
        <v>24</v>
      </c>
      <c r="F3" s="73" t="s">
        <v>5</v>
      </c>
      <c r="G3" s="73" t="s">
        <v>776</v>
      </c>
      <c r="H3" s="73"/>
      <c r="I3" s="87"/>
      <c r="J3" s="87"/>
      <c r="K3" s="87"/>
    </row>
    <row r="4" spans="1:11" s="121" customFormat="1" ht="49.5" customHeight="1">
      <c r="A4" s="179">
        <v>43104</v>
      </c>
      <c r="B4" s="180" t="s">
        <v>4</v>
      </c>
      <c r="C4" s="182">
        <v>8399</v>
      </c>
      <c r="D4" s="74" t="s">
        <v>328</v>
      </c>
      <c r="E4" s="74" t="s">
        <v>6</v>
      </c>
      <c r="F4" s="74" t="s">
        <v>6</v>
      </c>
      <c r="G4" s="26" t="s">
        <v>389</v>
      </c>
      <c r="H4" s="74"/>
      <c r="I4" s="87"/>
      <c r="J4" s="87"/>
      <c r="K4" s="87"/>
    </row>
    <row r="5" spans="1:11" ht="15" customHeight="1">
      <c r="A5" s="192">
        <v>43120</v>
      </c>
      <c r="B5" s="194" t="s">
        <v>4</v>
      </c>
      <c r="C5" s="196">
        <v>3583</v>
      </c>
      <c r="D5" s="73" t="s">
        <v>304</v>
      </c>
      <c r="E5" s="73" t="s">
        <v>5</v>
      </c>
      <c r="F5" s="73" t="s">
        <v>7</v>
      </c>
      <c r="G5" s="73" t="s">
        <v>389</v>
      </c>
      <c r="H5" s="73"/>
    </row>
    <row r="6" spans="1:11" ht="15" customHeight="1">
      <c r="A6" s="41">
        <v>43105</v>
      </c>
      <c r="B6" s="33" t="s">
        <v>7</v>
      </c>
      <c r="C6" s="33">
        <v>57110</v>
      </c>
      <c r="D6" s="74" t="s">
        <v>369</v>
      </c>
      <c r="E6" s="33" t="s">
        <v>7</v>
      </c>
      <c r="F6" s="33" t="s">
        <v>7</v>
      </c>
      <c r="G6" s="33" t="s">
        <v>379</v>
      </c>
      <c r="H6" s="33"/>
    </row>
    <row r="7" spans="1:11" ht="15" customHeight="1">
      <c r="A7" s="69">
        <v>43120</v>
      </c>
      <c r="B7" s="70" t="s">
        <v>4</v>
      </c>
      <c r="C7" s="70">
        <v>1912</v>
      </c>
      <c r="D7" s="70" t="s">
        <v>205</v>
      </c>
      <c r="E7" s="70" t="s">
        <v>7</v>
      </c>
      <c r="F7" s="70" t="s">
        <v>10</v>
      </c>
      <c r="G7" s="71" t="s">
        <v>73</v>
      </c>
      <c r="H7" s="70"/>
    </row>
    <row r="8" spans="1:11" ht="15" customHeight="1">
      <c r="A8" s="48">
        <v>43104</v>
      </c>
      <c r="B8" s="32" t="s">
        <v>4</v>
      </c>
      <c r="C8" s="32">
        <v>2167</v>
      </c>
      <c r="D8" s="32" t="s">
        <v>205</v>
      </c>
      <c r="E8" s="32" t="s">
        <v>18</v>
      </c>
      <c r="F8" s="32" t="s">
        <v>7</v>
      </c>
      <c r="G8" s="49" t="s">
        <v>388</v>
      </c>
      <c r="H8" s="32"/>
    </row>
    <row r="9" spans="1:11" ht="15" customHeight="1">
      <c r="A9" s="48">
        <v>43105</v>
      </c>
      <c r="B9" s="32" t="s">
        <v>4</v>
      </c>
      <c r="C9" s="32">
        <v>7327</v>
      </c>
      <c r="D9" s="32" t="s">
        <v>130</v>
      </c>
      <c r="E9" s="32" t="s">
        <v>79</v>
      </c>
      <c r="F9" s="32" t="s">
        <v>363</v>
      </c>
      <c r="G9" s="49" t="s">
        <v>388</v>
      </c>
      <c r="H9" s="32"/>
    </row>
    <row r="10" spans="1:11" ht="15" customHeight="1">
      <c r="A10" s="69">
        <v>43113</v>
      </c>
      <c r="B10" s="70" t="s">
        <v>4</v>
      </c>
      <c r="C10" s="70">
        <v>8030</v>
      </c>
      <c r="D10" s="70" t="s">
        <v>135</v>
      </c>
      <c r="E10" s="70" t="s">
        <v>453</v>
      </c>
      <c r="F10" s="70" t="s">
        <v>7</v>
      </c>
      <c r="G10" s="49" t="s">
        <v>388</v>
      </c>
      <c r="H10" s="70"/>
    </row>
    <row r="11" spans="1:11" ht="15" customHeight="1">
      <c r="A11" s="69">
        <v>43114</v>
      </c>
      <c r="B11" s="70" t="s">
        <v>4</v>
      </c>
      <c r="C11" s="70">
        <v>1457</v>
      </c>
      <c r="D11" s="70" t="s">
        <v>205</v>
      </c>
      <c r="E11" s="70" t="s">
        <v>24</v>
      </c>
      <c r="F11" s="70" t="s">
        <v>24</v>
      </c>
      <c r="G11" s="49" t="s">
        <v>388</v>
      </c>
      <c r="H11" s="70"/>
    </row>
    <row r="12" spans="1:11" ht="15" customHeight="1">
      <c r="A12" s="69">
        <v>43114</v>
      </c>
      <c r="B12" s="70" t="s">
        <v>4</v>
      </c>
      <c r="C12" s="70">
        <v>3253</v>
      </c>
      <c r="D12" s="70" t="s">
        <v>333</v>
      </c>
      <c r="E12" s="70" t="s">
        <v>7</v>
      </c>
      <c r="F12" s="70" t="s">
        <v>5</v>
      </c>
      <c r="G12" s="49" t="s">
        <v>388</v>
      </c>
      <c r="H12" s="70"/>
    </row>
    <row r="13" spans="1:11" ht="15" customHeight="1">
      <c r="A13" s="48">
        <v>43103</v>
      </c>
      <c r="B13" s="32" t="s">
        <v>4</v>
      </c>
      <c r="C13" s="32">
        <v>7248</v>
      </c>
      <c r="D13" s="32" t="s">
        <v>153</v>
      </c>
      <c r="E13" s="32" t="s">
        <v>6</v>
      </c>
      <c r="F13" s="32" t="s">
        <v>52</v>
      </c>
      <c r="G13" s="49" t="s">
        <v>388</v>
      </c>
      <c r="H13" s="32"/>
    </row>
    <row r="14" spans="1:11" ht="15" customHeight="1">
      <c r="A14" s="48">
        <v>43104</v>
      </c>
      <c r="B14" s="32" t="s">
        <v>7</v>
      </c>
      <c r="C14" s="32">
        <v>74500</v>
      </c>
      <c r="D14" s="32" t="s">
        <v>336</v>
      </c>
      <c r="E14" s="32" t="s">
        <v>7</v>
      </c>
      <c r="F14" s="32" t="s">
        <v>7</v>
      </c>
      <c r="G14" s="49" t="s">
        <v>388</v>
      </c>
      <c r="H14" s="32"/>
    </row>
    <row r="15" spans="1:11" ht="15" customHeight="1">
      <c r="A15" s="48">
        <v>43104</v>
      </c>
      <c r="B15" s="32" t="s">
        <v>22</v>
      </c>
      <c r="C15" s="32">
        <v>6791</v>
      </c>
      <c r="D15" s="32" t="s">
        <v>348</v>
      </c>
      <c r="E15" s="32" t="s">
        <v>5</v>
      </c>
      <c r="F15" s="32" t="s">
        <v>5</v>
      </c>
      <c r="G15" s="49" t="s">
        <v>388</v>
      </c>
      <c r="H15" s="32"/>
    </row>
    <row r="16" spans="1:11" ht="15" customHeight="1">
      <c r="A16" s="69">
        <v>43106</v>
      </c>
      <c r="B16" s="70" t="s">
        <v>4</v>
      </c>
      <c r="C16" s="70">
        <v>4480</v>
      </c>
      <c r="D16" s="70" t="s">
        <v>145</v>
      </c>
      <c r="E16" s="70" t="s">
        <v>25</v>
      </c>
      <c r="F16" s="70" t="s">
        <v>7</v>
      </c>
      <c r="G16" s="71" t="s">
        <v>388</v>
      </c>
      <c r="H16" s="70"/>
    </row>
    <row r="17" spans="1:8" ht="15" customHeight="1">
      <c r="A17" s="69">
        <v>43107</v>
      </c>
      <c r="B17" s="70" t="s">
        <v>4</v>
      </c>
      <c r="C17" s="70">
        <v>6136</v>
      </c>
      <c r="D17" s="70" t="s">
        <v>142</v>
      </c>
      <c r="E17" s="70" t="s">
        <v>7</v>
      </c>
      <c r="F17" s="70" t="s">
        <v>7</v>
      </c>
      <c r="G17" s="71" t="s">
        <v>388</v>
      </c>
      <c r="H17" s="70"/>
    </row>
    <row r="18" spans="1:8" ht="15" customHeight="1">
      <c r="A18" s="69">
        <v>43107</v>
      </c>
      <c r="B18" s="70" t="s">
        <v>7</v>
      </c>
      <c r="C18" s="70">
        <v>57390</v>
      </c>
      <c r="D18" s="70" t="s">
        <v>350</v>
      </c>
      <c r="E18" s="70" t="s">
        <v>7</v>
      </c>
      <c r="F18" s="70" t="s">
        <v>7</v>
      </c>
      <c r="G18" s="71" t="s">
        <v>388</v>
      </c>
      <c r="H18" s="70"/>
    </row>
    <row r="19" spans="1:8" ht="15" customHeight="1">
      <c r="A19" s="48">
        <v>43108</v>
      </c>
      <c r="B19" s="32" t="s">
        <v>4</v>
      </c>
      <c r="C19" s="32">
        <v>8086</v>
      </c>
      <c r="D19" s="32" t="s">
        <v>133</v>
      </c>
      <c r="E19" s="32" t="s">
        <v>5</v>
      </c>
      <c r="F19" s="32" t="s">
        <v>5</v>
      </c>
      <c r="G19" s="33" t="s">
        <v>388</v>
      </c>
      <c r="H19" s="32"/>
    </row>
    <row r="20" spans="1:8" ht="15" customHeight="1">
      <c r="A20" s="48">
        <v>43110</v>
      </c>
      <c r="B20" s="32" t="s">
        <v>7</v>
      </c>
      <c r="C20" s="32">
        <v>57270</v>
      </c>
      <c r="D20" s="32" t="s">
        <v>460</v>
      </c>
      <c r="E20" s="32" t="s">
        <v>10</v>
      </c>
      <c r="F20" s="32" t="s">
        <v>7</v>
      </c>
      <c r="G20" s="33" t="s">
        <v>388</v>
      </c>
      <c r="H20" s="32"/>
    </row>
    <row r="21" spans="1:8" ht="15" customHeight="1">
      <c r="A21" s="48">
        <v>43110</v>
      </c>
      <c r="B21" s="32" t="s">
        <v>22</v>
      </c>
      <c r="C21" s="32">
        <v>6791</v>
      </c>
      <c r="D21" s="32" t="s">
        <v>348</v>
      </c>
      <c r="E21" s="32" t="s">
        <v>7</v>
      </c>
      <c r="F21" s="32" t="s">
        <v>7</v>
      </c>
      <c r="G21" s="33" t="s">
        <v>388</v>
      </c>
      <c r="H21" s="32"/>
    </row>
    <row r="22" spans="1:8" ht="15" customHeight="1">
      <c r="A22" s="48">
        <v>43110</v>
      </c>
      <c r="B22" s="32" t="s">
        <v>4</v>
      </c>
      <c r="C22" s="32">
        <v>4570</v>
      </c>
      <c r="D22" s="32" t="s">
        <v>462</v>
      </c>
      <c r="E22" s="32" t="s">
        <v>4</v>
      </c>
      <c r="F22" s="32" t="s">
        <v>5</v>
      </c>
      <c r="G22" s="33" t="s">
        <v>388</v>
      </c>
      <c r="H22" s="32"/>
    </row>
    <row r="23" spans="1:8" ht="15" customHeight="1">
      <c r="A23" s="48">
        <v>43111</v>
      </c>
      <c r="B23" s="32" t="s">
        <v>22</v>
      </c>
      <c r="C23" s="32">
        <v>6781</v>
      </c>
      <c r="D23" s="32" t="s">
        <v>370</v>
      </c>
      <c r="E23" s="32" t="s">
        <v>7</v>
      </c>
      <c r="F23" s="32" t="s">
        <v>242</v>
      </c>
      <c r="G23" s="33" t="s">
        <v>388</v>
      </c>
      <c r="H23" s="32"/>
    </row>
    <row r="24" spans="1:8" ht="15" customHeight="1">
      <c r="A24" s="48">
        <v>43111</v>
      </c>
      <c r="B24" s="32" t="s">
        <v>4</v>
      </c>
      <c r="C24" s="32">
        <v>4277</v>
      </c>
      <c r="D24" s="32" t="s">
        <v>141</v>
      </c>
      <c r="E24" s="32" t="s">
        <v>5</v>
      </c>
      <c r="F24" s="32" t="s">
        <v>7</v>
      </c>
      <c r="G24" s="33" t="s">
        <v>388</v>
      </c>
      <c r="H24" s="32"/>
    </row>
    <row r="25" spans="1:8" ht="15" customHeight="1">
      <c r="A25" s="69">
        <v>43113</v>
      </c>
      <c r="B25" s="70" t="s">
        <v>4</v>
      </c>
      <c r="C25" s="70">
        <v>4991</v>
      </c>
      <c r="D25" s="70" t="s">
        <v>158</v>
      </c>
      <c r="E25" s="70" t="s">
        <v>5</v>
      </c>
      <c r="F25" s="70" t="s">
        <v>7</v>
      </c>
      <c r="G25" s="71" t="s">
        <v>388</v>
      </c>
      <c r="H25" s="70"/>
    </row>
    <row r="26" spans="1:8" ht="15" customHeight="1">
      <c r="A26" s="69">
        <v>43113</v>
      </c>
      <c r="B26" s="70" t="s">
        <v>7</v>
      </c>
      <c r="C26" s="70">
        <v>57100</v>
      </c>
      <c r="D26" s="70" t="s">
        <v>349</v>
      </c>
      <c r="E26" s="70" t="s">
        <v>7</v>
      </c>
      <c r="F26" s="70" t="s">
        <v>7</v>
      </c>
      <c r="G26" s="71" t="s">
        <v>388</v>
      </c>
      <c r="H26" s="70"/>
    </row>
    <row r="27" spans="1:8" ht="15" customHeight="1">
      <c r="A27" s="69">
        <v>43113</v>
      </c>
      <c r="B27" s="70" t="s">
        <v>7</v>
      </c>
      <c r="C27" s="70">
        <v>57330</v>
      </c>
      <c r="D27" s="70" t="s">
        <v>413</v>
      </c>
      <c r="E27" s="70" t="s">
        <v>7</v>
      </c>
      <c r="F27" s="70" t="s">
        <v>7</v>
      </c>
      <c r="G27" s="71" t="s">
        <v>388</v>
      </c>
      <c r="H27" s="70"/>
    </row>
    <row r="28" spans="1:8" ht="15" customHeight="1">
      <c r="A28" s="69">
        <v>43114</v>
      </c>
      <c r="B28" s="70" t="s">
        <v>22</v>
      </c>
      <c r="C28" s="70">
        <v>6790</v>
      </c>
      <c r="D28" s="70" t="s">
        <v>479</v>
      </c>
      <c r="E28" s="70" t="s">
        <v>5</v>
      </c>
      <c r="F28" s="70" t="s">
        <v>7</v>
      </c>
      <c r="G28" s="71" t="s">
        <v>388</v>
      </c>
      <c r="H28" s="70"/>
    </row>
    <row r="29" spans="1:8" ht="15" customHeight="1">
      <c r="A29" s="48">
        <v>43115</v>
      </c>
      <c r="B29" s="32" t="s">
        <v>7</v>
      </c>
      <c r="C29" s="32">
        <v>97400</v>
      </c>
      <c r="D29" s="32" t="s">
        <v>483</v>
      </c>
      <c r="E29" s="32" t="s">
        <v>7</v>
      </c>
      <c r="F29" s="32" t="s">
        <v>24</v>
      </c>
      <c r="G29" s="33" t="s">
        <v>388</v>
      </c>
      <c r="H29" s="32"/>
    </row>
    <row r="30" spans="1:8" ht="15" customHeight="1">
      <c r="A30" s="48">
        <v>43116</v>
      </c>
      <c r="B30" s="32" t="s">
        <v>4</v>
      </c>
      <c r="C30" s="32">
        <v>2663</v>
      </c>
      <c r="D30" s="32" t="s">
        <v>484</v>
      </c>
      <c r="E30" s="32" t="s">
        <v>4</v>
      </c>
      <c r="F30" s="32" t="s">
        <v>6</v>
      </c>
      <c r="G30" s="33" t="s">
        <v>388</v>
      </c>
      <c r="H30" s="32"/>
    </row>
    <row r="31" spans="1:8" ht="15" customHeight="1">
      <c r="A31" s="69">
        <v>43120</v>
      </c>
      <c r="B31" s="70" t="s">
        <v>4</v>
      </c>
      <c r="C31" s="70">
        <v>4682</v>
      </c>
      <c r="D31" s="70" t="s">
        <v>131</v>
      </c>
      <c r="E31" s="70" t="s">
        <v>25</v>
      </c>
      <c r="F31" s="70" t="s">
        <v>7</v>
      </c>
      <c r="G31" s="71" t="s">
        <v>388</v>
      </c>
      <c r="H31" s="70"/>
    </row>
    <row r="32" spans="1:8" ht="15" customHeight="1">
      <c r="A32" s="69">
        <v>43120</v>
      </c>
      <c r="B32" s="70" t="s">
        <v>4</v>
      </c>
      <c r="C32" s="70">
        <v>1521</v>
      </c>
      <c r="D32" s="70" t="s">
        <v>205</v>
      </c>
      <c r="E32" s="70" t="s">
        <v>377</v>
      </c>
      <c r="F32" s="70" t="s">
        <v>24</v>
      </c>
      <c r="G32" s="71" t="s">
        <v>388</v>
      </c>
      <c r="H32" s="70"/>
    </row>
    <row r="33" spans="1:11" ht="15" customHeight="1">
      <c r="A33" s="69">
        <v>43121</v>
      </c>
      <c r="B33" s="70" t="s">
        <v>22</v>
      </c>
      <c r="C33" s="70">
        <v>6780</v>
      </c>
      <c r="D33" s="70" t="s">
        <v>370</v>
      </c>
      <c r="E33" s="70" t="s">
        <v>453</v>
      </c>
      <c r="F33" s="70" t="s">
        <v>24</v>
      </c>
      <c r="G33" s="71" t="s">
        <v>388</v>
      </c>
      <c r="H33" s="70"/>
    </row>
    <row r="34" spans="1:11" ht="15" customHeight="1">
      <c r="A34" s="69">
        <v>43121</v>
      </c>
      <c r="B34" s="70" t="s">
        <v>4</v>
      </c>
      <c r="C34" s="70">
        <v>1515</v>
      </c>
      <c r="D34" s="70" t="s">
        <v>205</v>
      </c>
      <c r="E34" s="70" t="s">
        <v>501</v>
      </c>
      <c r="F34" s="70" t="s">
        <v>24</v>
      </c>
      <c r="G34" s="71" t="s">
        <v>388</v>
      </c>
      <c r="H34" s="70"/>
    </row>
    <row r="35" spans="1:11" ht="15" customHeight="1">
      <c r="A35" s="69">
        <v>43121</v>
      </c>
      <c r="B35" s="70" t="s">
        <v>4</v>
      </c>
      <c r="C35" s="70">
        <v>5489</v>
      </c>
      <c r="D35" s="70" t="s">
        <v>334</v>
      </c>
      <c r="E35" s="70" t="s">
        <v>6</v>
      </c>
      <c r="F35" s="70" t="s">
        <v>4</v>
      </c>
      <c r="G35" s="71" t="s">
        <v>388</v>
      </c>
      <c r="H35" s="70"/>
    </row>
    <row r="36" spans="1:11" ht="15" customHeight="1">
      <c r="A36" s="69">
        <v>43121</v>
      </c>
      <c r="B36" s="70" t="s">
        <v>4</v>
      </c>
      <c r="C36" s="70">
        <v>6214</v>
      </c>
      <c r="D36" s="70" t="s">
        <v>506</v>
      </c>
      <c r="E36" s="70" t="s">
        <v>25</v>
      </c>
      <c r="F36" s="70" t="s">
        <v>12</v>
      </c>
      <c r="G36" s="71" t="s">
        <v>388</v>
      </c>
      <c r="H36" s="70"/>
    </row>
    <row r="37" spans="1:11" ht="15" customHeight="1">
      <c r="A37" s="69">
        <v>43121</v>
      </c>
      <c r="B37" s="70" t="s">
        <v>4</v>
      </c>
      <c r="C37" s="70">
        <v>8611</v>
      </c>
      <c r="D37" s="70" t="s">
        <v>507</v>
      </c>
      <c r="E37" s="70" t="s">
        <v>5</v>
      </c>
      <c r="F37" s="70" t="s">
        <v>7</v>
      </c>
      <c r="G37" s="71" t="s">
        <v>388</v>
      </c>
      <c r="H37" s="70"/>
    </row>
    <row r="38" spans="1:11" ht="15" customHeight="1">
      <c r="A38" s="69">
        <v>43121</v>
      </c>
      <c r="B38" s="70" t="s">
        <v>4</v>
      </c>
      <c r="C38" s="70">
        <v>4531</v>
      </c>
      <c r="D38" s="70" t="s">
        <v>131</v>
      </c>
      <c r="E38" s="70" t="s">
        <v>5</v>
      </c>
      <c r="F38" s="70" t="s">
        <v>7</v>
      </c>
      <c r="G38" s="71" t="s">
        <v>388</v>
      </c>
      <c r="H38" s="70"/>
      <c r="I38" s="87">
        <f>38-12+6</f>
        <v>32</v>
      </c>
      <c r="J38" s="94">
        <f>I38/202</f>
        <v>0.15841584158415842</v>
      </c>
      <c r="K38" s="87" t="s">
        <v>577</v>
      </c>
    </row>
    <row r="39" spans="1:11" ht="15" customHeight="1">
      <c r="A39" s="69">
        <v>43121</v>
      </c>
      <c r="B39" s="70" t="s">
        <v>4</v>
      </c>
      <c r="C39" s="70">
        <v>7215</v>
      </c>
      <c r="D39" s="70" t="s">
        <v>153</v>
      </c>
      <c r="E39" s="70" t="s">
        <v>5</v>
      </c>
      <c r="F39" s="70" t="s">
        <v>7</v>
      </c>
      <c r="G39" s="71" t="s">
        <v>388</v>
      </c>
      <c r="H39" s="70"/>
    </row>
    <row r="40" spans="1:11" ht="15" customHeight="1">
      <c r="A40" s="69">
        <v>43107</v>
      </c>
      <c r="B40" s="70" t="s">
        <v>4</v>
      </c>
      <c r="C40" s="70">
        <v>1425</v>
      </c>
      <c r="D40" s="70" t="s">
        <v>205</v>
      </c>
      <c r="E40" s="70" t="s">
        <v>9</v>
      </c>
      <c r="F40" s="70" t="s">
        <v>6</v>
      </c>
      <c r="G40" s="71" t="s">
        <v>577</v>
      </c>
      <c r="H40" s="70"/>
    </row>
    <row r="41" spans="1:11" ht="15" customHeight="1">
      <c r="A41" s="69">
        <v>43106</v>
      </c>
      <c r="B41" s="70" t="s">
        <v>7</v>
      </c>
      <c r="C41" s="70">
        <v>57330</v>
      </c>
      <c r="D41" s="70" t="s">
        <v>375</v>
      </c>
      <c r="E41" s="70" t="s">
        <v>5</v>
      </c>
      <c r="F41" s="70" t="s">
        <v>7</v>
      </c>
      <c r="G41" s="71" t="s">
        <v>1053</v>
      </c>
      <c r="H41" s="70"/>
    </row>
    <row r="42" spans="1:11" ht="15" customHeight="1">
      <c r="A42" s="69">
        <v>43120</v>
      </c>
      <c r="B42" s="70" t="s">
        <v>4</v>
      </c>
      <c r="C42" s="70">
        <v>6570</v>
      </c>
      <c r="D42" s="70" t="s">
        <v>491</v>
      </c>
      <c r="E42" s="70" t="s">
        <v>5</v>
      </c>
      <c r="F42" s="70" t="s">
        <v>7</v>
      </c>
      <c r="G42" s="71" t="s">
        <v>1038</v>
      </c>
      <c r="H42" s="70"/>
    </row>
    <row r="43" spans="1:11" ht="15" customHeight="1">
      <c r="A43" s="69">
        <v>43120</v>
      </c>
      <c r="B43" s="70" t="s">
        <v>4</v>
      </c>
      <c r="C43" s="70">
        <v>7793</v>
      </c>
      <c r="D43" s="70" t="s">
        <v>140</v>
      </c>
      <c r="E43" s="70" t="s">
        <v>7</v>
      </c>
      <c r="F43" s="70" t="s">
        <v>5</v>
      </c>
      <c r="G43" s="71" t="s">
        <v>486</v>
      </c>
      <c r="H43" s="70"/>
    </row>
    <row r="44" spans="1:11" ht="15" customHeight="1">
      <c r="A44" s="48">
        <v>43111</v>
      </c>
      <c r="B44" s="32" t="s">
        <v>4</v>
      </c>
      <c r="C44" s="32">
        <v>4024</v>
      </c>
      <c r="D44" s="32" t="s">
        <v>141</v>
      </c>
      <c r="E44" s="32" t="s">
        <v>5</v>
      </c>
      <c r="F44" s="32" t="s">
        <v>7</v>
      </c>
      <c r="G44" s="33" t="s">
        <v>463</v>
      </c>
      <c r="H44" s="32"/>
    </row>
    <row r="45" spans="1:11" ht="15" customHeight="1">
      <c r="A45" s="48">
        <v>43109</v>
      </c>
      <c r="B45" s="32" t="s">
        <v>6</v>
      </c>
      <c r="C45" s="32">
        <v>54636</v>
      </c>
      <c r="D45" s="32" t="s">
        <v>458</v>
      </c>
      <c r="E45" s="32" t="s">
        <v>6</v>
      </c>
      <c r="F45" s="32" t="s">
        <v>5</v>
      </c>
      <c r="G45" s="33" t="s">
        <v>459</v>
      </c>
      <c r="H45" s="32"/>
    </row>
    <row r="46" spans="1:11" ht="15" customHeight="1">
      <c r="A46" s="69">
        <v>43120</v>
      </c>
      <c r="B46" s="70" t="s">
        <v>4</v>
      </c>
      <c r="C46" s="70">
        <v>4530</v>
      </c>
      <c r="D46" s="70" t="s">
        <v>131</v>
      </c>
      <c r="E46" s="70" t="s">
        <v>5</v>
      </c>
      <c r="F46" s="70" t="s">
        <v>9</v>
      </c>
      <c r="G46" s="71" t="s">
        <v>131</v>
      </c>
      <c r="H46" s="70"/>
    </row>
    <row r="47" spans="1:11" ht="15" customHeight="1">
      <c r="A47" s="69">
        <v>43114</v>
      </c>
      <c r="B47" s="70" t="s">
        <v>4</v>
      </c>
      <c r="C47" s="70">
        <v>7538</v>
      </c>
      <c r="D47" s="70" t="s">
        <v>468</v>
      </c>
      <c r="E47" s="70" t="s">
        <v>5</v>
      </c>
      <c r="F47" s="70" t="s">
        <v>5</v>
      </c>
      <c r="G47" s="71" t="s">
        <v>123</v>
      </c>
      <c r="H47" s="70"/>
    </row>
    <row r="48" spans="1:11" ht="15" customHeight="1">
      <c r="A48" s="69">
        <v>43120</v>
      </c>
      <c r="B48" s="70" t="s">
        <v>4</v>
      </c>
      <c r="C48" s="70">
        <v>3790</v>
      </c>
      <c r="D48" s="70" t="s">
        <v>189</v>
      </c>
      <c r="E48" s="70" t="s">
        <v>5</v>
      </c>
      <c r="F48" s="70" t="s">
        <v>7</v>
      </c>
      <c r="G48" s="71" t="s">
        <v>123</v>
      </c>
      <c r="H48" s="70"/>
    </row>
    <row r="49" spans="1:11" ht="15" customHeight="1">
      <c r="A49" s="69">
        <v>43114</v>
      </c>
      <c r="B49" s="70" t="s">
        <v>4</v>
      </c>
      <c r="C49" s="70">
        <v>4926</v>
      </c>
      <c r="D49" s="70" t="s">
        <v>152</v>
      </c>
      <c r="E49" s="70" t="s">
        <v>5</v>
      </c>
      <c r="F49" s="70" t="s">
        <v>5</v>
      </c>
      <c r="G49" s="71" t="s">
        <v>478</v>
      </c>
      <c r="H49" s="70"/>
    </row>
    <row r="50" spans="1:11" ht="15" customHeight="1">
      <c r="A50" s="69">
        <v>43107</v>
      </c>
      <c r="B50" s="70" t="s">
        <v>4</v>
      </c>
      <c r="C50" s="70">
        <v>4739</v>
      </c>
      <c r="D50" s="70" t="s">
        <v>180</v>
      </c>
      <c r="E50" s="70" t="s">
        <v>24</v>
      </c>
      <c r="F50" s="70" t="s">
        <v>7</v>
      </c>
      <c r="G50" s="71" t="s">
        <v>454</v>
      </c>
      <c r="H50" s="70"/>
    </row>
    <row r="51" spans="1:11" ht="15" customHeight="1">
      <c r="A51" s="69">
        <v>43114</v>
      </c>
      <c r="B51" s="70" t="s">
        <v>4</v>
      </c>
      <c r="C51" s="70">
        <v>6137</v>
      </c>
      <c r="D51" s="70" t="s">
        <v>142</v>
      </c>
      <c r="E51" s="70" t="s">
        <v>6</v>
      </c>
      <c r="F51" s="70" t="s">
        <v>5</v>
      </c>
      <c r="G51" s="71" t="s">
        <v>454</v>
      </c>
      <c r="H51" s="70"/>
    </row>
    <row r="52" spans="1:11" ht="15" customHeight="1">
      <c r="A52" s="69">
        <v>43114</v>
      </c>
      <c r="B52" s="70" t="s">
        <v>4</v>
      </c>
      <c r="C52" s="70">
        <v>3393</v>
      </c>
      <c r="D52" s="70" t="s">
        <v>297</v>
      </c>
      <c r="E52" s="70" t="s">
        <v>7</v>
      </c>
      <c r="F52" s="70" t="s">
        <v>476</v>
      </c>
      <c r="G52" s="71" t="s">
        <v>454</v>
      </c>
      <c r="H52" s="70"/>
    </row>
    <row r="53" spans="1:11" ht="15" customHeight="1">
      <c r="A53" s="69">
        <v>43121</v>
      </c>
      <c r="B53" s="70" t="s">
        <v>4</v>
      </c>
      <c r="C53" s="70">
        <v>4981</v>
      </c>
      <c r="D53" s="70" t="s">
        <v>290</v>
      </c>
      <c r="E53" s="70" t="s">
        <v>5</v>
      </c>
      <c r="F53" s="70" t="s">
        <v>7</v>
      </c>
      <c r="G53" s="71" t="s">
        <v>454</v>
      </c>
      <c r="H53" s="70"/>
      <c r="I53" s="87">
        <f>158-76</f>
        <v>82</v>
      </c>
      <c r="J53" s="94">
        <f>I53/202</f>
        <v>0.40594059405940597</v>
      </c>
      <c r="K53" s="87" t="s">
        <v>576</v>
      </c>
    </row>
    <row r="54" spans="1:11" ht="15" customHeight="1">
      <c r="A54" s="69">
        <v>43106</v>
      </c>
      <c r="B54" s="70" t="s">
        <v>4</v>
      </c>
      <c r="C54" s="70">
        <v>5426</v>
      </c>
      <c r="D54" s="70" t="s">
        <v>190</v>
      </c>
      <c r="E54" s="70" t="s">
        <v>5</v>
      </c>
      <c r="F54" s="70" t="s">
        <v>7</v>
      </c>
      <c r="G54" s="71" t="s">
        <v>381</v>
      </c>
      <c r="H54" s="70"/>
    </row>
    <row r="55" spans="1:11" ht="15" customHeight="1">
      <c r="A55" s="69">
        <v>43106</v>
      </c>
      <c r="B55" s="70" t="s">
        <v>4</v>
      </c>
      <c r="C55" s="70">
        <v>4696</v>
      </c>
      <c r="D55" s="70" t="s">
        <v>384</v>
      </c>
      <c r="E55" s="70" t="s">
        <v>5</v>
      </c>
      <c r="F55" s="70" t="s">
        <v>7</v>
      </c>
      <c r="G55" s="71" t="s">
        <v>381</v>
      </c>
      <c r="H55" s="70"/>
    </row>
    <row r="56" spans="1:11" ht="15" customHeight="1">
      <c r="A56" s="69">
        <v>43107</v>
      </c>
      <c r="B56" s="70" t="s">
        <v>4</v>
      </c>
      <c r="C56" s="70">
        <v>6170</v>
      </c>
      <c r="D56" s="70" t="s">
        <v>443</v>
      </c>
      <c r="E56" s="70" t="s">
        <v>24</v>
      </c>
      <c r="F56" s="70" t="s">
        <v>7</v>
      </c>
      <c r="G56" s="71" t="s">
        <v>381</v>
      </c>
      <c r="H56" s="70"/>
    </row>
    <row r="57" spans="1:11" ht="15" customHeight="1">
      <c r="A57" s="69">
        <v>43107</v>
      </c>
      <c r="B57" s="70" t="s">
        <v>4</v>
      </c>
      <c r="C57" s="70">
        <v>9188</v>
      </c>
      <c r="D57" s="70" t="s">
        <v>146</v>
      </c>
      <c r="E57" s="70" t="s">
        <v>4</v>
      </c>
      <c r="F57" s="70" t="s">
        <v>6</v>
      </c>
      <c r="G57" s="71" t="s">
        <v>98</v>
      </c>
      <c r="H57" s="70"/>
    </row>
    <row r="58" spans="1:11">
      <c r="A58" s="69">
        <v>43107</v>
      </c>
      <c r="B58" s="70" t="s">
        <v>4</v>
      </c>
      <c r="C58" s="70">
        <v>9262</v>
      </c>
      <c r="D58" s="70" t="s">
        <v>200</v>
      </c>
      <c r="E58" s="70" t="s">
        <v>256</v>
      </c>
      <c r="F58" s="70" t="s">
        <v>25</v>
      </c>
      <c r="G58" s="70" t="s">
        <v>98</v>
      </c>
      <c r="H58" s="70"/>
    </row>
    <row r="59" spans="1:11">
      <c r="A59" s="69">
        <v>43107</v>
      </c>
      <c r="B59" s="70" t="s">
        <v>4</v>
      </c>
      <c r="C59" s="70">
        <v>8077</v>
      </c>
      <c r="D59" s="70" t="s">
        <v>133</v>
      </c>
      <c r="E59" s="70" t="s">
        <v>451</v>
      </c>
      <c r="F59" s="70" t="s">
        <v>24</v>
      </c>
      <c r="G59" s="70" t="s">
        <v>98</v>
      </c>
      <c r="H59" s="70"/>
    </row>
    <row r="60" spans="1:11">
      <c r="A60" s="69">
        <v>43114</v>
      </c>
      <c r="B60" s="70" t="s">
        <v>4</v>
      </c>
      <c r="C60" s="70">
        <v>8273</v>
      </c>
      <c r="D60" s="70" t="s">
        <v>162</v>
      </c>
      <c r="E60" s="70" t="s">
        <v>25</v>
      </c>
      <c r="F60" s="70" t="s">
        <v>7</v>
      </c>
      <c r="G60" s="70" t="s">
        <v>98</v>
      </c>
      <c r="H60" s="70"/>
    </row>
    <row r="61" spans="1:11">
      <c r="A61" s="69">
        <v>43114</v>
      </c>
      <c r="B61" s="70" t="s">
        <v>4</v>
      </c>
      <c r="C61" s="70">
        <v>1858</v>
      </c>
      <c r="D61" s="70" t="s">
        <v>205</v>
      </c>
      <c r="E61" s="70" t="s">
        <v>7</v>
      </c>
      <c r="F61" s="70" t="s">
        <v>7</v>
      </c>
      <c r="G61" s="70" t="s">
        <v>98</v>
      </c>
      <c r="H61" s="70"/>
    </row>
    <row r="62" spans="1:11">
      <c r="A62" s="69">
        <v>43120</v>
      </c>
      <c r="B62" s="70" t="s">
        <v>22</v>
      </c>
      <c r="C62" s="70">
        <v>6700</v>
      </c>
      <c r="D62" s="70"/>
      <c r="E62" s="70" t="s">
        <v>7</v>
      </c>
      <c r="F62" s="70" t="s">
        <v>24</v>
      </c>
      <c r="G62" s="70" t="s">
        <v>98</v>
      </c>
      <c r="H62" s="70"/>
    </row>
    <row r="63" spans="1:11">
      <c r="A63" s="69">
        <v>43120</v>
      </c>
      <c r="B63" s="70" t="s">
        <v>4</v>
      </c>
      <c r="C63" s="70">
        <v>4640</v>
      </c>
      <c r="D63" s="70" t="s">
        <v>131</v>
      </c>
      <c r="E63" s="70" t="s">
        <v>25</v>
      </c>
      <c r="F63" s="70" t="s">
        <v>7</v>
      </c>
      <c r="G63" s="70" t="s">
        <v>98</v>
      </c>
      <c r="H63" s="70"/>
    </row>
    <row r="64" spans="1:11">
      <c r="A64" s="69">
        <v>43121</v>
      </c>
      <c r="B64" s="70" t="s">
        <v>4</v>
      </c>
      <c r="C64" s="70">
        <v>7246</v>
      </c>
      <c r="D64" s="70" t="s">
        <v>156</v>
      </c>
      <c r="E64" s="70" t="s">
        <v>5</v>
      </c>
      <c r="F64" s="70" t="s">
        <v>52</v>
      </c>
      <c r="G64" s="70" t="s">
        <v>98</v>
      </c>
      <c r="H64" s="70"/>
    </row>
    <row r="65" spans="1:10">
      <c r="A65" s="48">
        <v>43103</v>
      </c>
      <c r="B65" s="32" t="s">
        <v>4</v>
      </c>
      <c r="C65" s="32">
        <v>7415</v>
      </c>
      <c r="D65" s="32" t="s">
        <v>321</v>
      </c>
      <c r="E65" s="32" t="s">
        <v>71</v>
      </c>
      <c r="F65" s="32" t="s">
        <v>52</v>
      </c>
      <c r="G65" s="32" t="s">
        <v>42</v>
      </c>
      <c r="H65" s="32"/>
    </row>
    <row r="66" spans="1:10">
      <c r="A66" s="69">
        <v>43106</v>
      </c>
      <c r="B66" s="70" t="s">
        <v>4</v>
      </c>
      <c r="C66" s="70">
        <v>1227</v>
      </c>
      <c r="D66" s="70" t="s">
        <v>205</v>
      </c>
      <c r="E66" s="70" t="s">
        <v>242</v>
      </c>
      <c r="F66" s="70" t="s">
        <v>9</v>
      </c>
      <c r="G66" s="70" t="s">
        <v>42</v>
      </c>
      <c r="H66" s="70"/>
    </row>
    <row r="67" spans="1:10">
      <c r="A67" s="69">
        <v>43106</v>
      </c>
      <c r="B67" s="70" t="s">
        <v>4</v>
      </c>
      <c r="C67" s="70">
        <v>7480</v>
      </c>
      <c r="D67" s="70" t="s">
        <v>373</v>
      </c>
      <c r="E67" s="70" t="s">
        <v>5</v>
      </c>
      <c r="F67" s="70" t="s">
        <v>6</v>
      </c>
      <c r="G67" s="70" t="s">
        <v>42</v>
      </c>
      <c r="H67" s="70"/>
    </row>
    <row r="68" spans="1:10">
      <c r="A68" s="69">
        <v>43106</v>
      </c>
      <c r="B68" s="70" t="s">
        <v>6</v>
      </c>
      <c r="C68" s="70">
        <v>66706</v>
      </c>
      <c r="D68" s="70" t="s">
        <v>219</v>
      </c>
      <c r="E68" s="70" t="s">
        <v>377</v>
      </c>
      <c r="F68" s="70" t="s">
        <v>378</v>
      </c>
      <c r="G68" s="70" t="s">
        <v>42</v>
      </c>
      <c r="H68" s="70"/>
    </row>
    <row r="69" spans="1:10">
      <c r="A69" s="69">
        <v>43106</v>
      </c>
      <c r="B69" s="70" t="s">
        <v>4</v>
      </c>
      <c r="C69" s="70">
        <v>1353</v>
      </c>
      <c r="D69" s="70" t="s">
        <v>136</v>
      </c>
      <c r="E69" s="70" t="s">
        <v>79</v>
      </c>
      <c r="F69" s="70" t="s">
        <v>7</v>
      </c>
      <c r="G69" s="70" t="s">
        <v>42</v>
      </c>
      <c r="H69" s="70"/>
    </row>
    <row r="70" spans="1:10">
      <c r="A70" s="69">
        <v>43106</v>
      </c>
      <c r="B70" s="70" t="s">
        <v>4</v>
      </c>
      <c r="C70" s="70">
        <v>8426</v>
      </c>
      <c r="D70" s="70" t="s">
        <v>385</v>
      </c>
      <c r="E70" s="70" t="s">
        <v>7</v>
      </c>
      <c r="F70" s="70" t="s">
        <v>242</v>
      </c>
      <c r="G70" s="70" t="s">
        <v>42</v>
      </c>
      <c r="H70" s="70"/>
      <c r="I70" s="87">
        <v>14</v>
      </c>
      <c r="J70" s="94">
        <f>I70/202</f>
        <v>6.9306930693069313E-2</v>
      </c>
    </row>
    <row r="71" spans="1:10">
      <c r="A71" s="69">
        <v>43121</v>
      </c>
      <c r="B71" s="70" t="s">
        <v>4</v>
      </c>
      <c r="C71" s="70">
        <v>8614</v>
      </c>
      <c r="D71" s="70" t="s">
        <v>509</v>
      </c>
      <c r="E71" s="70" t="s">
        <v>7</v>
      </c>
      <c r="F71" s="70" t="s">
        <v>24</v>
      </c>
      <c r="G71" s="70" t="s">
        <v>510</v>
      </c>
      <c r="H71" s="70"/>
    </row>
    <row r="72" spans="1:10">
      <c r="A72" s="69">
        <v>43106</v>
      </c>
      <c r="B72" s="70" t="s">
        <v>4</v>
      </c>
      <c r="C72" s="70">
        <v>4953</v>
      </c>
      <c r="D72" s="70" t="s">
        <v>386</v>
      </c>
      <c r="E72" s="70" t="s">
        <v>4</v>
      </c>
      <c r="F72" s="70" t="s">
        <v>7</v>
      </c>
      <c r="G72" s="70" t="s">
        <v>392</v>
      </c>
      <c r="H72" s="70"/>
    </row>
    <row r="73" spans="1:10">
      <c r="A73" s="69">
        <v>43107</v>
      </c>
      <c r="B73" s="70" t="s">
        <v>4</v>
      </c>
      <c r="C73" s="70">
        <v>4671</v>
      </c>
      <c r="D73" s="70" t="s">
        <v>207</v>
      </c>
      <c r="E73" s="70" t="s">
        <v>4</v>
      </c>
      <c r="F73" s="70" t="s">
        <v>7</v>
      </c>
      <c r="G73" s="70" t="s">
        <v>392</v>
      </c>
      <c r="H73" s="70"/>
    </row>
    <row r="74" spans="1:10">
      <c r="A74" s="69">
        <v>43120</v>
      </c>
      <c r="B74" s="70" t="s">
        <v>4</v>
      </c>
      <c r="C74" s="70">
        <v>4640</v>
      </c>
      <c r="D74" s="70" t="s">
        <v>131</v>
      </c>
      <c r="E74" s="70" t="s">
        <v>25</v>
      </c>
      <c r="F74" s="70" t="s">
        <v>7</v>
      </c>
      <c r="G74" s="70" t="s">
        <v>392</v>
      </c>
      <c r="H74" s="70"/>
    </row>
    <row r="75" spans="1:10">
      <c r="A75" s="69">
        <v>43121</v>
      </c>
      <c r="B75" s="70" t="s">
        <v>4</v>
      </c>
      <c r="C75" s="70">
        <v>4594</v>
      </c>
      <c r="D75" s="70" t="s">
        <v>131</v>
      </c>
      <c r="E75" s="70" t="s">
        <v>25</v>
      </c>
      <c r="F75" s="70" t="s">
        <v>5</v>
      </c>
      <c r="G75" s="70" t="s">
        <v>392</v>
      </c>
      <c r="H75" s="70"/>
    </row>
    <row r="76" spans="1:10">
      <c r="A76" s="48">
        <v>43103</v>
      </c>
      <c r="B76" s="32" t="s">
        <v>4</v>
      </c>
      <c r="C76" s="32">
        <v>6917</v>
      </c>
      <c r="D76" s="53" t="s">
        <v>286</v>
      </c>
      <c r="E76" s="32" t="s">
        <v>7</v>
      </c>
      <c r="F76" s="32" t="s">
        <v>7</v>
      </c>
      <c r="G76" s="32" t="s">
        <v>65</v>
      </c>
      <c r="H76" s="32"/>
    </row>
    <row r="77" spans="1:10">
      <c r="A77" s="48">
        <v>43103</v>
      </c>
      <c r="B77" s="32" t="s">
        <v>4</v>
      </c>
      <c r="C77" s="32">
        <v>1321</v>
      </c>
      <c r="D77" s="32" t="s">
        <v>318</v>
      </c>
      <c r="E77" s="32" t="s">
        <v>7</v>
      </c>
      <c r="F77" s="32" t="s">
        <v>7</v>
      </c>
      <c r="G77" s="32" t="s">
        <v>65</v>
      </c>
      <c r="H77" s="32"/>
    </row>
    <row r="78" spans="1:10">
      <c r="A78" s="48">
        <v>43103</v>
      </c>
      <c r="B78" s="32" t="s">
        <v>4</v>
      </c>
      <c r="C78" s="32">
        <v>5359</v>
      </c>
      <c r="D78" s="32" t="s">
        <v>155</v>
      </c>
      <c r="E78" s="32" t="s">
        <v>319</v>
      </c>
      <c r="F78" s="32" t="s">
        <v>56</v>
      </c>
      <c r="G78" s="32" t="s">
        <v>65</v>
      </c>
      <c r="H78" s="65"/>
    </row>
    <row r="79" spans="1:10">
      <c r="A79" s="48">
        <v>43103</v>
      </c>
      <c r="B79" s="32" t="s">
        <v>7</v>
      </c>
      <c r="C79" s="32">
        <v>11000</v>
      </c>
      <c r="D79" s="32" t="s">
        <v>322</v>
      </c>
      <c r="E79" s="32" t="s">
        <v>7</v>
      </c>
      <c r="F79" s="32" t="s">
        <v>7</v>
      </c>
      <c r="G79" s="32" t="s">
        <v>65</v>
      </c>
      <c r="H79" s="32"/>
    </row>
    <row r="80" spans="1:10">
      <c r="A80" s="48">
        <v>43103</v>
      </c>
      <c r="B80" s="32" t="s">
        <v>7</v>
      </c>
      <c r="C80" s="32">
        <v>31290</v>
      </c>
      <c r="D80" s="32" t="s">
        <v>323</v>
      </c>
      <c r="E80" s="32" t="s">
        <v>7</v>
      </c>
      <c r="F80" s="32" t="s">
        <v>7</v>
      </c>
      <c r="G80" s="32" t="s">
        <v>65</v>
      </c>
      <c r="H80" s="32"/>
    </row>
    <row r="81" spans="1:8">
      <c r="A81" s="48">
        <v>43103</v>
      </c>
      <c r="B81" s="32" t="s">
        <v>7</v>
      </c>
      <c r="C81" s="32">
        <v>57330</v>
      </c>
      <c r="D81" s="32" t="s">
        <v>324</v>
      </c>
      <c r="E81" s="32" t="s">
        <v>7</v>
      </c>
      <c r="F81" s="32" t="s">
        <v>7</v>
      </c>
      <c r="G81" s="32" t="s">
        <v>65</v>
      </c>
      <c r="H81" s="32"/>
    </row>
    <row r="82" spans="1:8">
      <c r="A82" s="48">
        <v>43103</v>
      </c>
      <c r="B82" s="32" t="s">
        <v>4</v>
      </c>
      <c r="C82" s="32">
        <v>1473</v>
      </c>
      <c r="D82" s="32" t="s">
        <v>132</v>
      </c>
      <c r="E82" s="32" t="s">
        <v>71</v>
      </c>
      <c r="F82" s="32" t="s">
        <v>5</v>
      </c>
      <c r="G82" s="32" t="s">
        <v>65</v>
      </c>
      <c r="H82" s="32"/>
    </row>
    <row r="83" spans="1:8">
      <c r="A83" s="48">
        <v>43103</v>
      </c>
      <c r="B83" s="32" t="s">
        <v>4</v>
      </c>
      <c r="C83" s="32">
        <v>3961</v>
      </c>
      <c r="D83" s="32" t="s">
        <v>325</v>
      </c>
      <c r="E83" s="32" t="s">
        <v>7</v>
      </c>
      <c r="F83" s="32" t="s">
        <v>7</v>
      </c>
      <c r="G83" s="32" t="s">
        <v>65</v>
      </c>
      <c r="H83" s="32"/>
    </row>
    <row r="84" spans="1:8">
      <c r="A84" s="48">
        <v>43103</v>
      </c>
      <c r="B84" s="32" t="s">
        <v>22</v>
      </c>
      <c r="C84" s="32">
        <v>6747</v>
      </c>
      <c r="D84" s="32" t="s">
        <v>326</v>
      </c>
      <c r="E84" s="32" t="s">
        <v>7</v>
      </c>
      <c r="F84" s="32" t="s">
        <v>7</v>
      </c>
      <c r="G84" s="32" t="s">
        <v>65</v>
      </c>
      <c r="H84" s="32"/>
    </row>
    <row r="85" spans="1:8">
      <c r="A85" s="48">
        <v>43103</v>
      </c>
      <c r="B85" s="32" t="s">
        <v>7</v>
      </c>
      <c r="C85" s="32">
        <v>57185</v>
      </c>
      <c r="D85" s="32" t="s">
        <v>327</v>
      </c>
      <c r="E85" s="32" t="s">
        <v>7</v>
      </c>
      <c r="F85" s="32" t="s">
        <v>7</v>
      </c>
      <c r="G85" s="4" t="s">
        <v>65</v>
      </c>
      <c r="H85" s="32"/>
    </row>
    <row r="86" spans="1:8">
      <c r="A86" s="48">
        <v>43104</v>
      </c>
      <c r="B86" s="32" t="s">
        <v>4</v>
      </c>
      <c r="C86" s="32">
        <v>4381</v>
      </c>
      <c r="D86" s="32" t="s">
        <v>160</v>
      </c>
      <c r="E86" s="32" t="s">
        <v>87</v>
      </c>
      <c r="F86" s="32" t="s">
        <v>6</v>
      </c>
      <c r="G86" s="4" t="s">
        <v>65</v>
      </c>
      <c r="H86" s="32"/>
    </row>
    <row r="87" spans="1:8">
      <c r="A87" s="48">
        <v>43104</v>
      </c>
      <c r="B87" s="32" t="s">
        <v>4</v>
      </c>
      <c r="C87" s="32">
        <v>9179</v>
      </c>
      <c r="D87" s="32" t="s">
        <v>346</v>
      </c>
      <c r="E87" s="32" t="s">
        <v>347</v>
      </c>
      <c r="F87" s="32" t="s">
        <v>5</v>
      </c>
      <c r="G87" s="4" t="s">
        <v>65</v>
      </c>
      <c r="H87" s="32"/>
    </row>
    <row r="88" spans="1:8">
      <c r="A88" s="48">
        <v>43104</v>
      </c>
      <c r="B88" s="32" t="s">
        <v>4</v>
      </c>
      <c r="C88" s="32">
        <v>8391</v>
      </c>
      <c r="D88" s="32" t="s">
        <v>186</v>
      </c>
      <c r="E88" s="32" t="s">
        <v>22</v>
      </c>
      <c r="F88" s="32" t="s">
        <v>22</v>
      </c>
      <c r="G88" s="4" t="s">
        <v>65</v>
      </c>
      <c r="H88" s="32"/>
    </row>
    <row r="89" spans="1:8">
      <c r="A89" s="48">
        <v>43105</v>
      </c>
      <c r="B89" s="32" t="s">
        <v>4</v>
      </c>
      <c r="C89" s="32">
        <v>8043</v>
      </c>
      <c r="D89" s="32" t="s">
        <v>135</v>
      </c>
      <c r="E89" s="32" t="s">
        <v>79</v>
      </c>
      <c r="F89" s="32" t="s">
        <v>24</v>
      </c>
      <c r="G89" s="32" t="s">
        <v>65</v>
      </c>
      <c r="H89" s="32"/>
    </row>
    <row r="90" spans="1:8">
      <c r="A90" s="48">
        <v>43105</v>
      </c>
      <c r="B90" s="32" t="s">
        <v>4</v>
      </c>
      <c r="C90" s="32">
        <v>8047</v>
      </c>
      <c r="D90" s="32" t="s">
        <v>135</v>
      </c>
      <c r="E90" s="32" t="s">
        <v>7</v>
      </c>
      <c r="F90" s="32" t="s">
        <v>364</v>
      </c>
      <c r="G90" s="32" t="s">
        <v>65</v>
      </c>
      <c r="H90" s="32"/>
    </row>
    <row r="91" spans="1:8">
      <c r="A91" s="48">
        <v>43105</v>
      </c>
      <c r="B91" s="32" t="s">
        <v>7</v>
      </c>
      <c r="C91" s="32">
        <v>57880</v>
      </c>
      <c r="D91" s="32" t="s">
        <v>365</v>
      </c>
      <c r="E91" s="32" t="s">
        <v>7</v>
      </c>
      <c r="F91" s="32" t="s">
        <v>7</v>
      </c>
      <c r="G91" s="32" t="s">
        <v>65</v>
      </c>
      <c r="H91" s="32"/>
    </row>
    <row r="92" spans="1:8">
      <c r="A92" s="48">
        <v>43105</v>
      </c>
      <c r="B92" s="32" t="s">
        <v>22</v>
      </c>
      <c r="C92" s="32">
        <v>6724</v>
      </c>
      <c r="D92" s="32" t="s">
        <v>366</v>
      </c>
      <c r="E92" s="32" t="s">
        <v>7</v>
      </c>
      <c r="F92" s="32" t="s">
        <v>24</v>
      </c>
      <c r="G92" s="32" t="s">
        <v>65</v>
      </c>
      <c r="H92" s="32"/>
    </row>
    <row r="93" spans="1:8">
      <c r="A93" s="48">
        <v>43105</v>
      </c>
      <c r="B93" s="32" t="s">
        <v>4</v>
      </c>
      <c r="C93" s="32">
        <v>4980</v>
      </c>
      <c r="D93" s="32" t="s">
        <v>290</v>
      </c>
      <c r="E93" s="32" t="s">
        <v>25</v>
      </c>
      <c r="F93" s="32" t="s">
        <v>7</v>
      </c>
      <c r="G93" s="32" t="s">
        <v>65</v>
      </c>
      <c r="H93" s="32"/>
    </row>
    <row r="94" spans="1:8">
      <c r="A94" s="48">
        <v>43105</v>
      </c>
      <c r="B94" s="32" t="s">
        <v>7</v>
      </c>
      <c r="C94" s="32">
        <v>57570</v>
      </c>
      <c r="D94" s="32" t="s">
        <v>368</v>
      </c>
      <c r="E94" s="32" t="s">
        <v>7</v>
      </c>
      <c r="F94" s="32" t="s">
        <v>7</v>
      </c>
      <c r="G94" s="32" t="s">
        <v>65</v>
      </c>
      <c r="H94" s="32"/>
    </row>
    <row r="95" spans="1:8">
      <c r="A95" s="48">
        <v>43105</v>
      </c>
      <c r="B95" s="32" t="s">
        <v>4</v>
      </c>
      <c r="C95" s="32">
        <v>8365</v>
      </c>
      <c r="D95" s="32" t="s">
        <v>176</v>
      </c>
      <c r="E95" s="32" t="s">
        <v>5</v>
      </c>
      <c r="F95" s="32" t="s">
        <v>5</v>
      </c>
      <c r="G95" s="32" t="s">
        <v>65</v>
      </c>
      <c r="H95" s="32"/>
    </row>
    <row r="96" spans="1:8">
      <c r="A96" s="48">
        <v>43105</v>
      </c>
      <c r="B96" s="32" t="s">
        <v>22</v>
      </c>
      <c r="C96" s="32">
        <v>6780</v>
      </c>
      <c r="D96" s="32" t="s">
        <v>370</v>
      </c>
      <c r="E96" s="32" t="s">
        <v>7</v>
      </c>
      <c r="F96" s="32" t="s">
        <v>7</v>
      </c>
      <c r="G96" s="32" t="s">
        <v>65</v>
      </c>
      <c r="H96" s="32"/>
    </row>
    <row r="97" spans="1:8">
      <c r="A97" s="48">
        <v>43105</v>
      </c>
      <c r="B97" s="32" t="s">
        <v>7</v>
      </c>
      <c r="C97" s="32">
        <v>57390</v>
      </c>
      <c r="D97" s="32" t="s">
        <v>350</v>
      </c>
      <c r="E97" s="32" t="s">
        <v>7</v>
      </c>
      <c r="F97" s="32" t="s">
        <v>7</v>
      </c>
      <c r="G97" s="32" t="s">
        <v>65</v>
      </c>
      <c r="H97" s="32"/>
    </row>
    <row r="98" spans="1:8">
      <c r="A98" s="69">
        <v>43106</v>
      </c>
      <c r="B98" s="70" t="s">
        <v>4</v>
      </c>
      <c r="C98" s="70">
        <v>9741</v>
      </c>
      <c r="D98" s="70" t="s">
        <v>371</v>
      </c>
      <c r="E98" s="70" t="s">
        <v>5</v>
      </c>
      <c r="F98" s="70" t="s">
        <v>5</v>
      </c>
      <c r="G98" s="70" t="s">
        <v>65</v>
      </c>
      <c r="H98" s="70"/>
    </row>
    <row r="99" spans="1:8">
      <c r="A99" s="69">
        <v>43106</v>
      </c>
      <c r="B99" s="70" t="s">
        <v>4</v>
      </c>
      <c r="C99" s="70">
        <v>1631</v>
      </c>
      <c r="D99" s="70" t="s">
        <v>205</v>
      </c>
      <c r="E99" s="70" t="s">
        <v>376</v>
      </c>
      <c r="F99" s="70" t="s">
        <v>242</v>
      </c>
      <c r="G99" s="70" t="s">
        <v>65</v>
      </c>
      <c r="H99" s="70"/>
    </row>
    <row r="100" spans="1:8">
      <c r="A100" s="69">
        <v>43106</v>
      </c>
      <c r="B100" s="70" t="s">
        <v>4</v>
      </c>
      <c r="C100" s="70">
        <v>8021</v>
      </c>
      <c r="D100" s="70" t="s">
        <v>135</v>
      </c>
      <c r="E100" s="70" t="s">
        <v>7</v>
      </c>
      <c r="F100" s="70" t="s">
        <v>242</v>
      </c>
      <c r="G100" s="70" t="s">
        <v>65</v>
      </c>
      <c r="H100" s="70"/>
    </row>
    <row r="101" spans="1:8">
      <c r="A101" s="69">
        <v>43106</v>
      </c>
      <c r="B101" s="70" t="s">
        <v>4</v>
      </c>
      <c r="C101" s="70">
        <v>5761</v>
      </c>
      <c r="D101" s="70" t="s">
        <v>374</v>
      </c>
      <c r="E101" s="70" t="s">
        <v>5</v>
      </c>
      <c r="F101" s="70" t="s">
        <v>7</v>
      </c>
      <c r="G101" s="70" t="s">
        <v>65</v>
      </c>
      <c r="H101" s="72"/>
    </row>
    <row r="102" spans="1:8">
      <c r="A102" s="69">
        <v>43106</v>
      </c>
      <c r="B102" s="70" t="s">
        <v>4</v>
      </c>
      <c r="C102" s="70">
        <v>2233</v>
      </c>
      <c r="D102" s="70" t="s">
        <v>205</v>
      </c>
      <c r="E102" s="70" t="s">
        <v>6</v>
      </c>
      <c r="F102" s="70" t="s">
        <v>7</v>
      </c>
      <c r="G102" s="70" t="s">
        <v>65</v>
      </c>
      <c r="H102" s="70"/>
    </row>
    <row r="103" spans="1:8">
      <c r="A103" s="69">
        <v>43106</v>
      </c>
      <c r="B103" s="70" t="s">
        <v>7</v>
      </c>
      <c r="C103" s="70">
        <v>57710</v>
      </c>
      <c r="D103" s="70" t="s">
        <v>383</v>
      </c>
      <c r="E103" s="70" t="s">
        <v>7</v>
      </c>
      <c r="F103" s="70" t="s">
        <v>242</v>
      </c>
      <c r="G103" s="70" t="s">
        <v>65</v>
      </c>
      <c r="H103" s="70"/>
    </row>
    <row r="104" spans="1:8">
      <c r="A104" s="69">
        <v>43107</v>
      </c>
      <c r="B104" s="70" t="s">
        <v>6</v>
      </c>
      <c r="C104" s="70">
        <v>54293</v>
      </c>
      <c r="D104" s="70" t="s">
        <v>434</v>
      </c>
      <c r="E104" s="70" t="s">
        <v>6</v>
      </c>
      <c r="F104" s="70" t="s">
        <v>24</v>
      </c>
      <c r="G104" s="70" t="s">
        <v>65</v>
      </c>
      <c r="H104" s="70"/>
    </row>
    <row r="105" spans="1:8">
      <c r="A105" s="69">
        <v>43107</v>
      </c>
      <c r="B105" s="70" t="s">
        <v>4</v>
      </c>
      <c r="C105" s="70">
        <v>1344</v>
      </c>
      <c r="D105" s="70" t="s">
        <v>205</v>
      </c>
      <c r="E105" s="70" t="s">
        <v>7</v>
      </c>
      <c r="F105" s="70" t="s">
        <v>6</v>
      </c>
      <c r="G105" s="70" t="s">
        <v>65</v>
      </c>
      <c r="H105" s="70"/>
    </row>
    <row r="106" spans="1:8">
      <c r="A106" s="69">
        <v>43107</v>
      </c>
      <c r="B106" s="70" t="s">
        <v>4</v>
      </c>
      <c r="C106" s="70">
        <v>3470</v>
      </c>
      <c r="D106" s="70" t="s">
        <v>333</v>
      </c>
      <c r="E106" s="70" t="s">
        <v>4</v>
      </c>
      <c r="F106" s="70" t="s">
        <v>7</v>
      </c>
      <c r="G106" s="70" t="s">
        <v>65</v>
      </c>
      <c r="H106" s="70"/>
    </row>
    <row r="107" spans="1:8">
      <c r="A107" s="48">
        <v>43109</v>
      </c>
      <c r="B107" s="32" t="s">
        <v>4</v>
      </c>
      <c r="C107" s="32">
        <v>7681</v>
      </c>
      <c r="D107" s="32" t="s">
        <v>182</v>
      </c>
      <c r="E107" s="32" t="s">
        <v>24</v>
      </c>
      <c r="F107" s="32" t="s">
        <v>5</v>
      </c>
      <c r="G107" s="32" t="s">
        <v>65</v>
      </c>
      <c r="H107" s="32"/>
    </row>
    <row r="108" spans="1:8">
      <c r="A108" s="48">
        <v>43110</v>
      </c>
      <c r="B108" s="32" t="s">
        <v>7</v>
      </c>
      <c r="C108" s="32">
        <v>25620</v>
      </c>
      <c r="D108" s="32" t="s">
        <v>461</v>
      </c>
      <c r="E108" s="32" t="s">
        <v>29</v>
      </c>
      <c r="F108" s="32" t="s">
        <v>211</v>
      </c>
      <c r="G108" s="32" t="s">
        <v>65</v>
      </c>
      <c r="H108" s="32"/>
    </row>
    <row r="109" spans="1:8">
      <c r="A109" s="48">
        <v>43112</v>
      </c>
      <c r="B109" s="32" t="s">
        <v>6</v>
      </c>
      <c r="C109" s="32">
        <v>55105</v>
      </c>
      <c r="D109" s="32" t="s">
        <v>465</v>
      </c>
      <c r="E109" s="32" t="s">
        <v>6</v>
      </c>
      <c r="F109" s="32" t="s">
        <v>24</v>
      </c>
      <c r="G109" s="32" t="s">
        <v>65</v>
      </c>
      <c r="H109" s="32"/>
    </row>
    <row r="110" spans="1:8">
      <c r="A110" s="69">
        <v>43113</v>
      </c>
      <c r="B110" s="70" t="s">
        <v>7</v>
      </c>
      <c r="C110" s="70">
        <v>57390</v>
      </c>
      <c r="D110" s="70" t="s">
        <v>350</v>
      </c>
      <c r="E110" s="70" t="s">
        <v>61</v>
      </c>
      <c r="F110" s="70" t="s">
        <v>7</v>
      </c>
      <c r="G110" s="70" t="s">
        <v>65</v>
      </c>
      <c r="H110" s="70"/>
    </row>
    <row r="111" spans="1:8">
      <c r="A111" s="69">
        <v>43113</v>
      </c>
      <c r="B111" s="70" t="s">
        <v>4</v>
      </c>
      <c r="C111" s="70">
        <v>1336</v>
      </c>
      <c r="D111" s="70" t="s">
        <v>205</v>
      </c>
      <c r="E111" s="70" t="s">
        <v>7</v>
      </c>
      <c r="F111" s="70" t="s">
        <v>7</v>
      </c>
      <c r="G111" s="70" t="s">
        <v>65</v>
      </c>
      <c r="H111" s="70"/>
    </row>
    <row r="112" spans="1:8">
      <c r="A112" s="69">
        <v>43113</v>
      </c>
      <c r="B112" s="70" t="s">
        <v>4</v>
      </c>
      <c r="C112" s="70">
        <v>5760</v>
      </c>
      <c r="D112" s="70" t="s">
        <v>338</v>
      </c>
      <c r="E112" s="70" t="s">
        <v>5</v>
      </c>
      <c r="F112" s="70" t="s">
        <v>5</v>
      </c>
      <c r="G112" s="70" t="s">
        <v>65</v>
      </c>
      <c r="H112" s="70"/>
    </row>
    <row r="113" spans="1:8">
      <c r="A113" s="69">
        <v>43113</v>
      </c>
      <c r="B113" s="70" t="s">
        <v>4</v>
      </c>
      <c r="C113" s="70">
        <v>5671</v>
      </c>
      <c r="D113" s="70" t="s">
        <v>291</v>
      </c>
      <c r="E113" s="70" t="s">
        <v>5</v>
      </c>
      <c r="F113" s="70" t="s">
        <v>5</v>
      </c>
      <c r="G113" s="70" t="s">
        <v>65</v>
      </c>
      <c r="H113" s="70"/>
    </row>
    <row r="114" spans="1:8">
      <c r="A114" s="69">
        <v>43113</v>
      </c>
      <c r="B114" s="70" t="s">
        <v>4</v>
      </c>
      <c r="C114" s="70">
        <v>2440</v>
      </c>
      <c r="D114" s="70" t="s">
        <v>205</v>
      </c>
      <c r="E114" s="70" t="s">
        <v>7</v>
      </c>
      <c r="F114" s="70" t="s">
        <v>7</v>
      </c>
      <c r="G114" s="70" t="s">
        <v>65</v>
      </c>
      <c r="H114" s="70"/>
    </row>
    <row r="115" spans="1:8">
      <c r="A115" s="69">
        <v>43113</v>
      </c>
      <c r="B115" s="70" t="s">
        <v>4</v>
      </c>
      <c r="C115" s="70">
        <v>7430</v>
      </c>
      <c r="D115" s="70" t="s">
        <v>467</v>
      </c>
      <c r="E115" s="70" t="s">
        <v>5</v>
      </c>
      <c r="F115" s="70" t="s">
        <v>5</v>
      </c>
      <c r="G115" s="70" t="s">
        <v>65</v>
      </c>
      <c r="H115" s="70"/>
    </row>
    <row r="116" spans="1:8">
      <c r="A116" s="69">
        <v>43113</v>
      </c>
      <c r="B116" s="70" t="s">
        <v>7</v>
      </c>
      <c r="C116" s="70">
        <v>57310</v>
      </c>
      <c r="D116" s="70" t="s">
        <v>165</v>
      </c>
      <c r="E116" s="70" t="s">
        <v>7</v>
      </c>
      <c r="F116" s="70" t="s">
        <v>7</v>
      </c>
      <c r="G116" s="70" t="s">
        <v>65</v>
      </c>
      <c r="H116" s="70"/>
    </row>
    <row r="117" spans="1:8">
      <c r="A117" s="69">
        <v>43113</v>
      </c>
      <c r="B117" s="70" t="s">
        <v>4</v>
      </c>
      <c r="C117" s="70">
        <v>7525</v>
      </c>
      <c r="D117" s="70" t="s">
        <v>468</v>
      </c>
      <c r="E117" s="70" t="s">
        <v>25</v>
      </c>
      <c r="F117" s="70" t="s">
        <v>24</v>
      </c>
      <c r="G117" s="70" t="s">
        <v>65</v>
      </c>
      <c r="H117" s="70"/>
    </row>
    <row r="118" spans="1:8">
      <c r="A118" s="69">
        <v>43113</v>
      </c>
      <c r="B118" s="70" t="s">
        <v>4</v>
      </c>
      <c r="C118" s="70">
        <v>6315</v>
      </c>
      <c r="D118" s="70" t="s">
        <v>469</v>
      </c>
      <c r="E118" s="70" t="s">
        <v>24</v>
      </c>
      <c r="F118" s="70" t="s">
        <v>5</v>
      </c>
      <c r="G118" s="70" t="s">
        <v>65</v>
      </c>
      <c r="H118" s="70"/>
    </row>
    <row r="119" spans="1:8">
      <c r="A119" s="69">
        <v>43114</v>
      </c>
      <c r="B119" s="70" t="s">
        <v>7</v>
      </c>
      <c r="C119" s="70">
        <v>67300</v>
      </c>
      <c r="D119" s="70" t="s">
        <v>472</v>
      </c>
      <c r="E119" s="70" t="s">
        <v>7</v>
      </c>
      <c r="F119" s="70" t="s">
        <v>7</v>
      </c>
      <c r="G119" s="70" t="s">
        <v>65</v>
      </c>
      <c r="H119" s="70"/>
    </row>
    <row r="120" spans="1:8">
      <c r="A120" s="69">
        <v>43114</v>
      </c>
      <c r="B120" s="70" t="s">
        <v>6</v>
      </c>
      <c r="C120" s="70">
        <v>54457</v>
      </c>
      <c r="D120" s="70" t="s">
        <v>473</v>
      </c>
      <c r="E120" s="70" t="s">
        <v>7</v>
      </c>
      <c r="F120" s="70" t="s">
        <v>7</v>
      </c>
      <c r="G120" s="70" t="s">
        <v>65</v>
      </c>
      <c r="H120" s="70"/>
    </row>
    <row r="121" spans="1:8">
      <c r="A121" s="69">
        <v>43114</v>
      </c>
      <c r="B121" s="70" t="s">
        <v>4</v>
      </c>
      <c r="C121" s="70">
        <v>5756</v>
      </c>
      <c r="D121" s="70" t="s">
        <v>329</v>
      </c>
      <c r="E121" s="70" t="s">
        <v>24</v>
      </c>
      <c r="F121" s="70" t="s">
        <v>24</v>
      </c>
      <c r="G121" s="70" t="s">
        <v>65</v>
      </c>
      <c r="H121" s="70"/>
    </row>
    <row r="122" spans="1:8">
      <c r="A122" s="69">
        <v>43114</v>
      </c>
      <c r="B122" s="70" t="s">
        <v>4</v>
      </c>
      <c r="C122" s="70">
        <v>7447</v>
      </c>
      <c r="D122" s="70" t="s">
        <v>474</v>
      </c>
      <c r="E122" s="70" t="s">
        <v>18</v>
      </c>
      <c r="F122" s="70" t="s">
        <v>24</v>
      </c>
      <c r="G122" s="70" t="s">
        <v>65</v>
      </c>
      <c r="H122" s="70"/>
    </row>
    <row r="123" spans="1:8">
      <c r="A123" s="69">
        <v>43114</v>
      </c>
      <c r="B123" s="70" t="s">
        <v>6</v>
      </c>
      <c r="C123" s="70">
        <v>54296</v>
      </c>
      <c r="D123" s="70" t="s">
        <v>434</v>
      </c>
      <c r="E123" s="70" t="s">
        <v>6</v>
      </c>
      <c r="F123" s="70" t="s">
        <v>24</v>
      </c>
      <c r="G123" s="70" t="s">
        <v>65</v>
      </c>
      <c r="H123" s="70"/>
    </row>
    <row r="124" spans="1:8">
      <c r="A124" s="69">
        <v>43114</v>
      </c>
      <c r="B124" s="70" t="s">
        <v>6</v>
      </c>
      <c r="C124" s="70">
        <v>54295</v>
      </c>
      <c r="D124" s="70" t="s">
        <v>434</v>
      </c>
      <c r="E124" s="70" t="s">
        <v>6</v>
      </c>
      <c r="F124" s="70" t="s">
        <v>6</v>
      </c>
      <c r="G124" s="70" t="s">
        <v>65</v>
      </c>
      <c r="H124" s="70"/>
    </row>
    <row r="125" spans="1:8">
      <c r="A125" s="69">
        <v>43114</v>
      </c>
      <c r="B125" s="70" t="s">
        <v>4</v>
      </c>
      <c r="C125" s="70">
        <v>1617</v>
      </c>
      <c r="D125" s="70" t="s">
        <v>205</v>
      </c>
      <c r="E125" s="70" t="s">
        <v>475</v>
      </c>
      <c r="F125" s="70" t="s">
        <v>24</v>
      </c>
      <c r="G125" s="70" t="s">
        <v>65</v>
      </c>
      <c r="H125" s="70"/>
    </row>
    <row r="126" spans="1:8">
      <c r="A126" s="69">
        <v>43114</v>
      </c>
      <c r="B126" s="70" t="s">
        <v>4</v>
      </c>
      <c r="C126" s="70">
        <v>8091</v>
      </c>
      <c r="D126" s="70" t="s">
        <v>133</v>
      </c>
      <c r="E126" s="70" t="s">
        <v>12</v>
      </c>
      <c r="F126" s="70" t="s">
        <v>7</v>
      </c>
      <c r="G126" s="70" t="s">
        <v>65</v>
      </c>
      <c r="H126" s="70"/>
    </row>
    <row r="127" spans="1:8">
      <c r="A127" s="69">
        <v>43114</v>
      </c>
      <c r="B127" s="70" t="s">
        <v>4</v>
      </c>
      <c r="C127" s="70">
        <v>3271</v>
      </c>
      <c r="D127" s="70" t="s">
        <v>333</v>
      </c>
      <c r="E127" s="70" t="s">
        <v>7</v>
      </c>
      <c r="F127" s="70" t="s">
        <v>24</v>
      </c>
      <c r="G127" s="70" t="s">
        <v>65</v>
      </c>
      <c r="H127" s="70"/>
    </row>
    <row r="128" spans="1:8">
      <c r="A128" s="69">
        <v>43114</v>
      </c>
      <c r="B128" s="70" t="s">
        <v>4</v>
      </c>
      <c r="C128" s="70">
        <v>4971</v>
      </c>
      <c r="D128" s="70" t="s">
        <v>199</v>
      </c>
      <c r="E128" s="70" t="s">
        <v>477</v>
      </c>
      <c r="F128" s="70" t="s">
        <v>7</v>
      </c>
      <c r="G128" s="70" t="s">
        <v>65</v>
      </c>
      <c r="H128" s="70"/>
    </row>
    <row r="129" spans="1:8">
      <c r="A129" s="48">
        <v>43115</v>
      </c>
      <c r="B129" s="32" t="s">
        <v>4</v>
      </c>
      <c r="C129" s="32">
        <v>1937</v>
      </c>
      <c r="D129" s="32" t="s">
        <v>205</v>
      </c>
      <c r="E129" s="32" t="s">
        <v>5</v>
      </c>
      <c r="F129" s="32" t="s">
        <v>7</v>
      </c>
      <c r="G129" s="32" t="s">
        <v>65</v>
      </c>
      <c r="H129" s="32"/>
    </row>
    <row r="130" spans="1:8">
      <c r="A130" s="48">
        <v>43115</v>
      </c>
      <c r="B130" s="32" t="s">
        <v>4</v>
      </c>
      <c r="C130" s="32">
        <v>7766</v>
      </c>
      <c r="D130" s="32" t="s">
        <v>140</v>
      </c>
      <c r="E130" s="32" t="s">
        <v>25</v>
      </c>
      <c r="F130" s="32" t="s">
        <v>7</v>
      </c>
      <c r="G130" s="32" t="s">
        <v>65</v>
      </c>
      <c r="H130" s="32"/>
    </row>
    <row r="131" spans="1:8">
      <c r="A131" s="48">
        <v>43118</v>
      </c>
      <c r="B131" s="32" t="s">
        <v>4</v>
      </c>
      <c r="C131" s="32">
        <v>2523</v>
      </c>
      <c r="D131" s="32" t="s">
        <v>205</v>
      </c>
      <c r="E131" s="32" t="s">
        <v>6</v>
      </c>
      <c r="F131" s="32" t="s">
        <v>24</v>
      </c>
      <c r="G131" s="32" t="s">
        <v>65</v>
      </c>
      <c r="H131" s="32"/>
    </row>
    <row r="132" spans="1:8">
      <c r="A132" s="48">
        <v>43118</v>
      </c>
      <c r="B132" s="32" t="s">
        <v>4</v>
      </c>
      <c r="C132" s="32">
        <v>2511</v>
      </c>
      <c r="D132" s="32" t="s">
        <v>205</v>
      </c>
      <c r="E132" s="32" t="s">
        <v>4</v>
      </c>
      <c r="F132" s="32" t="s">
        <v>6</v>
      </c>
      <c r="G132" s="32" t="s">
        <v>65</v>
      </c>
      <c r="H132" s="32"/>
    </row>
    <row r="133" spans="1:8">
      <c r="A133" s="48">
        <v>43118</v>
      </c>
      <c r="B133" s="32" t="s">
        <v>4</v>
      </c>
      <c r="C133" s="32">
        <v>2125</v>
      </c>
      <c r="D133" s="32" t="s">
        <v>205</v>
      </c>
      <c r="E133" s="32" t="s">
        <v>24</v>
      </c>
      <c r="F133" s="32" t="s">
        <v>24</v>
      </c>
      <c r="G133" s="32" t="s">
        <v>65</v>
      </c>
      <c r="H133" s="32"/>
    </row>
    <row r="134" spans="1:8">
      <c r="A134" s="69">
        <v>43120</v>
      </c>
      <c r="B134" s="70" t="s">
        <v>22</v>
      </c>
      <c r="C134" s="70">
        <v>6700</v>
      </c>
      <c r="D134" s="70"/>
      <c r="E134" s="70" t="s">
        <v>7</v>
      </c>
      <c r="F134" s="70" t="s">
        <v>24</v>
      </c>
      <c r="G134" s="70" t="s">
        <v>65</v>
      </c>
      <c r="H134" s="70"/>
    </row>
    <row r="135" spans="1:8">
      <c r="A135" s="69">
        <v>43120</v>
      </c>
      <c r="B135" s="70" t="s">
        <v>4</v>
      </c>
      <c r="C135" s="70">
        <v>8016</v>
      </c>
      <c r="D135" s="70" t="s">
        <v>135</v>
      </c>
      <c r="E135" s="70" t="s">
        <v>24</v>
      </c>
      <c r="F135" s="70" t="s">
        <v>7</v>
      </c>
      <c r="G135" s="70" t="s">
        <v>65</v>
      </c>
      <c r="H135" s="70"/>
    </row>
    <row r="136" spans="1:8">
      <c r="A136" s="69">
        <v>43120</v>
      </c>
      <c r="B136" s="70" t="s">
        <v>4</v>
      </c>
      <c r="C136" s="70">
        <v>8245</v>
      </c>
      <c r="D136" s="70" t="s">
        <v>162</v>
      </c>
      <c r="E136" s="70" t="s">
        <v>485</v>
      </c>
      <c r="F136" s="70" t="s">
        <v>24</v>
      </c>
      <c r="G136" s="70" t="s">
        <v>65</v>
      </c>
      <c r="H136" s="70"/>
    </row>
    <row r="137" spans="1:8">
      <c r="A137" s="69">
        <v>43120</v>
      </c>
      <c r="B137" s="70" t="s">
        <v>4</v>
      </c>
      <c r="C137" s="70">
        <v>9154</v>
      </c>
      <c r="D137" s="70" t="s">
        <v>487</v>
      </c>
      <c r="E137" s="70" t="s">
        <v>7</v>
      </c>
      <c r="F137" s="70" t="s">
        <v>24</v>
      </c>
      <c r="G137" s="70" t="s">
        <v>65</v>
      </c>
      <c r="H137" s="70"/>
    </row>
    <row r="138" spans="1:8">
      <c r="A138" s="69">
        <v>43120</v>
      </c>
      <c r="B138" s="70" t="s">
        <v>4</v>
      </c>
      <c r="C138" s="70">
        <v>7416</v>
      </c>
      <c r="D138" s="70" t="s">
        <v>488</v>
      </c>
      <c r="E138" s="70" t="s">
        <v>489</v>
      </c>
      <c r="F138" s="70" t="s">
        <v>24</v>
      </c>
      <c r="G138" s="70" t="s">
        <v>65</v>
      </c>
      <c r="H138" s="70"/>
    </row>
    <row r="139" spans="1:8">
      <c r="A139" s="69">
        <v>43120</v>
      </c>
      <c r="B139" s="70" t="s">
        <v>7</v>
      </c>
      <c r="C139" s="70">
        <v>55800</v>
      </c>
      <c r="D139" s="70" t="s">
        <v>490</v>
      </c>
      <c r="E139" s="70" t="s">
        <v>5</v>
      </c>
      <c r="F139" s="70" t="s">
        <v>7</v>
      </c>
      <c r="G139" s="70" t="s">
        <v>65</v>
      </c>
      <c r="H139" s="70"/>
    </row>
    <row r="140" spans="1:8">
      <c r="A140" s="69">
        <v>43120</v>
      </c>
      <c r="B140" s="70" t="s">
        <v>4</v>
      </c>
      <c r="C140" s="70">
        <v>8271</v>
      </c>
      <c r="D140" s="70" t="s">
        <v>24</v>
      </c>
      <c r="E140" s="70" t="s">
        <v>24</v>
      </c>
      <c r="F140" s="70" t="s">
        <v>493</v>
      </c>
      <c r="G140" s="70" t="s">
        <v>65</v>
      </c>
      <c r="H140" s="70"/>
    </row>
    <row r="141" spans="1:8">
      <c r="A141" s="69">
        <v>43120</v>
      </c>
      <c r="B141" s="70" t="s">
        <v>6</v>
      </c>
      <c r="C141" s="70">
        <v>54317</v>
      </c>
      <c r="D141" s="70" t="s">
        <v>494</v>
      </c>
      <c r="E141" s="70" t="s">
        <v>5</v>
      </c>
      <c r="F141" s="70" t="s">
        <v>6</v>
      </c>
      <c r="G141" s="70" t="s">
        <v>65</v>
      </c>
      <c r="H141" s="70"/>
    </row>
    <row r="142" spans="1:8">
      <c r="A142" s="69">
        <v>43121</v>
      </c>
      <c r="B142" s="70" t="s">
        <v>4</v>
      </c>
      <c r="C142" s="70">
        <v>8531</v>
      </c>
      <c r="D142" s="70" t="s">
        <v>164</v>
      </c>
      <c r="E142" s="70" t="s">
        <v>5</v>
      </c>
      <c r="F142" s="70" t="s">
        <v>7</v>
      </c>
      <c r="G142" s="70" t="s">
        <v>65</v>
      </c>
      <c r="H142" s="70"/>
    </row>
    <row r="143" spans="1:8">
      <c r="A143" s="69">
        <v>43121</v>
      </c>
      <c r="B143" s="70" t="s">
        <v>7</v>
      </c>
      <c r="C143" s="70">
        <v>54440</v>
      </c>
      <c r="D143" s="70"/>
      <c r="E143" s="70" t="s">
        <v>7</v>
      </c>
      <c r="F143" s="70" t="s">
        <v>7</v>
      </c>
      <c r="G143" s="70" t="s">
        <v>65</v>
      </c>
      <c r="H143" s="70"/>
    </row>
    <row r="144" spans="1:8">
      <c r="A144" s="69">
        <v>43121</v>
      </c>
      <c r="B144" s="70" t="s">
        <v>4</v>
      </c>
      <c r="C144" s="70">
        <v>5714</v>
      </c>
      <c r="D144" s="70" t="s">
        <v>341</v>
      </c>
      <c r="E144" s="70" t="s">
        <v>12</v>
      </c>
      <c r="F144" s="70" t="s">
        <v>24</v>
      </c>
      <c r="G144" s="70" t="s">
        <v>65</v>
      </c>
      <c r="H144" s="70"/>
    </row>
    <row r="145" spans="1:8">
      <c r="A145" s="69">
        <v>43121</v>
      </c>
      <c r="B145" s="70" t="s">
        <v>4</v>
      </c>
      <c r="C145" s="70">
        <v>2542</v>
      </c>
      <c r="D145" s="70" t="s">
        <v>205</v>
      </c>
      <c r="E145" s="70" t="s">
        <v>24</v>
      </c>
      <c r="F145" s="70" t="s">
        <v>499</v>
      </c>
      <c r="G145" s="70" t="s">
        <v>65</v>
      </c>
      <c r="H145" s="70"/>
    </row>
    <row r="146" spans="1:8">
      <c r="A146" s="69">
        <v>43121</v>
      </c>
      <c r="B146" s="70" t="s">
        <v>4</v>
      </c>
      <c r="C146" s="70">
        <v>1549</v>
      </c>
      <c r="D146" s="70" t="s">
        <v>205</v>
      </c>
      <c r="E146" s="70" t="s">
        <v>500</v>
      </c>
      <c r="F146" s="70" t="s">
        <v>24</v>
      </c>
      <c r="G146" s="70" t="s">
        <v>65</v>
      </c>
      <c r="H146" s="70"/>
    </row>
    <row r="147" spans="1:8">
      <c r="A147" s="69">
        <v>43121</v>
      </c>
      <c r="B147" s="70" t="s">
        <v>4</v>
      </c>
      <c r="C147" s="70">
        <v>8217</v>
      </c>
      <c r="D147" s="70" t="s">
        <v>162</v>
      </c>
      <c r="E147" s="70" t="s">
        <v>503</v>
      </c>
      <c r="F147" s="70" t="s">
        <v>24</v>
      </c>
      <c r="G147" s="70" t="s">
        <v>65</v>
      </c>
      <c r="H147" s="70"/>
    </row>
    <row r="148" spans="1:8">
      <c r="A148" s="69">
        <v>43121</v>
      </c>
      <c r="B148" s="70" t="s">
        <v>4</v>
      </c>
      <c r="C148" s="70">
        <v>2611</v>
      </c>
      <c r="D148" s="70" t="s">
        <v>136</v>
      </c>
      <c r="E148" s="70" t="s">
        <v>25</v>
      </c>
      <c r="F148" s="70" t="s">
        <v>6</v>
      </c>
      <c r="G148" s="70" t="s">
        <v>65</v>
      </c>
      <c r="H148" s="70"/>
    </row>
    <row r="149" spans="1:8">
      <c r="A149" s="69">
        <v>43121</v>
      </c>
      <c r="B149" s="70" t="s">
        <v>6</v>
      </c>
      <c r="C149" s="70">
        <v>54290</v>
      </c>
      <c r="D149" s="70" t="s">
        <v>434</v>
      </c>
      <c r="E149" s="70" t="s">
        <v>377</v>
      </c>
      <c r="F149" s="70" t="s">
        <v>6</v>
      </c>
      <c r="G149" s="70" t="s">
        <v>65</v>
      </c>
      <c r="H149" s="70"/>
    </row>
    <row r="150" spans="1:8">
      <c r="A150" s="69">
        <v>43121</v>
      </c>
      <c r="B150" s="70" t="s">
        <v>4</v>
      </c>
      <c r="C150" s="70">
        <v>8550</v>
      </c>
      <c r="D150" s="70" t="s">
        <v>505</v>
      </c>
      <c r="E150" s="70" t="s">
        <v>25</v>
      </c>
      <c r="F150" s="70" t="s">
        <v>24</v>
      </c>
      <c r="G150" s="70" t="s">
        <v>65</v>
      </c>
      <c r="H150" s="70"/>
    </row>
    <row r="151" spans="1:8">
      <c r="A151" s="69">
        <v>43121</v>
      </c>
      <c r="B151" s="70" t="s">
        <v>4</v>
      </c>
      <c r="C151" s="70">
        <v>8350</v>
      </c>
      <c r="D151" s="70" t="s">
        <v>295</v>
      </c>
      <c r="E151" s="70" t="s">
        <v>5</v>
      </c>
      <c r="F151" s="70" t="s">
        <v>7</v>
      </c>
      <c r="G151" s="70" t="s">
        <v>65</v>
      </c>
      <c r="H151" s="70"/>
    </row>
    <row r="152" spans="1:8">
      <c r="A152" s="69">
        <v>43121</v>
      </c>
      <c r="B152" s="70" t="s">
        <v>4</v>
      </c>
      <c r="C152" s="70">
        <v>1143</v>
      </c>
      <c r="D152" s="70" t="s">
        <v>205</v>
      </c>
      <c r="E152" s="70" t="s">
        <v>25</v>
      </c>
      <c r="F152" s="70" t="s">
        <v>24</v>
      </c>
      <c r="G152" s="70" t="s">
        <v>65</v>
      </c>
      <c r="H152" s="70"/>
    </row>
    <row r="153" spans="1:8">
      <c r="A153" s="69">
        <v>43121</v>
      </c>
      <c r="B153" s="70" t="s">
        <v>4</v>
      </c>
      <c r="C153" s="70">
        <v>1148</v>
      </c>
      <c r="D153" s="70" t="s">
        <v>205</v>
      </c>
      <c r="E153" s="70" t="s">
        <v>476</v>
      </c>
      <c r="F153" s="70" t="s">
        <v>511</v>
      </c>
      <c r="G153" s="70" t="s">
        <v>65</v>
      </c>
      <c r="H153" s="70"/>
    </row>
    <row r="154" spans="1:8">
      <c r="A154" s="69">
        <v>43121</v>
      </c>
      <c r="B154" s="70" t="s">
        <v>4</v>
      </c>
      <c r="C154" s="70">
        <v>8072</v>
      </c>
      <c r="D154" s="70" t="s">
        <v>133</v>
      </c>
      <c r="E154" s="70" t="s">
        <v>5</v>
      </c>
      <c r="F154" s="70" t="s">
        <v>7</v>
      </c>
      <c r="G154" s="70" t="s">
        <v>65</v>
      </c>
      <c r="H154" s="70"/>
    </row>
    <row r="155" spans="1:8">
      <c r="A155" s="69">
        <v>43121</v>
      </c>
      <c r="B155" s="70" t="s">
        <v>4</v>
      </c>
      <c r="C155" s="70">
        <v>8086</v>
      </c>
      <c r="D155" s="70" t="s">
        <v>133</v>
      </c>
      <c r="E155" s="70" t="s">
        <v>513</v>
      </c>
      <c r="F155" s="70" t="s">
        <v>5</v>
      </c>
      <c r="G155" s="70" t="s">
        <v>65</v>
      </c>
      <c r="H155" s="70"/>
    </row>
    <row r="156" spans="1:8">
      <c r="A156" s="69">
        <v>43121</v>
      </c>
      <c r="B156" s="70" t="s">
        <v>4</v>
      </c>
      <c r="C156" s="70">
        <v>4520</v>
      </c>
      <c r="D156" s="70" t="s">
        <v>462</v>
      </c>
      <c r="E156" s="70" t="s">
        <v>5</v>
      </c>
      <c r="F156" s="70" t="s">
        <v>5</v>
      </c>
      <c r="G156" s="70" t="s">
        <v>65</v>
      </c>
      <c r="H156" s="70"/>
    </row>
    <row r="157" spans="1:8">
      <c r="A157" s="69">
        <v>43121</v>
      </c>
      <c r="B157" s="70" t="s">
        <v>6</v>
      </c>
      <c r="C157" s="70">
        <v>34596</v>
      </c>
      <c r="D157" s="70" t="s">
        <v>519</v>
      </c>
      <c r="E157" s="70" t="s">
        <v>6</v>
      </c>
      <c r="F157" s="70" t="s">
        <v>6</v>
      </c>
      <c r="G157" s="70" t="s">
        <v>65</v>
      </c>
      <c r="H157" s="70"/>
    </row>
    <row r="158" spans="1:8">
      <c r="A158" s="69">
        <v>43121</v>
      </c>
      <c r="B158" s="70" t="s">
        <v>4</v>
      </c>
      <c r="C158" s="70">
        <v>1116</v>
      </c>
      <c r="D158" s="70" t="s">
        <v>205</v>
      </c>
      <c r="E158" s="70" t="s">
        <v>7</v>
      </c>
      <c r="F158" s="70" t="s">
        <v>9</v>
      </c>
      <c r="G158" s="70" t="s">
        <v>778</v>
      </c>
      <c r="H158" s="70"/>
    </row>
    <row r="159" spans="1:8">
      <c r="A159" s="69">
        <v>43107</v>
      </c>
      <c r="B159" s="70" t="s">
        <v>4</v>
      </c>
      <c r="C159" s="70">
        <v>2143</v>
      </c>
      <c r="D159" s="70" t="s">
        <v>205</v>
      </c>
      <c r="E159" s="70" t="s">
        <v>5</v>
      </c>
      <c r="F159" s="70" t="s">
        <v>7</v>
      </c>
      <c r="G159" s="70" t="s">
        <v>777</v>
      </c>
      <c r="H159" s="70"/>
    </row>
    <row r="160" spans="1:8">
      <c r="A160" s="69">
        <v>43114</v>
      </c>
      <c r="B160" s="70" t="s">
        <v>4</v>
      </c>
      <c r="C160" s="70">
        <v>4685</v>
      </c>
      <c r="D160" s="70" t="s">
        <v>207</v>
      </c>
      <c r="E160" s="70" t="s">
        <v>5</v>
      </c>
      <c r="F160" s="70" t="s">
        <v>5</v>
      </c>
      <c r="G160" s="70" t="s">
        <v>482</v>
      </c>
      <c r="H160" s="70"/>
    </row>
    <row r="161" spans="1:8">
      <c r="A161" s="69">
        <v>43113</v>
      </c>
      <c r="B161" s="70" t="s">
        <v>4</v>
      </c>
      <c r="C161" s="70">
        <v>4662</v>
      </c>
      <c r="D161" s="70" t="s">
        <v>131</v>
      </c>
      <c r="E161" s="70" t="s">
        <v>7</v>
      </c>
      <c r="F161" s="70" t="s">
        <v>7</v>
      </c>
      <c r="G161" s="70" t="s">
        <v>470</v>
      </c>
      <c r="H161" s="70"/>
    </row>
    <row r="162" spans="1:8">
      <c r="A162" s="69">
        <v>43106</v>
      </c>
      <c r="B162" s="70" t="s">
        <v>7</v>
      </c>
      <c r="C162" s="70">
        <v>54920</v>
      </c>
      <c r="D162" s="70" t="s">
        <v>372</v>
      </c>
      <c r="E162" s="70" t="s">
        <v>7</v>
      </c>
      <c r="F162" s="70" t="s">
        <v>7</v>
      </c>
      <c r="G162" s="70" t="s">
        <v>380</v>
      </c>
      <c r="H162" s="70"/>
    </row>
    <row r="163" spans="1:8">
      <c r="A163" s="69">
        <v>43106</v>
      </c>
      <c r="B163" s="70" t="s">
        <v>4</v>
      </c>
      <c r="C163" s="70">
        <v>7216</v>
      </c>
      <c r="D163" s="70" t="s">
        <v>153</v>
      </c>
      <c r="E163" s="70" t="s">
        <v>7</v>
      </c>
      <c r="F163" s="70" t="s">
        <v>242</v>
      </c>
      <c r="G163" s="70" t="s">
        <v>391</v>
      </c>
      <c r="H163" s="70"/>
    </row>
    <row r="164" spans="1:8">
      <c r="A164" s="69">
        <v>43107</v>
      </c>
      <c r="B164" s="70" t="s">
        <v>4</v>
      </c>
      <c r="C164" s="70">
        <v>3394</v>
      </c>
      <c r="D164" s="70" t="s">
        <v>446</v>
      </c>
      <c r="E164" s="70" t="s">
        <v>4</v>
      </c>
      <c r="F164" s="70" t="s">
        <v>6</v>
      </c>
      <c r="G164" s="70" t="s">
        <v>391</v>
      </c>
      <c r="H164" s="70"/>
    </row>
    <row r="165" spans="1:8">
      <c r="A165" s="69">
        <v>43107</v>
      </c>
      <c r="B165" s="70" t="s">
        <v>4</v>
      </c>
      <c r="C165" s="70">
        <v>6834</v>
      </c>
      <c r="D165" s="70" t="s">
        <v>450</v>
      </c>
      <c r="E165" s="70" t="s">
        <v>4</v>
      </c>
      <c r="F165" s="70" t="s">
        <v>6</v>
      </c>
      <c r="G165" s="70" t="s">
        <v>391</v>
      </c>
      <c r="H165" s="70"/>
    </row>
    <row r="166" spans="1:8">
      <c r="A166" s="69">
        <v>43107</v>
      </c>
      <c r="B166" s="70" t="s">
        <v>4</v>
      </c>
      <c r="C166" s="70">
        <v>4985</v>
      </c>
      <c r="D166" s="70" t="s">
        <v>158</v>
      </c>
      <c r="E166" s="70" t="s">
        <v>4</v>
      </c>
      <c r="F166" s="70" t="s">
        <v>7</v>
      </c>
      <c r="G166" s="70" t="s">
        <v>391</v>
      </c>
      <c r="H166" s="70"/>
    </row>
    <row r="167" spans="1:8">
      <c r="A167" s="69">
        <v>43113</v>
      </c>
      <c r="B167" s="70" t="s">
        <v>4</v>
      </c>
      <c r="C167" s="70">
        <v>2343</v>
      </c>
      <c r="D167" s="70" t="s">
        <v>205</v>
      </c>
      <c r="E167" s="70" t="s">
        <v>7</v>
      </c>
      <c r="F167" s="70" t="s">
        <v>5</v>
      </c>
      <c r="G167" s="70" t="s">
        <v>391</v>
      </c>
      <c r="H167" s="70"/>
    </row>
    <row r="168" spans="1:8">
      <c r="A168" s="69">
        <v>43114</v>
      </c>
      <c r="B168" s="70" t="s">
        <v>4</v>
      </c>
      <c r="C168" s="70">
        <v>8118</v>
      </c>
      <c r="D168" s="70" t="s">
        <v>148</v>
      </c>
      <c r="E168" s="70" t="s">
        <v>7</v>
      </c>
      <c r="F168" s="70" t="s">
        <v>24</v>
      </c>
      <c r="G168" s="70" t="s">
        <v>391</v>
      </c>
      <c r="H168" s="70"/>
    </row>
    <row r="169" spans="1:8">
      <c r="A169" s="69">
        <v>43121</v>
      </c>
      <c r="B169" s="70" t="s">
        <v>4</v>
      </c>
      <c r="C169" s="70">
        <v>8224</v>
      </c>
      <c r="D169" s="70" t="s">
        <v>162</v>
      </c>
      <c r="E169" s="70" t="s">
        <v>24</v>
      </c>
      <c r="F169" s="70" t="s">
        <v>502</v>
      </c>
      <c r="G169" s="70" t="s">
        <v>391</v>
      </c>
      <c r="H169" s="70"/>
    </row>
    <row r="170" spans="1:8">
      <c r="A170" s="69">
        <v>43107</v>
      </c>
      <c r="B170" s="70" t="s">
        <v>22</v>
      </c>
      <c r="C170" s="70">
        <v>6750</v>
      </c>
      <c r="D170" s="70" t="s">
        <v>455</v>
      </c>
      <c r="E170" s="70" t="s">
        <v>12</v>
      </c>
      <c r="F170" s="70" t="s">
        <v>7</v>
      </c>
      <c r="G170" s="70" t="s">
        <v>877</v>
      </c>
      <c r="H170" s="70"/>
    </row>
    <row r="171" spans="1:8">
      <c r="A171" s="69">
        <v>43120</v>
      </c>
      <c r="B171" s="70" t="s">
        <v>4</v>
      </c>
      <c r="C171" s="70">
        <v>8079</v>
      </c>
      <c r="D171" s="70" t="s">
        <v>133</v>
      </c>
      <c r="E171" s="70" t="s">
        <v>7</v>
      </c>
      <c r="F171" s="70" t="s">
        <v>28</v>
      </c>
      <c r="G171" s="70" t="s">
        <v>877</v>
      </c>
      <c r="H171" s="70"/>
    </row>
    <row r="172" spans="1:8">
      <c r="A172" s="69">
        <v>43121</v>
      </c>
      <c r="B172" s="70" t="s">
        <v>4</v>
      </c>
      <c r="C172" s="70">
        <v>6981</v>
      </c>
      <c r="D172" s="70" t="s">
        <v>197</v>
      </c>
      <c r="E172" s="70" t="s">
        <v>5</v>
      </c>
      <c r="F172" s="70" t="s">
        <v>5</v>
      </c>
      <c r="G172" s="70" t="s">
        <v>878</v>
      </c>
      <c r="H172" s="70"/>
    </row>
    <row r="173" spans="1:8">
      <c r="A173" s="69">
        <v>43121</v>
      </c>
      <c r="B173" s="69" t="s">
        <v>7</v>
      </c>
      <c r="C173" s="70">
        <v>98850</v>
      </c>
      <c r="D173" s="70" t="s">
        <v>518</v>
      </c>
      <c r="E173" s="70" t="s">
        <v>7</v>
      </c>
      <c r="F173" s="70" t="s">
        <v>7</v>
      </c>
      <c r="G173" s="70" t="s">
        <v>878</v>
      </c>
      <c r="H173" s="70"/>
    </row>
    <row r="174" spans="1:8">
      <c r="A174" s="48">
        <v>43111</v>
      </c>
      <c r="B174" s="32" t="s">
        <v>7</v>
      </c>
      <c r="C174" s="32">
        <v>57390</v>
      </c>
      <c r="D174" s="32" t="s">
        <v>350</v>
      </c>
      <c r="E174" s="32" t="s">
        <v>7</v>
      </c>
      <c r="F174" s="32" t="s">
        <v>242</v>
      </c>
      <c r="G174" s="32" t="s">
        <v>880</v>
      </c>
      <c r="H174" s="32"/>
    </row>
    <row r="175" spans="1:8">
      <c r="A175" s="69">
        <v>39461</v>
      </c>
      <c r="B175" s="70" t="s">
        <v>4</v>
      </c>
      <c r="C175" s="70">
        <v>9655</v>
      </c>
      <c r="D175" s="70" t="s">
        <v>480</v>
      </c>
      <c r="E175" s="70" t="s">
        <v>5</v>
      </c>
      <c r="F175" s="70" t="s">
        <v>6</v>
      </c>
      <c r="G175" s="70" t="s">
        <v>1020</v>
      </c>
      <c r="H175" s="70"/>
    </row>
    <row r="176" spans="1:8">
      <c r="A176" s="69">
        <v>43106</v>
      </c>
      <c r="B176" s="70" t="s">
        <v>4</v>
      </c>
      <c r="C176" s="70">
        <v>3553</v>
      </c>
      <c r="D176" s="70" t="s">
        <v>168</v>
      </c>
      <c r="E176" s="70" t="s">
        <v>9</v>
      </c>
      <c r="F176" s="70" t="s">
        <v>5</v>
      </c>
      <c r="G176" s="70" t="s">
        <v>1050</v>
      </c>
      <c r="H176" s="70"/>
    </row>
    <row r="177" spans="1:8">
      <c r="A177" s="69">
        <v>43106</v>
      </c>
      <c r="B177" s="70" t="s">
        <v>4</v>
      </c>
      <c r="C177" s="70">
        <v>2342</v>
      </c>
      <c r="D177" s="70" t="s">
        <v>205</v>
      </c>
      <c r="E177" s="70" t="s">
        <v>5</v>
      </c>
      <c r="F177" s="70" t="s">
        <v>242</v>
      </c>
      <c r="G177" s="70" t="s">
        <v>1021</v>
      </c>
      <c r="H177" s="70"/>
    </row>
    <row r="178" spans="1:8">
      <c r="A178" s="69">
        <v>43106</v>
      </c>
      <c r="B178" s="70" t="s">
        <v>4</v>
      </c>
      <c r="C178" s="70">
        <v>4443</v>
      </c>
      <c r="D178" s="70" t="s">
        <v>145</v>
      </c>
      <c r="E178" s="70" t="s">
        <v>9</v>
      </c>
      <c r="F178" s="70" t="s">
        <v>5</v>
      </c>
      <c r="G178" s="70" t="s">
        <v>1021</v>
      </c>
      <c r="H178" s="70"/>
    </row>
    <row r="179" spans="1:8">
      <c r="A179" s="69">
        <v>43121</v>
      </c>
      <c r="B179" s="70" t="s">
        <v>4</v>
      </c>
      <c r="C179" s="70">
        <v>1711</v>
      </c>
      <c r="D179" s="70" t="s">
        <v>205</v>
      </c>
      <c r="E179" s="70" t="s">
        <v>5</v>
      </c>
      <c r="F179" s="70" t="s">
        <v>7</v>
      </c>
      <c r="G179" s="70" t="s">
        <v>1021</v>
      </c>
      <c r="H179" s="70"/>
    </row>
    <row r="180" spans="1:8">
      <c r="A180" s="69">
        <v>43121</v>
      </c>
      <c r="B180" s="70" t="s">
        <v>4</v>
      </c>
      <c r="C180" s="70">
        <v>4980</v>
      </c>
      <c r="D180" s="70" t="s">
        <v>290</v>
      </c>
      <c r="E180" s="70" t="s">
        <v>503</v>
      </c>
      <c r="F180" s="70" t="s">
        <v>24</v>
      </c>
      <c r="G180" s="70" t="s">
        <v>1051</v>
      </c>
      <c r="H180" s="70"/>
    </row>
    <row r="181" spans="1:8">
      <c r="A181" s="69">
        <v>43121</v>
      </c>
      <c r="B181" s="70" t="s">
        <v>22</v>
      </c>
      <c r="C181" s="70">
        <v>7717</v>
      </c>
      <c r="D181" s="70"/>
      <c r="E181" s="70" t="s">
        <v>7</v>
      </c>
      <c r="F181" s="70" t="s">
        <v>7</v>
      </c>
      <c r="G181" s="70" t="s">
        <v>1052</v>
      </c>
      <c r="H181" s="70"/>
    </row>
    <row r="182" spans="1:8">
      <c r="A182" s="69">
        <v>43121</v>
      </c>
      <c r="B182" s="70" t="s">
        <v>4</v>
      </c>
      <c r="C182" s="70">
        <v>2410</v>
      </c>
      <c r="D182" s="70" t="s">
        <v>135</v>
      </c>
      <c r="E182" s="70" t="s">
        <v>7</v>
      </c>
      <c r="F182" s="70" t="s">
        <v>7</v>
      </c>
      <c r="G182" s="70" t="s">
        <v>1022</v>
      </c>
      <c r="H182" s="70"/>
    </row>
    <row r="183" spans="1:8">
      <c r="A183" s="69">
        <v>43121</v>
      </c>
      <c r="B183" s="70" t="s">
        <v>22</v>
      </c>
      <c r="C183" s="70">
        <v>6720</v>
      </c>
      <c r="D183" s="70" t="s">
        <v>144</v>
      </c>
      <c r="E183" s="70" t="s">
        <v>7</v>
      </c>
      <c r="F183" s="70" t="s">
        <v>24</v>
      </c>
      <c r="G183" s="70" t="s">
        <v>1024</v>
      </c>
      <c r="H183" s="70"/>
    </row>
    <row r="184" spans="1:8">
      <c r="A184" s="69">
        <v>43121</v>
      </c>
      <c r="B184" s="70" t="s">
        <v>7</v>
      </c>
      <c r="C184" s="70">
        <v>57480</v>
      </c>
      <c r="D184" s="70" t="s">
        <v>512</v>
      </c>
      <c r="E184" s="70" t="s">
        <v>7</v>
      </c>
      <c r="F184" s="70" t="s">
        <v>6</v>
      </c>
      <c r="G184" s="70" t="s">
        <v>1024</v>
      </c>
      <c r="H184" s="70"/>
    </row>
    <row r="185" spans="1:8">
      <c r="A185" s="69">
        <v>43121</v>
      </c>
      <c r="B185" s="70" t="s">
        <v>7</v>
      </c>
      <c r="C185" s="70">
        <v>57190</v>
      </c>
      <c r="D185" s="70" t="s">
        <v>515</v>
      </c>
      <c r="E185" s="70" t="s">
        <v>7</v>
      </c>
      <c r="F185" s="70" t="s">
        <v>24</v>
      </c>
      <c r="G185" s="70" t="s">
        <v>1024</v>
      </c>
      <c r="H185" s="70"/>
    </row>
    <row r="186" spans="1:8">
      <c r="A186" s="69">
        <v>43113</v>
      </c>
      <c r="B186" s="70" t="s">
        <v>4</v>
      </c>
      <c r="C186" s="70">
        <v>3543</v>
      </c>
      <c r="D186" s="70" t="s">
        <v>168</v>
      </c>
      <c r="E186" s="70" t="s">
        <v>5</v>
      </c>
      <c r="F186" s="70" t="s">
        <v>7</v>
      </c>
      <c r="G186" s="70" t="s">
        <v>1025</v>
      </c>
      <c r="H186" s="70"/>
    </row>
    <row r="187" spans="1:8">
      <c r="A187" s="69">
        <v>43107</v>
      </c>
      <c r="B187" s="70" t="s">
        <v>4</v>
      </c>
      <c r="C187" s="70">
        <v>3316</v>
      </c>
      <c r="D187" s="70" t="s">
        <v>137</v>
      </c>
      <c r="E187" s="70" t="s">
        <v>4</v>
      </c>
      <c r="F187" s="70" t="s">
        <v>7</v>
      </c>
      <c r="G187" s="70" t="s">
        <v>1048</v>
      </c>
      <c r="H187" s="70"/>
    </row>
    <row r="188" spans="1:8">
      <c r="A188" s="69">
        <v>43121</v>
      </c>
      <c r="B188" s="70" t="s">
        <v>4</v>
      </c>
      <c r="C188" s="70">
        <v>5366</v>
      </c>
      <c r="D188" s="70" t="s">
        <v>343</v>
      </c>
      <c r="E188" s="70" t="s">
        <v>18</v>
      </c>
      <c r="F188" s="70" t="s">
        <v>7</v>
      </c>
      <c r="G188" s="70" t="s">
        <v>1048</v>
      </c>
      <c r="H188" s="70"/>
    </row>
    <row r="189" spans="1:8">
      <c r="A189" s="48">
        <v>43112</v>
      </c>
      <c r="B189" s="32" t="s">
        <v>4</v>
      </c>
      <c r="C189" s="32">
        <v>3279</v>
      </c>
      <c r="D189" s="32" t="s">
        <v>464</v>
      </c>
      <c r="E189" s="32" t="s">
        <v>24</v>
      </c>
      <c r="F189" s="32" t="s">
        <v>7</v>
      </c>
      <c r="G189" s="32" t="s">
        <v>1047</v>
      </c>
      <c r="H189" s="32"/>
    </row>
    <row r="190" spans="1:8">
      <c r="A190" s="69">
        <v>43114</v>
      </c>
      <c r="B190" s="70" t="s">
        <v>4</v>
      </c>
      <c r="C190" s="70">
        <v>5359</v>
      </c>
      <c r="D190" s="70" t="s">
        <v>155</v>
      </c>
      <c r="E190" s="70" t="s">
        <v>319</v>
      </c>
      <c r="F190" s="70" t="s">
        <v>7</v>
      </c>
      <c r="G190" s="70" t="s">
        <v>471</v>
      </c>
      <c r="H190" s="70"/>
    </row>
    <row r="191" spans="1:8">
      <c r="A191" s="69">
        <v>43121</v>
      </c>
      <c r="B191" s="70" t="s">
        <v>7</v>
      </c>
      <c r="C191" s="70">
        <v>57390</v>
      </c>
      <c r="D191" s="70" t="s">
        <v>329</v>
      </c>
      <c r="E191" s="70" t="s">
        <v>7</v>
      </c>
      <c r="F191" s="70" t="s">
        <v>24</v>
      </c>
      <c r="G191" s="70" t="s">
        <v>495</v>
      </c>
      <c r="H191" s="70"/>
    </row>
    <row r="192" spans="1:8">
      <c r="A192" s="48">
        <v>43105</v>
      </c>
      <c r="B192" s="32" t="s">
        <v>7</v>
      </c>
      <c r="C192" s="32">
        <v>91750</v>
      </c>
      <c r="D192" s="32" t="s">
        <v>526</v>
      </c>
      <c r="E192" s="32" t="s">
        <v>7</v>
      </c>
      <c r="F192" s="32" t="s">
        <v>7</v>
      </c>
      <c r="G192" s="32" t="s">
        <v>235</v>
      </c>
      <c r="H192" s="32"/>
    </row>
    <row r="193" spans="1:11">
      <c r="A193" s="69">
        <v>43107</v>
      </c>
      <c r="B193" s="70" t="s">
        <v>4</v>
      </c>
      <c r="C193" s="70">
        <v>2409</v>
      </c>
      <c r="D193" s="70" t="s">
        <v>135</v>
      </c>
      <c r="E193" s="70" t="s">
        <v>447</v>
      </c>
      <c r="F193" s="70" t="s">
        <v>24</v>
      </c>
      <c r="G193" s="70" t="s">
        <v>235</v>
      </c>
      <c r="H193" s="70"/>
    </row>
    <row r="194" spans="1:11">
      <c r="A194" s="48">
        <v>43111</v>
      </c>
      <c r="B194" s="32" t="s">
        <v>4</v>
      </c>
      <c r="C194" s="32">
        <v>8053</v>
      </c>
      <c r="D194" s="32" t="s">
        <v>133</v>
      </c>
      <c r="E194" s="32" t="s">
        <v>5</v>
      </c>
      <c r="F194" s="32" t="s">
        <v>7</v>
      </c>
      <c r="G194" s="32" t="s">
        <v>235</v>
      </c>
      <c r="H194" s="32"/>
    </row>
    <row r="195" spans="1:11">
      <c r="A195" s="69">
        <v>43121</v>
      </c>
      <c r="B195" s="70" t="s">
        <v>4</v>
      </c>
      <c r="C195" s="70">
        <v>2559</v>
      </c>
      <c r="D195" s="70" t="s">
        <v>205</v>
      </c>
      <c r="E195" s="70" t="s">
        <v>496</v>
      </c>
      <c r="F195" s="70" t="s">
        <v>7</v>
      </c>
      <c r="G195" s="70" t="s">
        <v>235</v>
      </c>
      <c r="H195" s="70"/>
    </row>
    <row r="196" spans="1:11">
      <c r="A196" s="69">
        <v>43121</v>
      </c>
      <c r="B196" s="70" t="s">
        <v>4</v>
      </c>
      <c r="C196" s="70">
        <v>8055</v>
      </c>
      <c r="D196" s="70" t="s">
        <v>133</v>
      </c>
      <c r="E196" s="70" t="s">
        <v>9</v>
      </c>
      <c r="F196" s="70" t="s">
        <v>7</v>
      </c>
      <c r="G196" s="70" t="s">
        <v>235</v>
      </c>
      <c r="H196" s="70"/>
    </row>
    <row r="197" spans="1:11">
      <c r="A197" s="69">
        <v>43121</v>
      </c>
      <c r="B197" s="70" t="s">
        <v>4</v>
      </c>
      <c r="C197" s="70">
        <v>1371</v>
      </c>
      <c r="D197" s="70" t="s">
        <v>205</v>
      </c>
      <c r="E197" s="70" t="s">
        <v>9</v>
      </c>
      <c r="F197" s="70" t="s">
        <v>24</v>
      </c>
      <c r="G197" s="70" t="s">
        <v>235</v>
      </c>
      <c r="H197" s="70"/>
    </row>
    <row r="198" spans="1:11">
      <c r="A198" s="69">
        <v>43121</v>
      </c>
      <c r="B198" s="70" t="s">
        <v>4</v>
      </c>
      <c r="C198" s="70">
        <v>7232</v>
      </c>
      <c r="D198" s="70" t="s">
        <v>153</v>
      </c>
      <c r="E198" s="70" t="s">
        <v>28</v>
      </c>
      <c r="F198" s="70" t="s">
        <v>7</v>
      </c>
      <c r="G198" s="70" t="s">
        <v>235</v>
      </c>
      <c r="H198" s="70"/>
    </row>
    <row r="199" spans="1:11">
      <c r="A199" s="69">
        <v>43107</v>
      </c>
      <c r="B199" s="70" t="s">
        <v>4</v>
      </c>
      <c r="C199" s="70">
        <v>6132</v>
      </c>
      <c r="D199" s="70" t="s">
        <v>142</v>
      </c>
      <c r="E199" s="70" t="s">
        <v>444</v>
      </c>
      <c r="F199" s="70" t="s">
        <v>57</v>
      </c>
      <c r="G199" s="70" t="s">
        <v>445</v>
      </c>
      <c r="H199" s="70"/>
    </row>
    <row r="200" spans="1:11">
      <c r="A200" s="69">
        <v>43107</v>
      </c>
      <c r="B200" s="70" t="s">
        <v>4</v>
      </c>
      <c r="C200" s="70">
        <v>8251</v>
      </c>
      <c r="D200" s="70" t="s">
        <v>162</v>
      </c>
      <c r="E200" s="70" t="s">
        <v>24</v>
      </c>
      <c r="F200" s="70" t="s">
        <v>7</v>
      </c>
      <c r="G200" s="70" t="s">
        <v>442</v>
      </c>
      <c r="H200" s="70"/>
    </row>
    <row r="201" spans="1:11">
      <c r="A201" s="48">
        <v>43103</v>
      </c>
      <c r="B201" s="32" t="s">
        <v>9</v>
      </c>
      <c r="C201" s="32">
        <v>89046</v>
      </c>
      <c r="D201" s="32" t="s">
        <v>320</v>
      </c>
      <c r="E201" s="32" t="s">
        <v>9</v>
      </c>
      <c r="F201" s="32" t="s">
        <v>9</v>
      </c>
      <c r="G201" s="32" t="s">
        <v>387</v>
      </c>
      <c r="H201" s="32"/>
    </row>
    <row r="202" spans="1:11">
      <c r="A202" s="69">
        <v>43121</v>
      </c>
      <c r="B202" s="70" t="s">
        <v>6</v>
      </c>
      <c r="C202" s="70">
        <v>54311</v>
      </c>
      <c r="D202" s="70"/>
      <c r="E202" s="70" t="s">
        <v>6</v>
      </c>
      <c r="F202" s="70" t="s">
        <v>24</v>
      </c>
      <c r="G202" s="70" t="s">
        <v>387</v>
      </c>
      <c r="H202" s="70"/>
      <c r="J202" s="87">
        <f>202</f>
        <v>202</v>
      </c>
    </row>
    <row r="203" spans="1:11">
      <c r="A203" s="69">
        <v>43107</v>
      </c>
      <c r="B203" s="70" t="s">
        <v>4</v>
      </c>
      <c r="C203" s="70">
        <v>6163</v>
      </c>
      <c r="D203" s="70" t="s">
        <v>452</v>
      </c>
      <c r="E203" s="70" t="s">
        <v>7</v>
      </c>
      <c r="F203" s="70" t="s">
        <v>453</v>
      </c>
      <c r="G203" s="70"/>
      <c r="H203" s="70"/>
    </row>
    <row r="204" spans="1:11">
      <c r="H204" s="89" t="s">
        <v>707</v>
      </c>
    </row>
    <row r="205" spans="1:11">
      <c r="H205" s="188" t="s">
        <v>763</v>
      </c>
      <c r="I205" s="87">
        <v>14</v>
      </c>
      <c r="J205" s="94">
        <f>I205/$I$216</f>
        <v>6.9306930693069313E-2</v>
      </c>
      <c r="K205" s="185">
        <f>J205+J206</f>
        <v>0.47524752475247528</v>
      </c>
    </row>
    <row r="206" spans="1:11">
      <c r="H206" s="188" t="s">
        <v>576</v>
      </c>
      <c r="I206" s="87">
        <v>82</v>
      </c>
      <c r="J206" s="94">
        <f t="shared" ref="J206:J214" si="0">I206/$I$216</f>
        <v>0.40594059405940597</v>
      </c>
    </row>
    <row r="207" spans="1:11">
      <c r="H207" s="189" t="s">
        <v>436</v>
      </c>
      <c r="I207" s="87">
        <v>28</v>
      </c>
      <c r="J207" s="94">
        <f t="shared" si="0"/>
        <v>0.13861386138613863</v>
      </c>
    </row>
    <row r="208" spans="1:11">
      <c r="H208" s="189" t="s">
        <v>3747</v>
      </c>
      <c r="I208" s="87">
        <v>4</v>
      </c>
      <c r="J208" s="94">
        <f t="shared" si="0"/>
        <v>1.9801980198019802E-2</v>
      </c>
    </row>
    <row r="209" spans="8:11">
      <c r="H209" s="189" t="s">
        <v>766</v>
      </c>
      <c r="I209" s="87">
        <v>3</v>
      </c>
      <c r="J209" s="94">
        <f t="shared" si="0"/>
        <v>1.4851485148514851E-2</v>
      </c>
    </row>
    <row r="210" spans="8:11">
      <c r="H210" s="189" t="s">
        <v>577</v>
      </c>
      <c r="I210" s="87">
        <f>40-7</f>
        <v>33</v>
      </c>
      <c r="J210" s="94">
        <f t="shared" si="0"/>
        <v>0.16336633663366337</v>
      </c>
      <c r="K210" s="684">
        <f>SUM(J210:J213)</f>
        <v>0.25247524752475248</v>
      </c>
    </row>
    <row r="211" spans="8:11">
      <c r="H211" s="188" t="s">
        <v>435</v>
      </c>
      <c r="I211" s="87">
        <v>7</v>
      </c>
      <c r="J211" s="94">
        <f t="shared" si="0"/>
        <v>3.4653465346534656E-2</v>
      </c>
    </row>
    <row r="212" spans="8:11">
      <c r="H212" s="188" t="s">
        <v>765</v>
      </c>
      <c r="I212" s="87">
        <v>8</v>
      </c>
      <c r="J212" s="94">
        <f t="shared" si="0"/>
        <v>3.9603960396039604E-2</v>
      </c>
    </row>
    <row r="213" spans="8:11">
      <c r="H213" s="189" t="s">
        <v>764</v>
      </c>
      <c r="I213" s="87">
        <v>3</v>
      </c>
      <c r="J213" s="94">
        <f t="shared" si="0"/>
        <v>1.4851485148514851E-2</v>
      </c>
    </row>
    <row r="214" spans="8:11">
      <c r="H214" s="189" t="s">
        <v>767</v>
      </c>
      <c r="I214" s="87">
        <v>20</v>
      </c>
      <c r="J214" s="94">
        <f t="shared" si="0"/>
        <v>9.9009900990099015E-2</v>
      </c>
    </row>
    <row r="215" spans="8:11">
      <c r="I215" s="87">
        <f>SUM(I205:I214)</f>
        <v>202</v>
      </c>
      <c r="J215" s="185">
        <f>SUM(J205:J214)</f>
        <v>1.0000000000000002</v>
      </c>
    </row>
    <row r="216" spans="8:11">
      <c r="I216" s="87">
        <f>202</f>
        <v>202</v>
      </c>
    </row>
  </sheetData>
  <autoFilter ref="A2:H57" xr:uid="{00000000-0009-0000-0000-000032000000}"/>
  <sortState ref="A2:K206">
    <sortCondition ref="G4"/>
  </sortState>
  <pageMargins left="0.16" right="0.12" top="0.75" bottom="0.75" header="0.3" footer="0.3"/>
  <pageSetup scale="80" orientation="landscape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3"/>
  <dimension ref="A1:U305"/>
  <sheetViews>
    <sheetView topLeftCell="B1" zoomScale="165" zoomScaleNormal="165" zoomScalePageLayoutView="153" workbookViewId="0">
      <pane ySplit="1" topLeftCell="A286" activePane="bottomLeft" state="frozen"/>
      <selection pane="bottomLeft" activeCell="H290" sqref="H3:H290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9" max="9" width="22.6640625" customWidth="1"/>
    <col min="12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0" ht="66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  <c r="I1" t="s">
        <v>569</v>
      </c>
      <c r="J1" t="s">
        <v>676</v>
      </c>
      <c r="K1" s="177" t="s">
        <v>752</v>
      </c>
      <c r="L1" s="177"/>
      <c r="M1" s="177"/>
      <c r="N1" s="177"/>
      <c r="O1" s="177"/>
      <c r="P1" s="177"/>
      <c r="Q1" s="177"/>
      <c r="R1" s="177"/>
      <c r="S1" s="177"/>
      <c r="T1" s="177"/>
    </row>
    <row r="2" spans="1:20">
      <c r="A2" s="48">
        <v>43135</v>
      </c>
      <c r="B2" s="32" t="s">
        <v>4</v>
      </c>
      <c r="C2" s="32">
        <v>8086</v>
      </c>
      <c r="D2" s="32" t="s">
        <v>133</v>
      </c>
      <c r="E2" s="32" t="s">
        <v>7</v>
      </c>
      <c r="F2" s="32" t="s">
        <v>24</v>
      </c>
      <c r="G2" s="32" t="s">
        <v>533</v>
      </c>
      <c r="H2" s="32"/>
      <c r="I2">
        <v>23</v>
      </c>
      <c r="J2">
        <v>20</v>
      </c>
    </row>
    <row r="3" spans="1:20">
      <c r="A3" s="48">
        <v>43135</v>
      </c>
      <c r="B3" s="32" t="s">
        <v>4</v>
      </c>
      <c r="C3" s="32">
        <v>6136</v>
      </c>
      <c r="D3" s="32" t="s">
        <v>142</v>
      </c>
      <c r="E3" s="32" t="s">
        <v>7</v>
      </c>
      <c r="F3" s="32" t="s">
        <v>24</v>
      </c>
      <c r="G3" s="32" t="s">
        <v>533</v>
      </c>
      <c r="H3" s="32"/>
      <c r="I3">
        <v>31</v>
      </c>
      <c r="J3">
        <v>43</v>
      </c>
    </row>
    <row r="4" spans="1:20">
      <c r="A4" s="48">
        <v>43139</v>
      </c>
      <c r="B4" s="32" t="s">
        <v>4</v>
      </c>
      <c r="C4" s="32">
        <v>4642</v>
      </c>
      <c r="D4" s="32" t="s">
        <v>131</v>
      </c>
      <c r="E4" s="32" t="s">
        <v>5</v>
      </c>
      <c r="F4" s="32" t="s">
        <v>7</v>
      </c>
      <c r="G4" s="32" t="s">
        <v>533</v>
      </c>
      <c r="H4" s="32"/>
      <c r="I4">
        <v>10</v>
      </c>
      <c r="J4">
        <v>3</v>
      </c>
    </row>
    <row r="5" spans="1:20">
      <c r="A5" s="48">
        <v>43141</v>
      </c>
      <c r="B5" s="32" t="s">
        <v>4</v>
      </c>
      <c r="C5" s="32">
        <v>6211</v>
      </c>
      <c r="D5" s="32" t="s">
        <v>287</v>
      </c>
      <c r="E5" s="32" t="s">
        <v>5</v>
      </c>
      <c r="F5" s="32" t="s">
        <v>7</v>
      </c>
      <c r="G5" s="32" t="s">
        <v>533</v>
      </c>
      <c r="H5" s="32"/>
      <c r="I5">
        <v>41</v>
      </c>
      <c r="J5">
        <v>55</v>
      </c>
    </row>
    <row r="6" spans="1:20">
      <c r="A6" s="48">
        <v>43143</v>
      </c>
      <c r="B6" s="32" t="s">
        <v>4</v>
      </c>
      <c r="C6" s="32">
        <v>4739</v>
      </c>
      <c r="D6" s="32" t="s">
        <v>180</v>
      </c>
      <c r="E6" s="32" t="s">
        <v>7</v>
      </c>
      <c r="F6" s="32" t="s">
        <v>24</v>
      </c>
      <c r="G6" s="32" t="s">
        <v>533</v>
      </c>
      <c r="H6" s="32"/>
      <c r="I6">
        <v>9</v>
      </c>
      <c r="J6">
        <v>5</v>
      </c>
    </row>
    <row r="7" spans="1:20">
      <c r="A7" s="48">
        <v>43155</v>
      </c>
      <c r="B7" s="32" t="s">
        <v>4</v>
      </c>
      <c r="C7" s="145">
        <v>4981</v>
      </c>
      <c r="D7" s="32" t="s">
        <v>290</v>
      </c>
      <c r="E7" s="32" t="s">
        <v>6</v>
      </c>
      <c r="F7" s="32" t="s">
        <v>6</v>
      </c>
      <c r="G7" s="32" t="s">
        <v>533</v>
      </c>
      <c r="H7" s="32"/>
      <c r="I7">
        <v>18</v>
      </c>
      <c r="J7">
        <v>13</v>
      </c>
    </row>
    <row r="8" spans="1:20">
      <c r="A8" s="48">
        <v>43156</v>
      </c>
      <c r="B8" s="32" t="s">
        <v>4</v>
      </c>
      <c r="C8" s="145">
        <v>8230</v>
      </c>
      <c r="D8" s="32" t="s">
        <v>162</v>
      </c>
      <c r="E8" s="32" t="s">
        <v>24</v>
      </c>
      <c r="F8" s="32" t="s">
        <v>9</v>
      </c>
      <c r="G8" s="32" t="s">
        <v>533</v>
      </c>
      <c r="H8" s="32"/>
      <c r="I8">
        <v>26</v>
      </c>
      <c r="J8">
        <v>18</v>
      </c>
    </row>
    <row r="9" spans="1:20">
      <c r="A9" s="48">
        <v>43147</v>
      </c>
      <c r="B9" s="32" t="s">
        <v>4</v>
      </c>
      <c r="C9" s="32">
        <v>2170</v>
      </c>
      <c r="D9" s="32" t="s">
        <v>648</v>
      </c>
      <c r="E9" s="32" t="s">
        <v>24</v>
      </c>
      <c r="F9" s="32" t="s">
        <v>633</v>
      </c>
      <c r="G9" s="32" t="s">
        <v>663</v>
      </c>
      <c r="H9" s="32"/>
      <c r="I9">
        <v>25</v>
      </c>
      <c r="J9">
        <v>37</v>
      </c>
    </row>
    <row r="10" spans="1:20">
      <c r="A10" s="48">
        <v>43148</v>
      </c>
      <c r="B10" s="32" t="s">
        <v>4</v>
      </c>
      <c r="C10" s="32">
        <v>3543</v>
      </c>
      <c r="D10" s="32" t="s">
        <v>168</v>
      </c>
      <c r="E10" s="32" t="s">
        <v>4</v>
      </c>
      <c r="F10" s="32" t="s">
        <v>7</v>
      </c>
      <c r="G10" s="32" t="s">
        <v>663</v>
      </c>
      <c r="H10" s="32"/>
      <c r="I10">
        <v>19</v>
      </c>
      <c r="J10">
        <v>23</v>
      </c>
    </row>
    <row r="11" spans="1:20">
      <c r="A11" s="48">
        <v>43149</v>
      </c>
      <c r="B11" s="32" t="s">
        <v>4</v>
      </c>
      <c r="C11" s="32">
        <v>6195</v>
      </c>
      <c r="D11" s="32" t="s">
        <v>688</v>
      </c>
      <c r="E11" s="32" t="s">
        <v>24</v>
      </c>
      <c r="F11" s="32" t="s">
        <v>7</v>
      </c>
      <c r="G11" s="32" t="s">
        <v>663</v>
      </c>
      <c r="H11" s="32"/>
      <c r="I11">
        <v>33</v>
      </c>
      <c r="J11">
        <v>44</v>
      </c>
    </row>
    <row r="12" spans="1:20">
      <c r="A12" s="48">
        <v>43145</v>
      </c>
      <c r="B12" s="32" t="s">
        <v>4</v>
      </c>
      <c r="C12" s="32">
        <v>4636</v>
      </c>
      <c r="D12" s="32" t="s">
        <v>131</v>
      </c>
      <c r="E12" s="32" t="s">
        <v>25</v>
      </c>
      <c r="F12" s="32" t="s">
        <v>5</v>
      </c>
      <c r="G12" s="32" t="s">
        <v>663</v>
      </c>
      <c r="H12" s="32"/>
      <c r="I12">
        <v>10</v>
      </c>
      <c r="J12">
        <v>3</v>
      </c>
    </row>
    <row r="13" spans="1:20">
      <c r="A13" s="48">
        <v>43140</v>
      </c>
      <c r="B13" s="32" t="s">
        <v>4</v>
      </c>
      <c r="C13" s="32">
        <v>4277</v>
      </c>
      <c r="D13" s="32" t="s">
        <v>131</v>
      </c>
      <c r="E13" s="32" t="s">
        <v>5</v>
      </c>
      <c r="F13" s="32" t="s">
        <v>7</v>
      </c>
      <c r="G13" s="32" t="s">
        <v>611</v>
      </c>
      <c r="H13" s="32"/>
      <c r="I13">
        <v>10</v>
      </c>
      <c r="J13">
        <v>3</v>
      </c>
    </row>
    <row r="14" spans="1:20">
      <c r="A14" s="48">
        <v>43135</v>
      </c>
      <c r="B14" s="32" t="s">
        <v>7</v>
      </c>
      <c r="C14" s="32">
        <v>57310</v>
      </c>
      <c r="D14" s="32" t="s">
        <v>598</v>
      </c>
      <c r="E14" s="32" t="s">
        <v>7</v>
      </c>
      <c r="F14" s="32" t="s">
        <v>7</v>
      </c>
      <c r="G14" s="32" t="s">
        <v>379</v>
      </c>
      <c r="H14" s="32"/>
      <c r="I14">
        <v>34</v>
      </c>
      <c r="J14">
        <v>48</v>
      </c>
    </row>
    <row r="15" spans="1:20">
      <c r="A15" s="48">
        <v>43141</v>
      </c>
      <c r="B15" s="32" t="s">
        <v>7</v>
      </c>
      <c r="C15" s="32">
        <v>54560</v>
      </c>
      <c r="D15" s="32" t="s">
        <v>614</v>
      </c>
      <c r="E15" s="32" t="s">
        <v>7</v>
      </c>
      <c r="F15" s="32" t="s">
        <v>7</v>
      </c>
      <c r="G15" s="32" t="s">
        <v>73</v>
      </c>
      <c r="H15" s="32"/>
      <c r="I15">
        <v>29</v>
      </c>
      <c r="J15">
        <v>26</v>
      </c>
    </row>
    <row r="16" spans="1:20">
      <c r="A16" s="48">
        <v>43148</v>
      </c>
      <c r="B16" s="32" t="s">
        <v>4</v>
      </c>
      <c r="C16" s="32">
        <v>4423</v>
      </c>
      <c r="D16" s="32" t="s">
        <v>139</v>
      </c>
      <c r="E16" s="32" t="s">
        <v>5</v>
      </c>
      <c r="F16" s="32" t="s">
        <v>7</v>
      </c>
      <c r="G16" s="32" t="s">
        <v>73</v>
      </c>
      <c r="H16" s="32"/>
      <c r="I16">
        <v>5</v>
      </c>
      <c r="J16">
        <v>4</v>
      </c>
    </row>
    <row r="17" spans="1:10">
      <c r="A17" s="48">
        <v>43141</v>
      </c>
      <c r="B17" s="32" t="s">
        <v>4</v>
      </c>
      <c r="C17" s="32">
        <v>8258</v>
      </c>
      <c r="D17" s="32" t="s">
        <v>162</v>
      </c>
      <c r="E17" s="32" t="s">
        <v>5</v>
      </c>
      <c r="F17" s="32" t="s">
        <v>7</v>
      </c>
      <c r="G17" s="32" t="s">
        <v>548</v>
      </c>
      <c r="H17" s="32"/>
      <c r="I17">
        <v>24</v>
      </c>
      <c r="J17">
        <v>20</v>
      </c>
    </row>
    <row r="18" spans="1:10">
      <c r="A18" s="48">
        <v>43142</v>
      </c>
      <c r="B18" s="32" t="s">
        <v>4</v>
      </c>
      <c r="C18" s="32">
        <v>2360</v>
      </c>
      <c r="D18" s="32" t="s">
        <v>623</v>
      </c>
      <c r="E18" s="32" t="s">
        <v>7</v>
      </c>
      <c r="F18" s="32" t="s">
        <v>7</v>
      </c>
      <c r="G18" s="32" t="s">
        <v>548</v>
      </c>
      <c r="H18" s="32"/>
      <c r="I18">
        <v>23</v>
      </c>
      <c r="J18">
        <v>26</v>
      </c>
    </row>
    <row r="19" spans="1:10">
      <c r="A19" s="48">
        <v>43143</v>
      </c>
      <c r="B19" s="32" t="s">
        <v>4</v>
      </c>
      <c r="C19" s="32">
        <v>9353</v>
      </c>
      <c r="D19" s="32" t="s">
        <v>464</v>
      </c>
      <c r="E19" s="32" t="s">
        <v>24</v>
      </c>
      <c r="F19" s="32" t="s">
        <v>24</v>
      </c>
      <c r="G19" s="32" t="s">
        <v>548</v>
      </c>
      <c r="H19" s="32"/>
      <c r="I19">
        <v>52</v>
      </c>
      <c r="J19">
        <v>72</v>
      </c>
    </row>
    <row r="20" spans="1:10" ht="15" customHeight="1">
      <c r="A20" s="48">
        <v>43143</v>
      </c>
      <c r="B20" s="32" t="s">
        <v>4</v>
      </c>
      <c r="C20" s="32">
        <v>2213</v>
      </c>
      <c r="D20" s="32" t="s">
        <v>205</v>
      </c>
      <c r="E20" s="32" t="s">
        <v>5</v>
      </c>
      <c r="F20" s="32" t="s">
        <v>263</v>
      </c>
      <c r="G20" s="32" t="s">
        <v>548</v>
      </c>
      <c r="H20" s="32"/>
      <c r="I20">
        <v>23</v>
      </c>
      <c r="J20">
        <v>26</v>
      </c>
    </row>
    <row r="21" spans="1:10">
      <c r="A21" s="48">
        <v>43144</v>
      </c>
      <c r="B21" s="32" t="s">
        <v>4</v>
      </c>
      <c r="C21" s="32">
        <v>9365</v>
      </c>
      <c r="D21" s="32" t="s">
        <v>684</v>
      </c>
      <c r="E21" s="32" t="s">
        <v>5</v>
      </c>
      <c r="F21" s="32" t="s">
        <v>6</v>
      </c>
      <c r="G21" s="32" t="s">
        <v>548</v>
      </c>
      <c r="H21" s="32"/>
      <c r="I21">
        <v>52</v>
      </c>
      <c r="J21">
        <v>62</v>
      </c>
    </row>
    <row r="22" spans="1:10">
      <c r="A22" s="48">
        <v>43144</v>
      </c>
      <c r="B22" s="32" t="s">
        <v>4</v>
      </c>
      <c r="C22" s="32">
        <v>2441</v>
      </c>
      <c r="D22" s="32" t="s">
        <v>205</v>
      </c>
      <c r="E22" s="32" t="s">
        <v>7</v>
      </c>
      <c r="F22" s="32" t="s">
        <v>7</v>
      </c>
      <c r="G22" s="32" t="s">
        <v>548</v>
      </c>
      <c r="H22" s="32"/>
      <c r="I22">
        <v>23</v>
      </c>
      <c r="J22">
        <v>26</v>
      </c>
    </row>
    <row r="23" spans="1:10">
      <c r="A23" s="48">
        <v>43145</v>
      </c>
      <c r="B23" s="32" t="s">
        <v>4</v>
      </c>
      <c r="C23" s="32">
        <v>3327</v>
      </c>
      <c r="D23" s="32" t="s">
        <v>185</v>
      </c>
      <c r="E23" s="32" t="s">
        <v>7</v>
      </c>
      <c r="F23" s="32" t="s">
        <v>7</v>
      </c>
      <c r="G23" s="32" t="s">
        <v>548</v>
      </c>
      <c r="H23" s="32"/>
      <c r="I23">
        <v>21</v>
      </c>
      <c r="J23">
        <v>26</v>
      </c>
    </row>
    <row r="24" spans="1:10">
      <c r="A24" s="48">
        <v>43134</v>
      </c>
      <c r="B24" s="32" t="s">
        <v>22</v>
      </c>
      <c r="C24" s="32">
        <v>7620</v>
      </c>
      <c r="D24" s="32" t="s">
        <v>597</v>
      </c>
      <c r="E24" s="32" t="s">
        <v>7</v>
      </c>
      <c r="F24" s="32" t="s">
        <v>4</v>
      </c>
      <c r="G24" s="32" t="s">
        <v>548</v>
      </c>
      <c r="H24" s="32"/>
      <c r="I24">
        <v>172</v>
      </c>
      <c r="J24">
        <v>276</v>
      </c>
    </row>
    <row r="25" spans="1:10">
      <c r="A25" s="48">
        <v>43134</v>
      </c>
      <c r="B25" s="32" t="s">
        <v>6</v>
      </c>
      <c r="C25" s="32">
        <v>54457</v>
      </c>
      <c r="D25" s="32" t="s">
        <v>473</v>
      </c>
      <c r="E25" s="32" t="s">
        <v>599</v>
      </c>
      <c r="F25" s="32" t="s">
        <v>24</v>
      </c>
      <c r="G25" s="32" t="s">
        <v>548</v>
      </c>
      <c r="H25" s="32"/>
      <c r="I25">
        <v>42</v>
      </c>
      <c r="J25">
        <v>52</v>
      </c>
    </row>
    <row r="26" spans="1:10">
      <c r="A26" s="48">
        <v>43134</v>
      </c>
      <c r="B26" s="32" t="s">
        <v>7</v>
      </c>
      <c r="C26" s="32">
        <v>57185</v>
      </c>
      <c r="D26" s="32" t="s">
        <v>595</v>
      </c>
      <c r="E26" s="32" t="s">
        <v>7</v>
      </c>
      <c r="F26" s="32" t="s">
        <v>596</v>
      </c>
      <c r="G26" s="32" t="s">
        <v>548</v>
      </c>
      <c r="H26" s="32"/>
      <c r="I26">
        <v>49</v>
      </c>
      <c r="J26">
        <v>51</v>
      </c>
    </row>
    <row r="27" spans="1:10">
      <c r="A27" s="48">
        <v>43134</v>
      </c>
      <c r="B27" s="32" t="s">
        <v>592</v>
      </c>
      <c r="C27" s="32">
        <v>38221</v>
      </c>
      <c r="D27" s="32" t="s">
        <v>593</v>
      </c>
      <c r="E27" s="32" t="s">
        <v>66</v>
      </c>
      <c r="F27" s="32" t="s">
        <v>6</v>
      </c>
      <c r="G27" s="32" t="s">
        <v>548</v>
      </c>
      <c r="H27" s="32"/>
    </row>
    <row r="28" spans="1:10">
      <c r="A28" s="48">
        <v>43134</v>
      </c>
      <c r="B28" s="32" t="s">
        <v>4</v>
      </c>
      <c r="C28" s="32">
        <v>8077</v>
      </c>
      <c r="D28" s="32" t="s">
        <v>133</v>
      </c>
      <c r="E28" s="32" t="s">
        <v>24</v>
      </c>
      <c r="F28" s="32" t="s">
        <v>594</v>
      </c>
      <c r="G28" s="32" t="s">
        <v>548</v>
      </c>
      <c r="H28" s="32"/>
      <c r="I28">
        <v>23</v>
      </c>
      <c r="J28">
        <v>20</v>
      </c>
    </row>
    <row r="29" spans="1:10">
      <c r="A29" s="48">
        <v>43134</v>
      </c>
      <c r="B29" s="32" t="s">
        <v>4</v>
      </c>
      <c r="C29" s="32">
        <v>1450</v>
      </c>
      <c r="D29" s="32" t="s">
        <v>205</v>
      </c>
      <c r="E29" s="32" t="s">
        <v>7</v>
      </c>
      <c r="F29" s="32" t="s">
        <v>596</v>
      </c>
      <c r="G29" s="32" t="s">
        <v>548</v>
      </c>
      <c r="H29" s="32"/>
      <c r="I29">
        <v>23</v>
      </c>
      <c r="J29">
        <v>26</v>
      </c>
    </row>
    <row r="30" spans="1:10">
      <c r="A30" s="48">
        <v>43134</v>
      </c>
      <c r="B30" s="32" t="s">
        <v>4</v>
      </c>
      <c r="C30" s="32">
        <v>2270</v>
      </c>
      <c r="D30" s="32" t="s">
        <v>205</v>
      </c>
      <c r="E30" s="32" t="s">
        <v>7</v>
      </c>
      <c r="F30" s="32" t="s">
        <v>24</v>
      </c>
      <c r="G30" s="32" t="s">
        <v>548</v>
      </c>
      <c r="H30" s="32"/>
      <c r="I30">
        <v>23</v>
      </c>
      <c r="J30">
        <v>26</v>
      </c>
    </row>
    <row r="31" spans="1:10">
      <c r="A31" s="48">
        <v>43135</v>
      </c>
      <c r="B31" s="32" t="s">
        <v>7</v>
      </c>
      <c r="C31" s="32">
        <v>57570</v>
      </c>
      <c r="D31" s="32" t="s">
        <v>359</v>
      </c>
      <c r="E31" s="32" t="s">
        <v>7</v>
      </c>
      <c r="F31" s="32" t="s">
        <v>9</v>
      </c>
      <c r="G31" s="32" t="s">
        <v>548</v>
      </c>
      <c r="H31" s="32"/>
      <c r="I31">
        <v>34</v>
      </c>
      <c r="J31">
        <v>40</v>
      </c>
    </row>
    <row r="32" spans="1:10">
      <c r="A32" s="48">
        <v>43135</v>
      </c>
      <c r="B32" s="32" t="s">
        <v>4</v>
      </c>
      <c r="C32" s="32">
        <v>3522</v>
      </c>
      <c r="D32" s="32" t="s">
        <v>168</v>
      </c>
      <c r="E32" s="32" t="s">
        <v>4</v>
      </c>
      <c r="F32" s="32" t="s">
        <v>7</v>
      </c>
      <c r="G32" s="32" t="s">
        <v>548</v>
      </c>
      <c r="H32" s="32"/>
      <c r="I32">
        <v>19</v>
      </c>
      <c r="J32">
        <v>23</v>
      </c>
    </row>
    <row r="33" spans="1:10">
      <c r="A33" s="48">
        <v>43135</v>
      </c>
      <c r="B33" s="32" t="s">
        <v>4</v>
      </c>
      <c r="C33" s="32">
        <v>1457</v>
      </c>
      <c r="D33" s="32" t="s">
        <v>205</v>
      </c>
      <c r="E33" s="32" t="s">
        <v>7</v>
      </c>
      <c r="F33" s="32" t="s">
        <v>24</v>
      </c>
      <c r="G33" s="32" t="s">
        <v>548</v>
      </c>
      <c r="H33" s="32"/>
      <c r="I33">
        <v>23</v>
      </c>
      <c r="J33">
        <v>26</v>
      </c>
    </row>
    <row r="34" spans="1:10">
      <c r="A34" s="48">
        <v>43136</v>
      </c>
      <c r="B34" s="32" t="s">
        <v>606</v>
      </c>
      <c r="C34" s="32">
        <v>89218165</v>
      </c>
      <c r="D34" s="32" t="s">
        <v>607</v>
      </c>
      <c r="E34" s="32" t="s">
        <v>25</v>
      </c>
      <c r="F34" s="32" t="s">
        <v>28</v>
      </c>
      <c r="G34" s="32" t="s">
        <v>548</v>
      </c>
      <c r="H34" s="32"/>
    </row>
    <row r="35" spans="1:10" ht="23" customHeight="1">
      <c r="A35" s="48">
        <v>43141</v>
      </c>
      <c r="B35" s="32" t="s">
        <v>4</v>
      </c>
      <c r="C35" s="32">
        <v>7243</v>
      </c>
      <c r="D35" s="32" t="s">
        <v>153</v>
      </c>
      <c r="E35" s="32" t="s">
        <v>7</v>
      </c>
      <c r="F35" s="32" t="s">
        <v>12</v>
      </c>
      <c r="G35" s="32" t="s">
        <v>548</v>
      </c>
      <c r="H35" s="32"/>
      <c r="I35">
        <v>25</v>
      </c>
      <c r="J35">
        <v>33</v>
      </c>
    </row>
    <row r="36" spans="1:10">
      <c r="A36" s="48">
        <v>43142</v>
      </c>
      <c r="B36" s="32" t="s">
        <v>4</v>
      </c>
      <c r="C36" s="32">
        <v>4691</v>
      </c>
      <c r="D36" s="32" t="s">
        <v>131</v>
      </c>
      <c r="E36" s="32" t="s">
        <v>25</v>
      </c>
      <c r="F36" s="32" t="s">
        <v>5</v>
      </c>
      <c r="G36" s="32" t="s">
        <v>548</v>
      </c>
      <c r="H36" s="32"/>
      <c r="I36">
        <v>10</v>
      </c>
      <c r="J36">
        <v>3</v>
      </c>
    </row>
    <row r="37" spans="1:10">
      <c r="A37" s="48">
        <v>43143</v>
      </c>
      <c r="B37" s="32" t="s">
        <v>4</v>
      </c>
      <c r="C37" s="32">
        <v>7520</v>
      </c>
      <c r="D37" s="32" t="s">
        <v>468</v>
      </c>
      <c r="E37" s="32" t="s">
        <v>5</v>
      </c>
      <c r="F37" s="32" t="s">
        <v>6</v>
      </c>
      <c r="G37" s="32" t="s">
        <v>548</v>
      </c>
      <c r="H37" s="32"/>
      <c r="I37">
        <v>35</v>
      </c>
      <c r="J37">
        <v>52</v>
      </c>
    </row>
    <row r="38" spans="1:10">
      <c r="A38" s="48">
        <v>43149</v>
      </c>
      <c r="B38" s="32" t="s">
        <v>4</v>
      </c>
      <c r="C38" s="32">
        <v>3436</v>
      </c>
      <c r="D38" s="32" t="s">
        <v>168</v>
      </c>
      <c r="E38" s="32" t="s">
        <v>5</v>
      </c>
      <c r="F38" s="32" t="s">
        <v>610</v>
      </c>
      <c r="G38" s="32" t="s">
        <v>548</v>
      </c>
      <c r="H38" s="32"/>
      <c r="I38">
        <v>19</v>
      </c>
      <c r="J38">
        <v>23</v>
      </c>
    </row>
    <row r="39" spans="1:10">
      <c r="A39" s="48">
        <v>43141</v>
      </c>
      <c r="B39" s="32" t="s">
        <v>4</v>
      </c>
      <c r="C39" s="32">
        <v>4056</v>
      </c>
      <c r="D39" s="32" t="s">
        <v>141</v>
      </c>
      <c r="E39" s="32" t="s">
        <v>18</v>
      </c>
      <c r="F39" s="32" t="s">
        <v>7</v>
      </c>
      <c r="G39" s="32" t="s">
        <v>540</v>
      </c>
      <c r="H39" s="32"/>
      <c r="I39">
        <v>11</v>
      </c>
      <c r="J39">
        <v>10</v>
      </c>
    </row>
    <row r="40" spans="1:10">
      <c r="A40" s="48">
        <v>43142</v>
      </c>
      <c r="B40" s="32" t="s">
        <v>4</v>
      </c>
      <c r="C40" s="32">
        <v>4750</v>
      </c>
      <c r="D40" s="32" t="s">
        <v>131</v>
      </c>
      <c r="E40" s="32" t="s">
        <v>5</v>
      </c>
      <c r="F40" s="32" t="s">
        <v>7</v>
      </c>
      <c r="G40" s="32" t="s">
        <v>625</v>
      </c>
      <c r="H40" s="32"/>
      <c r="I40">
        <v>10</v>
      </c>
      <c r="J40">
        <v>3</v>
      </c>
    </row>
    <row r="41" spans="1:10">
      <c r="A41" s="48">
        <v>43145</v>
      </c>
      <c r="B41" s="32" t="s">
        <v>4</v>
      </c>
      <c r="C41" s="32">
        <v>8387</v>
      </c>
      <c r="D41" s="32" t="s">
        <v>305</v>
      </c>
      <c r="E41" s="32" t="s">
        <v>5</v>
      </c>
      <c r="F41" s="32" t="s">
        <v>7</v>
      </c>
      <c r="G41" s="32" t="s">
        <v>388</v>
      </c>
      <c r="H41" s="32"/>
      <c r="I41">
        <v>25</v>
      </c>
      <c r="J41">
        <v>21</v>
      </c>
    </row>
    <row r="42" spans="1:10">
      <c r="A42" s="48">
        <v>43145</v>
      </c>
      <c r="B42" s="32" t="s">
        <v>4</v>
      </c>
      <c r="C42" s="32">
        <v>4985</v>
      </c>
      <c r="D42" s="32" t="s">
        <v>158</v>
      </c>
      <c r="E42" s="32" t="s">
        <v>5</v>
      </c>
      <c r="F42" s="32" t="s">
        <v>7</v>
      </c>
      <c r="G42" s="32" t="s">
        <v>388</v>
      </c>
      <c r="H42" s="32"/>
      <c r="I42">
        <v>7</v>
      </c>
      <c r="J42">
        <v>6</v>
      </c>
    </row>
    <row r="43" spans="1:10">
      <c r="A43" s="48">
        <v>43145</v>
      </c>
      <c r="B43" s="32" t="s">
        <v>635</v>
      </c>
      <c r="C43" s="32" t="s">
        <v>636</v>
      </c>
      <c r="D43" s="32" t="s">
        <v>637</v>
      </c>
      <c r="E43" s="32" t="s">
        <v>638</v>
      </c>
      <c r="F43" s="32" t="s">
        <v>489</v>
      </c>
      <c r="G43" s="32" t="s">
        <v>388</v>
      </c>
      <c r="H43" s="32"/>
    </row>
    <row r="44" spans="1:10">
      <c r="A44" s="48">
        <v>43146</v>
      </c>
      <c r="B44" s="32" t="s">
        <v>22</v>
      </c>
      <c r="C44" s="32">
        <v>6700</v>
      </c>
      <c r="D44" s="32" t="s">
        <v>326</v>
      </c>
      <c r="E44" s="32" t="s">
        <v>7</v>
      </c>
      <c r="F44" s="32" t="s">
        <v>24</v>
      </c>
      <c r="G44" s="32" t="s">
        <v>388</v>
      </c>
      <c r="H44" s="32"/>
      <c r="I44">
        <v>29</v>
      </c>
      <c r="J44">
        <v>28</v>
      </c>
    </row>
    <row r="45" spans="1:10">
      <c r="A45" s="48">
        <v>43146</v>
      </c>
      <c r="B45" s="32" t="s">
        <v>7</v>
      </c>
      <c r="C45" s="32">
        <v>56220</v>
      </c>
      <c r="D45" s="32" t="s">
        <v>647</v>
      </c>
      <c r="E45" s="32" t="s">
        <v>242</v>
      </c>
      <c r="F45" s="32" t="s">
        <v>7</v>
      </c>
      <c r="G45" s="32" t="s">
        <v>388</v>
      </c>
      <c r="H45" s="32"/>
      <c r="I45" s="115" t="s">
        <v>683</v>
      </c>
      <c r="J45" s="114" t="s">
        <v>682</v>
      </c>
    </row>
    <row r="46" spans="1:10">
      <c r="A46" s="48">
        <v>43146</v>
      </c>
      <c r="B46" s="32" t="s">
        <v>4</v>
      </c>
      <c r="C46" s="32">
        <v>4408</v>
      </c>
      <c r="D46" s="32" t="s">
        <v>145</v>
      </c>
      <c r="E46" s="32" t="s">
        <v>30</v>
      </c>
      <c r="F46" s="32" t="s">
        <v>35</v>
      </c>
      <c r="G46" s="32" t="s">
        <v>388</v>
      </c>
      <c r="H46" s="32"/>
      <c r="I46">
        <v>8</v>
      </c>
      <c r="J46">
        <v>5</v>
      </c>
    </row>
    <row r="47" spans="1:10">
      <c r="A47" s="48">
        <v>43146</v>
      </c>
      <c r="B47" s="32" t="s">
        <v>4</v>
      </c>
      <c r="C47" s="32">
        <v>8154</v>
      </c>
      <c r="D47" s="32" t="s">
        <v>148</v>
      </c>
      <c r="E47" s="32" t="s">
        <v>7</v>
      </c>
      <c r="F47" s="32" t="s">
        <v>24</v>
      </c>
      <c r="G47" s="32" t="s">
        <v>388</v>
      </c>
      <c r="H47" s="32"/>
      <c r="I47">
        <v>22</v>
      </c>
      <c r="J47">
        <v>31</v>
      </c>
    </row>
    <row r="48" spans="1:10">
      <c r="A48" s="48">
        <v>43146</v>
      </c>
      <c r="B48" s="32" t="s">
        <v>4</v>
      </c>
      <c r="C48" s="32">
        <v>4279</v>
      </c>
      <c r="D48" s="32" t="s">
        <v>141</v>
      </c>
      <c r="E48" s="32" t="s">
        <v>653</v>
      </c>
      <c r="F48" s="32" t="s">
        <v>35</v>
      </c>
      <c r="G48" s="32" t="s">
        <v>388</v>
      </c>
      <c r="H48" s="32"/>
      <c r="I48">
        <v>11</v>
      </c>
      <c r="J48">
        <v>10</v>
      </c>
    </row>
    <row r="49" spans="1:10">
      <c r="A49" s="48">
        <v>43146</v>
      </c>
      <c r="B49" s="32" t="s">
        <v>4</v>
      </c>
      <c r="C49" s="32">
        <v>1651</v>
      </c>
      <c r="D49" s="32" t="s">
        <v>205</v>
      </c>
      <c r="E49" s="32" t="s">
        <v>242</v>
      </c>
      <c r="F49" s="32" t="s">
        <v>7</v>
      </c>
      <c r="G49" s="32" t="s">
        <v>388</v>
      </c>
      <c r="H49" s="32"/>
      <c r="I49">
        <v>23</v>
      </c>
      <c r="J49">
        <v>26</v>
      </c>
    </row>
    <row r="50" spans="1:10">
      <c r="A50" s="48">
        <v>43146</v>
      </c>
      <c r="B50" s="32" t="s">
        <v>4</v>
      </c>
      <c r="C50" s="32">
        <v>8240</v>
      </c>
      <c r="D50" s="32" t="s">
        <v>162</v>
      </c>
      <c r="E50" s="32" t="s">
        <v>242</v>
      </c>
      <c r="F50" s="32" t="s">
        <v>24</v>
      </c>
      <c r="G50" s="32" t="s">
        <v>388</v>
      </c>
      <c r="H50" s="32"/>
      <c r="I50">
        <v>24</v>
      </c>
      <c r="J50">
        <v>20</v>
      </c>
    </row>
    <row r="51" spans="1:10">
      <c r="A51" s="48">
        <v>43146</v>
      </c>
      <c r="B51" s="32" t="s">
        <v>4</v>
      </c>
      <c r="C51" s="32">
        <v>9170</v>
      </c>
      <c r="D51" s="32" t="s">
        <v>650</v>
      </c>
      <c r="E51" s="32" t="s">
        <v>5</v>
      </c>
      <c r="F51" s="32" t="s">
        <v>7</v>
      </c>
      <c r="G51" s="32" t="s">
        <v>388</v>
      </c>
      <c r="H51" s="32"/>
      <c r="I51">
        <v>47</v>
      </c>
      <c r="J51">
        <v>63</v>
      </c>
    </row>
    <row r="52" spans="1:10">
      <c r="A52" s="48">
        <v>43146</v>
      </c>
      <c r="B52" s="32" t="s">
        <v>4</v>
      </c>
      <c r="C52" s="32">
        <v>6917</v>
      </c>
      <c r="D52" s="32" t="s">
        <v>177</v>
      </c>
      <c r="E52" s="32" t="s">
        <v>646</v>
      </c>
      <c r="F52" s="32" t="s">
        <v>24</v>
      </c>
      <c r="G52" s="32" t="s">
        <v>388</v>
      </c>
      <c r="H52" s="32"/>
      <c r="I52">
        <v>27</v>
      </c>
      <c r="J52">
        <v>41</v>
      </c>
    </row>
    <row r="53" spans="1:10">
      <c r="A53" s="48">
        <v>43146</v>
      </c>
      <c r="B53" s="32" t="s">
        <v>4</v>
      </c>
      <c r="C53" s="32">
        <v>4776</v>
      </c>
      <c r="D53" s="32" t="s">
        <v>180</v>
      </c>
      <c r="E53" s="32" t="s">
        <v>7</v>
      </c>
      <c r="F53" s="32" t="s">
        <v>5</v>
      </c>
      <c r="G53" s="32" t="s">
        <v>388</v>
      </c>
      <c r="H53" s="32"/>
      <c r="I53">
        <v>9</v>
      </c>
      <c r="J53">
        <v>5</v>
      </c>
    </row>
    <row r="54" spans="1:10">
      <c r="A54" s="48">
        <v>43146</v>
      </c>
      <c r="B54" s="32" t="s">
        <v>4</v>
      </c>
      <c r="C54" s="32">
        <v>8035</v>
      </c>
      <c r="D54" s="32" t="s">
        <v>135</v>
      </c>
      <c r="E54" s="32" t="s">
        <v>5</v>
      </c>
      <c r="F54" s="32" t="s">
        <v>7</v>
      </c>
      <c r="G54" s="32" t="s">
        <v>388</v>
      </c>
      <c r="H54" s="32"/>
      <c r="I54">
        <v>19</v>
      </c>
      <c r="J54">
        <v>26</v>
      </c>
    </row>
    <row r="55" spans="1:10">
      <c r="A55" s="48">
        <v>43146</v>
      </c>
      <c r="B55" s="32" t="s">
        <v>4</v>
      </c>
      <c r="C55" s="32">
        <v>5460</v>
      </c>
      <c r="D55" s="32" t="s">
        <v>649</v>
      </c>
      <c r="E55" s="32" t="s">
        <v>5</v>
      </c>
      <c r="F55" s="32" t="s">
        <v>24</v>
      </c>
      <c r="G55" s="32" t="s">
        <v>388</v>
      </c>
      <c r="H55" s="32"/>
      <c r="I55">
        <v>30</v>
      </c>
      <c r="J55">
        <v>40</v>
      </c>
    </row>
    <row r="56" spans="1:10">
      <c r="A56" s="48">
        <v>43147</v>
      </c>
      <c r="B56" s="32" t="s">
        <v>22</v>
      </c>
      <c r="C56" s="32">
        <v>6747</v>
      </c>
      <c r="D56" s="32" t="s">
        <v>642</v>
      </c>
      <c r="E56" s="32" t="s">
        <v>12</v>
      </c>
      <c r="F56" s="32" t="s">
        <v>24</v>
      </c>
      <c r="G56" s="32" t="s">
        <v>388</v>
      </c>
      <c r="H56" s="32"/>
      <c r="I56">
        <v>32</v>
      </c>
      <c r="J56">
        <v>31</v>
      </c>
    </row>
    <row r="57" spans="1:10">
      <c r="A57" s="48">
        <v>43147</v>
      </c>
      <c r="B57" s="32" t="s">
        <v>7</v>
      </c>
      <c r="C57" s="32">
        <v>59290</v>
      </c>
      <c r="D57" s="32" t="s">
        <v>662</v>
      </c>
      <c r="E57" s="32" t="s">
        <v>7</v>
      </c>
      <c r="F57" s="32" t="s">
        <v>661</v>
      </c>
      <c r="G57" s="32" t="s">
        <v>388</v>
      </c>
      <c r="H57" s="32"/>
      <c r="I57">
        <v>182</v>
      </c>
      <c r="J57">
        <v>304</v>
      </c>
    </row>
    <row r="58" spans="1:10">
      <c r="A58" s="48">
        <v>43148</v>
      </c>
      <c r="B58" s="32" t="s">
        <v>6</v>
      </c>
      <c r="C58" s="32">
        <v>54294</v>
      </c>
      <c r="D58" s="32" t="s">
        <v>434</v>
      </c>
      <c r="E58" s="32" t="s">
        <v>6</v>
      </c>
      <c r="F58" s="32" t="s">
        <v>24</v>
      </c>
      <c r="G58" s="32" t="s">
        <v>388</v>
      </c>
      <c r="H58" s="32"/>
      <c r="I58">
        <v>51</v>
      </c>
      <c r="J58">
        <v>74</v>
      </c>
    </row>
    <row r="59" spans="1:10">
      <c r="A59" s="48">
        <v>43148</v>
      </c>
      <c r="B59" s="32" t="s">
        <v>7</v>
      </c>
      <c r="C59" s="32">
        <v>25440</v>
      </c>
      <c r="D59" s="32" t="s">
        <v>685</v>
      </c>
      <c r="E59" s="32" t="s">
        <v>7</v>
      </c>
      <c r="F59" s="32" t="s">
        <v>7</v>
      </c>
      <c r="G59" s="32" t="s">
        <v>388</v>
      </c>
      <c r="H59" s="32"/>
      <c r="I59">
        <v>217</v>
      </c>
      <c r="J59">
        <v>329</v>
      </c>
    </row>
    <row r="60" spans="1:10">
      <c r="A60" s="48">
        <v>43148</v>
      </c>
      <c r="B60" s="32" t="s">
        <v>7</v>
      </c>
      <c r="C60" s="32">
        <v>57390</v>
      </c>
      <c r="D60" s="32" t="s">
        <v>669</v>
      </c>
      <c r="E60" s="32" t="s">
        <v>25</v>
      </c>
      <c r="F60" s="32" t="s">
        <v>7</v>
      </c>
      <c r="G60" s="32" t="s">
        <v>388</v>
      </c>
      <c r="H60" s="32"/>
      <c r="I60">
        <v>14</v>
      </c>
      <c r="J60">
        <v>11</v>
      </c>
    </row>
    <row r="61" spans="1:10">
      <c r="A61" s="48">
        <v>43148</v>
      </c>
      <c r="B61" s="32" t="s">
        <v>4</v>
      </c>
      <c r="C61" s="32">
        <v>7233</v>
      </c>
      <c r="D61" s="32" t="s">
        <v>153</v>
      </c>
      <c r="E61" s="32" t="s">
        <v>24</v>
      </c>
      <c r="F61" s="32" t="s">
        <v>24</v>
      </c>
      <c r="G61" s="32" t="s">
        <v>388</v>
      </c>
      <c r="H61" s="32"/>
      <c r="I61">
        <v>25</v>
      </c>
      <c r="J61">
        <v>33</v>
      </c>
    </row>
    <row r="62" spans="1:10">
      <c r="A62" s="48">
        <v>43148</v>
      </c>
      <c r="B62" s="32" t="s">
        <v>4</v>
      </c>
      <c r="C62" s="32">
        <v>8326</v>
      </c>
      <c r="D62" s="32" t="s">
        <v>668</v>
      </c>
      <c r="E62" s="32" t="s">
        <v>5</v>
      </c>
      <c r="F62" s="32" t="s">
        <v>127</v>
      </c>
      <c r="G62" s="32" t="s">
        <v>388</v>
      </c>
      <c r="H62" s="32"/>
      <c r="I62">
        <v>22</v>
      </c>
      <c r="J62">
        <v>17</v>
      </c>
    </row>
    <row r="63" spans="1:10">
      <c r="A63" s="48">
        <v>43148</v>
      </c>
      <c r="B63" s="32" t="s">
        <v>4</v>
      </c>
      <c r="C63" s="32">
        <v>6118</v>
      </c>
      <c r="D63" s="32" t="s">
        <v>142</v>
      </c>
      <c r="E63" s="32" t="s">
        <v>7</v>
      </c>
      <c r="F63" s="32" t="s">
        <v>24</v>
      </c>
      <c r="G63" s="32" t="s">
        <v>388</v>
      </c>
      <c r="H63" s="32"/>
      <c r="I63">
        <v>31</v>
      </c>
      <c r="J63">
        <v>43</v>
      </c>
    </row>
    <row r="64" spans="1:10">
      <c r="A64" s="48">
        <v>43148</v>
      </c>
      <c r="B64" s="32" t="s">
        <v>4</v>
      </c>
      <c r="C64" s="32">
        <v>2210</v>
      </c>
      <c r="D64" s="32" t="s">
        <v>205</v>
      </c>
      <c r="E64" s="32" t="s">
        <v>24</v>
      </c>
      <c r="F64" s="32" t="s">
        <v>112</v>
      </c>
      <c r="G64" s="32" t="s">
        <v>388</v>
      </c>
      <c r="H64" s="32"/>
      <c r="I64">
        <v>23</v>
      </c>
      <c r="J64">
        <v>26</v>
      </c>
    </row>
    <row r="65" spans="1:10">
      <c r="A65" s="48">
        <v>43148</v>
      </c>
      <c r="B65" s="32" t="s">
        <v>4</v>
      </c>
      <c r="C65" s="32">
        <v>6914</v>
      </c>
      <c r="D65" s="32" t="s">
        <v>286</v>
      </c>
      <c r="E65" s="32" t="s">
        <v>500</v>
      </c>
      <c r="F65" s="32" t="s">
        <v>24</v>
      </c>
      <c r="G65" s="32" t="s">
        <v>388</v>
      </c>
      <c r="H65" s="32"/>
      <c r="I65">
        <v>32</v>
      </c>
      <c r="J65">
        <v>47</v>
      </c>
    </row>
    <row r="66" spans="1:10">
      <c r="A66" s="48">
        <v>43148</v>
      </c>
      <c r="B66" s="32" t="s">
        <v>4</v>
      </c>
      <c r="C66" s="32">
        <v>7481</v>
      </c>
      <c r="D66" s="32" t="s">
        <v>373</v>
      </c>
      <c r="E66" s="32" t="s">
        <v>30</v>
      </c>
      <c r="F66" s="32" t="s">
        <v>7</v>
      </c>
      <c r="G66" s="32" t="s">
        <v>388</v>
      </c>
      <c r="H66" s="32"/>
      <c r="I66">
        <v>34</v>
      </c>
      <c r="J66">
        <v>44</v>
      </c>
    </row>
    <row r="67" spans="1:10">
      <c r="A67" s="48">
        <v>43149</v>
      </c>
      <c r="B67" s="32" t="s">
        <v>24</v>
      </c>
      <c r="C67" s="32" t="s">
        <v>686</v>
      </c>
      <c r="D67" s="32" t="s">
        <v>687</v>
      </c>
      <c r="E67" s="32" t="s">
        <v>28</v>
      </c>
      <c r="F67" s="32" t="s">
        <v>24</v>
      </c>
      <c r="G67" s="32" t="s">
        <v>388</v>
      </c>
      <c r="H67" s="32"/>
    </row>
    <row r="68" spans="1:10">
      <c r="A68" s="48">
        <v>43154</v>
      </c>
      <c r="B68" s="32" t="s">
        <v>719</v>
      </c>
      <c r="C68" s="146" t="s">
        <v>720</v>
      </c>
      <c r="D68" s="32" t="s">
        <v>721</v>
      </c>
      <c r="E68" s="32" t="s">
        <v>24</v>
      </c>
      <c r="F68" s="32" t="s">
        <v>6</v>
      </c>
      <c r="G68" s="32" t="s">
        <v>388</v>
      </c>
      <c r="H68" s="32"/>
    </row>
    <row r="69" spans="1:10">
      <c r="A69" s="48">
        <v>43155</v>
      </c>
      <c r="B69" s="32" t="s">
        <v>6</v>
      </c>
      <c r="C69" s="145">
        <v>66706</v>
      </c>
      <c r="D69" s="32" t="s">
        <v>219</v>
      </c>
      <c r="E69" s="32" t="s">
        <v>5</v>
      </c>
      <c r="F69" s="32" t="s">
        <v>5</v>
      </c>
      <c r="G69" s="32" t="s">
        <v>388</v>
      </c>
      <c r="H69" s="32"/>
      <c r="I69">
        <v>35</v>
      </c>
      <c r="J69">
        <v>44</v>
      </c>
    </row>
    <row r="70" spans="1:10">
      <c r="A70" s="48">
        <v>43155</v>
      </c>
      <c r="B70" s="32" t="s">
        <v>6</v>
      </c>
      <c r="C70" s="145">
        <v>54294</v>
      </c>
      <c r="D70" s="32" t="s">
        <v>434</v>
      </c>
      <c r="E70" s="32" t="s">
        <v>6</v>
      </c>
      <c r="F70" s="32" t="s">
        <v>24</v>
      </c>
      <c r="G70" s="32" t="s">
        <v>388</v>
      </c>
      <c r="H70" s="32"/>
      <c r="I70">
        <v>62</v>
      </c>
      <c r="J70">
        <v>75</v>
      </c>
    </row>
    <row r="71" spans="1:10">
      <c r="A71" s="48">
        <v>43156</v>
      </c>
      <c r="B71" s="32" t="s">
        <v>4</v>
      </c>
      <c r="C71" s="145">
        <v>1726</v>
      </c>
      <c r="D71" s="32" t="s">
        <v>205</v>
      </c>
      <c r="E71" s="32" t="s">
        <v>4</v>
      </c>
      <c r="F71" s="32" t="s">
        <v>4</v>
      </c>
      <c r="G71" s="32" t="s">
        <v>388</v>
      </c>
      <c r="H71" s="32"/>
      <c r="I71">
        <v>23</v>
      </c>
      <c r="J71">
        <v>26</v>
      </c>
    </row>
    <row r="72" spans="1:10">
      <c r="A72" s="48">
        <v>43145</v>
      </c>
      <c r="B72" s="32" t="s">
        <v>4</v>
      </c>
      <c r="C72" s="32">
        <v>1146</v>
      </c>
      <c r="D72" s="32" t="s">
        <v>205</v>
      </c>
      <c r="E72" s="32" t="s">
        <v>633</v>
      </c>
      <c r="F72" s="32" t="s">
        <v>24</v>
      </c>
      <c r="G72" s="32" t="s">
        <v>634</v>
      </c>
      <c r="H72" s="32"/>
      <c r="I72">
        <v>23</v>
      </c>
      <c r="J72">
        <v>26</v>
      </c>
    </row>
    <row r="73" spans="1:10">
      <c r="A73" s="48">
        <v>43155</v>
      </c>
      <c r="B73" s="32" t="s">
        <v>22</v>
      </c>
      <c r="C73" s="145">
        <v>6780</v>
      </c>
      <c r="D73" s="32" t="s">
        <v>730</v>
      </c>
      <c r="E73" s="32" t="s">
        <v>7</v>
      </c>
      <c r="F73" s="32" t="s">
        <v>284</v>
      </c>
      <c r="G73" s="32" t="s">
        <v>577</v>
      </c>
      <c r="H73" s="32"/>
      <c r="I73">
        <v>30</v>
      </c>
      <c r="J73">
        <v>23</v>
      </c>
    </row>
    <row r="74" spans="1:10">
      <c r="A74" s="48">
        <v>43155</v>
      </c>
      <c r="B74" s="32" t="s">
        <v>6</v>
      </c>
      <c r="C74" s="145">
        <v>54294</v>
      </c>
      <c r="D74" s="32" t="s">
        <v>434</v>
      </c>
      <c r="E74" s="32" t="s">
        <v>6</v>
      </c>
      <c r="F74" s="32" t="s">
        <v>6</v>
      </c>
      <c r="G74" s="32" t="s">
        <v>577</v>
      </c>
      <c r="H74" s="32"/>
      <c r="I74">
        <v>62</v>
      </c>
      <c r="J74">
        <v>75</v>
      </c>
    </row>
    <row r="75" spans="1:10">
      <c r="A75" s="48">
        <v>43155</v>
      </c>
      <c r="B75" s="32" t="s">
        <v>4</v>
      </c>
      <c r="C75" s="145">
        <v>4499</v>
      </c>
      <c r="D75" s="32" t="s">
        <v>731</v>
      </c>
      <c r="E75" s="32" t="s">
        <v>5</v>
      </c>
      <c r="F75" s="32" t="s">
        <v>24</v>
      </c>
      <c r="G75" s="32" t="s">
        <v>577</v>
      </c>
      <c r="H75" s="32"/>
      <c r="I75">
        <v>14</v>
      </c>
      <c r="J75">
        <v>10</v>
      </c>
    </row>
    <row r="76" spans="1:10">
      <c r="A76" s="48">
        <v>43156</v>
      </c>
      <c r="B76" s="32" t="s">
        <v>7</v>
      </c>
      <c r="C76" s="145">
        <v>54350</v>
      </c>
      <c r="D76" s="32" t="s">
        <v>733</v>
      </c>
      <c r="E76" s="32" t="s">
        <v>7</v>
      </c>
      <c r="F76" s="32" t="s">
        <v>5</v>
      </c>
      <c r="G76" s="32" t="s">
        <v>577</v>
      </c>
      <c r="H76" s="32"/>
      <c r="I76">
        <v>26</v>
      </c>
      <c r="J76">
        <v>18</v>
      </c>
    </row>
    <row r="77" spans="1:10">
      <c r="A77" s="48">
        <v>43156</v>
      </c>
      <c r="B77" s="32" t="s">
        <v>4</v>
      </c>
      <c r="C77" s="145">
        <v>54135</v>
      </c>
      <c r="D77" s="32" t="s">
        <v>738</v>
      </c>
      <c r="E77" s="32" t="s">
        <v>7</v>
      </c>
      <c r="F77" s="32" t="s">
        <v>24</v>
      </c>
      <c r="G77" s="32" t="s">
        <v>577</v>
      </c>
      <c r="H77" s="32"/>
      <c r="I77">
        <v>22</v>
      </c>
      <c r="J77">
        <v>17</v>
      </c>
    </row>
    <row r="78" spans="1:10">
      <c r="A78" s="48">
        <v>43156</v>
      </c>
      <c r="B78" s="32" t="s">
        <v>4</v>
      </c>
      <c r="C78" s="145">
        <v>4279</v>
      </c>
      <c r="D78" s="32" t="s">
        <v>141</v>
      </c>
      <c r="E78" s="32" t="s">
        <v>6</v>
      </c>
      <c r="F78" s="32" t="s">
        <v>7</v>
      </c>
      <c r="G78" s="32" t="s">
        <v>577</v>
      </c>
      <c r="H78" s="32"/>
      <c r="I78">
        <v>11</v>
      </c>
      <c r="J78">
        <v>10</v>
      </c>
    </row>
    <row r="79" spans="1:10">
      <c r="A79" s="48">
        <v>43158</v>
      </c>
      <c r="B79" s="32" t="s">
        <v>7</v>
      </c>
      <c r="C79" s="145">
        <v>54920</v>
      </c>
      <c r="D79" s="32" t="s">
        <v>742</v>
      </c>
      <c r="E79" s="32" t="s">
        <v>7</v>
      </c>
      <c r="F79" s="32" t="s">
        <v>7</v>
      </c>
      <c r="G79" s="32" t="s">
        <v>751</v>
      </c>
      <c r="H79" s="32"/>
      <c r="I79">
        <v>22</v>
      </c>
      <c r="J79">
        <v>15</v>
      </c>
    </row>
    <row r="80" spans="1:10" ht="31" customHeight="1">
      <c r="A80" s="48">
        <v>43159</v>
      </c>
      <c r="B80" s="32" t="s">
        <v>7</v>
      </c>
      <c r="C80" s="145">
        <v>57330</v>
      </c>
      <c r="D80" s="32" t="s">
        <v>413</v>
      </c>
      <c r="E80" s="32" t="s">
        <v>7</v>
      </c>
      <c r="F80" s="32" t="s">
        <v>620</v>
      </c>
      <c r="G80" s="32" t="s">
        <v>577</v>
      </c>
      <c r="H80" s="32"/>
      <c r="I80">
        <v>30</v>
      </c>
      <c r="J80">
        <v>32</v>
      </c>
    </row>
    <row r="81" spans="1:10">
      <c r="A81" s="48">
        <v>43159</v>
      </c>
      <c r="B81" s="32" t="s">
        <v>7</v>
      </c>
      <c r="C81" s="145">
        <v>54400</v>
      </c>
      <c r="D81" s="32" t="s">
        <v>747</v>
      </c>
      <c r="E81" s="32" t="s">
        <v>7</v>
      </c>
      <c r="F81" s="32" t="s">
        <v>24</v>
      </c>
      <c r="G81" s="32" t="s">
        <v>577</v>
      </c>
      <c r="H81" s="32"/>
      <c r="I81">
        <v>24</v>
      </c>
      <c r="J81">
        <v>20</v>
      </c>
    </row>
    <row r="82" spans="1:10">
      <c r="A82" s="48">
        <v>43159</v>
      </c>
      <c r="B82" s="32" t="s">
        <v>7</v>
      </c>
      <c r="C82" s="145">
        <v>54350</v>
      </c>
      <c r="D82" s="32" t="s">
        <v>733</v>
      </c>
      <c r="E82" s="32" t="s">
        <v>7</v>
      </c>
      <c r="F82" s="32" t="s">
        <v>7</v>
      </c>
      <c r="G82" s="32" t="s">
        <v>577</v>
      </c>
      <c r="H82" s="32"/>
      <c r="I82">
        <v>24</v>
      </c>
      <c r="J82">
        <v>18</v>
      </c>
    </row>
    <row r="83" spans="1:10">
      <c r="A83" s="48">
        <v>43159</v>
      </c>
      <c r="B83" s="32" t="s">
        <v>7</v>
      </c>
      <c r="C83" s="145">
        <v>54400</v>
      </c>
      <c r="D83" s="32" t="s">
        <v>408</v>
      </c>
      <c r="E83" s="32" t="s">
        <v>7</v>
      </c>
      <c r="F83" s="32" t="s">
        <v>24</v>
      </c>
      <c r="G83" s="32" t="s">
        <v>577</v>
      </c>
      <c r="H83" s="32"/>
      <c r="I83">
        <v>23</v>
      </c>
      <c r="J83">
        <v>16</v>
      </c>
    </row>
    <row r="84" spans="1:10">
      <c r="A84" s="48">
        <v>43141</v>
      </c>
      <c r="B84" s="32" t="s">
        <v>4</v>
      </c>
      <c r="C84" s="32">
        <v>1361</v>
      </c>
      <c r="D84" s="32" t="s">
        <v>205</v>
      </c>
      <c r="E84" s="32" t="s">
        <v>7</v>
      </c>
      <c r="F84" s="32" t="s">
        <v>7</v>
      </c>
      <c r="G84" s="32" t="s">
        <v>577</v>
      </c>
      <c r="H84" s="32"/>
      <c r="I84">
        <v>23</v>
      </c>
      <c r="J84">
        <v>26</v>
      </c>
    </row>
    <row r="85" spans="1:10">
      <c r="A85" s="48">
        <v>43135</v>
      </c>
      <c r="B85" s="32" t="s">
        <v>4</v>
      </c>
      <c r="C85" s="32">
        <v>4908</v>
      </c>
      <c r="D85" s="32" t="s">
        <v>180</v>
      </c>
      <c r="E85" s="32" t="s">
        <v>4</v>
      </c>
      <c r="F85" s="32" t="s">
        <v>7</v>
      </c>
      <c r="G85" s="32" t="s">
        <v>1027</v>
      </c>
      <c r="H85" s="32"/>
      <c r="I85">
        <v>9</v>
      </c>
      <c r="J85">
        <v>5</v>
      </c>
    </row>
    <row r="86" spans="1:10">
      <c r="A86" s="48">
        <v>43145</v>
      </c>
      <c r="B86" s="32" t="s">
        <v>4</v>
      </c>
      <c r="C86" s="32">
        <v>8119</v>
      </c>
      <c r="D86" s="32" t="s">
        <v>148</v>
      </c>
      <c r="E86" s="32" t="s">
        <v>5</v>
      </c>
      <c r="F86" s="32" t="s">
        <v>7</v>
      </c>
      <c r="G86" s="32" t="s">
        <v>1028</v>
      </c>
      <c r="H86" s="32"/>
      <c r="I86">
        <v>22</v>
      </c>
      <c r="J86">
        <v>31</v>
      </c>
    </row>
    <row r="87" spans="1:10">
      <c r="A87" s="48">
        <v>43142</v>
      </c>
      <c r="B87" s="32" t="s">
        <v>4</v>
      </c>
      <c r="C87" s="32">
        <v>1167</v>
      </c>
      <c r="D87" s="32" t="s">
        <v>205</v>
      </c>
      <c r="E87" s="32" t="s">
        <v>5</v>
      </c>
      <c r="F87" s="32" t="s">
        <v>546</v>
      </c>
      <c r="G87" s="32" t="s">
        <v>1029</v>
      </c>
      <c r="H87" s="32"/>
      <c r="I87">
        <v>23</v>
      </c>
      <c r="J87">
        <v>26</v>
      </c>
    </row>
    <row r="88" spans="1:10">
      <c r="A88" s="48">
        <v>43145</v>
      </c>
      <c r="B88" s="32" t="s">
        <v>4</v>
      </c>
      <c r="C88" s="32">
        <v>7458</v>
      </c>
      <c r="D88" s="32" t="s">
        <v>474</v>
      </c>
      <c r="E88" s="32" t="s">
        <v>7</v>
      </c>
      <c r="F88" s="32" t="s">
        <v>5</v>
      </c>
      <c r="G88" s="32" t="s">
        <v>1030</v>
      </c>
      <c r="H88" s="32"/>
      <c r="I88">
        <v>32</v>
      </c>
      <c r="J88">
        <v>46</v>
      </c>
    </row>
    <row r="89" spans="1:10">
      <c r="A89" s="48">
        <v>43147</v>
      </c>
      <c r="B89" s="32" t="s">
        <v>4</v>
      </c>
      <c r="C89" s="32">
        <v>5371</v>
      </c>
      <c r="D89" s="32" t="s">
        <v>155</v>
      </c>
      <c r="E89" s="32" t="s">
        <v>5</v>
      </c>
      <c r="F89" s="32" t="s">
        <v>7</v>
      </c>
      <c r="G89" s="32" t="s">
        <v>269</v>
      </c>
      <c r="H89" s="32"/>
      <c r="I89">
        <v>30</v>
      </c>
      <c r="J89">
        <v>42</v>
      </c>
    </row>
    <row r="90" spans="1:10">
      <c r="A90" s="48">
        <v>43148</v>
      </c>
      <c r="B90" s="32" t="s">
        <v>4</v>
      </c>
      <c r="C90" s="32">
        <v>4976</v>
      </c>
      <c r="D90" s="32" t="s">
        <v>199</v>
      </c>
      <c r="E90" s="32" t="s">
        <v>5</v>
      </c>
      <c r="F90" s="32" t="s">
        <v>7</v>
      </c>
      <c r="G90" s="32" t="s">
        <v>123</v>
      </c>
      <c r="H90" s="32"/>
      <c r="I90">
        <v>16</v>
      </c>
      <c r="J90">
        <v>14</v>
      </c>
    </row>
    <row r="91" spans="1:10">
      <c r="A91" s="48">
        <v>43148</v>
      </c>
      <c r="B91" s="32" t="s">
        <v>4</v>
      </c>
      <c r="C91" s="32">
        <v>4998</v>
      </c>
      <c r="D91" s="32" t="s">
        <v>673</v>
      </c>
      <c r="E91" s="32" t="s">
        <v>5</v>
      </c>
      <c r="F91" s="32" t="s">
        <v>7</v>
      </c>
      <c r="G91" s="32" t="s">
        <v>123</v>
      </c>
      <c r="H91" s="32"/>
      <c r="I91">
        <v>15</v>
      </c>
      <c r="J91">
        <v>14</v>
      </c>
    </row>
    <row r="92" spans="1:10">
      <c r="A92" s="48">
        <v>43135</v>
      </c>
      <c r="B92" s="32" t="s">
        <v>4</v>
      </c>
      <c r="C92" s="32">
        <v>4660</v>
      </c>
      <c r="D92" s="32" t="s">
        <v>131</v>
      </c>
      <c r="E92" s="32" t="s">
        <v>503</v>
      </c>
      <c r="F92" s="32" t="s">
        <v>57</v>
      </c>
      <c r="G92" s="32" t="s">
        <v>123</v>
      </c>
      <c r="H92" s="32"/>
      <c r="I92">
        <v>10</v>
      </c>
      <c r="J92">
        <v>3</v>
      </c>
    </row>
    <row r="93" spans="1:10">
      <c r="A93" s="48">
        <v>43141</v>
      </c>
      <c r="B93" s="32" t="s">
        <v>4</v>
      </c>
      <c r="C93" s="32">
        <v>3315</v>
      </c>
      <c r="D93" s="32" t="s">
        <v>137</v>
      </c>
      <c r="E93" s="32" t="s">
        <v>5</v>
      </c>
      <c r="F93" s="32" t="s">
        <v>613</v>
      </c>
      <c r="G93" s="32" t="s">
        <v>123</v>
      </c>
      <c r="H93" s="32"/>
      <c r="I93">
        <v>14</v>
      </c>
      <c r="J93">
        <v>16</v>
      </c>
    </row>
    <row r="94" spans="1:10">
      <c r="A94" s="48">
        <v>43143</v>
      </c>
      <c r="B94" s="32" t="s">
        <v>22</v>
      </c>
      <c r="C94" s="32">
        <v>6780</v>
      </c>
      <c r="D94" s="32" t="s">
        <v>628</v>
      </c>
      <c r="E94" s="32" t="s">
        <v>7</v>
      </c>
      <c r="F94" s="32" t="s">
        <v>5</v>
      </c>
      <c r="G94" s="32" t="s">
        <v>123</v>
      </c>
      <c r="H94" s="32"/>
      <c r="I94">
        <v>17</v>
      </c>
      <c r="J94">
        <v>17</v>
      </c>
    </row>
    <row r="95" spans="1:10">
      <c r="A95" s="48">
        <v>43145</v>
      </c>
      <c r="B95" s="32" t="s">
        <v>4</v>
      </c>
      <c r="C95" s="32">
        <v>5214</v>
      </c>
      <c r="D95" s="32" t="s">
        <v>166</v>
      </c>
      <c r="E95" s="32" t="s">
        <v>25</v>
      </c>
      <c r="F95" s="32" t="s">
        <v>5</v>
      </c>
      <c r="G95" s="32" t="s">
        <v>123</v>
      </c>
      <c r="H95" s="32"/>
      <c r="I95">
        <v>24</v>
      </c>
      <c r="J95">
        <v>33</v>
      </c>
    </row>
    <row r="96" spans="1:10">
      <c r="A96" s="48">
        <v>43146</v>
      </c>
      <c r="B96" s="32" t="s">
        <v>4</v>
      </c>
      <c r="C96" s="32">
        <v>8061</v>
      </c>
      <c r="D96" s="32" t="s">
        <v>133</v>
      </c>
      <c r="E96" s="32" t="s">
        <v>5</v>
      </c>
      <c r="F96" s="32" t="s">
        <v>7</v>
      </c>
      <c r="G96" s="32" t="s">
        <v>123</v>
      </c>
      <c r="H96" s="32"/>
      <c r="I96">
        <v>23</v>
      </c>
      <c r="J96">
        <v>20</v>
      </c>
    </row>
    <row r="97" spans="1:10">
      <c r="A97" s="48">
        <v>43146</v>
      </c>
      <c r="B97" s="32" t="s">
        <v>4</v>
      </c>
      <c r="C97" s="32">
        <v>5367</v>
      </c>
      <c r="D97" s="32" t="s">
        <v>155</v>
      </c>
      <c r="E97" s="32" t="s">
        <v>615</v>
      </c>
      <c r="F97" s="32" t="s">
        <v>35</v>
      </c>
      <c r="G97" s="32" t="s">
        <v>123</v>
      </c>
      <c r="H97" s="32"/>
      <c r="I97">
        <v>30</v>
      </c>
      <c r="J97">
        <v>42</v>
      </c>
    </row>
    <row r="98" spans="1:10">
      <c r="A98" s="48">
        <v>43147</v>
      </c>
      <c r="B98" s="32" t="s">
        <v>4</v>
      </c>
      <c r="C98" s="32">
        <v>5411</v>
      </c>
      <c r="D98" s="32" t="s">
        <v>660</v>
      </c>
      <c r="E98" s="32" t="s">
        <v>5</v>
      </c>
      <c r="F98" s="32" t="s">
        <v>661</v>
      </c>
      <c r="G98" s="32" t="s">
        <v>123</v>
      </c>
      <c r="H98" s="32"/>
      <c r="I98">
        <v>32</v>
      </c>
      <c r="J98">
        <v>42</v>
      </c>
    </row>
    <row r="99" spans="1:10">
      <c r="A99" s="48">
        <v>43147</v>
      </c>
      <c r="B99" s="32" t="s">
        <v>4</v>
      </c>
      <c r="C99" s="32">
        <v>4392</v>
      </c>
      <c r="D99" s="32" t="s">
        <v>173</v>
      </c>
      <c r="E99" s="32" t="s">
        <v>5</v>
      </c>
      <c r="F99" s="32" t="s">
        <v>7</v>
      </c>
      <c r="G99" s="32" t="s">
        <v>123</v>
      </c>
      <c r="H99" s="32"/>
      <c r="I99">
        <v>12</v>
      </c>
      <c r="J99">
        <v>14</v>
      </c>
    </row>
    <row r="100" spans="1:10">
      <c r="A100" s="48">
        <v>43148</v>
      </c>
      <c r="B100" s="32" t="s">
        <v>4</v>
      </c>
      <c r="C100" s="32">
        <v>3279</v>
      </c>
      <c r="D100" s="32" t="s">
        <v>333</v>
      </c>
      <c r="E100" s="32" t="s">
        <v>7</v>
      </c>
      <c r="F100" s="32" t="s">
        <v>24</v>
      </c>
      <c r="G100" s="32" t="s">
        <v>123</v>
      </c>
      <c r="H100" s="32"/>
      <c r="I100">
        <v>18</v>
      </c>
      <c r="J100">
        <v>20</v>
      </c>
    </row>
    <row r="101" spans="1:10">
      <c r="A101" s="48">
        <v>43148</v>
      </c>
      <c r="B101" s="32" t="s">
        <v>4</v>
      </c>
      <c r="C101" s="32">
        <v>8230</v>
      </c>
      <c r="D101" s="32" t="s">
        <v>162</v>
      </c>
      <c r="E101" s="32" t="s">
        <v>9</v>
      </c>
      <c r="F101" s="32" t="s">
        <v>7</v>
      </c>
      <c r="G101" s="32" t="s">
        <v>123</v>
      </c>
      <c r="H101" s="32"/>
      <c r="I101">
        <v>24</v>
      </c>
      <c r="J101">
        <v>20</v>
      </c>
    </row>
    <row r="102" spans="1:10">
      <c r="A102" s="48">
        <v>43148</v>
      </c>
      <c r="B102" s="32" t="s">
        <v>4</v>
      </c>
      <c r="C102" s="32">
        <v>75995</v>
      </c>
      <c r="D102" s="32" t="s">
        <v>468</v>
      </c>
      <c r="E102" s="32" t="s">
        <v>7</v>
      </c>
      <c r="F102" s="32" t="s">
        <v>24</v>
      </c>
      <c r="G102" s="32" t="s">
        <v>123</v>
      </c>
      <c r="H102" s="32"/>
      <c r="I102">
        <v>35</v>
      </c>
      <c r="J102">
        <v>52</v>
      </c>
    </row>
    <row r="103" spans="1:10">
      <c r="A103" s="48">
        <v>43149</v>
      </c>
      <c r="B103" s="32" t="s">
        <v>7</v>
      </c>
      <c r="C103" s="32">
        <v>57330</v>
      </c>
      <c r="D103" s="32" t="s">
        <v>413</v>
      </c>
      <c r="E103" s="32" t="s">
        <v>7</v>
      </c>
      <c r="F103" s="32" t="s">
        <v>6</v>
      </c>
      <c r="G103" s="32" t="s">
        <v>123</v>
      </c>
      <c r="H103" s="32"/>
      <c r="I103">
        <v>22</v>
      </c>
      <c r="J103">
        <v>29</v>
      </c>
    </row>
    <row r="104" spans="1:10">
      <c r="A104" s="48">
        <v>43149</v>
      </c>
      <c r="B104" s="32" t="s">
        <v>4</v>
      </c>
      <c r="C104" s="32">
        <v>8140</v>
      </c>
      <c r="D104" s="32" t="s">
        <v>148</v>
      </c>
      <c r="E104" s="32" t="s">
        <v>7</v>
      </c>
      <c r="F104" s="32" t="s">
        <v>56</v>
      </c>
      <c r="G104" s="32" t="s">
        <v>123</v>
      </c>
      <c r="H104" s="32"/>
      <c r="I104">
        <v>22</v>
      </c>
      <c r="J104">
        <v>31</v>
      </c>
    </row>
    <row r="105" spans="1:10">
      <c r="A105" s="48">
        <v>43149</v>
      </c>
      <c r="B105" s="32" t="s">
        <v>4</v>
      </c>
      <c r="C105" s="32">
        <v>8361</v>
      </c>
      <c r="D105" s="32" t="s">
        <v>697</v>
      </c>
      <c r="E105" s="32" t="s">
        <v>4</v>
      </c>
      <c r="F105" s="32" t="s">
        <v>6</v>
      </c>
      <c r="G105" s="32" t="s">
        <v>123</v>
      </c>
      <c r="H105" s="32"/>
      <c r="I105">
        <v>24</v>
      </c>
      <c r="J105">
        <v>35</v>
      </c>
    </row>
    <row r="106" spans="1:10">
      <c r="A106" s="48">
        <v>43149</v>
      </c>
      <c r="B106" s="32" t="s">
        <v>4</v>
      </c>
      <c r="C106" s="32">
        <v>3656</v>
      </c>
      <c r="D106" s="32" t="s">
        <v>181</v>
      </c>
      <c r="E106" s="32" t="s">
        <v>4</v>
      </c>
      <c r="F106" s="32" t="s">
        <v>4</v>
      </c>
      <c r="G106" s="32" t="s">
        <v>123</v>
      </c>
      <c r="H106" s="32"/>
      <c r="I106">
        <v>15</v>
      </c>
      <c r="J106">
        <v>17</v>
      </c>
    </row>
    <row r="107" spans="1:10">
      <c r="A107" s="48">
        <v>43149</v>
      </c>
      <c r="B107" s="32" t="s">
        <v>4</v>
      </c>
      <c r="C107" s="32">
        <v>5485</v>
      </c>
      <c r="D107" s="32" t="s">
        <v>690</v>
      </c>
      <c r="E107" s="32" t="s">
        <v>6</v>
      </c>
      <c r="F107" s="32" t="s">
        <v>4</v>
      </c>
      <c r="G107" s="32" t="s">
        <v>123</v>
      </c>
      <c r="H107" s="32"/>
      <c r="I107">
        <v>39</v>
      </c>
      <c r="J107">
        <v>55</v>
      </c>
    </row>
    <row r="108" spans="1:10">
      <c r="A108" s="48">
        <v>43156</v>
      </c>
      <c r="B108" s="32" t="s">
        <v>4</v>
      </c>
      <c r="C108" s="145">
        <v>8272</v>
      </c>
      <c r="D108" s="32" t="s">
        <v>162</v>
      </c>
      <c r="E108" s="32" t="s">
        <v>7</v>
      </c>
      <c r="F108" s="32" t="s">
        <v>620</v>
      </c>
      <c r="G108" s="32" t="s">
        <v>123</v>
      </c>
      <c r="H108" s="32"/>
      <c r="I108">
        <v>26</v>
      </c>
      <c r="J108">
        <v>18</v>
      </c>
    </row>
    <row r="109" spans="1:10">
      <c r="A109" s="48">
        <v>43156</v>
      </c>
      <c r="B109" s="32" t="s">
        <v>4</v>
      </c>
      <c r="C109" s="145">
        <v>1363</v>
      </c>
      <c r="D109" s="32" t="s">
        <v>136</v>
      </c>
      <c r="E109" s="32" t="s">
        <v>233</v>
      </c>
      <c r="F109" s="32" t="s">
        <v>7</v>
      </c>
      <c r="G109" s="32" t="s">
        <v>123</v>
      </c>
      <c r="H109" s="32"/>
      <c r="I109">
        <v>24</v>
      </c>
      <c r="J109">
        <v>27</v>
      </c>
    </row>
    <row r="110" spans="1:10">
      <c r="A110" s="48">
        <v>43158</v>
      </c>
      <c r="B110" s="32" t="s">
        <v>4</v>
      </c>
      <c r="C110" s="145">
        <v>8028</v>
      </c>
      <c r="D110" s="32" t="s">
        <v>135</v>
      </c>
      <c r="E110" s="32" t="s">
        <v>6</v>
      </c>
      <c r="F110" s="32" t="s">
        <v>24</v>
      </c>
      <c r="G110" s="32" t="s">
        <v>123</v>
      </c>
      <c r="H110" s="32"/>
      <c r="I110">
        <v>19</v>
      </c>
      <c r="J110">
        <v>26</v>
      </c>
    </row>
    <row r="111" spans="1:10">
      <c r="A111" s="48">
        <v>43145</v>
      </c>
      <c r="B111" s="32" t="s">
        <v>4</v>
      </c>
      <c r="C111" s="32">
        <v>5690</v>
      </c>
      <c r="D111" s="32" t="s">
        <v>644</v>
      </c>
      <c r="E111" s="32" t="s">
        <v>5</v>
      </c>
      <c r="F111" s="32" t="s">
        <v>6</v>
      </c>
      <c r="G111" s="32" t="s">
        <v>123</v>
      </c>
      <c r="H111" s="32"/>
      <c r="I111">
        <v>25</v>
      </c>
      <c r="J111">
        <v>35</v>
      </c>
    </row>
    <row r="112" spans="1:10">
      <c r="A112" s="48">
        <v>43143</v>
      </c>
      <c r="B112" s="32" t="s">
        <v>4</v>
      </c>
      <c r="C112" s="32">
        <v>8147</v>
      </c>
      <c r="D112" s="32" t="s">
        <v>148</v>
      </c>
      <c r="E112" s="32" t="s">
        <v>24</v>
      </c>
      <c r="F112" s="32" t="s">
        <v>7</v>
      </c>
      <c r="G112" s="32" t="s">
        <v>123</v>
      </c>
      <c r="H112" s="32"/>
      <c r="I112">
        <v>22</v>
      </c>
      <c r="J112">
        <v>31</v>
      </c>
    </row>
    <row r="113" spans="1:10">
      <c r="A113" s="48">
        <v>43143</v>
      </c>
      <c r="B113" s="32" t="s">
        <v>4</v>
      </c>
      <c r="C113" s="32">
        <v>3468</v>
      </c>
      <c r="D113" s="32" t="s">
        <v>168</v>
      </c>
      <c r="E113" s="32" t="s">
        <v>5</v>
      </c>
      <c r="F113" s="32" t="s">
        <v>5</v>
      </c>
      <c r="G113" s="32" t="s">
        <v>123</v>
      </c>
      <c r="H113" s="32"/>
      <c r="I113">
        <v>19</v>
      </c>
      <c r="J113">
        <v>23</v>
      </c>
    </row>
    <row r="114" spans="1:10">
      <c r="A114" s="48">
        <v>43142</v>
      </c>
      <c r="B114" s="32" t="s">
        <v>4</v>
      </c>
      <c r="C114" s="32">
        <v>8029</v>
      </c>
      <c r="D114" s="32" t="s">
        <v>135</v>
      </c>
      <c r="E114" s="32" t="s">
        <v>7</v>
      </c>
      <c r="F114" s="32" t="s">
        <v>5</v>
      </c>
      <c r="G114" s="32" t="s">
        <v>435</v>
      </c>
      <c r="H114" s="32"/>
      <c r="I114">
        <v>19</v>
      </c>
      <c r="J114">
        <v>26</v>
      </c>
    </row>
    <row r="115" spans="1:10">
      <c r="A115" s="48">
        <v>43147</v>
      </c>
      <c r="B115" s="32" t="s">
        <v>4</v>
      </c>
      <c r="C115" s="32">
        <v>4553</v>
      </c>
      <c r="D115" s="32" t="s">
        <v>131</v>
      </c>
      <c r="E115" s="32" t="s">
        <v>12</v>
      </c>
      <c r="F115" s="32" t="s">
        <v>24</v>
      </c>
      <c r="G115" s="32" t="s">
        <v>664</v>
      </c>
      <c r="H115" s="32"/>
      <c r="I115">
        <v>10</v>
      </c>
      <c r="J115">
        <v>3</v>
      </c>
    </row>
    <row r="116" spans="1:10">
      <c r="A116" s="48">
        <v>43146</v>
      </c>
      <c r="B116" s="32" t="s">
        <v>22</v>
      </c>
      <c r="C116" s="32">
        <v>6700</v>
      </c>
      <c r="D116" s="32" t="s">
        <v>326</v>
      </c>
      <c r="E116" s="32" t="s">
        <v>7</v>
      </c>
      <c r="F116" s="32" t="s">
        <v>24</v>
      </c>
      <c r="G116" s="32" t="s">
        <v>657</v>
      </c>
      <c r="H116" s="32"/>
      <c r="I116">
        <v>29</v>
      </c>
      <c r="J116">
        <v>28</v>
      </c>
    </row>
    <row r="117" spans="1:10">
      <c r="A117" s="48">
        <v>43134</v>
      </c>
      <c r="B117" s="32" t="s">
        <v>6</v>
      </c>
      <c r="C117" s="32">
        <v>54595</v>
      </c>
      <c r="D117" s="32" t="s">
        <v>591</v>
      </c>
      <c r="E117" s="32" t="s">
        <v>24</v>
      </c>
      <c r="F117" s="32" t="s">
        <v>28</v>
      </c>
      <c r="G117" s="32" t="s">
        <v>98</v>
      </c>
      <c r="H117" s="32"/>
      <c r="I117">
        <v>99</v>
      </c>
      <c r="J117">
        <v>136</v>
      </c>
    </row>
    <row r="118" spans="1:10">
      <c r="A118" s="48">
        <v>43134</v>
      </c>
      <c r="B118" s="32" t="s">
        <v>7</v>
      </c>
      <c r="C118" s="32">
        <v>57310</v>
      </c>
      <c r="D118" s="32" t="s">
        <v>598</v>
      </c>
      <c r="E118" s="32" t="s">
        <v>7</v>
      </c>
      <c r="F118" s="32" t="s">
        <v>24</v>
      </c>
      <c r="G118" s="32" t="s">
        <v>98</v>
      </c>
      <c r="H118" s="32"/>
      <c r="I118">
        <v>34</v>
      </c>
      <c r="J118">
        <v>48</v>
      </c>
    </row>
    <row r="119" spans="1:10">
      <c r="A119" s="48">
        <v>43134</v>
      </c>
      <c r="B119" s="32" t="s">
        <v>4</v>
      </c>
      <c r="C119" s="32">
        <v>4545</v>
      </c>
      <c r="D119" s="32" t="s">
        <v>131</v>
      </c>
      <c r="E119" s="32" t="s">
        <v>532</v>
      </c>
      <c r="F119" s="32" t="s">
        <v>57</v>
      </c>
      <c r="G119" s="32" t="s">
        <v>98</v>
      </c>
      <c r="H119" s="32"/>
      <c r="I119">
        <v>10</v>
      </c>
      <c r="J119">
        <v>3</v>
      </c>
    </row>
    <row r="120" spans="1:10">
      <c r="A120" s="48">
        <v>43134</v>
      </c>
      <c r="B120" s="32" t="s">
        <v>4</v>
      </c>
      <c r="C120" s="32">
        <v>2414</v>
      </c>
      <c r="D120" s="32" t="s">
        <v>205</v>
      </c>
      <c r="E120" s="32" t="s">
        <v>599</v>
      </c>
      <c r="F120" s="32" t="s">
        <v>24</v>
      </c>
      <c r="G120" s="32" t="s">
        <v>98</v>
      </c>
      <c r="H120" s="32"/>
      <c r="I120">
        <v>23</v>
      </c>
      <c r="J120">
        <v>26</v>
      </c>
    </row>
    <row r="121" spans="1:10">
      <c r="A121" s="48">
        <v>43135</v>
      </c>
      <c r="B121" s="32" t="s">
        <v>7</v>
      </c>
      <c r="C121" s="32">
        <v>57330</v>
      </c>
      <c r="D121" s="32" t="s">
        <v>602</v>
      </c>
      <c r="E121" s="32" t="s">
        <v>377</v>
      </c>
      <c r="F121" s="32" t="s">
        <v>24</v>
      </c>
      <c r="G121" s="32" t="s">
        <v>98</v>
      </c>
      <c r="H121" s="32"/>
      <c r="I121">
        <v>24</v>
      </c>
      <c r="J121">
        <v>30</v>
      </c>
    </row>
    <row r="122" spans="1:10">
      <c r="A122" s="48">
        <v>43142</v>
      </c>
      <c r="B122" s="32" t="s">
        <v>4</v>
      </c>
      <c r="C122" s="32">
        <v>6775</v>
      </c>
      <c r="D122" s="32" t="s">
        <v>144</v>
      </c>
      <c r="E122" s="32" t="s">
        <v>24</v>
      </c>
      <c r="F122" s="32" t="s">
        <v>24</v>
      </c>
      <c r="G122" s="32" t="s">
        <v>98</v>
      </c>
      <c r="H122" s="32"/>
      <c r="I122">
        <v>35</v>
      </c>
      <c r="J122">
        <v>53</v>
      </c>
    </row>
    <row r="123" spans="1:10">
      <c r="A123" s="48">
        <v>43143</v>
      </c>
      <c r="B123" s="32" t="s">
        <v>4</v>
      </c>
      <c r="C123" s="32">
        <v>7240</v>
      </c>
      <c r="D123" s="32" t="s">
        <v>153</v>
      </c>
      <c r="E123" s="32" t="s">
        <v>24</v>
      </c>
      <c r="F123" s="32" t="s">
        <v>82</v>
      </c>
      <c r="G123" s="32" t="s">
        <v>98</v>
      </c>
      <c r="H123" s="32"/>
      <c r="I123">
        <v>25</v>
      </c>
      <c r="J123">
        <v>33</v>
      </c>
    </row>
    <row r="124" spans="1:10">
      <c r="A124" s="48">
        <v>43143</v>
      </c>
      <c r="B124" s="32" t="s">
        <v>4</v>
      </c>
      <c r="C124" s="32">
        <v>8055</v>
      </c>
      <c r="D124" s="32" t="s">
        <v>133</v>
      </c>
      <c r="E124" s="32" t="s">
        <v>24</v>
      </c>
      <c r="F124" s="32" t="s">
        <v>7</v>
      </c>
      <c r="G124" s="32" t="s">
        <v>98</v>
      </c>
      <c r="H124" s="32"/>
      <c r="I124">
        <v>23</v>
      </c>
      <c r="J124">
        <v>20</v>
      </c>
    </row>
    <row r="125" spans="1:10">
      <c r="A125" s="48">
        <v>43155</v>
      </c>
      <c r="B125" s="32" t="s">
        <v>4</v>
      </c>
      <c r="C125" s="145">
        <v>8614</v>
      </c>
      <c r="D125" s="32" t="s">
        <v>509</v>
      </c>
      <c r="E125" s="32" t="s">
        <v>5</v>
      </c>
      <c r="F125" s="32" t="s">
        <v>5</v>
      </c>
      <c r="G125" s="32" t="s">
        <v>98</v>
      </c>
      <c r="H125" s="32"/>
      <c r="I125">
        <v>520</v>
      </c>
      <c r="J125">
        <v>41</v>
      </c>
    </row>
    <row r="126" spans="1:10">
      <c r="A126" s="48">
        <v>43156</v>
      </c>
      <c r="B126" s="32" t="s">
        <v>7</v>
      </c>
      <c r="C126" s="145">
        <v>57570</v>
      </c>
      <c r="D126" s="32" t="s">
        <v>737</v>
      </c>
      <c r="E126" s="32" t="s">
        <v>7</v>
      </c>
      <c r="F126" s="32" t="s">
        <v>24</v>
      </c>
      <c r="G126" s="32" t="s">
        <v>98</v>
      </c>
      <c r="H126" s="32"/>
      <c r="I126">
        <v>27</v>
      </c>
      <c r="J126">
        <v>34</v>
      </c>
    </row>
    <row r="127" spans="1:10">
      <c r="A127" s="48">
        <v>43145</v>
      </c>
      <c r="B127" s="32" t="s">
        <v>22</v>
      </c>
      <c r="C127" s="32">
        <v>6747</v>
      </c>
      <c r="D127" s="32" t="s">
        <v>642</v>
      </c>
      <c r="E127" s="32" t="s">
        <v>7</v>
      </c>
      <c r="F127" s="32" t="s">
        <v>24</v>
      </c>
      <c r="G127" s="32" t="s">
        <v>42</v>
      </c>
      <c r="H127" s="32"/>
      <c r="I127">
        <v>32</v>
      </c>
      <c r="J127">
        <v>31</v>
      </c>
    </row>
    <row r="128" spans="1:10">
      <c r="A128" s="48">
        <v>43145</v>
      </c>
      <c r="B128" s="32" t="s">
        <v>4</v>
      </c>
      <c r="C128" s="32">
        <v>1324</v>
      </c>
      <c r="D128" s="32" t="s">
        <v>205</v>
      </c>
      <c r="E128" s="32" t="s">
        <v>24</v>
      </c>
      <c r="F128" s="32" t="s">
        <v>639</v>
      </c>
      <c r="G128" s="32" t="s">
        <v>42</v>
      </c>
      <c r="H128" s="32"/>
      <c r="I128">
        <v>23</v>
      </c>
      <c r="J128">
        <v>26</v>
      </c>
    </row>
    <row r="129" spans="1:10">
      <c r="A129" s="48">
        <v>43145</v>
      </c>
      <c r="B129" s="32" t="s">
        <v>4</v>
      </c>
      <c r="C129" s="32">
        <v>1520</v>
      </c>
      <c r="D129" s="32" t="s">
        <v>205</v>
      </c>
      <c r="E129" s="32" t="s">
        <v>7</v>
      </c>
      <c r="F129" s="32" t="s">
        <v>7</v>
      </c>
      <c r="G129" s="32" t="s">
        <v>42</v>
      </c>
      <c r="H129" s="32"/>
      <c r="I129">
        <v>23</v>
      </c>
      <c r="J129">
        <v>26</v>
      </c>
    </row>
    <row r="130" spans="1:10">
      <c r="A130" s="48">
        <v>43146</v>
      </c>
      <c r="B130" s="32" t="s">
        <v>4</v>
      </c>
      <c r="C130" s="32">
        <v>1534</v>
      </c>
      <c r="D130" s="32" t="s">
        <v>205</v>
      </c>
      <c r="E130" s="32" t="s">
        <v>646</v>
      </c>
      <c r="F130" s="32" t="s">
        <v>24</v>
      </c>
      <c r="G130" s="32" t="s">
        <v>42</v>
      </c>
      <c r="H130" s="32"/>
      <c r="I130">
        <v>23</v>
      </c>
      <c r="J130">
        <v>26</v>
      </c>
    </row>
    <row r="131" spans="1:10">
      <c r="A131" s="48">
        <v>43146</v>
      </c>
      <c r="B131" s="32" t="s">
        <v>4</v>
      </c>
      <c r="C131" s="32">
        <v>2442</v>
      </c>
      <c r="D131" s="32" t="s">
        <v>205</v>
      </c>
      <c r="E131" s="32" t="s">
        <v>242</v>
      </c>
      <c r="F131" s="32" t="s">
        <v>638</v>
      </c>
      <c r="G131" s="32" t="s">
        <v>42</v>
      </c>
      <c r="H131" s="32"/>
      <c r="I131">
        <v>23</v>
      </c>
      <c r="J131">
        <v>26</v>
      </c>
    </row>
    <row r="132" spans="1:10">
      <c r="A132" s="48">
        <v>43146</v>
      </c>
      <c r="B132" s="32" t="s">
        <v>4</v>
      </c>
      <c r="C132" s="32">
        <v>7344</v>
      </c>
      <c r="D132" s="32" t="s">
        <v>130</v>
      </c>
      <c r="E132" s="32" t="s">
        <v>451</v>
      </c>
      <c r="F132" s="32" t="s">
        <v>5</v>
      </c>
      <c r="G132" s="32" t="s">
        <v>42</v>
      </c>
      <c r="H132" s="32"/>
      <c r="I132">
        <v>30</v>
      </c>
      <c r="J132">
        <v>36</v>
      </c>
    </row>
    <row r="133" spans="1:10">
      <c r="A133" s="48">
        <v>43147</v>
      </c>
      <c r="B133" s="32" t="s">
        <v>4</v>
      </c>
      <c r="C133" s="32">
        <v>8085</v>
      </c>
      <c r="D133" s="32" t="s">
        <v>133</v>
      </c>
      <c r="E133" s="32" t="s">
        <v>5</v>
      </c>
      <c r="F133" s="32" t="s">
        <v>7</v>
      </c>
      <c r="G133" s="32" t="s">
        <v>42</v>
      </c>
      <c r="H133" s="32"/>
      <c r="I133">
        <v>23</v>
      </c>
      <c r="J133">
        <v>20</v>
      </c>
    </row>
    <row r="134" spans="1:10">
      <c r="A134" s="48">
        <v>43147</v>
      </c>
      <c r="B134" s="32" t="s">
        <v>4</v>
      </c>
      <c r="C134" s="32">
        <v>4382</v>
      </c>
      <c r="D134" s="32" t="s">
        <v>160</v>
      </c>
      <c r="E134" s="32" t="s">
        <v>5</v>
      </c>
      <c r="F134" s="32" t="s">
        <v>7</v>
      </c>
      <c r="G134" s="32" t="s">
        <v>42</v>
      </c>
      <c r="H134" s="32"/>
      <c r="I134">
        <v>9</v>
      </c>
      <c r="J134">
        <v>7</v>
      </c>
    </row>
    <row r="135" spans="1:10">
      <c r="A135" s="48">
        <v>43147</v>
      </c>
      <c r="B135" s="32" t="s">
        <v>4</v>
      </c>
      <c r="C135" s="32">
        <v>8443</v>
      </c>
      <c r="D135" s="32" t="s">
        <v>385</v>
      </c>
      <c r="E135" s="32" t="s">
        <v>4</v>
      </c>
      <c r="F135" s="32" t="s">
        <v>7</v>
      </c>
      <c r="G135" s="32" t="s">
        <v>42</v>
      </c>
      <c r="H135" s="32"/>
      <c r="I135">
        <v>26</v>
      </c>
      <c r="J135">
        <v>22</v>
      </c>
    </row>
    <row r="136" spans="1:10">
      <c r="A136" s="48">
        <v>43148</v>
      </c>
      <c r="B136" s="32" t="s">
        <v>22</v>
      </c>
      <c r="C136" s="32">
        <v>6717</v>
      </c>
      <c r="D136" s="32" t="s">
        <v>670</v>
      </c>
      <c r="E136" s="32" t="s">
        <v>7</v>
      </c>
      <c r="F136" s="32" t="s">
        <v>24</v>
      </c>
      <c r="G136" s="32" t="s">
        <v>42</v>
      </c>
      <c r="H136" s="32"/>
      <c r="I136">
        <v>34</v>
      </c>
      <c r="J136">
        <v>35</v>
      </c>
    </row>
    <row r="137" spans="1:10">
      <c r="A137" s="48">
        <v>43148</v>
      </c>
      <c r="B137" s="32" t="s">
        <v>7</v>
      </c>
      <c r="C137" s="32">
        <v>57390</v>
      </c>
      <c r="D137" s="32" t="s">
        <v>669</v>
      </c>
      <c r="E137" s="32" t="s">
        <v>25</v>
      </c>
      <c r="F137" s="32" t="s">
        <v>7</v>
      </c>
      <c r="G137" s="32" t="s">
        <v>42</v>
      </c>
      <c r="H137" s="32"/>
      <c r="I137">
        <v>14</v>
      </c>
      <c r="J137">
        <v>11</v>
      </c>
    </row>
    <row r="138" spans="1:10">
      <c r="A138" s="48">
        <v>43148</v>
      </c>
      <c r="B138" s="32" t="s">
        <v>4</v>
      </c>
      <c r="C138" s="32">
        <v>1749</v>
      </c>
      <c r="D138" s="32" t="s">
        <v>136</v>
      </c>
      <c r="E138" s="32" t="s">
        <v>79</v>
      </c>
      <c r="F138" s="32" t="s">
        <v>24</v>
      </c>
      <c r="G138" s="32" t="s">
        <v>42</v>
      </c>
      <c r="H138" s="32"/>
      <c r="I138">
        <v>21</v>
      </c>
      <c r="J138">
        <v>26</v>
      </c>
    </row>
    <row r="139" spans="1:10">
      <c r="A139" s="48">
        <v>43148</v>
      </c>
      <c r="B139" s="32" t="s">
        <v>4</v>
      </c>
      <c r="C139" s="32">
        <v>3353</v>
      </c>
      <c r="D139" s="32" t="s">
        <v>151</v>
      </c>
      <c r="E139" s="32" t="s">
        <v>24</v>
      </c>
      <c r="F139" s="32" t="s">
        <v>5</v>
      </c>
      <c r="G139" s="32" t="s">
        <v>42</v>
      </c>
      <c r="H139" s="32"/>
      <c r="I139">
        <v>16</v>
      </c>
      <c r="J139">
        <v>19</v>
      </c>
    </row>
    <row r="140" spans="1:10">
      <c r="A140" s="48">
        <v>43148</v>
      </c>
      <c r="B140" s="32" t="s">
        <v>4</v>
      </c>
      <c r="C140" s="32">
        <v>2323</v>
      </c>
      <c r="D140" s="32" t="s">
        <v>205</v>
      </c>
      <c r="E140" s="32" t="s">
        <v>453</v>
      </c>
      <c r="F140" s="32" t="s">
        <v>7</v>
      </c>
      <c r="G140" s="32" t="s">
        <v>42</v>
      </c>
      <c r="H140" s="32"/>
      <c r="I140">
        <v>23</v>
      </c>
      <c r="J140">
        <v>26</v>
      </c>
    </row>
    <row r="141" spans="1:10">
      <c r="A141" s="48">
        <v>43148</v>
      </c>
      <c r="B141" s="32" t="s">
        <v>4</v>
      </c>
      <c r="C141" s="32">
        <v>8395</v>
      </c>
      <c r="D141" s="32" t="s">
        <v>666</v>
      </c>
      <c r="E141" s="32" t="s">
        <v>638</v>
      </c>
      <c r="F141" s="32" t="s">
        <v>24</v>
      </c>
      <c r="G141" s="32" t="s">
        <v>42</v>
      </c>
      <c r="H141" s="32"/>
      <c r="I141">
        <v>32</v>
      </c>
      <c r="J141">
        <v>25</v>
      </c>
    </row>
    <row r="142" spans="1:10">
      <c r="A142" s="48">
        <v>43148</v>
      </c>
      <c r="B142" s="32" t="s">
        <v>4</v>
      </c>
      <c r="C142" s="32">
        <v>2409</v>
      </c>
      <c r="D142" s="32" t="s">
        <v>135</v>
      </c>
      <c r="E142" s="32" t="s">
        <v>24</v>
      </c>
      <c r="F142" s="32" t="s">
        <v>29</v>
      </c>
      <c r="G142" s="32" t="s">
        <v>42</v>
      </c>
      <c r="H142" s="32"/>
      <c r="I142">
        <v>19</v>
      </c>
      <c r="J142">
        <v>26</v>
      </c>
    </row>
    <row r="143" spans="1:10">
      <c r="A143" s="48">
        <v>43148</v>
      </c>
      <c r="B143" s="32" t="s">
        <v>4</v>
      </c>
      <c r="C143" s="32">
        <v>7209</v>
      </c>
      <c r="D143" s="32" t="s">
        <v>311</v>
      </c>
      <c r="E143" s="32" t="s">
        <v>7</v>
      </c>
      <c r="F143" s="32" t="s">
        <v>125</v>
      </c>
      <c r="G143" s="32" t="s">
        <v>42</v>
      </c>
      <c r="H143" s="32"/>
      <c r="I143">
        <v>28</v>
      </c>
      <c r="J143">
        <v>34</v>
      </c>
    </row>
    <row r="144" spans="1:10">
      <c r="A144" s="48">
        <v>43157</v>
      </c>
      <c r="B144" s="32" t="s">
        <v>7</v>
      </c>
      <c r="C144" s="145">
        <v>57970</v>
      </c>
      <c r="D144" s="32" t="s">
        <v>739</v>
      </c>
      <c r="E144" s="32" t="s">
        <v>7</v>
      </c>
      <c r="F144" s="32" t="s">
        <v>7</v>
      </c>
      <c r="G144" s="32" t="s">
        <v>42</v>
      </c>
      <c r="H144" s="32"/>
      <c r="I144">
        <v>46</v>
      </c>
      <c r="J144">
        <v>46</v>
      </c>
    </row>
    <row r="145" spans="1:10">
      <c r="A145" s="48">
        <v>43150</v>
      </c>
      <c r="B145" s="32" t="s">
        <v>22</v>
      </c>
      <c r="C145" s="145">
        <v>7500</v>
      </c>
      <c r="D145" s="32" t="s">
        <v>713</v>
      </c>
      <c r="E145" s="32" t="s">
        <v>7</v>
      </c>
      <c r="F145" s="32" t="s">
        <v>24</v>
      </c>
      <c r="G145" s="32" t="s">
        <v>714</v>
      </c>
      <c r="H145" s="32"/>
      <c r="I145">
        <v>163</v>
      </c>
      <c r="J145">
        <v>273</v>
      </c>
    </row>
    <row r="146" spans="1:10">
      <c r="A146" s="48">
        <v>43134</v>
      </c>
      <c r="B146" s="32" t="s">
        <v>4</v>
      </c>
      <c r="C146" s="32">
        <v>8545</v>
      </c>
      <c r="D146" s="32" t="s">
        <v>131</v>
      </c>
      <c r="E146" s="32" t="s">
        <v>4</v>
      </c>
      <c r="F146" s="32" t="s">
        <v>6</v>
      </c>
      <c r="G146" s="32" t="s">
        <v>510</v>
      </c>
      <c r="H146" s="32"/>
      <c r="I146">
        <v>10</v>
      </c>
      <c r="J146">
        <v>3</v>
      </c>
    </row>
    <row r="147" spans="1:10">
      <c r="A147" s="48">
        <v>43142</v>
      </c>
      <c r="B147" s="32" t="s">
        <v>4</v>
      </c>
      <c r="C147" s="32">
        <v>8071</v>
      </c>
      <c r="D147" s="32" t="s">
        <v>133</v>
      </c>
      <c r="E147" s="32" t="s">
        <v>9</v>
      </c>
      <c r="F147" s="32" t="s">
        <v>9</v>
      </c>
      <c r="G147" s="32" t="s">
        <v>510</v>
      </c>
      <c r="H147" s="32"/>
      <c r="I147">
        <v>23</v>
      </c>
      <c r="J147">
        <v>20</v>
      </c>
    </row>
    <row r="148" spans="1:10">
      <c r="A148" s="48">
        <v>43149</v>
      </c>
      <c r="B148" s="32" t="s">
        <v>4</v>
      </c>
      <c r="C148" s="32">
        <v>57480</v>
      </c>
      <c r="D148" s="32" t="s">
        <v>695</v>
      </c>
      <c r="E148" s="32" t="s">
        <v>7</v>
      </c>
      <c r="F148" s="32" t="s">
        <v>24</v>
      </c>
      <c r="G148" s="32" t="s">
        <v>696</v>
      </c>
      <c r="H148" s="32"/>
      <c r="I148">
        <v>39</v>
      </c>
      <c r="J148">
        <v>51</v>
      </c>
    </row>
    <row r="149" spans="1:10">
      <c r="A149" s="48">
        <v>43145</v>
      </c>
      <c r="B149" s="32" t="s">
        <v>7</v>
      </c>
      <c r="C149" s="32">
        <v>57570</v>
      </c>
      <c r="D149" s="32" t="s">
        <v>641</v>
      </c>
      <c r="E149" s="32" t="s">
        <v>7</v>
      </c>
      <c r="F149" s="32" t="s">
        <v>5</v>
      </c>
      <c r="G149" s="32" t="s">
        <v>514</v>
      </c>
      <c r="H149" s="32"/>
      <c r="I149">
        <v>18</v>
      </c>
      <c r="J149">
        <v>26</v>
      </c>
    </row>
    <row r="150" spans="1:10">
      <c r="A150" s="48">
        <v>43145</v>
      </c>
      <c r="B150" s="32" t="s">
        <v>4</v>
      </c>
      <c r="C150" s="32">
        <v>3324</v>
      </c>
      <c r="D150" s="32" t="s">
        <v>183</v>
      </c>
      <c r="E150" s="32" t="s">
        <v>25</v>
      </c>
      <c r="F150" s="32" t="s">
        <v>5</v>
      </c>
      <c r="G150" s="32" t="s">
        <v>514</v>
      </c>
      <c r="H150" s="32"/>
      <c r="I150">
        <v>21</v>
      </c>
      <c r="J150">
        <v>27</v>
      </c>
    </row>
    <row r="151" spans="1:10">
      <c r="A151" s="48">
        <v>43145</v>
      </c>
      <c r="B151" s="32" t="s">
        <v>4</v>
      </c>
      <c r="C151" s="32">
        <v>3714</v>
      </c>
      <c r="D151" s="32" t="s">
        <v>192</v>
      </c>
      <c r="E151" s="32" t="s">
        <v>25</v>
      </c>
      <c r="F151" s="32" t="s">
        <v>7</v>
      </c>
      <c r="G151" s="32" t="s">
        <v>514</v>
      </c>
      <c r="H151" s="32"/>
      <c r="I151">
        <v>19</v>
      </c>
      <c r="J151">
        <v>20</v>
      </c>
    </row>
    <row r="152" spans="1:10">
      <c r="A152" s="48">
        <v>43146</v>
      </c>
      <c r="B152" s="32" t="s">
        <v>4</v>
      </c>
      <c r="C152" s="32">
        <v>8125</v>
      </c>
      <c r="D152" s="32" t="s">
        <v>148</v>
      </c>
      <c r="E152" s="32" t="s">
        <v>5</v>
      </c>
      <c r="F152" s="32" t="s">
        <v>7</v>
      </c>
      <c r="G152" s="32" t="s">
        <v>514</v>
      </c>
      <c r="H152" s="32"/>
      <c r="I152">
        <v>22</v>
      </c>
      <c r="J152">
        <v>31</v>
      </c>
    </row>
    <row r="153" spans="1:10">
      <c r="A153" s="48">
        <v>43146</v>
      </c>
      <c r="B153" s="32" t="s">
        <v>4</v>
      </c>
      <c r="C153" s="32">
        <v>3550</v>
      </c>
      <c r="D153" s="32" t="s">
        <v>168</v>
      </c>
      <c r="E153" s="32" t="s">
        <v>5</v>
      </c>
      <c r="F153" s="32" t="s">
        <v>7</v>
      </c>
      <c r="G153" s="32" t="s">
        <v>514</v>
      </c>
      <c r="H153" s="32"/>
      <c r="I153">
        <v>19</v>
      </c>
      <c r="J153">
        <v>23</v>
      </c>
    </row>
    <row r="154" spans="1:10">
      <c r="A154" s="48">
        <v>43146</v>
      </c>
      <c r="B154" s="32" t="s">
        <v>4</v>
      </c>
      <c r="C154" s="32">
        <v>5426</v>
      </c>
      <c r="D154" s="32" t="s">
        <v>190</v>
      </c>
      <c r="E154" s="32" t="s">
        <v>242</v>
      </c>
      <c r="F154" s="32" t="s">
        <v>7</v>
      </c>
      <c r="G154" s="32" t="s">
        <v>514</v>
      </c>
      <c r="H154" s="32"/>
      <c r="I154">
        <v>35</v>
      </c>
      <c r="J154">
        <v>46</v>
      </c>
    </row>
    <row r="155" spans="1:10">
      <c r="A155" s="48">
        <v>43146</v>
      </c>
      <c r="B155" s="32" t="s">
        <v>4</v>
      </c>
      <c r="C155" s="32">
        <v>3616</v>
      </c>
      <c r="D155" s="32" t="s">
        <v>181</v>
      </c>
      <c r="E155" s="32" t="s">
        <v>7</v>
      </c>
      <c r="F155" s="32" t="s">
        <v>24</v>
      </c>
      <c r="G155" s="32" t="s">
        <v>514</v>
      </c>
      <c r="H155" s="32"/>
      <c r="I155">
        <v>15</v>
      </c>
      <c r="J155">
        <v>17</v>
      </c>
    </row>
    <row r="156" spans="1:10">
      <c r="A156" s="48">
        <v>43146</v>
      </c>
      <c r="B156" s="32" t="s">
        <v>4</v>
      </c>
      <c r="C156" s="32">
        <v>3870</v>
      </c>
      <c r="D156" s="32" t="s">
        <v>304</v>
      </c>
      <c r="E156" s="32" t="s">
        <v>242</v>
      </c>
      <c r="F156" s="32" t="s">
        <v>7</v>
      </c>
      <c r="G156" s="32" t="s">
        <v>514</v>
      </c>
      <c r="H156" s="32"/>
      <c r="I156">
        <v>13</v>
      </c>
      <c r="J156">
        <v>13</v>
      </c>
    </row>
    <row r="157" spans="1:10">
      <c r="A157" s="48">
        <v>43146</v>
      </c>
      <c r="B157" s="32" t="s">
        <v>4</v>
      </c>
      <c r="C157" s="32">
        <v>1670</v>
      </c>
      <c r="D157" s="32" t="s">
        <v>648</v>
      </c>
      <c r="E157" s="32" t="s">
        <v>242</v>
      </c>
      <c r="F157" s="32" t="s">
        <v>7</v>
      </c>
      <c r="G157" s="32" t="s">
        <v>514</v>
      </c>
      <c r="H157" s="32"/>
      <c r="I157">
        <v>25</v>
      </c>
      <c r="J157">
        <v>37</v>
      </c>
    </row>
    <row r="158" spans="1:10">
      <c r="A158" s="48">
        <v>43147</v>
      </c>
      <c r="B158" s="32" t="s">
        <v>22</v>
      </c>
      <c r="C158" s="32">
        <v>6791</v>
      </c>
      <c r="D158" s="32" t="s">
        <v>348</v>
      </c>
      <c r="E158" s="32" t="s">
        <v>7</v>
      </c>
      <c r="F158" s="32" t="s">
        <v>7</v>
      </c>
      <c r="G158" s="32" t="s">
        <v>514</v>
      </c>
      <c r="H158" s="32"/>
      <c r="I158">
        <v>12</v>
      </c>
      <c r="J158">
        <v>12</v>
      </c>
    </row>
    <row r="159" spans="1:10">
      <c r="A159" s="48">
        <v>43147</v>
      </c>
      <c r="B159" s="32" t="s">
        <v>4</v>
      </c>
      <c r="C159" s="32">
        <v>1820</v>
      </c>
      <c r="D159" s="32" t="s">
        <v>205</v>
      </c>
      <c r="E159" s="32" t="s">
        <v>7</v>
      </c>
      <c r="F159" s="32" t="s">
        <v>7</v>
      </c>
      <c r="G159" s="32" t="s">
        <v>514</v>
      </c>
      <c r="H159" s="32"/>
      <c r="I159">
        <v>23</v>
      </c>
      <c r="J159">
        <v>26</v>
      </c>
    </row>
    <row r="160" spans="1:10">
      <c r="A160" s="48">
        <v>43147</v>
      </c>
      <c r="B160" s="32" t="s">
        <v>4</v>
      </c>
      <c r="C160" s="32">
        <v>8011</v>
      </c>
      <c r="D160" s="32" t="s">
        <v>135</v>
      </c>
      <c r="E160" s="32" t="s">
        <v>27</v>
      </c>
      <c r="F160" s="32" t="s">
        <v>27</v>
      </c>
      <c r="G160" s="32" t="s">
        <v>514</v>
      </c>
      <c r="H160" s="32"/>
      <c r="I160">
        <v>19</v>
      </c>
      <c r="J160">
        <v>26</v>
      </c>
    </row>
    <row r="161" spans="1:10">
      <c r="A161" s="48">
        <v>43148</v>
      </c>
      <c r="B161" s="32" t="s">
        <v>7</v>
      </c>
      <c r="C161" s="32">
        <v>69110</v>
      </c>
      <c r="D161" s="32" t="s">
        <v>360</v>
      </c>
      <c r="E161" s="32" t="s">
        <v>7</v>
      </c>
      <c r="F161" s="32" t="s">
        <v>24</v>
      </c>
      <c r="G161" s="32" t="s">
        <v>514</v>
      </c>
      <c r="H161" s="32"/>
      <c r="I161">
        <v>23</v>
      </c>
      <c r="J161">
        <v>26</v>
      </c>
    </row>
    <row r="162" spans="1:10">
      <c r="A162" s="48">
        <v>43148</v>
      </c>
      <c r="B162" s="32" t="s">
        <v>7</v>
      </c>
      <c r="C162" s="32">
        <v>57300</v>
      </c>
      <c r="D162" s="32" t="s">
        <v>671</v>
      </c>
      <c r="E162" s="32" t="s">
        <v>7</v>
      </c>
      <c r="F162" s="32" t="s">
        <v>24</v>
      </c>
      <c r="G162" s="32" t="s">
        <v>514</v>
      </c>
      <c r="H162" s="32"/>
      <c r="I162">
        <v>35</v>
      </c>
      <c r="J162">
        <v>51</v>
      </c>
    </row>
    <row r="163" spans="1:10">
      <c r="A163" s="48">
        <v>43148</v>
      </c>
      <c r="B163" s="32" t="s">
        <v>4</v>
      </c>
      <c r="C163" s="32">
        <v>4575</v>
      </c>
      <c r="D163" s="32" t="s">
        <v>131</v>
      </c>
      <c r="E163" s="32" t="s">
        <v>7</v>
      </c>
      <c r="F163" s="32" t="s">
        <v>24</v>
      </c>
      <c r="G163" s="32" t="s">
        <v>514</v>
      </c>
      <c r="H163" s="32"/>
      <c r="I163">
        <v>10</v>
      </c>
      <c r="J163">
        <v>3</v>
      </c>
    </row>
    <row r="164" spans="1:10">
      <c r="A164" s="48">
        <v>43148</v>
      </c>
      <c r="B164" s="32" t="s">
        <v>4</v>
      </c>
      <c r="C164" s="32">
        <v>2222</v>
      </c>
      <c r="D164" s="32" t="s">
        <v>205</v>
      </c>
      <c r="E164" s="32" t="s">
        <v>500</v>
      </c>
      <c r="F164" s="32" t="s">
        <v>24</v>
      </c>
      <c r="G164" s="32" t="s">
        <v>514</v>
      </c>
      <c r="H164" s="32"/>
      <c r="I164">
        <v>23</v>
      </c>
      <c r="J164">
        <v>26</v>
      </c>
    </row>
    <row r="165" spans="1:10">
      <c r="A165" s="48">
        <v>43149</v>
      </c>
      <c r="B165" s="32" t="s">
        <v>6</v>
      </c>
      <c r="C165" s="32">
        <v>55774</v>
      </c>
      <c r="D165" s="32" t="s">
        <v>692</v>
      </c>
      <c r="E165" s="32" t="s">
        <v>693</v>
      </c>
      <c r="F165" s="32" t="s">
        <v>7</v>
      </c>
      <c r="G165" s="32" t="s">
        <v>514</v>
      </c>
      <c r="H165" s="32"/>
      <c r="I165">
        <v>90</v>
      </c>
      <c r="J165">
        <v>151</v>
      </c>
    </row>
    <row r="166" spans="1:10">
      <c r="A166" s="48">
        <v>43149</v>
      </c>
      <c r="B166" s="32" t="s">
        <v>4</v>
      </c>
      <c r="C166" s="32">
        <v>3565</v>
      </c>
      <c r="D166" s="32" t="s">
        <v>168</v>
      </c>
      <c r="E166" s="32" t="s">
        <v>4</v>
      </c>
      <c r="F166" s="32" t="s">
        <v>7</v>
      </c>
      <c r="G166" s="32" t="s">
        <v>514</v>
      </c>
      <c r="H166" s="32"/>
      <c r="I166">
        <v>19</v>
      </c>
      <c r="J166">
        <v>23</v>
      </c>
    </row>
    <row r="167" spans="1:10">
      <c r="A167" s="48">
        <v>43149</v>
      </c>
      <c r="B167" s="32" t="s">
        <v>4</v>
      </c>
      <c r="C167" s="32">
        <v>3642</v>
      </c>
      <c r="D167" s="32" t="s">
        <v>181</v>
      </c>
      <c r="E167" s="32" t="s">
        <v>24</v>
      </c>
      <c r="F167" s="32" t="s">
        <v>53</v>
      </c>
      <c r="G167" s="32" t="s">
        <v>514</v>
      </c>
      <c r="H167" s="32"/>
      <c r="I167">
        <v>15</v>
      </c>
      <c r="J167">
        <v>17</v>
      </c>
    </row>
    <row r="168" spans="1:10">
      <c r="A168" s="48">
        <v>43149</v>
      </c>
      <c r="B168" s="32" t="s">
        <v>4</v>
      </c>
      <c r="C168" s="32">
        <v>2711</v>
      </c>
      <c r="D168" s="32" t="s">
        <v>205</v>
      </c>
      <c r="E168" s="32" t="s">
        <v>24</v>
      </c>
      <c r="F168" s="32" t="s">
        <v>28</v>
      </c>
      <c r="G168" s="32" t="s">
        <v>514</v>
      </c>
      <c r="H168" s="32"/>
      <c r="I168">
        <v>23</v>
      </c>
      <c r="J168">
        <v>26</v>
      </c>
    </row>
    <row r="169" spans="1:10">
      <c r="A169" s="48">
        <v>43149</v>
      </c>
      <c r="B169" s="32" t="s">
        <v>4</v>
      </c>
      <c r="C169" s="32">
        <v>1950</v>
      </c>
      <c r="D169" s="32" t="s">
        <v>205</v>
      </c>
      <c r="E169" s="32" t="s">
        <v>7</v>
      </c>
      <c r="F169" s="32" t="s">
        <v>24</v>
      </c>
      <c r="G169" s="32" t="s">
        <v>514</v>
      </c>
      <c r="H169" s="32"/>
      <c r="I169">
        <v>23</v>
      </c>
      <c r="J169">
        <v>26</v>
      </c>
    </row>
    <row r="170" spans="1:10">
      <c r="A170" s="48">
        <v>43153</v>
      </c>
      <c r="B170" s="32" t="s">
        <v>7</v>
      </c>
      <c r="C170" s="145">
        <v>57330</v>
      </c>
      <c r="D170" s="32" t="s">
        <v>413</v>
      </c>
      <c r="E170" s="32" t="s">
        <v>7</v>
      </c>
      <c r="F170" s="32" t="s">
        <v>9</v>
      </c>
      <c r="G170" s="32" t="s">
        <v>514</v>
      </c>
      <c r="H170" s="32"/>
      <c r="I170">
        <v>26</v>
      </c>
      <c r="J170">
        <v>32</v>
      </c>
    </row>
    <row r="171" spans="1:10">
      <c r="A171" s="48">
        <v>43153</v>
      </c>
      <c r="B171" s="32" t="s">
        <v>7</v>
      </c>
      <c r="C171" s="145">
        <v>33160</v>
      </c>
      <c r="D171" s="32" t="s">
        <v>717</v>
      </c>
      <c r="E171" s="32" t="s">
        <v>7</v>
      </c>
      <c r="F171" s="32" t="s">
        <v>7</v>
      </c>
      <c r="G171" s="32" t="s">
        <v>514</v>
      </c>
      <c r="H171" s="32"/>
      <c r="I171" s="114" t="s">
        <v>722</v>
      </c>
      <c r="J171" s="114" t="s">
        <v>723</v>
      </c>
    </row>
    <row r="172" spans="1:10">
      <c r="A172" s="48">
        <v>43154</v>
      </c>
      <c r="B172" s="32" t="s">
        <v>4</v>
      </c>
      <c r="C172" s="145">
        <v>8264</v>
      </c>
      <c r="D172" s="32" t="s">
        <v>162</v>
      </c>
      <c r="E172" s="32" t="s">
        <v>35</v>
      </c>
      <c r="F172" s="32" t="s">
        <v>5</v>
      </c>
      <c r="G172" s="32" t="s">
        <v>718</v>
      </c>
      <c r="H172" s="32"/>
      <c r="I172">
        <v>26</v>
      </c>
      <c r="J172">
        <v>18</v>
      </c>
    </row>
    <row r="173" spans="1:10">
      <c r="A173" s="48">
        <v>43148</v>
      </c>
      <c r="B173" s="32" t="s">
        <v>4</v>
      </c>
      <c r="C173" s="32">
        <v>4650</v>
      </c>
      <c r="D173" s="32" t="s">
        <v>131</v>
      </c>
      <c r="E173" s="32" t="s">
        <v>4</v>
      </c>
      <c r="F173" s="32" t="s">
        <v>363</v>
      </c>
      <c r="G173" s="32" t="s">
        <v>240</v>
      </c>
      <c r="H173" s="32"/>
      <c r="I173">
        <v>10</v>
      </c>
      <c r="J173">
        <v>3</v>
      </c>
    </row>
    <row r="174" spans="1:10">
      <c r="A174" s="48">
        <v>43135</v>
      </c>
      <c r="B174" s="32" t="s">
        <v>4</v>
      </c>
      <c r="C174" s="32">
        <v>4660</v>
      </c>
      <c r="D174" s="32" t="s">
        <v>131</v>
      </c>
      <c r="E174" s="32" t="s">
        <v>12</v>
      </c>
      <c r="F174" s="32" t="s">
        <v>57</v>
      </c>
      <c r="G174" s="32" t="s">
        <v>392</v>
      </c>
      <c r="H174" s="32"/>
      <c r="I174">
        <v>10</v>
      </c>
      <c r="J174">
        <v>3</v>
      </c>
    </row>
    <row r="175" spans="1:10">
      <c r="A175" s="48">
        <v>43142</v>
      </c>
      <c r="B175" s="32" t="s">
        <v>4</v>
      </c>
      <c r="C175" s="32">
        <v>4684</v>
      </c>
      <c r="D175" s="32" t="s">
        <v>131</v>
      </c>
      <c r="E175" s="32" t="s">
        <v>9</v>
      </c>
      <c r="F175" s="32" t="s">
        <v>82</v>
      </c>
      <c r="G175" s="32" t="s">
        <v>392</v>
      </c>
      <c r="H175" s="32"/>
      <c r="I175">
        <v>10</v>
      </c>
      <c r="J175">
        <v>3</v>
      </c>
    </row>
    <row r="176" spans="1:10">
      <c r="A176" s="48">
        <v>43145</v>
      </c>
      <c r="B176" s="32" t="s">
        <v>4</v>
      </c>
      <c r="C176" s="32">
        <v>4564</v>
      </c>
      <c r="D176" s="32" t="s">
        <v>131</v>
      </c>
      <c r="E176" s="32" t="s">
        <v>5</v>
      </c>
      <c r="F176" s="32" t="s">
        <v>7</v>
      </c>
      <c r="G176" s="32" t="s">
        <v>392</v>
      </c>
      <c r="H176" s="32"/>
      <c r="I176">
        <v>10</v>
      </c>
      <c r="J176">
        <v>3</v>
      </c>
    </row>
    <row r="177" spans="1:10">
      <c r="A177" s="48">
        <v>43146</v>
      </c>
      <c r="B177" s="32" t="s">
        <v>4</v>
      </c>
      <c r="C177" s="32">
        <v>4540</v>
      </c>
      <c r="D177" s="32" t="s">
        <v>131</v>
      </c>
      <c r="E177" s="32" t="s">
        <v>28</v>
      </c>
      <c r="F177" s="32" t="s">
        <v>24</v>
      </c>
      <c r="G177" s="32" t="s">
        <v>392</v>
      </c>
      <c r="H177" s="32"/>
      <c r="I177">
        <v>10</v>
      </c>
      <c r="J177">
        <v>3</v>
      </c>
    </row>
    <row r="178" spans="1:10">
      <c r="A178" s="48">
        <v>43146</v>
      </c>
      <c r="B178" s="32" t="s">
        <v>4</v>
      </c>
      <c r="C178" s="32">
        <v>4979</v>
      </c>
      <c r="D178" s="32" t="s">
        <v>131</v>
      </c>
      <c r="E178" s="32" t="s">
        <v>5</v>
      </c>
      <c r="F178" s="32" t="s">
        <v>7</v>
      </c>
      <c r="G178" s="32" t="s">
        <v>392</v>
      </c>
      <c r="H178" s="32"/>
      <c r="I178">
        <v>10</v>
      </c>
      <c r="J178">
        <v>3</v>
      </c>
    </row>
    <row r="179" spans="1:10">
      <c r="A179" s="48">
        <v>43147</v>
      </c>
      <c r="B179" s="32" t="s">
        <v>4</v>
      </c>
      <c r="C179" s="32">
        <v>4569</v>
      </c>
      <c r="D179" s="32" t="s">
        <v>131</v>
      </c>
      <c r="E179" s="32" t="s">
        <v>12</v>
      </c>
      <c r="F179" s="32" t="s">
        <v>7</v>
      </c>
      <c r="G179" s="32" t="s">
        <v>392</v>
      </c>
      <c r="H179" s="32"/>
      <c r="I179">
        <v>10</v>
      </c>
      <c r="J179">
        <v>3</v>
      </c>
    </row>
    <row r="180" spans="1:10">
      <c r="A180" s="48">
        <v>43147</v>
      </c>
      <c r="B180" s="32" t="s">
        <v>4</v>
      </c>
      <c r="C180" s="32">
        <v>4544</v>
      </c>
      <c r="D180" s="32" t="s">
        <v>131</v>
      </c>
      <c r="E180" s="32" t="s">
        <v>25</v>
      </c>
      <c r="F180" s="32" t="s">
        <v>27</v>
      </c>
      <c r="G180" s="32" t="s">
        <v>392</v>
      </c>
      <c r="H180" s="32"/>
      <c r="I180">
        <v>10</v>
      </c>
      <c r="J180">
        <v>3</v>
      </c>
    </row>
    <row r="181" spans="1:10">
      <c r="A181" s="48">
        <v>43155</v>
      </c>
      <c r="B181" s="32" t="s">
        <v>4</v>
      </c>
      <c r="C181" s="145">
        <v>2612</v>
      </c>
      <c r="D181" s="32" t="s">
        <v>205</v>
      </c>
      <c r="E181" s="32" t="s">
        <v>5</v>
      </c>
      <c r="F181" s="32" t="s">
        <v>6</v>
      </c>
      <c r="G181" s="32" t="s">
        <v>728</v>
      </c>
      <c r="H181" s="32"/>
      <c r="I181">
        <v>23</v>
      </c>
      <c r="J181">
        <v>26</v>
      </c>
    </row>
    <row r="182" spans="1:10">
      <c r="A182" s="48">
        <v>43132</v>
      </c>
      <c r="B182" s="32" t="s">
        <v>28</v>
      </c>
      <c r="C182" s="32">
        <v>3560</v>
      </c>
      <c r="D182" s="32" t="s">
        <v>560</v>
      </c>
      <c r="E182" s="32" t="s">
        <v>28</v>
      </c>
      <c r="F182" s="32" t="s">
        <v>7</v>
      </c>
      <c r="G182" s="32" t="s">
        <v>65</v>
      </c>
      <c r="H182" s="32"/>
    </row>
    <row r="183" spans="1:10">
      <c r="A183" s="48">
        <v>43132</v>
      </c>
      <c r="B183" s="32" t="s">
        <v>6</v>
      </c>
      <c r="C183" s="32">
        <v>55118</v>
      </c>
      <c r="D183" s="32" t="s">
        <v>561</v>
      </c>
      <c r="E183" s="32" t="s">
        <v>6</v>
      </c>
      <c r="F183" s="32" t="s">
        <v>6</v>
      </c>
      <c r="G183" s="32" t="s">
        <v>65</v>
      </c>
      <c r="H183" s="32"/>
      <c r="I183">
        <v>137</v>
      </c>
      <c r="J183">
        <v>216</v>
      </c>
    </row>
    <row r="184" spans="1:10">
      <c r="A184" s="48">
        <v>43133</v>
      </c>
      <c r="B184" s="32" t="s">
        <v>6</v>
      </c>
      <c r="C184" s="32">
        <v>54338</v>
      </c>
      <c r="D184" s="32" t="s">
        <v>400</v>
      </c>
      <c r="E184" s="32" t="s">
        <v>6</v>
      </c>
      <c r="F184" s="32" t="s">
        <v>6</v>
      </c>
      <c r="G184" s="32" t="s">
        <v>65</v>
      </c>
      <c r="H184" s="32"/>
      <c r="I184">
        <v>51</v>
      </c>
      <c r="J184">
        <v>83</v>
      </c>
    </row>
    <row r="185" spans="1:10">
      <c r="A185" s="48">
        <v>43134</v>
      </c>
      <c r="B185" s="32" t="s">
        <v>4</v>
      </c>
      <c r="C185" s="32">
        <v>3583</v>
      </c>
      <c r="D185" s="32" t="s">
        <v>168</v>
      </c>
      <c r="E185" s="32" t="s">
        <v>4</v>
      </c>
      <c r="F185" s="32" t="s">
        <v>7</v>
      </c>
      <c r="G185" s="32" t="s">
        <v>65</v>
      </c>
      <c r="H185" s="32"/>
      <c r="I185">
        <v>19</v>
      </c>
      <c r="J185">
        <v>23</v>
      </c>
    </row>
    <row r="186" spans="1:10">
      <c r="A186" s="48">
        <v>43134</v>
      </c>
      <c r="B186" s="32" t="s">
        <v>4</v>
      </c>
      <c r="C186" s="32">
        <v>3347</v>
      </c>
      <c r="D186" s="32" t="s">
        <v>151</v>
      </c>
      <c r="E186" s="32" t="s">
        <v>4</v>
      </c>
      <c r="F186" s="32" t="s">
        <v>7</v>
      </c>
      <c r="G186" s="32" t="s">
        <v>65</v>
      </c>
      <c r="H186" s="32"/>
      <c r="I186">
        <v>16</v>
      </c>
      <c r="J186">
        <v>19</v>
      </c>
    </row>
    <row r="187" spans="1:10">
      <c r="A187" s="48">
        <v>43134</v>
      </c>
      <c r="B187" s="32" t="s">
        <v>4</v>
      </c>
      <c r="C187" s="32">
        <v>2734</v>
      </c>
      <c r="D187" s="32" t="s">
        <v>205</v>
      </c>
      <c r="E187" s="32" t="s">
        <v>4</v>
      </c>
      <c r="F187" s="32" t="s">
        <v>7</v>
      </c>
      <c r="G187" s="32" t="s">
        <v>65</v>
      </c>
      <c r="H187" s="32"/>
      <c r="I187">
        <v>23</v>
      </c>
      <c r="J187">
        <v>26</v>
      </c>
    </row>
    <row r="188" spans="1:10">
      <c r="A188" s="48">
        <v>43135</v>
      </c>
      <c r="B188" s="32" t="s">
        <v>22</v>
      </c>
      <c r="C188" s="32">
        <v>6790</v>
      </c>
      <c r="D188" s="32" t="s">
        <v>479</v>
      </c>
      <c r="E188" s="32" t="s">
        <v>7</v>
      </c>
      <c r="F188" s="32" t="s">
        <v>7</v>
      </c>
      <c r="G188" s="32" t="s">
        <v>65</v>
      </c>
      <c r="H188" s="32"/>
      <c r="I188">
        <v>12</v>
      </c>
      <c r="J188">
        <v>12</v>
      </c>
    </row>
    <row r="189" spans="1:10">
      <c r="A189" s="48">
        <v>43135</v>
      </c>
      <c r="B189" s="32" t="s">
        <v>22</v>
      </c>
      <c r="C189" s="32">
        <v>6740</v>
      </c>
      <c r="D189" s="32" t="s">
        <v>601</v>
      </c>
      <c r="E189" s="32" t="s">
        <v>7</v>
      </c>
      <c r="F189" s="32" t="s">
        <v>7</v>
      </c>
      <c r="G189" s="32" t="s">
        <v>65</v>
      </c>
      <c r="H189" s="32"/>
      <c r="I189">
        <v>36</v>
      </c>
      <c r="J189">
        <v>40</v>
      </c>
    </row>
    <row r="190" spans="1:10">
      <c r="A190" s="48">
        <v>43135</v>
      </c>
      <c r="B190" s="32" t="s">
        <v>7</v>
      </c>
      <c r="C190" s="32">
        <v>54440</v>
      </c>
      <c r="D190" s="32" t="s">
        <v>522</v>
      </c>
      <c r="E190" s="32" t="s">
        <v>7</v>
      </c>
      <c r="F190" s="32" t="s">
        <v>24</v>
      </c>
      <c r="G190" s="32" t="s">
        <v>65</v>
      </c>
      <c r="H190" s="32"/>
      <c r="I190">
        <v>19</v>
      </c>
      <c r="J190">
        <v>14</v>
      </c>
    </row>
    <row r="191" spans="1:10">
      <c r="A191" s="48">
        <v>43135</v>
      </c>
      <c r="B191" s="32" t="s">
        <v>4</v>
      </c>
      <c r="C191" s="32">
        <v>4973</v>
      </c>
      <c r="D191" s="32" t="s">
        <v>340</v>
      </c>
      <c r="E191" s="32" t="s">
        <v>9</v>
      </c>
      <c r="F191" s="32" t="s">
        <v>7</v>
      </c>
      <c r="G191" s="32" t="s">
        <v>65</v>
      </c>
      <c r="H191" s="32"/>
      <c r="I191">
        <v>17</v>
      </c>
      <c r="J191">
        <v>13</v>
      </c>
    </row>
    <row r="192" spans="1:10">
      <c r="A192" s="48">
        <v>43135</v>
      </c>
      <c r="B192" s="32" t="s">
        <v>4</v>
      </c>
      <c r="C192" s="32">
        <v>4750</v>
      </c>
      <c r="D192" s="32" t="s">
        <v>180</v>
      </c>
      <c r="E192" s="32" t="s">
        <v>4</v>
      </c>
      <c r="F192" s="32" t="s">
        <v>4</v>
      </c>
      <c r="G192" s="32" t="s">
        <v>65</v>
      </c>
      <c r="H192" s="32"/>
      <c r="I192">
        <v>9</v>
      </c>
      <c r="J192">
        <v>5</v>
      </c>
    </row>
    <row r="193" spans="1:10">
      <c r="A193" s="48">
        <v>43143</v>
      </c>
      <c r="B193" s="32" t="s">
        <v>4</v>
      </c>
      <c r="C193" s="32">
        <v>1718</v>
      </c>
      <c r="D193" s="32" t="s">
        <v>205</v>
      </c>
      <c r="E193" s="32" t="s">
        <v>57</v>
      </c>
      <c r="F193" s="32" t="s">
        <v>7</v>
      </c>
      <c r="G193" s="32" t="s">
        <v>64</v>
      </c>
      <c r="H193" s="32"/>
      <c r="I193">
        <v>23</v>
      </c>
      <c r="J193">
        <v>26</v>
      </c>
    </row>
    <row r="194" spans="1:10">
      <c r="A194" s="48">
        <v>43143</v>
      </c>
      <c r="B194" s="32" t="s">
        <v>6</v>
      </c>
      <c r="C194" s="32">
        <v>63454</v>
      </c>
      <c r="D194" s="32" t="s">
        <v>681</v>
      </c>
      <c r="E194" s="32" t="s">
        <v>6</v>
      </c>
      <c r="F194" s="32" t="s">
        <v>25</v>
      </c>
      <c r="G194" s="32" t="s">
        <v>629</v>
      </c>
      <c r="H194" s="32"/>
      <c r="I194">
        <v>172</v>
      </c>
      <c r="J194">
        <v>302</v>
      </c>
    </row>
    <row r="195" spans="1:10">
      <c r="A195" s="48">
        <v>43143</v>
      </c>
      <c r="B195" s="32" t="s">
        <v>4</v>
      </c>
      <c r="C195" s="32">
        <v>3222</v>
      </c>
      <c r="D195" s="32" t="s">
        <v>333</v>
      </c>
      <c r="E195" s="32" t="s">
        <v>7</v>
      </c>
      <c r="F195" s="32" t="s">
        <v>7</v>
      </c>
      <c r="G195" s="32" t="s">
        <v>629</v>
      </c>
      <c r="H195" s="32"/>
      <c r="I195">
        <v>18</v>
      </c>
      <c r="J195">
        <v>20</v>
      </c>
    </row>
    <row r="196" spans="1:10">
      <c r="A196" s="48">
        <v>43143</v>
      </c>
      <c r="B196" s="32" t="s">
        <v>4</v>
      </c>
      <c r="C196" s="32">
        <v>2410</v>
      </c>
      <c r="D196" s="32" t="s">
        <v>135</v>
      </c>
      <c r="E196" s="32" t="s">
        <v>7</v>
      </c>
      <c r="F196" s="32" t="s">
        <v>6</v>
      </c>
      <c r="G196" s="32" t="s">
        <v>629</v>
      </c>
      <c r="H196" s="32"/>
      <c r="I196">
        <v>19</v>
      </c>
      <c r="J196">
        <v>26</v>
      </c>
    </row>
    <row r="197" spans="1:10">
      <c r="A197" s="48">
        <v>43135</v>
      </c>
      <c r="B197" s="32" t="s">
        <v>6</v>
      </c>
      <c r="C197" s="32">
        <v>52074</v>
      </c>
      <c r="D197" s="32" t="s">
        <v>677</v>
      </c>
      <c r="E197" s="32" t="s">
        <v>6</v>
      </c>
      <c r="F197" s="32" t="s">
        <v>24</v>
      </c>
      <c r="G197" s="32" t="s">
        <v>603</v>
      </c>
      <c r="H197" s="32"/>
      <c r="I197">
        <v>138</v>
      </c>
      <c r="J197">
        <v>199</v>
      </c>
    </row>
    <row r="198" spans="1:10">
      <c r="A198" s="48">
        <v>43141</v>
      </c>
      <c r="B198" s="32" t="s">
        <v>7</v>
      </c>
      <c r="C198" s="32">
        <v>57330</v>
      </c>
      <c r="D198" s="32" t="s">
        <v>413</v>
      </c>
      <c r="E198" s="32" t="s">
        <v>7</v>
      </c>
      <c r="F198" s="32" t="s">
        <v>6</v>
      </c>
      <c r="G198" s="32" t="s">
        <v>603</v>
      </c>
      <c r="H198" s="32"/>
      <c r="I198">
        <v>22</v>
      </c>
      <c r="J198">
        <v>29</v>
      </c>
    </row>
    <row r="199" spans="1:10">
      <c r="A199" s="48">
        <v>43141</v>
      </c>
      <c r="B199" s="32" t="s">
        <v>4</v>
      </c>
      <c r="C199" s="32">
        <v>4954</v>
      </c>
      <c r="D199" s="32" t="s">
        <v>152</v>
      </c>
      <c r="E199" s="32" t="s">
        <v>5</v>
      </c>
      <c r="F199" s="32" t="s">
        <v>5</v>
      </c>
      <c r="G199" s="32" t="s">
        <v>603</v>
      </c>
      <c r="H199" s="32"/>
      <c r="I199">
        <v>11</v>
      </c>
      <c r="J199">
        <v>7</v>
      </c>
    </row>
    <row r="200" spans="1:10">
      <c r="A200" s="48">
        <v>43141</v>
      </c>
      <c r="B200" s="32" t="s">
        <v>4</v>
      </c>
      <c r="C200" s="32">
        <v>4833</v>
      </c>
      <c r="D200" s="32" t="s">
        <v>296</v>
      </c>
      <c r="E200" s="32" t="s">
        <v>7</v>
      </c>
      <c r="F200" s="32" t="s">
        <v>7</v>
      </c>
      <c r="G200" s="32" t="s">
        <v>603</v>
      </c>
      <c r="H200" s="32"/>
      <c r="I200">
        <v>14</v>
      </c>
      <c r="J200">
        <v>12</v>
      </c>
    </row>
    <row r="201" spans="1:10">
      <c r="A201" s="48">
        <v>43141</v>
      </c>
      <c r="B201" s="32" t="s">
        <v>4</v>
      </c>
      <c r="C201" s="32">
        <v>8009</v>
      </c>
      <c r="D201" s="32" t="s">
        <v>135</v>
      </c>
      <c r="E201" s="32" t="s">
        <v>615</v>
      </c>
      <c r="F201" s="32" t="s">
        <v>7</v>
      </c>
      <c r="G201" s="32" t="s">
        <v>603</v>
      </c>
      <c r="H201" s="32"/>
      <c r="I201">
        <v>19</v>
      </c>
      <c r="J201">
        <v>26</v>
      </c>
    </row>
    <row r="202" spans="1:10">
      <c r="A202" s="48">
        <v>43142</v>
      </c>
      <c r="B202" s="32" t="s">
        <v>7</v>
      </c>
      <c r="C202" s="32">
        <v>54400</v>
      </c>
      <c r="D202" s="32" t="s">
        <v>408</v>
      </c>
      <c r="E202" s="32" t="s">
        <v>79</v>
      </c>
      <c r="F202" s="32" t="s">
        <v>7</v>
      </c>
      <c r="G202" s="32" t="s">
        <v>603</v>
      </c>
      <c r="H202" s="32"/>
      <c r="I202">
        <v>21</v>
      </c>
      <c r="J202">
        <v>23</v>
      </c>
    </row>
    <row r="203" spans="1:10">
      <c r="A203" s="48">
        <v>43142</v>
      </c>
      <c r="B203" s="32" t="s">
        <v>7</v>
      </c>
      <c r="C203" s="32">
        <v>95150</v>
      </c>
      <c r="D203" s="32" t="s">
        <v>679</v>
      </c>
      <c r="E203" s="32" t="s">
        <v>7</v>
      </c>
      <c r="F203" s="32" t="s">
        <v>24</v>
      </c>
      <c r="G203" s="32" t="s">
        <v>603</v>
      </c>
      <c r="H203" s="32"/>
      <c r="I203">
        <v>233</v>
      </c>
      <c r="J203">
        <v>401</v>
      </c>
    </row>
    <row r="204" spans="1:10">
      <c r="A204" s="48">
        <v>43142</v>
      </c>
      <c r="B204" s="32" t="s">
        <v>7</v>
      </c>
      <c r="C204" s="32">
        <v>57100</v>
      </c>
      <c r="D204" s="32" t="s">
        <v>369</v>
      </c>
      <c r="E204" s="32" t="s">
        <v>7</v>
      </c>
      <c r="F204" s="32" t="s">
        <v>7</v>
      </c>
      <c r="G204" s="32" t="s">
        <v>603</v>
      </c>
      <c r="H204" s="32"/>
      <c r="I204">
        <v>33</v>
      </c>
      <c r="J204">
        <v>42</v>
      </c>
    </row>
    <row r="205" spans="1:10">
      <c r="A205" s="48">
        <v>43142</v>
      </c>
      <c r="B205" s="32" t="s">
        <v>4</v>
      </c>
      <c r="C205" s="32">
        <v>4955</v>
      </c>
      <c r="D205" s="32" t="s">
        <v>152</v>
      </c>
      <c r="E205" s="32" t="s">
        <v>616</v>
      </c>
      <c r="F205" s="32" t="s">
        <v>24</v>
      </c>
      <c r="G205" s="32" t="s">
        <v>603</v>
      </c>
      <c r="H205" s="32"/>
      <c r="I205">
        <v>11</v>
      </c>
      <c r="J205">
        <v>7</v>
      </c>
    </row>
    <row r="206" spans="1:10">
      <c r="A206" s="48">
        <v>43142</v>
      </c>
      <c r="B206" s="32" t="s">
        <v>4</v>
      </c>
      <c r="C206" s="32">
        <v>4521</v>
      </c>
      <c r="D206" s="32" t="s">
        <v>131</v>
      </c>
      <c r="E206" s="32" t="s">
        <v>5</v>
      </c>
      <c r="F206" s="32" t="s">
        <v>6</v>
      </c>
      <c r="G206" s="32" t="s">
        <v>603</v>
      </c>
      <c r="H206" s="32"/>
      <c r="I206">
        <v>10</v>
      </c>
      <c r="J206">
        <v>3</v>
      </c>
    </row>
    <row r="207" spans="1:10">
      <c r="A207" s="48">
        <v>43142</v>
      </c>
      <c r="B207" s="32" t="s">
        <v>4</v>
      </c>
      <c r="C207" s="32">
        <v>4303</v>
      </c>
      <c r="D207" s="32" t="s">
        <v>141</v>
      </c>
      <c r="E207" s="32" t="s">
        <v>5</v>
      </c>
      <c r="F207" s="32" t="s">
        <v>127</v>
      </c>
      <c r="G207" s="32" t="s">
        <v>603</v>
      </c>
      <c r="H207" s="32"/>
      <c r="I207">
        <v>11</v>
      </c>
      <c r="J207">
        <v>10</v>
      </c>
    </row>
    <row r="208" spans="1:10">
      <c r="A208" s="48">
        <v>43142</v>
      </c>
      <c r="B208" s="32" t="s">
        <v>4</v>
      </c>
      <c r="C208" s="32">
        <v>1610</v>
      </c>
      <c r="D208" s="32" t="s">
        <v>205</v>
      </c>
      <c r="E208" s="32" t="s">
        <v>28</v>
      </c>
      <c r="F208" s="32" t="s">
        <v>7</v>
      </c>
      <c r="G208" s="32" t="s">
        <v>603</v>
      </c>
      <c r="H208" s="32"/>
      <c r="I208">
        <v>23</v>
      </c>
      <c r="J208">
        <v>26</v>
      </c>
    </row>
    <row r="209" spans="1:10">
      <c r="A209" s="48">
        <v>43142</v>
      </c>
      <c r="B209" s="32" t="s">
        <v>4</v>
      </c>
      <c r="C209" s="32">
        <v>8010</v>
      </c>
      <c r="D209" s="32" t="s">
        <v>135</v>
      </c>
      <c r="E209" s="32" t="s">
        <v>24</v>
      </c>
      <c r="F209" s="32" t="s">
        <v>24</v>
      </c>
      <c r="G209" s="32" t="s">
        <v>603</v>
      </c>
      <c r="H209" s="32"/>
      <c r="I209">
        <v>19</v>
      </c>
      <c r="J209">
        <v>26</v>
      </c>
    </row>
    <row r="210" spans="1:10">
      <c r="A210" s="48">
        <v>43143</v>
      </c>
      <c r="B210" s="32" t="s">
        <v>4</v>
      </c>
      <c r="C210" s="32">
        <v>6767</v>
      </c>
      <c r="D210" s="32" t="s">
        <v>627</v>
      </c>
      <c r="E210" s="32" t="s">
        <v>7</v>
      </c>
      <c r="F210" s="32" t="s">
        <v>7</v>
      </c>
      <c r="G210" s="32" t="s">
        <v>603</v>
      </c>
      <c r="H210" s="32"/>
      <c r="I210">
        <v>41</v>
      </c>
      <c r="J210">
        <v>43</v>
      </c>
    </row>
    <row r="211" spans="1:10">
      <c r="A211" s="48">
        <v>43144</v>
      </c>
      <c r="B211" s="32" t="s">
        <v>4</v>
      </c>
      <c r="C211" s="32">
        <v>3509</v>
      </c>
      <c r="D211" s="32" t="s">
        <v>168</v>
      </c>
      <c r="E211" s="32" t="s">
        <v>7</v>
      </c>
      <c r="F211" s="32" t="s">
        <v>7</v>
      </c>
      <c r="G211" s="32" t="s">
        <v>603</v>
      </c>
      <c r="H211" s="32"/>
      <c r="I211">
        <v>19</v>
      </c>
      <c r="J211">
        <v>23</v>
      </c>
    </row>
    <row r="212" spans="1:10">
      <c r="A212" s="48">
        <v>43144</v>
      </c>
      <c r="B212" s="32" t="s">
        <v>4</v>
      </c>
      <c r="C212" s="32">
        <v>8042</v>
      </c>
      <c r="D212" s="32" t="s">
        <v>135</v>
      </c>
      <c r="E212" s="32" t="s">
        <v>66</v>
      </c>
      <c r="F212" s="32" t="s">
        <v>7</v>
      </c>
      <c r="G212" s="32" t="s">
        <v>603</v>
      </c>
      <c r="H212" s="32"/>
      <c r="I212">
        <v>19</v>
      </c>
      <c r="J212">
        <v>26</v>
      </c>
    </row>
    <row r="213" spans="1:10">
      <c r="A213" s="48">
        <v>43138</v>
      </c>
      <c r="B213" s="32" t="s">
        <v>608</v>
      </c>
      <c r="C213" s="32">
        <v>1140</v>
      </c>
      <c r="D213" s="32" t="s">
        <v>277</v>
      </c>
      <c r="E213" s="32" t="s">
        <v>6</v>
      </c>
      <c r="F213" s="32" t="s">
        <v>24</v>
      </c>
      <c r="G213" s="32" t="s">
        <v>609</v>
      </c>
      <c r="H213" s="32"/>
    </row>
    <row r="214" spans="1:10">
      <c r="A214" s="48">
        <v>43150</v>
      </c>
      <c r="B214" s="32" t="s">
        <v>7</v>
      </c>
      <c r="C214" s="145">
        <v>78140</v>
      </c>
      <c r="D214" s="32" t="s">
        <v>712</v>
      </c>
      <c r="E214" s="32" t="s">
        <v>7</v>
      </c>
      <c r="F214" s="32" t="s">
        <v>7</v>
      </c>
      <c r="G214" s="32" t="s">
        <v>609</v>
      </c>
      <c r="H214" s="32"/>
      <c r="I214">
        <v>210</v>
      </c>
      <c r="J214">
        <v>365</v>
      </c>
    </row>
    <row r="215" spans="1:10">
      <c r="A215" s="48">
        <v>42059</v>
      </c>
      <c r="B215" s="32" t="s">
        <v>7</v>
      </c>
      <c r="C215" s="145">
        <v>57390</v>
      </c>
      <c r="D215" s="32" t="s">
        <v>732</v>
      </c>
      <c r="E215" s="32" t="s">
        <v>7</v>
      </c>
      <c r="F215" s="32" t="s">
        <v>7</v>
      </c>
      <c r="G215" s="32" t="s">
        <v>609</v>
      </c>
      <c r="H215" s="32"/>
      <c r="I215">
        <v>19</v>
      </c>
      <c r="J215">
        <v>12</v>
      </c>
    </row>
    <row r="216" spans="1:10">
      <c r="A216" s="48">
        <v>43155</v>
      </c>
      <c r="B216" s="32" t="s">
        <v>6</v>
      </c>
      <c r="C216" s="145">
        <v>54298</v>
      </c>
      <c r="D216" s="32" t="s">
        <v>729</v>
      </c>
      <c r="E216" s="32" t="s">
        <v>5</v>
      </c>
      <c r="F216" s="32" t="s">
        <v>6</v>
      </c>
      <c r="G216" s="32" t="s">
        <v>609</v>
      </c>
      <c r="H216" s="32"/>
      <c r="I216">
        <v>50</v>
      </c>
      <c r="J216">
        <v>63</v>
      </c>
    </row>
    <row r="217" spans="1:10">
      <c r="A217" s="48">
        <v>43155</v>
      </c>
      <c r="B217" s="32" t="s">
        <v>4</v>
      </c>
      <c r="C217" s="145">
        <v>2713</v>
      </c>
      <c r="D217" s="32" t="s">
        <v>205</v>
      </c>
      <c r="E217" s="32" t="s">
        <v>79</v>
      </c>
      <c r="F217" s="32" t="s">
        <v>24</v>
      </c>
      <c r="G217" s="32" t="s">
        <v>609</v>
      </c>
      <c r="H217" s="32"/>
      <c r="I217">
        <v>23</v>
      </c>
      <c r="J217">
        <v>26</v>
      </c>
    </row>
    <row r="218" spans="1:10">
      <c r="A218" s="48">
        <v>43155</v>
      </c>
      <c r="B218" s="32" t="s">
        <v>4</v>
      </c>
      <c r="C218" s="145">
        <v>5243</v>
      </c>
      <c r="D218" s="32" t="s">
        <v>166</v>
      </c>
      <c r="E218" s="32" t="s">
        <v>616</v>
      </c>
      <c r="F218" s="32" t="s">
        <v>24</v>
      </c>
      <c r="G218" s="32" t="s">
        <v>609</v>
      </c>
      <c r="H218" s="32"/>
      <c r="I218">
        <v>29</v>
      </c>
      <c r="J218">
        <v>34</v>
      </c>
    </row>
    <row r="219" spans="1:10">
      <c r="A219" s="48">
        <v>43155</v>
      </c>
      <c r="B219" s="32" t="s">
        <v>4</v>
      </c>
      <c r="C219" s="145">
        <v>1499</v>
      </c>
      <c r="D219" s="32" t="s">
        <v>623</v>
      </c>
      <c r="E219" s="32" t="s">
        <v>5</v>
      </c>
      <c r="F219" s="32" t="s">
        <v>7</v>
      </c>
      <c r="G219" s="32" t="s">
        <v>609</v>
      </c>
      <c r="H219" s="32"/>
      <c r="I219">
        <v>23</v>
      </c>
      <c r="J219">
        <v>26</v>
      </c>
    </row>
    <row r="220" spans="1:10">
      <c r="A220" s="48">
        <v>43156</v>
      </c>
      <c r="B220" s="32" t="s">
        <v>7</v>
      </c>
      <c r="C220" s="145">
        <v>68000</v>
      </c>
      <c r="D220" s="32" t="s">
        <v>734</v>
      </c>
      <c r="E220" s="32" t="s">
        <v>7</v>
      </c>
      <c r="F220" s="32" t="s">
        <v>28</v>
      </c>
      <c r="G220" s="32" t="s">
        <v>609</v>
      </c>
      <c r="H220" s="32"/>
      <c r="I220">
        <v>185</v>
      </c>
      <c r="J220">
        <v>274</v>
      </c>
    </row>
    <row r="221" spans="1:10">
      <c r="A221" s="48">
        <v>43156</v>
      </c>
      <c r="B221" s="32" t="s">
        <v>4</v>
      </c>
      <c r="C221" s="145">
        <v>8086</v>
      </c>
      <c r="D221" s="32" t="s">
        <v>133</v>
      </c>
      <c r="E221" s="32" t="s">
        <v>633</v>
      </c>
      <c r="F221" s="32" t="s">
        <v>24</v>
      </c>
      <c r="G221" s="32" t="s">
        <v>609</v>
      </c>
      <c r="H221" s="32"/>
      <c r="I221">
        <v>25</v>
      </c>
      <c r="J221">
        <v>20</v>
      </c>
    </row>
    <row r="222" spans="1:10">
      <c r="A222" s="48">
        <v>43156</v>
      </c>
      <c r="B222" s="32" t="s">
        <v>4</v>
      </c>
      <c r="C222" s="145">
        <v>8531</v>
      </c>
      <c r="D222" s="32" t="s">
        <v>164</v>
      </c>
      <c r="E222" s="32" t="s">
        <v>5</v>
      </c>
      <c r="F222" s="32" t="s">
        <v>6</v>
      </c>
      <c r="G222" s="32" t="s">
        <v>609</v>
      </c>
      <c r="H222" s="32"/>
      <c r="I222">
        <v>45</v>
      </c>
      <c r="J222">
        <v>35</v>
      </c>
    </row>
    <row r="223" spans="1:10">
      <c r="A223" s="48">
        <v>43156</v>
      </c>
      <c r="B223" s="32" t="s">
        <v>4</v>
      </c>
      <c r="C223" s="145">
        <v>7463</v>
      </c>
      <c r="D223" s="32" t="s">
        <v>736</v>
      </c>
      <c r="E223" s="32" t="s">
        <v>5</v>
      </c>
      <c r="F223" s="32" t="s">
        <v>5</v>
      </c>
      <c r="G223" s="32" t="s">
        <v>609</v>
      </c>
      <c r="H223" s="32"/>
      <c r="I223">
        <v>40</v>
      </c>
      <c r="J223">
        <v>54</v>
      </c>
    </row>
    <row r="224" spans="1:10">
      <c r="A224" s="48">
        <v>43157</v>
      </c>
      <c r="B224" s="32" t="s">
        <v>7</v>
      </c>
      <c r="C224" s="145">
        <v>57535</v>
      </c>
      <c r="D224" s="32" t="s">
        <v>741</v>
      </c>
      <c r="E224" s="32" t="s">
        <v>7</v>
      </c>
      <c r="F224" s="32" t="s">
        <v>24</v>
      </c>
      <c r="G224" s="32" t="s">
        <v>609</v>
      </c>
      <c r="H224" s="32"/>
      <c r="I224">
        <v>49</v>
      </c>
      <c r="J224">
        <v>53</v>
      </c>
    </row>
    <row r="225" spans="1:10">
      <c r="A225" s="48">
        <v>43158</v>
      </c>
      <c r="B225" s="32" t="s">
        <v>7</v>
      </c>
      <c r="C225" s="145">
        <v>57570</v>
      </c>
      <c r="D225" s="32" t="s">
        <v>745</v>
      </c>
      <c r="E225" s="32" t="s">
        <v>7</v>
      </c>
      <c r="F225" s="32" t="s">
        <v>24</v>
      </c>
      <c r="G225" s="32" t="s">
        <v>609</v>
      </c>
      <c r="H225" s="32"/>
      <c r="I225">
        <v>30</v>
      </c>
      <c r="J225">
        <v>36</v>
      </c>
    </row>
    <row r="226" spans="1:10">
      <c r="A226" s="48">
        <v>43158</v>
      </c>
      <c r="B226" s="32" t="s">
        <v>4</v>
      </c>
      <c r="C226" s="145">
        <v>9047</v>
      </c>
      <c r="D226" s="32" t="s">
        <v>161</v>
      </c>
      <c r="E226" s="32" t="s">
        <v>5</v>
      </c>
      <c r="F226" s="32" t="s">
        <v>5</v>
      </c>
      <c r="G226" s="32" t="s">
        <v>609</v>
      </c>
      <c r="H226" s="32"/>
      <c r="I226">
        <v>46</v>
      </c>
      <c r="J226">
        <v>63</v>
      </c>
    </row>
    <row r="227" spans="1:10">
      <c r="A227" s="48">
        <v>43159</v>
      </c>
      <c r="B227" s="32" t="s">
        <v>7</v>
      </c>
      <c r="C227" s="145">
        <v>92160</v>
      </c>
      <c r="D227" s="32" t="s">
        <v>746</v>
      </c>
      <c r="E227" s="32" t="s">
        <v>7</v>
      </c>
      <c r="F227" s="32" t="s">
        <v>24</v>
      </c>
      <c r="G227" s="32" t="s">
        <v>609</v>
      </c>
      <c r="H227" s="32"/>
      <c r="I227">
        <v>220</v>
      </c>
      <c r="J227">
        <v>354</v>
      </c>
    </row>
    <row r="228" spans="1:10">
      <c r="A228" s="48">
        <v>43148</v>
      </c>
      <c r="B228" s="32" t="s">
        <v>4</v>
      </c>
      <c r="C228" s="32">
        <v>1244</v>
      </c>
      <c r="D228" s="32" t="s">
        <v>205</v>
      </c>
      <c r="E228" s="32" t="s">
        <v>28</v>
      </c>
      <c r="F228" s="32" t="s">
        <v>7</v>
      </c>
      <c r="G228" s="32" t="s">
        <v>667</v>
      </c>
      <c r="H228" s="32"/>
      <c r="I228">
        <v>23</v>
      </c>
      <c r="J228">
        <v>26</v>
      </c>
    </row>
    <row r="229" spans="1:10">
      <c r="A229" s="48">
        <v>43142</v>
      </c>
      <c r="B229" s="32" t="s">
        <v>4</v>
      </c>
      <c r="C229" s="32">
        <v>5836</v>
      </c>
      <c r="D229" s="32" t="s">
        <v>307</v>
      </c>
      <c r="E229" s="32" t="s">
        <v>24</v>
      </c>
      <c r="F229" s="32" t="s">
        <v>5</v>
      </c>
      <c r="G229" s="32" t="s">
        <v>617</v>
      </c>
      <c r="H229" s="32"/>
      <c r="I229">
        <v>22</v>
      </c>
      <c r="J229">
        <v>28</v>
      </c>
    </row>
    <row r="230" spans="1:10">
      <c r="A230" s="48">
        <v>43142</v>
      </c>
      <c r="B230" s="32" t="s">
        <v>7</v>
      </c>
      <c r="C230" s="32">
        <v>57330</v>
      </c>
      <c r="D230" s="32" t="s">
        <v>680</v>
      </c>
      <c r="E230" s="32" t="s">
        <v>7</v>
      </c>
      <c r="F230" s="32" t="s">
        <v>7</v>
      </c>
      <c r="G230" s="32" t="s">
        <v>626</v>
      </c>
      <c r="H230" s="32"/>
      <c r="I230">
        <v>22</v>
      </c>
      <c r="J230">
        <v>29</v>
      </c>
    </row>
    <row r="231" spans="1:10">
      <c r="A231" s="48">
        <v>43148</v>
      </c>
      <c r="B231" s="32" t="s">
        <v>6</v>
      </c>
      <c r="C231" s="32">
        <v>63743</v>
      </c>
      <c r="D231" s="32" t="s">
        <v>678</v>
      </c>
      <c r="E231" s="32" t="s">
        <v>6</v>
      </c>
      <c r="F231" s="32" t="s">
        <v>24</v>
      </c>
      <c r="G231" s="32" t="s">
        <v>672</v>
      </c>
      <c r="H231" s="32"/>
      <c r="I231">
        <v>173</v>
      </c>
      <c r="J231">
        <v>312</v>
      </c>
    </row>
    <row r="232" spans="1:10">
      <c r="A232" s="48">
        <v>43148</v>
      </c>
      <c r="B232" s="32" t="s">
        <v>6</v>
      </c>
      <c r="C232" s="32">
        <v>54457</v>
      </c>
      <c r="D232" s="32" t="s">
        <v>473</v>
      </c>
      <c r="E232" s="32" t="s">
        <v>5</v>
      </c>
      <c r="F232" s="32" t="s">
        <v>6</v>
      </c>
      <c r="G232" s="32" t="s">
        <v>672</v>
      </c>
      <c r="H232" s="32"/>
      <c r="I232">
        <v>43</v>
      </c>
      <c r="J232">
        <v>52</v>
      </c>
    </row>
    <row r="233" spans="1:10">
      <c r="A233" s="48">
        <v>43149</v>
      </c>
      <c r="B233" s="32" t="s">
        <v>4</v>
      </c>
      <c r="C233" s="32">
        <v>8067</v>
      </c>
      <c r="D233" s="32" t="s">
        <v>133</v>
      </c>
      <c r="E233" s="32" t="s">
        <v>28</v>
      </c>
      <c r="F233" s="32" t="s">
        <v>7</v>
      </c>
      <c r="G233" s="32" t="s">
        <v>672</v>
      </c>
      <c r="H233" s="32"/>
      <c r="I233">
        <v>23</v>
      </c>
      <c r="J233">
        <v>20</v>
      </c>
    </row>
    <row r="234" spans="1:10">
      <c r="A234" s="48">
        <v>43149</v>
      </c>
      <c r="B234" s="32" t="s">
        <v>4</v>
      </c>
      <c r="C234" s="32">
        <v>8135</v>
      </c>
      <c r="D234" s="32" t="s">
        <v>148</v>
      </c>
      <c r="E234" s="32" t="s">
        <v>28</v>
      </c>
      <c r="F234" s="32" t="s">
        <v>7</v>
      </c>
      <c r="G234" s="32" t="s">
        <v>672</v>
      </c>
      <c r="H234" s="32"/>
      <c r="I234">
        <v>22</v>
      </c>
      <c r="J234">
        <v>31</v>
      </c>
    </row>
    <row r="235" spans="1:10">
      <c r="A235" s="48">
        <v>43149</v>
      </c>
      <c r="B235" s="32" t="s">
        <v>604</v>
      </c>
      <c r="C235" s="116" t="s">
        <v>698</v>
      </c>
      <c r="D235" s="32" t="s">
        <v>691</v>
      </c>
      <c r="E235" s="32" t="s">
        <v>24</v>
      </c>
      <c r="F235" s="32" t="s">
        <v>24</v>
      </c>
      <c r="G235" s="32" t="s">
        <v>672</v>
      </c>
      <c r="H235" s="32"/>
    </row>
    <row r="236" spans="1:10">
      <c r="A236" s="48">
        <v>43157</v>
      </c>
      <c r="B236" s="32" t="s">
        <v>7</v>
      </c>
      <c r="C236" s="145">
        <v>54920</v>
      </c>
      <c r="D236" s="32" t="s">
        <v>742</v>
      </c>
      <c r="E236" s="32" t="s">
        <v>7</v>
      </c>
      <c r="F236" s="32" t="s">
        <v>7</v>
      </c>
      <c r="G236" s="32" t="s">
        <v>672</v>
      </c>
      <c r="H236" s="32"/>
      <c r="I236">
        <v>22</v>
      </c>
      <c r="J236">
        <v>15</v>
      </c>
    </row>
    <row r="237" spans="1:10">
      <c r="A237" s="48">
        <v>43136</v>
      </c>
      <c r="B237" s="32" t="s">
        <v>604</v>
      </c>
      <c r="C237" s="32">
        <v>98199</v>
      </c>
      <c r="D237" s="32" t="s">
        <v>605</v>
      </c>
      <c r="E237" s="32" t="s">
        <v>24</v>
      </c>
      <c r="F237" s="32" t="s">
        <v>28</v>
      </c>
      <c r="G237" s="32" t="s">
        <v>672</v>
      </c>
      <c r="H237" s="32"/>
    </row>
    <row r="238" spans="1:10">
      <c r="A238" s="48">
        <v>43143</v>
      </c>
      <c r="B238" s="32" t="s">
        <v>6</v>
      </c>
      <c r="C238" s="32">
        <v>54349</v>
      </c>
      <c r="D238" s="32" t="s">
        <v>630</v>
      </c>
      <c r="E238" s="32" t="s">
        <v>6</v>
      </c>
      <c r="F238" s="32" t="s">
        <v>24</v>
      </c>
      <c r="G238" s="32" t="s">
        <v>672</v>
      </c>
      <c r="H238" s="32"/>
      <c r="I238">
        <v>64</v>
      </c>
      <c r="J238">
        <v>100</v>
      </c>
    </row>
    <row r="239" spans="1:10">
      <c r="A239" s="48">
        <v>43142</v>
      </c>
      <c r="B239" s="32" t="s">
        <v>4</v>
      </c>
      <c r="C239" s="32">
        <v>1948</v>
      </c>
      <c r="D239" s="32" t="s">
        <v>619</v>
      </c>
      <c r="E239" s="32" t="s">
        <v>620</v>
      </c>
      <c r="F239" s="32" t="s">
        <v>24</v>
      </c>
      <c r="G239" s="32" t="s">
        <v>672</v>
      </c>
      <c r="H239" s="32"/>
      <c r="I239">
        <v>19</v>
      </c>
      <c r="J239">
        <v>25</v>
      </c>
    </row>
    <row r="240" spans="1:10">
      <c r="A240" s="48">
        <v>43146</v>
      </c>
      <c r="B240" s="32" t="s">
        <v>4</v>
      </c>
      <c r="C240" s="32">
        <v>8080</v>
      </c>
      <c r="D240" s="32" t="s">
        <v>133</v>
      </c>
      <c r="E240" s="32" t="s">
        <v>4</v>
      </c>
      <c r="F240" s="32" t="s">
        <v>7</v>
      </c>
      <c r="G240" s="32" t="s">
        <v>1049</v>
      </c>
      <c r="H240" s="32"/>
      <c r="I240">
        <v>23</v>
      </c>
      <c r="J240">
        <v>20</v>
      </c>
    </row>
    <row r="241" spans="1:10">
      <c r="A241" s="48">
        <v>43156</v>
      </c>
      <c r="B241" s="32" t="s">
        <v>4</v>
      </c>
      <c r="C241" s="145">
        <v>6913</v>
      </c>
      <c r="D241" s="32" t="s">
        <v>286</v>
      </c>
      <c r="E241" s="32" t="s">
        <v>7</v>
      </c>
      <c r="F241" s="32" t="s">
        <v>5</v>
      </c>
      <c r="G241" s="32" t="s">
        <v>735</v>
      </c>
      <c r="H241" s="32"/>
      <c r="I241">
        <v>35</v>
      </c>
      <c r="J241">
        <v>46</v>
      </c>
    </row>
    <row r="242" spans="1:10">
      <c r="A242" s="48">
        <v>43148</v>
      </c>
      <c r="B242" s="32" t="s">
        <v>4</v>
      </c>
      <c r="C242" s="32">
        <v>3650</v>
      </c>
      <c r="D242" s="32" t="s">
        <v>181</v>
      </c>
      <c r="E242" s="32" t="s">
        <v>674</v>
      </c>
      <c r="F242" s="32" t="s">
        <v>4</v>
      </c>
      <c r="G242" s="32" t="s">
        <v>380</v>
      </c>
      <c r="H242" s="32"/>
      <c r="I242">
        <v>15</v>
      </c>
      <c r="J242">
        <v>17</v>
      </c>
    </row>
    <row r="243" spans="1:10">
      <c r="A243" s="48">
        <v>43143</v>
      </c>
      <c r="B243" s="32" t="s">
        <v>4</v>
      </c>
      <c r="C243" s="32">
        <v>3762</v>
      </c>
      <c r="D243" s="32" t="s">
        <v>189</v>
      </c>
      <c r="E243" s="32" t="s">
        <v>5</v>
      </c>
      <c r="F243" s="32" t="s">
        <v>7</v>
      </c>
      <c r="G243" s="32" t="s">
        <v>391</v>
      </c>
      <c r="H243" s="32"/>
      <c r="I243">
        <v>17</v>
      </c>
      <c r="J243">
        <v>18</v>
      </c>
    </row>
    <row r="244" spans="1:10">
      <c r="A244" s="48">
        <v>43146</v>
      </c>
      <c r="B244" s="32" t="s">
        <v>4</v>
      </c>
      <c r="C244" s="32">
        <v>1270</v>
      </c>
      <c r="D244" s="32" t="s">
        <v>205</v>
      </c>
      <c r="E244" s="32" t="s">
        <v>7</v>
      </c>
      <c r="F244" s="32" t="s">
        <v>66</v>
      </c>
      <c r="G244" s="32" t="s">
        <v>391</v>
      </c>
      <c r="H244" s="32"/>
      <c r="I244">
        <v>23</v>
      </c>
      <c r="J244">
        <v>26</v>
      </c>
    </row>
    <row r="245" spans="1:10" ht="16" thickBot="1">
      <c r="A245" s="48">
        <v>43149</v>
      </c>
      <c r="B245" s="32" t="s">
        <v>4</v>
      </c>
      <c r="C245" s="32">
        <v>1550</v>
      </c>
      <c r="D245" s="32" t="s">
        <v>205</v>
      </c>
      <c r="E245" s="32" t="s">
        <v>4</v>
      </c>
      <c r="F245" s="32" t="s">
        <v>6</v>
      </c>
      <c r="G245" s="32" t="s">
        <v>391</v>
      </c>
      <c r="H245" s="32"/>
      <c r="I245">
        <v>23</v>
      </c>
      <c r="J245">
        <v>26</v>
      </c>
    </row>
    <row r="246" spans="1:10" ht="16" thickBot="1">
      <c r="A246" s="76">
        <v>43151</v>
      </c>
      <c r="B246" s="78" t="s">
        <v>4</v>
      </c>
      <c r="C246" s="181">
        <v>2319</v>
      </c>
      <c r="D246" s="81" t="s">
        <v>136</v>
      </c>
      <c r="E246" s="83" t="s">
        <v>7</v>
      </c>
      <c r="F246" s="83" t="s">
        <v>24</v>
      </c>
      <c r="G246" s="32" t="s">
        <v>391</v>
      </c>
      <c r="H246" s="83"/>
      <c r="I246">
        <v>24</v>
      </c>
      <c r="J246">
        <v>27</v>
      </c>
    </row>
    <row r="247" spans="1:10">
      <c r="A247" s="48">
        <v>43159</v>
      </c>
      <c r="B247" s="32" t="s">
        <v>4</v>
      </c>
      <c r="C247" s="145">
        <v>3390</v>
      </c>
      <c r="D247" s="32" t="s">
        <v>159</v>
      </c>
      <c r="E247" s="32" t="s">
        <v>7</v>
      </c>
      <c r="F247" s="32" t="s">
        <v>620</v>
      </c>
      <c r="G247" s="32" t="s">
        <v>877</v>
      </c>
      <c r="H247" s="32"/>
      <c r="I247">
        <v>23</v>
      </c>
      <c r="J247">
        <v>27</v>
      </c>
    </row>
    <row r="248" spans="1:10">
      <c r="A248" s="48">
        <v>43144</v>
      </c>
      <c r="B248" s="32" t="s">
        <v>22</v>
      </c>
      <c r="C248" s="32">
        <v>6700</v>
      </c>
      <c r="D248" s="32" t="s">
        <v>326</v>
      </c>
      <c r="E248" s="32" t="s">
        <v>7</v>
      </c>
      <c r="F248" s="32" t="s">
        <v>24</v>
      </c>
      <c r="G248" s="32" t="s">
        <v>877</v>
      </c>
      <c r="H248" s="32"/>
      <c r="I248">
        <v>29</v>
      </c>
      <c r="J248">
        <v>28</v>
      </c>
    </row>
    <row r="249" spans="1:10">
      <c r="A249" s="48">
        <v>43134</v>
      </c>
      <c r="B249" s="32" t="s">
        <v>4</v>
      </c>
      <c r="C249" s="32">
        <v>6190</v>
      </c>
      <c r="D249" s="32" t="s">
        <v>298</v>
      </c>
      <c r="E249" s="32" t="s">
        <v>4</v>
      </c>
      <c r="F249" s="32" t="s">
        <v>7</v>
      </c>
      <c r="G249" s="32" t="s">
        <v>878</v>
      </c>
      <c r="H249" s="32"/>
      <c r="I249">
        <v>29</v>
      </c>
      <c r="J249">
        <v>42</v>
      </c>
    </row>
    <row r="250" spans="1:10">
      <c r="A250" s="48">
        <v>43148</v>
      </c>
      <c r="B250" s="32" t="s">
        <v>4</v>
      </c>
      <c r="C250" s="32">
        <v>2152</v>
      </c>
      <c r="D250" s="32" t="s">
        <v>205</v>
      </c>
      <c r="E250" s="32" t="s">
        <v>7</v>
      </c>
      <c r="F250" s="32" t="s">
        <v>24</v>
      </c>
      <c r="G250" s="32" t="s">
        <v>878</v>
      </c>
      <c r="H250" s="32"/>
      <c r="I250">
        <v>23</v>
      </c>
      <c r="J250">
        <v>26</v>
      </c>
    </row>
    <row r="251" spans="1:10">
      <c r="A251" s="48">
        <v>43152</v>
      </c>
      <c r="B251" s="32" t="s">
        <v>4</v>
      </c>
      <c r="C251" s="145">
        <v>9710</v>
      </c>
      <c r="D251" s="32" t="s">
        <v>715</v>
      </c>
      <c r="E251" s="32" t="s">
        <v>104</v>
      </c>
      <c r="F251" s="32" t="s">
        <v>4</v>
      </c>
      <c r="G251" s="32" t="s">
        <v>878</v>
      </c>
      <c r="H251" s="32"/>
      <c r="I251">
        <v>72</v>
      </c>
      <c r="J251">
        <v>94</v>
      </c>
    </row>
    <row r="252" spans="1:10">
      <c r="A252" s="48">
        <v>43147</v>
      </c>
      <c r="B252" s="32" t="s">
        <v>4</v>
      </c>
      <c r="C252" s="32">
        <v>23636</v>
      </c>
      <c r="D252" s="32" t="s">
        <v>205</v>
      </c>
      <c r="E252" s="32" t="s">
        <v>24</v>
      </c>
      <c r="F252" s="32" t="s">
        <v>7</v>
      </c>
      <c r="G252" s="32" t="s">
        <v>880</v>
      </c>
      <c r="H252" s="32"/>
      <c r="I252">
        <v>23</v>
      </c>
      <c r="J252">
        <v>26</v>
      </c>
    </row>
    <row r="253" spans="1:10">
      <c r="A253" s="48">
        <v>43144</v>
      </c>
      <c r="B253" s="32" t="s">
        <v>4</v>
      </c>
      <c r="C253" s="32">
        <v>8826</v>
      </c>
      <c r="D253" s="32" t="s">
        <v>187</v>
      </c>
      <c r="E253" s="32" t="s">
        <v>5</v>
      </c>
      <c r="F253" s="32" t="s">
        <v>5</v>
      </c>
      <c r="G253" s="32" t="s">
        <v>1020</v>
      </c>
      <c r="H253" s="32"/>
      <c r="I253">
        <v>41</v>
      </c>
      <c r="J253">
        <v>45</v>
      </c>
    </row>
    <row r="254" spans="1:10">
      <c r="A254" s="48">
        <v>43158</v>
      </c>
      <c r="B254" s="32" t="s">
        <v>4</v>
      </c>
      <c r="C254" s="145">
        <v>6195</v>
      </c>
      <c r="D254" s="32" t="s">
        <v>688</v>
      </c>
      <c r="E254" s="32" t="s">
        <v>24</v>
      </c>
      <c r="F254" s="32" t="s">
        <v>6</v>
      </c>
      <c r="G254" s="32" t="s">
        <v>1020</v>
      </c>
      <c r="H254" s="32"/>
      <c r="I254">
        <v>35</v>
      </c>
      <c r="J254">
        <v>44</v>
      </c>
    </row>
    <row r="255" spans="1:10">
      <c r="A255" s="48">
        <v>43135</v>
      </c>
      <c r="B255" s="32" t="s">
        <v>4</v>
      </c>
      <c r="C255" s="32">
        <v>4480</v>
      </c>
      <c r="D255" s="32" t="s">
        <v>145</v>
      </c>
      <c r="E255" s="32" t="s">
        <v>4</v>
      </c>
      <c r="F255" s="32" t="s">
        <v>7</v>
      </c>
      <c r="G255" s="32" t="s">
        <v>1021</v>
      </c>
      <c r="H255" s="32"/>
      <c r="I255">
        <v>8</v>
      </c>
      <c r="J255">
        <v>5</v>
      </c>
    </row>
    <row r="256" spans="1:10">
      <c r="A256" s="48">
        <v>43135</v>
      </c>
      <c r="B256" s="32" t="s">
        <v>4</v>
      </c>
      <c r="C256" s="32">
        <v>1213</v>
      </c>
      <c r="D256" s="32" t="s">
        <v>205</v>
      </c>
      <c r="E256" s="32" t="s">
        <v>7</v>
      </c>
      <c r="F256" s="32" t="s">
        <v>53</v>
      </c>
      <c r="G256" s="32" t="s">
        <v>1021</v>
      </c>
      <c r="H256" s="32"/>
      <c r="I256">
        <v>23</v>
      </c>
      <c r="J256">
        <v>26</v>
      </c>
    </row>
    <row r="257" spans="1:10">
      <c r="A257" s="48">
        <v>43146</v>
      </c>
      <c r="B257" s="32" t="s">
        <v>4</v>
      </c>
      <c r="C257" s="32">
        <v>7595</v>
      </c>
      <c r="D257" s="32" t="s">
        <v>290</v>
      </c>
      <c r="E257" s="32" t="s">
        <v>5</v>
      </c>
      <c r="F257" s="32" t="s">
        <v>6</v>
      </c>
      <c r="G257" s="32" t="s">
        <v>1021</v>
      </c>
      <c r="H257" s="32"/>
      <c r="I257">
        <v>15</v>
      </c>
      <c r="J257">
        <v>12</v>
      </c>
    </row>
    <row r="258" spans="1:10">
      <c r="A258" s="48">
        <v>43146</v>
      </c>
      <c r="B258" s="32" t="s">
        <v>4</v>
      </c>
      <c r="C258" s="32">
        <v>5231</v>
      </c>
      <c r="D258" s="32" t="s">
        <v>166</v>
      </c>
      <c r="E258" s="32" t="s">
        <v>5</v>
      </c>
      <c r="F258" s="32" t="s">
        <v>7</v>
      </c>
      <c r="G258" s="32" t="s">
        <v>1021</v>
      </c>
      <c r="H258" s="32"/>
      <c r="I258">
        <v>24</v>
      </c>
      <c r="J258">
        <v>33</v>
      </c>
    </row>
    <row r="259" spans="1:10">
      <c r="A259" s="48">
        <v>43146</v>
      </c>
      <c r="B259" s="32" t="s">
        <v>4</v>
      </c>
      <c r="C259" s="32">
        <v>6946</v>
      </c>
      <c r="D259" s="32" t="s">
        <v>177</v>
      </c>
      <c r="E259" s="32" t="s">
        <v>7</v>
      </c>
      <c r="F259" s="32" t="s">
        <v>24</v>
      </c>
      <c r="G259" s="32" t="s">
        <v>1022</v>
      </c>
      <c r="H259" s="32"/>
      <c r="I259">
        <v>27</v>
      </c>
      <c r="J259">
        <v>41</v>
      </c>
    </row>
    <row r="260" spans="1:10">
      <c r="A260" s="48">
        <v>43142</v>
      </c>
      <c r="B260" s="32" t="s">
        <v>4</v>
      </c>
      <c r="C260" s="32">
        <v>3466</v>
      </c>
      <c r="D260" s="32" t="s">
        <v>168</v>
      </c>
      <c r="E260" s="32" t="s">
        <v>5</v>
      </c>
      <c r="F260" s="32" t="s">
        <v>53</v>
      </c>
      <c r="G260" s="32" t="s">
        <v>1023</v>
      </c>
      <c r="H260" s="32"/>
      <c r="I260">
        <v>19</v>
      </c>
      <c r="J260">
        <v>23</v>
      </c>
    </row>
    <row r="261" spans="1:10">
      <c r="A261" s="48">
        <v>43143</v>
      </c>
      <c r="B261" s="32" t="s">
        <v>4</v>
      </c>
      <c r="C261" s="32">
        <v>5231</v>
      </c>
      <c r="D261" s="32" t="s">
        <v>166</v>
      </c>
      <c r="E261" s="32" t="s">
        <v>5</v>
      </c>
      <c r="F261" s="32" t="s">
        <v>7</v>
      </c>
      <c r="G261" s="32" t="s">
        <v>1023</v>
      </c>
      <c r="H261" s="32"/>
      <c r="I261">
        <v>24</v>
      </c>
      <c r="J261">
        <v>33</v>
      </c>
    </row>
    <row r="262" spans="1:10">
      <c r="A262" s="48">
        <v>43145</v>
      </c>
      <c r="B262" s="32" t="s">
        <v>4</v>
      </c>
      <c r="C262" s="32">
        <v>8372</v>
      </c>
      <c r="D262" s="32" t="s">
        <v>154</v>
      </c>
      <c r="E262" s="32" t="s">
        <v>5</v>
      </c>
      <c r="F262" s="32" t="s">
        <v>7</v>
      </c>
      <c r="G262" s="32" t="s">
        <v>1023</v>
      </c>
      <c r="H262" s="32"/>
      <c r="I262">
        <v>31</v>
      </c>
      <c r="J262">
        <v>24</v>
      </c>
    </row>
    <row r="263" spans="1:10">
      <c r="A263" s="48">
        <v>43148</v>
      </c>
      <c r="B263" s="32" t="s">
        <v>4</v>
      </c>
      <c r="C263" s="32">
        <v>4480</v>
      </c>
      <c r="D263" s="32" t="s">
        <v>145</v>
      </c>
      <c r="E263" s="32" t="s">
        <v>5</v>
      </c>
      <c r="F263" s="32" t="s">
        <v>7</v>
      </c>
      <c r="G263" s="32" t="s">
        <v>1023</v>
      </c>
      <c r="H263" s="32"/>
      <c r="I263">
        <v>8</v>
      </c>
      <c r="J263">
        <v>5</v>
      </c>
    </row>
    <row r="264" spans="1:10">
      <c r="A264" s="48">
        <v>43151</v>
      </c>
      <c r="B264" s="32" t="s">
        <v>7</v>
      </c>
      <c r="C264" s="145">
        <v>54400</v>
      </c>
      <c r="D264" s="32" t="s">
        <v>408</v>
      </c>
      <c r="E264" s="32" t="s">
        <v>7</v>
      </c>
      <c r="F264" s="32" t="s">
        <v>7</v>
      </c>
      <c r="G264" s="32" t="s">
        <v>1024</v>
      </c>
      <c r="H264" s="32"/>
      <c r="I264">
        <v>24</v>
      </c>
      <c r="J264">
        <v>20</v>
      </c>
    </row>
    <row r="265" spans="1:10">
      <c r="A265" s="48">
        <v>43157</v>
      </c>
      <c r="B265" s="32" t="s">
        <v>7</v>
      </c>
      <c r="C265" s="145">
        <v>57920</v>
      </c>
      <c r="D265" s="32" t="s">
        <v>740</v>
      </c>
      <c r="E265" s="32" t="s">
        <v>7</v>
      </c>
      <c r="F265" s="32" t="s">
        <v>9</v>
      </c>
      <c r="G265" s="32" t="s">
        <v>1024</v>
      </c>
      <c r="H265" s="32"/>
      <c r="I265">
        <v>58</v>
      </c>
      <c r="J265">
        <v>65</v>
      </c>
    </row>
    <row r="266" spans="1:10">
      <c r="A266" s="48">
        <v>43157</v>
      </c>
      <c r="B266" s="32" t="s">
        <v>7</v>
      </c>
      <c r="C266" s="145">
        <v>57480</v>
      </c>
      <c r="D266" s="32" t="s">
        <v>695</v>
      </c>
      <c r="E266" s="32" t="s">
        <v>7</v>
      </c>
      <c r="F266" s="32" t="s">
        <v>6</v>
      </c>
      <c r="G266" s="32" t="s">
        <v>1024</v>
      </c>
      <c r="H266" s="32"/>
      <c r="I266">
        <v>41</v>
      </c>
      <c r="J266">
        <v>51</v>
      </c>
    </row>
    <row r="267" spans="1:10">
      <c r="A267" s="48">
        <v>43157</v>
      </c>
      <c r="B267" s="32" t="s">
        <v>7</v>
      </c>
      <c r="C267" s="145">
        <v>57155</v>
      </c>
      <c r="D267" s="32" t="s">
        <v>743</v>
      </c>
      <c r="E267" s="32" t="s">
        <v>7</v>
      </c>
      <c r="F267" s="32" t="s">
        <v>24</v>
      </c>
      <c r="G267" s="32" t="s">
        <v>1024</v>
      </c>
      <c r="H267" s="32"/>
      <c r="I267">
        <v>61</v>
      </c>
      <c r="J267">
        <v>77</v>
      </c>
    </row>
    <row r="268" spans="1:10">
      <c r="A268" s="48">
        <v>43144</v>
      </c>
      <c r="B268" s="32" t="s">
        <v>4</v>
      </c>
      <c r="C268" s="32">
        <v>7382</v>
      </c>
      <c r="D268" s="32" t="s">
        <v>631</v>
      </c>
      <c r="E268" s="32" t="s">
        <v>5</v>
      </c>
      <c r="F268" s="32" t="s">
        <v>25</v>
      </c>
      <c r="G268" s="32" t="s">
        <v>1025</v>
      </c>
      <c r="H268" s="32"/>
      <c r="I268">
        <v>30</v>
      </c>
      <c r="J268">
        <v>44</v>
      </c>
    </row>
    <row r="269" spans="1:10">
      <c r="A269" s="48">
        <v>43146</v>
      </c>
      <c r="B269" s="32" t="s">
        <v>4</v>
      </c>
      <c r="C269" s="32">
        <v>1916</v>
      </c>
      <c r="D269" s="32" t="s">
        <v>205</v>
      </c>
      <c r="E269" s="32" t="s">
        <v>5</v>
      </c>
      <c r="F269" s="32" t="s">
        <v>7</v>
      </c>
      <c r="G269" s="32" t="s">
        <v>1025</v>
      </c>
      <c r="H269" s="32"/>
      <c r="I269">
        <v>23</v>
      </c>
      <c r="J269">
        <v>26</v>
      </c>
    </row>
    <row r="270" spans="1:10">
      <c r="A270" s="48">
        <v>43156</v>
      </c>
      <c r="B270" s="32" t="s">
        <v>4</v>
      </c>
      <c r="C270" s="145">
        <v>7444</v>
      </c>
      <c r="D270" s="32" t="s">
        <v>474</v>
      </c>
      <c r="E270" s="32" t="s">
        <v>5</v>
      </c>
      <c r="F270" s="32" t="s">
        <v>6</v>
      </c>
      <c r="G270" s="32" t="s">
        <v>1025</v>
      </c>
      <c r="H270" s="32"/>
      <c r="I270">
        <v>35</v>
      </c>
      <c r="J270">
        <v>46</v>
      </c>
    </row>
    <row r="271" spans="1:10">
      <c r="A271" s="48">
        <v>43149</v>
      </c>
      <c r="B271" s="32" t="s">
        <v>4</v>
      </c>
      <c r="C271" s="32">
        <v>5762</v>
      </c>
      <c r="D271" s="32" t="s">
        <v>338</v>
      </c>
      <c r="E271" s="32" t="s">
        <v>4</v>
      </c>
      <c r="F271" s="32" t="s">
        <v>689</v>
      </c>
      <c r="G271" s="32" t="s">
        <v>1048</v>
      </c>
      <c r="H271" s="32"/>
      <c r="I271">
        <v>26</v>
      </c>
      <c r="J271">
        <v>32</v>
      </c>
    </row>
    <row r="272" spans="1:10">
      <c r="A272" s="48">
        <v>43148</v>
      </c>
      <c r="B272" s="32" t="s">
        <v>4</v>
      </c>
      <c r="C272" s="32">
        <v>3820</v>
      </c>
      <c r="D272" s="32" t="s">
        <v>304</v>
      </c>
      <c r="E272" s="32" t="s">
        <v>5</v>
      </c>
      <c r="F272" s="32" t="s">
        <v>7</v>
      </c>
      <c r="G272" s="32" t="s">
        <v>1047</v>
      </c>
      <c r="H272" s="32"/>
      <c r="I272">
        <v>13</v>
      </c>
      <c r="J272">
        <v>13</v>
      </c>
    </row>
    <row r="273" spans="1:10">
      <c r="A273" s="48">
        <v>43147</v>
      </c>
      <c r="B273" s="32" t="s">
        <v>4</v>
      </c>
      <c r="C273" s="32">
        <v>1244</v>
      </c>
      <c r="D273" s="32" t="s">
        <v>205</v>
      </c>
      <c r="E273" s="32" t="s">
        <v>28</v>
      </c>
      <c r="F273" s="32" t="s">
        <v>24</v>
      </c>
      <c r="G273" s="32" t="s">
        <v>1026</v>
      </c>
      <c r="H273" s="32"/>
      <c r="I273">
        <v>23</v>
      </c>
      <c r="J273">
        <v>26</v>
      </c>
    </row>
    <row r="274" spans="1:10">
      <c r="A274" s="48">
        <v>43147</v>
      </c>
      <c r="B274" s="32" t="s">
        <v>4</v>
      </c>
      <c r="C274" s="32">
        <v>4997</v>
      </c>
      <c r="D274" s="32" t="s">
        <v>335</v>
      </c>
      <c r="E274" s="32" t="s">
        <v>5</v>
      </c>
      <c r="F274" s="32" t="s">
        <v>363</v>
      </c>
      <c r="G274" s="32" t="s">
        <v>1026</v>
      </c>
      <c r="H274" s="32"/>
      <c r="I274">
        <v>15</v>
      </c>
      <c r="J274">
        <v>10</v>
      </c>
    </row>
    <row r="275" spans="1:10">
      <c r="A275" s="48">
        <v>43148</v>
      </c>
      <c r="B275" s="32" t="s">
        <v>4</v>
      </c>
      <c r="C275" s="32">
        <v>6118</v>
      </c>
      <c r="D275" s="32" t="s">
        <v>142</v>
      </c>
      <c r="E275" s="32" t="s">
        <v>5</v>
      </c>
      <c r="F275" s="32" t="s">
        <v>6</v>
      </c>
      <c r="G275" s="32" t="s">
        <v>1026</v>
      </c>
      <c r="H275" s="32"/>
      <c r="I275">
        <v>31</v>
      </c>
      <c r="J275">
        <v>43</v>
      </c>
    </row>
    <row r="276" spans="1:10">
      <c r="A276" s="48">
        <v>43148</v>
      </c>
      <c r="B276" s="32" t="s">
        <v>4</v>
      </c>
      <c r="C276" s="32">
        <v>3385</v>
      </c>
      <c r="D276" s="32" t="s">
        <v>665</v>
      </c>
      <c r="E276" s="32" t="s">
        <v>4</v>
      </c>
      <c r="F276" s="32" t="s">
        <v>7</v>
      </c>
      <c r="G276" s="32" t="s">
        <v>1026</v>
      </c>
      <c r="H276" s="32"/>
      <c r="I276">
        <v>13</v>
      </c>
      <c r="J276">
        <v>16</v>
      </c>
    </row>
    <row r="277" spans="1:10">
      <c r="A277" s="48">
        <v>43146</v>
      </c>
      <c r="B277" s="32" t="s">
        <v>22</v>
      </c>
      <c r="C277" s="32">
        <v>6840</v>
      </c>
      <c r="D277" s="32" t="s">
        <v>652</v>
      </c>
      <c r="E277" s="32" t="s">
        <v>7</v>
      </c>
      <c r="F277" s="32" t="s">
        <v>24</v>
      </c>
      <c r="G277" s="32" t="s">
        <v>651</v>
      </c>
      <c r="H277" s="32"/>
      <c r="I277">
        <v>46</v>
      </c>
      <c r="J277">
        <v>60</v>
      </c>
    </row>
    <row r="278" spans="1:10">
      <c r="A278" s="48">
        <v>43146</v>
      </c>
      <c r="B278" s="32" t="s">
        <v>4</v>
      </c>
      <c r="C278" s="32">
        <v>9169</v>
      </c>
      <c r="D278" s="32" t="s">
        <v>650</v>
      </c>
      <c r="E278" s="32" t="s">
        <v>5</v>
      </c>
      <c r="F278" s="32" t="s">
        <v>7</v>
      </c>
      <c r="G278" s="32" t="s">
        <v>651</v>
      </c>
      <c r="H278" s="32"/>
      <c r="I278">
        <v>47</v>
      </c>
      <c r="J278">
        <v>63</v>
      </c>
    </row>
    <row r="279" spans="1:10">
      <c r="A279" s="48">
        <v>43146</v>
      </c>
      <c r="B279" s="32" t="s">
        <v>4</v>
      </c>
      <c r="C279" s="32">
        <v>7371</v>
      </c>
      <c r="D279" s="32" t="s">
        <v>655</v>
      </c>
      <c r="E279" s="32" t="s">
        <v>5</v>
      </c>
      <c r="F279" s="32" t="s">
        <v>6</v>
      </c>
      <c r="G279" s="32" t="s">
        <v>656</v>
      </c>
      <c r="H279" s="32"/>
      <c r="I279">
        <v>33</v>
      </c>
      <c r="J279">
        <v>55</v>
      </c>
    </row>
    <row r="280" spans="1:10">
      <c r="A280" s="48">
        <v>43135</v>
      </c>
      <c r="B280" s="32" t="s">
        <v>4</v>
      </c>
      <c r="C280" s="32">
        <v>1230</v>
      </c>
      <c r="D280" s="32" t="s">
        <v>205</v>
      </c>
      <c r="E280" s="32" t="s">
        <v>7</v>
      </c>
      <c r="F280" s="32" t="s">
        <v>24</v>
      </c>
      <c r="G280" s="32" t="s">
        <v>235</v>
      </c>
      <c r="H280" s="32"/>
      <c r="I280">
        <v>23</v>
      </c>
      <c r="J280">
        <v>26</v>
      </c>
    </row>
    <row r="281" spans="1:10">
      <c r="A281" s="48">
        <v>43144</v>
      </c>
      <c r="B281" s="32" t="s">
        <v>4</v>
      </c>
      <c r="C281" s="32">
        <v>1860</v>
      </c>
      <c r="D281" s="32" t="s">
        <v>205</v>
      </c>
      <c r="E281" s="32" t="s">
        <v>8</v>
      </c>
      <c r="F281" s="32" t="s">
        <v>56</v>
      </c>
      <c r="G281" s="32" t="s">
        <v>235</v>
      </c>
      <c r="H281" s="32"/>
      <c r="I281">
        <v>23</v>
      </c>
      <c r="J281">
        <v>26</v>
      </c>
    </row>
    <row r="282" spans="1:10">
      <c r="A282" s="48">
        <v>43148</v>
      </c>
      <c r="B282" s="32" t="s">
        <v>4</v>
      </c>
      <c r="C282" s="32">
        <v>2652</v>
      </c>
      <c r="D282" s="32" t="s">
        <v>205</v>
      </c>
      <c r="E282" s="32" t="s">
        <v>7</v>
      </c>
      <c r="F282" s="32" t="s">
        <v>6</v>
      </c>
      <c r="G282" s="32" t="s">
        <v>235</v>
      </c>
      <c r="H282" s="32"/>
      <c r="I282">
        <v>23</v>
      </c>
      <c r="J282">
        <v>26</v>
      </c>
    </row>
    <row r="283" spans="1:10">
      <c r="A283" s="48">
        <v>43153</v>
      </c>
      <c r="B283" s="32" t="s">
        <v>4</v>
      </c>
      <c r="C283" s="145">
        <v>8055</v>
      </c>
      <c r="D283" s="32" t="s">
        <v>133</v>
      </c>
      <c r="E283" s="32" t="s">
        <v>9</v>
      </c>
      <c r="F283" s="32" t="s">
        <v>24</v>
      </c>
      <c r="G283" s="32" t="s">
        <v>235</v>
      </c>
      <c r="H283" s="32"/>
      <c r="I283">
        <v>25</v>
      </c>
      <c r="J283">
        <v>20</v>
      </c>
    </row>
    <row r="284" spans="1:10">
      <c r="A284" s="48">
        <v>43147</v>
      </c>
      <c r="B284" s="32" t="s">
        <v>4</v>
      </c>
      <c r="C284" s="32">
        <v>8410</v>
      </c>
      <c r="D284" s="32" t="s">
        <v>385</v>
      </c>
      <c r="E284" s="32" t="s">
        <v>6</v>
      </c>
      <c r="F284" s="32" t="s">
        <v>24</v>
      </c>
      <c r="G284" s="32" t="s">
        <v>659</v>
      </c>
      <c r="H284" s="32"/>
      <c r="I284">
        <v>26</v>
      </c>
      <c r="J284">
        <v>22</v>
      </c>
    </row>
    <row r="285" spans="1:10">
      <c r="A285" s="48">
        <v>43148</v>
      </c>
      <c r="B285" s="32" t="s">
        <v>4</v>
      </c>
      <c r="C285" s="32">
        <v>3545</v>
      </c>
      <c r="D285" s="32" t="s">
        <v>168</v>
      </c>
      <c r="E285" s="32" t="s">
        <v>675</v>
      </c>
      <c r="F285" s="32" t="s">
        <v>444</v>
      </c>
      <c r="G285" s="32" t="s">
        <v>659</v>
      </c>
      <c r="H285" s="32"/>
      <c r="I285">
        <v>19</v>
      </c>
      <c r="J285">
        <v>23</v>
      </c>
    </row>
    <row r="286" spans="1:10">
      <c r="A286" s="48">
        <v>43153</v>
      </c>
      <c r="B286" s="32" t="s">
        <v>7</v>
      </c>
      <c r="C286" s="145">
        <v>75014</v>
      </c>
      <c r="D286" s="32" t="s">
        <v>716</v>
      </c>
      <c r="E286" s="32" t="s">
        <v>7</v>
      </c>
      <c r="F286" s="32" t="s">
        <v>24</v>
      </c>
      <c r="G286" s="32" t="s">
        <v>659</v>
      </c>
      <c r="H286" s="32"/>
      <c r="I286">
        <v>211</v>
      </c>
      <c r="J286">
        <v>347</v>
      </c>
    </row>
    <row r="287" spans="1:10">
      <c r="A287" s="48">
        <v>43149</v>
      </c>
      <c r="B287" s="32" t="s">
        <v>4</v>
      </c>
      <c r="C287" s="32">
        <v>54440</v>
      </c>
      <c r="D287" s="32" t="s">
        <v>522</v>
      </c>
      <c r="E287" s="32" t="s">
        <v>7</v>
      </c>
      <c r="F287" s="32" t="s">
        <v>6</v>
      </c>
      <c r="G287" s="32" t="s">
        <v>694</v>
      </c>
      <c r="H287" s="32"/>
      <c r="I287">
        <v>19</v>
      </c>
      <c r="J287">
        <v>14</v>
      </c>
    </row>
    <row r="288" spans="1:10">
      <c r="A288" s="48">
        <v>43149</v>
      </c>
      <c r="B288" s="32" t="s">
        <v>4</v>
      </c>
      <c r="C288" s="32">
        <v>4418</v>
      </c>
      <c r="D288" s="32" t="s">
        <v>158</v>
      </c>
      <c r="E288" s="32" t="s">
        <v>24</v>
      </c>
      <c r="F288" s="32" t="s">
        <v>6</v>
      </c>
      <c r="G288" s="32" t="s">
        <v>48</v>
      </c>
      <c r="H288" s="32"/>
      <c r="I288">
        <v>7</v>
      </c>
      <c r="J288">
        <v>6</v>
      </c>
    </row>
    <row r="289" spans="1:21">
      <c r="A289" s="48">
        <v>43139</v>
      </c>
      <c r="B289" s="32" t="s">
        <v>4</v>
      </c>
      <c r="C289" s="32">
        <v>7714</v>
      </c>
      <c r="D289" s="32" t="s">
        <v>138</v>
      </c>
      <c r="E289" s="32" t="s">
        <v>5</v>
      </c>
      <c r="F289" s="32" t="s">
        <v>7</v>
      </c>
      <c r="G289" s="32"/>
      <c r="H289" s="32"/>
      <c r="I289">
        <v>40</v>
      </c>
      <c r="J289">
        <v>59</v>
      </c>
    </row>
    <row r="290" spans="1:21">
      <c r="A290" s="48">
        <v>43158</v>
      </c>
      <c r="B290" s="32" t="s">
        <v>4</v>
      </c>
      <c r="C290" s="145">
        <v>1944</v>
      </c>
      <c r="D290" s="32" t="s">
        <v>205</v>
      </c>
      <c r="E290" s="32" t="s">
        <v>7</v>
      </c>
      <c r="F290" s="32" t="s">
        <v>24</v>
      </c>
      <c r="G290" s="32"/>
      <c r="H290" s="32"/>
      <c r="I290">
        <v>23</v>
      </c>
      <c r="J290">
        <v>26</v>
      </c>
    </row>
    <row r="292" spans="1:21" ht="34" customHeight="1">
      <c r="I292" s="89" t="s">
        <v>708</v>
      </c>
      <c r="J292" s="190"/>
      <c r="K292" s="87"/>
      <c r="U292" s="121"/>
    </row>
    <row r="293" spans="1:21" ht="52" customHeight="1">
      <c r="I293" s="201" t="s">
        <v>763</v>
      </c>
      <c r="J293" s="202">
        <v>29</v>
      </c>
      <c r="K293" s="94">
        <f t="shared" ref="K293:K302" si="0">J293/$J$303</f>
        <v>0.10034602076124567</v>
      </c>
      <c r="L293" s="147">
        <f>K293+K294</f>
        <v>0.34948096885813146</v>
      </c>
      <c r="U293" s="121">
        <f>289</f>
        <v>289</v>
      </c>
    </row>
    <row r="294" spans="1:21" ht="23" customHeight="1">
      <c r="A294" s="48"/>
      <c r="B294" s="32"/>
      <c r="C294" s="145"/>
      <c r="D294" s="32"/>
      <c r="E294" s="32"/>
      <c r="F294" s="32"/>
      <c r="G294" s="32"/>
      <c r="H294" s="32"/>
      <c r="I294" s="201" t="s">
        <v>779</v>
      </c>
      <c r="J294" s="202">
        <v>72</v>
      </c>
      <c r="K294" s="94">
        <f t="shared" si="0"/>
        <v>0.2491349480968858</v>
      </c>
    </row>
    <row r="295" spans="1:21" ht="21">
      <c r="I295" s="89" t="s">
        <v>436</v>
      </c>
      <c r="J295" s="202">
        <v>33</v>
      </c>
      <c r="K295" s="94">
        <f t="shared" si="0"/>
        <v>0.11418685121107267</v>
      </c>
    </row>
    <row r="296" spans="1:21" ht="21">
      <c r="I296" s="89" t="s">
        <v>766</v>
      </c>
      <c r="J296" s="202">
        <v>9</v>
      </c>
      <c r="K296" s="94">
        <f t="shared" si="0"/>
        <v>3.1141868512110725E-2</v>
      </c>
    </row>
    <row r="297" spans="1:21" ht="21">
      <c r="I297" s="89" t="s">
        <v>577</v>
      </c>
      <c r="J297" s="204">
        <f>90-18</f>
        <v>72</v>
      </c>
      <c r="K297" s="94">
        <f t="shared" si="0"/>
        <v>0.2491349480968858</v>
      </c>
      <c r="L297" s="647">
        <f>SUM(K297:K301)</f>
        <v>0.41522491349480961</v>
      </c>
    </row>
    <row r="298" spans="1:21" ht="21">
      <c r="I298" s="201" t="s">
        <v>435</v>
      </c>
      <c r="J298" s="203">
        <v>27</v>
      </c>
      <c r="K298" s="94">
        <f t="shared" si="0"/>
        <v>9.3425605536332182E-2</v>
      </c>
    </row>
    <row r="299" spans="1:21" ht="21">
      <c r="I299" s="201" t="s">
        <v>765</v>
      </c>
      <c r="J299" s="203"/>
      <c r="K299" s="94">
        <f t="shared" si="0"/>
        <v>0</v>
      </c>
    </row>
    <row r="300" spans="1:21" ht="21">
      <c r="I300" s="201" t="s">
        <v>3747</v>
      </c>
      <c r="J300" s="203">
        <v>9</v>
      </c>
      <c r="K300" s="94">
        <f t="shared" si="0"/>
        <v>3.1141868512110725E-2</v>
      </c>
    </row>
    <row r="301" spans="1:21" ht="21">
      <c r="I301" s="89" t="s">
        <v>764</v>
      </c>
      <c r="J301" s="203">
        <v>12</v>
      </c>
      <c r="K301" s="94">
        <f t="shared" si="0"/>
        <v>4.1522491349480967E-2</v>
      </c>
    </row>
    <row r="302" spans="1:21" ht="21">
      <c r="I302" s="89" t="s">
        <v>767</v>
      </c>
      <c r="J302" s="203">
        <v>26</v>
      </c>
      <c r="K302" s="94">
        <f t="shared" si="0"/>
        <v>8.9965397923875437E-2</v>
      </c>
    </row>
    <row r="303" spans="1:21" ht="21">
      <c r="I303" s="87"/>
      <c r="J303" s="203">
        <f>SUM(J293:J302)</f>
        <v>289</v>
      </c>
      <c r="K303" s="203"/>
    </row>
    <row r="304" spans="1:21" ht="21">
      <c r="I304" s="87"/>
      <c r="J304" s="203">
        <f>292-3</f>
        <v>289</v>
      </c>
      <c r="K304" s="203"/>
    </row>
    <row r="305" spans="10:11">
      <c r="J305" s="205"/>
      <c r="K305" s="205"/>
    </row>
  </sheetData>
  <sortState ref="A2:J290">
    <sortCondition ref="G2"/>
  </sortState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4"/>
  <dimension ref="A1:L321"/>
  <sheetViews>
    <sheetView zoomScale="153" zoomScaleNormal="153" zoomScalePageLayoutView="153" workbookViewId="0">
      <pane ySplit="1" topLeftCell="A2" activePane="bottomLeft" state="frozen"/>
      <selection pane="bottomLeft" activeCell="H305" sqref="H3:H305"/>
    </sheetView>
  </sheetViews>
  <sheetFormatPr baseColWidth="10" defaultRowHeight="15"/>
  <cols>
    <col min="4" max="4" width="24.6640625" customWidth="1"/>
    <col min="5" max="6" width="0" hidden="1" customWidth="1"/>
    <col min="7" max="7" width="28.33203125" customWidth="1"/>
    <col min="8" max="8" width="37.83203125" customWidth="1"/>
    <col min="9" max="9" width="20.6640625" customWidth="1"/>
    <col min="10" max="10" width="2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>
      <c r="A2" s="48">
        <v>43162</v>
      </c>
      <c r="B2" s="32" t="s">
        <v>4</v>
      </c>
      <c r="C2" s="145">
        <v>1512</v>
      </c>
      <c r="D2" s="32" t="s">
        <v>205</v>
      </c>
      <c r="E2" s="32" t="s">
        <v>28</v>
      </c>
      <c r="F2" s="32" t="s">
        <v>24</v>
      </c>
      <c r="G2" s="32" t="s">
        <v>663</v>
      </c>
      <c r="H2" s="32"/>
    </row>
    <row r="3" spans="1:10">
      <c r="A3" s="48">
        <v>43163</v>
      </c>
      <c r="B3" s="32" t="s">
        <v>7</v>
      </c>
      <c r="C3" s="145">
        <v>57390</v>
      </c>
      <c r="D3" s="32" t="s">
        <v>669</v>
      </c>
      <c r="E3" s="32" t="s">
        <v>7</v>
      </c>
      <c r="F3" s="32" t="s">
        <v>24</v>
      </c>
      <c r="G3" s="32" t="s">
        <v>663</v>
      </c>
      <c r="H3" s="32"/>
    </row>
    <row r="4" spans="1:10">
      <c r="A4" s="48">
        <v>43163</v>
      </c>
      <c r="B4" s="32" t="s">
        <v>6</v>
      </c>
      <c r="C4" s="145">
        <v>54338</v>
      </c>
      <c r="D4" s="32" t="s">
        <v>822</v>
      </c>
      <c r="E4" s="32" t="s">
        <v>6</v>
      </c>
      <c r="F4" s="32" t="s">
        <v>6</v>
      </c>
      <c r="G4" s="32" t="s">
        <v>805</v>
      </c>
      <c r="H4" s="214"/>
    </row>
    <row r="5" spans="1:10">
      <c r="A5" s="210">
        <v>43183</v>
      </c>
      <c r="B5" s="211" t="s">
        <v>7</v>
      </c>
      <c r="C5" s="211">
        <v>57580</v>
      </c>
      <c r="D5" s="211" t="s">
        <v>858</v>
      </c>
      <c r="E5" s="211" t="s">
        <v>7</v>
      </c>
      <c r="F5" s="211" t="s">
        <v>24</v>
      </c>
      <c r="G5" s="211" t="s">
        <v>776</v>
      </c>
      <c r="H5" s="211"/>
    </row>
    <row r="6" spans="1:10">
      <c r="A6" s="210">
        <v>43184</v>
      </c>
      <c r="B6" s="211" t="s">
        <v>4</v>
      </c>
      <c r="C6" s="211">
        <v>4986</v>
      </c>
      <c r="D6" s="211" t="s">
        <v>158</v>
      </c>
      <c r="E6" s="211" t="s">
        <v>5</v>
      </c>
      <c r="F6" s="211" t="s">
        <v>5</v>
      </c>
      <c r="G6" s="211" t="s">
        <v>985</v>
      </c>
      <c r="H6" s="211"/>
    </row>
    <row r="7" spans="1:10">
      <c r="A7" s="210">
        <v>43165</v>
      </c>
      <c r="B7" s="211" t="s">
        <v>4</v>
      </c>
      <c r="C7" s="211">
        <v>4601</v>
      </c>
      <c r="D7" s="211" t="s">
        <v>131</v>
      </c>
      <c r="E7" s="211" t="s">
        <v>5</v>
      </c>
      <c r="F7" s="211" t="s">
        <v>5</v>
      </c>
      <c r="G7" s="211" t="s">
        <v>663</v>
      </c>
      <c r="H7" s="211"/>
    </row>
    <row r="8" spans="1:10">
      <c r="A8" s="210">
        <v>43167</v>
      </c>
      <c r="B8" s="211" t="s">
        <v>7</v>
      </c>
      <c r="C8" s="211">
        <v>54590</v>
      </c>
      <c r="D8" s="211" t="s">
        <v>849</v>
      </c>
      <c r="E8" s="211" t="s">
        <v>7</v>
      </c>
      <c r="F8" s="211" t="s">
        <v>24</v>
      </c>
      <c r="G8" s="211" t="s">
        <v>663</v>
      </c>
      <c r="H8" s="211"/>
    </row>
    <row r="9" spans="1:10">
      <c r="A9" s="210">
        <v>43168</v>
      </c>
      <c r="B9" s="211" t="s">
        <v>4</v>
      </c>
      <c r="C9" s="211">
        <v>2310</v>
      </c>
      <c r="D9" s="211" t="s">
        <v>205</v>
      </c>
      <c r="E9" s="211" t="s">
        <v>7</v>
      </c>
      <c r="F9" s="211" t="s">
        <v>9</v>
      </c>
      <c r="G9" s="211" t="s">
        <v>663</v>
      </c>
      <c r="H9" s="211"/>
    </row>
    <row r="10" spans="1:10">
      <c r="A10" s="48">
        <v>43162</v>
      </c>
      <c r="B10" s="32" t="s">
        <v>4</v>
      </c>
      <c r="C10" s="145">
        <v>7232</v>
      </c>
      <c r="D10" s="32" t="s">
        <v>153</v>
      </c>
      <c r="E10" s="32" t="s">
        <v>489</v>
      </c>
      <c r="F10" s="32" t="s">
        <v>24</v>
      </c>
      <c r="G10" s="32" t="s">
        <v>663</v>
      </c>
      <c r="H10" s="32"/>
    </row>
    <row r="11" spans="1:10">
      <c r="A11" s="210">
        <v>43176</v>
      </c>
      <c r="B11" s="211" t="s">
        <v>4</v>
      </c>
      <c r="C11" s="211">
        <v>8281</v>
      </c>
      <c r="D11" s="211" t="s">
        <v>916</v>
      </c>
      <c r="E11" s="211" t="s">
        <v>5</v>
      </c>
      <c r="F11" s="211" t="s">
        <v>6</v>
      </c>
      <c r="G11" s="211" t="s">
        <v>663</v>
      </c>
      <c r="H11" s="211"/>
    </row>
    <row r="12" spans="1:10">
      <c r="A12" s="210">
        <v>43176</v>
      </c>
      <c r="B12" s="211" t="s">
        <v>4</v>
      </c>
      <c r="C12" s="211">
        <v>4951</v>
      </c>
      <c r="D12" s="211" t="s">
        <v>152</v>
      </c>
      <c r="E12" s="211" t="s">
        <v>5</v>
      </c>
      <c r="F12" s="211" t="s">
        <v>24</v>
      </c>
      <c r="G12" s="211" t="s">
        <v>663</v>
      </c>
      <c r="H12" s="211"/>
    </row>
    <row r="13" spans="1:10">
      <c r="A13" s="210">
        <v>43177</v>
      </c>
      <c r="B13" s="211" t="s">
        <v>4</v>
      </c>
      <c r="C13" s="211">
        <v>5433</v>
      </c>
      <c r="D13" s="211" t="s">
        <v>921</v>
      </c>
      <c r="E13" s="211" t="s">
        <v>7</v>
      </c>
      <c r="F13" s="211" t="s">
        <v>24</v>
      </c>
      <c r="G13" s="211" t="s">
        <v>663</v>
      </c>
      <c r="H13" s="211"/>
      <c r="I13" s="132"/>
      <c r="J13" s="132"/>
    </row>
    <row r="14" spans="1:10">
      <c r="A14" s="210">
        <v>43177</v>
      </c>
      <c r="B14" s="211" t="s">
        <v>4</v>
      </c>
      <c r="C14" s="211">
        <v>7339</v>
      </c>
      <c r="D14" s="211" t="s">
        <v>130</v>
      </c>
      <c r="E14" s="211" t="s">
        <v>79</v>
      </c>
      <c r="F14" s="211" t="s">
        <v>7</v>
      </c>
      <c r="G14" s="211" t="s">
        <v>663</v>
      </c>
      <c r="H14" s="211"/>
      <c r="I14" s="132"/>
      <c r="J14" s="132"/>
    </row>
    <row r="15" spans="1:10">
      <c r="A15" s="210">
        <v>43177</v>
      </c>
      <c r="B15" s="211" t="s">
        <v>4</v>
      </c>
      <c r="C15" s="211">
        <v>1309</v>
      </c>
      <c r="D15" s="211" t="s">
        <v>205</v>
      </c>
      <c r="E15" s="211" t="s">
        <v>653</v>
      </c>
      <c r="F15" s="211" t="s">
        <v>24</v>
      </c>
      <c r="G15" s="211" t="s">
        <v>663</v>
      </c>
      <c r="H15" s="211"/>
      <c r="I15" s="133"/>
      <c r="J15" s="133"/>
    </row>
    <row r="16" spans="1:10">
      <c r="A16" s="210">
        <v>43182</v>
      </c>
      <c r="B16" s="211" t="s">
        <v>4</v>
      </c>
      <c r="C16" s="211">
        <v>1941</v>
      </c>
      <c r="D16" s="211" t="s">
        <v>205</v>
      </c>
      <c r="E16" s="211" t="s">
        <v>4</v>
      </c>
      <c r="F16" s="211" t="s">
        <v>6</v>
      </c>
      <c r="G16" s="211" t="s">
        <v>663</v>
      </c>
      <c r="H16" s="211"/>
    </row>
    <row r="17" spans="1:8">
      <c r="A17" s="210">
        <v>43170</v>
      </c>
      <c r="B17" s="211" t="s">
        <v>7</v>
      </c>
      <c r="C17" s="211">
        <v>57310</v>
      </c>
      <c r="D17" s="211" t="s">
        <v>894</v>
      </c>
      <c r="E17" s="211" t="s">
        <v>7</v>
      </c>
      <c r="F17" s="211" t="s">
        <v>9</v>
      </c>
      <c r="G17" s="211" t="s">
        <v>389</v>
      </c>
      <c r="H17" s="211"/>
    </row>
    <row r="18" spans="1:8">
      <c r="A18" s="210">
        <v>43183</v>
      </c>
      <c r="B18" s="211" t="s">
        <v>4</v>
      </c>
      <c r="C18" s="211">
        <v>1309</v>
      </c>
      <c r="D18" s="211" t="s">
        <v>205</v>
      </c>
      <c r="E18" s="211" t="s">
        <v>7</v>
      </c>
      <c r="F18" s="211" t="s">
        <v>24</v>
      </c>
      <c r="G18" s="211" t="s">
        <v>961</v>
      </c>
      <c r="H18" s="211"/>
    </row>
    <row r="19" spans="1:8">
      <c r="A19" s="210">
        <v>43184</v>
      </c>
      <c r="B19" s="211" t="s">
        <v>4</v>
      </c>
      <c r="C19" s="211">
        <v>4570</v>
      </c>
      <c r="D19" s="211" t="s">
        <v>462</v>
      </c>
      <c r="E19" s="211" t="s">
        <v>5</v>
      </c>
      <c r="F19" s="211" t="s">
        <v>7</v>
      </c>
      <c r="G19" s="211" t="s">
        <v>961</v>
      </c>
      <c r="H19" s="211"/>
    </row>
    <row r="20" spans="1:8">
      <c r="A20" s="210">
        <v>43184</v>
      </c>
      <c r="B20" s="211" t="s">
        <v>4</v>
      </c>
      <c r="C20" s="211">
        <v>2518</v>
      </c>
      <c r="D20" s="211" t="s">
        <v>983</v>
      </c>
      <c r="E20" s="211" t="s">
        <v>7</v>
      </c>
      <c r="F20" s="211" t="s">
        <v>984</v>
      </c>
      <c r="G20" s="211" t="s">
        <v>961</v>
      </c>
      <c r="H20" s="211"/>
    </row>
    <row r="21" spans="1:8">
      <c r="A21" s="210">
        <v>43179</v>
      </c>
      <c r="B21" s="211" t="s">
        <v>4</v>
      </c>
      <c r="C21" s="211">
        <v>4981</v>
      </c>
      <c r="D21" s="211" t="s">
        <v>290</v>
      </c>
      <c r="E21" s="211" t="s">
        <v>5</v>
      </c>
      <c r="F21" s="211" t="s">
        <v>7</v>
      </c>
      <c r="G21" s="211" t="s">
        <v>946</v>
      </c>
      <c r="H21" s="211"/>
    </row>
    <row r="22" spans="1:8">
      <c r="A22" s="210">
        <v>43177</v>
      </c>
      <c r="B22" s="211" t="s">
        <v>4</v>
      </c>
      <c r="C22" s="211">
        <v>1353</v>
      </c>
      <c r="D22" s="211" t="s">
        <v>136</v>
      </c>
      <c r="E22" s="211" t="s">
        <v>79</v>
      </c>
      <c r="F22" s="211" t="s">
        <v>7</v>
      </c>
      <c r="G22" s="211" t="s">
        <v>946</v>
      </c>
      <c r="H22" s="211"/>
    </row>
    <row r="23" spans="1:8">
      <c r="A23" s="210">
        <v>43183</v>
      </c>
      <c r="B23" s="211" t="s">
        <v>4</v>
      </c>
      <c r="C23" s="211">
        <v>2210</v>
      </c>
      <c r="D23" s="211" t="s">
        <v>205</v>
      </c>
      <c r="E23" s="211" t="s">
        <v>364</v>
      </c>
      <c r="F23" s="211" t="s">
        <v>24</v>
      </c>
      <c r="G23" s="32" t="s">
        <v>548</v>
      </c>
      <c r="H23" s="211"/>
    </row>
    <row r="24" spans="1:8">
      <c r="A24" s="210">
        <v>43174</v>
      </c>
      <c r="B24" s="211" t="s">
        <v>4</v>
      </c>
      <c r="C24" s="211">
        <v>3511</v>
      </c>
      <c r="D24" s="211" t="s">
        <v>168</v>
      </c>
      <c r="E24" s="211" t="s">
        <v>5</v>
      </c>
      <c r="F24" s="211" t="s">
        <v>7</v>
      </c>
      <c r="G24" s="32" t="s">
        <v>548</v>
      </c>
      <c r="H24" s="211"/>
    </row>
    <row r="25" spans="1:8">
      <c r="A25" s="210">
        <v>43170</v>
      </c>
      <c r="B25" s="211" t="s">
        <v>4</v>
      </c>
      <c r="C25" s="211">
        <v>1719</v>
      </c>
      <c r="D25" s="211" t="s">
        <v>205</v>
      </c>
      <c r="E25" s="211" t="s">
        <v>7</v>
      </c>
      <c r="F25" s="211" t="s">
        <v>24</v>
      </c>
      <c r="G25" s="32" t="s">
        <v>548</v>
      </c>
      <c r="H25" s="211"/>
    </row>
    <row r="26" spans="1:8">
      <c r="A26" s="210">
        <v>43170</v>
      </c>
      <c r="B26" s="211" t="s">
        <v>4</v>
      </c>
      <c r="C26" s="211">
        <v>6582</v>
      </c>
      <c r="D26" s="211" t="s">
        <v>886</v>
      </c>
      <c r="E26" s="211" t="s">
        <v>5</v>
      </c>
      <c r="F26" s="211" t="s">
        <v>5</v>
      </c>
      <c r="G26" s="32" t="s">
        <v>548</v>
      </c>
      <c r="H26" s="211"/>
    </row>
    <row r="27" spans="1:8">
      <c r="A27" s="210">
        <v>43170</v>
      </c>
      <c r="B27" s="211" t="s">
        <v>7</v>
      </c>
      <c r="C27" s="211">
        <v>54111</v>
      </c>
      <c r="D27" s="211" t="s">
        <v>850</v>
      </c>
      <c r="E27" s="211" t="s">
        <v>7</v>
      </c>
      <c r="F27" s="211"/>
      <c r="G27" s="32" t="s">
        <v>548</v>
      </c>
      <c r="H27" s="211"/>
    </row>
    <row r="28" spans="1:8">
      <c r="A28" s="210">
        <v>43166</v>
      </c>
      <c r="B28" s="211" t="s">
        <v>7</v>
      </c>
      <c r="C28" s="211">
        <v>54730</v>
      </c>
      <c r="D28" s="211" t="s">
        <v>836</v>
      </c>
      <c r="E28" s="211" t="s">
        <v>7</v>
      </c>
      <c r="F28" s="211" t="s">
        <v>7</v>
      </c>
      <c r="G28" s="32" t="s">
        <v>548</v>
      </c>
      <c r="H28" s="211"/>
    </row>
    <row r="29" spans="1:8">
      <c r="A29" s="210">
        <v>43166</v>
      </c>
      <c r="B29" s="211" t="s">
        <v>7</v>
      </c>
      <c r="C29" s="211">
        <v>54870</v>
      </c>
      <c r="D29" s="211" t="s">
        <v>837</v>
      </c>
      <c r="E29" s="211" t="s">
        <v>7</v>
      </c>
      <c r="F29" s="211" t="s">
        <v>838</v>
      </c>
      <c r="G29" s="32" t="s">
        <v>548</v>
      </c>
      <c r="H29" s="211"/>
    </row>
    <row r="30" spans="1:8">
      <c r="A30" s="48">
        <v>43162</v>
      </c>
      <c r="B30" s="32" t="s">
        <v>4</v>
      </c>
      <c r="C30" s="145">
        <v>8450</v>
      </c>
      <c r="D30" s="32" t="s">
        <v>385</v>
      </c>
      <c r="E30" s="32" t="s">
        <v>797</v>
      </c>
      <c r="F30" s="32" t="s">
        <v>798</v>
      </c>
      <c r="G30" s="32" t="s">
        <v>548</v>
      </c>
      <c r="H30" s="32"/>
    </row>
    <row r="31" spans="1:8">
      <c r="A31" s="48">
        <v>43163</v>
      </c>
      <c r="B31" s="32" t="s">
        <v>4</v>
      </c>
      <c r="C31" s="145">
        <v>6930</v>
      </c>
      <c r="D31" s="32" t="s">
        <v>801</v>
      </c>
      <c r="E31" s="32" t="s">
        <v>6</v>
      </c>
      <c r="F31" s="32" t="s">
        <v>5</v>
      </c>
      <c r="G31" s="32" t="s">
        <v>548</v>
      </c>
      <c r="H31" s="32"/>
    </row>
    <row r="32" spans="1:8">
      <c r="A32" s="48">
        <v>43163</v>
      </c>
      <c r="B32" s="32" t="s">
        <v>7</v>
      </c>
      <c r="C32" s="145">
        <v>54135</v>
      </c>
      <c r="D32" s="32" t="s">
        <v>738</v>
      </c>
      <c r="E32" s="32" t="s">
        <v>7</v>
      </c>
      <c r="F32" s="32" t="s">
        <v>24</v>
      </c>
      <c r="G32" s="32" t="s">
        <v>548</v>
      </c>
      <c r="H32" s="32"/>
    </row>
    <row r="33" spans="1:8">
      <c r="A33" s="48">
        <v>43163</v>
      </c>
      <c r="B33" s="32" t="s">
        <v>4</v>
      </c>
      <c r="C33" s="145">
        <v>3863</v>
      </c>
      <c r="D33" s="32" t="s">
        <v>304</v>
      </c>
      <c r="E33" s="32" t="s">
        <v>5</v>
      </c>
      <c r="F33" s="32" t="s">
        <v>7</v>
      </c>
      <c r="G33" s="32" t="s">
        <v>548</v>
      </c>
      <c r="H33" s="32"/>
    </row>
    <row r="34" spans="1:8">
      <c r="A34" s="48">
        <v>43163</v>
      </c>
      <c r="B34" s="32" t="s">
        <v>7</v>
      </c>
      <c r="C34" s="145">
        <v>54190</v>
      </c>
      <c r="D34" s="32" t="s">
        <v>791</v>
      </c>
      <c r="E34" s="32" t="s">
        <v>7</v>
      </c>
      <c r="F34" s="32" t="s">
        <v>24</v>
      </c>
      <c r="G34" s="32" t="s">
        <v>548</v>
      </c>
      <c r="H34" s="32"/>
    </row>
    <row r="35" spans="1:8">
      <c r="A35" s="48">
        <v>43163</v>
      </c>
      <c r="B35" s="32" t="s">
        <v>4</v>
      </c>
      <c r="C35" s="145">
        <v>8350</v>
      </c>
      <c r="D35" s="32" t="s">
        <v>295</v>
      </c>
      <c r="E35" s="32" t="s">
        <v>5</v>
      </c>
      <c r="F35" s="32" t="s">
        <v>7</v>
      </c>
      <c r="G35" s="32" t="s">
        <v>548</v>
      </c>
      <c r="H35" s="32"/>
    </row>
    <row r="36" spans="1:8">
      <c r="A36" s="48">
        <v>43163</v>
      </c>
      <c r="B36" s="32" t="s">
        <v>4</v>
      </c>
      <c r="C36" s="145">
        <v>1470</v>
      </c>
      <c r="D36" s="32" t="s">
        <v>205</v>
      </c>
      <c r="E36" s="32" t="s">
        <v>5</v>
      </c>
      <c r="F36" s="32" t="s">
        <v>24</v>
      </c>
      <c r="G36" s="32" t="s">
        <v>548</v>
      </c>
      <c r="H36" s="32"/>
    </row>
    <row r="37" spans="1:8">
      <c r="A37" s="210">
        <v>43166</v>
      </c>
      <c r="B37" s="211" t="s">
        <v>7</v>
      </c>
      <c r="C37" s="211">
        <v>571100</v>
      </c>
      <c r="D37" s="211" t="s">
        <v>369</v>
      </c>
      <c r="E37" s="211" t="s">
        <v>839</v>
      </c>
      <c r="F37" s="211" t="s">
        <v>24</v>
      </c>
      <c r="G37" s="211" t="s">
        <v>548</v>
      </c>
      <c r="H37" s="211"/>
    </row>
    <row r="38" spans="1:8">
      <c r="A38" s="210">
        <v>43170</v>
      </c>
      <c r="B38" s="211" t="s">
        <v>4</v>
      </c>
      <c r="C38" s="211">
        <v>1941</v>
      </c>
      <c r="D38" s="211" t="s">
        <v>205</v>
      </c>
      <c r="E38" s="211" t="s">
        <v>896</v>
      </c>
      <c r="F38" s="211" t="s">
        <v>24</v>
      </c>
      <c r="G38" s="211" t="s">
        <v>548</v>
      </c>
      <c r="H38" s="211"/>
    </row>
    <row r="39" spans="1:8">
      <c r="A39" s="210">
        <v>43184</v>
      </c>
      <c r="B39" s="211" t="s">
        <v>4</v>
      </c>
      <c r="C39" s="211">
        <v>3550</v>
      </c>
      <c r="D39" s="211" t="s">
        <v>168</v>
      </c>
      <c r="E39" s="211" t="s">
        <v>5</v>
      </c>
      <c r="F39" s="211" t="s">
        <v>5</v>
      </c>
      <c r="G39" s="211" t="s">
        <v>548</v>
      </c>
      <c r="H39" s="211"/>
    </row>
    <row r="40" spans="1:8">
      <c r="A40" s="210">
        <v>43185</v>
      </c>
      <c r="B40" s="211" t="s">
        <v>6</v>
      </c>
      <c r="C40" s="211">
        <v>54294</v>
      </c>
      <c r="D40" s="211" t="s">
        <v>434</v>
      </c>
      <c r="E40" s="211" t="s">
        <v>24</v>
      </c>
      <c r="F40" s="211" t="s">
        <v>6</v>
      </c>
      <c r="G40" s="211" t="s">
        <v>548</v>
      </c>
      <c r="H40" s="211"/>
    </row>
    <row r="41" spans="1:8">
      <c r="A41" s="210">
        <v>43186</v>
      </c>
      <c r="B41" s="211" t="s">
        <v>989</v>
      </c>
      <c r="C41" s="211" t="s">
        <v>989</v>
      </c>
      <c r="D41" s="211" t="s">
        <v>990</v>
      </c>
      <c r="E41" s="211" t="s">
        <v>991</v>
      </c>
      <c r="F41" s="211" t="s">
        <v>24</v>
      </c>
      <c r="G41" s="211" t="s">
        <v>548</v>
      </c>
      <c r="H41" s="211"/>
    </row>
    <row r="42" spans="1:8">
      <c r="A42" s="210">
        <v>43186</v>
      </c>
      <c r="B42" s="211" t="s">
        <v>4</v>
      </c>
      <c r="C42" s="211">
        <v>4968</v>
      </c>
      <c r="D42" s="211" t="s">
        <v>335</v>
      </c>
      <c r="E42" s="211" t="s">
        <v>5</v>
      </c>
      <c r="F42" s="211" t="s">
        <v>7</v>
      </c>
      <c r="G42" s="211" t="s">
        <v>548</v>
      </c>
      <c r="H42" s="211"/>
    </row>
    <row r="43" spans="1:8">
      <c r="A43" s="210">
        <v>43188</v>
      </c>
      <c r="B43" s="211" t="s">
        <v>22</v>
      </c>
      <c r="C43" s="211">
        <v>6673</v>
      </c>
      <c r="D43" s="211" t="s">
        <v>1000</v>
      </c>
      <c r="E43" s="211" t="s">
        <v>12</v>
      </c>
      <c r="F43" s="211" t="s">
        <v>7</v>
      </c>
      <c r="G43" s="211" t="s">
        <v>548</v>
      </c>
      <c r="H43" s="211"/>
    </row>
    <row r="44" spans="1:8">
      <c r="A44" s="210">
        <v>43189</v>
      </c>
      <c r="B44" s="211" t="s">
        <v>4</v>
      </c>
      <c r="C44" s="211">
        <v>5843</v>
      </c>
      <c r="D44" s="211" t="s">
        <v>205</v>
      </c>
      <c r="E44" s="211" t="s">
        <v>377</v>
      </c>
      <c r="F44" s="211" t="s">
        <v>7</v>
      </c>
      <c r="G44" s="211" t="s">
        <v>548</v>
      </c>
      <c r="H44" s="211"/>
    </row>
    <row r="45" spans="1:8">
      <c r="A45" s="48">
        <v>43163</v>
      </c>
      <c r="B45" s="32" t="s">
        <v>4</v>
      </c>
      <c r="C45" s="145">
        <v>8265</v>
      </c>
      <c r="D45" s="32" t="s">
        <v>162</v>
      </c>
      <c r="E45" s="32" t="s">
        <v>689</v>
      </c>
      <c r="F45" s="32" t="s">
        <v>24</v>
      </c>
      <c r="G45" s="32" t="s">
        <v>810</v>
      </c>
      <c r="H45" s="32"/>
    </row>
    <row r="46" spans="1:8">
      <c r="A46" s="48">
        <v>43162</v>
      </c>
      <c r="B46" s="32" t="s">
        <v>7</v>
      </c>
      <c r="C46" s="145">
        <v>57100</v>
      </c>
      <c r="D46" s="32" t="s">
        <v>369</v>
      </c>
      <c r="E46" s="32" t="s">
        <v>7</v>
      </c>
      <c r="F46" s="32" t="s">
        <v>28</v>
      </c>
      <c r="G46" s="32" t="s">
        <v>388</v>
      </c>
      <c r="H46" s="32"/>
    </row>
    <row r="47" spans="1:8">
      <c r="A47" s="48">
        <v>43162</v>
      </c>
      <c r="B47" s="32" t="s">
        <v>4</v>
      </c>
      <c r="C47" s="145">
        <v>1541</v>
      </c>
      <c r="D47" s="32" t="s">
        <v>205</v>
      </c>
      <c r="E47" s="32" t="s">
        <v>28</v>
      </c>
      <c r="F47" s="32" t="s">
        <v>7</v>
      </c>
      <c r="G47" s="32" t="s">
        <v>388</v>
      </c>
      <c r="H47" s="32"/>
    </row>
    <row r="48" spans="1:8">
      <c r="A48" s="48">
        <v>43162</v>
      </c>
      <c r="B48" s="32" t="s">
        <v>4</v>
      </c>
      <c r="C48" s="145">
        <v>8224</v>
      </c>
      <c r="D48" s="32" t="s">
        <v>162</v>
      </c>
      <c r="E48" s="32" t="s">
        <v>792</v>
      </c>
      <c r="F48" s="32" t="s">
        <v>7</v>
      </c>
      <c r="G48" s="32" t="s">
        <v>388</v>
      </c>
      <c r="H48" s="32"/>
    </row>
    <row r="49" spans="1:8">
      <c r="A49" s="48">
        <v>43162</v>
      </c>
      <c r="B49" s="32" t="s">
        <v>4</v>
      </c>
      <c r="C49" s="145">
        <v>8166</v>
      </c>
      <c r="D49" s="32" t="s">
        <v>148</v>
      </c>
      <c r="E49" s="32" t="s">
        <v>7</v>
      </c>
      <c r="F49" s="32" t="s">
        <v>24</v>
      </c>
      <c r="G49" s="32" t="s">
        <v>388</v>
      </c>
      <c r="H49" s="32"/>
    </row>
    <row r="50" spans="1:8">
      <c r="A50" s="48">
        <v>43162</v>
      </c>
      <c r="B50" s="32" t="s">
        <v>4</v>
      </c>
      <c r="C50" s="145">
        <v>3390</v>
      </c>
      <c r="D50" s="32" t="s">
        <v>159</v>
      </c>
      <c r="E50" s="32" t="s">
        <v>793</v>
      </c>
      <c r="F50" s="32" t="s">
        <v>7</v>
      </c>
      <c r="G50" s="32" t="s">
        <v>388</v>
      </c>
      <c r="H50" s="32"/>
    </row>
    <row r="51" spans="1:8">
      <c r="A51" s="48">
        <v>43164</v>
      </c>
      <c r="B51" s="209" t="s">
        <v>7</v>
      </c>
      <c r="C51" s="145">
        <v>54350</v>
      </c>
      <c r="D51" s="32" t="s">
        <v>733</v>
      </c>
      <c r="E51" s="32" t="s">
        <v>7</v>
      </c>
      <c r="F51" s="32" t="s">
        <v>24</v>
      </c>
      <c r="G51" s="32" t="s">
        <v>388</v>
      </c>
      <c r="H51" s="32"/>
    </row>
    <row r="52" spans="1:8">
      <c r="A52" s="210">
        <v>43166</v>
      </c>
      <c r="B52" s="211" t="s">
        <v>7</v>
      </c>
      <c r="C52" s="211">
        <v>57530</v>
      </c>
      <c r="D52" s="211" t="s">
        <v>840</v>
      </c>
      <c r="E52" s="211" t="s">
        <v>7</v>
      </c>
      <c r="F52" s="211" t="s">
        <v>24</v>
      </c>
      <c r="G52" s="211" t="s">
        <v>388</v>
      </c>
      <c r="H52" s="211"/>
    </row>
    <row r="53" spans="1:8">
      <c r="A53" s="210">
        <v>43166</v>
      </c>
      <c r="B53" s="211" t="s">
        <v>7</v>
      </c>
      <c r="C53" s="211">
        <v>57155</v>
      </c>
      <c r="D53" s="211" t="s">
        <v>841</v>
      </c>
      <c r="E53" s="211" t="s">
        <v>7</v>
      </c>
      <c r="F53" s="211" t="s">
        <v>24</v>
      </c>
      <c r="G53" s="211" t="s">
        <v>388</v>
      </c>
      <c r="H53" s="211"/>
    </row>
    <row r="54" spans="1:8">
      <c r="A54" s="210">
        <v>43166</v>
      </c>
      <c r="B54" s="211" t="s">
        <v>7</v>
      </c>
      <c r="C54" s="211">
        <v>54435</v>
      </c>
      <c r="D54" s="211" t="s">
        <v>842</v>
      </c>
      <c r="E54" s="211" t="s">
        <v>7</v>
      </c>
      <c r="F54" s="211" t="s">
        <v>24</v>
      </c>
      <c r="G54" s="211" t="s">
        <v>388</v>
      </c>
      <c r="H54" s="211"/>
    </row>
    <row r="55" spans="1:8">
      <c r="A55" s="210">
        <v>43166</v>
      </c>
      <c r="B55" s="211" t="s">
        <v>7</v>
      </c>
      <c r="C55" s="211">
        <v>54620</v>
      </c>
      <c r="D55" s="211" t="s">
        <v>845</v>
      </c>
      <c r="E55" s="211" t="s">
        <v>7</v>
      </c>
      <c r="F55" s="211" t="s">
        <v>7</v>
      </c>
      <c r="G55" s="211" t="s">
        <v>388</v>
      </c>
      <c r="H55" s="211"/>
    </row>
    <row r="56" spans="1:8">
      <c r="A56" s="210">
        <v>43167</v>
      </c>
      <c r="B56" s="211" t="s">
        <v>7</v>
      </c>
      <c r="C56" s="211">
        <v>57310</v>
      </c>
      <c r="D56" s="211" t="s">
        <v>833</v>
      </c>
      <c r="E56" s="211" t="s">
        <v>7</v>
      </c>
      <c r="F56" s="211" t="s">
        <v>24</v>
      </c>
      <c r="G56" s="211" t="s">
        <v>388</v>
      </c>
      <c r="H56" s="211"/>
    </row>
    <row r="57" spans="1:8">
      <c r="A57" s="210">
        <v>43167</v>
      </c>
      <c r="B57" s="211" t="s">
        <v>7</v>
      </c>
      <c r="C57" s="211">
        <v>54730</v>
      </c>
      <c r="D57" s="211" t="s">
        <v>836</v>
      </c>
      <c r="E57" s="211" t="s">
        <v>7</v>
      </c>
      <c r="F57" s="211" t="s">
        <v>9</v>
      </c>
      <c r="G57" s="211" t="s">
        <v>388</v>
      </c>
      <c r="H57" s="211"/>
    </row>
    <row r="58" spans="1:8">
      <c r="A58" s="210">
        <v>43167</v>
      </c>
      <c r="B58" s="211" t="s">
        <v>7</v>
      </c>
      <c r="C58" s="211">
        <v>57390</v>
      </c>
      <c r="D58" s="211" t="s">
        <v>669</v>
      </c>
      <c r="E58" s="211" t="s">
        <v>7</v>
      </c>
      <c r="F58" s="211"/>
      <c r="G58" s="211" t="s">
        <v>388</v>
      </c>
      <c r="H58" s="211"/>
    </row>
    <row r="59" spans="1:8">
      <c r="A59" s="210">
        <v>43167</v>
      </c>
      <c r="B59" s="211" t="s">
        <v>4</v>
      </c>
      <c r="C59" s="211">
        <v>8048</v>
      </c>
      <c r="D59" s="211" t="s">
        <v>135</v>
      </c>
      <c r="E59" s="211" t="s">
        <v>7</v>
      </c>
      <c r="F59" s="211" t="s">
        <v>9</v>
      </c>
      <c r="G59" s="211" t="s">
        <v>388</v>
      </c>
      <c r="H59" s="211"/>
    </row>
    <row r="60" spans="1:8">
      <c r="A60" s="210">
        <v>43167</v>
      </c>
      <c r="B60" s="211" t="s">
        <v>7</v>
      </c>
      <c r="C60" s="211">
        <v>54590</v>
      </c>
      <c r="D60" s="211" t="s">
        <v>849</v>
      </c>
      <c r="E60" s="211" t="s">
        <v>7</v>
      </c>
      <c r="F60" s="211" t="s">
        <v>9</v>
      </c>
      <c r="G60" s="211" t="s">
        <v>388</v>
      </c>
      <c r="H60" s="211"/>
    </row>
    <row r="61" spans="1:8">
      <c r="A61" s="210">
        <v>43167</v>
      </c>
      <c r="B61" s="211" t="s">
        <v>4</v>
      </c>
      <c r="C61" s="211">
        <v>4450</v>
      </c>
      <c r="D61" s="211" t="s">
        <v>158</v>
      </c>
      <c r="E61" s="211" t="s">
        <v>4</v>
      </c>
      <c r="F61" s="211" t="s">
        <v>7</v>
      </c>
      <c r="G61" s="211" t="s">
        <v>388</v>
      </c>
      <c r="H61" s="211"/>
    </row>
    <row r="62" spans="1:8">
      <c r="A62" s="210">
        <v>43168</v>
      </c>
      <c r="B62" s="211" t="s">
        <v>4</v>
      </c>
      <c r="C62" s="211">
        <v>8024</v>
      </c>
      <c r="D62" s="211" t="s">
        <v>135</v>
      </c>
      <c r="E62" s="211" t="s">
        <v>5</v>
      </c>
      <c r="F62" s="211" t="s">
        <v>6</v>
      </c>
      <c r="G62" s="211" t="s">
        <v>388</v>
      </c>
      <c r="H62" s="211"/>
    </row>
    <row r="63" spans="1:8">
      <c r="A63" s="210">
        <v>43168</v>
      </c>
      <c r="B63" s="211" t="s">
        <v>7</v>
      </c>
      <c r="C63" s="211">
        <v>57330</v>
      </c>
      <c r="D63" s="211" t="s">
        <v>413</v>
      </c>
      <c r="E63" s="211" t="s">
        <v>7</v>
      </c>
      <c r="F63" s="211"/>
      <c r="G63" s="211" t="s">
        <v>388</v>
      </c>
      <c r="H63" s="211"/>
    </row>
    <row r="64" spans="1:8">
      <c r="A64" s="210">
        <v>43168</v>
      </c>
      <c r="B64" s="211" t="s">
        <v>7</v>
      </c>
      <c r="C64" s="211">
        <v>57330</v>
      </c>
      <c r="D64" s="211" t="s">
        <v>413</v>
      </c>
      <c r="E64" s="211" t="s">
        <v>7</v>
      </c>
      <c r="F64" s="211" t="s">
        <v>24</v>
      </c>
      <c r="G64" s="211" t="s">
        <v>388</v>
      </c>
      <c r="H64" s="211"/>
    </row>
    <row r="65" spans="1:8" ht="15" customHeight="1">
      <c r="A65" s="210">
        <v>43176</v>
      </c>
      <c r="B65" s="211" t="s">
        <v>4</v>
      </c>
      <c r="C65" s="211">
        <v>1430</v>
      </c>
      <c r="D65" s="211" t="s">
        <v>205</v>
      </c>
      <c r="E65" s="211" t="s">
        <v>912</v>
      </c>
      <c r="F65" s="211"/>
      <c r="G65" s="211" t="s">
        <v>388</v>
      </c>
      <c r="H65" s="211"/>
    </row>
    <row r="66" spans="1:8">
      <c r="A66" s="210">
        <v>43176</v>
      </c>
      <c r="B66" s="211" t="s">
        <v>4</v>
      </c>
      <c r="C66" s="211">
        <v>8609</v>
      </c>
      <c r="D66" s="211" t="s">
        <v>913</v>
      </c>
      <c r="E66" s="211" t="s">
        <v>914</v>
      </c>
      <c r="F66" s="211" t="s">
        <v>57</v>
      </c>
      <c r="G66" s="211" t="s">
        <v>388</v>
      </c>
      <c r="H66" s="211"/>
    </row>
    <row r="67" spans="1:8">
      <c r="A67" s="210">
        <v>43176</v>
      </c>
      <c r="B67" s="211" t="s">
        <v>4</v>
      </c>
      <c r="C67" s="211">
        <v>8056</v>
      </c>
      <c r="D67" s="211" t="s">
        <v>135</v>
      </c>
      <c r="E67" s="211" t="s">
        <v>7</v>
      </c>
      <c r="F67" s="211" t="s">
        <v>24</v>
      </c>
      <c r="G67" s="211" t="s">
        <v>388</v>
      </c>
      <c r="H67" s="211"/>
    </row>
    <row r="68" spans="1:8">
      <c r="A68" s="210">
        <v>43177</v>
      </c>
      <c r="B68" s="211" t="s">
        <v>7</v>
      </c>
      <c r="C68" s="211">
        <v>92130</v>
      </c>
      <c r="D68" s="211" t="s">
        <v>920</v>
      </c>
      <c r="E68" s="211" t="s">
        <v>7</v>
      </c>
      <c r="F68" s="211" t="s">
        <v>24</v>
      </c>
      <c r="G68" s="211" t="s">
        <v>388</v>
      </c>
      <c r="H68" s="211"/>
    </row>
    <row r="69" spans="1:8">
      <c r="A69" s="210">
        <v>43177</v>
      </c>
      <c r="B69" s="211" t="s">
        <v>7</v>
      </c>
      <c r="C69" s="211">
        <v>54340</v>
      </c>
      <c r="D69" s="211" t="s">
        <v>926</v>
      </c>
      <c r="E69" s="211" t="s">
        <v>6</v>
      </c>
      <c r="F69" s="211" t="s">
        <v>5</v>
      </c>
      <c r="G69" s="211" t="s">
        <v>388</v>
      </c>
      <c r="H69" s="211"/>
    </row>
    <row r="70" spans="1:8">
      <c r="A70" s="210">
        <v>43177</v>
      </c>
      <c r="B70" s="211" t="s">
        <v>4</v>
      </c>
      <c r="C70" s="211">
        <v>6181</v>
      </c>
      <c r="D70" s="211" t="s">
        <v>298</v>
      </c>
      <c r="E70" s="211" t="s">
        <v>929</v>
      </c>
      <c r="F70" s="211" t="s">
        <v>7</v>
      </c>
      <c r="G70" s="211" t="s">
        <v>388</v>
      </c>
      <c r="H70" s="211"/>
    </row>
    <row r="71" spans="1:8">
      <c r="A71" s="210">
        <v>43177</v>
      </c>
      <c r="B71" s="211" t="s">
        <v>4</v>
      </c>
      <c r="C71" s="211">
        <v>2441</v>
      </c>
      <c r="D71" s="211" t="s">
        <v>205</v>
      </c>
      <c r="E71" s="211" t="s">
        <v>7</v>
      </c>
      <c r="F71" s="211" t="s">
        <v>7</v>
      </c>
      <c r="G71" s="211" t="s">
        <v>388</v>
      </c>
      <c r="H71" s="211"/>
    </row>
    <row r="72" spans="1:8" ht="15" customHeight="1">
      <c r="A72" s="210">
        <v>43177</v>
      </c>
      <c r="B72" s="211" t="s">
        <v>4</v>
      </c>
      <c r="C72" s="211">
        <v>1628</v>
      </c>
      <c r="D72" s="211" t="s">
        <v>205</v>
      </c>
      <c r="E72" s="211" t="s">
        <v>7</v>
      </c>
      <c r="F72" s="211" t="s">
        <v>24</v>
      </c>
      <c r="G72" s="211" t="s">
        <v>388</v>
      </c>
      <c r="H72" s="211"/>
    </row>
    <row r="73" spans="1:8">
      <c r="A73" s="210">
        <v>43177</v>
      </c>
      <c r="B73" s="211" t="s">
        <v>4</v>
      </c>
      <c r="C73" s="211">
        <v>3432</v>
      </c>
      <c r="D73" s="211" t="s">
        <v>168</v>
      </c>
      <c r="E73" s="211" t="s">
        <v>5</v>
      </c>
      <c r="F73" s="211" t="s">
        <v>5</v>
      </c>
      <c r="G73" s="211" t="s">
        <v>388</v>
      </c>
      <c r="H73" s="211"/>
    </row>
    <row r="74" spans="1:8">
      <c r="A74" s="210">
        <v>43177</v>
      </c>
      <c r="B74" s="211" t="s">
        <v>7</v>
      </c>
      <c r="C74" s="211">
        <v>57180</v>
      </c>
      <c r="D74" s="211" t="s">
        <v>823</v>
      </c>
      <c r="E74" s="211" t="s">
        <v>7</v>
      </c>
      <c r="F74" s="211" t="s">
        <v>5</v>
      </c>
      <c r="G74" s="211" t="s">
        <v>388</v>
      </c>
      <c r="H74" s="211"/>
    </row>
    <row r="75" spans="1:8">
      <c r="A75" s="210">
        <v>43177</v>
      </c>
      <c r="B75" s="211" t="s">
        <v>7</v>
      </c>
      <c r="C75" s="211">
        <v>57180</v>
      </c>
      <c r="D75" s="211" t="s">
        <v>823</v>
      </c>
      <c r="E75" s="211" t="s">
        <v>7</v>
      </c>
      <c r="F75" s="211" t="s">
        <v>7</v>
      </c>
      <c r="G75" s="211" t="s">
        <v>388</v>
      </c>
      <c r="H75" s="211"/>
    </row>
    <row r="76" spans="1:8">
      <c r="A76" s="210">
        <v>43177</v>
      </c>
      <c r="B76" s="211" t="s">
        <v>4</v>
      </c>
      <c r="C76" s="211">
        <v>1858</v>
      </c>
      <c r="D76" s="211" t="s">
        <v>205</v>
      </c>
      <c r="E76" s="211" t="s">
        <v>79</v>
      </c>
      <c r="F76" s="211" t="s">
        <v>7</v>
      </c>
      <c r="G76" s="211" t="s">
        <v>388</v>
      </c>
      <c r="H76" s="211"/>
    </row>
    <row r="77" spans="1:8">
      <c r="A77" s="210">
        <v>43177</v>
      </c>
      <c r="B77" s="211" t="s">
        <v>4</v>
      </c>
      <c r="C77" s="211">
        <v>7241</v>
      </c>
      <c r="D77" s="211" t="s">
        <v>153</v>
      </c>
      <c r="E77" s="211" t="s">
        <v>12</v>
      </c>
      <c r="F77" s="211" t="s">
        <v>24</v>
      </c>
      <c r="G77" s="211" t="s">
        <v>388</v>
      </c>
      <c r="H77" s="211"/>
    </row>
    <row r="78" spans="1:8" s="212" customFormat="1">
      <c r="A78" s="210">
        <v>43177</v>
      </c>
      <c r="B78" s="211" t="s">
        <v>4</v>
      </c>
      <c r="C78" s="211">
        <v>7343</v>
      </c>
      <c r="D78" s="211" t="s">
        <v>130</v>
      </c>
      <c r="E78" s="211" t="s">
        <v>5</v>
      </c>
      <c r="F78" s="211" t="s">
        <v>6</v>
      </c>
      <c r="G78" s="211" t="s">
        <v>388</v>
      </c>
      <c r="H78" s="211"/>
    </row>
    <row r="79" spans="1:8" s="212" customFormat="1">
      <c r="A79" s="210">
        <v>43180</v>
      </c>
      <c r="B79" s="211" t="s">
        <v>7</v>
      </c>
      <c r="C79" s="211">
        <v>54240</v>
      </c>
      <c r="D79" s="211" t="s">
        <v>950</v>
      </c>
      <c r="E79" s="211" t="s">
        <v>7</v>
      </c>
      <c r="F79" s="211" t="s">
        <v>24</v>
      </c>
      <c r="G79" s="211" t="s">
        <v>388</v>
      </c>
      <c r="H79" s="211"/>
    </row>
    <row r="80" spans="1:8" s="212" customFormat="1">
      <c r="A80" s="210">
        <v>43182</v>
      </c>
      <c r="B80" s="211" t="s">
        <v>4</v>
      </c>
      <c r="C80" s="211">
        <v>3253</v>
      </c>
      <c r="D80" s="211" t="s">
        <v>333</v>
      </c>
      <c r="E80" s="211" t="s">
        <v>7</v>
      </c>
      <c r="F80" s="211" t="s">
        <v>24</v>
      </c>
      <c r="G80" s="211" t="s">
        <v>388</v>
      </c>
      <c r="H80" s="211"/>
    </row>
    <row r="81" spans="1:8" s="212" customFormat="1">
      <c r="A81" s="210">
        <v>43182</v>
      </c>
      <c r="B81" s="211" t="s">
        <v>7</v>
      </c>
      <c r="C81" s="211">
        <v>57100</v>
      </c>
      <c r="D81" s="211" t="s">
        <v>369</v>
      </c>
      <c r="E81" s="211" t="s">
        <v>7</v>
      </c>
      <c r="F81" s="211" t="s">
        <v>24</v>
      </c>
      <c r="G81" s="211" t="s">
        <v>388</v>
      </c>
      <c r="H81" s="211"/>
    </row>
    <row r="82" spans="1:8" s="212" customFormat="1">
      <c r="A82" s="210">
        <v>43176</v>
      </c>
      <c r="B82" s="211" t="s">
        <v>4</v>
      </c>
      <c r="C82" s="211">
        <v>2210</v>
      </c>
      <c r="D82" s="211" t="s">
        <v>205</v>
      </c>
      <c r="E82" s="211" t="s">
        <v>24</v>
      </c>
      <c r="F82" s="211" t="s">
        <v>7</v>
      </c>
      <c r="G82" s="211" t="s">
        <v>388</v>
      </c>
      <c r="H82" s="211"/>
    </row>
    <row r="83" spans="1:8" s="212" customFormat="1">
      <c r="A83" s="210">
        <v>43189</v>
      </c>
      <c r="B83" s="211" t="s">
        <v>7</v>
      </c>
      <c r="C83" s="211">
        <v>57160</v>
      </c>
      <c r="D83" s="211" t="s">
        <v>538</v>
      </c>
      <c r="E83" s="211" t="s">
        <v>7</v>
      </c>
      <c r="F83" s="211" t="s">
        <v>7</v>
      </c>
      <c r="G83" s="211" t="s">
        <v>388</v>
      </c>
      <c r="H83" s="211"/>
    </row>
    <row r="84" spans="1:8" s="212" customFormat="1">
      <c r="A84" s="210">
        <v>43190</v>
      </c>
      <c r="B84" s="211" t="s">
        <v>7</v>
      </c>
      <c r="C84" s="211">
        <v>68160</v>
      </c>
      <c r="D84" s="211" t="s">
        <v>1010</v>
      </c>
      <c r="E84" s="211" t="s">
        <v>7</v>
      </c>
      <c r="F84" s="211" t="s">
        <v>9</v>
      </c>
      <c r="G84" s="211" t="s">
        <v>388</v>
      </c>
      <c r="H84" s="211"/>
    </row>
    <row r="85" spans="1:8" s="212" customFormat="1" ht="15" customHeight="1">
      <c r="A85" s="210">
        <v>43190</v>
      </c>
      <c r="B85" s="211" t="s">
        <v>4</v>
      </c>
      <c r="C85" s="211">
        <v>5359</v>
      </c>
      <c r="D85" s="211" t="s">
        <v>155</v>
      </c>
      <c r="E85" s="211" t="s">
        <v>4</v>
      </c>
      <c r="F85" s="211" t="s">
        <v>5</v>
      </c>
      <c r="G85" s="211" t="s">
        <v>388</v>
      </c>
      <c r="H85" s="211"/>
    </row>
    <row r="86" spans="1:8" s="212" customFormat="1">
      <c r="A86" s="210">
        <v>43190</v>
      </c>
      <c r="B86" s="211" t="s">
        <v>7</v>
      </c>
      <c r="C86" s="211">
        <v>75005</v>
      </c>
      <c r="D86" s="211" t="s">
        <v>716</v>
      </c>
      <c r="E86" s="211" t="s">
        <v>7</v>
      </c>
      <c r="F86" s="211" t="s">
        <v>24</v>
      </c>
      <c r="G86" s="211" t="s">
        <v>388</v>
      </c>
      <c r="H86" s="211"/>
    </row>
    <row r="87" spans="1:8" s="212" customFormat="1">
      <c r="A87" s="210">
        <v>43190</v>
      </c>
      <c r="B87" s="211" t="s">
        <v>4</v>
      </c>
      <c r="C87" s="211">
        <v>8261</v>
      </c>
      <c r="D87" s="211" t="s">
        <v>162</v>
      </c>
      <c r="E87" s="211" t="s">
        <v>24</v>
      </c>
      <c r="F87" s="211" t="s">
        <v>127</v>
      </c>
      <c r="G87" s="211" t="s">
        <v>388</v>
      </c>
      <c r="H87" s="211"/>
    </row>
    <row r="88" spans="1:8" s="212" customFormat="1">
      <c r="A88" s="210">
        <v>43190</v>
      </c>
      <c r="B88" s="211" t="s">
        <v>4</v>
      </c>
      <c r="C88" s="211">
        <v>2210</v>
      </c>
      <c r="D88" s="211" t="s">
        <v>205</v>
      </c>
      <c r="E88" s="211" t="s">
        <v>7</v>
      </c>
      <c r="F88" s="211" t="s">
        <v>7</v>
      </c>
      <c r="G88" s="211" t="s">
        <v>388</v>
      </c>
      <c r="H88" s="211"/>
    </row>
    <row r="89" spans="1:8" s="212" customFormat="1">
      <c r="A89" s="210">
        <v>43190</v>
      </c>
      <c r="B89" s="211" t="s">
        <v>6</v>
      </c>
      <c r="C89" s="246" t="s">
        <v>1018</v>
      </c>
      <c r="D89" s="211" t="s">
        <v>1019</v>
      </c>
      <c r="E89" s="211" t="s">
        <v>24</v>
      </c>
      <c r="F89" s="211" t="s">
        <v>24</v>
      </c>
      <c r="G89" s="211" t="s">
        <v>388</v>
      </c>
      <c r="H89" s="211"/>
    </row>
    <row r="90" spans="1:8" s="212" customFormat="1">
      <c r="A90" s="210">
        <v>43190</v>
      </c>
      <c r="B90" s="211" t="s">
        <v>4</v>
      </c>
      <c r="C90" s="211">
        <v>1311</v>
      </c>
      <c r="D90" s="211" t="s">
        <v>205</v>
      </c>
      <c r="E90" s="211" t="s">
        <v>7</v>
      </c>
      <c r="F90" s="211" t="s">
        <v>613</v>
      </c>
      <c r="G90" s="211" t="s">
        <v>1015</v>
      </c>
      <c r="H90" s="211"/>
    </row>
    <row r="91" spans="1:8" s="212" customFormat="1">
      <c r="A91" s="210">
        <v>43172</v>
      </c>
      <c r="B91" s="211" t="s">
        <v>4</v>
      </c>
      <c r="C91" s="211">
        <v>1932</v>
      </c>
      <c r="D91" s="211" t="s">
        <v>205</v>
      </c>
      <c r="E91" s="211" t="s">
        <v>5</v>
      </c>
      <c r="F91" s="211" t="s">
        <v>5</v>
      </c>
      <c r="G91" s="211" t="s">
        <v>902</v>
      </c>
      <c r="H91" s="211"/>
    </row>
    <row r="92" spans="1:8" s="212" customFormat="1">
      <c r="A92" s="210">
        <v>43168</v>
      </c>
      <c r="B92" s="211" t="s">
        <v>7</v>
      </c>
      <c r="C92" s="211">
        <v>57580</v>
      </c>
      <c r="D92" s="211" t="s">
        <v>858</v>
      </c>
      <c r="E92" s="211" t="s">
        <v>7</v>
      </c>
      <c r="F92" s="211" t="s">
        <v>24</v>
      </c>
      <c r="G92" s="211" t="s">
        <v>634</v>
      </c>
      <c r="H92" s="211"/>
    </row>
    <row r="93" spans="1:8" s="212" customFormat="1">
      <c r="A93" s="210">
        <v>43190</v>
      </c>
      <c r="B93" s="211" t="s">
        <v>4</v>
      </c>
      <c r="C93" s="211">
        <v>6930</v>
      </c>
      <c r="D93" s="211" t="s">
        <v>801</v>
      </c>
      <c r="E93" s="211" t="s">
        <v>9</v>
      </c>
      <c r="F93" s="211" t="s">
        <v>7</v>
      </c>
      <c r="G93" s="211" t="s">
        <v>1012</v>
      </c>
      <c r="H93" s="211"/>
    </row>
    <row r="94" spans="1:8" s="212" customFormat="1">
      <c r="A94" s="210">
        <v>43167</v>
      </c>
      <c r="B94" s="211" t="s">
        <v>7</v>
      </c>
      <c r="C94" s="211">
        <v>57330</v>
      </c>
      <c r="D94" s="211" t="s">
        <v>413</v>
      </c>
      <c r="E94" s="211" t="s">
        <v>7</v>
      </c>
      <c r="F94" s="211"/>
      <c r="G94" s="211" t="s">
        <v>852</v>
      </c>
      <c r="H94" s="213"/>
    </row>
    <row r="95" spans="1:8" s="212" customFormat="1">
      <c r="A95" s="48">
        <v>43160</v>
      </c>
      <c r="B95" s="32" t="s">
        <v>7</v>
      </c>
      <c r="C95" s="145">
        <v>57100</v>
      </c>
      <c r="D95" s="32" t="s">
        <v>369</v>
      </c>
      <c r="E95" s="32" t="s">
        <v>7</v>
      </c>
      <c r="F95" s="32" t="s">
        <v>7</v>
      </c>
      <c r="G95" s="32" t="s">
        <v>577</v>
      </c>
      <c r="H95" s="32"/>
    </row>
    <row r="96" spans="1:8" s="212" customFormat="1">
      <c r="A96" s="48">
        <v>43160</v>
      </c>
      <c r="B96" s="32" t="s">
        <v>7</v>
      </c>
      <c r="C96" s="145">
        <v>57290</v>
      </c>
      <c r="D96" s="32" t="s">
        <v>356</v>
      </c>
      <c r="E96" s="32" t="s">
        <v>7</v>
      </c>
      <c r="F96" s="32" t="s">
        <v>7</v>
      </c>
      <c r="G96" s="32" t="s">
        <v>577</v>
      </c>
      <c r="H96" s="32"/>
    </row>
    <row r="97" spans="1:8" s="212" customFormat="1">
      <c r="A97" s="48">
        <v>43160</v>
      </c>
      <c r="B97" s="32" t="s">
        <v>7</v>
      </c>
      <c r="C97" s="145">
        <v>57970</v>
      </c>
      <c r="D97" s="32" t="s">
        <v>739</v>
      </c>
      <c r="E97" s="32" t="s">
        <v>7</v>
      </c>
      <c r="F97" s="32" t="s">
        <v>24</v>
      </c>
      <c r="G97" s="32" t="s">
        <v>577</v>
      </c>
      <c r="H97" s="32"/>
    </row>
    <row r="98" spans="1:8" s="212" customFormat="1">
      <c r="A98" s="48">
        <v>43160</v>
      </c>
      <c r="B98" s="32" t="s">
        <v>7</v>
      </c>
      <c r="C98" s="145">
        <v>54870</v>
      </c>
      <c r="D98" s="32" t="s">
        <v>587</v>
      </c>
      <c r="E98" s="32" t="s">
        <v>7</v>
      </c>
      <c r="F98" s="32"/>
      <c r="G98" s="32" t="s">
        <v>577</v>
      </c>
      <c r="H98" s="32"/>
    </row>
    <row r="99" spans="1:8" s="212" customFormat="1">
      <c r="A99" s="210">
        <v>43184</v>
      </c>
      <c r="B99" s="211" t="s">
        <v>4</v>
      </c>
      <c r="C99" s="211">
        <v>4553</v>
      </c>
      <c r="D99" s="211" t="s">
        <v>462</v>
      </c>
      <c r="E99" s="211" t="s">
        <v>5</v>
      </c>
      <c r="F99" s="211" t="s">
        <v>978</v>
      </c>
      <c r="G99" s="211" t="s">
        <v>577</v>
      </c>
      <c r="H99" s="211"/>
    </row>
    <row r="100" spans="1:8" s="212" customFormat="1">
      <c r="A100" s="210">
        <v>43184</v>
      </c>
      <c r="B100" s="211" t="s">
        <v>4</v>
      </c>
      <c r="C100" s="211">
        <v>4232</v>
      </c>
      <c r="D100" s="211" t="s">
        <v>141</v>
      </c>
      <c r="E100" s="211" t="s">
        <v>5</v>
      </c>
      <c r="F100" s="211" t="s">
        <v>6</v>
      </c>
      <c r="G100" s="211" t="s">
        <v>577</v>
      </c>
      <c r="H100" s="211"/>
    </row>
    <row r="101" spans="1:8" s="212" customFormat="1">
      <c r="A101" s="210">
        <v>43186</v>
      </c>
      <c r="B101" s="211" t="s">
        <v>6</v>
      </c>
      <c r="C101" s="211">
        <v>60322</v>
      </c>
      <c r="D101" s="211" t="s">
        <v>426</v>
      </c>
      <c r="E101" s="211" t="s">
        <v>6</v>
      </c>
      <c r="F101" s="211" t="s">
        <v>6</v>
      </c>
      <c r="G101" s="211" t="s">
        <v>1043</v>
      </c>
      <c r="H101" s="211"/>
    </row>
    <row r="102" spans="1:8" s="212" customFormat="1">
      <c r="A102" s="210">
        <v>43176</v>
      </c>
      <c r="B102" s="211" t="s">
        <v>4</v>
      </c>
      <c r="C102" s="211">
        <v>9370</v>
      </c>
      <c r="D102" s="211" t="s">
        <v>200</v>
      </c>
      <c r="E102" s="211" t="s">
        <v>5</v>
      </c>
      <c r="F102" s="211" t="s">
        <v>7</v>
      </c>
      <c r="G102" s="211" t="s">
        <v>964</v>
      </c>
      <c r="H102" s="211"/>
    </row>
    <row r="103" spans="1:8" s="212" customFormat="1">
      <c r="A103" s="210">
        <v>43176</v>
      </c>
      <c r="B103" s="211" t="s">
        <v>4</v>
      </c>
      <c r="C103" s="211">
        <v>9455</v>
      </c>
      <c r="D103" s="211" t="s">
        <v>867</v>
      </c>
      <c r="E103" s="211" t="s">
        <v>5</v>
      </c>
      <c r="F103" s="211" t="s">
        <v>7</v>
      </c>
      <c r="G103" s="211" t="s">
        <v>964</v>
      </c>
      <c r="H103" s="211"/>
    </row>
    <row r="104" spans="1:8" s="212" customFormat="1">
      <c r="A104" s="210">
        <v>43168</v>
      </c>
      <c r="B104" s="211" t="s">
        <v>4</v>
      </c>
      <c r="C104" s="211">
        <v>8708</v>
      </c>
      <c r="D104" s="211" t="s">
        <v>859</v>
      </c>
      <c r="E104" s="211" t="s">
        <v>87</v>
      </c>
      <c r="F104" s="211" t="s">
        <v>24</v>
      </c>
      <c r="G104" s="211" t="s">
        <v>965</v>
      </c>
      <c r="H104" s="211"/>
    </row>
    <row r="105" spans="1:8" s="212" customFormat="1">
      <c r="A105" s="210">
        <v>43174</v>
      </c>
      <c r="B105" s="211" t="s">
        <v>4</v>
      </c>
      <c r="C105" s="211">
        <v>7641</v>
      </c>
      <c r="D105" s="211" t="s">
        <v>903</v>
      </c>
      <c r="E105" s="211" t="s">
        <v>5</v>
      </c>
      <c r="F105" s="211" t="s">
        <v>5</v>
      </c>
      <c r="G105" s="211" t="s">
        <v>966</v>
      </c>
      <c r="H105" s="211"/>
    </row>
    <row r="106" spans="1:8" s="212" customFormat="1">
      <c r="A106" s="48">
        <v>43160</v>
      </c>
      <c r="B106" s="32" t="s">
        <v>7</v>
      </c>
      <c r="C106" s="145">
        <v>57190</v>
      </c>
      <c r="D106" s="32" t="s">
        <v>515</v>
      </c>
      <c r="E106" s="32" t="s">
        <v>7</v>
      </c>
      <c r="F106" s="32" t="s">
        <v>28</v>
      </c>
      <c r="G106" s="32" t="s">
        <v>967</v>
      </c>
      <c r="H106" s="32"/>
    </row>
    <row r="107" spans="1:8" s="212" customFormat="1">
      <c r="A107" s="210">
        <v>43188</v>
      </c>
      <c r="B107" s="211" t="s">
        <v>4</v>
      </c>
      <c r="C107" s="211">
        <v>4103</v>
      </c>
      <c r="D107" s="211" t="s">
        <v>141</v>
      </c>
      <c r="E107" s="211" t="s">
        <v>5</v>
      </c>
      <c r="F107" s="211" t="s">
        <v>70</v>
      </c>
      <c r="G107" s="211" t="s">
        <v>1038</v>
      </c>
      <c r="H107" s="211"/>
    </row>
    <row r="108" spans="1:8" s="212" customFormat="1">
      <c r="A108" s="210">
        <v>43190</v>
      </c>
      <c r="B108" s="211" t="s">
        <v>4</v>
      </c>
      <c r="C108" s="211">
        <v>4599</v>
      </c>
      <c r="D108" s="211" t="s">
        <v>131</v>
      </c>
      <c r="E108" s="211" t="s">
        <v>5</v>
      </c>
      <c r="F108" s="211" t="s">
        <v>7</v>
      </c>
      <c r="G108" s="211" t="s">
        <v>1009</v>
      </c>
      <c r="H108" s="211"/>
    </row>
    <row r="109" spans="1:8" s="212" customFormat="1">
      <c r="A109" s="48">
        <v>43162</v>
      </c>
      <c r="B109" s="32" t="s">
        <v>4</v>
      </c>
      <c r="C109" s="145">
        <v>7210</v>
      </c>
      <c r="D109" s="32" t="s">
        <v>156</v>
      </c>
      <c r="E109" s="32" t="s">
        <v>24</v>
      </c>
      <c r="F109" s="32" t="s">
        <v>7</v>
      </c>
      <c r="G109" s="32" t="s">
        <v>789</v>
      </c>
      <c r="H109" s="32"/>
    </row>
    <row r="110" spans="1:8" s="212" customFormat="1">
      <c r="A110" s="210">
        <v>43180</v>
      </c>
      <c r="B110" s="211" t="s">
        <v>947</v>
      </c>
      <c r="C110" s="211">
        <v>60202</v>
      </c>
      <c r="D110" s="211" t="s">
        <v>948</v>
      </c>
      <c r="E110" s="211" t="s">
        <v>24</v>
      </c>
      <c r="F110" s="211" t="s">
        <v>911</v>
      </c>
      <c r="G110" s="211" t="s">
        <v>949</v>
      </c>
      <c r="H110" s="211"/>
    </row>
    <row r="111" spans="1:8" s="212" customFormat="1">
      <c r="A111" s="48">
        <v>43162</v>
      </c>
      <c r="B111" s="32" t="s">
        <v>4</v>
      </c>
      <c r="C111" s="145">
        <v>4599</v>
      </c>
      <c r="D111" s="32" t="s">
        <v>131</v>
      </c>
      <c r="E111" s="32" t="s">
        <v>25</v>
      </c>
      <c r="F111" s="32" t="s">
        <v>7</v>
      </c>
      <c r="G111" s="32" t="s">
        <v>131</v>
      </c>
      <c r="H111" s="32"/>
    </row>
    <row r="112" spans="1:8" s="212" customFormat="1">
      <c r="A112" s="210">
        <v>43177</v>
      </c>
      <c r="B112" s="211" t="s">
        <v>4</v>
      </c>
      <c r="C112" s="211">
        <v>4947</v>
      </c>
      <c r="D112" s="211" t="s">
        <v>152</v>
      </c>
      <c r="E112" s="211" t="s">
        <v>5</v>
      </c>
      <c r="F112" s="211" t="s">
        <v>7</v>
      </c>
      <c r="G112" s="211" t="s">
        <v>943</v>
      </c>
      <c r="H112" s="211"/>
    </row>
    <row r="113" spans="1:8" s="212" customFormat="1">
      <c r="A113" s="48">
        <v>43162</v>
      </c>
      <c r="B113" s="32" t="s">
        <v>4</v>
      </c>
      <c r="C113" s="145">
        <v>4986</v>
      </c>
      <c r="D113" s="32" t="s">
        <v>158</v>
      </c>
      <c r="E113" s="32" t="s">
        <v>5</v>
      </c>
      <c r="F113" s="32" t="s">
        <v>6</v>
      </c>
      <c r="G113" s="32" t="s">
        <v>123</v>
      </c>
      <c r="H113" s="32"/>
    </row>
    <row r="114" spans="1:8" s="212" customFormat="1">
      <c r="A114" s="48">
        <v>43162</v>
      </c>
      <c r="B114" s="32" t="s">
        <v>4</v>
      </c>
      <c r="C114" s="145">
        <v>8341</v>
      </c>
      <c r="D114" s="32" t="s">
        <v>202</v>
      </c>
      <c r="E114" s="32" t="s">
        <v>18</v>
      </c>
      <c r="F114" s="32" t="s">
        <v>24</v>
      </c>
      <c r="G114" s="32" t="s">
        <v>123</v>
      </c>
      <c r="H114" s="32"/>
    </row>
    <row r="115" spans="1:8" s="212" customFormat="1">
      <c r="A115" s="48">
        <v>43162</v>
      </c>
      <c r="B115" s="32" t="s">
        <v>4</v>
      </c>
      <c r="C115" s="145">
        <v>3249</v>
      </c>
      <c r="D115" s="32" t="s">
        <v>333</v>
      </c>
      <c r="E115" s="32" t="s">
        <v>5</v>
      </c>
      <c r="F115" s="32" t="s">
        <v>6</v>
      </c>
      <c r="G115" s="32" t="s">
        <v>123</v>
      </c>
      <c r="H115" s="32"/>
    </row>
    <row r="116" spans="1:8" s="212" customFormat="1">
      <c r="A116" s="48">
        <v>43162</v>
      </c>
      <c r="B116" s="32" t="s">
        <v>4</v>
      </c>
      <c r="C116" s="145">
        <v>8370</v>
      </c>
      <c r="D116" s="32" t="s">
        <v>154</v>
      </c>
      <c r="E116" s="32" t="s">
        <v>6</v>
      </c>
      <c r="F116" s="32" t="s">
        <v>24</v>
      </c>
      <c r="G116" s="32" t="s">
        <v>123</v>
      </c>
      <c r="H116" s="32"/>
    </row>
    <row r="117" spans="1:8" s="212" customFormat="1">
      <c r="A117" s="48">
        <v>43162</v>
      </c>
      <c r="B117" s="32" t="s">
        <v>4</v>
      </c>
      <c r="C117" s="145">
        <v>1711</v>
      </c>
      <c r="D117" s="32" t="s">
        <v>205</v>
      </c>
      <c r="E117" s="32" t="s">
        <v>5</v>
      </c>
      <c r="F117" s="32" t="s">
        <v>7</v>
      </c>
      <c r="G117" s="32" t="s">
        <v>123</v>
      </c>
      <c r="H117" s="32"/>
    </row>
    <row r="118" spans="1:8" s="212" customFormat="1">
      <c r="A118" s="48">
        <v>43163</v>
      </c>
      <c r="B118" s="32" t="s">
        <v>4</v>
      </c>
      <c r="C118" s="145">
        <v>4973</v>
      </c>
      <c r="D118" s="32" t="s">
        <v>340</v>
      </c>
      <c r="E118" s="32" t="s">
        <v>9</v>
      </c>
      <c r="F118" s="32" t="s">
        <v>7</v>
      </c>
      <c r="G118" s="32" t="s">
        <v>123</v>
      </c>
      <c r="H118" s="32"/>
    </row>
    <row r="119" spans="1:8" s="212" customFormat="1">
      <c r="A119" s="48">
        <v>43163</v>
      </c>
      <c r="B119" s="32" t="s">
        <v>4</v>
      </c>
      <c r="C119" s="145">
        <v>4046</v>
      </c>
      <c r="D119" s="32" t="s">
        <v>141</v>
      </c>
      <c r="E119" s="32" t="s">
        <v>5</v>
      </c>
      <c r="F119" s="32" t="s">
        <v>7</v>
      </c>
      <c r="G119" s="32" t="s">
        <v>123</v>
      </c>
      <c r="H119" s="32"/>
    </row>
    <row r="120" spans="1:8" s="212" customFormat="1">
      <c r="A120" s="48">
        <v>43163</v>
      </c>
      <c r="B120" s="32" t="s">
        <v>4</v>
      </c>
      <c r="C120" s="145">
        <v>8551</v>
      </c>
      <c r="D120" s="32" t="s">
        <v>505</v>
      </c>
      <c r="E120" s="32" t="s">
        <v>814</v>
      </c>
      <c r="F120" s="32" t="s">
        <v>5</v>
      </c>
      <c r="G120" s="32" t="s">
        <v>123</v>
      </c>
      <c r="H120" s="32"/>
    </row>
    <row r="121" spans="1:8" s="212" customFormat="1">
      <c r="A121" s="48">
        <v>43163</v>
      </c>
      <c r="B121" s="32" t="s">
        <v>4</v>
      </c>
      <c r="C121" s="145">
        <v>1230</v>
      </c>
      <c r="D121" s="32" t="s">
        <v>205</v>
      </c>
      <c r="E121" s="32" t="s">
        <v>7</v>
      </c>
      <c r="F121" s="32" t="s">
        <v>24</v>
      </c>
      <c r="G121" s="32" t="s">
        <v>123</v>
      </c>
      <c r="H121" s="32"/>
    </row>
    <row r="122" spans="1:8" s="212" customFormat="1">
      <c r="A122" s="210">
        <v>43177</v>
      </c>
      <c r="B122" s="211" t="s">
        <v>4</v>
      </c>
      <c r="C122" s="211">
        <v>8381</v>
      </c>
      <c r="D122" s="211" t="s">
        <v>300</v>
      </c>
      <c r="E122" s="211" t="s">
        <v>4</v>
      </c>
      <c r="F122" s="211" t="s">
        <v>7</v>
      </c>
      <c r="G122" s="211" t="s">
        <v>123</v>
      </c>
      <c r="H122" s="211"/>
    </row>
    <row r="123" spans="1:8" s="212" customFormat="1">
      <c r="A123" s="210">
        <v>43177</v>
      </c>
      <c r="B123" s="211" t="s">
        <v>4</v>
      </c>
      <c r="C123" s="211">
        <v>4499</v>
      </c>
      <c r="D123" s="211" t="s">
        <v>731</v>
      </c>
      <c r="E123" s="211" t="s">
        <v>5</v>
      </c>
      <c r="F123" s="211" t="s">
        <v>7</v>
      </c>
      <c r="G123" s="211" t="s">
        <v>123</v>
      </c>
      <c r="H123" s="211"/>
    </row>
    <row r="124" spans="1:8" s="212" customFormat="1">
      <c r="A124" s="210">
        <v>43177</v>
      </c>
      <c r="B124" s="211" t="s">
        <v>4</v>
      </c>
      <c r="C124" s="211">
        <v>4972</v>
      </c>
      <c r="D124" s="211" t="s">
        <v>141</v>
      </c>
      <c r="E124" s="211" t="s">
        <v>9</v>
      </c>
      <c r="F124" s="211" t="s">
        <v>5</v>
      </c>
      <c r="G124" s="211" t="s">
        <v>123</v>
      </c>
      <c r="H124" s="211"/>
    </row>
    <row r="125" spans="1:8" s="212" customFormat="1">
      <c r="A125" s="210">
        <v>43177</v>
      </c>
      <c r="B125" s="211" t="s">
        <v>4</v>
      </c>
      <c r="C125" s="211">
        <v>5353</v>
      </c>
      <c r="D125" s="211" t="s">
        <v>935</v>
      </c>
      <c r="E125" s="211" t="s">
        <v>5</v>
      </c>
      <c r="F125" s="211" t="s">
        <v>7</v>
      </c>
      <c r="G125" s="211" t="s">
        <v>123</v>
      </c>
      <c r="H125" s="211"/>
    </row>
    <row r="126" spans="1:8" s="212" customFormat="1">
      <c r="A126" s="210">
        <v>43177</v>
      </c>
      <c r="B126" s="211" t="s">
        <v>4</v>
      </c>
      <c r="C126" s="211">
        <v>4940</v>
      </c>
      <c r="D126" s="211" t="s">
        <v>152</v>
      </c>
      <c r="E126" s="211" t="s">
        <v>5</v>
      </c>
      <c r="F126" s="211" t="s">
        <v>6</v>
      </c>
      <c r="G126" s="211" t="s">
        <v>123</v>
      </c>
      <c r="H126" s="211"/>
    </row>
    <row r="127" spans="1:8" s="212" customFormat="1">
      <c r="A127" s="210">
        <v>43177</v>
      </c>
      <c r="B127" s="211" t="s">
        <v>4</v>
      </c>
      <c r="C127" s="211">
        <v>4998</v>
      </c>
      <c r="D127" s="211" t="s">
        <v>335</v>
      </c>
      <c r="E127" s="211" t="s">
        <v>5</v>
      </c>
      <c r="F127" s="211" t="s">
        <v>7</v>
      </c>
      <c r="G127" s="211" t="s">
        <v>123</v>
      </c>
      <c r="H127" s="211"/>
    </row>
    <row r="128" spans="1:8" s="212" customFormat="1">
      <c r="A128" s="210">
        <v>43177</v>
      </c>
      <c r="B128" s="211" t="s">
        <v>4</v>
      </c>
      <c r="C128" s="211">
        <v>3324</v>
      </c>
      <c r="D128" s="211" t="s">
        <v>183</v>
      </c>
      <c r="E128" s="211" t="s">
        <v>7</v>
      </c>
      <c r="F128" s="211" t="s">
        <v>5</v>
      </c>
      <c r="G128" s="211" t="s">
        <v>123</v>
      </c>
      <c r="H128" s="211"/>
    </row>
    <row r="129" spans="1:8" s="212" customFormat="1">
      <c r="A129" s="210">
        <v>43183</v>
      </c>
      <c r="B129" s="211" t="s">
        <v>4</v>
      </c>
      <c r="C129" s="211">
        <v>4818</v>
      </c>
      <c r="D129" s="211" t="s">
        <v>296</v>
      </c>
      <c r="E129" s="211" t="s">
        <v>7</v>
      </c>
      <c r="F129" s="211" t="s">
        <v>7</v>
      </c>
      <c r="G129" s="211" t="s">
        <v>123</v>
      </c>
      <c r="H129" s="211"/>
    </row>
    <row r="130" spans="1:8" s="212" customFormat="1">
      <c r="A130" s="210">
        <v>43183</v>
      </c>
      <c r="B130" s="211" t="s">
        <v>4</v>
      </c>
      <c r="C130" s="211">
        <v>4046</v>
      </c>
      <c r="D130" s="211" t="s">
        <v>141</v>
      </c>
      <c r="E130" s="211" t="s">
        <v>5</v>
      </c>
      <c r="F130" s="211" t="s">
        <v>7</v>
      </c>
      <c r="G130" s="211" t="s">
        <v>123</v>
      </c>
      <c r="H130" s="211"/>
    </row>
    <row r="131" spans="1:8" s="212" customFormat="1">
      <c r="A131" s="210">
        <v>43183</v>
      </c>
      <c r="B131" s="211" t="s">
        <v>4</v>
      </c>
      <c r="C131" s="211">
        <v>4499</v>
      </c>
      <c r="D131" s="211" t="s">
        <v>731</v>
      </c>
      <c r="E131" s="211" t="s">
        <v>5</v>
      </c>
      <c r="F131" s="211" t="s">
        <v>7</v>
      </c>
      <c r="G131" s="211" t="s">
        <v>123</v>
      </c>
      <c r="H131" s="211"/>
    </row>
    <row r="132" spans="1:8" s="212" customFormat="1">
      <c r="A132" s="210">
        <v>43190</v>
      </c>
      <c r="B132" s="211" t="s">
        <v>4</v>
      </c>
      <c r="C132" s="211">
        <v>4513</v>
      </c>
      <c r="D132" s="211" t="s">
        <v>131</v>
      </c>
      <c r="E132" s="211" t="s">
        <v>5</v>
      </c>
      <c r="F132" s="211" t="s">
        <v>7</v>
      </c>
      <c r="G132" s="211" t="s">
        <v>123</v>
      </c>
      <c r="H132" s="211"/>
    </row>
    <row r="133" spans="1:8" s="212" customFormat="1">
      <c r="A133" s="210">
        <v>43184</v>
      </c>
      <c r="B133" s="211" t="s">
        <v>4</v>
      </c>
      <c r="C133" s="211">
        <v>4687</v>
      </c>
      <c r="D133" s="211" t="s">
        <v>131</v>
      </c>
      <c r="E133" s="211" t="s">
        <v>25</v>
      </c>
      <c r="F133" s="211" t="s">
        <v>7</v>
      </c>
      <c r="G133" s="211" t="s">
        <v>478</v>
      </c>
      <c r="H133" s="211"/>
    </row>
    <row r="134" spans="1:8" s="212" customFormat="1">
      <c r="A134" s="48">
        <v>43163</v>
      </c>
      <c r="B134" s="32" t="s">
        <v>4</v>
      </c>
      <c r="C134" s="145">
        <v>2331</v>
      </c>
      <c r="D134" s="32" t="s">
        <v>132</v>
      </c>
      <c r="E134" s="32" t="s">
        <v>7</v>
      </c>
      <c r="F134" s="32" t="s">
        <v>24</v>
      </c>
      <c r="G134" s="32" t="s">
        <v>897</v>
      </c>
      <c r="H134" s="32"/>
    </row>
    <row r="135" spans="1:8" s="212" customFormat="1">
      <c r="A135" s="210">
        <v>43176</v>
      </c>
      <c r="B135" s="211" t="s">
        <v>4</v>
      </c>
      <c r="C135" s="211">
        <v>3860</v>
      </c>
      <c r="D135" s="211" t="s">
        <v>304</v>
      </c>
      <c r="E135" s="211" t="s">
        <v>5</v>
      </c>
      <c r="F135" s="211" t="s">
        <v>7</v>
      </c>
      <c r="G135" s="211" t="s">
        <v>918</v>
      </c>
      <c r="H135" s="211"/>
    </row>
    <row r="136" spans="1:8" s="212" customFormat="1">
      <c r="A136" s="210">
        <v>43168</v>
      </c>
      <c r="B136" s="211" t="s">
        <v>7</v>
      </c>
      <c r="C136" s="211">
        <v>57070</v>
      </c>
      <c r="D136" s="211" t="s">
        <v>785</v>
      </c>
      <c r="E136" s="211" t="s">
        <v>856</v>
      </c>
      <c r="F136" s="211" t="s">
        <v>7</v>
      </c>
      <c r="G136" s="211" t="s">
        <v>857</v>
      </c>
      <c r="H136" s="211"/>
    </row>
    <row r="137" spans="1:8">
      <c r="A137" s="210">
        <v>43183</v>
      </c>
      <c r="B137" s="211" t="s">
        <v>4</v>
      </c>
      <c r="C137" s="211">
        <v>6669</v>
      </c>
      <c r="D137" s="211" t="s">
        <v>956</v>
      </c>
      <c r="E137" s="211" t="s">
        <v>5</v>
      </c>
      <c r="F137" s="211" t="s">
        <v>127</v>
      </c>
      <c r="G137" s="211" t="s">
        <v>957</v>
      </c>
      <c r="H137" s="211"/>
    </row>
    <row r="138" spans="1:8">
      <c r="A138" s="210">
        <v>43183</v>
      </c>
      <c r="B138" s="211" t="s">
        <v>4</v>
      </c>
      <c r="C138" s="211">
        <v>5418</v>
      </c>
      <c r="D138" s="211" t="s">
        <v>205</v>
      </c>
      <c r="E138" s="211" t="s">
        <v>24</v>
      </c>
      <c r="F138" s="211" t="s">
        <v>6</v>
      </c>
      <c r="G138" s="211" t="s">
        <v>957</v>
      </c>
      <c r="H138" s="211"/>
    </row>
    <row r="139" spans="1:8">
      <c r="A139" s="210">
        <v>43177</v>
      </c>
      <c r="B139" s="211" t="s">
        <v>4</v>
      </c>
      <c r="C139" s="211">
        <v>8825</v>
      </c>
      <c r="D139" s="211" t="s">
        <v>187</v>
      </c>
      <c r="E139" s="211" t="s">
        <v>5</v>
      </c>
      <c r="F139" s="211" t="s">
        <v>7</v>
      </c>
      <c r="G139" s="211" t="s">
        <v>1033</v>
      </c>
      <c r="H139" s="211"/>
    </row>
    <row r="140" spans="1:8">
      <c r="A140" s="48">
        <v>43163</v>
      </c>
      <c r="B140" s="32" t="s">
        <v>4</v>
      </c>
      <c r="C140" s="145">
        <v>3279</v>
      </c>
      <c r="D140" s="32" t="s">
        <v>333</v>
      </c>
      <c r="E140" s="32" t="s">
        <v>5</v>
      </c>
      <c r="F140" s="32" t="s">
        <v>7</v>
      </c>
      <c r="G140" s="32" t="s">
        <v>812</v>
      </c>
      <c r="H140" s="32"/>
    </row>
    <row r="141" spans="1:8">
      <c r="A141" s="210">
        <v>43183</v>
      </c>
      <c r="B141" s="211" t="s">
        <v>6</v>
      </c>
      <c r="C141" s="211">
        <v>66564</v>
      </c>
      <c r="D141" s="211" t="s">
        <v>958</v>
      </c>
      <c r="E141" s="211" t="s">
        <v>6</v>
      </c>
      <c r="F141" s="211" t="s">
        <v>24</v>
      </c>
      <c r="G141" s="211" t="s">
        <v>959</v>
      </c>
      <c r="H141" s="211"/>
    </row>
    <row r="142" spans="1:8">
      <c r="A142" s="48">
        <v>43160</v>
      </c>
      <c r="B142" s="32" t="s">
        <v>7</v>
      </c>
      <c r="C142" s="145">
        <v>54400</v>
      </c>
      <c r="D142" s="32" t="s">
        <v>747</v>
      </c>
      <c r="E142" s="32" t="s">
        <v>7</v>
      </c>
      <c r="F142" s="32" t="s">
        <v>28</v>
      </c>
      <c r="G142" s="32" t="s">
        <v>98</v>
      </c>
      <c r="H142" s="32"/>
    </row>
    <row r="143" spans="1:8">
      <c r="A143" s="48">
        <v>43162</v>
      </c>
      <c r="B143" s="32" t="s">
        <v>4</v>
      </c>
      <c r="C143" s="145">
        <v>5405</v>
      </c>
      <c r="D143" s="32" t="s">
        <v>194</v>
      </c>
      <c r="E143" s="32" t="s">
        <v>5</v>
      </c>
      <c r="F143" s="32" t="s">
        <v>7</v>
      </c>
      <c r="G143" s="32" t="s">
        <v>98</v>
      </c>
      <c r="H143" s="32"/>
    </row>
    <row r="144" spans="1:8">
      <c r="A144" s="48">
        <v>43162</v>
      </c>
      <c r="B144" s="32" t="s">
        <v>7</v>
      </c>
      <c r="C144" s="145">
        <v>54720</v>
      </c>
      <c r="D144" s="32" t="s">
        <v>538</v>
      </c>
      <c r="E144" s="32" t="s">
        <v>7</v>
      </c>
      <c r="F144" s="32" t="s">
        <v>24</v>
      </c>
      <c r="G144" s="32" t="s">
        <v>98</v>
      </c>
      <c r="H144" s="32"/>
    </row>
    <row r="145" spans="1:8">
      <c r="A145" s="48">
        <v>43163</v>
      </c>
      <c r="B145" s="32" t="s">
        <v>4</v>
      </c>
      <c r="C145" s="145">
        <v>6934</v>
      </c>
      <c r="D145" s="32" t="s">
        <v>801</v>
      </c>
      <c r="E145" s="32" t="s">
        <v>24</v>
      </c>
      <c r="F145" s="32" t="s">
        <v>7</v>
      </c>
      <c r="G145" s="32" t="s">
        <v>98</v>
      </c>
      <c r="H145" s="32"/>
    </row>
    <row r="146" spans="1:8">
      <c r="A146" s="48">
        <v>43163</v>
      </c>
      <c r="B146" s="32" t="s">
        <v>7</v>
      </c>
      <c r="C146" s="145">
        <v>57330</v>
      </c>
      <c r="D146" s="32"/>
      <c r="E146" s="32" t="s">
        <v>7</v>
      </c>
      <c r="F146" s="32" t="s">
        <v>24</v>
      </c>
      <c r="G146" s="32" t="s">
        <v>98</v>
      </c>
      <c r="H146" s="32"/>
    </row>
    <row r="147" spans="1:8">
      <c r="A147" s="210">
        <v>43170</v>
      </c>
      <c r="B147" s="211" t="s">
        <v>4</v>
      </c>
      <c r="C147" s="211">
        <v>1146</v>
      </c>
      <c r="D147" s="211" t="s">
        <v>132</v>
      </c>
      <c r="E147" s="211" t="s">
        <v>633</v>
      </c>
      <c r="F147" s="211" t="s">
        <v>24</v>
      </c>
      <c r="G147" s="211" t="s">
        <v>98</v>
      </c>
      <c r="H147" s="211"/>
    </row>
    <row r="148" spans="1:8">
      <c r="A148" s="210">
        <v>43170</v>
      </c>
      <c r="B148" s="211" t="s">
        <v>7</v>
      </c>
      <c r="C148" s="211">
        <v>57070</v>
      </c>
      <c r="D148" s="211" t="s">
        <v>884</v>
      </c>
      <c r="E148" s="211" t="s">
        <v>7</v>
      </c>
      <c r="F148" s="211"/>
      <c r="G148" s="211" t="s">
        <v>98</v>
      </c>
      <c r="H148" s="211"/>
    </row>
    <row r="149" spans="1:8">
      <c r="A149" s="210">
        <v>43170</v>
      </c>
      <c r="B149" s="211" t="s">
        <v>4</v>
      </c>
      <c r="C149" s="211">
        <v>1140</v>
      </c>
      <c r="D149" s="211" t="s">
        <v>205</v>
      </c>
      <c r="E149" s="211" t="s">
        <v>885</v>
      </c>
      <c r="F149" s="211" t="s">
        <v>24</v>
      </c>
      <c r="G149" s="211" t="s">
        <v>98</v>
      </c>
      <c r="H149" s="211"/>
    </row>
    <row r="150" spans="1:8">
      <c r="A150" s="210">
        <v>43170</v>
      </c>
      <c r="B150" s="211" t="s">
        <v>7</v>
      </c>
      <c r="C150" s="211">
        <v>54260</v>
      </c>
      <c r="D150" s="211" t="s">
        <v>892</v>
      </c>
      <c r="E150" s="211" t="s">
        <v>7</v>
      </c>
      <c r="F150" s="211"/>
      <c r="G150" s="211" t="s">
        <v>98</v>
      </c>
      <c r="H150" s="211"/>
    </row>
    <row r="151" spans="1:8">
      <c r="A151" s="210">
        <v>43183</v>
      </c>
      <c r="B151" s="211" t="s">
        <v>4</v>
      </c>
      <c r="C151" s="211">
        <v>9392</v>
      </c>
      <c r="D151" s="211" t="s">
        <v>960</v>
      </c>
      <c r="E151" s="211" t="s">
        <v>5</v>
      </c>
      <c r="F151" s="211" t="s">
        <v>6</v>
      </c>
      <c r="G151" s="211" t="s">
        <v>98</v>
      </c>
      <c r="H151" s="211"/>
    </row>
    <row r="152" spans="1:8">
      <c r="A152" s="210">
        <v>43183</v>
      </c>
      <c r="B152" s="211" t="s">
        <v>4</v>
      </c>
      <c r="C152" s="211">
        <v>5698</v>
      </c>
      <c r="D152" s="211" t="s">
        <v>311</v>
      </c>
      <c r="E152" s="211" t="s">
        <v>7</v>
      </c>
      <c r="F152" s="211" t="s">
        <v>7</v>
      </c>
      <c r="G152" s="211" t="s">
        <v>98</v>
      </c>
      <c r="H152" s="211"/>
    </row>
    <row r="153" spans="1:8">
      <c r="A153" s="210">
        <v>43183</v>
      </c>
      <c r="B153" s="211" t="s">
        <v>6</v>
      </c>
      <c r="C153" s="211">
        <v>41124</v>
      </c>
      <c r="D153" s="211" t="s">
        <v>962</v>
      </c>
      <c r="E153" s="211" t="s">
        <v>6</v>
      </c>
      <c r="F153" s="211" t="s">
        <v>24</v>
      </c>
      <c r="G153" s="211" t="s">
        <v>98</v>
      </c>
      <c r="H153" s="218"/>
    </row>
    <row r="154" spans="1:8">
      <c r="A154" s="210">
        <v>43184</v>
      </c>
      <c r="B154" s="211" t="s">
        <v>4</v>
      </c>
      <c r="C154" s="211">
        <v>1430</v>
      </c>
      <c r="D154" s="211" t="s">
        <v>205</v>
      </c>
      <c r="E154" s="211" t="s">
        <v>24</v>
      </c>
      <c r="F154" s="211"/>
      <c r="G154" s="211" t="s">
        <v>98</v>
      </c>
      <c r="H154" s="211"/>
    </row>
    <row r="155" spans="1:8" s="212" customFormat="1">
      <c r="A155" s="210">
        <v>43184</v>
      </c>
      <c r="B155" s="211" t="s">
        <v>7</v>
      </c>
      <c r="C155" s="211">
        <v>57070</v>
      </c>
      <c r="D155" s="211" t="s">
        <v>785</v>
      </c>
      <c r="E155" s="211" t="s">
        <v>7</v>
      </c>
      <c r="F155" s="211" t="s">
        <v>7</v>
      </c>
      <c r="G155" s="211" t="s">
        <v>98</v>
      </c>
      <c r="H155" s="211"/>
    </row>
    <row r="156" spans="1:8" s="212" customFormat="1">
      <c r="A156" s="210">
        <v>43184</v>
      </c>
      <c r="B156" s="211" t="s">
        <v>7</v>
      </c>
      <c r="C156" s="211">
        <v>57100</v>
      </c>
      <c r="D156" s="211" t="s">
        <v>785</v>
      </c>
      <c r="E156" s="211" t="s">
        <v>7</v>
      </c>
      <c r="F156" s="211" t="s">
        <v>7</v>
      </c>
      <c r="G156" s="211" t="s">
        <v>98</v>
      </c>
      <c r="H156" s="211"/>
    </row>
    <row r="157" spans="1:8" s="212" customFormat="1">
      <c r="A157" s="210">
        <v>43185</v>
      </c>
      <c r="B157" s="211" t="s">
        <v>4</v>
      </c>
      <c r="C157" s="211">
        <v>8096</v>
      </c>
      <c r="D157" s="211" t="s">
        <v>133</v>
      </c>
      <c r="E157" s="211" t="s">
        <v>12</v>
      </c>
      <c r="F157" s="211" t="s">
        <v>24</v>
      </c>
      <c r="G157" s="211" t="s">
        <v>98</v>
      </c>
      <c r="H157" s="211"/>
    </row>
    <row r="158" spans="1:8" s="212" customFormat="1">
      <c r="A158" s="210">
        <v>43188</v>
      </c>
      <c r="B158" s="211" t="s">
        <v>6</v>
      </c>
      <c r="C158" s="211">
        <v>66625</v>
      </c>
      <c r="D158" s="211" t="s">
        <v>1002</v>
      </c>
      <c r="E158" s="211" t="s">
        <v>6</v>
      </c>
      <c r="F158" s="211" t="s">
        <v>220</v>
      </c>
      <c r="G158" s="211" t="s">
        <v>98</v>
      </c>
      <c r="H158" s="211"/>
    </row>
    <row r="159" spans="1:8" s="212" customFormat="1">
      <c r="A159" s="210">
        <v>43182</v>
      </c>
      <c r="B159" s="211" t="s">
        <v>7</v>
      </c>
      <c r="C159" s="211">
        <v>57180</v>
      </c>
      <c r="D159" s="211" t="s">
        <v>823</v>
      </c>
      <c r="E159" s="211" t="s">
        <v>7</v>
      </c>
      <c r="F159" s="211"/>
      <c r="G159" s="211" t="s">
        <v>953</v>
      </c>
      <c r="H159" s="211"/>
    </row>
    <row r="160" spans="1:8" s="212" customFormat="1">
      <c r="A160" s="48">
        <v>43163</v>
      </c>
      <c r="B160" s="32" t="s">
        <v>4</v>
      </c>
      <c r="C160" s="145">
        <v>132</v>
      </c>
      <c r="D160" s="32" t="s">
        <v>205</v>
      </c>
      <c r="E160" s="32" t="s">
        <v>18</v>
      </c>
      <c r="F160" s="32" t="s">
        <v>24</v>
      </c>
      <c r="G160" s="32" t="s">
        <v>42</v>
      </c>
      <c r="H160" s="32"/>
    </row>
    <row r="161" spans="1:8" s="212" customFormat="1">
      <c r="A161" s="210">
        <v>43164</v>
      </c>
      <c r="B161" s="211" t="s">
        <v>7</v>
      </c>
      <c r="C161" s="211">
        <v>571100</v>
      </c>
      <c r="D161" s="211" t="s">
        <v>349</v>
      </c>
      <c r="E161" s="211" t="s">
        <v>7</v>
      </c>
      <c r="F161" s="211"/>
      <c r="G161" s="211" t="s">
        <v>42</v>
      </c>
      <c r="H161" s="211"/>
    </row>
    <row r="162" spans="1:8" s="212" customFormat="1">
      <c r="A162" s="210">
        <v>43164</v>
      </c>
      <c r="B162" s="211" t="s">
        <v>4</v>
      </c>
      <c r="C162" s="211">
        <v>5960</v>
      </c>
      <c r="D162" s="211" t="s">
        <v>179</v>
      </c>
      <c r="E162" s="211" t="s">
        <v>825</v>
      </c>
      <c r="F162" s="211" t="s">
        <v>826</v>
      </c>
      <c r="G162" s="211" t="s">
        <v>42</v>
      </c>
      <c r="H162" s="211"/>
    </row>
    <row r="163" spans="1:8" s="212" customFormat="1">
      <c r="A163" s="210">
        <v>43164</v>
      </c>
      <c r="B163" s="211" t="s">
        <v>7</v>
      </c>
      <c r="C163" s="211">
        <v>59000</v>
      </c>
      <c r="D163" s="211" t="s">
        <v>827</v>
      </c>
      <c r="E163" s="211" t="s">
        <v>7</v>
      </c>
      <c r="F163" s="211" t="s">
        <v>24</v>
      </c>
      <c r="G163" s="211" t="s">
        <v>42</v>
      </c>
      <c r="H163" s="211"/>
    </row>
    <row r="164" spans="1:8" s="212" customFormat="1">
      <c r="A164" s="210">
        <v>43164</v>
      </c>
      <c r="B164" s="211" t="s">
        <v>7</v>
      </c>
      <c r="C164" s="211">
        <v>57100</v>
      </c>
      <c r="D164" s="211" t="s">
        <v>369</v>
      </c>
      <c r="E164" s="211" t="s">
        <v>7</v>
      </c>
      <c r="F164" s="211" t="s">
        <v>24</v>
      </c>
      <c r="G164" s="211" t="s">
        <v>42</v>
      </c>
      <c r="H164" s="211"/>
    </row>
    <row r="165" spans="1:8" s="212" customFormat="1">
      <c r="A165" s="210">
        <v>43165</v>
      </c>
      <c r="B165" s="211" t="s">
        <v>7</v>
      </c>
      <c r="C165" s="211">
        <v>55100</v>
      </c>
      <c r="D165" s="211" t="s">
        <v>828</v>
      </c>
      <c r="E165" s="211" t="s">
        <v>7</v>
      </c>
      <c r="F165" s="211" t="s">
        <v>7</v>
      </c>
      <c r="G165" s="211" t="s">
        <v>42</v>
      </c>
      <c r="H165" s="211"/>
    </row>
    <row r="166" spans="1:8" s="212" customFormat="1">
      <c r="A166" s="210">
        <v>43165</v>
      </c>
      <c r="B166" s="211" t="s">
        <v>7</v>
      </c>
      <c r="C166" s="211">
        <v>57855</v>
      </c>
      <c r="D166" s="211" t="s">
        <v>829</v>
      </c>
      <c r="E166" s="211" t="s">
        <v>7</v>
      </c>
      <c r="F166" s="211" t="s">
        <v>24</v>
      </c>
      <c r="G166" s="211" t="s">
        <v>42</v>
      </c>
      <c r="H166" s="211"/>
    </row>
    <row r="167" spans="1:8" s="212" customFormat="1">
      <c r="A167" s="210">
        <v>43165</v>
      </c>
      <c r="B167" s="211" t="s">
        <v>7</v>
      </c>
      <c r="C167" s="211">
        <v>57250</v>
      </c>
      <c r="D167" s="211" t="s">
        <v>831</v>
      </c>
      <c r="E167" s="211" t="s">
        <v>7</v>
      </c>
      <c r="F167" s="211" t="s">
        <v>7</v>
      </c>
      <c r="G167" s="211" t="s">
        <v>42</v>
      </c>
      <c r="H167" s="211"/>
    </row>
    <row r="168" spans="1:8" s="212" customFormat="1">
      <c r="A168" s="210">
        <v>43166</v>
      </c>
      <c r="B168" s="211" t="s">
        <v>7</v>
      </c>
      <c r="C168" s="211">
        <v>57310</v>
      </c>
      <c r="D168" s="211" t="s">
        <v>833</v>
      </c>
      <c r="E168" s="211" t="s">
        <v>7</v>
      </c>
      <c r="F168" s="211" t="s">
        <v>7</v>
      </c>
      <c r="G168" s="211" t="s">
        <v>42</v>
      </c>
      <c r="H168" s="211"/>
    </row>
    <row r="169" spans="1:8" s="212" customFormat="1">
      <c r="A169" s="210">
        <v>43166</v>
      </c>
      <c r="B169" s="211" t="s">
        <v>7</v>
      </c>
      <c r="C169" s="211">
        <v>54400</v>
      </c>
      <c r="D169" s="211" t="s">
        <v>843</v>
      </c>
      <c r="E169" s="211" t="s">
        <v>7</v>
      </c>
      <c r="F169" s="211" t="s">
        <v>7</v>
      </c>
      <c r="G169" s="211" t="s">
        <v>42</v>
      </c>
      <c r="H169" s="211"/>
    </row>
    <row r="170" spans="1:8" s="212" customFormat="1">
      <c r="A170" s="210">
        <v>43166</v>
      </c>
      <c r="B170" s="211" t="s">
        <v>7</v>
      </c>
      <c r="C170" s="211">
        <v>8440</v>
      </c>
      <c r="D170" s="211" t="s">
        <v>844</v>
      </c>
      <c r="E170" s="211" t="s">
        <v>7</v>
      </c>
      <c r="F170" s="211" t="s">
        <v>7</v>
      </c>
      <c r="G170" s="211" t="s">
        <v>42</v>
      </c>
      <c r="H170" s="211"/>
    </row>
    <row r="171" spans="1:8" s="212" customFormat="1">
      <c r="A171" s="210">
        <v>43166</v>
      </c>
      <c r="B171" s="211" t="s">
        <v>7</v>
      </c>
      <c r="C171" s="211">
        <v>54400</v>
      </c>
      <c r="D171" s="211" t="s">
        <v>815</v>
      </c>
      <c r="E171" s="211" t="s">
        <v>7</v>
      </c>
      <c r="F171" s="211" t="s">
        <v>7</v>
      </c>
      <c r="G171" s="211" t="s">
        <v>42</v>
      </c>
      <c r="H171" s="211"/>
    </row>
    <row r="172" spans="1:8" s="212" customFormat="1">
      <c r="A172" s="210">
        <v>43167</v>
      </c>
      <c r="B172" s="211" t="s">
        <v>7</v>
      </c>
      <c r="C172" s="211">
        <v>57940</v>
      </c>
      <c r="D172" s="211" t="s">
        <v>847</v>
      </c>
      <c r="E172" s="211" t="s">
        <v>7</v>
      </c>
      <c r="F172" s="211" t="s">
        <v>848</v>
      </c>
      <c r="G172" s="211" t="s">
        <v>42</v>
      </c>
      <c r="H172" s="211"/>
    </row>
    <row r="173" spans="1:8" s="212" customFormat="1">
      <c r="A173" s="210">
        <v>43167</v>
      </c>
      <c r="B173" s="211" t="s">
        <v>7</v>
      </c>
      <c r="C173" s="211">
        <v>55000</v>
      </c>
      <c r="D173" s="211" t="s">
        <v>851</v>
      </c>
      <c r="E173" s="211" t="s">
        <v>7</v>
      </c>
      <c r="F173" s="211"/>
      <c r="G173" s="211" t="s">
        <v>42</v>
      </c>
      <c r="H173" s="211"/>
    </row>
    <row r="174" spans="1:8" s="212" customFormat="1">
      <c r="A174" s="210">
        <v>43167</v>
      </c>
      <c r="B174" s="211" t="s">
        <v>7</v>
      </c>
      <c r="C174" s="211">
        <v>57100</v>
      </c>
      <c r="D174" s="211" t="s">
        <v>369</v>
      </c>
      <c r="E174" s="211" t="s">
        <v>7</v>
      </c>
      <c r="F174" s="211" t="s">
        <v>24</v>
      </c>
      <c r="G174" s="211" t="s">
        <v>42</v>
      </c>
      <c r="H174" s="211"/>
    </row>
    <row r="175" spans="1:8" s="212" customFormat="1">
      <c r="A175" s="210">
        <v>43167</v>
      </c>
      <c r="B175" s="211" t="s">
        <v>7</v>
      </c>
      <c r="C175" s="211">
        <v>55120</v>
      </c>
      <c r="D175" s="211" t="s">
        <v>854</v>
      </c>
      <c r="E175" s="211" t="s">
        <v>7</v>
      </c>
      <c r="F175" s="211" t="s">
        <v>9</v>
      </c>
      <c r="G175" s="211" t="s">
        <v>42</v>
      </c>
      <c r="H175" s="211"/>
    </row>
    <row r="176" spans="1:8" s="212" customFormat="1">
      <c r="A176" s="210">
        <v>43168</v>
      </c>
      <c r="B176" s="211" t="s">
        <v>7</v>
      </c>
      <c r="C176" s="211">
        <v>57330</v>
      </c>
      <c r="D176" s="211" t="s">
        <v>413</v>
      </c>
      <c r="E176" s="211" t="s">
        <v>7</v>
      </c>
      <c r="F176" s="211" t="s">
        <v>804</v>
      </c>
      <c r="G176" s="211" t="s">
        <v>42</v>
      </c>
      <c r="H176" s="211"/>
    </row>
    <row r="177" spans="1:8" s="212" customFormat="1">
      <c r="A177" s="210">
        <v>43168</v>
      </c>
      <c r="B177" s="211" t="s">
        <v>7</v>
      </c>
      <c r="C177" s="211">
        <v>57100</v>
      </c>
      <c r="D177" s="211" t="s">
        <v>369</v>
      </c>
      <c r="E177" s="211" t="s">
        <v>7</v>
      </c>
      <c r="F177" s="211" t="s">
        <v>5</v>
      </c>
      <c r="G177" s="211" t="s">
        <v>42</v>
      </c>
      <c r="H177" s="211"/>
    </row>
    <row r="178" spans="1:8" s="212" customFormat="1">
      <c r="A178" s="210">
        <v>43176</v>
      </c>
      <c r="B178" s="211" t="s">
        <v>6</v>
      </c>
      <c r="C178" s="211">
        <v>54533</v>
      </c>
      <c r="D178" s="211" t="s">
        <v>908</v>
      </c>
      <c r="E178" s="211" t="s">
        <v>24</v>
      </c>
      <c r="F178" s="211" t="s">
        <v>28</v>
      </c>
      <c r="G178" s="211" t="s">
        <v>42</v>
      </c>
      <c r="H178" s="211"/>
    </row>
    <row r="179" spans="1:8" s="212" customFormat="1">
      <c r="A179" s="210">
        <v>43176</v>
      </c>
      <c r="B179" s="211" t="s">
        <v>4</v>
      </c>
      <c r="C179" s="211">
        <v>2432</v>
      </c>
      <c r="D179" s="211" t="s">
        <v>205</v>
      </c>
      <c r="E179" s="211" t="s">
        <v>24</v>
      </c>
      <c r="F179" s="211" t="s">
        <v>639</v>
      </c>
      <c r="G179" s="211" t="s">
        <v>42</v>
      </c>
      <c r="H179" s="211"/>
    </row>
    <row r="180" spans="1:8" s="212" customFormat="1">
      <c r="A180" s="210">
        <v>43176</v>
      </c>
      <c r="B180" s="211" t="s">
        <v>4</v>
      </c>
      <c r="C180" s="211">
        <v>8076</v>
      </c>
      <c r="D180" s="211" t="s">
        <v>133</v>
      </c>
      <c r="E180" s="211" t="s">
        <v>5</v>
      </c>
      <c r="F180" s="211" t="s">
        <v>7</v>
      </c>
      <c r="G180" s="211" t="s">
        <v>42</v>
      </c>
      <c r="H180" s="211"/>
    </row>
    <row r="181" spans="1:8" s="212" customFormat="1">
      <c r="A181" s="210">
        <v>43176</v>
      </c>
      <c r="B181" s="211" t="s">
        <v>4</v>
      </c>
      <c r="C181" s="211">
        <v>8223</v>
      </c>
      <c r="D181" s="211" t="s">
        <v>162</v>
      </c>
      <c r="E181" s="211" t="s">
        <v>242</v>
      </c>
      <c r="F181" s="211" t="s">
        <v>7</v>
      </c>
      <c r="G181" s="211" t="s">
        <v>42</v>
      </c>
      <c r="H181" s="211"/>
    </row>
    <row r="182" spans="1:8" s="212" customFormat="1">
      <c r="A182" s="210">
        <v>43176</v>
      </c>
      <c r="B182" s="211" t="s">
        <v>4</v>
      </c>
      <c r="C182" s="211">
        <v>8542</v>
      </c>
      <c r="D182" s="211" t="s">
        <v>917</v>
      </c>
      <c r="E182" s="211" t="s">
        <v>7</v>
      </c>
      <c r="F182" s="211" t="s">
        <v>24</v>
      </c>
      <c r="G182" s="211" t="s">
        <v>42</v>
      </c>
      <c r="H182" s="211"/>
    </row>
    <row r="183" spans="1:8" s="212" customFormat="1">
      <c r="A183" s="210">
        <v>43176</v>
      </c>
      <c r="B183" s="211" t="s">
        <v>4</v>
      </c>
      <c r="C183" s="211">
        <v>5755</v>
      </c>
      <c r="D183" s="211" t="s">
        <v>329</v>
      </c>
      <c r="E183" s="211" t="s">
        <v>5</v>
      </c>
      <c r="F183" s="211" t="s">
        <v>6</v>
      </c>
      <c r="G183" s="211" t="s">
        <v>42</v>
      </c>
      <c r="H183" s="211"/>
    </row>
    <row r="184" spans="1:8" s="212" customFormat="1">
      <c r="A184" s="210">
        <v>43176</v>
      </c>
      <c r="B184" s="211" t="s">
        <v>4</v>
      </c>
      <c r="C184" s="211">
        <v>8240</v>
      </c>
      <c r="D184" s="211" t="s">
        <v>162</v>
      </c>
      <c r="E184" s="211" t="s">
        <v>7</v>
      </c>
      <c r="F184" s="211" t="s">
        <v>24</v>
      </c>
      <c r="G184" s="211" t="s">
        <v>42</v>
      </c>
      <c r="H184" s="211"/>
    </row>
    <row r="185" spans="1:8" s="212" customFormat="1">
      <c r="A185" s="210">
        <v>43177</v>
      </c>
      <c r="B185" s="211" t="s">
        <v>4</v>
      </c>
      <c r="C185" s="211">
        <v>8079</v>
      </c>
      <c r="D185" s="211" t="s">
        <v>133</v>
      </c>
      <c r="E185" s="211" t="s">
        <v>24</v>
      </c>
      <c r="F185" s="211" t="s">
        <v>7</v>
      </c>
      <c r="G185" s="211" t="s">
        <v>42</v>
      </c>
      <c r="H185" s="211"/>
    </row>
    <row r="186" spans="1:8" s="212" customFormat="1">
      <c r="A186" s="210">
        <v>43177</v>
      </c>
      <c r="B186" s="211" t="s">
        <v>4</v>
      </c>
      <c r="C186" s="211">
        <v>2711</v>
      </c>
      <c r="D186" s="211" t="s">
        <v>205</v>
      </c>
      <c r="E186" s="211" t="s">
        <v>24</v>
      </c>
      <c r="F186" s="211" t="s">
        <v>7</v>
      </c>
      <c r="G186" s="211" t="s">
        <v>42</v>
      </c>
      <c r="H186" s="211"/>
    </row>
    <row r="187" spans="1:8" s="212" customFormat="1">
      <c r="A187" s="210">
        <v>43177</v>
      </c>
      <c r="B187" s="211" t="s">
        <v>4</v>
      </c>
      <c r="C187" s="211">
        <v>8451</v>
      </c>
      <c r="D187" s="211" t="s">
        <v>385</v>
      </c>
      <c r="E187" s="211" t="s">
        <v>7</v>
      </c>
      <c r="F187" s="211" t="s">
        <v>12</v>
      </c>
      <c r="G187" s="211" t="s">
        <v>42</v>
      </c>
      <c r="H187" s="211"/>
    </row>
    <row r="188" spans="1:8" s="212" customFormat="1">
      <c r="A188" s="210">
        <v>43177</v>
      </c>
      <c r="B188" s="211" t="s">
        <v>4</v>
      </c>
      <c r="C188" s="211">
        <v>3515</v>
      </c>
      <c r="D188" s="211" t="s">
        <v>168</v>
      </c>
      <c r="E188" s="211" t="s">
        <v>25</v>
      </c>
      <c r="F188" s="211" t="s">
        <v>927</v>
      </c>
      <c r="G188" s="211" t="s">
        <v>42</v>
      </c>
      <c r="H188" s="211"/>
    </row>
    <row r="189" spans="1:8" s="212" customFormat="1">
      <c r="A189" s="210">
        <v>43178</v>
      </c>
      <c r="B189" s="211" t="s">
        <v>6</v>
      </c>
      <c r="C189" s="211">
        <v>54146</v>
      </c>
      <c r="D189" s="211" t="s">
        <v>434</v>
      </c>
      <c r="E189" s="211" t="s">
        <v>24</v>
      </c>
      <c r="F189" s="211" t="s">
        <v>6</v>
      </c>
      <c r="G189" s="211" t="s">
        <v>42</v>
      </c>
      <c r="H189" s="211"/>
    </row>
    <row r="190" spans="1:8" s="212" customFormat="1">
      <c r="A190" s="210">
        <v>43180</v>
      </c>
      <c r="B190" s="211" t="s">
        <v>7</v>
      </c>
      <c r="C190" s="211">
        <v>57330</v>
      </c>
      <c r="D190" s="211" t="s">
        <v>413</v>
      </c>
      <c r="E190" s="211" t="s">
        <v>7</v>
      </c>
      <c r="F190" s="211" t="s">
        <v>6</v>
      </c>
      <c r="G190" s="211" t="s">
        <v>42</v>
      </c>
      <c r="H190" s="211"/>
    </row>
    <row r="191" spans="1:8" s="212" customFormat="1">
      <c r="A191" s="210">
        <v>43180</v>
      </c>
      <c r="B191" s="211" t="s">
        <v>4</v>
      </c>
      <c r="C191" s="211">
        <v>3345</v>
      </c>
      <c r="D191" s="211" t="s">
        <v>151</v>
      </c>
      <c r="E191" s="211" t="s">
        <v>5</v>
      </c>
      <c r="F191" s="211" t="s">
        <v>7</v>
      </c>
      <c r="G191" s="211" t="s">
        <v>42</v>
      </c>
      <c r="H191" s="218"/>
    </row>
    <row r="192" spans="1:8" s="212" customFormat="1">
      <c r="A192" s="210">
        <v>43181</v>
      </c>
      <c r="B192" s="211" t="s">
        <v>6</v>
      </c>
      <c r="C192" s="211">
        <v>54597</v>
      </c>
      <c r="D192" s="211" t="s">
        <v>952</v>
      </c>
      <c r="E192" s="211" t="s">
        <v>273</v>
      </c>
      <c r="F192" s="211" t="s">
        <v>6</v>
      </c>
      <c r="G192" s="211" t="s">
        <v>42</v>
      </c>
      <c r="H192" s="211"/>
    </row>
    <row r="193" spans="1:8" s="212" customFormat="1">
      <c r="A193" s="210">
        <v>43190</v>
      </c>
      <c r="B193" s="211" t="s">
        <v>4</v>
      </c>
      <c r="C193" s="211">
        <v>2577</v>
      </c>
      <c r="D193" s="211" t="s">
        <v>205</v>
      </c>
      <c r="E193" s="211" t="s">
        <v>1011</v>
      </c>
      <c r="F193" s="211" t="s">
        <v>7</v>
      </c>
      <c r="G193" s="211" t="s">
        <v>42</v>
      </c>
      <c r="H193" s="211"/>
    </row>
    <row r="194" spans="1:8" s="212" customFormat="1">
      <c r="A194" s="210">
        <v>43190</v>
      </c>
      <c r="B194" s="211" t="s">
        <v>4</v>
      </c>
      <c r="C194" s="211">
        <v>8224</v>
      </c>
      <c r="D194" s="211" t="s">
        <v>162</v>
      </c>
      <c r="E194" s="211" t="s">
        <v>9</v>
      </c>
      <c r="F194" s="211" t="s">
        <v>7</v>
      </c>
      <c r="G194" s="211" t="s">
        <v>42</v>
      </c>
      <c r="H194" s="211"/>
    </row>
    <row r="195" spans="1:8" s="212" customFormat="1">
      <c r="A195" s="210">
        <v>43166</v>
      </c>
      <c r="B195" s="211" t="s">
        <v>7</v>
      </c>
      <c r="C195" s="211">
        <v>54700</v>
      </c>
      <c r="D195" s="211" t="s">
        <v>834</v>
      </c>
      <c r="E195" s="211" t="s">
        <v>7</v>
      </c>
      <c r="F195" s="211" t="s">
        <v>7</v>
      </c>
      <c r="G195" s="211" t="s">
        <v>835</v>
      </c>
      <c r="H195" s="211"/>
    </row>
    <row r="196" spans="1:8" s="212" customFormat="1">
      <c r="A196" s="210">
        <v>43175</v>
      </c>
      <c r="B196" s="211" t="s">
        <v>4</v>
      </c>
      <c r="C196" s="211">
        <v>7317</v>
      </c>
      <c r="D196" s="211" t="s">
        <v>906</v>
      </c>
      <c r="E196" s="211" t="s">
        <v>7</v>
      </c>
      <c r="F196" s="211" t="s">
        <v>24</v>
      </c>
      <c r="G196" s="211" t="s">
        <v>907</v>
      </c>
      <c r="H196" s="211"/>
    </row>
    <row r="197" spans="1:8" s="212" customFormat="1">
      <c r="A197" s="210">
        <v>43184</v>
      </c>
      <c r="B197" s="211" t="s">
        <v>4</v>
      </c>
      <c r="C197" s="211">
        <v>4970</v>
      </c>
      <c r="D197" s="211" t="s">
        <v>974</v>
      </c>
      <c r="E197" s="211" t="s">
        <v>7</v>
      </c>
      <c r="F197" s="211" t="s">
        <v>620</v>
      </c>
      <c r="G197" s="211" t="s">
        <v>510</v>
      </c>
      <c r="H197" s="211"/>
    </row>
    <row r="198" spans="1:8" s="212" customFormat="1">
      <c r="A198" s="210">
        <v>43189</v>
      </c>
      <c r="B198" s="211" t="s">
        <v>4</v>
      </c>
      <c r="C198" s="211">
        <v>6796</v>
      </c>
      <c r="D198" s="211" t="s">
        <v>144</v>
      </c>
      <c r="E198" s="211" t="s">
        <v>5</v>
      </c>
      <c r="F198" s="211" t="s">
        <v>5</v>
      </c>
      <c r="G198" s="211" t="s">
        <v>1008</v>
      </c>
      <c r="H198" s="211"/>
    </row>
    <row r="199" spans="1:8" s="212" customFormat="1">
      <c r="A199" s="48">
        <v>43163</v>
      </c>
      <c r="B199" s="32" t="s">
        <v>4</v>
      </c>
      <c r="C199" s="145">
        <v>1240</v>
      </c>
      <c r="D199" s="32" t="s">
        <v>205</v>
      </c>
      <c r="E199" s="32" t="s">
        <v>447</v>
      </c>
      <c r="F199" s="32" t="s">
        <v>7</v>
      </c>
      <c r="G199" s="32" t="s">
        <v>514</v>
      </c>
      <c r="H199" s="32"/>
    </row>
    <row r="200" spans="1:8" s="212" customFormat="1">
      <c r="A200" s="48">
        <v>43163</v>
      </c>
      <c r="B200" s="32" t="s">
        <v>7</v>
      </c>
      <c r="C200" s="145">
        <v>57365</v>
      </c>
      <c r="D200" s="32" t="s">
        <v>813</v>
      </c>
      <c r="E200" s="32" t="s">
        <v>7</v>
      </c>
      <c r="F200" s="32" t="s">
        <v>24</v>
      </c>
      <c r="G200" s="32" t="s">
        <v>514</v>
      </c>
      <c r="H200" s="32"/>
    </row>
    <row r="201" spans="1:8" s="212" customFormat="1">
      <c r="A201" s="210">
        <v>43189</v>
      </c>
      <c r="B201" s="211" t="s">
        <v>7</v>
      </c>
      <c r="C201" s="211">
        <v>57070</v>
      </c>
      <c r="D201" s="211" t="s">
        <v>785</v>
      </c>
      <c r="E201" s="211" t="s">
        <v>7</v>
      </c>
      <c r="F201" s="211" t="s">
        <v>7</v>
      </c>
      <c r="G201" s="211" t="s">
        <v>514</v>
      </c>
      <c r="H201" s="211"/>
    </row>
    <row r="202" spans="1:8" s="212" customFormat="1">
      <c r="A202" s="210">
        <v>43182</v>
      </c>
      <c r="B202" s="211" t="s">
        <v>4</v>
      </c>
      <c r="C202" s="211">
        <v>1453</v>
      </c>
      <c r="D202" s="211" t="s">
        <v>205</v>
      </c>
      <c r="E202" s="211" t="s">
        <v>7</v>
      </c>
      <c r="F202" s="211" t="s">
        <v>24</v>
      </c>
      <c r="G202" s="211" t="s">
        <v>954</v>
      </c>
      <c r="H202" s="211"/>
    </row>
    <row r="203" spans="1:8" s="212" customFormat="1">
      <c r="A203" s="210">
        <v>43167</v>
      </c>
      <c r="B203" s="211" t="s">
        <v>7</v>
      </c>
      <c r="C203" s="211">
        <v>57310</v>
      </c>
      <c r="D203" s="211" t="s">
        <v>833</v>
      </c>
      <c r="E203" s="211" t="s">
        <v>7</v>
      </c>
      <c r="F203" s="211" t="s">
        <v>6</v>
      </c>
      <c r="G203" s="211" t="s">
        <v>846</v>
      </c>
      <c r="H203" s="211"/>
    </row>
    <row r="204" spans="1:8" s="212" customFormat="1">
      <c r="A204" s="210">
        <v>43176</v>
      </c>
      <c r="B204" s="211" t="s">
        <v>4</v>
      </c>
      <c r="C204" s="211">
        <v>8223</v>
      </c>
      <c r="D204" s="211" t="s">
        <v>162</v>
      </c>
      <c r="E204" s="211" t="s">
        <v>18</v>
      </c>
      <c r="F204" s="211" t="s">
        <v>24</v>
      </c>
      <c r="G204" s="211" t="s">
        <v>846</v>
      </c>
      <c r="H204" s="211"/>
    </row>
    <row r="205" spans="1:8" s="212" customFormat="1">
      <c r="A205" s="210">
        <v>43177</v>
      </c>
      <c r="B205" s="211" t="s">
        <v>7</v>
      </c>
      <c r="C205" s="211">
        <v>57925</v>
      </c>
      <c r="D205" s="211" t="s">
        <v>936</v>
      </c>
      <c r="E205" s="211" t="s">
        <v>7</v>
      </c>
      <c r="F205" s="211" t="s">
        <v>937</v>
      </c>
      <c r="G205" s="211" t="s">
        <v>938</v>
      </c>
      <c r="H205" s="211"/>
    </row>
    <row r="206" spans="1:8" s="212" customFormat="1">
      <c r="A206" s="210">
        <v>43177</v>
      </c>
      <c r="B206" s="211" t="s">
        <v>4</v>
      </c>
      <c r="C206" s="211">
        <v>5698</v>
      </c>
      <c r="D206" s="211" t="s">
        <v>931</v>
      </c>
      <c r="E206" s="211" t="s">
        <v>5</v>
      </c>
      <c r="F206" s="211" t="s">
        <v>7</v>
      </c>
      <c r="G206" s="211" t="s">
        <v>932</v>
      </c>
      <c r="H206" s="211"/>
    </row>
    <row r="207" spans="1:8" s="212" customFormat="1">
      <c r="A207" s="210">
        <v>43186</v>
      </c>
      <c r="B207" s="211" t="s">
        <v>6</v>
      </c>
      <c r="C207" s="211">
        <v>38114</v>
      </c>
      <c r="D207" s="211" t="s">
        <v>993</v>
      </c>
      <c r="E207" s="211" t="s">
        <v>6</v>
      </c>
      <c r="F207" s="211" t="s">
        <v>6</v>
      </c>
      <c r="G207" s="211" t="s">
        <v>994</v>
      </c>
      <c r="H207" s="211"/>
    </row>
    <row r="208" spans="1:8" s="212" customFormat="1">
      <c r="A208" s="210">
        <v>43167</v>
      </c>
      <c r="B208" s="211" t="s">
        <v>4</v>
      </c>
      <c r="C208" s="211">
        <v>4640</v>
      </c>
      <c r="D208" s="211" t="s">
        <v>131</v>
      </c>
      <c r="E208" s="211" t="s">
        <v>18</v>
      </c>
      <c r="F208" s="211" t="s">
        <v>7</v>
      </c>
      <c r="G208" s="211" t="s">
        <v>855</v>
      </c>
      <c r="H208" s="211"/>
    </row>
    <row r="209" spans="1:8" s="212" customFormat="1">
      <c r="A209" s="210">
        <v>43170</v>
      </c>
      <c r="B209" s="211" t="s">
        <v>4</v>
      </c>
      <c r="C209" s="211">
        <v>3368</v>
      </c>
      <c r="D209" s="211" t="s">
        <v>887</v>
      </c>
      <c r="E209" s="211" t="s">
        <v>888</v>
      </c>
      <c r="F209" s="211" t="s">
        <v>7</v>
      </c>
      <c r="G209" s="211" t="s">
        <v>65</v>
      </c>
      <c r="H209" s="211"/>
    </row>
    <row r="210" spans="1:8" s="212" customFormat="1">
      <c r="A210" s="210">
        <v>43170</v>
      </c>
      <c r="B210" s="211" t="s">
        <v>7</v>
      </c>
      <c r="C210" s="211">
        <v>57780</v>
      </c>
      <c r="D210" s="211" t="s">
        <v>893</v>
      </c>
      <c r="E210" s="211" t="s">
        <v>7</v>
      </c>
      <c r="F210" s="211"/>
      <c r="G210" s="211" t="s">
        <v>65</v>
      </c>
      <c r="H210" s="211"/>
    </row>
    <row r="211" spans="1:8" s="212" customFormat="1">
      <c r="A211" s="210">
        <v>43183</v>
      </c>
      <c r="B211" s="211" t="s">
        <v>4</v>
      </c>
      <c r="C211" s="211">
        <v>4980</v>
      </c>
      <c r="D211" s="211" t="s">
        <v>290</v>
      </c>
      <c r="E211" s="211" t="s">
        <v>25</v>
      </c>
      <c r="F211" s="211" t="s">
        <v>7</v>
      </c>
      <c r="G211" s="211" t="s">
        <v>65</v>
      </c>
      <c r="H211" s="211"/>
    </row>
    <row r="212" spans="1:8" s="212" customFormat="1">
      <c r="A212" s="210">
        <v>43184</v>
      </c>
      <c r="B212" s="211" t="s">
        <v>6</v>
      </c>
      <c r="C212" s="211">
        <v>54655</v>
      </c>
      <c r="D212" s="211" t="s">
        <v>977</v>
      </c>
      <c r="E212" s="211" t="s">
        <v>24</v>
      </c>
      <c r="F212" s="211" t="s">
        <v>6</v>
      </c>
      <c r="G212" s="211" t="s">
        <v>65</v>
      </c>
      <c r="H212" s="211"/>
    </row>
    <row r="213" spans="1:8" s="212" customFormat="1">
      <c r="A213" s="210">
        <v>43184</v>
      </c>
      <c r="B213" s="211" t="s">
        <v>4</v>
      </c>
      <c r="C213" s="211">
        <v>1842</v>
      </c>
      <c r="D213" s="211" t="s">
        <v>307</v>
      </c>
      <c r="E213" s="211" t="s">
        <v>9</v>
      </c>
      <c r="F213" s="211" t="s">
        <v>35</v>
      </c>
      <c r="G213" s="211" t="s">
        <v>65</v>
      </c>
      <c r="H213" s="211"/>
    </row>
    <row r="214" spans="1:8" s="212" customFormat="1">
      <c r="A214" s="210">
        <v>43190</v>
      </c>
      <c r="B214" s="211" t="s">
        <v>4</v>
      </c>
      <c r="C214" s="211">
        <v>2665</v>
      </c>
      <c r="D214" s="211" t="s">
        <v>205</v>
      </c>
      <c r="E214" s="211" t="s">
        <v>6</v>
      </c>
      <c r="F214" s="211" t="s">
        <v>28</v>
      </c>
      <c r="G214" s="211" t="s">
        <v>65</v>
      </c>
      <c r="H214" s="211"/>
    </row>
    <row r="215" spans="1:8" s="212" customFormat="1">
      <c r="A215" s="210">
        <v>43189</v>
      </c>
      <c r="B215" s="211" t="s">
        <v>7</v>
      </c>
      <c r="C215" s="211">
        <v>57570</v>
      </c>
      <c r="D215" s="211" t="s">
        <v>359</v>
      </c>
      <c r="E215" s="211" t="s">
        <v>7</v>
      </c>
      <c r="F215" s="211" t="s">
        <v>24</v>
      </c>
      <c r="G215" s="211" t="s">
        <v>64</v>
      </c>
      <c r="H215" s="211"/>
    </row>
    <row r="216" spans="1:8" s="212" customFormat="1">
      <c r="A216" s="210">
        <v>43176</v>
      </c>
      <c r="B216" s="211" t="s">
        <v>4</v>
      </c>
      <c r="C216" s="211">
        <v>5760</v>
      </c>
      <c r="D216" s="211" t="s">
        <v>338</v>
      </c>
      <c r="E216" s="211" t="s">
        <v>82</v>
      </c>
      <c r="F216" s="211" t="s">
        <v>24</v>
      </c>
      <c r="G216" s="211" t="s">
        <v>915</v>
      </c>
      <c r="H216" s="211"/>
    </row>
    <row r="217" spans="1:8" s="212" customFormat="1">
      <c r="A217" s="210">
        <v>43177</v>
      </c>
      <c r="B217" s="211" t="s">
        <v>7</v>
      </c>
      <c r="C217" s="211">
        <v>57100</v>
      </c>
      <c r="D217" s="211" t="s">
        <v>369</v>
      </c>
      <c r="E217" s="211" t="s">
        <v>7</v>
      </c>
      <c r="F217" s="211" t="s">
        <v>24</v>
      </c>
      <c r="G217" s="211" t="s">
        <v>945</v>
      </c>
      <c r="H217" s="211"/>
    </row>
    <row r="218" spans="1:8" s="212" customFormat="1">
      <c r="A218" s="210">
        <v>43177</v>
      </c>
      <c r="B218" s="211" t="s">
        <v>4</v>
      </c>
      <c r="C218" s="211">
        <v>1309</v>
      </c>
      <c r="D218" s="211" t="s">
        <v>205</v>
      </c>
      <c r="E218" s="211" t="s">
        <v>489</v>
      </c>
      <c r="F218" s="211" t="s">
        <v>6</v>
      </c>
      <c r="G218" s="211" t="s">
        <v>922</v>
      </c>
      <c r="H218" s="211"/>
    </row>
    <row r="219" spans="1:8" s="212" customFormat="1">
      <c r="A219" s="210">
        <v>43176</v>
      </c>
      <c r="B219" s="211" t="s">
        <v>4</v>
      </c>
      <c r="C219" s="211">
        <v>1161</v>
      </c>
      <c r="D219" s="211" t="s">
        <v>205</v>
      </c>
      <c r="E219" s="211" t="s">
        <v>7</v>
      </c>
      <c r="F219" s="211" t="s">
        <v>24</v>
      </c>
      <c r="G219" s="211" t="s">
        <v>919</v>
      </c>
      <c r="H219" s="211"/>
    </row>
    <row r="220" spans="1:8" s="212" customFormat="1">
      <c r="A220" s="210">
        <v>43184</v>
      </c>
      <c r="B220" s="211" t="s">
        <v>4</v>
      </c>
      <c r="C220" s="211">
        <v>4342</v>
      </c>
      <c r="D220" s="211" t="s">
        <v>141</v>
      </c>
      <c r="E220" s="211" t="s">
        <v>5</v>
      </c>
      <c r="F220" s="211" t="s">
        <v>7</v>
      </c>
      <c r="G220" s="211" t="s">
        <v>982</v>
      </c>
      <c r="H220" s="211"/>
    </row>
    <row r="221" spans="1:8" s="212" customFormat="1">
      <c r="A221" s="48">
        <v>43162</v>
      </c>
      <c r="B221" s="32" t="s">
        <v>4</v>
      </c>
      <c r="C221" s="145">
        <v>9155</v>
      </c>
      <c r="D221" s="32" t="s">
        <v>487</v>
      </c>
      <c r="E221" s="32" t="s">
        <v>4</v>
      </c>
      <c r="F221" s="32" t="s">
        <v>7</v>
      </c>
      <c r="G221" s="32" t="s">
        <v>794</v>
      </c>
      <c r="H221" s="32"/>
    </row>
    <row r="222" spans="1:8" s="212" customFormat="1">
      <c r="A222" s="48">
        <v>43163</v>
      </c>
      <c r="B222" s="32" t="s">
        <v>4</v>
      </c>
      <c r="C222" s="145">
        <v>7246</v>
      </c>
      <c r="D222" s="32" t="s">
        <v>156</v>
      </c>
      <c r="E222" s="32" t="s">
        <v>24</v>
      </c>
      <c r="F222" s="32" t="s">
        <v>7</v>
      </c>
      <c r="G222" s="32" t="s">
        <v>794</v>
      </c>
      <c r="H222" s="32"/>
    </row>
    <row r="223" spans="1:8" s="212" customFormat="1">
      <c r="A223" s="48">
        <v>43163</v>
      </c>
      <c r="B223" s="32" t="s">
        <v>4</v>
      </c>
      <c r="C223" s="145">
        <v>2636</v>
      </c>
      <c r="D223" s="32" t="s">
        <v>205</v>
      </c>
      <c r="E223" s="32" t="s">
        <v>284</v>
      </c>
      <c r="F223" s="32" t="s">
        <v>803</v>
      </c>
      <c r="G223" s="32" t="s">
        <v>794</v>
      </c>
      <c r="H223" s="32"/>
    </row>
    <row r="224" spans="1:8" s="212" customFormat="1">
      <c r="A224" s="48">
        <v>43163</v>
      </c>
      <c r="B224" s="32" t="s">
        <v>6</v>
      </c>
      <c r="C224" s="145">
        <v>66693</v>
      </c>
      <c r="D224" s="32"/>
      <c r="E224" s="32" t="s">
        <v>804</v>
      </c>
      <c r="F224" s="32" t="s">
        <v>5</v>
      </c>
      <c r="G224" s="32" t="s">
        <v>794</v>
      </c>
      <c r="H224" s="32"/>
    </row>
    <row r="225" spans="1:8" s="212" customFormat="1">
      <c r="A225" s="210">
        <v>43188</v>
      </c>
      <c r="B225" s="211" t="s">
        <v>6</v>
      </c>
      <c r="C225" s="211">
        <v>54456</v>
      </c>
      <c r="D225" s="211" t="s">
        <v>999</v>
      </c>
      <c r="E225" s="211" t="s">
        <v>6</v>
      </c>
      <c r="F225" s="211" t="s">
        <v>6</v>
      </c>
      <c r="G225" s="211" t="s">
        <v>794</v>
      </c>
      <c r="H225" s="211"/>
    </row>
    <row r="226" spans="1:8" s="212" customFormat="1">
      <c r="A226" s="48">
        <v>43160</v>
      </c>
      <c r="B226" s="32" t="s">
        <v>7</v>
      </c>
      <c r="C226" s="145">
        <v>54490</v>
      </c>
      <c r="D226" s="32" t="s">
        <v>749</v>
      </c>
      <c r="E226" s="32" t="s">
        <v>7</v>
      </c>
      <c r="F226" s="32" t="s">
        <v>9</v>
      </c>
      <c r="G226" s="32" t="s">
        <v>609</v>
      </c>
      <c r="H226" s="32"/>
    </row>
    <row r="227" spans="1:8" s="212" customFormat="1">
      <c r="A227" s="48">
        <v>43160</v>
      </c>
      <c r="B227" s="32" t="s">
        <v>7</v>
      </c>
      <c r="C227" s="145">
        <v>57390</v>
      </c>
      <c r="D227" s="32" t="s">
        <v>350</v>
      </c>
      <c r="E227" s="32" t="s">
        <v>7</v>
      </c>
      <c r="F227" s="32" t="s">
        <v>7</v>
      </c>
      <c r="G227" s="32" t="s">
        <v>609</v>
      </c>
      <c r="H227" s="32"/>
    </row>
    <row r="228" spans="1:8" s="212" customFormat="1">
      <c r="A228" s="48">
        <v>43160</v>
      </c>
      <c r="B228" s="32" t="s">
        <v>7</v>
      </c>
      <c r="C228" s="145">
        <v>54000</v>
      </c>
      <c r="D228" s="32" t="s">
        <v>750</v>
      </c>
      <c r="E228" s="32" t="s">
        <v>7</v>
      </c>
      <c r="F228" s="32" t="s">
        <v>7</v>
      </c>
      <c r="G228" s="32" t="s">
        <v>609</v>
      </c>
      <c r="H228" s="32"/>
    </row>
    <row r="229" spans="1:8" s="212" customFormat="1">
      <c r="A229" s="48">
        <v>43161</v>
      </c>
      <c r="B229" s="32" t="s">
        <v>4</v>
      </c>
      <c r="C229" s="145">
        <v>1726</v>
      </c>
      <c r="D229" s="32" t="s">
        <v>205</v>
      </c>
      <c r="E229" s="32" t="s">
        <v>7</v>
      </c>
      <c r="F229" s="32" t="s">
        <v>24</v>
      </c>
      <c r="G229" s="32" t="s">
        <v>609</v>
      </c>
      <c r="H229" s="32"/>
    </row>
    <row r="230" spans="1:8" s="212" customFormat="1">
      <c r="A230" s="48">
        <v>43161</v>
      </c>
      <c r="B230" s="32" t="s">
        <v>6</v>
      </c>
      <c r="C230" s="145">
        <v>38114</v>
      </c>
      <c r="D230" s="32" t="s">
        <v>784</v>
      </c>
      <c r="E230" s="32" t="s">
        <v>6</v>
      </c>
      <c r="F230" s="32" t="s">
        <v>7</v>
      </c>
      <c r="G230" s="32" t="s">
        <v>609</v>
      </c>
      <c r="H230" s="32"/>
    </row>
    <row r="231" spans="1:8" s="212" customFormat="1" ht="15.75" customHeight="1">
      <c r="A231" s="48">
        <v>43161</v>
      </c>
      <c r="B231" s="32" t="s">
        <v>4</v>
      </c>
      <c r="C231" s="145">
        <v>2441</v>
      </c>
      <c r="D231" s="32" t="s">
        <v>205</v>
      </c>
      <c r="E231" s="32" t="s">
        <v>7</v>
      </c>
      <c r="F231" s="32" t="s">
        <v>24</v>
      </c>
      <c r="G231" s="32" t="s">
        <v>609</v>
      </c>
      <c r="H231" s="32"/>
    </row>
    <row r="232" spans="1:8" s="212" customFormat="1">
      <c r="A232" s="48">
        <v>43162</v>
      </c>
      <c r="B232" s="32" t="s">
        <v>4</v>
      </c>
      <c r="C232" s="145">
        <v>8230</v>
      </c>
      <c r="D232" s="32" t="s">
        <v>162</v>
      </c>
      <c r="E232" s="32" t="s">
        <v>489</v>
      </c>
      <c r="F232" s="32" t="s">
        <v>24</v>
      </c>
      <c r="G232" s="32" t="s">
        <v>609</v>
      </c>
      <c r="H232" s="32"/>
    </row>
    <row r="233" spans="1:8" s="212" customFormat="1">
      <c r="A233" s="48">
        <v>43162</v>
      </c>
      <c r="B233" s="32" t="s">
        <v>7</v>
      </c>
      <c r="C233" s="145">
        <v>54190</v>
      </c>
      <c r="D233" s="32" t="s">
        <v>791</v>
      </c>
      <c r="E233" s="32" t="s">
        <v>7</v>
      </c>
      <c r="F233" s="32" t="s">
        <v>24</v>
      </c>
      <c r="G233" s="32" t="s">
        <v>609</v>
      </c>
      <c r="H233" s="32"/>
    </row>
    <row r="234" spans="1:8" s="212" customFormat="1">
      <c r="A234" s="48">
        <v>43162</v>
      </c>
      <c r="B234" s="32" t="s">
        <v>4</v>
      </c>
      <c r="C234" s="145">
        <v>9378</v>
      </c>
      <c r="D234" s="32" t="s">
        <v>796</v>
      </c>
      <c r="E234" s="32" t="s">
        <v>5</v>
      </c>
      <c r="F234" s="32" t="s">
        <v>122</v>
      </c>
      <c r="G234" s="32" t="s">
        <v>609</v>
      </c>
      <c r="H234" s="32"/>
    </row>
    <row r="235" spans="1:8" s="212" customFormat="1">
      <c r="A235" s="210">
        <v>43188</v>
      </c>
      <c r="B235" s="211" t="s">
        <v>6</v>
      </c>
      <c r="C235" s="211">
        <v>38442</v>
      </c>
      <c r="D235" s="211" t="s">
        <v>1001</v>
      </c>
      <c r="E235" s="211" t="s">
        <v>6</v>
      </c>
      <c r="F235" s="211" t="s">
        <v>6</v>
      </c>
      <c r="G235" s="211" t="s">
        <v>609</v>
      </c>
      <c r="H235" s="211"/>
    </row>
    <row r="236" spans="1:8" s="212" customFormat="1">
      <c r="A236" s="210">
        <v>43189</v>
      </c>
      <c r="B236" s="211" t="s">
        <v>6</v>
      </c>
      <c r="C236" s="211">
        <v>66780</v>
      </c>
      <c r="D236" s="211" t="s">
        <v>1005</v>
      </c>
      <c r="E236" s="211" t="s">
        <v>6</v>
      </c>
      <c r="F236" s="211" t="s">
        <v>6</v>
      </c>
      <c r="G236" s="211" t="s">
        <v>609</v>
      </c>
      <c r="H236" s="211"/>
    </row>
    <row r="237" spans="1:8" s="212" customFormat="1">
      <c r="A237" s="210">
        <v>43189</v>
      </c>
      <c r="B237" s="211" t="s">
        <v>6</v>
      </c>
      <c r="C237" s="211">
        <v>40764</v>
      </c>
      <c r="D237" s="211" t="s">
        <v>1006</v>
      </c>
      <c r="E237" s="211" t="s">
        <v>6</v>
      </c>
      <c r="F237" s="211" t="s">
        <v>24</v>
      </c>
      <c r="G237" s="211" t="s">
        <v>1007</v>
      </c>
      <c r="H237" s="211"/>
    </row>
    <row r="238" spans="1:8" s="212" customFormat="1">
      <c r="A238" s="48">
        <v>43162</v>
      </c>
      <c r="B238" s="32" t="s">
        <v>22</v>
      </c>
      <c r="C238" s="145">
        <v>6747</v>
      </c>
      <c r="D238" s="32" t="s">
        <v>642</v>
      </c>
      <c r="E238" s="32" t="s">
        <v>7</v>
      </c>
      <c r="F238" s="32" t="s">
        <v>6</v>
      </c>
      <c r="G238" s="32" t="s">
        <v>1042</v>
      </c>
      <c r="H238" s="32"/>
    </row>
    <row r="239" spans="1:8" s="212" customFormat="1">
      <c r="A239" s="210">
        <v>43167</v>
      </c>
      <c r="B239" s="211" t="s">
        <v>22</v>
      </c>
      <c r="C239" s="211">
        <v>6790</v>
      </c>
      <c r="D239" s="211" t="s">
        <v>479</v>
      </c>
      <c r="E239" s="211" t="s">
        <v>25</v>
      </c>
      <c r="F239" s="211" t="s">
        <v>35</v>
      </c>
      <c r="G239" s="211" t="s">
        <v>1034</v>
      </c>
      <c r="H239" s="211"/>
    </row>
    <row r="240" spans="1:8" s="212" customFormat="1">
      <c r="A240" s="210">
        <v>43170</v>
      </c>
      <c r="B240" s="211" t="s">
        <v>4</v>
      </c>
      <c r="C240" s="211">
        <v>4758</v>
      </c>
      <c r="D240" s="211" t="s">
        <v>180</v>
      </c>
      <c r="E240" s="211" t="s">
        <v>5</v>
      </c>
      <c r="F240" s="211" t="s">
        <v>25</v>
      </c>
      <c r="G240" s="211" t="s">
        <v>889</v>
      </c>
      <c r="H240" s="211"/>
    </row>
    <row r="241" spans="1:10" s="212" customFormat="1">
      <c r="A241" s="210">
        <v>43177</v>
      </c>
      <c r="B241" s="211" t="s">
        <v>4</v>
      </c>
      <c r="C241" s="211">
        <v>8010</v>
      </c>
      <c r="D241" s="211" t="s">
        <v>135</v>
      </c>
      <c r="E241" s="211" t="s">
        <v>885</v>
      </c>
      <c r="F241" s="211"/>
      <c r="G241" s="211" t="s">
        <v>1046</v>
      </c>
      <c r="H241" s="211"/>
    </row>
    <row r="242" spans="1:10" s="212" customFormat="1">
      <c r="A242" s="210">
        <v>43170</v>
      </c>
      <c r="B242" s="211" t="s">
        <v>4</v>
      </c>
      <c r="C242" s="211">
        <v>3440</v>
      </c>
      <c r="D242" s="211" t="s">
        <v>141</v>
      </c>
      <c r="E242" s="211" t="s">
        <v>5</v>
      </c>
      <c r="F242" s="211" t="s">
        <v>5</v>
      </c>
      <c r="G242" s="211" t="s">
        <v>895</v>
      </c>
      <c r="H242" s="211"/>
    </row>
    <row r="243" spans="1:10" s="212" customFormat="1">
      <c r="A243" s="210">
        <v>43177</v>
      </c>
      <c r="B243" s="211" t="s">
        <v>4</v>
      </c>
      <c r="C243" s="211">
        <v>3939</v>
      </c>
      <c r="D243" s="211" t="s">
        <v>175</v>
      </c>
      <c r="E243" s="211" t="s">
        <v>5</v>
      </c>
      <c r="F243" s="211" t="s">
        <v>6</v>
      </c>
      <c r="G243" s="211" t="s">
        <v>939</v>
      </c>
      <c r="H243" s="211"/>
    </row>
    <row r="244" spans="1:10" s="212" customFormat="1">
      <c r="A244" s="48">
        <v>43162</v>
      </c>
      <c r="B244" s="32" t="s">
        <v>7</v>
      </c>
      <c r="C244" s="145">
        <v>54590</v>
      </c>
      <c r="D244" s="32" t="s">
        <v>587</v>
      </c>
      <c r="E244" s="32" t="s">
        <v>7</v>
      </c>
      <c r="F244" s="32" t="s">
        <v>24</v>
      </c>
      <c r="G244" s="32" t="s">
        <v>380</v>
      </c>
      <c r="H244" s="32"/>
    </row>
    <row r="245" spans="1:10" s="212" customFormat="1">
      <c r="A245" s="48">
        <v>43162</v>
      </c>
      <c r="B245" s="32" t="s">
        <v>4</v>
      </c>
      <c r="C245" s="145">
        <v>2621</v>
      </c>
      <c r="D245" s="32" t="s">
        <v>205</v>
      </c>
      <c r="E245" s="32" t="s">
        <v>25</v>
      </c>
      <c r="F245" s="32" t="s">
        <v>7</v>
      </c>
      <c r="G245" s="32" t="s">
        <v>380</v>
      </c>
      <c r="H245" s="32"/>
    </row>
    <row r="246" spans="1:10" s="212" customFormat="1">
      <c r="A246" s="210">
        <v>43164</v>
      </c>
      <c r="B246" s="211" t="s">
        <v>7</v>
      </c>
      <c r="C246" s="211">
        <v>57180</v>
      </c>
      <c r="D246" s="211" t="s">
        <v>823</v>
      </c>
      <c r="E246" s="211" t="s">
        <v>7</v>
      </c>
      <c r="F246" s="211" t="s">
        <v>24</v>
      </c>
      <c r="G246" s="211" t="s">
        <v>824</v>
      </c>
      <c r="H246" s="211"/>
    </row>
    <row r="247" spans="1:10" s="212" customFormat="1">
      <c r="A247" s="210">
        <v>43171</v>
      </c>
      <c r="B247" s="211" t="s">
        <v>4</v>
      </c>
      <c r="C247" s="211">
        <v>6212</v>
      </c>
      <c r="D247" s="211" t="s">
        <v>287</v>
      </c>
      <c r="E247" s="211" t="s">
        <v>5</v>
      </c>
      <c r="F247" s="211" t="s">
        <v>122</v>
      </c>
      <c r="G247" s="211" t="s">
        <v>901</v>
      </c>
      <c r="H247" s="211"/>
    </row>
    <row r="248" spans="1:10" s="212" customFormat="1">
      <c r="A248" s="48">
        <v>43162</v>
      </c>
      <c r="B248" s="32" t="s">
        <v>7</v>
      </c>
      <c r="C248" s="146" t="s">
        <v>786</v>
      </c>
      <c r="D248" s="32" t="s">
        <v>787</v>
      </c>
      <c r="E248" s="32" t="s">
        <v>7</v>
      </c>
      <c r="F248" s="32" t="s">
        <v>7</v>
      </c>
      <c r="G248" s="32" t="s">
        <v>1044</v>
      </c>
      <c r="H248" s="32"/>
    </row>
    <row r="249" spans="1:10" s="212" customFormat="1" ht="15" customHeight="1">
      <c r="A249" s="48">
        <v>43162</v>
      </c>
      <c r="B249" s="32" t="s">
        <v>4</v>
      </c>
      <c r="C249" s="145">
        <v>6931</v>
      </c>
      <c r="D249" s="32" t="s">
        <v>801</v>
      </c>
      <c r="E249" s="32" t="s">
        <v>377</v>
      </c>
      <c r="F249" s="32" t="s">
        <v>7</v>
      </c>
      <c r="G249" s="32" t="s">
        <v>802</v>
      </c>
      <c r="H249" s="32"/>
    </row>
    <row r="250" spans="1:10" s="212" customFormat="1">
      <c r="A250" s="210">
        <v>43170</v>
      </c>
      <c r="B250" s="211" t="s">
        <v>4</v>
      </c>
      <c r="C250" s="211">
        <v>1258</v>
      </c>
      <c r="D250" s="211" t="s">
        <v>205</v>
      </c>
      <c r="E250" s="211" t="s">
        <v>7</v>
      </c>
      <c r="F250" s="211" t="s">
        <v>24</v>
      </c>
      <c r="G250" s="211" t="s">
        <v>1045</v>
      </c>
      <c r="H250" s="211"/>
    </row>
    <row r="251" spans="1:10" s="212" customFormat="1">
      <c r="A251" s="48">
        <v>43160</v>
      </c>
      <c r="B251" s="32" t="s">
        <v>7</v>
      </c>
      <c r="C251" s="145">
        <v>57100</v>
      </c>
      <c r="D251" s="32" t="s">
        <v>369</v>
      </c>
      <c r="E251" s="32" t="s">
        <v>7</v>
      </c>
      <c r="F251" s="32" t="s">
        <v>7</v>
      </c>
      <c r="G251" s="32" t="s">
        <v>391</v>
      </c>
      <c r="H251" s="32"/>
      <c r="J251" s="212">
        <f>13474.49+5310.92</f>
        <v>18785.41</v>
      </c>
    </row>
    <row r="252" spans="1:10" s="212" customFormat="1">
      <c r="A252" s="210">
        <v>43166</v>
      </c>
      <c r="B252" s="211" t="s">
        <v>7</v>
      </c>
      <c r="C252" s="211">
        <v>54400</v>
      </c>
      <c r="D252" s="211" t="s">
        <v>408</v>
      </c>
      <c r="E252" s="211" t="s">
        <v>7</v>
      </c>
      <c r="F252" s="211" t="s">
        <v>5</v>
      </c>
      <c r="G252" s="211" t="s">
        <v>877</v>
      </c>
      <c r="H252" s="211"/>
    </row>
    <row r="253" spans="1:10" s="212" customFormat="1">
      <c r="A253" s="48">
        <v>43163</v>
      </c>
      <c r="B253" s="32" t="s">
        <v>4</v>
      </c>
      <c r="C253" s="145">
        <v>4243</v>
      </c>
      <c r="D253" s="32" t="s">
        <v>141</v>
      </c>
      <c r="E253" s="32" t="s">
        <v>5</v>
      </c>
      <c r="F253" s="32" t="s">
        <v>7</v>
      </c>
      <c r="G253" s="32" t="s">
        <v>878</v>
      </c>
      <c r="H253" s="32"/>
    </row>
    <row r="254" spans="1:10" s="212" customFormat="1">
      <c r="A254" s="48">
        <v>43162</v>
      </c>
      <c r="B254" s="32" t="s">
        <v>22</v>
      </c>
      <c r="C254" s="145">
        <v>6723</v>
      </c>
      <c r="D254" s="32" t="s">
        <v>799</v>
      </c>
      <c r="E254" s="32" t="s">
        <v>7</v>
      </c>
      <c r="F254" s="32" t="s">
        <v>7</v>
      </c>
      <c r="G254" s="32" t="s">
        <v>879</v>
      </c>
      <c r="H254" s="32"/>
    </row>
    <row r="255" spans="1:10" s="212" customFormat="1">
      <c r="A255" s="48">
        <v>43163</v>
      </c>
      <c r="B255" s="32" t="s">
        <v>7</v>
      </c>
      <c r="C255" s="145">
        <v>54400</v>
      </c>
      <c r="D255" s="32" t="s">
        <v>815</v>
      </c>
      <c r="E255" s="32" t="s">
        <v>7</v>
      </c>
      <c r="F255" s="32" t="s">
        <v>24</v>
      </c>
      <c r="G255" s="32" t="s">
        <v>880</v>
      </c>
      <c r="H255" s="32"/>
    </row>
    <row r="256" spans="1:10" s="212" customFormat="1">
      <c r="A256" s="210">
        <v>43190</v>
      </c>
      <c r="B256" s="211" t="s">
        <v>4</v>
      </c>
      <c r="C256" s="211">
        <v>4408</v>
      </c>
      <c r="D256" s="211" t="s">
        <v>158</v>
      </c>
      <c r="E256" s="211" t="s">
        <v>24</v>
      </c>
      <c r="F256" s="211" t="s">
        <v>6</v>
      </c>
      <c r="G256" s="211" t="s">
        <v>880</v>
      </c>
      <c r="H256" s="211"/>
    </row>
    <row r="257" spans="1:8" s="212" customFormat="1">
      <c r="A257" s="210">
        <v>43174</v>
      </c>
      <c r="B257" s="211" t="s">
        <v>4</v>
      </c>
      <c r="C257" s="211">
        <v>7248</v>
      </c>
      <c r="D257" s="211" t="s">
        <v>153</v>
      </c>
      <c r="E257" s="211" t="s">
        <v>24</v>
      </c>
      <c r="F257" s="211" t="s">
        <v>7</v>
      </c>
      <c r="G257" s="211" t="s">
        <v>1040</v>
      </c>
      <c r="H257" s="211"/>
    </row>
    <row r="258" spans="1:8" s="212" customFormat="1">
      <c r="A258" s="48">
        <v>43163</v>
      </c>
      <c r="B258" s="32" t="s">
        <v>4</v>
      </c>
      <c r="C258" s="145">
        <v>7339</v>
      </c>
      <c r="D258" s="32" t="s">
        <v>130</v>
      </c>
      <c r="E258" s="32" t="s">
        <v>79</v>
      </c>
      <c r="F258" s="32" t="s">
        <v>24</v>
      </c>
      <c r="G258" s="32" t="s">
        <v>881</v>
      </c>
      <c r="H258" s="32"/>
    </row>
    <row r="259" spans="1:8" s="212" customFormat="1">
      <c r="A259" s="48">
        <v>43163</v>
      </c>
      <c r="B259" s="32" t="s">
        <v>4</v>
      </c>
      <c r="C259" s="145">
        <v>8141</v>
      </c>
      <c r="D259" s="32" t="s">
        <v>148</v>
      </c>
      <c r="E259" s="32" t="s">
        <v>808</v>
      </c>
      <c r="F259" s="32" t="s">
        <v>809</v>
      </c>
      <c r="G259" s="32" t="s">
        <v>881</v>
      </c>
      <c r="H259" s="32"/>
    </row>
    <row r="260" spans="1:8" s="212" customFormat="1">
      <c r="A260" s="210">
        <v>43184</v>
      </c>
      <c r="B260" s="211" t="s">
        <v>4</v>
      </c>
      <c r="C260" s="211">
        <v>2665</v>
      </c>
      <c r="D260" s="211" t="s">
        <v>979</v>
      </c>
      <c r="E260" s="211" t="s">
        <v>5</v>
      </c>
      <c r="F260" s="211" t="s">
        <v>6</v>
      </c>
      <c r="G260" s="211" t="s">
        <v>1041</v>
      </c>
      <c r="H260" s="211"/>
    </row>
    <row r="261" spans="1:8" s="212" customFormat="1">
      <c r="A261" s="210">
        <v>43184</v>
      </c>
      <c r="B261" s="211" t="s">
        <v>4</v>
      </c>
      <c r="C261" s="211">
        <v>2310</v>
      </c>
      <c r="D261" s="211" t="s">
        <v>981</v>
      </c>
      <c r="E261" s="211" t="s">
        <v>5</v>
      </c>
      <c r="F261" s="211" t="s">
        <v>6</v>
      </c>
      <c r="G261" s="211" t="s">
        <v>1041</v>
      </c>
      <c r="H261" s="210"/>
    </row>
    <row r="262" spans="1:8" s="212" customFormat="1">
      <c r="A262" s="210">
        <v>43176</v>
      </c>
      <c r="B262" s="211" t="s">
        <v>4</v>
      </c>
      <c r="C262" s="211">
        <v>2114</v>
      </c>
      <c r="D262" s="211" t="s">
        <v>205</v>
      </c>
      <c r="E262" s="211" t="s">
        <v>911</v>
      </c>
      <c r="F262" s="211" t="s">
        <v>7</v>
      </c>
      <c r="G262" s="211" t="s">
        <v>1021</v>
      </c>
      <c r="H262" s="211"/>
    </row>
    <row r="263" spans="1:8" s="212" customFormat="1">
      <c r="A263" s="210">
        <v>43177</v>
      </c>
      <c r="B263" s="211" t="s">
        <v>4</v>
      </c>
      <c r="C263" s="211">
        <v>7339</v>
      </c>
      <c r="D263" s="211" t="s">
        <v>130</v>
      </c>
      <c r="E263" s="211" t="s">
        <v>79</v>
      </c>
      <c r="F263" s="211" t="s">
        <v>56</v>
      </c>
      <c r="G263" s="211" t="s">
        <v>1039</v>
      </c>
      <c r="H263" s="211"/>
    </row>
    <row r="264" spans="1:8" s="212" customFormat="1">
      <c r="A264" s="210">
        <v>43181</v>
      </c>
      <c r="B264" s="211" t="s">
        <v>4</v>
      </c>
      <c r="C264" s="211">
        <v>3416</v>
      </c>
      <c r="D264" s="211" t="s">
        <v>168</v>
      </c>
      <c r="E264" s="211" t="s">
        <v>5</v>
      </c>
      <c r="F264" s="211" t="s">
        <v>6</v>
      </c>
      <c r="G264" s="211" t="s">
        <v>1037</v>
      </c>
      <c r="H264" s="211"/>
    </row>
    <row r="265" spans="1:8" s="212" customFormat="1">
      <c r="A265" s="210">
        <v>43190</v>
      </c>
      <c r="B265" s="211" t="s">
        <v>4</v>
      </c>
      <c r="C265" s="211">
        <v>3833</v>
      </c>
      <c r="D265" s="211" t="s">
        <v>141</v>
      </c>
      <c r="E265" s="211" t="s">
        <v>5</v>
      </c>
      <c r="F265" s="211" t="s">
        <v>7</v>
      </c>
      <c r="G265" s="211" t="s">
        <v>1031</v>
      </c>
      <c r="H265" s="211"/>
    </row>
    <row r="266" spans="1:8" s="212" customFormat="1">
      <c r="A266" s="48">
        <v>43162</v>
      </c>
      <c r="B266" s="32" t="s">
        <v>7</v>
      </c>
      <c r="C266" s="145">
        <v>57650</v>
      </c>
      <c r="D266" s="32" t="s">
        <v>795</v>
      </c>
      <c r="E266" s="32" t="s">
        <v>7</v>
      </c>
      <c r="F266" s="32" t="s">
        <v>24</v>
      </c>
      <c r="G266" s="32" t="s">
        <v>1024</v>
      </c>
      <c r="H266" s="32"/>
    </row>
    <row r="267" spans="1:8" s="212" customFormat="1">
      <c r="A267" s="210">
        <v>43165</v>
      </c>
      <c r="B267" s="211" t="s">
        <v>7</v>
      </c>
      <c r="C267" s="211">
        <v>57100</v>
      </c>
      <c r="D267" s="211" t="s">
        <v>369</v>
      </c>
      <c r="E267" s="211" t="s">
        <v>7</v>
      </c>
      <c r="F267" s="211" t="s">
        <v>7</v>
      </c>
      <c r="G267" s="32" t="s">
        <v>1024</v>
      </c>
      <c r="H267" s="211"/>
    </row>
    <row r="268" spans="1:8" s="212" customFormat="1">
      <c r="A268" s="210">
        <v>43165</v>
      </c>
      <c r="B268" s="211" t="s">
        <v>7</v>
      </c>
      <c r="C268" s="211">
        <v>57440</v>
      </c>
      <c r="D268" s="211" t="s">
        <v>830</v>
      </c>
      <c r="E268" s="211" t="s">
        <v>7</v>
      </c>
      <c r="F268" s="211" t="s">
        <v>24</v>
      </c>
      <c r="G268" s="32" t="s">
        <v>1024</v>
      </c>
      <c r="H268" s="211"/>
    </row>
    <row r="269" spans="1:8" s="212" customFormat="1">
      <c r="A269" s="210">
        <v>43167</v>
      </c>
      <c r="B269" s="211" t="s">
        <v>7</v>
      </c>
      <c r="C269" s="211">
        <v>54400</v>
      </c>
      <c r="D269" s="211" t="s">
        <v>815</v>
      </c>
      <c r="E269" s="211" t="s">
        <v>7</v>
      </c>
      <c r="F269" s="211" t="s">
        <v>24</v>
      </c>
      <c r="G269" s="32" t="s">
        <v>1024</v>
      </c>
      <c r="H269" s="211"/>
    </row>
    <row r="270" spans="1:8" s="212" customFormat="1">
      <c r="A270" s="210">
        <v>43167</v>
      </c>
      <c r="B270" s="211" t="s">
        <v>7</v>
      </c>
      <c r="C270" s="211">
        <v>54111</v>
      </c>
      <c r="D270" s="211" t="s">
        <v>850</v>
      </c>
      <c r="E270" s="211" t="s">
        <v>7</v>
      </c>
      <c r="F270" s="211" t="s">
        <v>24</v>
      </c>
      <c r="G270" s="32" t="s">
        <v>1024</v>
      </c>
      <c r="H270" s="211"/>
    </row>
    <row r="271" spans="1:8" s="212" customFormat="1">
      <c r="A271" s="210">
        <v>43167</v>
      </c>
      <c r="B271" s="211" t="s">
        <v>7</v>
      </c>
      <c r="C271" s="211">
        <v>54111</v>
      </c>
      <c r="D271" s="211" t="s">
        <v>850</v>
      </c>
      <c r="E271" s="211" t="s">
        <v>7</v>
      </c>
      <c r="F271" s="211" t="s">
        <v>7</v>
      </c>
      <c r="G271" s="32" t="s">
        <v>1024</v>
      </c>
      <c r="H271" s="211"/>
    </row>
    <row r="272" spans="1:8" s="212" customFormat="1">
      <c r="A272" s="210">
        <v>43167</v>
      </c>
      <c r="B272" s="211" t="s">
        <v>7</v>
      </c>
      <c r="C272" s="211">
        <v>57970</v>
      </c>
      <c r="D272" s="211" t="s">
        <v>739</v>
      </c>
      <c r="E272" s="211" t="s">
        <v>7</v>
      </c>
      <c r="F272" s="211"/>
      <c r="G272" s="32" t="s">
        <v>1024</v>
      </c>
      <c r="H272" s="211"/>
    </row>
    <row r="273" spans="1:8" s="212" customFormat="1">
      <c r="A273" s="210">
        <v>43168</v>
      </c>
      <c r="B273" s="211" t="s">
        <v>7</v>
      </c>
      <c r="C273" s="211">
        <v>54190</v>
      </c>
      <c r="D273" s="211" t="s">
        <v>791</v>
      </c>
      <c r="E273" s="211" t="s">
        <v>7</v>
      </c>
      <c r="F273" s="211" t="s">
        <v>9</v>
      </c>
      <c r="G273" s="32" t="s">
        <v>1024</v>
      </c>
      <c r="H273" s="211"/>
    </row>
    <row r="274" spans="1:8" s="212" customFormat="1">
      <c r="A274" s="210">
        <v>43169</v>
      </c>
      <c r="B274" s="211" t="s">
        <v>4</v>
      </c>
      <c r="C274" s="211">
        <v>3315</v>
      </c>
      <c r="D274" s="211" t="s">
        <v>137</v>
      </c>
      <c r="E274" s="211" t="s">
        <v>5</v>
      </c>
      <c r="F274" s="211" t="s">
        <v>6</v>
      </c>
      <c r="G274" s="211" t="s">
        <v>1025</v>
      </c>
      <c r="H274" s="211"/>
    </row>
    <row r="275" spans="1:8" s="212" customFormat="1">
      <c r="A275" s="210">
        <v>43174</v>
      </c>
      <c r="B275" s="211" t="s">
        <v>4</v>
      </c>
      <c r="C275" s="211">
        <v>3927</v>
      </c>
      <c r="D275" s="211" t="s">
        <v>175</v>
      </c>
      <c r="E275" s="211" t="s">
        <v>7</v>
      </c>
      <c r="F275" s="211" t="s">
        <v>5</v>
      </c>
      <c r="G275" s="211" t="s">
        <v>1025</v>
      </c>
      <c r="H275" s="211"/>
    </row>
    <row r="276" spans="1:8" s="212" customFormat="1">
      <c r="A276" s="210">
        <v>43177</v>
      </c>
      <c r="B276" s="211" t="s">
        <v>4</v>
      </c>
      <c r="C276" s="211">
        <v>2135</v>
      </c>
      <c r="D276" s="211" t="s">
        <v>205</v>
      </c>
      <c r="E276" s="211" t="s">
        <v>5</v>
      </c>
      <c r="F276" s="211" t="s">
        <v>7</v>
      </c>
      <c r="G276" s="211" t="s">
        <v>1036</v>
      </c>
      <c r="H276" s="211"/>
    </row>
    <row r="277" spans="1:8" s="212" customFormat="1">
      <c r="A277" s="210">
        <v>43190</v>
      </c>
      <c r="B277" s="211" t="s">
        <v>4</v>
      </c>
      <c r="C277" s="211">
        <v>4888</v>
      </c>
      <c r="D277" s="211" t="s">
        <v>317</v>
      </c>
      <c r="E277" s="211" t="s">
        <v>4</v>
      </c>
      <c r="F277" s="211" t="s">
        <v>7</v>
      </c>
      <c r="G277" s="211" t="s">
        <v>1032</v>
      </c>
      <c r="H277" s="211"/>
    </row>
    <row r="278" spans="1:8" s="212" customFormat="1">
      <c r="A278" s="210">
        <v>43177</v>
      </c>
      <c r="B278" s="211" t="s">
        <v>4</v>
      </c>
      <c r="C278" s="211">
        <v>6950</v>
      </c>
      <c r="D278" s="211" t="s">
        <v>933</v>
      </c>
      <c r="E278" s="211" t="s">
        <v>5</v>
      </c>
      <c r="F278" s="211" t="s">
        <v>24</v>
      </c>
      <c r="G278" s="211" t="s">
        <v>1035</v>
      </c>
      <c r="H278" s="211"/>
    </row>
    <row r="279" spans="1:8" s="212" customFormat="1">
      <c r="A279" s="210">
        <v>43190</v>
      </c>
      <c r="B279" s="211" t="s">
        <v>4</v>
      </c>
      <c r="C279" s="211">
        <v>6420</v>
      </c>
      <c r="D279" s="211" t="s">
        <v>157</v>
      </c>
      <c r="E279" s="211" t="s">
        <v>5</v>
      </c>
      <c r="F279" s="211" t="s">
        <v>24</v>
      </c>
      <c r="G279" s="211" t="s">
        <v>1026</v>
      </c>
      <c r="H279" s="211"/>
    </row>
    <row r="280" spans="1:8" s="212" customFormat="1">
      <c r="A280" s="210">
        <v>43167</v>
      </c>
      <c r="B280" s="211" t="s">
        <v>7</v>
      </c>
      <c r="C280" s="211">
        <v>57480</v>
      </c>
      <c r="D280" s="211" t="s">
        <v>695</v>
      </c>
      <c r="E280" s="211" t="s">
        <v>7</v>
      </c>
      <c r="F280" s="211" t="s">
        <v>24</v>
      </c>
      <c r="G280" s="211" t="s">
        <v>651</v>
      </c>
      <c r="H280" s="211"/>
    </row>
    <row r="281" spans="1:8" s="212" customFormat="1">
      <c r="A281" s="48">
        <v>43163</v>
      </c>
      <c r="B281" s="32" t="s">
        <v>4</v>
      </c>
      <c r="C281" s="145">
        <v>4579</v>
      </c>
      <c r="D281" s="32" t="s">
        <v>131</v>
      </c>
      <c r="E281" s="32" t="s">
        <v>5</v>
      </c>
      <c r="F281" s="32" t="s">
        <v>6</v>
      </c>
      <c r="G281" s="32" t="s">
        <v>811</v>
      </c>
      <c r="H281" s="32"/>
    </row>
    <row r="282" spans="1:8" s="212" customFormat="1">
      <c r="A282" s="210">
        <v>43170</v>
      </c>
      <c r="B282" s="211" t="s">
        <v>7</v>
      </c>
      <c r="C282" s="211">
        <v>57970</v>
      </c>
      <c r="D282" s="211" t="s">
        <v>739</v>
      </c>
      <c r="E282" s="211" t="s">
        <v>7</v>
      </c>
      <c r="F282" s="211" t="s">
        <v>620</v>
      </c>
      <c r="G282" s="211" t="s">
        <v>874</v>
      </c>
      <c r="H282" s="211"/>
    </row>
    <row r="283" spans="1:8" s="212" customFormat="1">
      <c r="A283" s="48">
        <v>43162</v>
      </c>
      <c r="B283" s="32" t="s">
        <v>4</v>
      </c>
      <c r="C283" s="145">
        <v>4135</v>
      </c>
      <c r="D283" s="32" t="s">
        <v>141</v>
      </c>
      <c r="E283" s="32" t="s">
        <v>4</v>
      </c>
      <c r="F283" s="32" t="s">
        <v>7</v>
      </c>
      <c r="G283" s="32" t="s">
        <v>235</v>
      </c>
      <c r="H283" s="32"/>
    </row>
    <row r="284" spans="1:8" s="212" customFormat="1">
      <c r="A284" s="210">
        <v>43170</v>
      </c>
      <c r="B284" s="211" t="s">
        <v>4</v>
      </c>
      <c r="C284" s="211">
        <v>5825</v>
      </c>
      <c r="D284" s="211" t="s">
        <v>184</v>
      </c>
      <c r="E284" s="211" t="s">
        <v>5</v>
      </c>
      <c r="F284" s="211" t="s">
        <v>6</v>
      </c>
      <c r="G284" s="211" t="s">
        <v>235</v>
      </c>
      <c r="H284" s="211"/>
    </row>
    <row r="285" spans="1:8" s="212" customFormat="1">
      <c r="A285" s="210">
        <v>43188</v>
      </c>
      <c r="B285" s="211" t="s">
        <v>6</v>
      </c>
      <c r="C285" s="211">
        <v>54311</v>
      </c>
      <c r="D285" s="211" t="s">
        <v>434</v>
      </c>
      <c r="E285" s="211" t="s">
        <v>6</v>
      </c>
      <c r="F285" s="211" t="s">
        <v>24</v>
      </c>
      <c r="G285" s="211" t="s">
        <v>235</v>
      </c>
      <c r="H285" s="211"/>
    </row>
    <row r="286" spans="1:8" s="212" customFormat="1">
      <c r="A286" s="210">
        <v>43177</v>
      </c>
      <c r="B286" s="211" t="s">
        <v>4</v>
      </c>
      <c r="C286" s="211">
        <v>3811</v>
      </c>
      <c r="D286" s="211" t="s">
        <v>304</v>
      </c>
      <c r="E286" s="211" t="s">
        <v>5</v>
      </c>
      <c r="F286" s="211" t="s">
        <v>7</v>
      </c>
      <c r="G286" s="211" t="s">
        <v>940</v>
      </c>
      <c r="H286" s="211"/>
    </row>
    <row r="287" spans="1:8" s="212" customFormat="1">
      <c r="A287" s="48">
        <v>43162</v>
      </c>
      <c r="B287" s="32" t="s">
        <v>7</v>
      </c>
      <c r="C287" s="145">
        <v>54440</v>
      </c>
      <c r="D287" s="32" t="s">
        <v>522</v>
      </c>
      <c r="E287" s="32" t="s">
        <v>7</v>
      </c>
      <c r="F287" s="32" t="s">
        <v>24</v>
      </c>
      <c r="G287" s="32" t="s">
        <v>659</v>
      </c>
      <c r="H287" s="32"/>
    </row>
    <row r="288" spans="1:8" s="212" customFormat="1">
      <c r="A288" s="210">
        <v>43190</v>
      </c>
      <c r="B288" s="211" t="s">
        <v>7</v>
      </c>
      <c r="C288" s="211">
        <v>65400</v>
      </c>
      <c r="D288" s="211" t="s">
        <v>1017</v>
      </c>
      <c r="E288" s="211" t="s">
        <v>7</v>
      </c>
      <c r="F288" s="211" t="s">
        <v>24</v>
      </c>
      <c r="G288" s="211" t="s">
        <v>659</v>
      </c>
      <c r="H288" s="211"/>
    </row>
    <row r="289" spans="1:8" s="212" customFormat="1">
      <c r="A289" s="210">
        <v>43177</v>
      </c>
      <c r="B289" s="211" t="s">
        <v>4</v>
      </c>
      <c r="C289" s="211">
        <v>4217</v>
      </c>
      <c r="D289" s="211" t="s">
        <v>141</v>
      </c>
      <c r="E289" s="211" t="s">
        <v>923</v>
      </c>
      <c r="F289" s="211" t="s">
        <v>924</v>
      </c>
      <c r="G289" s="211" t="s">
        <v>3771</v>
      </c>
      <c r="H289" s="211"/>
    </row>
    <row r="290" spans="1:8" s="212" customFormat="1">
      <c r="A290" s="210">
        <v>43168</v>
      </c>
      <c r="B290" s="211" t="s">
        <v>7</v>
      </c>
      <c r="C290" s="211">
        <v>54720</v>
      </c>
      <c r="D290" s="211" t="s">
        <v>538</v>
      </c>
      <c r="E290" s="211" t="s">
        <v>7</v>
      </c>
      <c r="F290" s="211" t="s">
        <v>24</v>
      </c>
      <c r="G290" s="211" t="s">
        <v>3771</v>
      </c>
      <c r="H290" s="211"/>
    </row>
    <row r="291" spans="1:8" s="212" customFormat="1">
      <c r="A291" s="48">
        <v>43163</v>
      </c>
      <c r="B291" s="32" t="s">
        <v>7</v>
      </c>
      <c r="C291" s="145">
        <v>57290</v>
      </c>
      <c r="D291" s="32" t="s">
        <v>356</v>
      </c>
      <c r="E291" s="32" t="s">
        <v>7</v>
      </c>
      <c r="F291" s="32" t="s">
        <v>24</v>
      </c>
      <c r="G291" s="211" t="s">
        <v>3771</v>
      </c>
      <c r="H291" s="32"/>
    </row>
    <row r="292" spans="1:8" s="212" customFormat="1">
      <c r="A292" s="210">
        <v>43190</v>
      </c>
      <c r="B292" s="211" t="s">
        <v>4</v>
      </c>
      <c r="C292" s="211">
        <v>5692</v>
      </c>
      <c r="D292" s="211" t="s">
        <v>1013</v>
      </c>
      <c r="E292" s="211" t="s">
        <v>5</v>
      </c>
      <c r="F292" s="211" t="s">
        <v>6</v>
      </c>
      <c r="G292" s="211" t="s">
        <v>3771</v>
      </c>
      <c r="H292" s="211"/>
    </row>
    <row r="293" spans="1:8" s="212" customFormat="1">
      <c r="A293" s="210">
        <v>43184</v>
      </c>
      <c r="B293" s="211" t="s">
        <v>6</v>
      </c>
      <c r="C293" s="211">
        <v>63477</v>
      </c>
      <c r="D293" s="211" t="s">
        <v>975</v>
      </c>
      <c r="E293" s="211" t="s">
        <v>976</v>
      </c>
      <c r="F293" s="211" t="s">
        <v>6</v>
      </c>
      <c r="G293" s="211" t="s">
        <v>941</v>
      </c>
      <c r="H293" s="211"/>
    </row>
    <row r="294" spans="1:8" s="212" customFormat="1">
      <c r="A294" s="210">
        <v>43177</v>
      </c>
      <c r="B294" s="211" t="s">
        <v>4</v>
      </c>
      <c r="C294" s="211">
        <v>6163</v>
      </c>
      <c r="D294" s="211" t="s">
        <v>452</v>
      </c>
      <c r="E294" s="211" t="s">
        <v>24</v>
      </c>
      <c r="F294" s="211" t="s">
        <v>5</v>
      </c>
      <c r="G294" s="211" t="s">
        <v>941</v>
      </c>
      <c r="H294" s="211"/>
    </row>
    <row r="295" spans="1:8" s="212" customFormat="1">
      <c r="A295" s="210">
        <v>43177</v>
      </c>
      <c r="B295" s="211" t="s">
        <v>7</v>
      </c>
      <c r="C295" s="211">
        <v>57480</v>
      </c>
      <c r="D295" s="211" t="s">
        <v>695</v>
      </c>
      <c r="E295" s="211" t="s">
        <v>7</v>
      </c>
      <c r="F295" s="211" t="s">
        <v>6</v>
      </c>
      <c r="G295" s="211" t="s">
        <v>941</v>
      </c>
      <c r="H295" s="211"/>
    </row>
    <row r="296" spans="1:8" s="212" customFormat="1">
      <c r="A296" s="210">
        <v>43170</v>
      </c>
      <c r="B296" s="211" t="s">
        <v>7</v>
      </c>
      <c r="C296" s="211">
        <v>571940</v>
      </c>
      <c r="D296" s="211" t="s">
        <v>890</v>
      </c>
      <c r="E296" s="211" t="s">
        <v>7</v>
      </c>
      <c r="F296" s="211" t="s">
        <v>6</v>
      </c>
      <c r="G296" s="211" t="s">
        <v>941</v>
      </c>
      <c r="H296" s="211"/>
    </row>
    <row r="297" spans="1:8" s="212" customFormat="1">
      <c r="A297" s="48">
        <v>43162</v>
      </c>
      <c r="B297" s="32" t="s">
        <v>4</v>
      </c>
      <c r="C297" s="145">
        <v>7680</v>
      </c>
      <c r="D297" s="32" t="s">
        <v>182</v>
      </c>
      <c r="E297" s="32" t="s">
        <v>5</v>
      </c>
      <c r="F297" s="32" t="s">
        <v>7</v>
      </c>
      <c r="G297" s="211" t="s">
        <v>941</v>
      </c>
      <c r="H297" s="32"/>
    </row>
    <row r="298" spans="1:8" s="212" customFormat="1">
      <c r="A298" s="48">
        <v>43160</v>
      </c>
      <c r="B298" s="32" t="s">
        <v>7</v>
      </c>
      <c r="C298" s="145">
        <v>54400</v>
      </c>
      <c r="D298" s="32" t="s">
        <v>747</v>
      </c>
      <c r="E298" s="32" t="s">
        <v>7</v>
      </c>
      <c r="F298" s="32" t="s">
        <v>24</v>
      </c>
      <c r="G298" s="211" t="s">
        <v>941</v>
      </c>
      <c r="H298" s="32"/>
    </row>
    <row r="299" spans="1:8" s="212" customFormat="1">
      <c r="A299" s="48">
        <v>43161</v>
      </c>
      <c r="B299" s="32" t="s">
        <v>7</v>
      </c>
      <c r="C299" s="145">
        <v>571000</v>
      </c>
      <c r="D299" s="32" t="s">
        <v>785</v>
      </c>
      <c r="E299" s="32" t="s">
        <v>7</v>
      </c>
      <c r="F299" s="32" t="s">
        <v>28</v>
      </c>
      <c r="G299" s="211" t="s">
        <v>941</v>
      </c>
      <c r="H299" s="32"/>
    </row>
    <row r="300" spans="1:8" s="212" customFormat="1">
      <c r="A300" s="210">
        <v>43166</v>
      </c>
      <c r="B300" s="211" t="s">
        <v>7</v>
      </c>
      <c r="C300" s="211">
        <v>54910</v>
      </c>
      <c r="D300" s="211" t="s">
        <v>832</v>
      </c>
      <c r="E300" s="211" t="s">
        <v>7</v>
      </c>
      <c r="F300" s="211" t="s">
        <v>24</v>
      </c>
      <c r="G300" s="211" t="s">
        <v>941</v>
      </c>
      <c r="H300" s="211"/>
    </row>
    <row r="301" spans="1:8" s="212" customFormat="1">
      <c r="A301" s="210">
        <v>43166</v>
      </c>
      <c r="B301" s="211" t="s">
        <v>7</v>
      </c>
      <c r="C301" s="211">
        <v>54910</v>
      </c>
      <c r="D301" s="211" t="s">
        <v>832</v>
      </c>
      <c r="E301" s="211" t="s">
        <v>7</v>
      </c>
      <c r="F301" s="211" t="s">
        <v>7</v>
      </c>
      <c r="G301" s="211" t="s">
        <v>941</v>
      </c>
      <c r="H301" s="211"/>
    </row>
    <row r="302" spans="1:8" s="212" customFormat="1">
      <c r="A302" s="210">
        <v>43167</v>
      </c>
      <c r="B302" s="211" t="s">
        <v>7</v>
      </c>
      <c r="C302" s="211">
        <v>57330</v>
      </c>
      <c r="D302" s="211" t="s">
        <v>413</v>
      </c>
      <c r="E302" s="211" t="s">
        <v>7</v>
      </c>
      <c r="F302" s="211" t="s">
        <v>24</v>
      </c>
      <c r="G302" s="211" t="s">
        <v>941</v>
      </c>
      <c r="H302" s="211"/>
    </row>
    <row r="303" spans="1:8" s="212" customFormat="1">
      <c r="A303" s="210">
        <v>43189</v>
      </c>
      <c r="B303" s="211" t="s">
        <v>4</v>
      </c>
      <c r="C303" s="211">
        <v>5415</v>
      </c>
      <c r="D303" s="211" t="s">
        <v>660</v>
      </c>
      <c r="E303" s="211" t="s">
        <v>5</v>
      </c>
      <c r="F303" s="211" t="s">
        <v>6</v>
      </c>
      <c r="G303" s="211" t="s">
        <v>941</v>
      </c>
      <c r="H303" s="211"/>
    </row>
    <row r="304" spans="1:8" s="212" customFormat="1">
      <c r="A304" s="210">
        <v>43170</v>
      </c>
      <c r="B304" s="211" t="s">
        <v>4</v>
      </c>
      <c r="C304" s="211">
        <v>1856</v>
      </c>
      <c r="D304" s="211" t="s">
        <v>205</v>
      </c>
      <c r="E304" s="211"/>
      <c r="F304" s="211"/>
      <c r="G304" s="211"/>
      <c r="H304" s="211"/>
    </row>
    <row r="305" spans="1:12" s="212" customFormat="1">
      <c r="A305" s="245"/>
      <c r="B305" s="218"/>
      <c r="C305" s="218"/>
      <c r="D305" s="218"/>
      <c r="E305" s="218"/>
      <c r="F305" s="218"/>
      <c r="G305" s="218"/>
      <c r="H305" s="218"/>
    </row>
    <row r="306" spans="1:12" s="212" customFormat="1">
      <c r="A306" s="245"/>
      <c r="B306" s="218"/>
      <c r="C306" s="218"/>
      <c r="D306" s="218"/>
      <c r="E306" s="218"/>
      <c r="F306" s="218"/>
      <c r="G306" s="218"/>
      <c r="H306" s="218"/>
    </row>
    <row r="307" spans="1:12" s="212" customFormat="1">
      <c r="A307" s="245"/>
      <c r="B307" s="218"/>
      <c r="C307" s="218"/>
      <c r="D307" s="218"/>
      <c r="E307" s="218"/>
      <c r="F307" s="218"/>
      <c r="G307" s="218"/>
      <c r="H307" s="218"/>
    </row>
    <row r="308" spans="1:12" s="212" customFormat="1">
      <c r="A308" s="245"/>
      <c r="B308" s="218"/>
      <c r="C308" s="218"/>
      <c r="D308" s="218"/>
      <c r="E308" s="218"/>
      <c r="F308" s="218"/>
      <c r="G308" s="218"/>
      <c r="H308" s="218"/>
    </row>
    <row r="309" spans="1:12" ht="21">
      <c r="I309" s="226" t="s">
        <v>898</v>
      </c>
      <c r="J309" s="227"/>
      <c r="K309" s="227"/>
    </row>
    <row r="310" spans="1:12" ht="21">
      <c r="I310" s="228" t="s">
        <v>763</v>
      </c>
      <c r="J310" s="247">
        <f>197-142</f>
        <v>55</v>
      </c>
      <c r="K310" s="230">
        <f t="shared" ref="K310:K319" si="0">J310/$J$320</f>
        <v>0.18151815181518152</v>
      </c>
      <c r="L310" s="147"/>
    </row>
    <row r="311" spans="1:12" ht="21">
      <c r="I311" s="228" t="s">
        <v>779</v>
      </c>
      <c r="J311" s="247">
        <f>238-199+2</f>
        <v>41</v>
      </c>
      <c r="K311" s="230">
        <f t="shared" si="0"/>
        <v>0.13531353135313531</v>
      </c>
    </row>
    <row r="312" spans="1:12" ht="21">
      <c r="I312" s="226" t="s">
        <v>436</v>
      </c>
      <c r="J312" s="248">
        <v>29</v>
      </c>
      <c r="K312" s="230">
        <f t="shared" si="0"/>
        <v>9.5709570957095716E-2</v>
      </c>
    </row>
    <row r="313" spans="1:12" ht="21">
      <c r="I313" s="226" t="s">
        <v>766</v>
      </c>
      <c r="J313" s="247">
        <v>11</v>
      </c>
      <c r="K313" s="230">
        <f t="shared" si="0"/>
        <v>3.6303630363036306E-2</v>
      </c>
    </row>
    <row r="314" spans="1:12" ht="21">
      <c r="I314" s="226" t="s">
        <v>577</v>
      </c>
      <c r="J314" s="249">
        <f>108-23</f>
        <v>85</v>
      </c>
      <c r="K314" s="230">
        <f t="shared" si="0"/>
        <v>0.28052805280528054</v>
      </c>
      <c r="L314" s="647">
        <f>SUM(K314:K317)</f>
        <v>0.44884488448844889</v>
      </c>
    </row>
    <row r="315" spans="1:12" ht="21">
      <c r="I315" s="228" t="s">
        <v>435</v>
      </c>
      <c r="J315" s="247">
        <f>140-112</f>
        <v>28</v>
      </c>
      <c r="K315" s="230">
        <f t="shared" si="0"/>
        <v>9.2409240924092403E-2</v>
      </c>
    </row>
    <row r="316" spans="1:12" ht="21">
      <c r="I316" s="228" t="s">
        <v>765</v>
      </c>
      <c r="J316" s="247">
        <v>2</v>
      </c>
      <c r="K316" s="230">
        <f t="shared" si="0"/>
        <v>6.6006600660066007E-3</v>
      </c>
    </row>
    <row r="317" spans="1:12" ht="21">
      <c r="I317" s="226" t="s">
        <v>764</v>
      </c>
      <c r="J317" s="247">
        <v>21</v>
      </c>
      <c r="K317" s="230">
        <f t="shared" si="0"/>
        <v>6.9306930693069313E-2</v>
      </c>
    </row>
    <row r="318" spans="1:12" ht="21">
      <c r="I318" s="226" t="s">
        <v>3747</v>
      </c>
      <c r="J318" s="247">
        <v>9</v>
      </c>
      <c r="K318" s="230">
        <f t="shared" si="0"/>
        <v>2.9702970297029702E-2</v>
      </c>
    </row>
    <row r="319" spans="1:12" ht="21">
      <c r="I319" s="226" t="s">
        <v>727</v>
      </c>
      <c r="J319" s="229">
        <v>22</v>
      </c>
      <c r="K319" s="230">
        <f t="shared" si="0"/>
        <v>7.2607260726072612E-2</v>
      </c>
    </row>
    <row r="320" spans="1:12" ht="21">
      <c r="I320" s="227"/>
      <c r="J320" s="229">
        <f>SUM(J310:J319)</f>
        <v>303</v>
      </c>
      <c r="K320" s="229">
        <f>SUM(K310:K319)</f>
        <v>1</v>
      </c>
    </row>
    <row r="321" spans="10:10">
      <c r="J321">
        <v>303</v>
      </c>
    </row>
  </sheetData>
  <sortState ref="A4:H304">
    <sortCondition ref="G304"/>
  </sortState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5"/>
  <dimension ref="A1:O342"/>
  <sheetViews>
    <sheetView zoomScale="200" zoomScaleNormal="153" zoomScalePageLayoutView="153" workbookViewId="0">
      <pane ySplit="1" topLeftCell="A2" activePane="bottomLeft" state="frozen"/>
      <selection pane="bottomLeft" activeCell="H322" sqref="H3:H322"/>
    </sheetView>
  </sheetViews>
  <sheetFormatPr baseColWidth="10" defaultRowHeight="15"/>
  <cols>
    <col min="4" max="4" width="24.6640625" customWidth="1"/>
    <col min="5" max="6" width="0" hidden="1" customWidth="1"/>
    <col min="7" max="7" width="28.33203125" customWidth="1"/>
    <col min="8" max="8" width="37.83203125" customWidth="1"/>
    <col min="9" max="9" width="20.6640625" customWidth="1"/>
    <col min="10" max="10" width="11.5" customWidth="1"/>
    <col min="12" max="12" width="2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>
      <c r="A2" s="210">
        <v>43212</v>
      </c>
      <c r="B2" s="211" t="s">
        <v>4</v>
      </c>
      <c r="C2" s="211">
        <v>4642</v>
      </c>
      <c r="D2" s="211" t="s">
        <v>131</v>
      </c>
      <c r="E2" s="211" t="s">
        <v>5</v>
      </c>
      <c r="F2" s="211" t="s">
        <v>127</v>
      </c>
      <c r="G2" s="211" t="s">
        <v>1223</v>
      </c>
      <c r="H2" s="211"/>
    </row>
    <row r="3" spans="1:10">
      <c r="A3" s="210">
        <v>43193</v>
      </c>
      <c r="B3" s="211" t="s">
        <v>6</v>
      </c>
      <c r="C3" s="211">
        <v>54636</v>
      </c>
      <c r="D3" s="211" t="s">
        <v>149</v>
      </c>
      <c r="E3" s="211" t="s">
        <v>6</v>
      </c>
      <c r="F3" s="211" t="s">
        <v>6</v>
      </c>
      <c r="G3" s="211" t="s">
        <v>533</v>
      </c>
      <c r="H3" s="211"/>
    </row>
    <row r="4" spans="1:10">
      <c r="A4" s="210">
        <v>43193</v>
      </c>
      <c r="B4" s="211" t="s">
        <v>4</v>
      </c>
      <c r="C4" s="211">
        <v>4579</v>
      </c>
      <c r="D4" s="211" t="s">
        <v>207</v>
      </c>
      <c r="E4" s="211" t="s">
        <v>5</v>
      </c>
      <c r="F4" s="211" t="s">
        <v>127</v>
      </c>
      <c r="G4" s="211" t="s">
        <v>533</v>
      </c>
      <c r="H4" s="211"/>
    </row>
    <row r="5" spans="1:10">
      <c r="A5" s="210" t="s">
        <v>1216</v>
      </c>
      <c r="B5" s="211" t="s">
        <v>4</v>
      </c>
      <c r="C5" s="211">
        <v>1470</v>
      </c>
      <c r="D5" s="211" t="s">
        <v>205</v>
      </c>
      <c r="E5" s="211" t="s">
        <v>5</v>
      </c>
      <c r="F5" s="211" t="s">
        <v>24</v>
      </c>
      <c r="G5" s="211" t="s">
        <v>533</v>
      </c>
      <c r="H5" s="211"/>
    </row>
    <row r="6" spans="1:10">
      <c r="A6" s="210">
        <v>43191</v>
      </c>
      <c r="B6" s="211" t="s">
        <v>4</v>
      </c>
      <c r="C6" s="211">
        <v>8341</v>
      </c>
      <c r="D6" s="211" t="s">
        <v>202</v>
      </c>
      <c r="E6" s="211" t="s">
        <v>18</v>
      </c>
      <c r="F6" s="211" t="s">
        <v>24</v>
      </c>
      <c r="G6" s="211" t="s">
        <v>663</v>
      </c>
      <c r="H6" s="211"/>
    </row>
    <row r="7" spans="1:10">
      <c r="A7" s="210">
        <v>43195</v>
      </c>
      <c r="B7" s="211" t="s">
        <v>4</v>
      </c>
      <c r="C7" s="211">
        <v>4351</v>
      </c>
      <c r="D7" s="211" t="s">
        <v>141</v>
      </c>
      <c r="E7" s="211" t="s">
        <v>7</v>
      </c>
      <c r="F7" s="211" t="s">
        <v>24</v>
      </c>
      <c r="G7" s="218" t="s">
        <v>663</v>
      </c>
      <c r="H7" s="211"/>
    </row>
    <row r="8" spans="1:10">
      <c r="A8" s="210">
        <v>43196</v>
      </c>
      <c r="B8" s="211" t="s">
        <v>4</v>
      </c>
      <c r="C8" s="211">
        <v>6922</v>
      </c>
      <c r="D8" s="211" t="s">
        <v>137</v>
      </c>
      <c r="E8" s="211" t="s">
        <v>5</v>
      </c>
      <c r="F8" s="211" t="s">
        <v>5</v>
      </c>
      <c r="G8" s="211" t="s">
        <v>663</v>
      </c>
      <c r="H8" s="211"/>
    </row>
    <row r="9" spans="1:10">
      <c r="A9" s="210">
        <v>43198</v>
      </c>
      <c r="B9" s="211" t="s">
        <v>4</v>
      </c>
      <c r="C9" s="211">
        <v>4651</v>
      </c>
      <c r="D9" s="211" t="s">
        <v>131</v>
      </c>
      <c r="E9" s="211" t="s">
        <v>5</v>
      </c>
      <c r="F9" s="211" t="s">
        <v>6</v>
      </c>
      <c r="G9" s="211" t="s">
        <v>663</v>
      </c>
      <c r="H9" s="211"/>
    </row>
    <row r="10" spans="1:10">
      <c r="A10" s="210">
        <v>43200</v>
      </c>
      <c r="B10" s="211" t="s">
        <v>4</v>
      </c>
      <c r="C10" s="211">
        <v>8011</v>
      </c>
      <c r="D10" s="211" t="s">
        <v>133</v>
      </c>
      <c r="E10" s="211" t="s">
        <v>7</v>
      </c>
      <c r="F10" s="211" t="s">
        <v>24</v>
      </c>
      <c r="G10" s="211" t="s">
        <v>663</v>
      </c>
      <c r="H10" s="211"/>
    </row>
    <row r="11" spans="1:10">
      <c r="A11" s="210">
        <v>43201</v>
      </c>
      <c r="B11" s="211" t="s">
        <v>4</v>
      </c>
      <c r="C11" s="211">
        <v>3543</v>
      </c>
      <c r="D11" s="211" t="s">
        <v>168</v>
      </c>
      <c r="E11" s="211" t="s">
        <v>5</v>
      </c>
      <c r="F11" s="211" t="s">
        <v>363</v>
      </c>
      <c r="G11" s="211" t="s">
        <v>663</v>
      </c>
      <c r="H11" s="211"/>
      <c r="I11" s="132"/>
      <c r="J11" s="132"/>
    </row>
    <row r="12" spans="1:10">
      <c r="A12" s="210">
        <v>43204</v>
      </c>
      <c r="B12" s="211" t="s">
        <v>4</v>
      </c>
      <c r="C12" s="211">
        <v>3910</v>
      </c>
      <c r="D12" s="211" t="s">
        <v>175</v>
      </c>
      <c r="E12" s="211" t="s">
        <v>71</v>
      </c>
      <c r="F12" s="211" t="s">
        <v>9</v>
      </c>
      <c r="G12" s="211" t="s">
        <v>663</v>
      </c>
      <c r="H12" s="211"/>
      <c r="I12" s="132"/>
      <c r="J12" s="132"/>
    </row>
    <row r="13" spans="1:10">
      <c r="A13" s="210">
        <v>43205</v>
      </c>
      <c r="B13" s="211" t="s">
        <v>4</v>
      </c>
      <c r="C13" s="211">
        <v>1845</v>
      </c>
      <c r="D13" s="211" t="s">
        <v>205</v>
      </c>
      <c r="E13" s="211" t="s">
        <v>7</v>
      </c>
      <c r="F13" s="211" t="s">
        <v>24</v>
      </c>
      <c r="G13" s="211" t="s">
        <v>663</v>
      </c>
      <c r="H13" s="211"/>
      <c r="I13" s="133"/>
      <c r="J13" s="133"/>
    </row>
    <row r="14" spans="1:10">
      <c r="A14" s="210">
        <v>43219</v>
      </c>
      <c r="B14" s="211" t="s">
        <v>4</v>
      </c>
      <c r="C14" s="211">
        <v>7447</v>
      </c>
      <c r="D14" s="211" t="s">
        <v>474</v>
      </c>
      <c r="E14" s="211" t="s">
        <v>18</v>
      </c>
      <c r="F14" s="211" t="s">
        <v>100</v>
      </c>
      <c r="G14" s="211" t="s">
        <v>663</v>
      </c>
      <c r="H14" s="211"/>
    </row>
    <row r="15" spans="1:10">
      <c r="A15" s="210">
        <v>43219</v>
      </c>
      <c r="B15" s="211" t="s">
        <v>7</v>
      </c>
      <c r="C15" s="211">
        <v>57330</v>
      </c>
      <c r="D15" s="211" t="s">
        <v>413</v>
      </c>
      <c r="E15" s="211" t="s">
        <v>7</v>
      </c>
      <c r="F15" s="211" t="s">
        <v>24</v>
      </c>
      <c r="G15" s="211" t="s">
        <v>663</v>
      </c>
      <c r="H15" s="211"/>
    </row>
    <row r="16" spans="1:10">
      <c r="A16" s="210">
        <v>43219</v>
      </c>
      <c r="B16" s="211" t="s">
        <v>7</v>
      </c>
      <c r="C16" s="211">
        <v>57298</v>
      </c>
      <c r="D16" s="211" t="s">
        <v>1307</v>
      </c>
      <c r="E16" s="211" t="s">
        <v>5</v>
      </c>
      <c r="F16" s="211" t="s">
        <v>35</v>
      </c>
      <c r="G16" s="211" t="s">
        <v>663</v>
      </c>
      <c r="H16" s="211"/>
    </row>
    <row r="17" spans="1:8">
      <c r="A17" s="210">
        <v>43207</v>
      </c>
      <c r="B17" s="211" t="s">
        <v>4</v>
      </c>
      <c r="C17" s="211">
        <v>7131</v>
      </c>
      <c r="D17" s="211" t="s">
        <v>141</v>
      </c>
      <c r="E17" s="211" t="s">
        <v>5</v>
      </c>
      <c r="F17" s="211" t="s">
        <v>6</v>
      </c>
      <c r="G17" s="211" t="s">
        <v>961</v>
      </c>
      <c r="H17" s="211"/>
    </row>
    <row r="18" spans="1:8">
      <c r="A18" s="210">
        <v>43209</v>
      </c>
      <c r="B18" s="211" t="s">
        <v>4</v>
      </c>
      <c r="C18" s="211">
        <v>7546</v>
      </c>
      <c r="D18" s="211" t="s">
        <v>1215</v>
      </c>
      <c r="E18" s="211" t="s">
        <v>25</v>
      </c>
      <c r="F18" s="211" t="s">
        <v>7</v>
      </c>
      <c r="G18" s="211" t="s">
        <v>946</v>
      </c>
      <c r="H18" s="211"/>
    </row>
    <row r="19" spans="1:8">
      <c r="A19" s="210">
        <v>43219</v>
      </c>
      <c r="B19" s="211" t="s">
        <v>4</v>
      </c>
      <c r="C19" s="211">
        <v>3864</v>
      </c>
      <c r="D19" s="211" t="s">
        <v>304</v>
      </c>
      <c r="E19" s="211" t="s">
        <v>5</v>
      </c>
      <c r="F19" s="211" t="s">
        <v>5</v>
      </c>
      <c r="G19" s="211" t="s">
        <v>946</v>
      </c>
      <c r="H19" s="211"/>
    </row>
    <row r="20" spans="1:8">
      <c r="A20" s="210">
        <v>43219</v>
      </c>
      <c r="B20" s="211" t="s">
        <v>4</v>
      </c>
      <c r="C20" s="211">
        <v>4527</v>
      </c>
      <c r="D20" s="211" t="s">
        <v>207</v>
      </c>
      <c r="E20" s="211" t="s">
        <v>5</v>
      </c>
      <c r="F20" s="211" t="s">
        <v>6</v>
      </c>
      <c r="G20" s="211" t="s">
        <v>1302</v>
      </c>
      <c r="H20" s="211"/>
    </row>
    <row r="21" spans="1:8">
      <c r="A21" s="210">
        <v>43220</v>
      </c>
      <c r="B21" s="211" t="s">
        <v>7</v>
      </c>
      <c r="C21" s="211">
        <v>57570</v>
      </c>
      <c r="D21" s="211" t="s">
        <v>641</v>
      </c>
      <c r="E21" s="211" t="s">
        <v>7</v>
      </c>
      <c r="F21" s="211" t="s">
        <v>35</v>
      </c>
      <c r="G21" s="211" t="s">
        <v>1340</v>
      </c>
      <c r="H21" s="211"/>
    </row>
    <row r="22" spans="1:8">
      <c r="A22" s="210">
        <v>43219</v>
      </c>
      <c r="B22" s="211" t="s">
        <v>7</v>
      </c>
      <c r="C22" s="211">
        <v>54720</v>
      </c>
      <c r="D22" s="211" t="s">
        <v>1308</v>
      </c>
      <c r="E22" s="211" t="s">
        <v>9</v>
      </c>
      <c r="F22" s="211" t="s">
        <v>7</v>
      </c>
      <c r="G22" s="211" t="s">
        <v>73</v>
      </c>
      <c r="H22" s="211"/>
    </row>
    <row r="23" spans="1:8">
      <c r="A23" s="210">
        <v>43200</v>
      </c>
      <c r="B23" s="211" t="s">
        <v>7</v>
      </c>
      <c r="C23" s="246" t="s">
        <v>1173</v>
      </c>
      <c r="D23" s="211" t="s">
        <v>1174</v>
      </c>
      <c r="E23" s="211" t="s">
        <v>7</v>
      </c>
      <c r="F23" s="211" t="s">
        <v>24</v>
      </c>
      <c r="G23" s="211" t="s">
        <v>1204</v>
      </c>
      <c r="H23" s="211"/>
    </row>
    <row r="24" spans="1:8">
      <c r="A24" s="210">
        <v>43194</v>
      </c>
      <c r="B24" s="211" t="s">
        <v>4</v>
      </c>
      <c r="C24" s="211">
        <v>4645</v>
      </c>
      <c r="D24" s="211" t="s">
        <v>1111</v>
      </c>
      <c r="E24" s="211" t="s">
        <v>7</v>
      </c>
      <c r="F24" s="211" t="s">
        <v>1112</v>
      </c>
      <c r="G24" s="211" t="s">
        <v>548</v>
      </c>
      <c r="H24" s="211"/>
    </row>
    <row r="25" spans="1:8">
      <c r="A25" s="210">
        <v>43215</v>
      </c>
      <c r="B25" s="211" t="s">
        <v>7</v>
      </c>
      <c r="C25" s="211">
        <v>57970</v>
      </c>
      <c r="D25" s="211" t="s">
        <v>739</v>
      </c>
      <c r="E25" s="211" t="s">
        <v>7</v>
      </c>
      <c r="F25" s="211" t="s">
        <v>7</v>
      </c>
      <c r="G25" s="211" t="s">
        <v>548</v>
      </c>
      <c r="H25" s="211"/>
    </row>
    <row r="26" spans="1:8">
      <c r="A26" s="210">
        <v>43216</v>
      </c>
      <c r="B26" s="211" t="s">
        <v>4</v>
      </c>
      <c r="C26" s="211">
        <v>8379</v>
      </c>
      <c r="D26" s="211" t="s">
        <v>300</v>
      </c>
      <c r="E26" s="211" t="s">
        <v>5</v>
      </c>
      <c r="F26" s="211" t="s">
        <v>7</v>
      </c>
      <c r="G26" s="211" t="s">
        <v>548</v>
      </c>
      <c r="H26" s="211"/>
    </row>
    <row r="27" spans="1:8">
      <c r="A27" s="210">
        <v>43194</v>
      </c>
      <c r="B27" s="211" t="s">
        <v>4</v>
      </c>
      <c r="C27" s="211">
        <v>4629</v>
      </c>
      <c r="D27" s="211" t="s">
        <v>131</v>
      </c>
      <c r="E27" s="211" t="s">
        <v>5</v>
      </c>
      <c r="F27" s="211" t="s">
        <v>7</v>
      </c>
      <c r="G27" s="211" t="s">
        <v>1114</v>
      </c>
      <c r="H27" s="211"/>
    </row>
    <row r="28" spans="1:8">
      <c r="A28" s="210">
        <v>43194</v>
      </c>
      <c r="B28" s="211" t="s">
        <v>6</v>
      </c>
      <c r="C28" s="211">
        <v>54239</v>
      </c>
      <c r="D28" s="211" t="s">
        <v>868</v>
      </c>
      <c r="E28" s="211" t="s">
        <v>6</v>
      </c>
      <c r="F28" s="211" t="s">
        <v>234</v>
      </c>
      <c r="G28" s="211" t="s">
        <v>1114</v>
      </c>
      <c r="H28" s="211"/>
    </row>
    <row r="29" spans="1:8">
      <c r="A29" s="210">
        <v>43194</v>
      </c>
      <c r="B29" s="211" t="s">
        <v>6</v>
      </c>
      <c r="C29" s="211">
        <v>54294</v>
      </c>
      <c r="D29" s="211" t="s">
        <v>434</v>
      </c>
      <c r="E29" s="211" t="s">
        <v>6</v>
      </c>
      <c r="F29" s="211" t="s">
        <v>6</v>
      </c>
      <c r="G29" s="211" t="s">
        <v>1114</v>
      </c>
      <c r="H29" s="211"/>
    </row>
    <row r="30" spans="1:8">
      <c r="A30" s="210">
        <v>43191</v>
      </c>
      <c r="B30" s="211" t="s">
        <v>6</v>
      </c>
      <c r="C30" s="211">
        <v>81477</v>
      </c>
      <c r="D30" s="211" t="s">
        <v>1067</v>
      </c>
      <c r="E30" s="211" t="s">
        <v>6</v>
      </c>
      <c r="F30" s="211" t="s">
        <v>24</v>
      </c>
      <c r="G30" s="225" t="s">
        <v>388</v>
      </c>
      <c r="H30" s="211"/>
    </row>
    <row r="31" spans="1:8">
      <c r="A31" s="210">
        <v>43191</v>
      </c>
      <c r="B31" s="211" t="s">
        <v>6</v>
      </c>
      <c r="C31" s="211">
        <v>87509</v>
      </c>
      <c r="D31" s="211" t="s">
        <v>1071</v>
      </c>
      <c r="E31" s="211" t="s">
        <v>18</v>
      </c>
      <c r="F31" s="211" t="s">
        <v>24</v>
      </c>
      <c r="G31" s="211" t="s">
        <v>388</v>
      </c>
      <c r="H31" s="211"/>
    </row>
    <row r="32" spans="1:8">
      <c r="A32" s="210">
        <v>43191</v>
      </c>
      <c r="B32" s="211" t="s">
        <v>7</v>
      </c>
      <c r="C32" s="211">
        <v>57330</v>
      </c>
      <c r="D32" s="211" t="s">
        <v>413</v>
      </c>
      <c r="E32" s="211" t="s">
        <v>1080</v>
      </c>
      <c r="F32" s="211" t="s">
        <v>24</v>
      </c>
      <c r="G32" s="211" t="s">
        <v>388</v>
      </c>
      <c r="H32" s="211"/>
    </row>
    <row r="33" spans="1:8">
      <c r="A33" s="210">
        <v>43191</v>
      </c>
      <c r="B33" s="211" t="s">
        <v>4</v>
      </c>
      <c r="C33" s="211">
        <v>9944</v>
      </c>
      <c r="D33" s="211" t="s">
        <v>1063</v>
      </c>
      <c r="E33" s="211" t="s">
        <v>5</v>
      </c>
      <c r="F33" s="211" t="s">
        <v>6</v>
      </c>
      <c r="G33" s="211" t="s">
        <v>388</v>
      </c>
      <c r="H33" s="211"/>
    </row>
    <row r="34" spans="1:8">
      <c r="A34" s="210">
        <v>43195</v>
      </c>
      <c r="B34" s="211" t="s">
        <v>4</v>
      </c>
      <c r="C34" s="211">
        <v>8310</v>
      </c>
      <c r="D34" s="211" t="s">
        <v>668</v>
      </c>
      <c r="E34" s="211" t="s">
        <v>24</v>
      </c>
      <c r="F34" s="211" t="s">
        <v>7</v>
      </c>
      <c r="G34" s="211" t="s">
        <v>388</v>
      </c>
      <c r="H34" s="211"/>
    </row>
    <row r="35" spans="1:8">
      <c r="A35" s="210">
        <v>43195</v>
      </c>
      <c r="B35" s="211" t="s">
        <v>4</v>
      </c>
      <c r="C35" s="211">
        <v>3382</v>
      </c>
      <c r="D35" s="211" t="s">
        <v>333</v>
      </c>
      <c r="E35" s="211" t="s">
        <v>5</v>
      </c>
      <c r="F35" s="211" t="s">
        <v>6</v>
      </c>
      <c r="G35" s="211" t="s">
        <v>388</v>
      </c>
      <c r="H35" s="211"/>
    </row>
    <row r="36" spans="1:8" s="212" customFormat="1">
      <c r="A36" s="210">
        <v>43195</v>
      </c>
      <c r="B36" s="211" t="s">
        <v>4</v>
      </c>
      <c r="C36" s="211">
        <v>8240</v>
      </c>
      <c r="D36" s="211" t="s">
        <v>162</v>
      </c>
      <c r="E36" s="211" t="s">
        <v>1134</v>
      </c>
      <c r="F36" s="211" t="s">
        <v>24</v>
      </c>
      <c r="G36" s="211" t="s">
        <v>388</v>
      </c>
      <c r="H36" s="211"/>
    </row>
    <row r="37" spans="1:8" s="212" customFormat="1">
      <c r="A37" s="210">
        <v>43195</v>
      </c>
      <c r="B37" s="211" t="s">
        <v>4</v>
      </c>
      <c r="C37" s="211">
        <v>7481</v>
      </c>
      <c r="D37" s="211" t="s">
        <v>373</v>
      </c>
      <c r="E37" s="211" t="s">
        <v>24</v>
      </c>
      <c r="F37" s="211" t="s">
        <v>27</v>
      </c>
      <c r="G37" s="211" t="s">
        <v>388</v>
      </c>
      <c r="H37" s="211"/>
    </row>
    <row r="38" spans="1:8" s="212" customFormat="1">
      <c r="A38" s="210">
        <v>43195</v>
      </c>
      <c r="B38" s="211" t="s">
        <v>4</v>
      </c>
      <c r="C38" s="211">
        <v>4276</v>
      </c>
      <c r="D38" s="211" t="s">
        <v>141</v>
      </c>
      <c r="E38" s="211" t="s">
        <v>6</v>
      </c>
      <c r="F38" s="211" t="s">
        <v>24</v>
      </c>
      <c r="G38" s="211" t="s">
        <v>388</v>
      </c>
      <c r="H38" s="211"/>
    </row>
    <row r="39" spans="1:8" s="212" customFormat="1">
      <c r="A39" s="210">
        <v>43196</v>
      </c>
      <c r="B39" s="211" t="s">
        <v>4</v>
      </c>
      <c r="C39" s="211">
        <v>5711</v>
      </c>
      <c r="D39" s="211" t="s">
        <v>341</v>
      </c>
      <c r="E39" s="211" t="s">
        <v>5</v>
      </c>
      <c r="F39" s="211" t="s">
        <v>7</v>
      </c>
      <c r="G39" s="211" t="s">
        <v>388</v>
      </c>
      <c r="H39" s="211"/>
    </row>
    <row r="40" spans="1:8" s="212" customFormat="1">
      <c r="A40" s="210">
        <v>43196</v>
      </c>
      <c r="B40" s="211" t="s">
        <v>4</v>
      </c>
      <c r="C40" s="211">
        <v>5713</v>
      </c>
      <c r="D40" s="211" t="s">
        <v>341</v>
      </c>
      <c r="E40" s="211" t="s">
        <v>5</v>
      </c>
      <c r="F40" s="211" t="s">
        <v>6</v>
      </c>
      <c r="G40" s="211" t="s">
        <v>388</v>
      </c>
      <c r="H40" s="211"/>
    </row>
    <row r="41" spans="1:8" s="212" customFormat="1">
      <c r="A41" s="210">
        <v>43196</v>
      </c>
      <c r="B41" s="211" t="s">
        <v>4</v>
      </c>
      <c r="C41" s="211">
        <v>3429</v>
      </c>
      <c r="D41" s="211" t="s">
        <v>168</v>
      </c>
      <c r="E41" s="211" t="s">
        <v>7</v>
      </c>
      <c r="F41" s="211" t="s">
        <v>5</v>
      </c>
      <c r="G41" s="211" t="s">
        <v>388</v>
      </c>
      <c r="H41" s="211"/>
    </row>
    <row r="42" spans="1:8" s="212" customFormat="1">
      <c r="A42" s="210">
        <v>43197</v>
      </c>
      <c r="B42" s="211" t="s">
        <v>4</v>
      </c>
      <c r="C42" s="211">
        <v>6479</v>
      </c>
      <c r="D42" s="211" t="s">
        <v>157</v>
      </c>
      <c r="E42" s="211" t="s">
        <v>7</v>
      </c>
      <c r="F42" s="211" t="s">
        <v>6</v>
      </c>
      <c r="G42" s="211" t="s">
        <v>388</v>
      </c>
      <c r="H42" s="211"/>
    </row>
    <row r="43" spans="1:8" s="212" customFormat="1">
      <c r="A43" s="210">
        <v>43197</v>
      </c>
      <c r="B43" s="211" t="s">
        <v>4</v>
      </c>
      <c r="C43" s="211">
        <v>4521</v>
      </c>
      <c r="D43" s="211" t="s">
        <v>131</v>
      </c>
      <c r="E43" s="211" t="s">
        <v>5</v>
      </c>
      <c r="F43" s="211" t="s">
        <v>363</v>
      </c>
      <c r="G43" s="211" t="s">
        <v>388</v>
      </c>
      <c r="H43" s="211"/>
    </row>
    <row r="44" spans="1:8" s="212" customFormat="1">
      <c r="A44" s="210">
        <v>43198</v>
      </c>
      <c r="B44" s="211" t="s">
        <v>4</v>
      </c>
      <c r="C44" s="211">
        <v>2228</v>
      </c>
      <c r="D44" s="211" t="s">
        <v>205</v>
      </c>
      <c r="E44" s="211" t="s">
        <v>14</v>
      </c>
      <c r="F44" s="211" t="s">
        <v>24</v>
      </c>
      <c r="G44" s="211" t="s">
        <v>388</v>
      </c>
      <c r="H44" s="211"/>
    </row>
    <row r="45" spans="1:8" s="212" customFormat="1">
      <c r="A45" s="210">
        <v>43198</v>
      </c>
      <c r="B45" s="211" t="s">
        <v>4</v>
      </c>
      <c r="C45" s="211">
        <v>3820</v>
      </c>
      <c r="D45" s="211" t="s">
        <v>304</v>
      </c>
      <c r="E45" s="211" t="s">
        <v>14</v>
      </c>
      <c r="F45" s="211" t="s">
        <v>24</v>
      </c>
      <c r="G45" s="211" t="s">
        <v>388</v>
      </c>
      <c r="H45" s="211"/>
    </row>
    <row r="46" spans="1:8" s="212" customFormat="1">
      <c r="A46" s="210">
        <v>43199</v>
      </c>
      <c r="B46" s="211" t="s">
        <v>4</v>
      </c>
      <c r="C46" s="211">
        <v>9175</v>
      </c>
      <c r="D46" s="211" t="s">
        <v>1162</v>
      </c>
      <c r="E46" s="211" t="s">
        <v>5</v>
      </c>
      <c r="F46" s="211" t="s">
        <v>7</v>
      </c>
      <c r="G46" s="211" t="s">
        <v>388</v>
      </c>
      <c r="H46" s="211"/>
    </row>
    <row r="47" spans="1:8" s="212" customFormat="1">
      <c r="A47" s="210">
        <v>43200</v>
      </c>
      <c r="B47" s="211" t="s">
        <v>4</v>
      </c>
      <c r="C47" s="211">
        <v>5340</v>
      </c>
      <c r="D47" s="211" t="s">
        <v>314</v>
      </c>
      <c r="E47" s="211" t="s">
        <v>25</v>
      </c>
      <c r="F47" s="211" t="s">
        <v>225</v>
      </c>
      <c r="G47" s="211" t="s">
        <v>388</v>
      </c>
      <c r="H47" s="211"/>
    </row>
    <row r="48" spans="1:8" s="212" customFormat="1">
      <c r="A48" s="210">
        <v>43200</v>
      </c>
      <c r="B48" s="211" t="s">
        <v>4</v>
      </c>
      <c r="C48" s="211">
        <v>4932</v>
      </c>
      <c r="D48" s="211" t="s">
        <v>386</v>
      </c>
      <c r="E48" s="211" t="s">
        <v>5</v>
      </c>
      <c r="F48" s="211" t="s">
        <v>7</v>
      </c>
      <c r="G48" s="211" t="s">
        <v>388</v>
      </c>
      <c r="H48" s="211"/>
    </row>
    <row r="49" spans="1:8" s="212" customFormat="1">
      <c r="A49" s="210">
        <v>43200</v>
      </c>
      <c r="B49" s="211" t="s">
        <v>4</v>
      </c>
      <c r="C49" s="211">
        <v>6473</v>
      </c>
      <c r="D49" s="211" t="s">
        <v>157</v>
      </c>
      <c r="E49" s="211" t="s">
        <v>24</v>
      </c>
      <c r="F49" s="211" t="s">
        <v>7</v>
      </c>
      <c r="G49" s="211" t="s">
        <v>388</v>
      </c>
      <c r="H49" s="211"/>
    </row>
    <row r="50" spans="1:8" s="212" customFormat="1">
      <c r="A50" s="210">
        <v>43201</v>
      </c>
      <c r="B50" s="211" t="s">
        <v>28</v>
      </c>
      <c r="C50" s="246" t="s">
        <v>1181</v>
      </c>
      <c r="D50" s="211" t="s">
        <v>1182</v>
      </c>
      <c r="E50" s="211" t="s">
        <v>78</v>
      </c>
      <c r="F50" s="211" t="s">
        <v>28</v>
      </c>
      <c r="G50" s="211" t="s">
        <v>388</v>
      </c>
      <c r="H50" s="211"/>
    </row>
    <row r="51" spans="1:8" s="212" customFormat="1">
      <c r="A51" s="210">
        <v>43201</v>
      </c>
      <c r="B51" s="211" t="s">
        <v>4</v>
      </c>
      <c r="C51" s="211">
        <v>6780</v>
      </c>
      <c r="D51" s="211" t="s">
        <v>628</v>
      </c>
      <c r="E51" s="211" t="s">
        <v>7</v>
      </c>
      <c r="F51" s="211" t="s">
        <v>35</v>
      </c>
      <c r="G51" s="211" t="s">
        <v>388</v>
      </c>
      <c r="H51" s="211"/>
    </row>
    <row r="52" spans="1:8" s="212" customFormat="1">
      <c r="A52" s="210">
        <v>43201</v>
      </c>
      <c r="B52" s="211" t="s">
        <v>4</v>
      </c>
      <c r="C52" s="211">
        <v>8554</v>
      </c>
      <c r="D52" s="211" t="s">
        <v>505</v>
      </c>
      <c r="E52" s="211" t="s">
        <v>6</v>
      </c>
      <c r="F52" s="211" t="s">
        <v>5</v>
      </c>
      <c r="G52" s="211" t="s">
        <v>388</v>
      </c>
      <c r="H52" s="211"/>
    </row>
    <row r="53" spans="1:8" s="212" customFormat="1">
      <c r="A53" s="210">
        <v>43202</v>
      </c>
      <c r="B53" s="211" t="s">
        <v>4</v>
      </c>
      <c r="C53" s="211">
        <v>3932</v>
      </c>
      <c r="D53" s="211" t="s">
        <v>175</v>
      </c>
      <c r="E53" s="211" t="s">
        <v>4</v>
      </c>
      <c r="F53" s="211" t="s">
        <v>127</v>
      </c>
      <c r="G53" s="211" t="s">
        <v>388</v>
      </c>
      <c r="H53" s="211"/>
    </row>
    <row r="54" spans="1:8" s="212" customFormat="1">
      <c r="A54" s="210">
        <v>43205</v>
      </c>
      <c r="B54" s="211" t="s">
        <v>7</v>
      </c>
      <c r="C54" s="211">
        <v>94270</v>
      </c>
      <c r="D54" s="211" t="s">
        <v>1190</v>
      </c>
      <c r="E54" s="211" t="s">
        <v>7</v>
      </c>
      <c r="F54" s="211" t="s">
        <v>24</v>
      </c>
      <c r="G54" s="211" t="s">
        <v>388</v>
      </c>
      <c r="H54" s="211"/>
    </row>
    <row r="55" spans="1:8" s="212" customFormat="1">
      <c r="A55" s="210">
        <v>43205</v>
      </c>
      <c r="B55" s="211" t="s">
        <v>7</v>
      </c>
      <c r="C55" s="211">
        <v>30230</v>
      </c>
      <c r="D55" s="211" t="s">
        <v>1198</v>
      </c>
      <c r="E55" s="211" t="s">
        <v>7</v>
      </c>
      <c r="F55" s="211" t="s">
        <v>10</v>
      </c>
      <c r="G55" s="211" t="s">
        <v>388</v>
      </c>
      <c r="H55" s="211"/>
    </row>
    <row r="56" spans="1:8" s="212" customFormat="1">
      <c r="A56" s="210">
        <v>43218</v>
      </c>
      <c r="B56" s="211" t="s">
        <v>22</v>
      </c>
      <c r="C56" s="211">
        <v>6791</v>
      </c>
      <c r="D56" s="211" t="s">
        <v>479</v>
      </c>
      <c r="E56" s="211" t="s">
        <v>638</v>
      </c>
      <c r="F56" s="211" t="s">
        <v>7</v>
      </c>
      <c r="G56" s="211" t="s">
        <v>388</v>
      </c>
      <c r="H56" s="211"/>
    </row>
    <row r="57" spans="1:8" s="212" customFormat="1">
      <c r="A57" s="210">
        <v>43219</v>
      </c>
      <c r="B57" s="211" t="s">
        <v>4</v>
      </c>
      <c r="C57" s="211">
        <v>1357</v>
      </c>
      <c r="D57" s="211" t="s">
        <v>132</v>
      </c>
      <c r="E57" s="211" t="s">
        <v>12</v>
      </c>
      <c r="F57" s="211" t="s">
        <v>24</v>
      </c>
      <c r="G57" s="211" t="s">
        <v>388</v>
      </c>
      <c r="H57" s="211"/>
    </row>
    <row r="58" spans="1:8" s="212" customFormat="1">
      <c r="A58" s="210">
        <v>43219</v>
      </c>
      <c r="B58" s="211" t="s">
        <v>4</v>
      </c>
      <c r="C58" s="211">
        <v>6910</v>
      </c>
      <c r="D58" s="211" t="s">
        <v>286</v>
      </c>
      <c r="E58" s="211" t="s">
        <v>5</v>
      </c>
      <c r="F58" s="211" t="s">
        <v>6</v>
      </c>
      <c r="G58" s="211" t="s">
        <v>388</v>
      </c>
      <c r="H58" s="211"/>
    </row>
    <row r="59" spans="1:8" s="212" customFormat="1">
      <c r="A59" s="210">
        <v>43219</v>
      </c>
      <c r="B59" s="211" t="s">
        <v>7</v>
      </c>
      <c r="C59" s="211">
        <v>57050</v>
      </c>
      <c r="D59" s="211" t="s">
        <v>1300</v>
      </c>
      <c r="E59" s="211" t="s">
        <v>7</v>
      </c>
      <c r="F59" s="211" t="s">
        <v>7</v>
      </c>
      <c r="G59" s="211" t="s">
        <v>388</v>
      </c>
      <c r="H59" s="211"/>
    </row>
    <row r="60" spans="1:8" s="212" customFormat="1">
      <c r="A60" s="210">
        <v>43219</v>
      </c>
      <c r="B60" s="211" t="s">
        <v>9</v>
      </c>
      <c r="C60" s="211">
        <v>61121</v>
      </c>
      <c r="D60" s="211" t="s">
        <v>1301</v>
      </c>
      <c r="E60" s="211" t="s">
        <v>9</v>
      </c>
      <c r="F60" s="211" t="s">
        <v>24</v>
      </c>
      <c r="G60" s="211" t="s">
        <v>388</v>
      </c>
      <c r="H60" s="211"/>
    </row>
    <row r="61" spans="1:8" s="212" customFormat="1">
      <c r="A61" s="210">
        <v>43219</v>
      </c>
      <c r="B61" s="211" t="s">
        <v>7</v>
      </c>
      <c r="C61" s="211">
        <v>54400</v>
      </c>
      <c r="D61" s="211" t="s">
        <v>815</v>
      </c>
      <c r="E61" s="211" t="s">
        <v>7</v>
      </c>
      <c r="F61" s="211" t="s">
        <v>9</v>
      </c>
      <c r="G61" s="211" t="s">
        <v>388</v>
      </c>
      <c r="H61" s="211"/>
    </row>
    <row r="62" spans="1:8" s="212" customFormat="1">
      <c r="A62" s="210">
        <v>43219</v>
      </c>
      <c r="B62" s="211" t="s">
        <v>4</v>
      </c>
      <c r="C62" s="211">
        <v>2723</v>
      </c>
      <c r="D62" s="211" t="s">
        <v>136</v>
      </c>
      <c r="E62" s="211" t="s">
        <v>7</v>
      </c>
      <c r="F62" s="211" t="s">
        <v>7</v>
      </c>
      <c r="G62" s="211" t="s">
        <v>388</v>
      </c>
      <c r="H62" s="211"/>
    </row>
    <row r="63" spans="1:8" s="212" customFormat="1">
      <c r="A63" s="210">
        <v>43219</v>
      </c>
      <c r="B63" s="211" t="s">
        <v>4</v>
      </c>
      <c r="C63" s="211">
        <v>3450</v>
      </c>
      <c r="D63" s="211" t="s">
        <v>168</v>
      </c>
      <c r="E63" s="211" t="s">
        <v>5</v>
      </c>
      <c r="F63" s="211" t="s">
        <v>7</v>
      </c>
      <c r="G63" s="211" t="s">
        <v>388</v>
      </c>
      <c r="H63" s="211"/>
    </row>
    <row r="64" spans="1:8" s="212" customFormat="1">
      <c r="A64" s="210">
        <v>43219</v>
      </c>
      <c r="B64" s="211" t="s">
        <v>4</v>
      </c>
      <c r="C64" s="211">
        <v>2313</v>
      </c>
      <c r="D64" s="211" t="s">
        <v>132</v>
      </c>
      <c r="E64" s="211" t="s">
        <v>7</v>
      </c>
      <c r="F64" s="211" t="s">
        <v>24</v>
      </c>
      <c r="G64" s="211" t="s">
        <v>388</v>
      </c>
      <c r="H64" s="211"/>
    </row>
    <row r="65" spans="1:8" s="212" customFormat="1">
      <c r="A65" s="210">
        <v>43219</v>
      </c>
      <c r="B65" s="211" t="s">
        <v>4</v>
      </c>
      <c r="C65" s="211">
        <v>2367</v>
      </c>
      <c r="D65" s="211" t="s">
        <v>132</v>
      </c>
      <c r="E65" s="211" t="s">
        <v>225</v>
      </c>
      <c r="F65" s="211" t="s">
        <v>24</v>
      </c>
      <c r="G65" s="211" t="s">
        <v>388</v>
      </c>
      <c r="H65" s="211"/>
    </row>
    <row r="66" spans="1:8" s="212" customFormat="1">
      <c r="A66" s="210">
        <v>43219</v>
      </c>
      <c r="B66" s="211" t="s">
        <v>4</v>
      </c>
      <c r="C66" s="211">
        <v>4056</v>
      </c>
      <c r="D66" s="211" t="s">
        <v>141</v>
      </c>
      <c r="E66" s="211" t="s">
        <v>25</v>
      </c>
      <c r="F66" s="211" t="s">
        <v>24</v>
      </c>
      <c r="G66" s="211" t="s">
        <v>388</v>
      </c>
      <c r="H66" s="211"/>
    </row>
    <row r="67" spans="1:8" s="212" customFormat="1">
      <c r="A67" s="210">
        <v>43219</v>
      </c>
      <c r="B67" s="211" t="s">
        <v>4</v>
      </c>
      <c r="C67" s="211">
        <v>1310</v>
      </c>
      <c r="D67" s="211" t="s">
        <v>132</v>
      </c>
      <c r="E67" s="211" t="s">
        <v>5</v>
      </c>
      <c r="F67" s="211" t="s">
        <v>7</v>
      </c>
      <c r="G67" s="211" t="s">
        <v>388</v>
      </c>
      <c r="H67" s="211"/>
    </row>
    <row r="68" spans="1:8" s="212" customFormat="1">
      <c r="A68" s="210">
        <v>43220</v>
      </c>
      <c r="B68" s="211" t="s">
        <v>7</v>
      </c>
      <c r="C68" s="211">
        <v>57310</v>
      </c>
      <c r="D68" s="211" t="s">
        <v>833</v>
      </c>
      <c r="E68" s="211" t="s">
        <v>7</v>
      </c>
      <c r="F68" s="211" t="s">
        <v>24</v>
      </c>
      <c r="G68" s="211" t="s">
        <v>388</v>
      </c>
      <c r="H68" s="211"/>
    </row>
    <row r="69" spans="1:8" s="212" customFormat="1">
      <c r="A69" s="210">
        <v>43220</v>
      </c>
      <c r="B69" s="211" t="s">
        <v>1337</v>
      </c>
      <c r="C69" s="620">
        <v>2250</v>
      </c>
      <c r="D69" s="211" t="s">
        <v>1338</v>
      </c>
      <c r="E69" s="211" t="s">
        <v>1339</v>
      </c>
      <c r="F69" s="211" t="s">
        <v>6</v>
      </c>
      <c r="G69" s="211" t="s">
        <v>388</v>
      </c>
      <c r="H69" s="211"/>
    </row>
    <row r="70" spans="1:8" s="212" customFormat="1">
      <c r="A70" s="210">
        <v>43220</v>
      </c>
      <c r="B70" s="211" t="s">
        <v>9</v>
      </c>
      <c r="C70" s="211">
        <v>70124</v>
      </c>
      <c r="D70" s="211" t="s">
        <v>1343</v>
      </c>
      <c r="E70" s="211" t="s">
        <v>9</v>
      </c>
      <c r="F70" s="211" t="s">
        <v>24</v>
      </c>
      <c r="G70" s="211" t="s">
        <v>388</v>
      </c>
      <c r="H70" s="211"/>
    </row>
    <row r="71" spans="1:8" s="212" customFormat="1">
      <c r="A71" s="210">
        <v>43220</v>
      </c>
      <c r="B71" s="211" t="s">
        <v>4</v>
      </c>
      <c r="C71" s="211">
        <v>7538</v>
      </c>
      <c r="D71" s="211" t="s">
        <v>468</v>
      </c>
      <c r="E71" s="211" t="s">
        <v>79</v>
      </c>
      <c r="F71" s="211" t="s">
        <v>35</v>
      </c>
      <c r="G71" s="211" t="s">
        <v>388</v>
      </c>
      <c r="H71" s="211"/>
    </row>
    <row r="72" spans="1:8" s="212" customFormat="1">
      <c r="A72" s="210">
        <v>43220</v>
      </c>
      <c r="B72" s="211" t="s">
        <v>4</v>
      </c>
      <c r="C72" s="211">
        <v>1531</v>
      </c>
      <c r="D72" s="211" t="s">
        <v>132</v>
      </c>
      <c r="E72" s="211" t="s">
        <v>7</v>
      </c>
      <c r="F72" s="211" t="s">
        <v>24</v>
      </c>
      <c r="G72" s="211" t="s">
        <v>388</v>
      </c>
      <c r="H72" s="211"/>
    </row>
    <row r="73" spans="1:8" s="212" customFormat="1">
      <c r="A73" s="210">
        <v>43220</v>
      </c>
      <c r="B73" s="211" t="s">
        <v>4</v>
      </c>
      <c r="C73" s="211">
        <v>1420</v>
      </c>
      <c r="D73" s="211" t="s">
        <v>132</v>
      </c>
      <c r="E73" s="211" t="s">
        <v>7</v>
      </c>
      <c r="F73" s="211" t="s">
        <v>24</v>
      </c>
      <c r="G73" s="211" t="s">
        <v>388</v>
      </c>
      <c r="H73" s="211"/>
    </row>
    <row r="74" spans="1:8" s="212" customFormat="1">
      <c r="A74" s="210">
        <v>43220</v>
      </c>
      <c r="B74" s="211" t="s">
        <v>7</v>
      </c>
      <c r="C74" s="211">
        <v>67750</v>
      </c>
      <c r="D74" s="211" t="s">
        <v>1351</v>
      </c>
      <c r="E74" s="211" t="s">
        <v>7</v>
      </c>
      <c r="F74" s="211" t="s">
        <v>6</v>
      </c>
      <c r="G74" s="211" t="s">
        <v>388</v>
      </c>
      <c r="H74" s="211"/>
    </row>
    <row r="75" spans="1:8" s="212" customFormat="1">
      <c r="A75" s="210">
        <v>43220</v>
      </c>
      <c r="B75" s="211" t="s">
        <v>7</v>
      </c>
      <c r="C75" s="211">
        <v>88330</v>
      </c>
      <c r="D75" s="211" t="s">
        <v>1352</v>
      </c>
      <c r="E75" s="211" t="s">
        <v>7</v>
      </c>
      <c r="F75" s="211" t="s">
        <v>24</v>
      </c>
      <c r="G75" s="211" t="s">
        <v>388</v>
      </c>
      <c r="H75" s="211"/>
    </row>
    <row r="76" spans="1:8" s="212" customFormat="1">
      <c r="A76" s="210">
        <v>43220</v>
      </c>
      <c r="B76" s="211" t="s">
        <v>7</v>
      </c>
      <c r="C76" s="211">
        <v>57300</v>
      </c>
      <c r="D76" s="211" t="s">
        <v>671</v>
      </c>
      <c r="E76" s="211" t="s">
        <v>7</v>
      </c>
      <c r="F76" s="211" t="s">
        <v>24</v>
      </c>
      <c r="G76" s="211" t="s">
        <v>388</v>
      </c>
      <c r="H76" s="211"/>
    </row>
    <row r="77" spans="1:8" s="212" customFormat="1">
      <c r="A77" s="210">
        <v>43200</v>
      </c>
      <c r="B77" s="211" t="s">
        <v>4</v>
      </c>
      <c r="C77" s="211">
        <v>2670</v>
      </c>
      <c r="D77" s="211" t="s">
        <v>205</v>
      </c>
      <c r="E77" s="211" t="s">
        <v>12</v>
      </c>
      <c r="F77" s="211" t="s">
        <v>35</v>
      </c>
      <c r="G77" s="211" t="s">
        <v>1166</v>
      </c>
      <c r="H77" s="211"/>
    </row>
    <row r="78" spans="1:8" s="212" customFormat="1">
      <c r="A78" s="210">
        <v>43195</v>
      </c>
      <c r="B78" s="211" t="s">
        <v>4</v>
      </c>
      <c r="C78" s="211">
        <v>1818</v>
      </c>
      <c r="D78" s="211" t="s">
        <v>136</v>
      </c>
      <c r="E78" s="211" t="s">
        <v>12</v>
      </c>
      <c r="F78" s="211" t="s">
        <v>7</v>
      </c>
      <c r="G78" s="211" t="s">
        <v>1012</v>
      </c>
      <c r="H78" s="211"/>
    </row>
    <row r="79" spans="1:8" s="212" customFormat="1">
      <c r="A79" s="210">
        <v>43204</v>
      </c>
      <c r="B79" s="211" t="s">
        <v>7</v>
      </c>
      <c r="C79" s="211">
        <v>57000</v>
      </c>
      <c r="D79" s="211" t="s">
        <v>785</v>
      </c>
      <c r="E79" s="211" t="s">
        <v>7</v>
      </c>
      <c r="F79" s="211" t="s">
        <v>24</v>
      </c>
      <c r="G79" s="211" t="s">
        <v>1012</v>
      </c>
      <c r="H79" s="211"/>
    </row>
    <row r="80" spans="1:8" s="212" customFormat="1">
      <c r="A80" s="210">
        <v>43199</v>
      </c>
      <c r="B80" s="211" t="s">
        <v>22</v>
      </c>
      <c r="C80" s="211">
        <v>6790</v>
      </c>
      <c r="D80" s="211" t="s">
        <v>479</v>
      </c>
      <c r="E80" s="211" t="s">
        <v>7</v>
      </c>
      <c r="F80" s="211" t="s">
        <v>24</v>
      </c>
      <c r="G80" s="211" t="s">
        <v>1163</v>
      </c>
      <c r="H80" s="211"/>
    </row>
    <row r="81" spans="1:8" s="212" customFormat="1">
      <c r="A81" s="210">
        <v>43191</v>
      </c>
      <c r="B81" s="211" t="s">
        <v>984</v>
      </c>
      <c r="C81" s="211">
        <v>1087</v>
      </c>
      <c r="D81" s="211" t="s">
        <v>1061</v>
      </c>
      <c r="E81" s="211" t="s">
        <v>984</v>
      </c>
      <c r="F81" s="211" t="s">
        <v>24</v>
      </c>
      <c r="G81" s="211" t="s">
        <v>1062</v>
      </c>
      <c r="H81" s="211"/>
    </row>
    <row r="82" spans="1:8" s="212" customFormat="1">
      <c r="A82" s="210">
        <v>43191</v>
      </c>
      <c r="B82" s="211" t="s">
        <v>9</v>
      </c>
      <c r="C82" s="211">
        <v>21050</v>
      </c>
      <c r="D82" s="211" t="s">
        <v>1076</v>
      </c>
      <c r="E82" s="211" t="s">
        <v>9</v>
      </c>
      <c r="F82" s="211" t="s">
        <v>57</v>
      </c>
      <c r="G82" s="211" t="s">
        <v>1077</v>
      </c>
      <c r="H82" s="211"/>
    </row>
    <row r="83" spans="1:8" s="212" customFormat="1">
      <c r="A83" s="210">
        <v>43193</v>
      </c>
      <c r="B83" s="211" t="s">
        <v>4</v>
      </c>
      <c r="C83" s="211">
        <v>7381</v>
      </c>
      <c r="D83" s="211" t="s">
        <v>1107</v>
      </c>
      <c r="E83" s="211" t="s">
        <v>5</v>
      </c>
      <c r="F83" s="211" t="s">
        <v>1108</v>
      </c>
      <c r="G83" s="211" t="s">
        <v>1113</v>
      </c>
      <c r="H83" s="211"/>
    </row>
    <row r="84" spans="1:8" s="212" customFormat="1">
      <c r="A84" s="210">
        <v>43192</v>
      </c>
      <c r="B84" s="211" t="s">
        <v>4</v>
      </c>
      <c r="C84" s="211">
        <v>2125</v>
      </c>
      <c r="D84" s="211" t="s">
        <v>205</v>
      </c>
      <c r="E84" s="211" t="s">
        <v>1086</v>
      </c>
      <c r="F84" s="211" t="s">
        <v>52</v>
      </c>
      <c r="G84" s="211" t="s">
        <v>1101</v>
      </c>
      <c r="H84" s="211"/>
    </row>
    <row r="85" spans="1:8" s="212" customFormat="1">
      <c r="A85" s="210">
        <v>43191</v>
      </c>
      <c r="B85" s="211" t="s">
        <v>7</v>
      </c>
      <c r="C85" s="211">
        <v>57330</v>
      </c>
      <c r="D85" s="211" t="s">
        <v>413</v>
      </c>
      <c r="E85" s="211" t="s">
        <v>7</v>
      </c>
      <c r="F85" s="211" t="s">
        <v>24</v>
      </c>
      <c r="G85" s="211" t="s">
        <v>1100</v>
      </c>
      <c r="H85" s="211"/>
    </row>
    <row r="86" spans="1:8" s="212" customFormat="1">
      <c r="A86" s="210">
        <v>43199</v>
      </c>
      <c r="B86" s="211" t="s">
        <v>4</v>
      </c>
      <c r="C86" s="211">
        <v>7569</v>
      </c>
      <c r="D86" s="211" t="s">
        <v>468</v>
      </c>
      <c r="E86" s="211" t="s">
        <v>5</v>
      </c>
      <c r="F86" s="211" t="s">
        <v>228</v>
      </c>
      <c r="G86" s="211" t="s">
        <v>1200</v>
      </c>
      <c r="H86" s="211"/>
    </row>
    <row r="87" spans="1:8" s="212" customFormat="1">
      <c r="A87" s="210">
        <v>43192</v>
      </c>
      <c r="B87" s="211" t="s">
        <v>9</v>
      </c>
      <c r="C87" s="211">
        <v>67100</v>
      </c>
      <c r="D87" s="211" t="s">
        <v>1088</v>
      </c>
      <c r="E87" s="211" t="s">
        <v>9</v>
      </c>
      <c r="F87" s="211" t="s">
        <v>9</v>
      </c>
      <c r="G87" s="211" t="s">
        <v>1103</v>
      </c>
      <c r="H87" s="211"/>
    </row>
    <row r="88" spans="1:8" s="212" customFormat="1">
      <c r="A88" s="210">
        <v>43193</v>
      </c>
      <c r="B88" s="211" t="s">
        <v>4</v>
      </c>
      <c r="C88" s="211">
        <v>6246</v>
      </c>
      <c r="D88" s="211" t="s">
        <v>1105</v>
      </c>
      <c r="E88" s="211" t="s">
        <v>24</v>
      </c>
      <c r="F88" s="211" t="s">
        <v>7</v>
      </c>
      <c r="G88" s="211" t="s">
        <v>1115</v>
      </c>
      <c r="H88" s="211"/>
    </row>
    <row r="89" spans="1:8" s="212" customFormat="1">
      <c r="A89" s="210">
        <v>43206</v>
      </c>
      <c r="B89" s="211" t="s">
        <v>7</v>
      </c>
      <c r="C89" s="211">
        <v>57970</v>
      </c>
      <c r="D89" s="211" t="s">
        <v>739</v>
      </c>
      <c r="E89" s="211" t="s">
        <v>7</v>
      </c>
      <c r="F89" s="211" t="s">
        <v>24</v>
      </c>
      <c r="G89" s="211" t="s">
        <v>1115</v>
      </c>
      <c r="H89" s="211"/>
    </row>
    <row r="90" spans="1:8" s="212" customFormat="1">
      <c r="A90" s="210">
        <v>43211</v>
      </c>
      <c r="B90" s="211" t="s">
        <v>4</v>
      </c>
      <c r="C90" s="211">
        <v>2356</v>
      </c>
      <c r="D90" s="211" t="s">
        <v>205</v>
      </c>
      <c r="E90" s="211" t="s">
        <v>7</v>
      </c>
      <c r="F90" s="211" t="s">
        <v>28</v>
      </c>
      <c r="G90" s="211" t="s">
        <v>1115</v>
      </c>
      <c r="H90" s="211"/>
    </row>
    <row r="91" spans="1:8" s="212" customFormat="1">
      <c r="A91" s="210">
        <v>43212</v>
      </c>
      <c r="B91" s="211" t="s">
        <v>4</v>
      </c>
      <c r="C91" s="211">
        <v>2153</v>
      </c>
      <c r="D91" s="211" t="s">
        <v>132</v>
      </c>
      <c r="E91" s="211" t="s">
        <v>5</v>
      </c>
      <c r="F91" s="211" t="s">
        <v>5</v>
      </c>
      <c r="G91" s="211" t="s">
        <v>1115</v>
      </c>
      <c r="H91" s="211"/>
    </row>
    <row r="92" spans="1:8" s="212" customFormat="1">
      <c r="A92" s="210">
        <v>43215</v>
      </c>
      <c r="B92" s="211" t="s">
        <v>7</v>
      </c>
      <c r="C92" s="211">
        <v>57970</v>
      </c>
      <c r="D92" s="211" t="s">
        <v>739</v>
      </c>
      <c r="E92" s="211" t="s">
        <v>7</v>
      </c>
      <c r="F92" s="211" t="s">
        <v>1241</v>
      </c>
      <c r="G92" s="211" t="s">
        <v>1115</v>
      </c>
      <c r="H92" s="211"/>
    </row>
    <row r="93" spans="1:8" s="212" customFormat="1">
      <c r="A93" s="210">
        <v>43216</v>
      </c>
      <c r="B93" s="211" t="s">
        <v>7</v>
      </c>
      <c r="C93" s="211">
        <v>57280</v>
      </c>
      <c r="D93" s="211" t="s">
        <v>1252</v>
      </c>
      <c r="E93" s="211" t="s">
        <v>7</v>
      </c>
      <c r="F93" s="211" t="s">
        <v>7</v>
      </c>
      <c r="G93" s="211" t="s">
        <v>1115</v>
      </c>
      <c r="H93" s="211"/>
    </row>
    <row r="94" spans="1:8" s="212" customFormat="1">
      <c r="A94" s="210">
        <v>43201</v>
      </c>
      <c r="B94" s="211" t="s">
        <v>4</v>
      </c>
      <c r="C94" s="211"/>
      <c r="D94" s="211" t="s">
        <v>205</v>
      </c>
      <c r="E94" s="211"/>
      <c r="F94" s="211"/>
      <c r="G94" s="211" t="s">
        <v>1115</v>
      </c>
      <c r="H94" s="211"/>
    </row>
    <row r="95" spans="1:8" s="212" customFormat="1">
      <c r="A95" s="210">
        <v>43217</v>
      </c>
      <c r="B95" s="211" t="s">
        <v>7</v>
      </c>
      <c r="C95" s="211">
        <v>54650</v>
      </c>
      <c r="D95" s="211" t="s">
        <v>393</v>
      </c>
      <c r="E95" s="211" t="s">
        <v>7</v>
      </c>
      <c r="F95" s="211" t="s">
        <v>7</v>
      </c>
      <c r="G95" s="211" t="s">
        <v>1115</v>
      </c>
      <c r="H95" s="211"/>
    </row>
    <row r="96" spans="1:8" s="212" customFormat="1">
      <c r="A96" s="210">
        <v>43217</v>
      </c>
      <c r="B96" s="211" t="s">
        <v>7</v>
      </c>
      <c r="C96" s="211">
        <v>54650</v>
      </c>
      <c r="D96" s="211" t="s">
        <v>393</v>
      </c>
      <c r="E96" s="211" t="s">
        <v>7</v>
      </c>
      <c r="F96" s="211" t="s">
        <v>7</v>
      </c>
      <c r="G96" s="211" t="s">
        <v>1115</v>
      </c>
      <c r="H96" s="211"/>
    </row>
    <row r="97" spans="1:8" s="212" customFormat="1">
      <c r="A97" s="210">
        <v>43217</v>
      </c>
      <c r="B97" s="211" t="s">
        <v>7</v>
      </c>
      <c r="C97" s="211">
        <v>57450</v>
      </c>
      <c r="D97" s="211" t="s">
        <v>1271</v>
      </c>
      <c r="E97" s="211" t="s">
        <v>7</v>
      </c>
      <c r="F97" s="211" t="s">
        <v>6</v>
      </c>
      <c r="G97" s="211" t="s">
        <v>1115</v>
      </c>
      <c r="H97" s="211"/>
    </row>
    <row r="98" spans="1:8" s="212" customFormat="1">
      <c r="A98" s="210">
        <v>43215</v>
      </c>
      <c r="B98" s="211" t="s">
        <v>6</v>
      </c>
      <c r="C98" s="211">
        <v>54318</v>
      </c>
      <c r="D98" s="211" t="s">
        <v>1236</v>
      </c>
      <c r="E98" s="211" t="s">
        <v>6</v>
      </c>
      <c r="F98" s="211" t="s">
        <v>6</v>
      </c>
      <c r="G98" s="211" t="s">
        <v>1245</v>
      </c>
      <c r="H98" s="211"/>
    </row>
    <row r="99" spans="1:8" s="212" customFormat="1">
      <c r="A99" s="210">
        <v>43214</v>
      </c>
      <c r="B99" s="211" t="s">
        <v>4</v>
      </c>
      <c r="C99" s="211">
        <v>2335</v>
      </c>
      <c r="D99" s="211" t="s">
        <v>132</v>
      </c>
      <c r="E99" s="211" t="s">
        <v>29</v>
      </c>
      <c r="F99" s="211" t="s">
        <v>6</v>
      </c>
      <c r="G99" s="211" t="s">
        <v>1264</v>
      </c>
      <c r="H99" s="211"/>
    </row>
    <row r="100" spans="1:8" s="212" customFormat="1">
      <c r="A100" s="210">
        <v>43214</v>
      </c>
      <c r="B100" s="211" t="s">
        <v>4</v>
      </c>
      <c r="C100" s="211">
        <v>3317</v>
      </c>
      <c r="D100" s="211" t="s">
        <v>137</v>
      </c>
      <c r="E100" s="211" t="s">
        <v>1227</v>
      </c>
      <c r="F100" s="211" t="s">
        <v>7</v>
      </c>
      <c r="G100" s="211" t="s">
        <v>1264</v>
      </c>
      <c r="H100" s="211"/>
    </row>
    <row r="101" spans="1:8" s="212" customFormat="1">
      <c r="A101" s="210">
        <v>43214</v>
      </c>
      <c r="B101" s="211" t="s">
        <v>4</v>
      </c>
      <c r="C101" s="211">
        <v>8424</v>
      </c>
      <c r="D101" s="211" t="s">
        <v>385</v>
      </c>
      <c r="E101" s="211" t="s">
        <v>1227</v>
      </c>
      <c r="F101" s="211" t="s">
        <v>7</v>
      </c>
      <c r="G101" s="211" t="s">
        <v>1264</v>
      </c>
      <c r="H101" s="211"/>
    </row>
    <row r="102" spans="1:8" s="212" customFormat="1">
      <c r="A102" s="210">
        <v>43214</v>
      </c>
      <c r="B102" s="211" t="s">
        <v>4</v>
      </c>
      <c r="C102" s="211">
        <v>5422</v>
      </c>
      <c r="D102" s="211" t="s">
        <v>1228</v>
      </c>
      <c r="E102" s="211" t="s">
        <v>1227</v>
      </c>
      <c r="F102" s="211" t="s">
        <v>7</v>
      </c>
      <c r="G102" s="211" t="s">
        <v>1264</v>
      </c>
      <c r="H102" s="211"/>
    </row>
    <row r="103" spans="1:8" s="212" customFormat="1">
      <c r="A103" s="210">
        <v>43219</v>
      </c>
      <c r="B103" s="211" t="s">
        <v>4</v>
      </c>
      <c r="C103" s="211">
        <v>1450</v>
      </c>
      <c r="D103" s="211" t="s">
        <v>132</v>
      </c>
      <c r="E103" s="211" t="s">
        <v>7</v>
      </c>
      <c r="F103" s="211" t="s">
        <v>24</v>
      </c>
      <c r="G103" s="211" t="s">
        <v>1312</v>
      </c>
      <c r="H103" s="211"/>
    </row>
    <row r="104" spans="1:8" s="212" customFormat="1">
      <c r="A104" s="210">
        <v>43205</v>
      </c>
      <c r="B104" s="211" t="s">
        <v>4</v>
      </c>
      <c r="C104" s="211">
        <v>4265</v>
      </c>
      <c r="D104" s="211" t="s">
        <v>141</v>
      </c>
      <c r="E104" s="211" t="s">
        <v>5</v>
      </c>
      <c r="F104" s="211" t="s">
        <v>7</v>
      </c>
      <c r="G104" s="211" t="s">
        <v>1205</v>
      </c>
      <c r="H104" s="211"/>
    </row>
    <row r="105" spans="1:8" s="212" customFormat="1">
      <c r="A105" s="210">
        <v>43206</v>
      </c>
      <c r="B105" s="211" t="s">
        <v>7</v>
      </c>
      <c r="C105" s="211">
        <v>7400</v>
      </c>
      <c r="D105" s="211" t="s">
        <v>1207</v>
      </c>
      <c r="E105" s="211" t="s">
        <v>7</v>
      </c>
      <c r="F105" s="211" t="s">
        <v>24</v>
      </c>
      <c r="G105" s="211" t="s">
        <v>1244</v>
      </c>
      <c r="H105" s="211"/>
    </row>
    <row r="106" spans="1:8" s="212" customFormat="1">
      <c r="A106" s="210">
        <v>43215</v>
      </c>
      <c r="B106" s="211" t="s">
        <v>984</v>
      </c>
      <c r="C106" s="211" t="s">
        <v>1232</v>
      </c>
      <c r="D106" s="211" t="s">
        <v>1233</v>
      </c>
      <c r="E106" s="211" t="s">
        <v>5</v>
      </c>
      <c r="F106" s="211" t="s">
        <v>5</v>
      </c>
      <c r="G106" s="211" t="s">
        <v>1266</v>
      </c>
      <c r="H106" s="211"/>
    </row>
    <row r="107" spans="1:8" s="212" customFormat="1">
      <c r="A107" s="210">
        <v>43196</v>
      </c>
      <c r="B107" s="211" t="s">
        <v>4</v>
      </c>
      <c r="C107" s="211">
        <v>3552</v>
      </c>
      <c r="D107" s="211" t="s">
        <v>168</v>
      </c>
      <c r="E107" s="211" t="s">
        <v>5</v>
      </c>
      <c r="F107" s="211" t="s">
        <v>6</v>
      </c>
      <c r="G107" s="211" t="s">
        <v>1265</v>
      </c>
      <c r="H107" s="211"/>
    </row>
    <row r="108" spans="1:8" s="212" customFormat="1">
      <c r="A108" s="210">
        <v>43218</v>
      </c>
      <c r="B108" s="211" t="s">
        <v>7</v>
      </c>
      <c r="C108" s="211">
        <v>57120</v>
      </c>
      <c r="D108" s="211" t="s">
        <v>1276</v>
      </c>
      <c r="E108" s="211" t="s">
        <v>7</v>
      </c>
      <c r="F108" s="211" t="s">
        <v>7</v>
      </c>
      <c r="G108" s="211" t="s">
        <v>1285</v>
      </c>
      <c r="H108" s="211"/>
    </row>
    <row r="109" spans="1:8" s="212" customFormat="1">
      <c r="A109" s="210">
        <v>43219</v>
      </c>
      <c r="B109" s="211" t="s">
        <v>4</v>
      </c>
      <c r="C109" s="211">
        <v>3326</v>
      </c>
      <c r="D109" s="211" t="s">
        <v>185</v>
      </c>
      <c r="E109" s="211" t="s">
        <v>5</v>
      </c>
      <c r="F109" s="211" t="s">
        <v>7</v>
      </c>
      <c r="G109" s="211" t="s">
        <v>1360</v>
      </c>
      <c r="H109" s="211"/>
    </row>
    <row r="110" spans="1:8" s="212" customFormat="1">
      <c r="A110" s="210">
        <v>43195</v>
      </c>
      <c r="B110" s="211" t="s">
        <v>4</v>
      </c>
      <c r="C110" s="211">
        <v>4460</v>
      </c>
      <c r="D110" s="211" t="s">
        <v>158</v>
      </c>
      <c r="E110" s="211" t="s">
        <v>5</v>
      </c>
      <c r="F110" s="211" t="s">
        <v>7</v>
      </c>
      <c r="G110" s="211" t="s">
        <v>1124</v>
      </c>
      <c r="H110" s="211"/>
    </row>
    <row r="111" spans="1:8" s="212" customFormat="1">
      <c r="A111" s="210">
        <v>43192</v>
      </c>
      <c r="B111" s="211" t="s">
        <v>4</v>
      </c>
      <c r="C111" s="211">
        <v>6617</v>
      </c>
      <c r="D111" s="211" t="s">
        <v>1084</v>
      </c>
      <c r="E111" s="211" t="s">
        <v>6</v>
      </c>
      <c r="F111" s="211" t="s">
        <v>7</v>
      </c>
      <c r="G111" s="211" t="s">
        <v>123</v>
      </c>
      <c r="H111" s="211"/>
    </row>
    <row r="112" spans="1:8" s="212" customFormat="1">
      <c r="A112" s="210">
        <v>43193</v>
      </c>
      <c r="B112" s="211" t="s">
        <v>4</v>
      </c>
      <c r="C112" s="211">
        <v>4999</v>
      </c>
      <c r="D112" s="211" t="s">
        <v>673</v>
      </c>
      <c r="E112" s="211" t="s">
        <v>5</v>
      </c>
      <c r="F112" s="211" t="s">
        <v>5</v>
      </c>
      <c r="G112" s="211" t="s">
        <v>123</v>
      </c>
      <c r="H112" s="211"/>
    </row>
    <row r="113" spans="1:8" s="212" customFormat="1">
      <c r="A113" s="210">
        <v>43193</v>
      </c>
      <c r="B113" s="211" t="s">
        <v>4</v>
      </c>
      <c r="C113" s="211">
        <v>2555</v>
      </c>
      <c r="D113" s="211" t="s">
        <v>205</v>
      </c>
      <c r="E113" s="211" t="s">
        <v>7</v>
      </c>
      <c r="F113" s="211" t="s">
        <v>5</v>
      </c>
      <c r="G113" s="211" t="s">
        <v>123</v>
      </c>
      <c r="H113" s="211"/>
    </row>
    <row r="114" spans="1:8" s="212" customFormat="1">
      <c r="A114" s="210">
        <v>43194</v>
      </c>
      <c r="B114" s="211" t="s">
        <v>4</v>
      </c>
      <c r="C114" s="211">
        <v>8089</v>
      </c>
      <c r="D114" s="211" t="s">
        <v>133</v>
      </c>
      <c r="E114" s="211" t="s">
        <v>5</v>
      </c>
      <c r="F114" s="211" t="s">
        <v>5</v>
      </c>
      <c r="G114" s="211" t="s">
        <v>123</v>
      </c>
      <c r="H114" s="211"/>
    </row>
    <row r="115" spans="1:8" s="212" customFormat="1">
      <c r="A115" s="210">
        <v>43194</v>
      </c>
      <c r="B115" s="211" t="s">
        <v>7</v>
      </c>
      <c r="C115" s="211">
        <v>54720</v>
      </c>
      <c r="D115" s="211" t="s">
        <v>1110</v>
      </c>
      <c r="E115" s="211" t="s">
        <v>7</v>
      </c>
      <c r="F115" s="211" t="s">
        <v>7</v>
      </c>
      <c r="G115" s="211" t="s">
        <v>123</v>
      </c>
      <c r="H115" s="211"/>
    </row>
    <row r="116" spans="1:8" s="212" customFormat="1">
      <c r="A116" s="210">
        <v>43194</v>
      </c>
      <c r="B116" s="211" t="s">
        <v>4</v>
      </c>
      <c r="C116" s="211">
        <v>7481</v>
      </c>
      <c r="D116" s="211" t="s">
        <v>373</v>
      </c>
      <c r="E116" s="211" t="s">
        <v>5</v>
      </c>
      <c r="F116" s="211" t="s">
        <v>5</v>
      </c>
      <c r="G116" s="211" t="s">
        <v>123</v>
      </c>
      <c r="H116" s="211"/>
    </row>
    <row r="117" spans="1:8" s="212" customFormat="1">
      <c r="A117" s="210">
        <v>43194</v>
      </c>
      <c r="B117" s="211" t="s">
        <v>4</v>
      </c>
      <c r="C117" s="211">
        <v>8383</v>
      </c>
      <c r="D117" s="211" t="s">
        <v>305</v>
      </c>
      <c r="E117" s="211" t="s">
        <v>5</v>
      </c>
      <c r="F117" s="211" t="s">
        <v>5</v>
      </c>
      <c r="G117" s="211" t="s">
        <v>123</v>
      </c>
      <c r="H117" s="211"/>
    </row>
    <row r="118" spans="1:8" s="212" customFormat="1">
      <c r="A118" s="210">
        <v>43194</v>
      </c>
      <c r="B118" s="211" t="s">
        <v>4</v>
      </c>
      <c r="C118" s="211">
        <v>8386</v>
      </c>
      <c r="D118" s="211" t="s">
        <v>305</v>
      </c>
      <c r="E118" s="211" t="s">
        <v>5</v>
      </c>
      <c r="F118" s="211" t="s">
        <v>5</v>
      </c>
      <c r="G118" s="211" t="s">
        <v>123</v>
      </c>
      <c r="H118" s="211"/>
    </row>
    <row r="119" spans="1:8" s="212" customFormat="1">
      <c r="A119" s="210">
        <v>43195</v>
      </c>
      <c r="B119" s="211" t="s">
        <v>4</v>
      </c>
      <c r="C119" s="211">
        <v>3324</v>
      </c>
      <c r="D119" s="211" t="s">
        <v>183</v>
      </c>
      <c r="E119" s="211" t="s">
        <v>7</v>
      </c>
      <c r="F119" s="211" t="s">
        <v>5</v>
      </c>
      <c r="G119" s="211" t="s">
        <v>123</v>
      </c>
      <c r="H119" s="211"/>
    </row>
    <row r="120" spans="1:8" s="212" customFormat="1">
      <c r="A120" s="210">
        <v>43195</v>
      </c>
      <c r="B120" s="211" t="s">
        <v>4</v>
      </c>
      <c r="C120" s="211">
        <v>4996</v>
      </c>
      <c r="D120" s="211" t="s">
        <v>335</v>
      </c>
      <c r="E120" s="211" t="s">
        <v>7</v>
      </c>
      <c r="F120" s="211" t="s">
        <v>6</v>
      </c>
      <c r="G120" s="211" t="s">
        <v>123</v>
      </c>
      <c r="H120" s="211"/>
    </row>
    <row r="121" spans="1:8" s="212" customFormat="1">
      <c r="A121" s="210">
        <v>43195</v>
      </c>
      <c r="B121" s="211" t="s">
        <v>4</v>
      </c>
      <c r="C121" s="211">
        <v>4975</v>
      </c>
      <c r="D121" s="211" t="s">
        <v>199</v>
      </c>
      <c r="E121" s="211" t="s">
        <v>25</v>
      </c>
      <c r="F121" s="211" t="s">
        <v>5</v>
      </c>
      <c r="G121" s="211" t="s">
        <v>123</v>
      </c>
      <c r="H121" s="211"/>
    </row>
    <row r="122" spans="1:8" s="212" customFormat="1">
      <c r="A122" s="210">
        <v>43195</v>
      </c>
      <c r="B122" s="211" t="s">
        <v>4</v>
      </c>
      <c r="C122" s="211">
        <v>8370</v>
      </c>
      <c r="D122" s="211" t="s">
        <v>154</v>
      </c>
      <c r="E122" s="211" t="s">
        <v>24</v>
      </c>
      <c r="F122" s="211" t="s">
        <v>228</v>
      </c>
      <c r="G122" s="211" t="s">
        <v>123</v>
      </c>
      <c r="H122" s="211"/>
    </row>
    <row r="123" spans="1:8" s="212" customFormat="1">
      <c r="A123" s="210">
        <v>43196</v>
      </c>
      <c r="B123" s="211" t="s">
        <v>4</v>
      </c>
      <c r="C123" s="211">
        <v>5681</v>
      </c>
      <c r="D123" s="211" t="s">
        <v>193</v>
      </c>
      <c r="E123" s="211" t="s">
        <v>24</v>
      </c>
      <c r="F123" s="211" t="s">
        <v>1145</v>
      </c>
      <c r="G123" s="211" t="s">
        <v>123</v>
      </c>
      <c r="H123" s="211"/>
    </row>
    <row r="124" spans="1:8" s="212" customFormat="1">
      <c r="A124" s="210">
        <v>43196</v>
      </c>
      <c r="B124" s="211" t="s">
        <v>4</v>
      </c>
      <c r="C124" s="211">
        <v>4490</v>
      </c>
      <c r="D124" s="211" t="s">
        <v>158</v>
      </c>
      <c r="E124" s="211" t="s">
        <v>5</v>
      </c>
      <c r="F124" s="211" t="s">
        <v>7</v>
      </c>
      <c r="G124" s="211" t="s">
        <v>123</v>
      </c>
      <c r="H124" s="211"/>
    </row>
    <row r="125" spans="1:8" s="212" customFormat="1">
      <c r="A125" s="210">
        <v>43196</v>
      </c>
      <c r="B125" s="211" t="s">
        <v>4</v>
      </c>
      <c r="C125" s="211">
        <v>3324</v>
      </c>
      <c r="D125" s="211" t="s">
        <v>183</v>
      </c>
      <c r="E125" s="211" t="s">
        <v>7</v>
      </c>
      <c r="F125" s="211" t="s">
        <v>5</v>
      </c>
      <c r="G125" s="211" t="s">
        <v>123</v>
      </c>
      <c r="H125" s="211"/>
    </row>
    <row r="126" spans="1:8" s="212" customFormat="1">
      <c r="A126" s="210">
        <v>43198</v>
      </c>
      <c r="B126" s="211" t="s">
        <v>4</v>
      </c>
      <c r="C126" s="211">
        <v>3507</v>
      </c>
      <c r="D126" s="211" t="s">
        <v>168</v>
      </c>
      <c r="E126" s="211" t="s">
        <v>4</v>
      </c>
      <c r="F126" s="211" t="s">
        <v>228</v>
      </c>
      <c r="G126" s="211" t="s">
        <v>123</v>
      </c>
      <c r="H126" s="211"/>
    </row>
    <row r="127" spans="1:8" s="212" customFormat="1">
      <c r="A127" s="210">
        <v>43199</v>
      </c>
      <c r="B127" s="211" t="s">
        <v>4</v>
      </c>
      <c r="C127" s="211">
        <v>3918</v>
      </c>
      <c r="D127" s="211" t="s">
        <v>175</v>
      </c>
      <c r="E127" s="211" t="s">
        <v>7</v>
      </c>
      <c r="F127" s="211" t="s">
        <v>24</v>
      </c>
      <c r="G127" s="211" t="s">
        <v>123</v>
      </c>
      <c r="H127" s="211"/>
    </row>
    <row r="128" spans="1:8" s="212" customFormat="1">
      <c r="A128" s="210">
        <v>43200</v>
      </c>
      <c r="B128" s="211" t="s">
        <v>4</v>
      </c>
      <c r="C128" s="211">
        <v>3938</v>
      </c>
      <c r="D128" s="211" t="s">
        <v>175</v>
      </c>
      <c r="E128" s="211" t="s">
        <v>5</v>
      </c>
      <c r="F128" s="211" t="s">
        <v>6</v>
      </c>
      <c r="G128" s="211" t="s">
        <v>123</v>
      </c>
      <c r="H128" s="211"/>
    </row>
    <row r="129" spans="1:8" s="212" customFormat="1">
      <c r="A129" s="210">
        <v>43200</v>
      </c>
      <c r="B129" s="211" t="s">
        <v>4</v>
      </c>
      <c r="C129" s="211">
        <v>4411</v>
      </c>
      <c r="D129" s="211" t="s">
        <v>139</v>
      </c>
      <c r="E129" s="211" t="s">
        <v>5</v>
      </c>
      <c r="F129" s="211" t="s">
        <v>7</v>
      </c>
      <c r="G129" s="211" t="s">
        <v>123</v>
      </c>
      <c r="H129" s="211"/>
    </row>
    <row r="130" spans="1:8" s="212" customFormat="1">
      <c r="A130" s="210">
        <v>43200</v>
      </c>
      <c r="B130" s="211" t="s">
        <v>4</v>
      </c>
      <c r="C130" s="211">
        <v>5630</v>
      </c>
      <c r="D130" s="211" t="s">
        <v>196</v>
      </c>
      <c r="E130" s="211" t="s">
        <v>25</v>
      </c>
      <c r="F130" s="211" t="s">
        <v>7</v>
      </c>
      <c r="G130" s="211" t="s">
        <v>123</v>
      </c>
      <c r="H130" s="211"/>
    </row>
    <row r="131" spans="1:8" s="212" customFormat="1">
      <c r="A131" s="210">
        <v>43200</v>
      </c>
      <c r="B131" s="211" t="s">
        <v>4</v>
      </c>
      <c r="C131" s="211">
        <v>5713</v>
      </c>
      <c r="D131" s="211" t="s">
        <v>341</v>
      </c>
      <c r="E131" s="211" t="s">
        <v>5</v>
      </c>
      <c r="F131" s="211" t="s">
        <v>7</v>
      </c>
      <c r="G131" s="211" t="s">
        <v>123</v>
      </c>
      <c r="H131" s="211"/>
    </row>
    <row r="132" spans="1:8" s="212" customFormat="1">
      <c r="A132" s="210">
        <v>43201</v>
      </c>
      <c r="B132" s="211" t="s">
        <v>4</v>
      </c>
      <c r="C132" s="211">
        <v>4974</v>
      </c>
      <c r="D132" s="211" t="s">
        <v>340</v>
      </c>
      <c r="E132" s="211" t="s">
        <v>5</v>
      </c>
      <c r="F132" s="211" t="s">
        <v>7</v>
      </c>
      <c r="G132" s="211" t="s">
        <v>123</v>
      </c>
      <c r="H132" s="211"/>
    </row>
    <row r="133" spans="1:8" s="212" customFormat="1">
      <c r="A133" s="210">
        <v>43201</v>
      </c>
      <c r="B133" s="211" t="s">
        <v>4</v>
      </c>
      <c r="C133" s="211">
        <v>3321</v>
      </c>
      <c r="D133" s="211" t="s">
        <v>1180</v>
      </c>
      <c r="E133" s="211" t="s">
        <v>25</v>
      </c>
      <c r="F133" s="211" t="s">
        <v>5</v>
      </c>
      <c r="G133" s="211" t="s">
        <v>123</v>
      </c>
      <c r="H133" s="211"/>
    </row>
    <row r="134" spans="1:8" s="212" customFormat="1">
      <c r="A134" s="210">
        <v>43205</v>
      </c>
      <c r="B134" s="211" t="s">
        <v>4</v>
      </c>
      <c r="C134" s="211">
        <v>8052</v>
      </c>
      <c r="D134" s="211" t="s">
        <v>133</v>
      </c>
      <c r="E134" s="211" t="s">
        <v>693</v>
      </c>
      <c r="F134" s="211" t="s">
        <v>5</v>
      </c>
      <c r="G134" s="211" t="s">
        <v>123</v>
      </c>
      <c r="H134" s="211"/>
    </row>
    <row r="135" spans="1:8" s="212" customFormat="1">
      <c r="A135" s="210">
        <v>43205</v>
      </c>
      <c r="B135" s="211" t="s">
        <v>7</v>
      </c>
      <c r="C135" s="211">
        <v>54740</v>
      </c>
      <c r="D135" s="211" t="s">
        <v>1187</v>
      </c>
      <c r="E135" s="211" t="s">
        <v>7</v>
      </c>
      <c r="F135" s="211" t="s">
        <v>24</v>
      </c>
      <c r="G135" s="211" t="s">
        <v>123</v>
      </c>
      <c r="H135" s="211"/>
    </row>
    <row r="136" spans="1:8" s="212" customFormat="1">
      <c r="A136" s="210">
        <v>43213</v>
      </c>
      <c r="B136" s="211" t="s">
        <v>4</v>
      </c>
      <c r="C136" s="211">
        <v>4796</v>
      </c>
      <c r="D136" s="211" t="s">
        <v>1225</v>
      </c>
      <c r="E136" s="211" t="s">
        <v>7</v>
      </c>
      <c r="F136" s="211" t="s">
        <v>24</v>
      </c>
      <c r="G136" s="211" t="s">
        <v>123</v>
      </c>
      <c r="H136" s="211"/>
    </row>
    <row r="137" spans="1:8" s="212" customFormat="1">
      <c r="A137" s="210">
        <v>43218</v>
      </c>
      <c r="B137" s="211" t="s">
        <v>4</v>
      </c>
      <c r="C137" s="211">
        <v>3321</v>
      </c>
      <c r="D137" s="211" t="s">
        <v>1180</v>
      </c>
      <c r="E137" s="211" t="s">
        <v>25</v>
      </c>
      <c r="F137" s="211" t="s">
        <v>5</v>
      </c>
      <c r="G137" s="211" t="s">
        <v>123</v>
      </c>
      <c r="H137" s="211"/>
    </row>
    <row r="138" spans="1:8" s="212" customFormat="1">
      <c r="A138" s="210">
        <v>43219</v>
      </c>
      <c r="B138" s="211" t="s">
        <v>7</v>
      </c>
      <c r="C138" s="211">
        <v>57185</v>
      </c>
      <c r="D138" s="211" t="s">
        <v>549</v>
      </c>
      <c r="E138" s="211" t="s">
        <v>7</v>
      </c>
      <c r="F138" s="211" t="s">
        <v>24</v>
      </c>
      <c r="G138" s="211" t="s">
        <v>123</v>
      </c>
      <c r="H138" s="211"/>
    </row>
    <row r="139" spans="1:8" s="212" customFormat="1">
      <c r="A139" s="210">
        <v>43201</v>
      </c>
      <c r="B139" s="211" t="s">
        <v>4</v>
      </c>
      <c r="C139" s="211">
        <v>4478</v>
      </c>
      <c r="D139" s="211" t="s">
        <v>158</v>
      </c>
      <c r="E139" s="211" t="s">
        <v>675</v>
      </c>
      <c r="F139" s="211" t="s">
        <v>5</v>
      </c>
      <c r="G139" s="211" t="s">
        <v>1179</v>
      </c>
      <c r="H139" s="211"/>
    </row>
    <row r="140" spans="1:8" s="212" customFormat="1">
      <c r="A140" s="210">
        <v>43216</v>
      </c>
      <c r="B140" s="211" t="s">
        <v>7</v>
      </c>
      <c r="C140" s="211">
        <v>54400</v>
      </c>
      <c r="D140" s="211" t="s">
        <v>408</v>
      </c>
      <c r="E140" s="211" t="s">
        <v>7</v>
      </c>
      <c r="F140" s="211" t="s">
        <v>7</v>
      </c>
      <c r="G140" s="211" t="s">
        <v>1253</v>
      </c>
      <c r="H140" s="211"/>
    </row>
    <row r="141" spans="1:8" s="212" customFormat="1">
      <c r="A141" s="210">
        <v>43200</v>
      </c>
      <c r="B141" s="211" t="s">
        <v>1168</v>
      </c>
      <c r="C141" s="211">
        <v>6010</v>
      </c>
      <c r="D141" s="211" t="s">
        <v>1169</v>
      </c>
      <c r="E141" s="211" t="s">
        <v>24</v>
      </c>
      <c r="F141" s="211" t="s">
        <v>6</v>
      </c>
      <c r="G141" s="211" t="s">
        <v>1201</v>
      </c>
      <c r="H141" s="211"/>
    </row>
    <row r="142" spans="1:8" s="212" customFormat="1">
      <c r="A142" s="210">
        <v>43196</v>
      </c>
      <c r="B142" s="211" t="s">
        <v>4</v>
      </c>
      <c r="C142" s="211">
        <v>3390</v>
      </c>
      <c r="D142" s="211" t="s">
        <v>180</v>
      </c>
      <c r="E142" s="211" t="s">
        <v>25</v>
      </c>
      <c r="F142" s="211" t="s">
        <v>7</v>
      </c>
      <c r="G142" s="211" t="s">
        <v>1199</v>
      </c>
      <c r="H142" s="211"/>
    </row>
    <row r="143" spans="1:8" s="212" customFormat="1">
      <c r="A143" s="210">
        <v>43192</v>
      </c>
      <c r="B143" s="211" t="s">
        <v>6</v>
      </c>
      <c r="C143" s="211">
        <v>66780</v>
      </c>
      <c r="D143" s="211" t="s">
        <v>545</v>
      </c>
      <c r="E143" s="211" t="s">
        <v>6</v>
      </c>
      <c r="F143" s="211" t="s">
        <v>56</v>
      </c>
      <c r="G143" s="211" t="s">
        <v>98</v>
      </c>
      <c r="H143" s="211"/>
    </row>
    <row r="144" spans="1:8" s="212" customFormat="1">
      <c r="A144" s="210">
        <v>43192</v>
      </c>
      <c r="B144" s="211" t="s">
        <v>4</v>
      </c>
      <c r="C144" s="211">
        <v>3850</v>
      </c>
      <c r="D144" s="211" t="s">
        <v>304</v>
      </c>
      <c r="E144" s="211" t="s">
        <v>9</v>
      </c>
      <c r="F144" s="211" t="s">
        <v>24</v>
      </c>
      <c r="G144" s="211" t="s">
        <v>98</v>
      </c>
      <c r="H144" s="211"/>
    </row>
    <row r="145" spans="1:8" s="212" customFormat="1">
      <c r="A145" s="210">
        <v>43191</v>
      </c>
      <c r="B145" s="211" t="s">
        <v>4</v>
      </c>
      <c r="C145" s="211">
        <v>6734</v>
      </c>
      <c r="D145" s="211" t="s">
        <v>144</v>
      </c>
      <c r="E145" s="211" t="s">
        <v>12</v>
      </c>
      <c r="F145" s="211" t="s">
        <v>7</v>
      </c>
      <c r="G145" s="211" t="s">
        <v>98</v>
      </c>
      <c r="H145" s="211"/>
    </row>
    <row r="146" spans="1:8" s="212" customFormat="1">
      <c r="A146" s="210">
        <v>43191</v>
      </c>
      <c r="B146" s="211" t="s">
        <v>4</v>
      </c>
      <c r="C146" s="211">
        <v>3419</v>
      </c>
      <c r="D146" s="211" t="s">
        <v>168</v>
      </c>
      <c r="E146" s="211" t="s">
        <v>5</v>
      </c>
      <c r="F146" s="211" t="s">
        <v>5</v>
      </c>
      <c r="G146" s="211" t="s">
        <v>98</v>
      </c>
      <c r="H146" s="211"/>
    </row>
    <row r="147" spans="1:8" s="212" customFormat="1">
      <c r="A147" s="210">
        <v>43206</v>
      </c>
      <c r="B147" s="211" t="s">
        <v>4</v>
      </c>
      <c r="C147" s="211">
        <v>8213</v>
      </c>
      <c r="D147" s="211" t="s">
        <v>162</v>
      </c>
      <c r="E147" s="211" t="s">
        <v>24</v>
      </c>
      <c r="F147" s="211" t="s">
        <v>7</v>
      </c>
      <c r="G147" s="211" t="s">
        <v>98</v>
      </c>
      <c r="H147" s="211"/>
    </row>
    <row r="148" spans="1:8" s="212" customFormat="1">
      <c r="A148" s="210">
        <v>43216</v>
      </c>
      <c r="B148" s="211" t="s">
        <v>7</v>
      </c>
      <c r="C148" s="211">
        <v>54400</v>
      </c>
      <c r="D148" s="211" t="s">
        <v>408</v>
      </c>
      <c r="E148" s="211" t="s">
        <v>7</v>
      </c>
      <c r="F148" s="211" t="s">
        <v>28</v>
      </c>
      <c r="G148" s="211" t="s">
        <v>98</v>
      </c>
      <c r="H148" s="211"/>
    </row>
    <row r="149" spans="1:8" s="212" customFormat="1">
      <c r="A149" s="210">
        <v>43217</v>
      </c>
      <c r="B149" s="211" t="s">
        <v>7</v>
      </c>
      <c r="C149" s="211">
        <v>57190</v>
      </c>
      <c r="D149" s="211" t="s">
        <v>515</v>
      </c>
      <c r="E149" s="211" t="s">
        <v>7</v>
      </c>
      <c r="F149" s="211" t="s">
        <v>7</v>
      </c>
      <c r="G149" s="211" t="s">
        <v>98</v>
      </c>
      <c r="H149" s="211"/>
    </row>
    <row r="150" spans="1:8" s="212" customFormat="1">
      <c r="A150" s="210">
        <v>43217</v>
      </c>
      <c r="B150" s="211" t="s">
        <v>7</v>
      </c>
      <c r="C150" s="211">
        <v>57810</v>
      </c>
      <c r="D150" s="211" t="s">
        <v>394</v>
      </c>
      <c r="E150" s="211" t="s">
        <v>7</v>
      </c>
      <c r="F150" s="211" t="s">
        <v>620</v>
      </c>
      <c r="G150" s="211" t="s">
        <v>98</v>
      </c>
      <c r="H150" s="211"/>
    </row>
    <row r="151" spans="1:8" s="212" customFormat="1">
      <c r="A151" s="210">
        <v>43195</v>
      </c>
      <c r="B151" s="211" t="s">
        <v>4</v>
      </c>
      <c r="C151" s="211">
        <v>7418</v>
      </c>
      <c r="D151" s="211" t="s">
        <v>1130</v>
      </c>
      <c r="E151" s="211" t="s">
        <v>25</v>
      </c>
      <c r="F151" s="211" t="s">
        <v>24</v>
      </c>
      <c r="G151" s="211" t="s">
        <v>42</v>
      </c>
      <c r="H151" s="211"/>
    </row>
    <row r="152" spans="1:8" s="212" customFormat="1">
      <c r="A152" s="210">
        <v>43195</v>
      </c>
      <c r="B152" s="211" t="s">
        <v>4</v>
      </c>
      <c r="C152" s="211">
        <v>8049</v>
      </c>
      <c r="D152" s="211" t="s">
        <v>135</v>
      </c>
      <c r="E152" s="211" t="s">
        <v>1137</v>
      </c>
      <c r="F152" s="211" t="s">
        <v>24</v>
      </c>
      <c r="G152" s="211" t="s">
        <v>42</v>
      </c>
      <c r="H152" s="211"/>
    </row>
    <row r="153" spans="1:8" s="212" customFormat="1">
      <c r="A153" s="210">
        <v>43196</v>
      </c>
      <c r="B153" s="211" t="s">
        <v>4</v>
      </c>
      <c r="C153" s="211">
        <v>2359</v>
      </c>
      <c r="D153" s="211" t="s">
        <v>205</v>
      </c>
      <c r="E153" s="211" t="s">
        <v>79</v>
      </c>
      <c r="F153" s="211" t="s">
        <v>1148</v>
      </c>
      <c r="G153" s="211" t="s">
        <v>42</v>
      </c>
      <c r="H153" s="211"/>
    </row>
    <row r="154" spans="1:8" s="212" customFormat="1">
      <c r="A154" s="210">
        <v>43196</v>
      </c>
      <c r="B154" s="211" t="s">
        <v>4</v>
      </c>
      <c r="C154" s="211">
        <v>1520</v>
      </c>
      <c r="D154" s="211" t="s">
        <v>205</v>
      </c>
      <c r="E154" s="211" t="s">
        <v>18</v>
      </c>
      <c r="F154" s="211" t="s">
        <v>35</v>
      </c>
      <c r="G154" s="211" t="s">
        <v>42</v>
      </c>
      <c r="H154" s="211"/>
    </row>
    <row r="155" spans="1:8" s="212" customFormat="1">
      <c r="A155" s="210">
        <v>43196</v>
      </c>
      <c r="B155" s="211" t="s">
        <v>4</v>
      </c>
      <c r="C155" s="211">
        <v>4412</v>
      </c>
      <c r="D155" s="211" t="s">
        <v>145</v>
      </c>
      <c r="E155" s="211" t="s">
        <v>5</v>
      </c>
      <c r="F155" s="211" t="s">
        <v>6</v>
      </c>
      <c r="G155" s="211" t="s">
        <v>42</v>
      </c>
      <c r="H155" s="211"/>
    </row>
    <row r="156" spans="1:8" s="212" customFormat="1">
      <c r="A156" s="210">
        <v>43199</v>
      </c>
      <c r="B156" s="211" t="s">
        <v>22</v>
      </c>
      <c r="C156" s="211">
        <v>6700</v>
      </c>
      <c r="D156" s="211" t="s">
        <v>326</v>
      </c>
      <c r="E156" s="211" t="s">
        <v>7</v>
      </c>
      <c r="F156" s="211" t="s">
        <v>24</v>
      </c>
      <c r="G156" s="211" t="s">
        <v>42</v>
      </c>
      <c r="H156" s="211"/>
    </row>
    <row r="157" spans="1:8" s="212" customFormat="1">
      <c r="A157" s="210">
        <v>43199</v>
      </c>
      <c r="B157" s="211" t="s">
        <v>4</v>
      </c>
      <c r="C157" s="211">
        <v>2146</v>
      </c>
      <c r="D157" s="211" t="s">
        <v>205</v>
      </c>
      <c r="E157" s="211" t="s">
        <v>9</v>
      </c>
      <c r="F157" s="211" t="s">
        <v>7</v>
      </c>
      <c r="G157" s="211" t="s">
        <v>42</v>
      </c>
      <c r="H157" s="211"/>
    </row>
    <row r="158" spans="1:8" s="212" customFormat="1">
      <c r="A158" s="210">
        <v>43204</v>
      </c>
      <c r="B158" s="211" t="s">
        <v>4</v>
      </c>
      <c r="C158" s="211">
        <v>3560</v>
      </c>
      <c r="D158" s="211" t="s">
        <v>168</v>
      </c>
      <c r="E158" s="211" t="s">
        <v>12</v>
      </c>
      <c r="F158" s="211" t="s">
        <v>24</v>
      </c>
      <c r="G158" s="211" t="s">
        <v>42</v>
      </c>
      <c r="H158" s="211"/>
    </row>
    <row r="159" spans="1:8" s="212" customFormat="1">
      <c r="A159" s="210">
        <v>43205</v>
      </c>
      <c r="B159" s="211" t="s">
        <v>4</v>
      </c>
      <c r="C159" s="211">
        <v>7562</v>
      </c>
      <c r="D159" s="211" t="s">
        <v>468</v>
      </c>
      <c r="E159" s="211" t="s">
        <v>6</v>
      </c>
      <c r="F159" s="211" t="s">
        <v>7</v>
      </c>
      <c r="G159" s="211" t="s">
        <v>42</v>
      </c>
      <c r="H159" s="211"/>
    </row>
    <row r="160" spans="1:8" s="212" customFormat="1">
      <c r="A160" s="210">
        <v>43205</v>
      </c>
      <c r="B160" s="211" t="s">
        <v>6</v>
      </c>
      <c r="C160" s="211">
        <v>66806</v>
      </c>
      <c r="D160" s="211" t="s">
        <v>1191</v>
      </c>
      <c r="E160" s="211" t="s">
        <v>6</v>
      </c>
      <c r="F160" s="211" t="s">
        <v>57</v>
      </c>
      <c r="G160" s="211" t="s">
        <v>42</v>
      </c>
      <c r="H160" s="211"/>
    </row>
    <row r="161" spans="1:8" s="212" customFormat="1">
      <c r="A161" s="210">
        <v>43218</v>
      </c>
      <c r="B161" s="211" t="s">
        <v>7</v>
      </c>
      <c r="C161" s="211">
        <v>57970</v>
      </c>
      <c r="D161" s="211" t="s">
        <v>739</v>
      </c>
      <c r="E161" s="211" t="s">
        <v>7</v>
      </c>
      <c r="F161" s="211" t="s">
        <v>24</v>
      </c>
      <c r="G161" s="211" t="s">
        <v>42</v>
      </c>
      <c r="H161" s="211"/>
    </row>
    <row r="162" spans="1:8" s="212" customFormat="1">
      <c r="A162" s="210">
        <v>43218</v>
      </c>
      <c r="B162" s="211" t="s">
        <v>7</v>
      </c>
      <c r="C162" s="211">
        <v>54720</v>
      </c>
      <c r="D162" s="211" t="s">
        <v>1282</v>
      </c>
      <c r="E162" s="211" t="s">
        <v>7</v>
      </c>
      <c r="F162" s="211" t="s">
        <v>24</v>
      </c>
      <c r="G162" s="211" t="s">
        <v>42</v>
      </c>
      <c r="H162" s="211"/>
    </row>
    <row r="163" spans="1:8" s="212" customFormat="1">
      <c r="A163" s="210">
        <v>43218</v>
      </c>
      <c r="B163" s="211" t="s">
        <v>7</v>
      </c>
      <c r="C163" s="211">
        <v>57220</v>
      </c>
      <c r="D163" s="211" t="s">
        <v>1284</v>
      </c>
      <c r="E163" s="211" t="s">
        <v>7</v>
      </c>
      <c r="F163" s="211" t="s">
        <v>24</v>
      </c>
      <c r="G163" s="211" t="s">
        <v>42</v>
      </c>
      <c r="H163" s="211"/>
    </row>
    <row r="164" spans="1:8" s="212" customFormat="1">
      <c r="A164" s="210">
        <v>43218</v>
      </c>
      <c r="B164" s="211" t="s">
        <v>4</v>
      </c>
      <c r="C164" s="211">
        <v>4570</v>
      </c>
      <c r="D164" s="211" t="s">
        <v>131</v>
      </c>
      <c r="E164" s="211" t="s">
        <v>5</v>
      </c>
      <c r="F164" s="211" t="s">
        <v>7</v>
      </c>
      <c r="G164" s="211" t="s">
        <v>42</v>
      </c>
      <c r="H164" s="211"/>
    </row>
    <row r="165" spans="1:8" s="212" customFormat="1">
      <c r="A165" s="210">
        <v>43219</v>
      </c>
      <c r="B165" s="211" t="s">
        <v>7</v>
      </c>
      <c r="C165" s="211">
        <v>57150</v>
      </c>
      <c r="D165" s="211" t="s">
        <v>1292</v>
      </c>
      <c r="E165" s="211" t="s">
        <v>6</v>
      </c>
      <c r="F165" s="211" t="s">
        <v>7</v>
      </c>
      <c r="G165" s="211" t="s">
        <v>42</v>
      </c>
      <c r="H165" s="211"/>
    </row>
    <row r="166" spans="1:8" s="212" customFormat="1">
      <c r="A166" s="210">
        <v>43219</v>
      </c>
      <c r="B166" s="211" t="s">
        <v>7</v>
      </c>
      <c r="C166" s="211">
        <v>57100</v>
      </c>
      <c r="D166" s="211" t="s">
        <v>369</v>
      </c>
      <c r="E166" s="211" t="s">
        <v>24</v>
      </c>
      <c r="F166" s="211" t="s">
        <v>7</v>
      </c>
      <c r="G166" s="211" t="s">
        <v>42</v>
      </c>
      <c r="H166" s="211"/>
    </row>
    <row r="167" spans="1:8" s="212" customFormat="1">
      <c r="A167" s="210">
        <v>43219</v>
      </c>
      <c r="B167" s="211" t="s">
        <v>7</v>
      </c>
      <c r="C167" s="211">
        <v>57550</v>
      </c>
      <c r="D167" s="211" t="s">
        <v>1294</v>
      </c>
      <c r="E167" s="211" t="s">
        <v>7</v>
      </c>
      <c r="F167" s="211" t="s">
        <v>24</v>
      </c>
      <c r="G167" s="211" t="s">
        <v>42</v>
      </c>
      <c r="H167" s="211"/>
    </row>
    <row r="168" spans="1:8" s="212" customFormat="1">
      <c r="A168" s="210">
        <v>43219</v>
      </c>
      <c r="B168" s="211" t="s">
        <v>4</v>
      </c>
      <c r="C168" s="211">
        <v>5254</v>
      </c>
      <c r="D168" s="211" t="s">
        <v>166</v>
      </c>
      <c r="E168" s="211" t="s">
        <v>24</v>
      </c>
      <c r="F168" s="211" t="s">
        <v>24</v>
      </c>
      <c r="G168" s="211" t="s">
        <v>42</v>
      </c>
      <c r="H168" s="211"/>
    </row>
    <row r="169" spans="1:8" s="212" customFormat="1">
      <c r="A169" s="210">
        <v>43219</v>
      </c>
      <c r="B169" s="211" t="s">
        <v>7</v>
      </c>
      <c r="C169" s="211">
        <v>54620</v>
      </c>
      <c r="D169" s="211" t="s">
        <v>1299</v>
      </c>
      <c r="E169" s="211" t="s">
        <v>7</v>
      </c>
      <c r="F169" s="211" t="s">
        <v>24</v>
      </c>
      <c r="G169" s="211" t="s">
        <v>42</v>
      </c>
      <c r="H169" s="211"/>
    </row>
    <row r="170" spans="1:8" s="212" customFormat="1">
      <c r="A170" s="210">
        <v>43219</v>
      </c>
      <c r="B170" s="211" t="s">
        <v>4</v>
      </c>
      <c r="C170" s="211">
        <v>4022</v>
      </c>
      <c r="D170" s="211" t="s">
        <v>141</v>
      </c>
      <c r="E170" s="211" t="s">
        <v>5</v>
      </c>
      <c r="F170" s="211" t="s">
        <v>6</v>
      </c>
      <c r="G170" s="211" t="s">
        <v>42</v>
      </c>
      <c r="H170" s="211"/>
    </row>
    <row r="171" spans="1:8" s="212" customFormat="1">
      <c r="A171" s="210">
        <v>43219</v>
      </c>
      <c r="B171" s="211" t="s">
        <v>4</v>
      </c>
      <c r="C171" s="211">
        <v>9011</v>
      </c>
      <c r="D171" s="211" t="s">
        <v>161</v>
      </c>
      <c r="E171" s="211" t="s">
        <v>1303</v>
      </c>
      <c r="F171" s="211" t="s">
        <v>24</v>
      </c>
      <c r="G171" s="211" t="s">
        <v>42</v>
      </c>
      <c r="H171" s="211"/>
    </row>
    <row r="172" spans="1:8" s="212" customFormat="1">
      <c r="A172" s="210">
        <v>43219</v>
      </c>
      <c r="B172" s="211" t="s">
        <v>7</v>
      </c>
      <c r="C172" s="211">
        <v>57290</v>
      </c>
      <c r="D172" s="211" t="s">
        <v>356</v>
      </c>
      <c r="E172" s="211" t="s">
        <v>7</v>
      </c>
      <c r="F172" s="211" t="s">
        <v>24</v>
      </c>
      <c r="G172" s="211" t="s">
        <v>42</v>
      </c>
      <c r="H172" s="211"/>
    </row>
    <row r="173" spans="1:8" s="212" customFormat="1">
      <c r="A173" s="210">
        <v>43219</v>
      </c>
      <c r="B173" s="211" t="s">
        <v>7</v>
      </c>
      <c r="C173" s="211">
        <v>57050</v>
      </c>
      <c r="D173" s="211" t="s">
        <v>1300</v>
      </c>
      <c r="E173" s="211" t="s">
        <v>7</v>
      </c>
      <c r="F173" s="211" t="s">
        <v>24</v>
      </c>
      <c r="G173" s="211" t="s">
        <v>42</v>
      </c>
      <c r="H173" s="211"/>
    </row>
    <row r="174" spans="1:8" s="212" customFormat="1">
      <c r="A174" s="210">
        <v>43219</v>
      </c>
      <c r="B174" s="211" t="s">
        <v>4</v>
      </c>
      <c r="C174" s="211">
        <v>7430</v>
      </c>
      <c r="D174" s="211" t="s">
        <v>467</v>
      </c>
      <c r="E174" s="211" t="s">
        <v>5</v>
      </c>
      <c r="F174" s="211" t="s">
        <v>6</v>
      </c>
      <c r="G174" s="211" t="s">
        <v>42</v>
      </c>
      <c r="H174" s="211"/>
    </row>
    <row r="175" spans="1:8" s="212" customFormat="1">
      <c r="A175" s="210">
        <v>43219</v>
      </c>
      <c r="B175" s="211" t="s">
        <v>7</v>
      </c>
      <c r="C175" s="211">
        <v>54400</v>
      </c>
      <c r="D175" s="211" t="s">
        <v>815</v>
      </c>
      <c r="E175" s="211" t="s">
        <v>7</v>
      </c>
      <c r="F175" s="211" t="s">
        <v>9</v>
      </c>
      <c r="G175" s="211" t="s">
        <v>42</v>
      </c>
      <c r="H175" s="211"/>
    </row>
    <row r="176" spans="1:8" s="212" customFormat="1">
      <c r="A176" s="210">
        <v>43219</v>
      </c>
      <c r="B176" s="211" t="s">
        <v>4</v>
      </c>
      <c r="C176" s="211">
        <v>8041</v>
      </c>
      <c r="D176" s="211" t="s">
        <v>133</v>
      </c>
      <c r="E176" s="211" t="s">
        <v>7</v>
      </c>
      <c r="F176" s="211" t="s">
        <v>24</v>
      </c>
      <c r="G176" s="211" t="s">
        <v>42</v>
      </c>
      <c r="H176" s="211"/>
    </row>
    <row r="177" spans="1:8" s="212" customFormat="1">
      <c r="A177" s="210">
        <v>43220</v>
      </c>
      <c r="B177" s="211" t="s">
        <v>7</v>
      </c>
      <c r="C177" s="211">
        <v>57100</v>
      </c>
      <c r="D177" s="211" t="s">
        <v>369</v>
      </c>
      <c r="E177" s="211" t="s">
        <v>7</v>
      </c>
      <c r="F177" s="211" t="s">
        <v>24</v>
      </c>
      <c r="G177" s="211" t="s">
        <v>42</v>
      </c>
      <c r="H177" s="211"/>
    </row>
    <row r="178" spans="1:8" s="212" customFormat="1">
      <c r="A178" s="210">
        <v>43220</v>
      </c>
      <c r="B178" s="211" t="s">
        <v>4</v>
      </c>
      <c r="C178" s="211">
        <v>4251</v>
      </c>
      <c r="D178" s="211" t="s">
        <v>141</v>
      </c>
      <c r="E178" s="211" t="s">
        <v>7</v>
      </c>
      <c r="F178" s="211" t="s">
        <v>24</v>
      </c>
      <c r="G178" s="211" t="s">
        <v>42</v>
      </c>
      <c r="H178" s="211"/>
    </row>
    <row r="179" spans="1:8" s="212" customFormat="1">
      <c r="A179" s="210">
        <v>43220</v>
      </c>
      <c r="B179" s="211" t="s">
        <v>7</v>
      </c>
      <c r="C179" s="211">
        <v>54720</v>
      </c>
      <c r="D179" s="211" t="s">
        <v>538</v>
      </c>
      <c r="E179" s="211" t="s">
        <v>7</v>
      </c>
      <c r="F179" s="211" t="s">
        <v>24</v>
      </c>
      <c r="G179" s="211" t="s">
        <v>42</v>
      </c>
      <c r="H179" s="211"/>
    </row>
    <row r="180" spans="1:8" s="212" customFormat="1">
      <c r="A180" s="210">
        <v>43220</v>
      </c>
      <c r="B180" s="211" t="s">
        <v>7</v>
      </c>
      <c r="C180" s="246" t="s">
        <v>1347</v>
      </c>
      <c r="D180" s="211" t="s">
        <v>1348</v>
      </c>
      <c r="E180" s="211" t="s">
        <v>7</v>
      </c>
      <c r="F180" s="211" t="s">
        <v>24</v>
      </c>
      <c r="G180" s="211" t="s">
        <v>42</v>
      </c>
      <c r="H180" s="211"/>
    </row>
    <row r="181" spans="1:8" s="212" customFormat="1">
      <c r="A181" s="210">
        <v>43220</v>
      </c>
      <c r="B181" s="211" t="s">
        <v>7</v>
      </c>
      <c r="C181" s="211">
        <v>57570</v>
      </c>
      <c r="D181" s="211" t="s">
        <v>641</v>
      </c>
      <c r="E181" s="211" t="s">
        <v>7</v>
      </c>
      <c r="F181" s="211" t="s">
        <v>24</v>
      </c>
      <c r="G181" s="211" t="s">
        <v>42</v>
      </c>
      <c r="H181" s="211"/>
    </row>
    <row r="182" spans="1:8" s="212" customFormat="1">
      <c r="A182" s="210">
        <v>43220</v>
      </c>
      <c r="B182" s="211" t="s">
        <v>7</v>
      </c>
      <c r="C182" s="211">
        <v>51700</v>
      </c>
      <c r="D182" s="211" t="s">
        <v>1353</v>
      </c>
      <c r="E182" s="211" t="s">
        <v>7</v>
      </c>
      <c r="F182" s="211" t="s">
        <v>28</v>
      </c>
      <c r="G182" s="211" t="s">
        <v>42</v>
      </c>
      <c r="H182" s="211"/>
    </row>
    <row r="183" spans="1:8" s="212" customFormat="1">
      <c r="A183" s="210">
        <v>43200</v>
      </c>
      <c r="B183" s="211" t="s">
        <v>4</v>
      </c>
      <c r="C183" s="211">
        <v>8508</v>
      </c>
      <c r="D183" s="211" t="s">
        <v>1175</v>
      </c>
      <c r="E183" s="211" t="s">
        <v>7</v>
      </c>
      <c r="F183" s="211" t="s">
        <v>24</v>
      </c>
      <c r="G183" s="211" t="s">
        <v>1176</v>
      </c>
      <c r="H183" s="211"/>
    </row>
    <row r="184" spans="1:8" s="212" customFormat="1">
      <c r="A184" s="210">
        <v>43199</v>
      </c>
      <c r="B184" s="211" t="s">
        <v>4</v>
      </c>
      <c r="C184" s="211">
        <v>4443</v>
      </c>
      <c r="D184" s="211" t="s">
        <v>158</v>
      </c>
      <c r="E184" s="211" t="s">
        <v>5</v>
      </c>
      <c r="F184" s="211" t="s">
        <v>7</v>
      </c>
      <c r="G184" s="211" t="s">
        <v>1359</v>
      </c>
      <c r="H184" s="211"/>
    </row>
    <row r="185" spans="1:8" s="212" customFormat="1">
      <c r="A185" s="210">
        <v>43194</v>
      </c>
      <c r="B185" s="211" t="s">
        <v>6</v>
      </c>
      <c r="C185" s="211">
        <v>65817</v>
      </c>
      <c r="D185" s="211" t="s">
        <v>1109</v>
      </c>
      <c r="E185" s="211" t="s">
        <v>6</v>
      </c>
      <c r="F185" s="211" t="s">
        <v>24</v>
      </c>
      <c r="G185" s="211" t="s">
        <v>510</v>
      </c>
      <c r="H185" s="211"/>
    </row>
    <row r="186" spans="1:8" s="212" customFormat="1">
      <c r="A186" s="210">
        <v>43208</v>
      </c>
      <c r="B186" s="211" t="s">
        <v>4</v>
      </c>
      <c r="C186" s="211">
        <v>9807</v>
      </c>
      <c r="D186" s="211" t="s">
        <v>1214</v>
      </c>
      <c r="E186" s="211" t="s">
        <v>5</v>
      </c>
      <c r="F186" s="211" t="s">
        <v>122</v>
      </c>
      <c r="G186" s="211" t="s">
        <v>510</v>
      </c>
      <c r="H186" s="211"/>
    </row>
    <row r="187" spans="1:8" s="212" customFormat="1">
      <c r="A187" s="210">
        <v>43217</v>
      </c>
      <c r="B187" s="211" t="s">
        <v>7</v>
      </c>
      <c r="C187" s="211">
        <v>57350</v>
      </c>
      <c r="D187" s="211" t="s">
        <v>1270</v>
      </c>
      <c r="E187" s="211" t="s">
        <v>7</v>
      </c>
      <c r="F187" s="211" t="s">
        <v>6</v>
      </c>
      <c r="G187" s="211" t="s">
        <v>510</v>
      </c>
      <c r="H187" s="211"/>
    </row>
    <row r="188" spans="1:8" s="212" customFormat="1">
      <c r="A188" s="210">
        <v>43212</v>
      </c>
      <c r="B188" s="211" t="s">
        <v>4</v>
      </c>
      <c r="C188" s="211">
        <v>1461</v>
      </c>
      <c r="D188" s="211" t="s">
        <v>1221</v>
      </c>
      <c r="E188" s="211" t="s">
        <v>5</v>
      </c>
      <c r="F188" s="211" t="s">
        <v>6</v>
      </c>
      <c r="G188" s="211" t="s">
        <v>514</v>
      </c>
      <c r="H188" s="211"/>
    </row>
    <row r="189" spans="1:8" s="212" customFormat="1">
      <c r="A189" s="210">
        <v>43219</v>
      </c>
      <c r="B189" s="211" t="s">
        <v>4</v>
      </c>
      <c r="C189" s="211">
        <v>2515</v>
      </c>
      <c r="D189" s="211" t="s">
        <v>132</v>
      </c>
      <c r="E189" s="211" t="s">
        <v>6</v>
      </c>
      <c r="F189" s="211" t="s">
        <v>24</v>
      </c>
      <c r="G189" s="211" t="s">
        <v>514</v>
      </c>
      <c r="H189" s="211"/>
    </row>
    <row r="190" spans="1:8" s="212" customFormat="1">
      <c r="A190" s="210">
        <v>43206</v>
      </c>
      <c r="B190" s="211" t="s">
        <v>22</v>
      </c>
      <c r="C190" s="211">
        <v>1180</v>
      </c>
      <c r="D190" s="211" t="s">
        <v>432</v>
      </c>
      <c r="E190" s="211" t="s">
        <v>1209</v>
      </c>
      <c r="F190" s="211" t="s">
        <v>7</v>
      </c>
      <c r="G190" s="211" t="s">
        <v>1210</v>
      </c>
      <c r="H190" s="211"/>
    </row>
    <row r="191" spans="1:8" s="212" customFormat="1">
      <c r="A191" s="210">
        <v>43201</v>
      </c>
      <c r="B191" s="211" t="s">
        <v>4</v>
      </c>
      <c r="C191" s="211">
        <v>5310</v>
      </c>
      <c r="D191" s="211" t="s">
        <v>427</v>
      </c>
      <c r="E191" s="211" t="s">
        <v>7</v>
      </c>
      <c r="F191" s="211" t="s">
        <v>24</v>
      </c>
      <c r="G191" s="211" t="s">
        <v>1178</v>
      </c>
      <c r="H191" s="211"/>
    </row>
    <row r="192" spans="1:8" s="212" customFormat="1">
      <c r="A192" s="210">
        <v>43191</v>
      </c>
      <c r="B192" s="211" t="s">
        <v>6</v>
      </c>
      <c r="C192" s="211">
        <v>91074</v>
      </c>
      <c r="D192" s="211" t="s">
        <v>1073</v>
      </c>
      <c r="E192" s="211" t="s">
        <v>24</v>
      </c>
      <c r="F192" s="211" t="s">
        <v>1074</v>
      </c>
      <c r="G192" s="211" t="s">
        <v>1075</v>
      </c>
      <c r="H192" s="211"/>
    </row>
    <row r="193" spans="1:8" s="212" customFormat="1">
      <c r="A193" s="210">
        <v>43200</v>
      </c>
      <c r="B193" s="211" t="s">
        <v>4</v>
      </c>
      <c r="C193" s="211">
        <v>2380</v>
      </c>
      <c r="D193" s="211" t="s">
        <v>205</v>
      </c>
      <c r="E193" s="211" t="s">
        <v>689</v>
      </c>
      <c r="F193" s="211" t="s">
        <v>24</v>
      </c>
      <c r="G193" s="211" t="s">
        <v>1167</v>
      </c>
      <c r="H193" s="211"/>
    </row>
    <row r="194" spans="1:8" s="212" customFormat="1">
      <c r="A194" s="210">
        <v>43220</v>
      </c>
      <c r="B194" s="211" t="s">
        <v>6</v>
      </c>
      <c r="C194" s="211">
        <v>66121</v>
      </c>
      <c r="D194" s="211" t="s">
        <v>1341</v>
      </c>
      <c r="E194" s="211" t="s">
        <v>363</v>
      </c>
      <c r="F194" s="211" t="s">
        <v>24</v>
      </c>
      <c r="G194" s="211" t="s">
        <v>1342</v>
      </c>
      <c r="H194" s="211"/>
    </row>
    <row r="195" spans="1:8" s="212" customFormat="1">
      <c r="A195" s="210">
        <v>43220</v>
      </c>
      <c r="B195" s="211" t="s">
        <v>6</v>
      </c>
      <c r="C195" s="211">
        <v>65185</v>
      </c>
      <c r="D195" s="211" t="s">
        <v>1350</v>
      </c>
      <c r="E195" s="211" t="s">
        <v>24</v>
      </c>
      <c r="F195" s="211" t="s">
        <v>6</v>
      </c>
      <c r="G195" s="211" t="s">
        <v>932</v>
      </c>
      <c r="H195" s="211"/>
    </row>
    <row r="196" spans="1:8" s="212" customFormat="1">
      <c r="A196" s="210">
        <v>43200</v>
      </c>
      <c r="B196" s="211" t="s">
        <v>4</v>
      </c>
      <c r="C196" s="211">
        <v>5341</v>
      </c>
      <c r="D196" s="211" t="s">
        <v>314</v>
      </c>
      <c r="E196" s="211" t="s">
        <v>12</v>
      </c>
      <c r="F196" s="211" t="s">
        <v>1171</v>
      </c>
      <c r="G196" s="211" t="s">
        <v>1172</v>
      </c>
      <c r="H196" s="211"/>
    </row>
    <row r="197" spans="1:8" s="212" customFormat="1">
      <c r="A197" s="210">
        <v>43202</v>
      </c>
      <c r="B197" s="211" t="s">
        <v>4</v>
      </c>
      <c r="C197" s="211">
        <v>4514</v>
      </c>
      <c r="D197" s="211" t="s">
        <v>131</v>
      </c>
      <c r="E197" s="211" t="s">
        <v>4</v>
      </c>
      <c r="F197" s="211" t="s">
        <v>1183</v>
      </c>
      <c r="G197" s="211" t="s">
        <v>93</v>
      </c>
      <c r="H197" s="211"/>
    </row>
    <row r="198" spans="1:8" s="212" customFormat="1">
      <c r="A198" s="210">
        <v>43204</v>
      </c>
      <c r="B198" s="211" t="s">
        <v>4</v>
      </c>
      <c r="C198" s="211">
        <v>4505</v>
      </c>
      <c r="D198" s="211" t="s">
        <v>131</v>
      </c>
      <c r="E198" s="211" t="s">
        <v>5</v>
      </c>
      <c r="F198" s="211" t="s">
        <v>7</v>
      </c>
      <c r="G198" s="211" t="s">
        <v>93</v>
      </c>
      <c r="H198" s="211"/>
    </row>
    <row r="199" spans="1:8" s="212" customFormat="1">
      <c r="A199" s="210">
        <v>43205</v>
      </c>
      <c r="B199" s="211" t="s">
        <v>4</v>
      </c>
      <c r="C199" s="211">
        <v>4660</v>
      </c>
      <c r="D199" s="211" t="s">
        <v>131</v>
      </c>
      <c r="E199" s="211" t="s">
        <v>9</v>
      </c>
      <c r="F199" s="211" t="s">
        <v>7</v>
      </c>
      <c r="G199" s="211" t="s">
        <v>93</v>
      </c>
      <c r="H199" s="211"/>
    </row>
    <row r="200" spans="1:8" s="212" customFormat="1">
      <c r="A200" s="210">
        <v>43200</v>
      </c>
      <c r="B200" s="211" t="s">
        <v>4</v>
      </c>
      <c r="C200" s="211">
        <v>4636</v>
      </c>
      <c r="D200" s="211" t="s">
        <v>131</v>
      </c>
      <c r="E200" s="211" t="s">
        <v>5</v>
      </c>
      <c r="F200" s="211" t="s">
        <v>7</v>
      </c>
      <c r="G200" s="211" t="s">
        <v>1177</v>
      </c>
      <c r="H200" s="211"/>
    </row>
    <row r="201" spans="1:8" s="212" customFormat="1">
      <c r="A201" s="210">
        <v>43196</v>
      </c>
      <c r="B201" s="211" t="s">
        <v>4</v>
      </c>
      <c r="C201" s="211">
        <v>4514</v>
      </c>
      <c r="D201" s="211" t="s">
        <v>131</v>
      </c>
      <c r="E201" s="211" t="s">
        <v>5</v>
      </c>
      <c r="F201" s="211" t="s">
        <v>6</v>
      </c>
      <c r="G201" s="211" t="s">
        <v>1156</v>
      </c>
      <c r="H201" s="211"/>
    </row>
    <row r="202" spans="1:8" s="212" customFormat="1">
      <c r="A202" s="210">
        <v>43196</v>
      </c>
      <c r="B202" s="211" t="s">
        <v>4</v>
      </c>
      <c r="C202" s="211">
        <v>4514</v>
      </c>
      <c r="D202" s="211" t="s">
        <v>131</v>
      </c>
      <c r="E202" s="211" t="s">
        <v>5</v>
      </c>
      <c r="F202" s="211" t="s">
        <v>6</v>
      </c>
      <c r="G202" s="211" t="s">
        <v>1156</v>
      </c>
      <c r="H202" s="211"/>
    </row>
    <row r="203" spans="1:8" s="212" customFormat="1">
      <c r="A203" s="210">
        <v>43196</v>
      </c>
      <c r="B203" s="211" t="s">
        <v>4</v>
      </c>
      <c r="C203" s="211">
        <v>4514</v>
      </c>
      <c r="D203" s="211" t="s">
        <v>131</v>
      </c>
      <c r="E203" s="211" t="s">
        <v>5</v>
      </c>
      <c r="F203" s="211" t="s">
        <v>6</v>
      </c>
      <c r="G203" s="211" t="s">
        <v>1156</v>
      </c>
      <c r="H203" s="211"/>
    </row>
    <row r="204" spans="1:8" s="212" customFormat="1">
      <c r="A204" s="210">
        <v>43196</v>
      </c>
      <c r="B204" s="211" t="s">
        <v>4</v>
      </c>
      <c r="C204" s="211">
        <v>4510</v>
      </c>
      <c r="D204" s="211" t="s">
        <v>131</v>
      </c>
      <c r="E204" s="211" t="s">
        <v>25</v>
      </c>
      <c r="F204" s="211" t="s">
        <v>5</v>
      </c>
      <c r="G204" s="211" t="s">
        <v>1156</v>
      </c>
      <c r="H204" s="211"/>
    </row>
    <row r="205" spans="1:8" s="212" customFormat="1">
      <c r="A205" s="210">
        <v>43195</v>
      </c>
      <c r="B205" s="211" t="s">
        <v>4</v>
      </c>
      <c r="C205" s="211">
        <v>4423</v>
      </c>
      <c r="D205" s="211" t="s">
        <v>158</v>
      </c>
      <c r="E205" s="211" t="s">
        <v>5</v>
      </c>
      <c r="F205" s="211" t="s">
        <v>7</v>
      </c>
      <c r="G205" s="211" t="s">
        <v>1136</v>
      </c>
      <c r="H205" s="211"/>
    </row>
    <row r="206" spans="1:8" s="212" customFormat="1">
      <c r="A206" s="210">
        <v>43204</v>
      </c>
      <c r="B206" s="211" t="s">
        <v>4</v>
      </c>
      <c r="C206" s="211">
        <v>4440</v>
      </c>
      <c r="D206" s="211" t="s">
        <v>158</v>
      </c>
      <c r="E206" s="211" t="s">
        <v>7</v>
      </c>
      <c r="F206" s="211" t="s">
        <v>9</v>
      </c>
      <c r="G206" s="211" t="s">
        <v>1184</v>
      </c>
      <c r="H206" s="211"/>
    </row>
    <row r="207" spans="1:8" s="212" customFormat="1">
      <c r="A207" s="210">
        <v>43192</v>
      </c>
      <c r="B207" s="211" t="s">
        <v>7</v>
      </c>
      <c r="C207" s="211">
        <v>54440</v>
      </c>
      <c r="D207" s="211" t="s">
        <v>522</v>
      </c>
      <c r="E207" s="211" t="s">
        <v>7</v>
      </c>
      <c r="F207" s="211" t="s">
        <v>7</v>
      </c>
      <c r="G207" s="211" t="s">
        <v>728</v>
      </c>
      <c r="H207" s="211"/>
    </row>
    <row r="208" spans="1:8" s="212" customFormat="1">
      <c r="A208" s="210">
        <v>43219</v>
      </c>
      <c r="B208" s="211" t="s">
        <v>4</v>
      </c>
      <c r="C208" s="211">
        <v>8320</v>
      </c>
      <c r="D208" s="211" t="s">
        <v>668</v>
      </c>
      <c r="E208" s="211" t="s">
        <v>639</v>
      </c>
      <c r="F208" s="211" t="s">
        <v>5</v>
      </c>
      <c r="G208" s="211" t="s">
        <v>728</v>
      </c>
      <c r="H208" s="211"/>
    </row>
    <row r="209" spans="1:8" s="212" customFormat="1">
      <c r="A209" s="210">
        <v>43195</v>
      </c>
      <c r="B209" s="211" t="s">
        <v>4</v>
      </c>
      <c r="C209" s="211">
        <v>2444</v>
      </c>
      <c r="D209" s="211" t="s">
        <v>205</v>
      </c>
      <c r="E209" s="211" t="s">
        <v>12</v>
      </c>
      <c r="F209" s="211" t="s">
        <v>7</v>
      </c>
      <c r="G209" s="211" t="s">
        <v>1131</v>
      </c>
      <c r="H209" s="211"/>
    </row>
    <row r="210" spans="1:8" s="212" customFormat="1">
      <c r="A210" s="210">
        <v>43194</v>
      </c>
      <c r="B210" s="211" t="s">
        <v>4</v>
      </c>
      <c r="C210" s="211">
        <v>8067</v>
      </c>
      <c r="D210" s="211" t="s">
        <v>133</v>
      </c>
      <c r="E210" s="211" t="s">
        <v>7</v>
      </c>
      <c r="F210" s="211" t="s">
        <v>7</v>
      </c>
      <c r="G210" s="211" t="s">
        <v>65</v>
      </c>
      <c r="H210" s="211"/>
    </row>
    <row r="211" spans="1:8" s="212" customFormat="1">
      <c r="A211" s="210">
        <v>43194</v>
      </c>
      <c r="B211" s="211" t="s">
        <v>4</v>
      </c>
      <c r="C211" s="211">
        <v>3327</v>
      </c>
      <c r="D211" s="211" t="s">
        <v>185</v>
      </c>
      <c r="E211" s="211" t="s">
        <v>7</v>
      </c>
      <c r="F211" s="211" t="s">
        <v>5</v>
      </c>
      <c r="G211" s="211" t="s">
        <v>65</v>
      </c>
      <c r="H211" s="211"/>
    </row>
    <row r="212" spans="1:8" s="212" customFormat="1">
      <c r="A212" s="210">
        <v>43194</v>
      </c>
      <c r="B212" s="211" t="s">
        <v>4</v>
      </c>
      <c r="C212" s="211">
        <v>3721</v>
      </c>
      <c r="D212" s="211" t="s">
        <v>192</v>
      </c>
      <c r="E212" s="211" t="s">
        <v>5</v>
      </c>
      <c r="F212" s="211" t="s">
        <v>5</v>
      </c>
      <c r="G212" s="211" t="s">
        <v>65</v>
      </c>
      <c r="H212" s="211"/>
    </row>
    <row r="213" spans="1:8" s="212" customFormat="1">
      <c r="A213" s="210">
        <v>43195</v>
      </c>
      <c r="B213" s="211" t="s">
        <v>4</v>
      </c>
      <c r="C213" s="211">
        <v>8084</v>
      </c>
      <c r="D213" s="211" t="s">
        <v>133</v>
      </c>
      <c r="E213" s="211" t="s">
        <v>1135</v>
      </c>
      <c r="F213" s="211" t="s">
        <v>24</v>
      </c>
      <c r="G213" s="211" t="s">
        <v>65</v>
      </c>
      <c r="H213" s="211"/>
    </row>
    <row r="214" spans="1:8" s="212" customFormat="1">
      <c r="A214" s="210">
        <v>43202</v>
      </c>
      <c r="B214" s="211" t="s">
        <v>4</v>
      </c>
      <c r="C214" s="211">
        <v>4499</v>
      </c>
      <c r="D214" s="211" t="s">
        <v>731</v>
      </c>
      <c r="E214" s="211" t="s">
        <v>4</v>
      </c>
      <c r="F214" s="211" t="s">
        <v>5</v>
      </c>
      <c r="G214" s="211" t="s">
        <v>65</v>
      </c>
      <c r="H214" s="211"/>
    </row>
    <row r="215" spans="1:8" s="212" customFormat="1">
      <c r="A215" s="210">
        <v>43216</v>
      </c>
      <c r="B215" s="211" t="s">
        <v>4</v>
      </c>
      <c r="C215" s="211">
        <v>57100</v>
      </c>
      <c r="D215" s="211" t="s">
        <v>369</v>
      </c>
      <c r="E215" s="211" t="s">
        <v>7</v>
      </c>
      <c r="F215" s="211" t="s">
        <v>24</v>
      </c>
      <c r="G215" s="211" t="s">
        <v>65</v>
      </c>
      <c r="H215" s="211"/>
    </row>
    <row r="216" spans="1:8" s="212" customFormat="1">
      <c r="A216" s="210">
        <v>43219</v>
      </c>
      <c r="B216" s="211" t="s">
        <v>4</v>
      </c>
      <c r="C216" s="211">
        <v>2717</v>
      </c>
      <c r="D216" s="211" t="s">
        <v>132</v>
      </c>
      <c r="E216" s="211" t="s">
        <v>5</v>
      </c>
      <c r="F216" s="211" t="s">
        <v>363</v>
      </c>
      <c r="G216" s="211" t="s">
        <v>65</v>
      </c>
      <c r="H216" s="211"/>
    </row>
    <row r="217" spans="1:8" s="212" customFormat="1">
      <c r="A217" s="210">
        <v>43219</v>
      </c>
      <c r="B217" s="211" t="s">
        <v>4</v>
      </c>
      <c r="C217" s="211">
        <v>3251</v>
      </c>
      <c r="D217" s="211" t="s">
        <v>333</v>
      </c>
      <c r="E217" s="211" t="s">
        <v>25</v>
      </c>
      <c r="F217" s="211" t="s">
        <v>25</v>
      </c>
      <c r="G217" s="211" t="s">
        <v>65</v>
      </c>
      <c r="H217" s="211"/>
    </row>
    <row r="218" spans="1:8" s="212" customFormat="1">
      <c r="A218" s="210">
        <v>43191</v>
      </c>
      <c r="B218" s="211" t="s">
        <v>6</v>
      </c>
      <c r="C218" s="211">
        <v>70499</v>
      </c>
      <c r="D218" s="211" t="s">
        <v>1064</v>
      </c>
      <c r="E218" s="211" t="s">
        <v>1065</v>
      </c>
      <c r="F218" s="211" t="s">
        <v>6</v>
      </c>
      <c r="G218" s="211" t="s">
        <v>1066</v>
      </c>
      <c r="H218" s="211"/>
    </row>
    <row r="219" spans="1:8" s="212" customFormat="1">
      <c r="A219" s="210">
        <v>43191</v>
      </c>
      <c r="B219" s="211" t="s">
        <v>4</v>
      </c>
      <c r="C219" s="211">
        <v>1116</v>
      </c>
      <c r="D219" s="211" t="s">
        <v>205</v>
      </c>
      <c r="E219" s="211" t="s">
        <v>18</v>
      </c>
      <c r="F219" s="211" t="s">
        <v>24</v>
      </c>
      <c r="G219" s="211" t="s">
        <v>1070</v>
      </c>
      <c r="H219" s="211"/>
    </row>
    <row r="220" spans="1:8" s="212" customFormat="1">
      <c r="A220" s="210">
        <v>43195</v>
      </c>
      <c r="B220" s="211" t="s">
        <v>4</v>
      </c>
      <c r="C220" s="211">
        <v>2215</v>
      </c>
      <c r="D220" s="211" t="s">
        <v>205</v>
      </c>
      <c r="E220" s="211" t="s">
        <v>451</v>
      </c>
      <c r="F220" s="211" t="s">
        <v>24</v>
      </c>
      <c r="G220" s="211" t="s">
        <v>1121</v>
      </c>
      <c r="H220" s="211"/>
    </row>
    <row r="221" spans="1:8" s="212" customFormat="1">
      <c r="A221" s="210">
        <v>43219</v>
      </c>
      <c r="B221" s="211" t="s">
        <v>4</v>
      </c>
      <c r="C221" s="211">
        <v>1947</v>
      </c>
      <c r="D221" s="211" t="s">
        <v>132</v>
      </c>
      <c r="E221" s="211" t="s">
        <v>984</v>
      </c>
      <c r="F221" s="211" t="s">
        <v>24</v>
      </c>
      <c r="G221" s="211" t="s">
        <v>1290</v>
      </c>
      <c r="H221" s="211"/>
    </row>
    <row r="222" spans="1:8" s="212" customFormat="1">
      <c r="A222" s="210">
        <v>43205</v>
      </c>
      <c r="B222" s="211" t="s">
        <v>104</v>
      </c>
      <c r="C222" s="211">
        <v>1700</v>
      </c>
      <c r="D222" s="211" t="s">
        <v>1188</v>
      </c>
      <c r="E222" s="211" t="s">
        <v>127</v>
      </c>
      <c r="F222" s="211" t="s">
        <v>24</v>
      </c>
      <c r="G222" s="211" t="s">
        <v>1189</v>
      </c>
      <c r="H222" s="211"/>
    </row>
    <row r="223" spans="1:8" s="212" customFormat="1">
      <c r="A223" s="210">
        <v>43212</v>
      </c>
      <c r="B223" s="211" t="s">
        <v>22</v>
      </c>
      <c r="C223" s="211">
        <v>4031</v>
      </c>
      <c r="D223" s="211" t="s">
        <v>1217</v>
      </c>
      <c r="E223" s="211" t="s">
        <v>7</v>
      </c>
      <c r="F223" s="211" t="s">
        <v>7</v>
      </c>
      <c r="G223" s="211" t="s">
        <v>609</v>
      </c>
      <c r="H223" s="211"/>
    </row>
    <row r="224" spans="1:8" s="212" customFormat="1">
      <c r="A224" s="210">
        <v>43212</v>
      </c>
      <c r="B224" s="211" t="s">
        <v>6</v>
      </c>
      <c r="C224" s="211">
        <v>67604</v>
      </c>
      <c r="D224" s="211" t="s">
        <v>1218</v>
      </c>
      <c r="E224" s="211" t="s">
        <v>24</v>
      </c>
      <c r="F224" s="211" t="s">
        <v>6</v>
      </c>
      <c r="G224" s="211" t="s">
        <v>609</v>
      </c>
      <c r="H224" s="211"/>
    </row>
    <row r="225" spans="1:8" s="212" customFormat="1">
      <c r="A225" s="210">
        <v>43215</v>
      </c>
      <c r="B225" s="211" t="s">
        <v>6</v>
      </c>
      <c r="C225" s="211">
        <v>54311</v>
      </c>
      <c r="D225" s="211" t="s">
        <v>1235</v>
      </c>
      <c r="E225" s="211" t="s">
        <v>6</v>
      </c>
      <c r="F225" s="211" t="s">
        <v>24</v>
      </c>
      <c r="G225" s="211" t="s">
        <v>609</v>
      </c>
      <c r="H225" s="211"/>
    </row>
    <row r="226" spans="1:8" s="212" customFormat="1">
      <c r="A226" s="210">
        <v>43215</v>
      </c>
      <c r="B226" s="211" t="s">
        <v>7</v>
      </c>
      <c r="C226" s="211">
        <v>57570</v>
      </c>
      <c r="D226" s="211" t="s">
        <v>1238</v>
      </c>
      <c r="E226" s="211" t="s">
        <v>7</v>
      </c>
      <c r="F226" s="211" t="s">
        <v>7</v>
      </c>
      <c r="G226" s="211" t="s">
        <v>609</v>
      </c>
      <c r="H226" s="211"/>
    </row>
    <row r="227" spans="1:8" s="212" customFormat="1">
      <c r="A227" s="210">
        <v>43215</v>
      </c>
      <c r="B227" s="211" t="s">
        <v>7</v>
      </c>
      <c r="C227" s="211">
        <v>57530</v>
      </c>
      <c r="D227" s="211" t="s">
        <v>1243</v>
      </c>
      <c r="E227" s="211" t="s">
        <v>7</v>
      </c>
      <c r="F227" s="211" t="s">
        <v>7</v>
      </c>
      <c r="G227" s="211" t="s">
        <v>609</v>
      </c>
      <c r="H227" s="211"/>
    </row>
    <row r="228" spans="1:8" s="212" customFormat="1">
      <c r="A228" s="210">
        <v>43216</v>
      </c>
      <c r="B228" s="211" t="s">
        <v>7</v>
      </c>
      <c r="C228" s="211">
        <v>571100</v>
      </c>
      <c r="D228" s="211" t="s">
        <v>369</v>
      </c>
      <c r="E228" s="211" t="s">
        <v>7</v>
      </c>
      <c r="F228" s="211" t="s">
        <v>7</v>
      </c>
      <c r="G228" s="211" t="s">
        <v>609</v>
      </c>
      <c r="H228" s="211"/>
    </row>
    <row r="229" spans="1:8" s="212" customFormat="1">
      <c r="A229" s="210">
        <v>43212</v>
      </c>
      <c r="B229" s="211" t="s">
        <v>4</v>
      </c>
      <c r="C229" s="211">
        <v>2153</v>
      </c>
      <c r="D229" s="211" t="s">
        <v>132</v>
      </c>
      <c r="E229" s="211" t="s">
        <v>24</v>
      </c>
      <c r="F229" s="211" t="s">
        <v>5</v>
      </c>
      <c r="G229" s="211" t="s">
        <v>1222</v>
      </c>
      <c r="H229" s="211"/>
    </row>
    <row r="230" spans="1:8" s="212" customFormat="1">
      <c r="A230" s="210">
        <v>43194</v>
      </c>
      <c r="B230" s="211" t="s">
        <v>4</v>
      </c>
      <c r="C230" s="211">
        <v>4996</v>
      </c>
      <c r="D230" s="211" t="s">
        <v>335</v>
      </c>
      <c r="E230" s="211" t="s">
        <v>7</v>
      </c>
      <c r="F230" s="211" t="s">
        <v>105</v>
      </c>
      <c r="G230" s="211" t="s">
        <v>482</v>
      </c>
      <c r="H230" s="211"/>
    </row>
    <row r="231" spans="1:8" s="212" customFormat="1">
      <c r="A231" s="210">
        <v>43197</v>
      </c>
      <c r="B231" s="211" t="s">
        <v>4</v>
      </c>
      <c r="C231" s="211">
        <v>2628</v>
      </c>
      <c r="D231" s="211" t="s">
        <v>205</v>
      </c>
      <c r="E231" s="211" t="s">
        <v>25</v>
      </c>
      <c r="F231" s="211" t="s">
        <v>35</v>
      </c>
      <c r="G231" s="211" t="s">
        <v>1202</v>
      </c>
      <c r="H231" s="211"/>
    </row>
    <row r="232" spans="1:8" s="212" customFormat="1">
      <c r="A232" s="210">
        <v>43204</v>
      </c>
      <c r="B232" s="211" t="s">
        <v>4</v>
      </c>
      <c r="C232" s="211">
        <v>1934</v>
      </c>
      <c r="D232" s="211" t="s">
        <v>205</v>
      </c>
      <c r="E232" s="211" t="s">
        <v>7</v>
      </c>
      <c r="F232" s="211" t="s">
        <v>453</v>
      </c>
      <c r="G232" s="211" t="s">
        <v>1202</v>
      </c>
      <c r="H232" s="211"/>
    </row>
    <row r="233" spans="1:8" s="212" customFormat="1">
      <c r="A233" s="210">
        <v>43196</v>
      </c>
      <c r="B233" s="211" t="s">
        <v>4</v>
      </c>
      <c r="C233" s="211">
        <v>8538</v>
      </c>
      <c r="D233" s="211" t="s">
        <v>1154</v>
      </c>
      <c r="E233" s="211" t="s">
        <v>5</v>
      </c>
      <c r="F233" s="211" t="s">
        <v>7</v>
      </c>
      <c r="G233" s="211" t="s">
        <v>1155</v>
      </c>
      <c r="H233" s="211"/>
    </row>
    <row r="234" spans="1:8" s="212" customFormat="1">
      <c r="A234" s="210">
        <v>43195</v>
      </c>
      <c r="B234" s="211" t="s">
        <v>4</v>
      </c>
      <c r="C234" s="211">
        <v>5424</v>
      </c>
      <c r="D234" s="211" t="s">
        <v>1081</v>
      </c>
      <c r="E234" s="211" t="s">
        <v>5</v>
      </c>
      <c r="F234" s="211" t="s">
        <v>24</v>
      </c>
      <c r="G234" s="211" t="s">
        <v>41</v>
      </c>
      <c r="H234" s="211"/>
    </row>
    <row r="235" spans="1:8" s="212" customFormat="1">
      <c r="A235" s="210">
        <v>43200</v>
      </c>
      <c r="B235" s="211" t="s">
        <v>4</v>
      </c>
      <c r="C235" s="211">
        <v>1268</v>
      </c>
      <c r="D235" s="211" t="s">
        <v>205</v>
      </c>
      <c r="E235" s="211" t="s">
        <v>9</v>
      </c>
      <c r="F235" s="211" t="s">
        <v>24</v>
      </c>
      <c r="G235" s="211" t="s">
        <v>41</v>
      </c>
      <c r="H235" s="211"/>
    </row>
    <row r="236" spans="1:8" s="212" customFormat="1">
      <c r="A236" s="210">
        <v>43212</v>
      </c>
      <c r="B236" s="211"/>
      <c r="C236" s="211">
        <v>8010</v>
      </c>
      <c r="D236" s="211" t="s">
        <v>1219</v>
      </c>
      <c r="E236" s="211" t="s">
        <v>6</v>
      </c>
      <c r="F236" s="211" t="s">
        <v>1220</v>
      </c>
      <c r="G236" s="211" t="s">
        <v>891</v>
      </c>
      <c r="H236" s="211"/>
    </row>
    <row r="237" spans="1:8" s="212" customFormat="1">
      <c r="A237" s="210">
        <v>43204</v>
      </c>
      <c r="B237" s="211" t="s">
        <v>4</v>
      </c>
      <c r="C237" s="211">
        <v>4938</v>
      </c>
      <c r="D237" s="211" t="s">
        <v>152</v>
      </c>
      <c r="E237" s="211" t="s">
        <v>5</v>
      </c>
      <c r="F237" s="211" t="s">
        <v>7</v>
      </c>
      <c r="G237" s="211" t="s">
        <v>1186</v>
      </c>
      <c r="H237" s="211"/>
    </row>
    <row r="238" spans="1:8" s="212" customFormat="1">
      <c r="A238" s="210">
        <v>43192</v>
      </c>
      <c r="B238" s="211" t="s">
        <v>4</v>
      </c>
      <c r="C238" s="211">
        <v>4783</v>
      </c>
      <c r="D238" s="211" t="s">
        <v>180</v>
      </c>
      <c r="E238" s="211" t="s">
        <v>7</v>
      </c>
      <c r="F238" s="211" t="s">
        <v>24</v>
      </c>
      <c r="G238" s="211" t="s">
        <v>470</v>
      </c>
      <c r="H238" s="211"/>
    </row>
    <row r="239" spans="1:8" s="212" customFormat="1">
      <c r="A239" s="210">
        <v>43192</v>
      </c>
      <c r="B239" s="211" t="s">
        <v>1089</v>
      </c>
      <c r="C239" s="211">
        <v>1</v>
      </c>
      <c r="D239" s="211" t="s">
        <v>245</v>
      </c>
      <c r="E239" s="211" t="s">
        <v>5</v>
      </c>
      <c r="F239" s="211" t="s">
        <v>5</v>
      </c>
      <c r="G239" s="211" t="s">
        <v>470</v>
      </c>
      <c r="H239" s="211"/>
    </row>
    <row r="240" spans="1:8" s="212" customFormat="1">
      <c r="A240" s="210">
        <v>43212</v>
      </c>
      <c r="B240" s="211" t="s">
        <v>4</v>
      </c>
      <c r="C240" s="211">
        <v>1311</v>
      </c>
      <c r="D240" s="211" t="s">
        <v>132</v>
      </c>
      <c r="E240" s="211" t="s">
        <v>18</v>
      </c>
      <c r="F240" s="211" t="s">
        <v>6</v>
      </c>
      <c r="G240" s="211" t="s">
        <v>1224</v>
      </c>
      <c r="H240" s="211"/>
    </row>
    <row r="241" spans="1:10" s="212" customFormat="1">
      <c r="A241" s="210">
        <v>43215</v>
      </c>
      <c r="B241" s="211" t="s">
        <v>4</v>
      </c>
      <c r="C241" s="211">
        <v>4350</v>
      </c>
      <c r="D241" s="211" t="s">
        <v>141</v>
      </c>
      <c r="E241" s="211" t="s">
        <v>7</v>
      </c>
      <c r="F241" s="211" t="s">
        <v>620</v>
      </c>
      <c r="G241" s="211" t="s">
        <v>1242</v>
      </c>
      <c r="H241" s="211"/>
    </row>
    <row r="242" spans="1:10" s="212" customFormat="1">
      <c r="A242" s="210">
        <v>43191</v>
      </c>
      <c r="B242" s="211" t="s">
        <v>9</v>
      </c>
      <c r="C242" s="211">
        <v>20151</v>
      </c>
      <c r="D242" s="211" t="s">
        <v>1083</v>
      </c>
      <c r="E242" s="211" t="s">
        <v>9</v>
      </c>
      <c r="F242" s="211" t="s">
        <v>24</v>
      </c>
      <c r="G242" s="211" t="s">
        <v>1059</v>
      </c>
      <c r="H242" s="211"/>
    </row>
    <row r="243" spans="1:10" s="212" customFormat="1">
      <c r="A243" s="210">
        <v>43191</v>
      </c>
      <c r="B243" s="211" t="s">
        <v>4</v>
      </c>
      <c r="C243" s="211">
        <v>1342</v>
      </c>
      <c r="D243" s="211" t="s">
        <v>205</v>
      </c>
      <c r="E243" s="211" t="s">
        <v>7</v>
      </c>
      <c r="F243" s="211" t="s">
        <v>24</v>
      </c>
      <c r="G243" s="211" t="s">
        <v>1059</v>
      </c>
      <c r="H243" s="211"/>
    </row>
    <row r="244" spans="1:10" s="212" customFormat="1">
      <c r="A244" s="210">
        <v>43192</v>
      </c>
      <c r="B244" s="211" t="s">
        <v>4</v>
      </c>
      <c r="C244" s="211">
        <v>1947</v>
      </c>
      <c r="D244" s="211" t="s">
        <v>205</v>
      </c>
      <c r="E244" s="211" t="s">
        <v>9</v>
      </c>
      <c r="F244" s="211" t="s">
        <v>7</v>
      </c>
      <c r="G244" s="211" t="s">
        <v>1085</v>
      </c>
      <c r="H244" s="211"/>
    </row>
    <row r="245" spans="1:10" s="212" customFormat="1">
      <c r="A245" s="210">
        <v>43191</v>
      </c>
      <c r="B245" s="211" t="s">
        <v>4</v>
      </c>
      <c r="C245" s="211">
        <v>5424</v>
      </c>
      <c r="D245" s="211" t="s">
        <v>1081</v>
      </c>
      <c r="E245" s="211" t="s">
        <v>9</v>
      </c>
      <c r="F245" s="211" t="s">
        <v>24</v>
      </c>
      <c r="G245" s="211" t="s">
        <v>1358</v>
      </c>
      <c r="H245" s="211"/>
    </row>
    <row r="246" spans="1:10" s="212" customFormat="1">
      <c r="A246" s="210">
        <v>43195</v>
      </c>
      <c r="B246" s="211" t="s">
        <v>4</v>
      </c>
      <c r="C246" s="211">
        <v>5355</v>
      </c>
      <c r="D246" s="211" t="s">
        <v>935</v>
      </c>
      <c r="E246" s="211" t="s">
        <v>5</v>
      </c>
      <c r="F246" s="211" t="s">
        <v>7</v>
      </c>
      <c r="G246" s="211" t="s">
        <v>1144</v>
      </c>
      <c r="H246" s="211"/>
    </row>
    <row r="247" spans="1:10" s="212" customFormat="1">
      <c r="A247" s="210">
        <v>43193</v>
      </c>
      <c r="B247" s="211" t="s">
        <v>4</v>
      </c>
      <c r="C247" s="211">
        <v>8415</v>
      </c>
      <c r="D247" s="211" t="s">
        <v>385</v>
      </c>
      <c r="E247" s="211" t="s">
        <v>5</v>
      </c>
      <c r="F247" s="211" t="s">
        <v>7</v>
      </c>
      <c r="G247" s="211" t="s">
        <v>1139</v>
      </c>
      <c r="H247" s="211"/>
    </row>
    <row r="248" spans="1:10" s="212" customFormat="1" ht="15" customHeight="1">
      <c r="A248" s="210">
        <v>43194</v>
      </c>
      <c r="B248" s="211" t="s">
        <v>4</v>
      </c>
      <c r="C248" s="211">
        <v>3631</v>
      </c>
      <c r="D248" s="211" t="s">
        <v>181</v>
      </c>
      <c r="E248" s="211" t="s">
        <v>5</v>
      </c>
      <c r="F248" s="211" t="s">
        <v>127</v>
      </c>
      <c r="G248" s="211" t="s">
        <v>1140</v>
      </c>
      <c r="H248" s="211"/>
    </row>
    <row r="249" spans="1:10" s="212" customFormat="1">
      <c r="A249" s="210">
        <v>43195</v>
      </c>
      <c r="B249" s="211" t="s">
        <v>4</v>
      </c>
      <c r="C249" s="211">
        <v>6225</v>
      </c>
      <c r="D249" s="211" t="s">
        <v>1120</v>
      </c>
      <c r="E249" s="211" t="s">
        <v>5</v>
      </c>
      <c r="F249" s="211" t="s">
        <v>7</v>
      </c>
      <c r="G249" s="211" t="s">
        <v>1141</v>
      </c>
      <c r="H249" s="211"/>
    </row>
    <row r="250" spans="1:10" s="212" customFormat="1">
      <c r="A250" s="210">
        <v>43194</v>
      </c>
      <c r="B250" s="211" t="s">
        <v>4</v>
      </c>
      <c r="C250" s="211">
        <v>2514</v>
      </c>
      <c r="D250" s="211" t="s">
        <v>205</v>
      </c>
      <c r="E250" s="211" t="s">
        <v>6</v>
      </c>
      <c r="F250" s="211" t="s">
        <v>6</v>
      </c>
      <c r="G250" s="211" t="s">
        <v>1142</v>
      </c>
      <c r="H250" s="211"/>
      <c r="J250" s="212">
        <f>13474.49+5310.92</f>
        <v>18785.41</v>
      </c>
    </row>
    <row r="251" spans="1:10" s="212" customFormat="1">
      <c r="A251" s="210">
        <v>43193</v>
      </c>
      <c r="B251" s="211" t="s">
        <v>4</v>
      </c>
      <c r="C251" s="211">
        <v>7416</v>
      </c>
      <c r="D251" s="211" t="s">
        <v>488</v>
      </c>
      <c r="E251" s="211" t="s">
        <v>5</v>
      </c>
      <c r="F251" s="211" t="s">
        <v>9</v>
      </c>
      <c r="G251" s="211" t="s">
        <v>1143</v>
      </c>
      <c r="H251" s="211"/>
    </row>
    <row r="252" spans="1:10" s="212" customFormat="1">
      <c r="A252" s="210">
        <v>43193</v>
      </c>
      <c r="B252" s="211" t="s">
        <v>4</v>
      </c>
      <c r="C252" s="211">
        <v>3864</v>
      </c>
      <c r="D252" s="211" t="s">
        <v>304</v>
      </c>
      <c r="E252" s="211" t="s">
        <v>5</v>
      </c>
      <c r="F252" s="211" t="s">
        <v>5</v>
      </c>
      <c r="G252" s="211" t="s">
        <v>1143</v>
      </c>
      <c r="H252" s="211"/>
    </row>
    <row r="253" spans="1:10" s="212" customFormat="1">
      <c r="A253" s="210">
        <v>43216</v>
      </c>
      <c r="B253" s="211" t="s">
        <v>4</v>
      </c>
      <c r="C253" s="211">
        <v>4341</v>
      </c>
      <c r="D253" s="211" t="s">
        <v>141</v>
      </c>
      <c r="E253" s="211" t="s">
        <v>5</v>
      </c>
      <c r="F253" s="211" t="s">
        <v>7</v>
      </c>
      <c r="G253" s="211" t="s">
        <v>391</v>
      </c>
      <c r="H253" s="211"/>
    </row>
    <row r="254" spans="1:10" s="212" customFormat="1">
      <c r="A254" s="210">
        <v>43200</v>
      </c>
      <c r="B254" s="211" t="s">
        <v>4</v>
      </c>
      <c r="C254" s="211">
        <v>3616</v>
      </c>
      <c r="D254" s="211" t="s">
        <v>181</v>
      </c>
      <c r="E254" s="211" t="s">
        <v>5</v>
      </c>
      <c r="F254" s="211" t="s">
        <v>363</v>
      </c>
      <c r="G254" s="211" t="s">
        <v>1165</v>
      </c>
      <c r="H254" s="211"/>
    </row>
    <row r="255" spans="1:10" s="212" customFormat="1">
      <c r="A255" s="210">
        <v>43218</v>
      </c>
      <c r="B255" s="211" t="s">
        <v>4</v>
      </c>
      <c r="C255" s="211">
        <v>4330</v>
      </c>
      <c r="D255" s="211" t="s">
        <v>141</v>
      </c>
      <c r="E255" s="211" t="s">
        <v>5</v>
      </c>
      <c r="F255" s="211" t="s">
        <v>7</v>
      </c>
      <c r="G255" s="211" t="s">
        <v>1165</v>
      </c>
      <c r="H255" s="211"/>
    </row>
    <row r="256" spans="1:10" s="212" customFormat="1">
      <c r="A256" s="210">
        <v>43218</v>
      </c>
      <c r="B256" s="211" t="s">
        <v>22</v>
      </c>
      <c r="C256" s="211">
        <v>5960</v>
      </c>
      <c r="D256" s="211" t="s">
        <v>1273</v>
      </c>
      <c r="E256" s="211" t="s">
        <v>5</v>
      </c>
      <c r="F256" s="211" t="s">
        <v>7</v>
      </c>
      <c r="G256" s="211" t="s">
        <v>1274</v>
      </c>
      <c r="H256" s="211"/>
    </row>
    <row r="257" spans="1:8" s="212" customFormat="1">
      <c r="A257" s="210">
        <v>43219</v>
      </c>
      <c r="B257" s="211" t="s">
        <v>4</v>
      </c>
      <c r="C257" s="211">
        <v>7250</v>
      </c>
      <c r="D257" s="211" t="s">
        <v>156</v>
      </c>
      <c r="E257" s="211" t="s">
        <v>6</v>
      </c>
      <c r="F257" s="211" t="s">
        <v>24</v>
      </c>
      <c r="G257" s="211" t="s">
        <v>1293</v>
      </c>
      <c r="H257" s="211"/>
    </row>
    <row r="258" spans="1:8" s="212" customFormat="1">
      <c r="A258" s="210">
        <v>43216</v>
      </c>
      <c r="B258" s="211" t="s">
        <v>7</v>
      </c>
      <c r="C258" s="211">
        <v>57190</v>
      </c>
      <c r="D258" s="211" t="s">
        <v>515</v>
      </c>
      <c r="E258" s="211" t="s">
        <v>7</v>
      </c>
      <c r="F258" s="211" t="s">
        <v>7</v>
      </c>
      <c r="G258" s="211" t="s">
        <v>1254</v>
      </c>
      <c r="H258" s="211"/>
    </row>
    <row r="259" spans="1:8" s="212" customFormat="1">
      <c r="A259" s="210">
        <v>43217</v>
      </c>
      <c r="B259" s="211" t="s">
        <v>7</v>
      </c>
      <c r="C259" s="211">
        <v>57330</v>
      </c>
      <c r="D259" s="211" t="s">
        <v>1267</v>
      </c>
      <c r="E259" s="211" t="s">
        <v>7</v>
      </c>
      <c r="F259" s="211" t="s">
        <v>7</v>
      </c>
      <c r="G259" s="211" t="s">
        <v>1254</v>
      </c>
      <c r="H259" s="211"/>
    </row>
    <row r="260" spans="1:8" s="212" customFormat="1">
      <c r="A260" s="210">
        <v>43205</v>
      </c>
      <c r="B260" s="211" t="s">
        <v>4</v>
      </c>
      <c r="C260" s="211">
        <v>8447</v>
      </c>
      <c r="D260" s="211" t="s">
        <v>385</v>
      </c>
      <c r="E260" s="211" t="s">
        <v>5</v>
      </c>
      <c r="F260" s="211" t="s">
        <v>7</v>
      </c>
      <c r="G260" s="211" t="s">
        <v>1203</v>
      </c>
      <c r="H260" s="211"/>
    </row>
    <row r="261" spans="1:8" s="212" customFormat="1">
      <c r="A261" s="210">
        <v>43217</v>
      </c>
      <c r="B261" s="211" t="s">
        <v>7</v>
      </c>
      <c r="C261" s="211">
        <v>54530</v>
      </c>
      <c r="D261" s="211" t="s">
        <v>1268</v>
      </c>
      <c r="E261" s="211" t="s">
        <v>7</v>
      </c>
      <c r="F261" s="211" t="s">
        <v>7</v>
      </c>
      <c r="G261" s="211" t="s">
        <v>1272</v>
      </c>
      <c r="H261" s="211"/>
    </row>
    <row r="262" spans="1:8" s="212" customFormat="1">
      <c r="A262" s="210">
        <v>43220</v>
      </c>
      <c r="B262" s="211" t="s">
        <v>7</v>
      </c>
      <c r="C262" s="211">
        <v>57420</v>
      </c>
      <c r="D262" s="211" t="s">
        <v>1349</v>
      </c>
      <c r="E262" s="211" t="s">
        <v>7</v>
      </c>
      <c r="F262" s="211" t="s">
        <v>7</v>
      </c>
      <c r="G262" s="211" t="s">
        <v>1272</v>
      </c>
      <c r="H262" s="211"/>
    </row>
    <row r="263" spans="1:8" s="212" customFormat="1">
      <c r="A263" s="210">
        <v>43220</v>
      </c>
      <c r="B263" s="211" t="s">
        <v>7</v>
      </c>
      <c r="C263" s="211">
        <v>57970</v>
      </c>
      <c r="D263" s="211" t="s">
        <v>739</v>
      </c>
      <c r="E263" s="211" t="s">
        <v>7</v>
      </c>
      <c r="F263" s="211" t="s">
        <v>24</v>
      </c>
      <c r="G263" s="211" t="s">
        <v>1272</v>
      </c>
      <c r="H263" s="211"/>
    </row>
    <row r="264" spans="1:8" s="212" customFormat="1">
      <c r="A264" s="210">
        <v>43212</v>
      </c>
      <c r="B264" s="211" t="s">
        <v>4</v>
      </c>
      <c r="C264" s="211">
        <v>5880</v>
      </c>
      <c r="D264" s="211" t="s">
        <v>307</v>
      </c>
      <c r="E264" s="211" t="s">
        <v>5</v>
      </c>
      <c r="F264" s="211" t="s">
        <v>127</v>
      </c>
      <c r="G264" s="211" t="s">
        <v>878</v>
      </c>
      <c r="H264" s="211"/>
    </row>
    <row r="265" spans="1:8" s="212" customFormat="1">
      <c r="A265" s="210">
        <v>43200</v>
      </c>
      <c r="B265" s="211" t="s">
        <v>4</v>
      </c>
      <c r="C265" s="211">
        <v>2440</v>
      </c>
      <c r="D265" s="211" t="s">
        <v>205</v>
      </c>
      <c r="E265" s="211" t="s">
        <v>5</v>
      </c>
      <c r="F265" s="211" t="s">
        <v>7</v>
      </c>
      <c r="G265" s="211" t="s">
        <v>878</v>
      </c>
      <c r="H265" s="211"/>
    </row>
    <row r="266" spans="1:8" s="212" customFormat="1">
      <c r="A266" s="210">
        <v>43220</v>
      </c>
      <c r="B266" s="211" t="s">
        <v>7</v>
      </c>
      <c r="C266" s="211">
        <v>8067</v>
      </c>
      <c r="D266" s="211" t="s">
        <v>133</v>
      </c>
      <c r="E266" s="211" t="s">
        <v>7</v>
      </c>
      <c r="F266" s="211" t="s">
        <v>1355</v>
      </c>
      <c r="G266" s="211" t="s">
        <v>1357</v>
      </c>
      <c r="H266" s="211"/>
    </row>
    <row r="267" spans="1:8" s="212" customFormat="1">
      <c r="A267" s="210">
        <v>43214</v>
      </c>
      <c r="B267" s="211" t="s">
        <v>7</v>
      </c>
      <c r="C267" s="211">
        <v>54920</v>
      </c>
      <c r="D267" s="211" t="s">
        <v>1231</v>
      </c>
      <c r="E267" s="211" t="s">
        <v>7</v>
      </c>
      <c r="F267" s="211" t="s">
        <v>620</v>
      </c>
      <c r="G267" s="211" t="s">
        <v>879</v>
      </c>
      <c r="H267" s="211"/>
    </row>
    <row r="268" spans="1:8" s="212" customFormat="1">
      <c r="A268" s="210">
        <v>43198</v>
      </c>
      <c r="B268" s="211" t="s">
        <v>4</v>
      </c>
      <c r="C268" s="211">
        <v>8545</v>
      </c>
      <c r="D268" s="211" t="s">
        <v>1158</v>
      </c>
      <c r="E268" s="211" t="s">
        <v>7</v>
      </c>
      <c r="F268" s="211" t="s">
        <v>814</v>
      </c>
      <c r="G268" s="211" t="s">
        <v>880</v>
      </c>
      <c r="H268" s="211"/>
    </row>
    <row r="269" spans="1:8" s="212" customFormat="1">
      <c r="A269" s="210">
        <v>43204</v>
      </c>
      <c r="B269" s="211" t="s">
        <v>4</v>
      </c>
      <c r="C269" s="211">
        <v>4515</v>
      </c>
      <c r="D269" s="211" t="s">
        <v>131</v>
      </c>
      <c r="E269" s="211" t="s">
        <v>914</v>
      </c>
      <c r="F269" s="211" t="s">
        <v>12</v>
      </c>
      <c r="G269" s="211" t="s">
        <v>880</v>
      </c>
      <c r="H269" s="211"/>
    </row>
    <row r="270" spans="1:8" s="212" customFormat="1">
      <c r="A270" s="210">
        <v>43220</v>
      </c>
      <c r="B270" s="211" t="s">
        <v>7</v>
      </c>
      <c r="C270" s="211">
        <v>57190</v>
      </c>
      <c r="D270" s="211" t="s">
        <v>515</v>
      </c>
      <c r="E270" s="211" t="s">
        <v>7</v>
      </c>
      <c r="F270" s="211" t="s">
        <v>7</v>
      </c>
      <c r="G270" s="211" t="s">
        <v>1024</v>
      </c>
      <c r="H270" s="211"/>
    </row>
    <row r="271" spans="1:8" s="212" customFormat="1">
      <c r="A271" s="210">
        <v>43199</v>
      </c>
      <c r="B271" s="211" t="s">
        <v>4</v>
      </c>
      <c r="C271" s="211">
        <v>2135</v>
      </c>
      <c r="D271" s="211" t="s">
        <v>205</v>
      </c>
      <c r="E271" s="211" t="s">
        <v>5</v>
      </c>
      <c r="F271" s="211" t="s">
        <v>7</v>
      </c>
      <c r="G271" s="211" t="s">
        <v>1206</v>
      </c>
      <c r="H271" s="211"/>
    </row>
    <row r="272" spans="1:8" s="212" customFormat="1">
      <c r="A272" s="210">
        <v>43191</v>
      </c>
      <c r="B272" s="211" t="s">
        <v>4</v>
      </c>
      <c r="C272" s="211">
        <v>6133</v>
      </c>
      <c r="D272" s="211" t="s">
        <v>142</v>
      </c>
      <c r="E272" s="211" t="s">
        <v>5</v>
      </c>
      <c r="F272" s="211" t="s">
        <v>7</v>
      </c>
      <c r="G272" s="225" t="s">
        <v>951</v>
      </c>
      <c r="H272" s="211"/>
    </row>
    <row r="273" spans="1:8" s="212" customFormat="1">
      <c r="A273" s="210">
        <v>43194</v>
      </c>
      <c r="B273" s="211" t="s">
        <v>4</v>
      </c>
      <c r="C273" s="211">
        <v>8333</v>
      </c>
      <c r="D273" s="211" t="s">
        <v>202</v>
      </c>
      <c r="E273" s="211" t="s">
        <v>5</v>
      </c>
      <c r="F273" s="211" t="s">
        <v>5</v>
      </c>
      <c r="G273" s="211" t="s">
        <v>951</v>
      </c>
      <c r="H273" s="211"/>
    </row>
    <row r="274" spans="1:8" s="212" customFormat="1">
      <c r="A274" s="210">
        <v>43195</v>
      </c>
      <c r="B274" s="211" t="s">
        <v>4</v>
      </c>
      <c r="C274" s="211">
        <v>5861</v>
      </c>
      <c r="D274" s="211" t="s">
        <v>184</v>
      </c>
      <c r="E274" s="211" t="s">
        <v>5</v>
      </c>
      <c r="F274" s="211" t="s">
        <v>6</v>
      </c>
      <c r="G274" s="211" t="s">
        <v>951</v>
      </c>
      <c r="H274" s="211"/>
    </row>
    <row r="275" spans="1:8" s="212" customFormat="1">
      <c r="A275" s="210">
        <v>43193</v>
      </c>
      <c r="B275" s="211" t="s">
        <v>4</v>
      </c>
      <c r="C275" s="211">
        <v>1713</v>
      </c>
      <c r="D275" s="211" t="s">
        <v>205</v>
      </c>
      <c r="E275" s="211" t="s">
        <v>5</v>
      </c>
      <c r="F275" s="211" t="s">
        <v>5</v>
      </c>
      <c r="G275" s="211" t="s">
        <v>624</v>
      </c>
      <c r="H275" s="211"/>
    </row>
    <row r="276" spans="1:8" s="212" customFormat="1">
      <c r="A276" s="210">
        <v>43195</v>
      </c>
      <c r="B276" s="211" t="s">
        <v>4</v>
      </c>
      <c r="C276" s="211">
        <v>3674</v>
      </c>
      <c r="D276" s="211" t="s">
        <v>181</v>
      </c>
      <c r="E276" s="211" t="s">
        <v>5</v>
      </c>
      <c r="F276" s="211" t="s">
        <v>7</v>
      </c>
      <c r="G276" s="211" t="s">
        <v>624</v>
      </c>
      <c r="H276" s="211"/>
    </row>
    <row r="277" spans="1:8" s="212" customFormat="1">
      <c r="A277" s="210">
        <v>43205</v>
      </c>
      <c r="B277" s="211" t="s">
        <v>4</v>
      </c>
      <c r="C277" s="211">
        <v>8522</v>
      </c>
      <c r="D277" s="211" t="s">
        <v>1196</v>
      </c>
      <c r="E277" s="211" t="s">
        <v>5</v>
      </c>
      <c r="F277" s="211" t="s">
        <v>56</v>
      </c>
      <c r="G277" s="211" t="s">
        <v>1197</v>
      </c>
      <c r="H277" s="211"/>
    </row>
    <row r="278" spans="1:8" s="212" customFormat="1">
      <c r="A278" s="210">
        <v>43195</v>
      </c>
      <c r="B278" s="211" t="s">
        <v>4</v>
      </c>
      <c r="C278" s="211">
        <v>4638</v>
      </c>
      <c r="D278" s="211" t="s">
        <v>131</v>
      </c>
      <c r="E278" s="211" t="s">
        <v>7</v>
      </c>
      <c r="F278" s="211" t="s">
        <v>7</v>
      </c>
      <c r="G278" s="211" t="s">
        <v>1122</v>
      </c>
      <c r="H278" s="211"/>
    </row>
    <row r="279" spans="1:8" s="212" customFormat="1">
      <c r="A279" s="210">
        <v>43192</v>
      </c>
      <c r="B279" s="211" t="s">
        <v>4</v>
      </c>
      <c r="C279" s="211">
        <v>3284</v>
      </c>
      <c r="D279" s="211" t="s">
        <v>333</v>
      </c>
      <c r="E279" s="211" t="s">
        <v>7</v>
      </c>
      <c r="F279" s="211" t="s">
        <v>24</v>
      </c>
      <c r="G279" s="211" t="s">
        <v>235</v>
      </c>
      <c r="H279" s="211"/>
    </row>
    <row r="280" spans="1:8" s="212" customFormat="1">
      <c r="A280" s="210">
        <v>43195</v>
      </c>
      <c r="B280" s="211" t="s">
        <v>4</v>
      </c>
      <c r="C280" s="211">
        <v>8062</v>
      </c>
      <c r="D280" s="211" t="s">
        <v>133</v>
      </c>
      <c r="E280" s="211" t="s">
        <v>7</v>
      </c>
      <c r="F280" s="211" t="s">
        <v>24</v>
      </c>
      <c r="G280" s="211" t="s">
        <v>235</v>
      </c>
      <c r="H280" s="211"/>
    </row>
    <row r="281" spans="1:8" s="212" customFormat="1">
      <c r="A281" s="210">
        <v>43215</v>
      </c>
      <c r="B281" s="211" t="s">
        <v>7</v>
      </c>
      <c r="C281" s="211">
        <v>57570</v>
      </c>
      <c r="D281" s="211" t="s">
        <v>1238</v>
      </c>
      <c r="E281" s="211" t="s">
        <v>7</v>
      </c>
      <c r="F281" s="211" t="s">
        <v>7</v>
      </c>
      <c r="G281" s="211" t="s">
        <v>235</v>
      </c>
      <c r="H281" s="211"/>
    </row>
    <row r="282" spans="1:8" s="212" customFormat="1">
      <c r="A282" s="210">
        <v>43220</v>
      </c>
      <c r="B282" s="211" t="s">
        <v>4</v>
      </c>
      <c r="C282" s="211">
        <v>2221</v>
      </c>
      <c r="D282" s="211" t="s">
        <v>132</v>
      </c>
      <c r="E282" s="211" t="s">
        <v>7</v>
      </c>
      <c r="F282" s="211" t="s">
        <v>24</v>
      </c>
      <c r="G282" s="211" t="s">
        <v>235</v>
      </c>
      <c r="H282" s="211"/>
    </row>
    <row r="283" spans="1:8" s="212" customFormat="1">
      <c r="A283" s="210">
        <v>43220</v>
      </c>
      <c r="B283" s="211" t="s">
        <v>7</v>
      </c>
      <c r="C283" s="211">
        <v>57480</v>
      </c>
      <c r="D283" s="211" t="s">
        <v>695</v>
      </c>
      <c r="E283" s="211" t="s">
        <v>7</v>
      </c>
      <c r="F283" s="211" t="s">
        <v>7</v>
      </c>
      <c r="G283" s="211" t="s">
        <v>1346</v>
      </c>
      <c r="H283" s="211"/>
    </row>
    <row r="284" spans="1:8" s="212" customFormat="1">
      <c r="A284" s="210">
        <v>43195</v>
      </c>
      <c r="B284" s="211" t="s">
        <v>4</v>
      </c>
      <c r="C284" s="211">
        <v>4777</v>
      </c>
      <c r="D284" s="211" t="s">
        <v>180</v>
      </c>
      <c r="E284" s="211" t="s">
        <v>25</v>
      </c>
      <c r="F284" s="211" t="s">
        <v>5</v>
      </c>
      <c r="G284" s="211" t="s">
        <v>1014</v>
      </c>
      <c r="H284" s="211"/>
    </row>
    <row r="285" spans="1:8" s="212" customFormat="1">
      <c r="A285" s="210">
        <v>43219</v>
      </c>
      <c r="B285" s="211" t="s">
        <v>7</v>
      </c>
      <c r="C285" s="211">
        <v>54590</v>
      </c>
      <c r="D285" s="211" t="s">
        <v>849</v>
      </c>
      <c r="E285" s="211" t="s">
        <v>7</v>
      </c>
      <c r="F285" s="211" t="s">
        <v>6</v>
      </c>
      <c r="G285" s="211" t="s">
        <v>1014</v>
      </c>
      <c r="H285" s="211"/>
    </row>
    <row r="286" spans="1:8" s="212" customFormat="1">
      <c r="A286" s="210">
        <v>43198</v>
      </c>
      <c r="B286" s="211" t="s">
        <v>7</v>
      </c>
      <c r="C286" s="211">
        <v>54590</v>
      </c>
      <c r="D286" s="211" t="s">
        <v>849</v>
      </c>
      <c r="E286" s="211" t="s">
        <v>7</v>
      </c>
      <c r="F286" s="211" t="s">
        <v>7</v>
      </c>
      <c r="G286" s="211" t="s">
        <v>1159</v>
      </c>
      <c r="H286" s="211"/>
    </row>
    <row r="287" spans="1:8" s="212" customFormat="1">
      <c r="A287" s="210">
        <v>43218</v>
      </c>
      <c r="B287" s="211" t="s">
        <v>1278</v>
      </c>
      <c r="C287" s="211">
        <v>50300</v>
      </c>
      <c r="D287" s="211" t="s">
        <v>1279</v>
      </c>
      <c r="E287" s="211" t="s">
        <v>24</v>
      </c>
      <c r="F287" s="211" t="s">
        <v>1280</v>
      </c>
      <c r="G287" s="211" t="s">
        <v>1281</v>
      </c>
      <c r="H287" s="211"/>
    </row>
    <row r="288" spans="1:8" s="212" customFormat="1">
      <c r="A288" s="210">
        <v>43214</v>
      </c>
      <c r="B288" s="211" t="s">
        <v>7</v>
      </c>
      <c r="C288" s="211">
        <v>54400</v>
      </c>
      <c r="D288" s="211" t="s">
        <v>1229</v>
      </c>
      <c r="E288" s="211" t="s">
        <v>7</v>
      </c>
      <c r="F288" s="211" t="s">
        <v>24</v>
      </c>
      <c r="G288" s="211" t="s">
        <v>1230</v>
      </c>
      <c r="H288" s="211"/>
    </row>
    <row r="289" spans="1:8" s="212" customFormat="1">
      <c r="A289" s="210">
        <v>43219</v>
      </c>
      <c r="B289" s="211" t="s">
        <v>984</v>
      </c>
      <c r="C289" s="211">
        <v>6665</v>
      </c>
      <c r="D289" s="211" t="s">
        <v>1309</v>
      </c>
      <c r="E289" s="211" t="s">
        <v>984</v>
      </c>
      <c r="F289" s="211" t="s">
        <v>24</v>
      </c>
      <c r="G289" s="211" t="s">
        <v>1230</v>
      </c>
      <c r="H289" s="211"/>
    </row>
    <row r="290" spans="1:8" s="212" customFormat="1">
      <c r="A290" s="210">
        <v>43193</v>
      </c>
      <c r="B290" s="211" t="s">
        <v>6</v>
      </c>
      <c r="C290" s="211">
        <v>64380</v>
      </c>
      <c r="D290" s="211" t="s">
        <v>426</v>
      </c>
      <c r="E290" s="211" t="s">
        <v>6</v>
      </c>
      <c r="F290" s="211" t="s">
        <v>6</v>
      </c>
      <c r="G290" s="211" t="s">
        <v>1106</v>
      </c>
      <c r="H290" s="211"/>
    </row>
    <row r="291" spans="1:8" s="212" customFormat="1">
      <c r="A291" s="210">
        <v>43194</v>
      </c>
      <c r="B291" s="211" t="s">
        <v>1108</v>
      </c>
      <c r="C291" s="211">
        <v>1234</v>
      </c>
      <c r="D291" s="211" t="s">
        <v>104</v>
      </c>
      <c r="E291" s="211" t="s">
        <v>6</v>
      </c>
      <c r="F291" s="211" t="s">
        <v>7</v>
      </c>
      <c r="G291" s="211" t="s">
        <v>1106</v>
      </c>
      <c r="H291" s="211"/>
    </row>
    <row r="292" spans="1:8" s="212" customFormat="1">
      <c r="A292" s="210">
        <v>43215</v>
      </c>
      <c r="B292" s="211" t="s">
        <v>1108</v>
      </c>
      <c r="C292" s="211">
        <v>8907</v>
      </c>
      <c r="D292" s="211" t="s">
        <v>1239</v>
      </c>
      <c r="E292" s="211" t="s">
        <v>6</v>
      </c>
      <c r="F292" s="211" t="s">
        <v>6</v>
      </c>
      <c r="G292" s="211" t="s">
        <v>1240</v>
      </c>
      <c r="H292" s="211"/>
    </row>
    <row r="293" spans="1:8" s="212" customFormat="1">
      <c r="A293" s="210">
        <v>43192</v>
      </c>
      <c r="B293" s="211" t="s">
        <v>6</v>
      </c>
      <c r="C293" s="211">
        <v>66663</v>
      </c>
      <c r="D293" s="211" t="s">
        <v>650</v>
      </c>
      <c r="E293" s="211" t="s">
        <v>6</v>
      </c>
      <c r="F293" s="211" t="s">
        <v>6</v>
      </c>
      <c r="G293" s="211" t="s">
        <v>941</v>
      </c>
      <c r="H293" s="211"/>
    </row>
    <row r="294" spans="1:8" s="212" customFormat="1">
      <c r="A294" s="210">
        <v>43191</v>
      </c>
      <c r="B294" s="211" t="s">
        <v>7</v>
      </c>
      <c r="C294" s="211">
        <v>67190</v>
      </c>
      <c r="D294" s="211" t="s">
        <v>1072</v>
      </c>
      <c r="E294" s="211" t="s">
        <v>7</v>
      </c>
      <c r="F294" s="211" t="s">
        <v>6</v>
      </c>
      <c r="G294" s="211" t="s">
        <v>941</v>
      </c>
      <c r="H294" s="211"/>
    </row>
    <row r="295" spans="1:8" s="212" customFormat="1">
      <c r="A295" s="210">
        <v>43191</v>
      </c>
      <c r="B295" s="211" t="s">
        <v>7</v>
      </c>
      <c r="C295" s="211">
        <v>67190</v>
      </c>
      <c r="D295" s="211" t="s">
        <v>1072</v>
      </c>
      <c r="E295" s="211" t="s">
        <v>7</v>
      </c>
      <c r="F295" s="211" t="s">
        <v>6</v>
      </c>
      <c r="G295" s="211" t="s">
        <v>941</v>
      </c>
      <c r="H295" s="211"/>
    </row>
    <row r="296" spans="1:8" s="212" customFormat="1">
      <c r="A296" s="210">
        <v>43191</v>
      </c>
      <c r="B296" s="211" t="s">
        <v>4</v>
      </c>
      <c r="C296" s="211">
        <v>6774</v>
      </c>
      <c r="D296" s="211" t="s">
        <v>144</v>
      </c>
      <c r="E296" s="211" t="s">
        <v>24</v>
      </c>
      <c r="F296" s="211" t="s">
        <v>6</v>
      </c>
      <c r="G296" s="211" t="s">
        <v>941</v>
      </c>
      <c r="H296" s="211"/>
    </row>
    <row r="297" spans="1:8" s="212" customFormat="1">
      <c r="A297" s="210">
        <v>43191</v>
      </c>
      <c r="B297" s="211" t="s">
        <v>4</v>
      </c>
      <c r="C297" s="211">
        <v>8086</v>
      </c>
      <c r="D297" s="211" t="s">
        <v>133</v>
      </c>
      <c r="E297" s="211" t="s">
        <v>7</v>
      </c>
      <c r="F297" s="211" t="s">
        <v>24</v>
      </c>
      <c r="G297" s="211" t="s">
        <v>941</v>
      </c>
      <c r="H297" s="211"/>
    </row>
    <row r="298" spans="1:8" s="212" customFormat="1">
      <c r="A298" s="210">
        <v>43191</v>
      </c>
      <c r="B298" s="211" t="s">
        <v>984</v>
      </c>
      <c r="C298" s="211">
        <v>1181</v>
      </c>
      <c r="D298" s="211" t="s">
        <v>1069</v>
      </c>
      <c r="E298" s="211" t="s">
        <v>24</v>
      </c>
      <c r="F298" s="211" t="s">
        <v>639</v>
      </c>
      <c r="G298" s="211" t="s">
        <v>941</v>
      </c>
      <c r="H298" s="211"/>
    </row>
    <row r="299" spans="1:8" s="212" customFormat="1">
      <c r="A299" s="210">
        <v>43191</v>
      </c>
      <c r="B299" s="211" t="s">
        <v>984</v>
      </c>
      <c r="C299" s="211">
        <v>5038</v>
      </c>
      <c r="D299" s="211" t="s">
        <v>1079</v>
      </c>
      <c r="E299" s="211" t="s">
        <v>984</v>
      </c>
      <c r="F299" s="211" t="s">
        <v>24</v>
      </c>
      <c r="G299" s="211" t="s">
        <v>941</v>
      </c>
      <c r="H299" s="211"/>
    </row>
    <row r="300" spans="1:8" s="212" customFormat="1">
      <c r="A300" s="210">
        <v>43195</v>
      </c>
      <c r="B300" s="211" t="s">
        <v>4</v>
      </c>
      <c r="C300" s="211">
        <v>2124</v>
      </c>
      <c r="D300" s="211" t="s">
        <v>205</v>
      </c>
      <c r="E300" s="211" t="s">
        <v>12</v>
      </c>
      <c r="F300" s="211" t="s">
        <v>24</v>
      </c>
      <c r="G300" s="211" t="s">
        <v>941</v>
      </c>
      <c r="H300" s="211"/>
    </row>
    <row r="301" spans="1:8" s="212" customFormat="1">
      <c r="A301" s="210">
        <v>43195</v>
      </c>
      <c r="B301" s="211" t="s">
        <v>1125</v>
      </c>
      <c r="C301" s="211" t="s">
        <v>1126</v>
      </c>
      <c r="D301" s="211" t="s">
        <v>1127</v>
      </c>
      <c r="E301" s="211" t="s">
        <v>24</v>
      </c>
      <c r="F301" s="211" t="s">
        <v>24</v>
      </c>
      <c r="G301" s="211" t="s">
        <v>941</v>
      </c>
      <c r="H301" s="211"/>
    </row>
    <row r="302" spans="1:8" s="212" customFormat="1">
      <c r="A302" s="210">
        <v>43195</v>
      </c>
      <c r="B302" s="211" t="s">
        <v>1125</v>
      </c>
      <c r="C302" s="211" t="s">
        <v>1128</v>
      </c>
      <c r="D302" s="211" t="s">
        <v>1129</v>
      </c>
      <c r="E302" s="211" t="s">
        <v>24</v>
      </c>
      <c r="F302" s="211" t="s">
        <v>24</v>
      </c>
      <c r="G302" s="211" t="s">
        <v>941</v>
      </c>
      <c r="H302" s="211"/>
    </row>
    <row r="303" spans="1:8" s="212" customFormat="1">
      <c r="A303" s="210">
        <v>43196</v>
      </c>
      <c r="B303" s="211" t="s">
        <v>984</v>
      </c>
      <c r="C303" s="211" t="s">
        <v>1146</v>
      </c>
      <c r="D303" s="211" t="s">
        <v>1147</v>
      </c>
      <c r="E303" s="211" t="s">
        <v>24</v>
      </c>
      <c r="F303" s="211" t="s">
        <v>364</v>
      </c>
      <c r="G303" s="211" t="s">
        <v>941</v>
      </c>
      <c r="H303" s="211"/>
    </row>
    <row r="304" spans="1:8" s="212" customFormat="1">
      <c r="A304" s="210">
        <v>43196</v>
      </c>
      <c r="B304" s="211" t="s">
        <v>1149</v>
      </c>
      <c r="C304" s="211">
        <v>1000</v>
      </c>
      <c r="D304" s="211" t="s">
        <v>1150</v>
      </c>
      <c r="E304" s="211" t="s">
        <v>1151</v>
      </c>
      <c r="F304" s="211" t="s">
        <v>24</v>
      </c>
      <c r="G304" s="211" t="s">
        <v>941</v>
      </c>
      <c r="H304" s="211"/>
    </row>
    <row r="305" spans="1:8" s="212" customFormat="1">
      <c r="A305" s="210">
        <v>43208</v>
      </c>
      <c r="B305" s="211" t="s">
        <v>1125</v>
      </c>
      <c r="C305" s="211" t="s">
        <v>1211</v>
      </c>
      <c r="D305" s="211" t="s">
        <v>1212</v>
      </c>
      <c r="E305" s="211" t="s">
        <v>1213</v>
      </c>
      <c r="F305" s="211" t="s">
        <v>24</v>
      </c>
      <c r="G305" s="211" t="s">
        <v>941</v>
      </c>
      <c r="H305" s="211"/>
    </row>
    <row r="306" spans="1:8" s="212" customFormat="1">
      <c r="A306" s="210">
        <v>43210</v>
      </c>
      <c r="B306" s="211" t="s">
        <v>7</v>
      </c>
      <c r="C306" s="211">
        <v>75013</v>
      </c>
      <c r="D306" s="211" t="s">
        <v>716</v>
      </c>
      <c r="E306" s="211" t="s">
        <v>12</v>
      </c>
      <c r="F306" s="211" t="s">
        <v>7</v>
      </c>
      <c r="G306" s="211" t="s">
        <v>941</v>
      </c>
      <c r="H306" s="211"/>
    </row>
    <row r="307" spans="1:8" s="212" customFormat="1">
      <c r="A307" s="210">
        <v>43218</v>
      </c>
      <c r="B307" s="211" t="s">
        <v>4</v>
      </c>
      <c r="C307" s="211">
        <v>7593</v>
      </c>
      <c r="D307" s="211" t="s">
        <v>1275</v>
      </c>
      <c r="E307" s="211" t="s">
        <v>9</v>
      </c>
      <c r="F307" s="211" t="s">
        <v>7</v>
      </c>
      <c r="G307" s="211" t="s">
        <v>941</v>
      </c>
      <c r="H307" s="211"/>
    </row>
    <row r="308" spans="1:8" s="212" customFormat="1">
      <c r="A308" s="210">
        <v>43218</v>
      </c>
      <c r="B308" s="211" t="s">
        <v>7</v>
      </c>
      <c r="C308" s="211">
        <v>77240</v>
      </c>
      <c r="D308" s="211" t="s">
        <v>1283</v>
      </c>
      <c r="E308" s="211" t="s">
        <v>7</v>
      </c>
      <c r="F308" s="211" t="s">
        <v>24</v>
      </c>
      <c r="G308" s="211" t="s">
        <v>941</v>
      </c>
      <c r="H308" s="211"/>
    </row>
    <row r="309" spans="1:8" s="212" customFormat="1">
      <c r="A309" s="210">
        <v>43219</v>
      </c>
      <c r="B309" s="211" t="s">
        <v>4</v>
      </c>
      <c r="C309" s="211">
        <v>1932</v>
      </c>
      <c r="D309" s="211" t="s">
        <v>132</v>
      </c>
      <c r="E309" s="211" t="s">
        <v>7</v>
      </c>
      <c r="F309" s="211" t="s">
        <v>24</v>
      </c>
      <c r="G309" s="211" t="s">
        <v>941</v>
      </c>
      <c r="H309" s="211"/>
    </row>
    <row r="310" spans="1:8" s="212" customFormat="1">
      <c r="A310" s="210">
        <v>43219</v>
      </c>
      <c r="B310" s="211" t="s">
        <v>28</v>
      </c>
      <c r="C310" s="246" t="s">
        <v>1295</v>
      </c>
      <c r="D310" s="211" t="s">
        <v>1296</v>
      </c>
      <c r="E310" s="211" t="s">
        <v>9</v>
      </c>
      <c r="F310" s="211" t="s">
        <v>1297</v>
      </c>
      <c r="G310" s="211" t="s">
        <v>941</v>
      </c>
      <c r="H310" s="211"/>
    </row>
    <row r="311" spans="1:8" s="212" customFormat="1">
      <c r="A311" s="210">
        <v>43219</v>
      </c>
      <c r="B311" s="211" t="s">
        <v>22</v>
      </c>
      <c r="C311" s="211">
        <v>6760</v>
      </c>
      <c r="D311" s="211" t="s">
        <v>1306</v>
      </c>
      <c r="E311" s="211" t="s">
        <v>7</v>
      </c>
      <c r="F311" s="211" t="s">
        <v>7</v>
      </c>
      <c r="G311" s="211" t="s">
        <v>941</v>
      </c>
      <c r="H311" s="211"/>
    </row>
    <row r="312" spans="1:8" s="212" customFormat="1">
      <c r="A312" s="210">
        <v>43219</v>
      </c>
      <c r="B312" s="211" t="s">
        <v>4</v>
      </c>
      <c r="C312" s="211">
        <v>5955</v>
      </c>
      <c r="D312" s="211" t="s">
        <v>179</v>
      </c>
      <c r="E312" s="211" t="s">
        <v>7</v>
      </c>
      <c r="F312" s="211" t="s">
        <v>24</v>
      </c>
      <c r="G312" s="211" t="s">
        <v>941</v>
      </c>
      <c r="H312" s="211"/>
    </row>
    <row r="313" spans="1:8" s="212" customFormat="1">
      <c r="A313" s="210">
        <v>43219</v>
      </c>
      <c r="B313" s="211" t="s">
        <v>22</v>
      </c>
      <c r="C313" s="211">
        <v>6740</v>
      </c>
      <c r="D313" s="211" t="s">
        <v>601</v>
      </c>
      <c r="E313" s="211" t="s">
        <v>7</v>
      </c>
      <c r="F313" s="211" t="s">
        <v>24</v>
      </c>
      <c r="G313" s="211" t="s">
        <v>941</v>
      </c>
      <c r="H313" s="211"/>
    </row>
    <row r="314" spans="1:8" s="212" customFormat="1">
      <c r="A314" s="210">
        <v>43220</v>
      </c>
      <c r="B314" s="211" t="s">
        <v>1344</v>
      </c>
      <c r="C314" s="211"/>
      <c r="D314" s="211" t="s">
        <v>1345</v>
      </c>
      <c r="E314" s="211" t="s">
        <v>453</v>
      </c>
      <c r="F314" s="211" t="s">
        <v>653</v>
      </c>
      <c r="G314" s="211" t="s">
        <v>941</v>
      </c>
      <c r="H314" s="211"/>
    </row>
    <row r="315" spans="1:8" s="212" customFormat="1">
      <c r="A315" s="210">
        <v>43220</v>
      </c>
      <c r="B315" s="211" t="s">
        <v>4</v>
      </c>
      <c r="C315" s="211">
        <v>1730</v>
      </c>
      <c r="D315" s="211" t="s">
        <v>132</v>
      </c>
      <c r="E315" s="211" t="s">
        <v>7</v>
      </c>
      <c r="F315" s="211" t="s">
        <v>24</v>
      </c>
      <c r="G315" s="211" t="s">
        <v>941</v>
      </c>
      <c r="H315" s="211"/>
    </row>
    <row r="316" spans="1:8" s="212" customFormat="1">
      <c r="A316" s="210">
        <v>43220</v>
      </c>
      <c r="B316" s="211" t="s">
        <v>7</v>
      </c>
      <c r="C316" s="211">
        <v>91330</v>
      </c>
      <c r="D316" s="211" t="s">
        <v>1354</v>
      </c>
      <c r="E316" s="211" t="s">
        <v>7</v>
      </c>
      <c r="F316" s="211" t="s">
        <v>24</v>
      </c>
      <c r="G316" s="211" t="s">
        <v>941</v>
      </c>
      <c r="H316" s="211"/>
    </row>
    <row r="317" spans="1:8" s="212" customFormat="1">
      <c r="A317" s="210">
        <v>43216</v>
      </c>
      <c r="B317" s="211" t="s">
        <v>7</v>
      </c>
      <c r="C317" s="211">
        <v>8000</v>
      </c>
      <c r="D317" s="211" t="s">
        <v>1251</v>
      </c>
      <c r="E317" s="211" t="s">
        <v>7</v>
      </c>
      <c r="F317" s="211" t="s">
        <v>24</v>
      </c>
      <c r="G317" s="211" t="s">
        <v>1247</v>
      </c>
      <c r="H317" s="211"/>
    </row>
    <row r="318" spans="1:8" s="212" customFormat="1">
      <c r="A318" s="210">
        <v>43219</v>
      </c>
      <c r="B318" s="211" t="s">
        <v>4</v>
      </c>
      <c r="C318" s="211">
        <v>7540</v>
      </c>
      <c r="D318" s="211" t="s">
        <v>1304</v>
      </c>
      <c r="E318" s="211" t="s">
        <v>18</v>
      </c>
      <c r="F318" s="211" t="s">
        <v>7</v>
      </c>
      <c r="G318" s="211" t="s">
        <v>1305</v>
      </c>
      <c r="H318" s="211"/>
    </row>
    <row r="319" spans="1:8" s="212" customFormat="1">
      <c r="A319" s="210">
        <v>43205</v>
      </c>
      <c r="B319" s="211" t="s">
        <v>22</v>
      </c>
      <c r="C319" s="211">
        <v>7010</v>
      </c>
      <c r="D319" s="211" t="s">
        <v>1193</v>
      </c>
      <c r="E319" s="211" t="s">
        <v>376</v>
      </c>
      <c r="F319" s="211" t="s">
        <v>24</v>
      </c>
      <c r="G319" s="211" t="s">
        <v>1194</v>
      </c>
      <c r="H319" s="211"/>
    </row>
    <row r="320" spans="1:8" s="212" customFormat="1">
      <c r="A320" s="210">
        <v>43219</v>
      </c>
      <c r="B320" s="211" t="s">
        <v>4</v>
      </c>
      <c r="C320" s="211">
        <v>1430</v>
      </c>
      <c r="D320" s="211" t="s">
        <v>668</v>
      </c>
      <c r="E320" s="211" t="s">
        <v>14</v>
      </c>
      <c r="F320" s="211" t="s">
        <v>24</v>
      </c>
      <c r="G320" s="211" t="s">
        <v>1291</v>
      </c>
      <c r="H320" s="211"/>
    </row>
    <row r="321" spans="1:15" s="212" customFormat="1">
      <c r="A321" s="210">
        <v>43195</v>
      </c>
      <c r="B321" s="211" t="s">
        <v>6</v>
      </c>
      <c r="C321" s="211">
        <v>54317</v>
      </c>
      <c r="D321" s="211" t="s">
        <v>1132</v>
      </c>
      <c r="E321" s="211" t="s">
        <v>6</v>
      </c>
      <c r="F321" s="211" t="s">
        <v>24</v>
      </c>
      <c r="G321" s="211" t="s">
        <v>1133</v>
      </c>
      <c r="H321" s="211"/>
    </row>
    <row r="322" spans="1:15" s="212" customFormat="1">
      <c r="A322" s="210">
        <v>43219</v>
      </c>
      <c r="B322" s="211" t="s">
        <v>7</v>
      </c>
      <c r="C322" s="211">
        <v>54750</v>
      </c>
      <c r="D322" s="211" t="s">
        <v>1298</v>
      </c>
      <c r="E322" s="211" t="s">
        <v>7</v>
      </c>
      <c r="F322" s="211" t="s">
        <v>24</v>
      </c>
      <c r="G322" s="211" t="s">
        <v>1133</v>
      </c>
      <c r="H322" s="211"/>
    </row>
    <row r="323" spans="1:15">
      <c r="L323" s="121"/>
    </row>
    <row r="324" spans="1:15" ht="21">
      <c r="I324" s="226" t="s">
        <v>1102</v>
      </c>
      <c r="J324" s="227"/>
      <c r="K324" s="227"/>
      <c r="L324" s="621"/>
      <c r="M324" s="226" t="s">
        <v>898</v>
      </c>
      <c r="N324" s="227"/>
      <c r="O324" s="227"/>
    </row>
    <row r="325" spans="1:15" ht="21">
      <c r="I325" s="228" t="s">
        <v>763</v>
      </c>
      <c r="J325" s="247">
        <f>40+2</f>
        <v>42</v>
      </c>
      <c r="K325" s="230">
        <f>J325/$J$335</f>
        <v>0.13084112149532709</v>
      </c>
      <c r="L325" s="622"/>
      <c r="M325" s="228" t="s">
        <v>763</v>
      </c>
      <c r="N325" s="247">
        <f>197-142</f>
        <v>55</v>
      </c>
      <c r="O325" s="230">
        <f t="shared" ref="O325:O333" si="0">N325/$N$334</f>
        <v>0.18151815181518152</v>
      </c>
    </row>
    <row r="326" spans="1:15" ht="21">
      <c r="I326" s="228" t="s">
        <v>779</v>
      </c>
      <c r="J326" s="247">
        <v>39</v>
      </c>
      <c r="K326" s="230">
        <f t="shared" ref="K326:K334" si="1">J326/$J$335</f>
        <v>0.12149532710280374</v>
      </c>
      <c r="L326" s="622"/>
      <c r="M326" s="228" t="s">
        <v>779</v>
      </c>
      <c r="N326" s="247">
        <f>238-199+2</f>
        <v>41</v>
      </c>
      <c r="O326" s="230">
        <f t="shared" si="0"/>
        <v>0.13531353135313531</v>
      </c>
    </row>
    <row r="327" spans="1:15" ht="21">
      <c r="I327" s="226" t="s">
        <v>436</v>
      </c>
      <c r="J327" s="247">
        <v>33</v>
      </c>
      <c r="K327" s="230">
        <f t="shared" si="1"/>
        <v>0.10280373831775701</v>
      </c>
      <c r="L327" s="622"/>
      <c r="M327" s="226" t="s">
        <v>436</v>
      </c>
      <c r="N327" s="248">
        <v>29</v>
      </c>
      <c r="O327" s="230">
        <f t="shared" si="0"/>
        <v>9.5709570957095716E-2</v>
      </c>
    </row>
    <row r="328" spans="1:15" ht="21">
      <c r="I328" s="226" t="s">
        <v>766</v>
      </c>
      <c r="J328" s="247">
        <v>27</v>
      </c>
      <c r="K328" s="230">
        <f t="shared" si="1"/>
        <v>8.4112149532710276E-2</v>
      </c>
      <c r="L328" s="622"/>
      <c r="M328" s="226" t="s">
        <v>766</v>
      </c>
      <c r="N328" s="247">
        <v>11</v>
      </c>
      <c r="O328" s="230">
        <f t="shared" si="0"/>
        <v>3.6303630363036306E-2</v>
      </c>
    </row>
    <row r="329" spans="1:15" ht="21">
      <c r="H329" s="683">
        <f>K332+K331+K330+K329</f>
        <v>0.44236760124610586</v>
      </c>
      <c r="I329" s="226" t="s">
        <v>577</v>
      </c>
      <c r="J329" s="249">
        <f>110-24+1</f>
        <v>87</v>
      </c>
      <c r="K329" s="230">
        <f t="shared" si="1"/>
        <v>0.27102803738317754</v>
      </c>
      <c r="L329" s="622"/>
      <c r="M329" s="226" t="s">
        <v>577</v>
      </c>
      <c r="N329" s="249">
        <f>108-23</f>
        <v>85</v>
      </c>
      <c r="O329" s="230">
        <f t="shared" si="0"/>
        <v>0.28052805280528054</v>
      </c>
    </row>
    <row r="330" spans="1:15" ht="21">
      <c r="I330" s="228" t="s">
        <v>435</v>
      </c>
      <c r="J330" s="247">
        <f>144-111</f>
        <v>33</v>
      </c>
      <c r="K330" s="230">
        <f t="shared" si="1"/>
        <v>0.10280373831775701</v>
      </c>
      <c r="L330" s="622"/>
      <c r="M330" s="228" t="s">
        <v>435</v>
      </c>
      <c r="N330" s="247">
        <f>140-112</f>
        <v>28</v>
      </c>
      <c r="O330" s="230">
        <f t="shared" si="0"/>
        <v>9.2409240924092403E-2</v>
      </c>
    </row>
    <row r="331" spans="1:15" ht="21">
      <c r="I331" s="228" t="s">
        <v>765</v>
      </c>
      <c r="J331" s="247">
        <v>4</v>
      </c>
      <c r="K331" s="230">
        <f t="shared" si="1"/>
        <v>1.2461059190031152E-2</v>
      </c>
      <c r="L331" s="622"/>
      <c r="M331" s="228" t="s">
        <v>765</v>
      </c>
      <c r="N331" s="247">
        <v>2</v>
      </c>
      <c r="O331" s="230">
        <f t="shared" si="0"/>
        <v>6.6006600660066007E-3</v>
      </c>
    </row>
    <row r="332" spans="1:15" ht="21">
      <c r="I332" s="226" t="s">
        <v>764</v>
      </c>
      <c r="J332" s="247">
        <v>18</v>
      </c>
      <c r="K332" s="230">
        <f t="shared" si="1"/>
        <v>5.6074766355140186E-2</v>
      </c>
      <c r="L332" s="622"/>
      <c r="M332" s="226" t="s">
        <v>764</v>
      </c>
      <c r="N332" s="247">
        <v>21</v>
      </c>
      <c r="O332" s="230">
        <f t="shared" si="0"/>
        <v>6.9306930693069313E-2</v>
      </c>
    </row>
    <row r="333" spans="1:15" ht="21">
      <c r="I333" s="226" t="s">
        <v>3747</v>
      </c>
      <c r="J333" s="247">
        <v>9</v>
      </c>
      <c r="K333" s="230">
        <f t="shared" si="1"/>
        <v>2.8037383177570093E-2</v>
      </c>
      <c r="L333" s="622"/>
      <c r="M333" s="226" t="s">
        <v>727</v>
      </c>
      <c r="N333" s="229">
        <f>29+4-2</f>
        <v>31</v>
      </c>
      <c r="O333" s="230">
        <f t="shared" si="0"/>
        <v>0.10231023102310231</v>
      </c>
    </row>
    <row r="334" spans="1:15" ht="21">
      <c r="I334" s="226" t="s">
        <v>727</v>
      </c>
      <c r="J334" s="229">
        <v>29</v>
      </c>
      <c r="K334" s="230">
        <f t="shared" si="1"/>
        <v>9.0342679127725853E-2</v>
      </c>
      <c r="L334" s="247"/>
      <c r="M334" s="227"/>
      <c r="N334" s="229">
        <f>SUM(N325:N333)</f>
        <v>303</v>
      </c>
      <c r="O334" s="229">
        <f>SUM(O325:O333)</f>
        <v>1</v>
      </c>
    </row>
    <row r="335" spans="1:15" ht="21">
      <c r="I335" s="227"/>
      <c r="J335" s="205">
        <f>SUM(J325:J334)</f>
        <v>321</v>
      </c>
      <c r="K335" s="229">
        <f>SUM(K325:K334)</f>
        <v>1</v>
      </c>
      <c r="L335" s="121"/>
    </row>
    <row r="336" spans="1:15" ht="21">
      <c r="J336" s="229"/>
      <c r="L336" s="121"/>
    </row>
    <row r="337" spans="12:12">
      <c r="L337" s="121"/>
    </row>
    <row r="338" spans="12:12">
      <c r="L338" s="121"/>
    </row>
    <row r="339" spans="12:12">
      <c r="L339" s="121"/>
    </row>
    <row r="340" spans="12:12">
      <c r="L340" s="121"/>
    </row>
    <row r="341" spans="12:12">
      <c r="L341" s="121"/>
    </row>
    <row r="342" spans="12:12">
      <c r="L342" s="121"/>
    </row>
  </sheetData>
  <sortState ref="A3:H322">
    <sortCondition ref="G2"/>
  </sortState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6"/>
  <dimension ref="A2:T478"/>
  <sheetViews>
    <sheetView topLeftCell="D1" zoomScale="200" zoomScaleNormal="153" zoomScalePageLayoutView="153" workbookViewId="0">
      <pane ySplit="1" topLeftCell="A2" activePane="bottomLeft" state="frozen"/>
      <selection pane="bottomLeft" activeCell="H428" sqref="H3:H428"/>
    </sheetView>
  </sheetViews>
  <sheetFormatPr baseColWidth="10" defaultRowHeight="15"/>
  <cols>
    <col min="1" max="1" width="20.6640625" customWidth="1"/>
    <col min="2" max="2" width="11.5" customWidth="1"/>
    <col min="4" max="4" width="25.1640625" customWidth="1"/>
    <col min="7" max="7" width="34" customWidth="1"/>
    <col min="8" max="8" width="26.33203125" customWidth="1"/>
    <col min="9" max="9" width="22.1640625" customWidth="1"/>
    <col min="10" max="10" width="14.6640625" customWidth="1"/>
    <col min="11" max="11" width="10.83203125" customWidth="1"/>
    <col min="14" max="14" width="20.1640625" customWidth="1"/>
    <col min="15" max="15" width="13.6640625" customWidth="1"/>
    <col min="16" max="16" width="7.5" customWidth="1"/>
    <col min="18" max="18" width="21.83203125" customWidth="1"/>
    <col min="19" max="19" width="12" customWidth="1"/>
    <col min="20" max="20" width="7.1640625" customWidth="1"/>
  </cols>
  <sheetData>
    <row r="2" spans="1:17">
      <c r="A2" s="210">
        <v>43221</v>
      </c>
      <c r="B2" s="211" t="s">
        <v>4</v>
      </c>
      <c r="C2" s="211">
        <v>1319</v>
      </c>
      <c r="D2" s="211" t="s">
        <v>132</v>
      </c>
      <c r="E2" s="211" t="s">
        <v>5</v>
      </c>
      <c r="F2" s="211" t="s">
        <v>5</v>
      </c>
      <c r="G2" s="211">
        <v>1</v>
      </c>
      <c r="H2" s="211"/>
      <c r="J2" s="121"/>
      <c r="K2" s="121"/>
      <c r="L2" s="121"/>
    </row>
    <row r="3" spans="1:17">
      <c r="A3" s="210">
        <v>43223</v>
      </c>
      <c r="B3" s="211" t="s">
        <v>4</v>
      </c>
      <c r="C3" s="211">
        <v>1924</v>
      </c>
      <c r="D3" s="211" t="s">
        <v>132</v>
      </c>
      <c r="E3" s="211" t="s">
        <v>984</v>
      </c>
      <c r="F3" s="211" t="s">
        <v>7</v>
      </c>
      <c r="G3" s="211">
        <v>1</v>
      </c>
      <c r="H3" s="211"/>
      <c r="J3" s="121"/>
      <c r="K3" s="121"/>
      <c r="L3" s="121"/>
    </row>
    <row r="4" spans="1:17" ht="21">
      <c r="A4" s="210">
        <v>43221</v>
      </c>
      <c r="B4" s="211" t="s">
        <v>4</v>
      </c>
      <c r="C4" s="211">
        <v>8379</v>
      </c>
      <c r="D4" s="211" t="s">
        <v>300</v>
      </c>
      <c r="E4" s="211" t="s">
        <v>79</v>
      </c>
      <c r="F4" s="211" t="s">
        <v>5</v>
      </c>
      <c r="G4" s="211" t="s">
        <v>663</v>
      </c>
      <c r="H4" s="211"/>
      <c r="J4" s="632"/>
      <c r="K4" s="247"/>
      <c r="L4" s="622"/>
    </row>
    <row r="5" spans="1:17">
      <c r="A5" s="210">
        <v>43221</v>
      </c>
      <c r="B5" s="211" t="s">
        <v>4</v>
      </c>
      <c r="C5" s="211">
        <v>4761</v>
      </c>
      <c r="D5" s="211" t="s">
        <v>180</v>
      </c>
      <c r="E5" s="211" t="s">
        <v>7</v>
      </c>
      <c r="F5" s="211" t="s">
        <v>7</v>
      </c>
      <c r="G5" s="211" t="s">
        <v>663</v>
      </c>
      <c r="H5" s="211"/>
      <c r="J5" s="121"/>
      <c r="K5" s="121"/>
      <c r="L5" s="121"/>
    </row>
    <row r="6" spans="1:17">
      <c r="A6" s="210">
        <v>43221</v>
      </c>
      <c r="B6" s="211" t="s">
        <v>4</v>
      </c>
      <c r="C6" s="211">
        <v>2124</v>
      </c>
      <c r="D6" s="211" t="s">
        <v>132</v>
      </c>
      <c r="E6" s="211" t="s">
        <v>12</v>
      </c>
      <c r="F6" s="211" t="s">
        <v>24</v>
      </c>
      <c r="G6" s="211" t="s">
        <v>663</v>
      </c>
      <c r="H6" s="211"/>
      <c r="J6" s="121"/>
      <c r="K6" s="121"/>
      <c r="L6" s="121"/>
    </row>
    <row r="7" spans="1:17">
      <c r="A7" s="210">
        <v>43221</v>
      </c>
      <c r="B7" s="211" t="s">
        <v>4</v>
      </c>
      <c r="C7" s="211">
        <v>1520</v>
      </c>
      <c r="D7" s="211" t="s">
        <v>132</v>
      </c>
      <c r="E7" s="211" t="s">
        <v>7</v>
      </c>
      <c r="F7" s="211" t="s">
        <v>7</v>
      </c>
      <c r="G7" s="211" t="s">
        <v>663</v>
      </c>
      <c r="H7" s="211"/>
      <c r="J7" s="121"/>
      <c r="K7" s="121"/>
      <c r="L7" s="121"/>
    </row>
    <row r="8" spans="1:17">
      <c r="A8" s="210">
        <v>43221</v>
      </c>
      <c r="B8" s="211" t="s">
        <v>4</v>
      </c>
      <c r="C8" s="211">
        <v>8451</v>
      </c>
      <c r="D8" s="211" t="s">
        <v>385</v>
      </c>
      <c r="E8" s="211" t="s">
        <v>12</v>
      </c>
      <c r="F8" s="211" t="s">
        <v>7</v>
      </c>
      <c r="G8" s="211" t="s">
        <v>663</v>
      </c>
      <c r="H8" s="211"/>
      <c r="J8" s="121"/>
      <c r="K8" s="121"/>
      <c r="L8" s="121"/>
    </row>
    <row r="9" spans="1:17">
      <c r="A9" s="210">
        <v>43224</v>
      </c>
      <c r="B9" s="211" t="s">
        <v>7</v>
      </c>
      <c r="C9" s="211">
        <v>57100</v>
      </c>
      <c r="D9" s="211" t="s">
        <v>369</v>
      </c>
      <c r="E9" s="211" t="s">
        <v>7</v>
      </c>
      <c r="F9" s="211" t="s">
        <v>1523</v>
      </c>
      <c r="G9" s="211" t="s">
        <v>663</v>
      </c>
      <c r="H9" s="211"/>
      <c r="J9" s="121"/>
      <c r="K9" s="121"/>
      <c r="L9" s="121"/>
    </row>
    <row r="10" spans="1:17">
      <c r="A10" s="210">
        <v>43242</v>
      </c>
      <c r="B10" s="211" t="s">
        <v>4</v>
      </c>
      <c r="C10" s="211">
        <v>1467</v>
      </c>
      <c r="D10" s="211" t="s">
        <v>136</v>
      </c>
      <c r="E10" s="211" t="s">
        <v>6</v>
      </c>
      <c r="F10" s="211" t="s">
        <v>56</v>
      </c>
      <c r="G10" s="211" t="s">
        <v>389</v>
      </c>
      <c r="H10" s="211"/>
      <c r="J10" s="121"/>
      <c r="K10" s="121"/>
      <c r="L10" s="121"/>
    </row>
    <row r="11" spans="1:17">
      <c r="A11" s="210">
        <v>43245</v>
      </c>
      <c r="B11" s="211" t="s">
        <v>4</v>
      </c>
      <c r="C11" s="211">
        <v>3422</v>
      </c>
      <c r="D11" s="211" t="s">
        <v>168</v>
      </c>
      <c r="E11" s="211" t="s">
        <v>5</v>
      </c>
      <c r="F11" s="211" t="s">
        <v>5</v>
      </c>
      <c r="G11" s="211" t="s">
        <v>389</v>
      </c>
      <c r="H11" s="211"/>
      <c r="J11" s="121"/>
      <c r="K11" s="121"/>
      <c r="L11" s="121"/>
    </row>
    <row r="12" spans="1:17">
      <c r="A12" s="210">
        <v>43235</v>
      </c>
      <c r="B12" s="211" t="s">
        <v>4</v>
      </c>
      <c r="C12" s="211">
        <v>4024</v>
      </c>
      <c r="D12" s="211" t="s">
        <v>141</v>
      </c>
      <c r="E12" s="211" t="s">
        <v>5</v>
      </c>
      <c r="F12" s="211" t="s">
        <v>7</v>
      </c>
      <c r="G12" s="211" t="s">
        <v>1751</v>
      </c>
      <c r="H12" s="211"/>
      <c r="J12" s="121"/>
      <c r="K12" s="121"/>
      <c r="L12" s="121"/>
    </row>
    <row r="13" spans="1:17">
      <c r="A13" s="210">
        <v>43221</v>
      </c>
      <c r="B13" s="211" t="s">
        <v>4</v>
      </c>
      <c r="C13" s="211">
        <v>7339</v>
      </c>
      <c r="D13" s="211" t="s">
        <v>130</v>
      </c>
      <c r="E13" s="211" t="s">
        <v>79</v>
      </c>
      <c r="F13" s="211" t="s">
        <v>7</v>
      </c>
      <c r="G13" s="211" t="s">
        <v>1302</v>
      </c>
      <c r="H13" s="211"/>
      <c r="I13" s="212"/>
      <c r="J13" s="148"/>
      <c r="K13" s="148"/>
      <c r="L13" s="148"/>
      <c r="M13" s="212"/>
      <c r="N13" s="212"/>
      <c r="O13" s="212"/>
      <c r="P13" s="212"/>
      <c r="Q13" s="212"/>
    </row>
    <row r="14" spans="1:17">
      <c r="A14" s="210">
        <v>43221</v>
      </c>
      <c r="B14" s="211" t="s">
        <v>4</v>
      </c>
      <c r="C14" s="211">
        <v>4671</v>
      </c>
      <c r="D14" s="211" t="s">
        <v>1313</v>
      </c>
      <c r="E14" s="211" t="s">
        <v>24</v>
      </c>
      <c r="F14" s="211" t="s">
        <v>5</v>
      </c>
      <c r="G14" s="211" t="s">
        <v>1373</v>
      </c>
      <c r="H14" s="211"/>
      <c r="J14" s="121"/>
      <c r="K14" s="121"/>
      <c r="L14" s="121"/>
    </row>
    <row r="15" spans="1:17">
      <c r="A15" s="210">
        <v>43239</v>
      </c>
      <c r="B15" s="211" t="s">
        <v>4</v>
      </c>
      <c r="C15" s="211">
        <v>8077</v>
      </c>
      <c r="D15" s="211" t="s">
        <v>133</v>
      </c>
      <c r="E15" s="211" t="s">
        <v>24</v>
      </c>
      <c r="F15" s="211" t="s">
        <v>7</v>
      </c>
      <c r="G15" s="211" t="s">
        <v>1714</v>
      </c>
      <c r="H15" s="211"/>
      <c r="J15" s="121"/>
      <c r="K15" s="121"/>
      <c r="L15" s="121"/>
    </row>
    <row r="16" spans="1:17">
      <c r="A16" s="210">
        <v>43241</v>
      </c>
      <c r="B16" s="211" t="s">
        <v>4</v>
      </c>
      <c r="C16" s="211">
        <v>1455</v>
      </c>
      <c r="D16" s="211" t="s">
        <v>132</v>
      </c>
      <c r="E16" s="211" t="s">
        <v>14</v>
      </c>
      <c r="F16" s="211" t="s">
        <v>24</v>
      </c>
      <c r="G16" s="211" t="s">
        <v>548</v>
      </c>
      <c r="H16" s="211"/>
      <c r="J16" s="121"/>
      <c r="K16" s="121"/>
      <c r="L16" s="121"/>
    </row>
    <row r="17" spans="1:12">
      <c r="A17" s="210">
        <v>43242</v>
      </c>
      <c r="B17" s="211" t="s">
        <v>4</v>
      </c>
      <c r="C17" s="211">
        <v>9238</v>
      </c>
      <c r="D17" s="211" t="s">
        <v>200</v>
      </c>
      <c r="E17" s="211" t="s">
        <v>5</v>
      </c>
      <c r="F17" s="211" t="s">
        <v>5</v>
      </c>
      <c r="G17" s="211" t="s">
        <v>548</v>
      </c>
      <c r="H17" s="211"/>
      <c r="J17" s="121"/>
      <c r="K17" s="121"/>
      <c r="L17" s="121"/>
    </row>
    <row r="18" spans="1:12">
      <c r="A18" s="210">
        <v>43242</v>
      </c>
      <c r="B18" s="211" t="s">
        <v>4</v>
      </c>
      <c r="C18" s="211">
        <v>4662</v>
      </c>
      <c r="D18" s="211" t="s">
        <v>131</v>
      </c>
      <c r="E18" s="211" t="s">
        <v>5</v>
      </c>
      <c r="F18" s="211" t="s">
        <v>24</v>
      </c>
      <c r="G18" s="211" t="s">
        <v>548</v>
      </c>
      <c r="H18" s="211"/>
      <c r="J18" s="121"/>
      <c r="K18" s="121"/>
      <c r="L18" s="121"/>
    </row>
    <row r="19" spans="1:12">
      <c r="A19" s="210">
        <v>43241</v>
      </c>
      <c r="B19" s="211" t="s">
        <v>6</v>
      </c>
      <c r="C19" s="211">
        <v>54329</v>
      </c>
      <c r="D19" s="211" t="s">
        <v>868</v>
      </c>
      <c r="E19" s="211" t="s">
        <v>7</v>
      </c>
      <c r="F19" s="211" t="s">
        <v>6</v>
      </c>
      <c r="G19" s="211" t="s">
        <v>1779</v>
      </c>
      <c r="H19" s="211"/>
      <c r="J19" s="121"/>
      <c r="K19" s="121"/>
      <c r="L19" s="121"/>
    </row>
    <row r="20" spans="1:12">
      <c r="A20" s="210">
        <v>43243</v>
      </c>
      <c r="B20" s="211" t="s">
        <v>4</v>
      </c>
      <c r="C20" s="211">
        <v>5310</v>
      </c>
      <c r="D20" s="211" t="s">
        <v>1820</v>
      </c>
      <c r="E20" s="211" t="s">
        <v>5</v>
      </c>
      <c r="F20" s="211" t="s">
        <v>5</v>
      </c>
      <c r="G20" s="211" t="s">
        <v>1114</v>
      </c>
      <c r="H20" s="211"/>
      <c r="J20" s="121"/>
      <c r="K20" s="121"/>
      <c r="L20" s="121"/>
    </row>
    <row r="21" spans="1:12">
      <c r="A21" s="210">
        <v>43231</v>
      </c>
      <c r="B21" s="211" t="s">
        <v>4</v>
      </c>
      <c r="C21" s="211">
        <v>7325</v>
      </c>
      <c r="D21" s="211" t="s">
        <v>163</v>
      </c>
      <c r="E21" s="211" t="s">
        <v>28</v>
      </c>
      <c r="F21" s="211" t="s">
        <v>1606</v>
      </c>
      <c r="G21" s="211" t="s">
        <v>1114</v>
      </c>
      <c r="H21" s="211"/>
      <c r="J21" s="121"/>
      <c r="K21" s="121"/>
      <c r="L21" s="121"/>
    </row>
    <row r="22" spans="1:12">
      <c r="A22" s="210">
        <v>43222</v>
      </c>
      <c r="B22" s="211" t="s">
        <v>7</v>
      </c>
      <c r="C22" s="211">
        <v>57310</v>
      </c>
      <c r="D22" s="211" t="s">
        <v>833</v>
      </c>
      <c r="E22" s="211" t="s">
        <v>7</v>
      </c>
      <c r="F22" s="211" t="s">
        <v>24</v>
      </c>
      <c r="G22" s="211" t="s">
        <v>1488</v>
      </c>
      <c r="H22" s="211"/>
      <c r="J22" s="121"/>
      <c r="K22" s="121"/>
      <c r="L22" s="121"/>
    </row>
    <row r="23" spans="1:12">
      <c r="A23" s="210">
        <v>43222</v>
      </c>
      <c r="B23" s="211" t="s">
        <v>4</v>
      </c>
      <c r="C23" s="211">
        <v>1281</v>
      </c>
      <c r="D23" s="211" t="s">
        <v>132</v>
      </c>
      <c r="E23" s="211" t="s">
        <v>18</v>
      </c>
      <c r="F23" s="211" t="s">
        <v>24</v>
      </c>
      <c r="G23" s="211" t="s">
        <v>1489</v>
      </c>
      <c r="H23" s="211"/>
      <c r="J23" s="121"/>
      <c r="K23" s="121"/>
      <c r="L23" s="121"/>
    </row>
    <row r="24" spans="1:12">
      <c r="A24" s="210">
        <v>43221</v>
      </c>
      <c r="B24" s="211" t="s">
        <v>7</v>
      </c>
      <c r="C24" s="211">
        <v>57220</v>
      </c>
      <c r="D24" s="211" t="s">
        <v>1284</v>
      </c>
      <c r="E24" s="211" t="s">
        <v>7</v>
      </c>
      <c r="F24" s="211" t="s">
        <v>5</v>
      </c>
      <c r="G24" s="211" t="s">
        <v>388</v>
      </c>
      <c r="H24" s="211"/>
      <c r="J24" s="121"/>
      <c r="K24" s="121"/>
      <c r="L24" s="121"/>
    </row>
    <row r="25" spans="1:12">
      <c r="A25" s="210">
        <v>43221</v>
      </c>
      <c r="B25" s="211" t="s">
        <v>7</v>
      </c>
      <c r="C25" s="211">
        <v>57070</v>
      </c>
      <c r="D25" s="211" t="s">
        <v>785</v>
      </c>
      <c r="E25" s="211" t="s">
        <v>7</v>
      </c>
      <c r="F25" s="211" t="s">
        <v>24</v>
      </c>
      <c r="G25" s="211" t="s">
        <v>388</v>
      </c>
      <c r="H25" s="211"/>
      <c r="J25" s="121"/>
      <c r="K25" s="121"/>
      <c r="L25" s="121"/>
    </row>
    <row r="26" spans="1:12">
      <c r="A26" s="210">
        <v>43221</v>
      </c>
      <c r="B26" s="211" t="s">
        <v>7</v>
      </c>
      <c r="C26" s="211">
        <v>57290</v>
      </c>
      <c r="D26" s="211" t="s">
        <v>1472</v>
      </c>
      <c r="E26" s="211" t="s">
        <v>7</v>
      </c>
      <c r="F26" s="211" t="s">
        <v>24</v>
      </c>
      <c r="G26" s="211" t="s">
        <v>388</v>
      </c>
      <c r="H26" s="211"/>
      <c r="J26" s="121"/>
      <c r="K26" s="121"/>
      <c r="L26" s="121"/>
    </row>
    <row r="27" spans="1:12">
      <c r="A27" s="210">
        <v>43221</v>
      </c>
      <c r="B27" s="211" t="s">
        <v>7</v>
      </c>
      <c r="C27" s="211">
        <v>57970</v>
      </c>
      <c r="D27" s="211" t="s">
        <v>739</v>
      </c>
      <c r="E27" s="211" t="s">
        <v>7</v>
      </c>
      <c r="F27" s="211" t="s">
        <v>24</v>
      </c>
      <c r="G27" s="211" t="s">
        <v>388</v>
      </c>
      <c r="H27" s="211"/>
      <c r="J27" s="121"/>
      <c r="K27" s="121"/>
      <c r="L27" s="121"/>
    </row>
    <row r="28" spans="1:12">
      <c r="A28" s="210">
        <v>43221</v>
      </c>
      <c r="B28" s="211" t="s">
        <v>4</v>
      </c>
      <c r="C28" s="211">
        <v>5819</v>
      </c>
      <c r="D28" s="211" t="s">
        <v>1365</v>
      </c>
      <c r="E28" s="211" t="s">
        <v>1366</v>
      </c>
      <c r="F28" s="211" t="s">
        <v>24</v>
      </c>
      <c r="G28" s="211" t="s">
        <v>388</v>
      </c>
      <c r="H28" s="211"/>
      <c r="J28" s="121"/>
      <c r="K28" s="121"/>
      <c r="L28" s="121"/>
    </row>
    <row r="29" spans="1:12">
      <c r="A29" s="210">
        <v>43221</v>
      </c>
      <c r="B29" s="211" t="s">
        <v>4</v>
      </c>
      <c r="C29" s="211">
        <v>5892</v>
      </c>
      <c r="D29" s="211" t="s">
        <v>1365</v>
      </c>
      <c r="E29" s="211" t="s">
        <v>24</v>
      </c>
      <c r="F29" s="211" t="s">
        <v>7</v>
      </c>
      <c r="G29" s="211" t="s">
        <v>388</v>
      </c>
      <c r="H29" s="211"/>
      <c r="J29" s="121"/>
      <c r="K29" s="121"/>
      <c r="L29" s="121"/>
    </row>
    <row r="30" spans="1:12">
      <c r="A30" s="210">
        <v>43221</v>
      </c>
      <c r="B30" s="211" t="s">
        <v>4</v>
      </c>
      <c r="C30" s="211">
        <v>7241</v>
      </c>
      <c r="D30" s="211" t="s">
        <v>153</v>
      </c>
      <c r="E30" s="211" t="s">
        <v>6</v>
      </c>
      <c r="F30" s="211" t="s">
        <v>7</v>
      </c>
      <c r="G30" s="211" t="s">
        <v>388</v>
      </c>
      <c r="H30" s="211"/>
      <c r="J30" s="121"/>
      <c r="K30" s="121"/>
      <c r="L30" s="121"/>
    </row>
    <row r="31" spans="1:12">
      <c r="A31" s="210">
        <v>43221</v>
      </c>
      <c r="B31" s="211" t="s">
        <v>4</v>
      </c>
      <c r="C31" s="211">
        <v>8053</v>
      </c>
      <c r="D31" s="211" t="s">
        <v>133</v>
      </c>
      <c r="E31" s="211" t="s">
        <v>7</v>
      </c>
      <c r="F31" s="211" t="s">
        <v>24</v>
      </c>
      <c r="G31" s="211" t="s">
        <v>388</v>
      </c>
      <c r="H31" s="211"/>
      <c r="J31" s="121"/>
      <c r="K31" s="121"/>
      <c r="L31" s="121"/>
    </row>
    <row r="32" spans="1:12">
      <c r="A32" s="210">
        <v>43221</v>
      </c>
      <c r="B32" s="211" t="s">
        <v>4</v>
      </c>
      <c r="C32" s="211">
        <v>2520</v>
      </c>
      <c r="D32" s="211" t="s">
        <v>132</v>
      </c>
      <c r="E32" s="211" t="s">
        <v>28</v>
      </c>
      <c r="F32" s="211" t="s">
        <v>28</v>
      </c>
      <c r="G32" s="211" t="s">
        <v>388</v>
      </c>
      <c r="H32" s="211"/>
      <c r="J32" s="121"/>
      <c r="K32" s="121"/>
      <c r="L32" s="121"/>
    </row>
    <row r="33" spans="1:17">
      <c r="A33" s="210">
        <v>43221</v>
      </c>
      <c r="B33" s="211" t="s">
        <v>4</v>
      </c>
      <c r="C33" s="211">
        <v>1254</v>
      </c>
      <c r="D33" s="211" t="s">
        <v>132</v>
      </c>
      <c r="E33" s="211" t="s">
        <v>7</v>
      </c>
      <c r="F33" s="211" t="s">
        <v>28</v>
      </c>
      <c r="G33" s="211" t="s">
        <v>388</v>
      </c>
      <c r="H33" s="211"/>
      <c r="J33" s="121"/>
      <c r="K33" s="121"/>
      <c r="L33" s="121"/>
    </row>
    <row r="34" spans="1:17" s="212" customFormat="1">
      <c r="A34" s="210">
        <v>43221</v>
      </c>
      <c r="B34" s="211" t="s">
        <v>4</v>
      </c>
      <c r="C34" s="211">
        <v>8269</v>
      </c>
      <c r="D34" s="211" t="s">
        <v>162</v>
      </c>
      <c r="E34" s="211" t="s">
        <v>1011</v>
      </c>
      <c r="F34" s="211" t="s">
        <v>1011</v>
      </c>
      <c r="G34" s="211" t="s">
        <v>388</v>
      </c>
      <c r="H34" s="211"/>
      <c r="I34"/>
      <c r="J34" s="121"/>
      <c r="K34" s="121"/>
      <c r="L34" s="121"/>
      <c r="M34"/>
      <c r="N34"/>
      <c r="O34"/>
      <c r="P34"/>
      <c r="Q34"/>
    </row>
    <row r="35" spans="1:17" s="212" customFormat="1">
      <c r="A35" s="210">
        <v>43221</v>
      </c>
      <c r="B35" s="211" t="s">
        <v>4</v>
      </c>
      <c r="C35" s="211">
        <v>8253</v>
      </c>
      <c r="D35" s="211" t="s">
        <v>162</v>
      </c>
      <c r="E35" s="211" t="s">
        <v>7</v>
      </c>
      <c r="F35" s="211" t="s">
        <v>24</v>
      </c>
      <c r="G35" s="211" t="s">
        <v>388</v>
      </c>
      <c r="H35" s="211"/>
      <c r="I35"/>
      <c r="J35" s="121"/>
      <c r="K35" s="121"/>
      <c r="L35" s="121"/>
      <c r="M35"/>
      <c r="N35"/>
      <c r="O35"/>
      <c r="P35"/>
      <c r="Q35"/>
    </row>
    <row r="36" spans="1:17" s="212" customFormat="1">
      <c r="A36" s="210">
        <v>43221</v>
      </c>
      <c r="B36" s="211" t="s">
        <v>4</v>
      </c>
      <c r="C36" s="211">
        <v>8232</v>
      </c>
      <c r="D36" s="211" t="s">
        <v>162</v>
      </c>
      <c r="E36" s="211" t="s">
        <v>7</v>
      </c>
      <c r="F36" s="211" t="s">
        <v>5</v>
      </c>
      <c r="G36" s="211" t="s">
        <v>388</v>
      </c>
      <c r="H36" s="211"/>
      <c r="I36"/>
      <c r="J36" s="121"/>
      <c r="K36" s="121"/>
      <c r="L36" s="121"/>
      <c r="M36"/>
      <c r="N36"/>
      <c r="O36"/>
      <c r="P36"/>
      <c r="Q36"/>
    </row>
    <row r="37" spans="1:17" s="212" customFormat="1">
      <c r="A37" s="210">
        <v>43221</v>
      </c>
      <c r="B37" s="211" t="s">
        <v>4</v>
      </c>
      <c r="C37" s="211">
        <v>5370</v>
      </c>
      <c r="D37" s="211" t="s">
        <v>155</v>
      </c>
      <c r="E37" s="211" t="s">
        <v>79</v>
      </c>
      <c r="F37" s="211" t="s">
        <v>71</v>
      </c>
      <c r="G37" s="211" t="s">
        <v>388</v>
      </c>
      <c r="H37" s="211"/>
      <c r="I37"/>
      <c r="J37" s="121"/>
      <c r="K37" s="121"/>
      <c r="L37" s="121"/>
      <c r="M37"/>
      <c r="N37"/>
      <c r="O37"/>
      <c r="P37"/>
      <c r="Q37"/>
    </row>
    <row r="38" spans="1:17" s="212" customFormat="1">
      <c r="A38" s="210">
        <v>43221</v>
      </c>
      <c r="B38" s="211" t="s">
        <v>4</v>
      </c>
      <c r="C38" s="211">
        <v>1670</v>
      </c>
      <c r="D38" s="211" t="s">
        <v>648</v>
      </c>
      <c r="E38" s="211" t="s">
        <v>18</v>
      </c>
      <c r="F38" s="211" t="s">
        <v>7</v>
      </c>
      <c r="G38" s="211" t="s">
        <v>388</v>
      </c>
      <c r="H38" s="211"/>
      <c r="I38"/>
      <c r="J38" s="121"/>
      <c r="K38" s="121"/>
      <c r="L38" s="121"/>
      <c r="M38"/>
      <c r="N38"/>
      <c r="O38"/>
      <c r="P38"/>
      <c r="Q38"/>
    </row>
    <row r="39" spans="1:17" s="212" customFormat="1">
      <c r="A39" s="210">
        <v>43222</v>
      </c>
      <c r="B39" s="211" t="s">
        <v>7</v>
      </c>
      <c r="C39" s="211">
        <v>57700</v>
      </c>
      <c r="D39" s="211" t="s">
        <v>1485</v>
      </c>
      <c r="E39" s="211" t="s">
        <v>7</v>
      </c>
      <c r="F39" s="211" t="s">
        <v>7</v>
      </c>
      <c r="G39" s="211" t="s">
        <v>388</v>
      </c>
      <c r="H39" s="211"/>
      <c r="I39"/>
      <c r="J39" s="121"/>
      <c r="K39" s="121"/>
      <c r="L39" s="121"/>
      <c r="M39"/>
      <c r="N39"/>
      <c r="O39"/>
      <c r="P39"/>
      <c r="Q39"/>
    </row>
    <row r="40" spans="1:17" s="212" customFormat="1">
      <c r="A40" s="210">
        <v>43223</v>
      </c>
      <c r="B40" s="211" t="s">
        <v>7</v>
      </c>
      <c r="C40" s="211">
        <v>54720</v>
      </c>
      <c r="D40" s="211" t="s">
        <v>538</v>
      </c>
      <c r="E40" s="211" t="s">
        <v>7</v>
      </c>
      <c r="F40" s="211" t="s">
        <v>9</v>
      </c>
      <c r="G40" s="211" t="s">
        <v>388</v>
      </c>
      <c r="H40" s="211"/>
      <c r="I40"/>
      <c r="J40" s="121"/>
      <c r="K40" s="121"/>
      <c r="L40" s="121"/>
      <c r="M40"/>
      <c r="N40"/>
      <c r="O40"/>
      <c r="P40"/>
      <c r="Q40"/>
    </row>
    <row r="41" spans="1:17" s="212" customFormat="1">
      <c r="A41" s="210">
        <v>43223</v>
      </c>
      <c r="B41" s="211" t="s">
        <v>7</v>
      </c>
      <c r="C41" s="211">
        <v>57100</v>
      </c>
      <c r="D41" s="211" t="s">
        <v>369</v>
      </c>
      <c r="E41" s="211" t="s">
        <v>28</v>
      </c>
      <c r="F41" s="211" t="s">
        <v>7</v>
      </c>
      <c r="G41" s="211" t="s">
        <v>388</v>
      </c>
      <c r="H41" s="211"/>
      <c r="I41"/>
      <c r="J41" s="121"/>
      <c r="K41" s="121"/>
      <c r="L41" s="121"/>
      <c r="M41"/>
      <c r="N41"/>
      <c r="O41"/>
      <c r="P41"/>
      <c r="Q41"/>
    </row>
    <row r="42" spans="1:17" s="212" customFormat="1">
      <c r="A42" s="210">
        <v>43223</v>
      </c>
      <c r="B42" s="211" t="s">
        <v>7</v>
      </c>
      <c r="C42" s="211">
        <v>57000</v>
      </c>
      <c r="D42" s="211" t="s">
        <v>785</v>
      </c>
      <c r="E42" s="211" t="s">
        <v>7</v>
      </c>
      <c r="F42" s="211" t="s">
        <v>24</v>
      </c>
      <c r="G42" s="211" t="s">
        <v>388</v>
      </c>
      <c r="H42" s="211"/>
      <c r="I42"/>
      <c r="J42" s="121"/>
      <c r="K42" s="121"/>
      <c r="L42" s="121"/>
      <c r="M42"/>
      <c r="N42"/>
      <c r="O42"/>
      <c r="P42"/>
      <c r="Q42"/>
    </row>
    <row r="43" spans="1:17" s="212" customFormat="1">
      <c r="A43" s="210">
        <v>43223</v>
      </c>
      <c r="B43" s="211" t="s">
        <v>7</v>
      </c>
      <c r="C43" s="211">
        <v>54590</v>
      </c>
      <c r="D43" s="211" t="s">
        <v>849</v>
      </c>
      <c r="E43" s="211" t="s">
        <v>7</v>
      </c>
      <c r="F43" s="211" t="s">
        <v>5</v>
      </c>
      <c r="G43" s="211" t="s">
        <v>388</v>
      </c>
      <c r="H43" s="211"/>
      <c r="J43" s="148"/>
      <c r="K43" s="148"/>
      <c r="L43" s="148"/>
    </row>
    <row r="44" spans="1:17" s="212" customFormat="1">
      <c r="A44" s="210">
        <v>43224</v>
      </c>
      <c r="B44" s="211" t="s">
        <v>7</v>
      </c>
      <c r="C44" s="211">
        <v>57390</v>
      </c>
      <c r="D44" s="211" t="s">
        <v>669</v>
      </c>
      <c r="E44" s="211" t="s">
        <v>7</v>
      </c>
      <c r="F44" s="211" t="s">
        <v>24</v>
      </c>
      <c r="G44" s="211" t="s">
        <v>388</v>
      </c>
      <c r="H44" s="211"/>
      <c r="J44" s="148"/>
      <c r="K44" s="148"/>
      <c r="L44" s="148"/>
    </row>
    <row r="45" spans="1:17" s="212" customFormat="1">
      <c r="A45" s="210">
        <v>43224</v>
      </c>
      <c r="B45" s="211" t="s">
        <v>4</v>
      </c>
      <c r="C45" s="211">
        <v>1331</v>
      </c>
      <c r="D45" s="211" t="s">
        <v>132</v>
      </c>
      <c r="E45" s="211" t="s">
        <v>7</v>
      </c>
      <c r="F45" s="211" t="s">
        <v>24</v>
      </c>
      <c r="G45" s="211" t="s">
        <v>388</v>
      </c>
      <c r="H45" s="211"/>
      <c r="J45" s="148"/>
      <c r="K45" s="148"/>
      <c r="L45" s="148"/>
    </row>
    <row r="46" spans="1:17" s="212" customFormat="1">
      <c r="A46" s="210">
        <v>43224</v>
      </c>
      <c r="B46" s="211" t="s">
        <v>7</v>
      </c>
      <c r="C46" s="211">
        <v>57935</v>
      </c>
      <c r="D46" s="211" t="s">
        <v>1517</v>
      </c>
      <c r="E46" s="211" t="s">
        <v>7</v>
      </c>
      <c r="F46" s="211" t="s">
        <v>24</v>
      </c>
      <c r="G46" s="211" t="s">
        <v>388</v>
      </c>
      <c r="H46" s="211"/>
      <c r="J46" s="148"/>
      <c r="K46" s="148"/>
      <c r="L46" s="148"/>
    </row>
    <row r="47" spans="1:17" s="212" customFormat="1">
      <c r="A47" s="210">
        <v>43224</v>
      </c>
      <c r="B47" s="211" t="s">
        <v>22</v>
      </c>
      <c r="C47" s="211">
        <v>6730</v>
      </c>
      <c r="D47" s="211" t="s">
        <v>1524</v>
      </c>
      <c r="E47" s="211" t="s">
        <v>7</v>
      </c>
      <c r="F47" s="211" t="s">
        <v>24</v>
      </c>
      <c r="G47" s="211" t="s">
        <v>388</v>
      </c>
      <c r="H47" s="211"/>
      <c r="J47" s="148"/>
      <c r="K47" s="148"/>
      <c r="L47" s="148"/>
    </row>
    <row r="48" spans="1:17" s="212" customFormat="1">
      <c r="A48" s="210">
        <v>43225</v>
      </c>
      <c r="B48" s="211" t="s">
        <v>4</v>
      </c>
      <c r="C48" s="211">
        <v>6722</v>
      </c>
      <c r="D48" s="211" t="s">
        <v>144</v>
      </c>
      <c r="E48" s="211" t="s">
        <v>5</v>
      </c>
      <c r="F48" s="211" t="s">
        <v>7</v>
      </c>
      <c r="G48" s="211" t="s">
        <v>388</v>
      </c>
      <c r="H48" s="211"/>
      <c r="J48" s="148"/>
      <c r="K48" s="148"/>
      <c r="L48" s="148"/>
    </row>
    <row r="49" spans="1:12" s="212" customFormat="1">
      <c r="A49" s="210">
        <v>43228</v>
      </c>
      <c r="B49" s="211" t="s">
        <v>7</v>
      </c>
      <c r="C49" s="211">
        <v>57700</v>
      </c>
      <c r="D49" s="211" t="s">
        <v>1485</v>
      </c>
      <c r="E49" s="211" t="s">
        <v>7</v>
      </c>
      <c r="F49" s="211" t="s">
        <v>7</v>
      </c>
      <c r="G49" s="211" t="s">
        <v>388</v>
      </c>
      <c r="H49" s="211"/>
      <c r="J49" s="148"/>
      <c r="K49" s="148"/>
      <c r="L49" s="148"/>
    </row>
    <row r="50" spans="1:12" s="212" customFormat="1">
      <c r="A50" s="210">
        <v>43230</v>
      </c>
      <c r="B50" s="211" t="s">
        <v>22</v>
      </c>
      <c r="C50" s="211">
        <v>1950</v>
      </c>
      <c r="D50" s="211" t="s">
        <v>1565</v>
      </c>
      <c r="E50" s="211" t="s">
        <v>7</v>
      </c>
      <c r="F50" s="211" t="s">
        <v>984</v>
      </c>
      <c r="G50" s="211" t="s">
        <v>388</v>
      </c>
      <c r="H50" s="211"/>
      <c r="J50" s="148"/>
      <c r="K50" s="148"/>
      <c r="L50" s="148"/>
    </row>
    <row r="51" spans="1:12" s="212" customFormat="1">
      <c r="A51" s="210">
        <v>43230</v>
      </c>
      <c r="B51" s="211" t="s">
        <v>5</v>
      </c>
      <c r="C51" s="211">
        <v>8079</v>
      </c>
      <c r="D51" s="211" t="s">
        <v>133</v>
      </c>
      <c r="E51" s="211" t="s">
        <v>5</v>
      </c>
      <c r="F51" s="211" t="s">
        <v>1576</v>
      </c>
      <c r="G51" s="211" t="s">
        <v>388</v>
      </c>
      <c r="H51" s="211"/>
      <c r="J51" s="148"/>
      <c r="K51" s="148"/>
      <c r="L51" s="148"/>
    </row>
    <row r="52" spans="1:12" s="212" customFormat="1">
      <c r="A52" s="210">
        <v>43230</v>
      </c>
      <c r="B52" s="211" t="s">
        <v>4</v>
      </c>
      <c r="C52" s="211">
        <v>2220</v>
      </c>
      <c r="D52" s="211" t="s">
        <v>205</v>
      </c>
      <c r="E52" s="211" t="s">
        <v>5</v>
      </c>
      <c r="F52" s="211" t="s">
        <v>1585</v>
      </c>
      <c r="G52" s="211" t="s">
        <v>388</v>
      </c>
      <c r="H52" s="211"/>
      <c r="J52" s="148"/>
      <c r="K52" s="148"/>
      <c r="L52" s="148"/>
    </row>
    <row r="53" spans="1:12" s="212" customFormat="1">
      <c r="A53" s="210">
        <v>43230</v>
      </c>
      <c r="B53" s="211" t="s">
        <v>4</v>
      </c>
      <c r="C53" s="211">
        <v>8217</v>
      </c>
      <c r="D53" s="211" t="s">
        <v>162</v>
      </c>
      <c r="E53" s="211" t="s">
        <v>4</v>
      </c>
      <c r="F53" s="211" t="s">
        <v>4</v>
      </c>
      <c r="G53" s="211" t="s">
        <v>388</v>
      </c>
      <c r="H53" s="211"/>
      <c r="J53" s="148"/>
      <c r="K53" s="148"/>
      <c r="L53" s="148"/>
    </row>
    <row r="54" spans="1:12" s="212" customFormat="1">
      <c r="A54" s="210">
        <v>43230</v>
      </c>
      <c r="B54" s="211" t="s">
        <v>4</v>
      </c>
      <c r="C54" s="211">
        <v>8805</v>
      </c>
      <c r="D54" s="211" t="s">
        <v>1600</v>
      </c>
      <c r="E54" s="211" t="s">
        <v>4</v>
      </c>
      <c r="F54" s="211" t="s">
        <v>122</v>
      </c>
      <c r="G54" s="211" t="s">
        <v>388</v>
      </c>
      <c r="H54" s="211"/>
      <c r="J54" s="148"/>
      <c r="K54" s="148"/>
      <c r="L54" s="148"/>
    </row>
    <row r="55" spans="1:12" s="212" customFormat="1">
      <c r="A55" s="210">
        <v>43230</v>
      </c>
      <c r="B55" s="211" t="s">
        <v>4</v>
      </c>
      <c r="C55" s="211">
        <v>4552</v>
      </c>
      <c r="D55" s="211" t="s">
        <v>131</v>
      </c>
      <c r="E55" s="211" t="s">
        <v>4</v>
      </c>
      <c r="F55" s="211" t="s">
        <v>9</v>
      </c>
      <c r="G55" s="211" t="s">
        <v>388</v>
      </c>
      <c r="H55" s="211"/>
      <c r="J55" s="148"/>
      <c r="K55" s="148"/>
      <c r="L55" s="148"/>
    </row>
    <row r="56" spans="1:12" s="212" customFormat="1">
      <c r="A56" s="210">
        <v>43232</v>
      </c>
      <c r="B56" s="211" t="s">
        <v>4</v>
      </c>
      <c r="C56" s="211">
        <v>9155</v>
      </c>
      <c r="D56" s="211" t="s">
        <v>487</v>
      </c>
      <c r="E56" s="211" t="s">
        <v>5</v>
      </c>
      <c r="F56" s="211" t="s">
        <v>1618</v>
      </c>
      <c r="G56" s="211" t="s">
        <v>388</v>
      </c>
      <c r="H56" s="211"/>
      <c r="J56" s="148"/>
      <c r="K56" s="148"/>
      <c r="L56" s="148"/>
    </row>
    <row r="57" spans="1:12" s="212" customFormat="1">
      <c r="A57" s="210">
        <v>43232</v>
      </c>
      <c r="B57" s="211" t="s">
        <v>4</v>
      </c>
      <c r="C57" s="211">
        <v>69210</v>
      </c>
      <c r="D57" s="211" t="s">
        <v>360</v>
      </c>
      <c r="E57" s="211" t="s">
        <v>7</v>
      </c>
      <c r="F57" s="211" t="s">
        <v>24</v>
      </c>
      <c r="G57" s="211" t="s">
        <v>388</v>
      </c>
      <c r="H57" s="211"/>
      <c r="J57" s="148"/>
      <c r="K57" s="148"/>
      <c r="L57" s="148"/>
    </row>
    <row r="58" spans="1:12" s="212" customFormat="1">
      <c r="A58" s="210">
        <v>43233</v>
      </c>
      <c r="B58" s="211" t="s">
        <v>6</v>
      </c>
      <c r="C58" s="211">
        <v>66440</v>
      </c>
      <c r="D58" s="211" t="s">
        <v>1638</v>
      </c>
      <c r="E58" s="211" t="s">
        <v>6</v>
      </c>
      <c r="F58" s="211" t="s">
        <v>24</v>
      </c>
      <c r="G58" s="211" t="s">
        <v>388</v>
      </c>
      <c r="H58" s="211"/>
      <c r="J58" s="148"/>
      <c r="K58" s="148"/>
      <c r="L58" s="148"/>
    </row>
    <row r="59" spans="1:12" s="212" customFormat="1">
      <c r="A59" s="210">
        <v>43233</v>
      </c>
      <c r="B59" s="211" t="s">
        <v>4</v>
      </c>
      <c r="C59" s="211">
        <v>1409</v>
      </c>
      <c r="D59" s="211" t="s">
        <v>205</v>
      </c>
      <c r="E59" s="211" t="s">
        <v>7</v>
      </c>
      <c r="F59" s="211" t="s">
        <v>24</v>
      </c>
      <c r="G59" s="211" t="s">
        <v>388</v>
      </c>
      <c r="H59" s="211"/>
      <c r="J59" s="148"/>
      <c r="K59" s="148"/>
      <c r="L59" s="148"/>
    </row>
    <row r="60" spans="1:12" s="212" customFormat="1">
      <c r="A60" s="210">
        <v>43233</v>
      </c>
      <c r="B60" s="211" t="s">
        <v>7</v>
      </c>
      <c r="C60" s="211">
        <v>54430</v>
      </c>
      <c r="D60" s="211" t="s">
        <v>842</v>
      </c>
      <c r="E60" s="211" t="s">
        <v>7</v>
      </c>
      <c r="F60" s="211" t="s">
        <v>24</v>
      </c>
      <c r="G60" s="211" t="s">
        <v>388</v>
      </c>
      <c r="H60" s="211"/>
      <c r="J60" s="148"/>
      <c r="K60" s="148"/>
      <c r="L60" s="148"/>
    </row>
    <row r="61" spans="1:12" s="212" customFormat="1">
      <c r="A61" s="210">
        <v>43233</v>
      </c>
      <c r="B61" s="211" t="s">
        <v>4</v>
      </c>
      <c r="C61" s="211">
        <v>2658</v>
      </c>
      <c r="D61" s="211" t="s">
        <v>205</v>
      </c>
      <c r="E61" s="211" t="s">
        <v>451</v>
      </c>
      <c r="F61" s="211" t="s">
        <v>1552</v>
      </c>
      <c r="G61" s="211" t="s">
        <v>388</v>
      </c>
      <c r="H61" s="211"/>
      <c r="J61" s="148"/>
      <c r="K61" s="148"/>
      <c r="L61" s="148"/>
    </row>
    <row r="62" spans="1:12" s="212" customFormat="1">
      <c r="A62" s="210">
        <v>43233</v>
      </c>
      <c r="B62" s="211" t="s">
        <v>4</v>
      </c>
      <c r="C62" s="211">
        <v>4348</v>
      </c>
      <c r="D62" s="211" t="s">
        <v>141</v>
      </c>
      <c r="E62" s="211" t="s">
        <v>5</v>
      </c>
      <c r="F62" s="211" t="s">
        <v>1668</v>
      </c>
      <c r="G62" s="211" t="s">
        <v>388</v>
      </c>
      <c r="H62" s="211"/>
      <c r="J62" s="148"/>
      <c r="K62" s="148"/>
      <c r="L62" s="148"/>
    </row>
    <row r="63" spans="1:12" s="212" customFormat="1">
      <c r="A63" s="210">
        <v>43233</v>
      </c>
      <c r="B63" s="211" t="s">
        <v>4</v>
      </c>
      <c r="C63" s="211">
        <v>5813</v>
      </c>
      <c r="D63" s="211" t="s">
        <v>184</v>
      </c>
      <c r="E63" s="211" t="s">
        <v>7</v>
      </c>
      <c r="F63" s="211" t="s">
        <v>24</v>
      </c>
      <c r="G63" s="211" t="s">
        <v>388</v>
      </c>
      <c r="H63" s="211"/>
      <c r="J63" s="148"/>
      <c r="K63" s="148"/>
      <c r="L63" s="148"/>
    </row>
    <row r="64" spans="1:12" s="212" customFormat="1">
      <c r="A64" s="210">
        <v>43233</v>
      </c>
      <c r="B64" s="211" t="s">
        <v>4</v>
      </c>
      <c r="C64" s="211">
        <v>3221</v>
      </c>
      <c r="D64" s="211" t="s">
        <v>333</v>
      </c>
      <c r="E64" s="211" t="s">
        <v>5</v>
      </c>
      <c r="F64" s="211" t="s">
        <v>9</v>
      </c>
      <c r="G64" s="211" t="s">
        <v>388</v>
      </c>
      <c r="H64" s="211"/>
      <c r="J64" s="148"/>
      <c r="K64" s="148"/>
      <c r="L64" s="148"/>
    </row>
    <row r="65" spans="1:17" s="212" customFormat="1">
      <c r="A65" s="210">
        <v>43233</v>
      </c>
      <c r="B65" s="211" t="s">
        <v>4</v>
      </c>
      <c r="C65" s="211">
        <v>8077</v>
      </c>
      <c r="D65" s="211" t="s">
        <v>133</v>
      </c>
      <c r="E65" s="211" t="s">
        <v>234</v>
      </c>
      <c r="F65" s="211" t="s">
        <v>7</v>
      </c>
      <c r="G65" s="211" t="s">
        <v>388</v>
      </c>
      <c r="H65" s="211"/>
      <c r="J65" s="148"/>
      <c r="K65" s="148"/>
      <c r="L65" s="148"/>
    </row>
    <row r="66" spans="1:17" s="212" customFormat="1">
      <c r="A66" s="210">
        <v>43233</v>
      </c>
      <c r="B66" s="211" t="s">
        <v>4</v>
      </c>
      <c r="C66" s="211">
        <v>7210</v>
      </c>
      <c r="D66" s="211" t="s">
        <v>156</v>
      </c>
      <c r="E66" s="211" t="s">
        <v>24</v>
      </c>
      <c r="F66" s="211" t="s">
        <v>7</v>
      </c>
      <c r="G66" s="211" t="s">
        <v>388</v>
      </c>
      <c r="H66" s="211"/>
      <c r="J66" s="148"/>
      <c r="K66" s="148"/>
      <c r="L66" s="148"/>
    </row>
    <row r="67" spans="1:17" s="212" customFormat="1">
      <c r="A67" s="210">
        <v>43233</v>
      </c>
      <c r="B67" s="211" t="s">
        <v>4</v>
      </c>
      <c r="C67" s="211">
        <v>1859</v>
      </c>
      <c r="D67" s="211" t="s">
        <v>132</v>
      </c>
      <c r="E67" s="211" t="s">
        <v>25</v>
      </c>
      <c r="F67" s="211" t="s">
        <v>7</v>
      </c>
      <c r="G67" s="211" t="s">
        <v>388</v>
      </c>
      <c r="H67" s="211"/>
      <c r="J67" s="148"/>
      <c r="K67" s="148"/>
      <c r="L67" s="148"/>
    </row>
    <row r="68" spans="1:17" s="212" customFormat="1">
      <c r="A68" s="210">
        <v>43246</v>
      </c>
      <c r="B68" s="211" t="s">
        <v>4</v>
      </c>
      <c r="C68" s="211">
        <v>4096</v>
      </c>
      <c r="D68" s="211" t="s">
        <v>180</v>
      </c>
      <c r="E68" s="211" t="s">
        <v>14</v>
      </c>
      <c r="F68" s="211" t="s">
        <v>24</v>
      </c>
      <c r="G68" s="211" t="s">
        <v>388</v>
      </c>
      <c r="H68" s="211"/>
      <c r="J68" s="148"/>
      <c r="K68" s="148"/>
      <c r="L68" s="148"/>
    </row>
    <row r="69" spans="1:17" s="212" customFormat="1">
      <c r="A69" s="210">
        <v>43246</v>
      </c>
      <c r="B69" s="211" t="s">
        <v>4</v>
      </c>
      <c r="C69" s="211">
        <v>3360</v>
      </c>
      <c r="D69" s="211" t="s">
        <v>151</v>
      </c>
      <c r="E69" s="211" t="s">
        <v>5</v>
      </c>
      <c r="F69" s="211" t="s">
        <v>7</v>
      </c>
      <c r="G69" s="211" t="s">
        <v>388</v>
      </c>
      <c r="H69" s="211"/>
      <c r="J69" s="148"/>
      <c r="K69" s="148"/>
      <c r="L69" s="148"/>
    </row>
    <row r="70" spans="1:17" s="212" customFormat="1">
      <c r="A70" s="210">
        <v>43233</v>
      </c>
      <c r="B70" s="211" t="s">
        <v>4</v>
      </c>
      <c r="C70" s="211">
        <v>2311</v>
      </c>
      <c r="D70" s="211" t="s">
        <v>205</v>
      </c>
      <c r="E70" s="211" t="s">
        <v>79</v>
      </c>
      <c r="F70" s="211" t="s">
        <v>24</v>
      </c>
      <c r="G70" s="211" t="s">
        <v>1633</v>
      </c>
      <c r="H70" s="211"/>
      <c r="J70" s="148"/>
      <c r="K70" s="148"/>
      <c r="L70" s="148"/>
    </row>
    <row r="71" spans="1:17" s="212" customFormat="1">
      <c r="A71" s="210">
        <v>43233</v>
      </c>
      <c r="B71" s="211" t="s">
        <v>4</v>
      </c>
      <c r="C71" s="211">
        <v>4930</v>
      </c>
      <c r="D71" s="211" t="s">
        <v>1657</v>
      </c>
      <c r="E71" s="211" t="s">
        <v>5</v>
      </c>
      <c r="F71" s="211" t="s">
        <v>24</v>
      </c>
      <c r="G71" s="211" t="s">
        <v>634</v>
      </c>
      <c r="H71" s="211"/>
      <c r="J71" s="148"/>
      <c r="K71" s="148"/>
      <c r="L71" s="148"/>
    </row>
    <row r="72" spans="1:17" s="212" customFormat="1">
      <c r="A72" s="210">
        <v>43221</v>
      </c>
      <c r="B72" s="211" t="s">
        <v>4</v>
      </c>
      <c r="C72" s="211">
        <v>5812</v>
      </c>
      <c r="D72" s="211" t="s">
        <v>307</v>
      </c>
      <c r="E72" s="211" t="s">
        <v>28</v>
      </c>
      <c r="F72" s="211" t="s">
        <v>27</v>
      </c>
      <c r="G72" s="211" t="s">
        <v>1706</v>
      </c>
      <c r="H72" s="211"/>
      <c r="J72" s="148"/>
      <c r="K72" s="148"/>
      <c r="L72" s="148"/>
    </row>
    <row r="73" spans="1:17" s="212" customFormat="1">
      <c r="A73" s="210">
        <v>43240</v>
      </c>
      <c r="B73" s="211" t="s">
        <v>4</v>
      </c>
      <c r="C73" s="211">
        <v>6917</v>
      </c>
      <c r="D73" s="211" t="s">
        <v>286</v>
      </c>
      <c r="E73" s="211" t="s">
        <v>7</v>
      </c>
      <c r="F73" s="211" t="s">
        <v>24</v>
      </c>
      <c r="G73" s="211" t="s">
        <v>1113</v>
      </c>
      <c r="H73" s="211"/>
      <c r="J73" s="148"/>
      <c r="K73" s="148"/>
      <c r="L73" s="148"/>
    </row>
    <row r="74" spans="1:17" s="212" customFormat="1">
      <c r="A74" s="210">
        <v>43240</v>
      </c>
      <c r="B74" s="211" t="s">
        <v>4</v>
      </c>
      <c r="C74" s="211">
        <v>1550</v>
      </c>
      <c r="D74" s="211" t="s">
        <v>205</v>
      </c>
      <c r="E74" s="211" t="s">
        <v>24</v>
      </c>
      <c r="F74" s="211" t="s">
        <v>7</v>
      </c>
      <c r="G74" s="211" t="s">
        <v>1113</v>
      </c>
      <c r="H74" s="211"/>
      <c r="J74" s="148"/>
      <c r="K74" s="148"/>
      <c r="L74" s="148"/>
    </row>
    <row r="75" spans="1:17" s="212" customFormat="1">
      <c r="A75" s="210">
        <v>43240</v>
      </c>
      <c r="B75" s="211" t="s">
        <v>7</v>
      </c>
      <c r="C75" s="211">
        <v>57330</v>
      </c>
      <c r="D75" s="211" t="s">
        <v>1267</v>
      </c>
      <c r="E75" s="211" t="s">
        <v>984</v>
      </c>
      <c r="F75" s="211" t="s">
        <v>7</v>
      </c>
      <c r="G75" s="211" t="s">
        <v>1113</v>
      </c>
      <c r="H75" s="211"/>
      <c r="J75" s="148"/>
      <c r="K75" s="148"/>
      <c r="L75" s="148"/>
    </row>
    <row r="76" spans="1:17" s="212" customFormat="1">
      <c r="A76" s="210">
        <v>43240</v>
      </c>
      <c r="B76" s="211" t="s">
        <v>7</v>
      </c>
      <c r="C76" s="211">
        <v>57970</v>
      </c>
      <c r="D76" s="211" t="s">
        <v>739</v>
      </c>
      <c r="E76" s="211" t="s">
        <v>7</v>
      </c>
      <c r="F76" s="211" t="s">
        <v>24</v>
      </c>
      <c r="G76" s="211" t="s">
        <v>1113</v>
      </c>
      <c r="H76" s="211"/>
      <c r="J76" s="148"/>
      <c r="K76" s="148"/>
      <c r="L76" s="148"/>
    </row>
    <row r="77" spans="1:17" s="212" customFormat="1">
      <c r="A77" s="210">
        <v>43240</v>
      </c>
      <c r="B77" s="211" t="s">
        <v>7</v>
      </c>
      <c r="C77" s="211">
        <v>37210</v>
      </c>
      <c r="D77" s="211" t="s">
        <v>1745</v>
      </c>
      <c r="E77" s="211" t="s">
        <v>7</v>
      </c>
      <c r="F77" s="211" t="s">
        <v>24</v>
      </c>
      <c r="G77" s="211" t="s">
        <v>1113</v>
      </c>
      <c r="H77" s="211"/>
      <c r="J77" s="148"/>
      <c r="K77" s="148"/>
      <c r="L77" s="148"/>
    </row>
    <row r="78" spans="1:17" s="212" customFormat="1">
      <c r="A78" s="210">
        <v>43226</v>
      </c>
      <c r="B78" s="211" t="s">
        <v>4</v>
      </c>
      <c r="C78" s="211">
        <v>57440</v>
      </c>
      <c r="D78" s="211" t="s">
        <v>420</v>
      </c>
      <c r="E78" s="211" t="s">
        <v>7</v>
      </c>
      <c r="F78" s="211" t="s">
        <v>7</v>
      </c>
      <c r="G78" s="211" t="s">
        <v>1113</v>
      </c>
      <c r="H78" s="211"/>
      <c r="J78" s="148"/>
      <c r="K78" s="148"/>
      <c r="L78" s="148"/>
    </row>
    <row r="79" spans="1:17" s="212" customFormat="1">
      <c r="A79" s="210">
        <v>43226</v>
      </c>
      <c r="B79" s="211" t="s">
        <v>4</v>
      </c>
      <c r="C79" s="211">
        <v>2133</v>
      </c>
      <c r="D79" s="211" t="s">
        <v>205</v>
      </c>
      <c r="E79" s="211" t="s">
        <v>5</v>
      </c>
      <c r="F79" s="211" t="s">
        <v>5</v>
      </c>
      <c r="G79" s="211" t="s">
        <v>1113</v>
      </c>
      <c r="H79" s="211"/>
      <c r="J79" s="148"/>
      <c r="K79" s="148"/>
      <c r="L79" s="148"/>
    </row>
    <row r="80" spans="1:17" s="212" customFormat="1">
      <c r="A80" s="210">
        <v>43230</v>
      </c>
      <c r="B80" s="211" t="s">
        <v>4</v>
      </c>
      <c r="C80" s="211">
        <v>2555</v>
      </c>
      <c r="D80" s="211" t="s">
        <v>619</v>
      </c>
      <c r="E80" s="211" t="s">
        <v>984</v>
      </c>
      <c r="F80" s="211" t="s">
        <v>6</v>
      </c>
      <c r="G80" s="211" t="s">
        <v>1113</v>
      </c>
      <c r="H80" s="211"/>
      <c r="I80"/>
      <c r="J80" s="121"/>
      <c r="K80" s="121"/>
      <c r="L80" s="121"/>
      <c r="M80"/>
      <c r="N80"/>
      <c r="O80"/>
      <c r="P80"/>
      <c r="Q80"/>
    </row>
    <row r="81" spans="1:17" s="212" customFormat="1">
      <c r="A81" s="210">
        <v>43242</v>
      </c>
      <c r="B81" s="211" t="s">
        <v>4</v>
      </c>
      <c r="C81" s="211">
        <v>8350</v>
      </c>
      <c r="D81" s="211" t="s">
        <v>1798</v>
      </c>
      <c r="E81" s="211" t="s">
        <v>25</v>
      </c>
      <c r="F81" s="211" t="s">
        <v>5</v>
      </c>
      <c r="G81" s="211" t="s">
        <v>1113</v>
      </c>
      <c r="H81" s="211"/>
      <c r="I81"/>
      <c r="J81" s="121"/>
      <c r="K81" s="121"/>
      <c r="L81" s="121"/>
      <c r="M81"/>
      <c r="N81"/>
      <c r="O81"/>
      <c r="P81"/>
      <c r="Q81"/>
    </row>
    <row r="82" spans="1:17" s="212" customFormat="1">
      <c r="A82" s="210">
        <v>43242</v>
      </c>
      <c r="B82" s="211" t="s">
        <v>4</v>
      </c>
      <c r="C82" s="211">
        <v>3611</v>
      </c>
      <c r="D82" s="211" t="s">
        <v>181</v>
      </c>
      <c r="E82" s="211" t="s">
        <v>5</v>
      </c>
      <c r="F82" s="211" t="s">
        <v>8</v>
      </c>
      <c r="G82" s="211" t="s">
        <v>1113</v>
      </c>
      <c r="H82" s="211"/>
      <c r="J82" s="148"/>
      <c r="K82" s="148"/>
      <c r="L82" s="148"/>
    </row>
    <row r="83" spans="1:17" s="212" customFormat="1">
      <c r="A83" s="210">
        <v>43245</v>
      </c>
      <c r="B83" s="211" t="s">
        <v>4</v>
      </c>
      <c r="C83" s="211">
        <v>2326</v>
      </c>
      <c r="D83" s="211" t="s">
        <v>205</v>
      </c>
      <c r="E83" s="211" t="s">
        <v>24</v>
      </c>
      <c r="F83" s="211" t="s">
        <v>7</v>
      </c>
      <c r="G83" s="211" t="s">
        <v>1113</v>
      </c>
      <c r="H83" s="211"/>
      <c r="J83" s="148"/>
      <c r="K83" s="148"/>
      <c r="L83" s="148"/>
    </row>
    <row r="84" spans="1:17" s="212" customFormat="1">
      <c r="A84" s="210">
        <v>43226</v>
      </c>
      <c r="B84" s="211" t="s">
        <v>7</v>
      </c>
      <c r="C84" s="211">
        <v>54500</v>
      </c>
      <c r="D84" s="211" t="s">
        <v>1546</v>
      </c>
      <c r="E84" s="211" t="s">
        <v>7</v>
      </c>
      <c r="F84" s="211" t="s">
        <v>7</v>
      </c>
      <c r="G84" s="211" t="s">
        <v>1547</v>
      </c>
      <c r="H84" s="218"/>
      <c r="J84" s="148"/>
      <c r="K84" s="148"/>
      <c r="L84" s="148"/>
    </row>
    <row r="85" spans="1:17" s="212" customFormat="1">
      <c r="A85" s="210">
        <v>43222</v>
      </c>
      <c r="B85" s="211" t="s">
        <v>7</v>
      </c>
      <c r="C85" s="211">
        <v>57310</v>
      </c>
      <c r="D85" s="211" t="s">
        <v>833</v>
      </c>
      <c r="E85" s="211" t="s">
        <v>7</v>
      </c>
      <c r="F85" s="211" t="s">
        <v>24</v>
      </c>
      <c r="G85" s="211" t="s">
        <v>1491</v>
      </c>
      <c r="H85" s="211"/>
      <c r="J85" s="148"/>
      <c r="K85" s="148"/>
      <c r="L85" s="148"/>
    </row>
    <row r="86" spans="1:17" s="212" customFormat="1">
      <c r="A86" s="210">
        <v>43233</v>
      </c>
      <c r="B86" s="211" t="s">
        <v>4</v>
      </c>
      <c r="C86" s="211">
        <v>3855</v>
      </c>
      <c r="D86" s="211" t="s">
        <v>304</v>
      </c>
      <c r="E86" s="211" t="s">
        <v>6</v>
      </c>
      <c r="F86" s="211" t="s">
        <v>24</v>
      </c>
      <c r="G86" s="211" t="s">
        <v>1687</v>
      </c>
      <c r="H86" s="211"/>
      <c r="J86" s="148"/>
      <c r="K86" s="148"/>
      <c r="L86" s="148"/>
    </row>
    <row r="87" spans="1:17" s="212" customFormat="1">
      <c r="A87" s="210">
        <v>43221</v>
      </c>
      <c r="B87" s="211" t="s">
        <v>4</v>
      </c>
      <c r="C87" s="211">
        <v>8838</v>
      </c>
      <c r="D87" s="211" t="s">
        <v>1407</v>
      </c>
      <c r="E87" s="211" t="s">
        <v>10</v>
      </c>
      <c r="F87" s="211" t="s">
        <v>24</v>
      </c>
      <c r="G87" s="211" t="s">
        <v>1474</v>
      </c>
      <c r="H87" s="211"/>
      <c r="J87" s="148"/>
      <c r="K87" s="148"/>
      <c r="L87" s="148"/>
    </row>
    <row r="88" spans="1:17" s="212" customFormat="1">
      <c r="A88" s="210">
        <v>43233</v>
      </c>
      <c r="B88" s="211" t="s">
        <v>7</v>
      </c>
      <c r="C88" s="211">
        <v>57700</v>
      </c>
      <c r="D88" s="211" t="s">
        <v>412</v>
      </c>
      <c r="E88" s="211" t="s">
        <v>7</v>
      </c>
      <c r="F88" s="211" t="s">
        <v>1627</v>
      </c>
      <c r="G88" s="211" t="s">
        <v>1685</v>
      </c>
      <c r="H88" s="211"/>
      <c r="J88" s="148"/>
      <c r="K88" s="148"/>
      <c r="L88" s="148"/>
    </row>
    <row r="89" spans="1:17" s="212" customFormat="1">
      <c r="A89" s="210">
        <v>43230</v>
      </c>
      <c r="B89" s="211" t="s">
        <v>4</v>
      </c>
      <c r="C89" s="211">
        <v>4929</v>
      </c>
      <c r="D89" s="211" t="s">
        <v>1570</v>
      </c>
      <c r="E89" s="211" t="s">
        <v>6</v>
      </c>
      <c r="F89" s="211" t="s">
        <v>24</v>
      </c>
      <c r="G89" s="211" t="s">
        <v>1100</v>
      </c>
      <c r="H89" s="211"/>
      <c r="J89" s="148"/>
      <c r="K89" s="148"/>
      <c r="L89" s="148"/>
    </row>
    <row r="90" spans="1:17" s="212" customFormat="1">
      <c r="A90" s="210">
        <v>43246</v>
      </c>
      <c r="B90" s="211" t="s">
        <v>7</v>
      </c>
      <c r="C90" s="211">
        <v>57130</v>
      </c>
      <c r="D90" s="211" t="s">
        <v>1886</v>
      </c>
      <c r="E90" s="211" t="s">
        <v>7</v>
      </c>
      <c r="F90" s="211" t="s">
        <v>24</v>
      </c>
      <c r="G90" s="211" t="s">
        <v>1887</v>
      </c>
      <c r="H90" s="211"/>
      <c r="J90" s="148"/>
      <c r="K90" s="148"/>
      <c r="L90" s="148"/>
    </row>
    <row r="91" spans="1:17" s="212" customFormat="1">
      <c r="A91" s="210">
        <v>43246</v>
      </c>
      <c r="B91" s="211" t="s">
        <v>4</v>
      </c>
      <c r="C91" s="211">
        <v>4651</v>
      </c>
      <c r="D91" s="211" t="s">
        <v>131</v>
      </c>
      <c r="E91" s="211" t="s">
        <v>1883</v>
      </c>
      <c r="F91" s="211" t="s">
        <v>24</v>
      </c>
      <c r="G91" s="211" t="s">
        <v>1884</v>
      </c>
      <c r="H91" s="211"/>
      <c r="J91" s="148"/>
      <c r="K91" s="148"/>
      <c r="L91" s="148"/>
    </row>
    <row r="92" spans="1:17" s="212" customFormat="1" ht="21">
      <c r="A92" s="210">
        <v>43222</v>
      </c>
      <c r="B92" s="211" t="s">
        <v>4</v>
      </c>
      <c r="C92" s="211">
        <v>1281</v>
      </c>
      <c r="D92" s="211" t="s">
        <v>132</v>
      </c>
      <c r="E92" s="211" t="s">
        <v>18</v>
      </c>
      <c r="F92" s="211" t="s">
        <v>24</v>
      </c>
      <c r="G92" s="211" t="s">
        <v>1492</v>
      </c>
      <c r="H92" s="211"/>
      <c r="I92"/>
      <c r="J92" s="632"/>
      <c r="K92" s="247"/>
      <c r="L92" s="622"/>
      <c r="M92"/>
      <c r="N92"/>
      <c r="O92"/>
      <c r="P92"/>
      <c r="Q92"/>
    </row>
    <row r="93" spans="1:17" s="212" customFormat="1">
      <c r="A93" s="210">
        <v>43241</v>
      </c>
      <c r="B93" s="211" t="s">
        <v>4</v>
      </c>
      <c r="C93" s="211">
        <v>4513</v>
      </c>
      <c r="D93" s="211" t="s">
        <v>206</v>
      </c>
      <c r="E93" s="211" t="s">
        <v>5</v>
      </c>
      <c r="F93" s="211" t="s">
        <v>25</v>
      </c>
      <c r="G93" s="211" t="s">
        <v>1872</v>
      </c>
      <c r="H93" s="211"/>
      <c r="J93" s="148"/>
      <c r="K93" s="148"/>
      <c r="L93" s="148"/>
    </row>
    <row r="94" spans="1:17" s="212" customFormat="1">
      <c r="A94" s="210">
        <v>43226</v>
      </c>
      <c r="B94" s="211" t="s">
        <v>4</v>
      </c>
      <c r="C94" s="211">
        <v>7304</v>
      </c>
      <c r="D94" s="211" t="s">
        <v>1540</v>
      </c>
      <c r="E94" s="211" t="s">
        <v>5</v>
      </c>
      <c r="F94" s="211" t="s">
        <v>1541</v>
      </c>
      <c r="G94" s="211" t="s">
        <v>1542</v>
      </c>
      <c r="H94" s="211"/>
      <c r="J94" s="148"/>
      <c r="K94" s="148"/>
      <c r="L94" s="148"/>
    </row>
    <row r="95" spans="1:17" s="212" customFormat="1">
      <c r="A95" s="210">
        <v>43221</v>
      </c>
      <c r="B95" s="211" t="s">
        <v>4</v>
      </c>
      <c r="C95" s="211">
        <v>2266</v>
      </c>
      <c r="D95" s="211" t="s">
        <v>132</v>
      </c>
      <c r="E95" s="211" t="s">
        <v>6</v>
      </c>
      <c r="F95" s="211" t="s">
        <v>4</v>
      </c>
      <c r="G95" s="211" t="s">
        <v>1200</v>
      </c>
      <c r="H95" s="211"/>
      <c r="J95" s="148"/>
      <c r="K95" s="148"/>
      <c r="L95" s="148"/>
    </row>
    <row r="96" spans="1:17" s="212" customFormat="1">
      <c r="A96" s="210">
        <v>43244</v>
      </c>
      <c r="B96" s="211" t="s">
        <v>4</v>
      </c>
      <c r="C96" s="211">
        <v>1617</v>
      </c>
      <c r="D96" s="211" t="s">
        <v>132</v>
      </c>
      <c r="E96" s="211" t="s">
        <v>7</v>
      </c>
      <c r="F96" s="211" t="s">
        <v>7</v>
      </c>
      <c r="G96" s="211" t="s">
        <v>1115</v>
      </c>
      <c r="H96" s="211"/>
      <c r="J96" s="148"/>
      <c r="K96" s="148"/>
      <c r="L96" s="148"/>
    </row>
    <row r="97" spans="1:17" s="212" customFormat="1">
      <c r="A97" s="210">
        <v>43244</v>
      </c>
      <c r="B97" s="211" t="s">
        <v>4</v>
      </c>
      <c r="C97" s="211">
        <v>7410</v>
      </c>
      <c r="D97" s="211" t="s">
        <v>1850</v>
      </c>
      <c r="E97" s="211" t="s">
        <v>4</v>
      </c>
      <c r="F97" s="211" t="s">
        <v>4</v>
      </c>
      <c r="G97" s="211" t="s">
        <v>1038</v>
      </c>
      <c r="H97" s="211"/>
      <c r="J97" s="148"/>
      <c r="K97" s="148"/>
      <c r="L97" s="148"/>
    </row>
    <row r="98" spans="1:17" s="212" customFormat="1">
      <c r="A98" s="210">
        <v>43221</v>
      </c>
      <c r="B98" s="211" t="s">
        <v>4</v>
      </c>
      <c r="C98" s="211">
        <v>3813</v>
      </c>
      <c r="D98" s="211" t="s">
        <v>304</v>
      </c>
      <c r="E98" s="211" t="s">
        <v>9</v>
      </c>
      <c r="F98" s="211" t="s">
        <v>7</v>
      </c>
      <c r="G98" s="211" t="s">
        <v>463</v>
      </c>
      <c r="H98" s="211"/>
      <c r="J98" s="148"/>
      <c r="K98" s="148"/>
      <c r="L98" s="148"/>
    </row>
    <row r="99" spans="1:17" s="212" customFormat="1">
      <c r="A99" s="210">
        <v>43221</v>
      </c>
      <c r="B99" s="211" t="s">
        <v>7</v>
      </c>
      <c r="C99" s="211">
        <v>57180</v>
      </c>
      <c r="D99" s="211" t="s">
        <v>823</v>
      </c>
      <c r="E99" s="211" t="s">
        <v>7</v>
      </c>
      <c r="F99" s="211" t="s">
        <v>24</v>
      </c>
      <c r="G99" s="211" t="s">
        <v>123</v>
      </c>
      <c r="H99" s="211"/>
      <c r="J99" s="148"/>
      <c r="K99" s="148"/>
      <c r="L99" s="148"/>
    </row>
    <row r="100" spans="1:17" s="212" customFormat="1">
      <c r="A100" s="210">
        <v>43221</v>
      </c>
      <c r="B100" s="211" t="s">
        <v>7</v>
      </c>
      <c r="C100" s="211">
        <v>57330</v>
      </c>
      <c r="D100" s="211" t="s">
        <v>1463</v>
      </c>
      <c r="E100" s="211" t="s">
        <v>5</v>
      </c>
      <c r="F100" s="211" t="s">
        <v>5</v>
      </c>
      <c r="G100" s="211" t="s">
        <v>123</v>
      </c>
      <c r="H100" s="211"/>
      <c r="J100" s="148"/>
      <c r="K100" s="148"/>
      <c r="L100" s="148"/>
    </row>
    <row r="101" spans="1:17" s="212" customFormat="1">
      <c r="A101" s="210">
        <v>43221</v>
      </c>
      <c r="B101" s="211" t="s">
        <v>4</v>
      </c>
      <c r="C101" s="211">
        <v>1842</v>
      </c>
      <c r="D101" s="211" t="s">
        <v>136</v>
      </c>
      <c r="E101" s="211" t="s">
        <v>7</v>
      </c>
      <c r="F101" s="211" t="s">
        <v>24</v>
      </c>
      <c r="G101" s="211" t="s">
        <v>123</v>
      </c>
      <c r="H101" s="211"/>
      <c r="J101" s="148"/>
      <c r="K101" s="148"/>
      <c r="L101" s="148"/>
    </row>
    <row r="102" spans="1:17" s="212" customFormat="1">
      <c r="A102" s="210">
        <v>43221</v>
      </c>
      <c r="B102" s="211" t="s">
        <v>4</v>
      </c>
      <c r="C102" s="211">
        <v>1228</v>
      </c>
      <c r="D102" s="211" t="s">
        <v>132</v>
      </c>
      <c r="E102" s="211" t="s">
        <v>14</v>
      </c>
      <c r="F102" s="211" t="s">
        <v>24</v>
      </c>
      <c r="G102" s="211" t="s">
        <v>123</v>
      </c>
      <c r="H102" s="211"/>
      <c r="J102" s="148"/>
      <c r="K102" s="148"/>
      <c r="L102" s="148"/>
    </row>
    <row r="103" spans="1:17" s="212" customFormat="1">
      <c r="A103" s="210">
        <v>43221</v>
      </c>
      <c r="B103" s="211" t="s">
        <v>4</v>
      </c>
      <c r="C103" s="211">
        <v>2168</v>
      </c>
      <c r="D103" s="211" t="s">
        <v>132</v>
      </c>
      <c r="E103" s="211" t="s">
        <v>28</v>
      </c>
      <c r="F103" s="211" t="s">
        <v>78</v>
      </c>
      <c r="G103" s="211" t="s">
        <v>123</v>
      </c>
      <c r="H103" s="211"/>
      <c r="J103" s="148"/>
      <c r="K103" s="148"/>
      <c r="L103" s="148"/>
    </row>
    <row r="104" spans="1:17" s="212" customFormat="1">
      <c r="A104" s="210">
        <v>43226</v>
      </c>
      <c r="B104" s="211" t="s">
        <v>4</v>
      </c>
      <c r="C104" s="211">
        <v>1537</v>
      </c>
      <c r="D104" s="211" t="s">
        <v>205</v>
      </c>
      <c r="E104" s="211" t="s">
        <v>25</v>
      </c>
      <c r="F104" s="211" t="s">
        <v>7</v>
      </c>
      <c r="G104" s="211" t="s">
        <v>123</v>
      </c>
      <c r="H104" s="211"/>
      <c r="J104" s="148"/>
      <c r="K104" s="148"/>
      <c r="L104" s="148"/>
    </row>
    <row r="105" spans="1:17" s="212" customFormat="1">
      <c r="A105" s="210">
        <v>43230</v>
      </c>
      <c r="B105" s="211" t="s">
        <v>4</v>
      </c>
      <c r="C105" s="211">
        <v>5410</v>
      </c>
      <c r="D105" s="211" t="s">
        <v>1562</v>
      </c>
      <c r="E105" s="211" t="s">
        <v>5</v>
      </c>
      <c r="F105" s="211" t="s">
        <v>6</v>
      </c>
      <c r="G105" s="211" t="s">
        <v>123</v>
      </c>
      <c r="H105" s="211"/>
      <c r="J105" s="148"/>
      <c r="K105" s="148"/>
      <c r="L105" s="148"/>
    </row>
    <row r="106" spans="1:17" s="212" customFormat="1">
      <c r="A106" s="210">
        <v>43230</v>
      </c>
      <c r="B106" s="211" t="s">
        <v>4</v>
      </c>
      <c r="C106" s="211">
        <v>8323</v>
      </c>
      <c r="D106" s="211" t="s">
        <v>202</v>
      </c>
      <c r="E106" s="211" t="s">
        <v>5</v>
      </c>
      <c r="F106" s="211" t="s">
        <v>5</v>
      </c>
      <c r="G106" s="211" t="s">
        <v>123</v>
      </c>
      <c r="H106" s="211"/>
      <c r="J106" s="148"/>
      <c r="K106" s="148"/>
      <c r="L106" s="148"/>
    </row>
    <row r="107" spans="1:17" s="212" customFormat="1">
      <c r="A107" s="210">
        <v>43230</v>
      </c>
      <c r="B107" s="211" t="s">
        <v>4</v>
      </c>
      <c r="C107" s="211">
        <v>8838</v>
      </c>
      <c r="D107" s="211" t="s">
        <v>1407</v>
      </c>
      <c r="E107" s="211" t="s">
        <v>1592</v>
      </c>
      <c r="F107" s="211" t="s">
        <v>5</v>
      </c>
      <c r="G107" s="211" t="s">
        <v>123</v>
      </c>
      <c r="H107" s="211"/>
      <c r="J107" s="148"/>
      <c r="K107" s="148"/>
      <c r="L107" s="148"/>
    </row>
    <row r="108" spans="1:17" s="212" customFormat="1" ht="21">
      <c r="A108" s="210">
        <v>43230</v>
      </c>
      <c r="B108" s="211" t="s">
        <v>4</v>
      </c>
      <c r="C108" s="211">
        <v>4998</v>
      </c>
      <c r="D108" s="211" t="s">
        <v>673</v>
      </c>
      <c r="E108" s="211" t="s">
        <v>4</v>
      </c>
      <c r="F108" s="211" t="s">
        <v>1601</v>
      </c>
      <c r="G108" s="211" t="s">
        <v>123</v>
      </c>
      <c r="H108" s="211"/>
      <c r="I108"/>
      <c r="J108" s="633"/>
      <c r="K108" s="247"/>
      <c r="L108" s="622"/>
      <c r="M108"/>
      <c r="N108"/>
      <c r="O108"/>
      <c r="P108"/>
      <c r="Q108"/>
    </row>
    <row r="109" spans="1:17" s="212" customFormat="1">
      <c r="A109" s="210">
        <v>43231</v>
      </c>
      <c r="B109" s="211" t="s">
        <v>4</v>
      </c>
      <c r="C109" s="211">
        <v>4412</v>
      </c>
      <c r="D109" s="211" t="s">
        <v>145</v>
      </c>
      <c r="E109" s="211" t="s">
        <v>7</v>
      </c>
      <c r="F109" s="211" t="s">
        <v>24</v>
      </c>
      <c r="G109" s="211" t="s">
        <v>123</v>
      </c>
      <c r="H109" s="211"/>
      <c r="I109"/>
      <c r="J109"/>
      <c r="K109"/>
      <c r="L109"/>
      <c r="M109"/>
      <c r="N109"/>
      <c r="O109"/>
      <c r="P109"/>
      <c r="Q109"/>
    </row>
    <row r="110" spans="1:17" s="212" customFormat="1">
      <c r="A110" s="210">
        <v>43233</v>
      </c>
      <c r="B110" s="211" t="s">
        <v>4</v>
      </c>
      <c r="C110" s="211">
        <v>8352</v>
      </c>
      <c r="D110" s="211" t="s">
        <v>149</v>
      </c>
      <c r="E110" s="211" t="s">
        <v>5</v>
      </c>
      <c r="F110" s="211" t="s">
        <v>6</v>
      </c>
      <c r="G110" s="211" t="s">
        <v>123</v>
      </c>
      <c r="H110" s="211"/>
      <c r="I110"/>
      <c r="J110"/>
      <c r="K110"/>
      <c r="L110"/>
      <c r="M110"/>
      <c r="N110"/>
      <c r="O110"/>
      <c r="P110"/>
      <c r="Q110"/>
    </row>
    <row r="111" spans="1:17" s="212" customFormat="1">
      <c r="A111" s="210">
        <v>43233</v>
      </c>
      <c r="B111" s="211" t="s">
        <v>4</v>
      </c>
      <c r="C111" s="211">
        <v>4522</v>
      </c>
      <c r="D111" s="211" t="s">
        <v>207</v>
      </c>
      <c r="E111" s="211" t="s">
        <v>5</v>
      </c>
      <c r="F111" s="211" t="s">
        <v>7</v>
      </c>
      <c r="G111" s="211" t="s">
        <v>123</v>
      </c>
      <c r="H111" s="211"/>
      <c r="I111"/>
      <c r="J111"/>
      <c r="K111"/>
      <c r="L111"/>
      <c r="M111"/>
      <c r="N111"/>
      <c r="O111"/>
      <c r="P111"/>
      <c r="Q111"/>
    </row>
    <row r="112" spans="1:17" s="212" customFormat="1">
      <c r="A112" s="210">
        <v>43240</v>
      </c>
      <c r="B112" s="211" t="s">
        <v>4</v>
      </c>
      <c r="C112" s="211">
        <v>3584</v>
      </c>
      <c r="D112" s="211" t="s">
        <v>168</v>
      </c>
      <c r="E112" s="211" t="s">
        <v>5</v>
      </c>
      <c r="F112" s="211" t="s">
        <v>5</v>
      </c>
      <c r="G112" s="211" t="s">
        <v>123</v>
      </c>
      <c r="H112" s="211"/>
    </row>
    <row r="113" spans="1:18" s="212" customFormat="1">
      <c r="A113" s="210">
        <v>43240</v>
      </c>
      <c r="B113" s="211" t="s">
        <v>4</v>
      </c>
      <c r="C113" s="211">
        <v>4368</v>
      </c>
      <c r="D113" s="211" t="s">
        <v>145</v>
      </c>
      <c r="E113" s="211" t="s">
        <v>7</v>
      </c>
      <c r="F113" s="211" t="s">
        <v>24</v>
      </c>
      <c r="G113" s="211" t="s">
        <v>123</v>
      </c>
      <c r="H113" s="211"/>
    </row>
    <row r="114" spans="1:18" s="212" customFormat="1">
      <c r="A114" s="210">
        <v>43241</v>
      </c>
      <c r="B114" s="211" t="s">
        <v>4</v>
      </c>
      <c r="C114" s="211">
        <v>6962</v>
      </c>
      <c r="D114" s="211" t="s">
        <v>648</v>
      </c>
      <c r="E114" s="211" t="s">
        <v>5</v>
      </c>
      <c r="F114" s="211" t="s">
        <v>6</v>
      </c>
      <c r="G114" s="211" t="s">
        <v>123</v>
      </c>
      <c r="H114" s="211"/>
    </row>
    <row r="115" spans="1:18" s="212" customFormat="1">
      <c r="A115" s="210">
        <v>43241</v>
      </c>
      <c r="B115" s="211" t="s">
        <v>4</v>
      </c>
      <c r="C115" s="211">
        <v>4815</v>
      </c>
      <c r="D115" s="211" t="s">
        <v>296</v>
      </c>
      <c r="E115" s="211" t="s">
        <v>7</v>
      </c>
      <c r="F115" s="211" t="s">
        <v>25</v>
      </c>
      <c r="G115" s="211" t="s">
        <v>123</v>
      </c>
      <c r="H115" s="211"/>
    </row>
    <row r="116" spans="1:18" s="212" customFormat="1">
      <c r="A116" s="210">
        <v>43242</v>
      </c>
      <c r="B116" s="211" t="s">
        <v>4</v>
      </c>
      <c r="C116" s="211">
        <v>4039</v>
      </c>
      <c r="D116" s="211" t="s">
        <v>141</v>
      </c>
      <c r="E116" s="211" t="s">
        <v>7</v>
      </c>
      <c r="F116" s="211" t="s">
        <v>5</v>
      </c>
      <c r="G116" s="211" t="s">
        <v>123</v>
      </c>
      <c r="H116" s="211"/>
    </row>
    <row r="117" spans="1:18" s="212" customFormat="1">
      <c r="A117" s="210">
        <v>43243</v>
      </c>
      <c r="B117" s="211" t="s">
        <v>4</v>
      </c>
      <c r="C117" s="211">
        <v>1465</v>
      </c>
      <c r="D117" s="211" t="s">
        <v>205</v>
      </c>
      <c r="E117" s="211" t="s">
        <v>5</v>
      </c>
      <c r="F117" s="211" t="s">
        <v>6</v>
      </c>
      <c r="G117" s="211" t="s">
        <v>123</v>
      </c>
      <c r="H117" s="211"/>
    </row>
    <row r="118" spans="1:18" s="212" customFormat="1">
      <c r="A118" s="210">
        <v>43245</v>
      </c>
      <c r="B118" s="211" t="s">
        <v>4</v>
      </c>
      <c r="C118" s="211">
        <v>5316</v>
      </c>
      <c r="D118" s="211" t="s">
        <v>1820</v>
      </c>
      <c r="E118" s="211" t="s">
        <v>5</v>
      </c>
      <c r="F118" s="211" t="s">
        <v>6</v>
      </c>
      <c r="G118" s="211" t="s">
        <v>123</v>
      </c>
      <c r="H118" s="211"/>
    </row>
    <row r="119" spans="1:18" s="212" customFormat="1">
      <c r="A119" s="210">
        <v>43245</v>
      </c>
      <c r="B119" s="211" t="s">
        <v>4</v>
      </c>
      <c r="C119" s="211">
        <v>1439</v>
      </c>
      <c r="D119" s="211" t="s">
        <v>205</v>
      </c>
      <c r="E119" s="211" t="s">
        <v>24</v>
      </c>
      <c r="F119" s="211" t="s">
        <v>24</v>
      </c>
      <c r="G119" s="211" t="s">
        <v>123</v>
      </c>
      <c r="H119" s="211"/>
    </row>
    <row r="120" spans="1:18" s="212" customFormat="1">
      <c r="A120" s="210">
        <v>43245</v>
      </c>
      <c r="B120" s="211" t="s">
        <v>4</v>
      </c>
      <c r="C120" s="211">
        <v>4039</v>
      </c>
      <c r="D120" s="211" t="s">
        <v>141</v>
      </c>
      <c r="E120" s="211" t="s">
        <v>1841</v>
      </c>
      <c r="F120" s="211" t="s">
        <v>1841</v>
      </c>
      <c r="G120" s="211" t="s">
        <v>435</v>
      </c>
      <c r="H120" s="211"/>
    </row>
    <row r="121" spans="1:18" s="212" customFormat="1">
      <c r="A121" s="210">
        <v>43244</v>
      </c>
      <c r="B121" s="211" t="s">
        <v>4</v>
      </c>
      <c r="C121" s="211">
        <v>4990</v>
      </c>
      <c r="D121" s="211" t="s">
        <v>158</v>
      </c>
      <c r="E121" s="211" t="s">
        <v>25</v>
      </c>
      <c r="F121" s="211" t="s">
        <v>5</v>
      </c>
      <c r="G121" s="211" t="s">
        <v>123</v>
      </c>
      <c r="H121" s="211"/>
    </row>
    <row r="122" spans="1:18" s="212" customFormat="1">
      <c r="A122" s="210">
        <v>43244</v>
      </c>
      <c r="B122" s="211" t="s">
        <v>1854</v>
      </c>
      <c r="C122" s="211">
        <v>2624</v>
      </c>
      <c r="D122" s="211" t="s">
        <v>205</v>
      </c>
      <c r="E122" s="211" t="s">
        <v>7</v>
      </c>
      <c r="F122" s="211" t="s">
        <v>4</v>
      </c>
      <c r="G122" s="211" t="s">
        <v>123</v>
      </c>
      <c r="H122" s="211"/>
    </row>
    <row r="123" spans="1:18" s="212" customFormat="1">
      <c r="A123" s="210">
        <v>43244</v>
      </c>
      <c r="B123" s="211" t="s">
        <v>4</v>
      </c>
      <c r="C123" s="211">
        <v>5531</v>
      </c>
      <c r="D123" s="211" t="s">
        <v>1858</v>
      </c>
      <c r="E123" s="211" t="s">
        <v>7</v>
      </c>
      <c r="F123" s="211" t="s">
        <v>10</v>
      </c>
      <c r="G123" s="211" t="s">
        <v>123</v>
      </c>
      <c r="H123" s="211"/>
    </row>
    <row r="124" spans="1:18" s="212" customFormat="1">
      <c r="A124" s="210">
        <v>43244</v>
      </c>
      <c r="B124" s="211" t="s">
        <v>4</v>
      </c>
      <c r="C124" s="211">
        <v>4978</v>
      </c>
      <c r="D124" s="211" t="s">
        <v>1861</v>
      </c>
      <c r="E124" s="211" t="s">
        <v>5</v>
      </c>
      <c r="F124" s="211" t="s">
        <v>5</v>
      </c>
      <c r="G124" s="211" t="s">
        <v>123</v>
      </c>
      <c r="H124" s="211"/>
    </row>
    <row r="125" spans="1:18" s="212" customFormat="1">
      <c r="A125" s="210">
        <v>43239</v>
      </c>
      <c r="B125" s="211" t="s">
        <v>4</v>
      </c>
      <c r="C125" s="211">
        <v>4970</v>
      </c>
      <c r="D125" s="211" t="s">
        <v>199</v>
      </c>
      <c r="E125" s="211" t="s">
        <v>9</v>
      </c>
      <c r="F125" s="211" t="s">
        <v>7</v>
      </c>
      <c r="G125" s="211" t="s">
        <v>478</v>
      </c>
      <c r="H125" s="211"/>
    </row>
    <row r="126" spans="1:18" s="212" customFormat="1">
      <c r="A126" s="210">
        <v>43240</v>
      </c>
      <c r="B126" s="211" t="s">
        <v>4</v>
      </c>
      <c r="C126" s="211">
        <v>8034</v>
      </c>
      <c r="D126" s="211" t="s">
        <v>135</v>
      </c>
      <c r="E126" s="211" t="s">
        <v>7</v>
      </c>
      <c r="F126" s="211" t="s">
        <v>24</v>
      </c>
      <c r="G126" s="211" t="s">
        <v>478</v>
      </c>
      <c r="H126" s="211"/>
    </row>
    <row r="127" spans="1:18" s="212" customFormat="1">
      <c r="A127" s="210">
        <v>43233</v>
      </c>
      <c r="B127" s="211" t="s">
        <v>4</v>
      </c>
      <c r="C127" s="211">
        <v>1265</v>
      </c>
      <c r="D127" s="211" t="s">
        <v>205</v>
      </c>
      <c r="E127" s="211" t="s">
        <v>18</v>
      </c>
      <c r="F127" s="211" t="s">
        <v>24</v>
      </c>
      <c r="G127" s="211" t="s">
        <v>1639</v>
      </c>
      <c r="H127" s="211"/>
    </row>
    <row r="128" spans="1:18" s="212" customFormat="1" ht="21">
      <c r="A128" s="210">
        <v>43239</v>
      </c>
      <c r="B128" s="211" t="s">
        <v>4</v>
      </c>
      <c r="C128" s="211">
        <v>4975</v>
      </c>
      <c r="D128" s="211" t="s">
        <v>199</v>
      </c>
      <c r="E128" s="211" t="s">
        <v>5</v>
      </c>
      <c r="F128" s="211" t="s">
        <v>5</v>
      </c>
      <c r="G128" s="211" t="s">
        <v>1717</v>
      </c>
      <c r="H128" s="211"/>
      <c r="R128" s="621"/>
    </row>
    <row r="129" spans="1:18" s="212" customFormat="1" ht="21">
      <c r="A129" s="210">
        <v>43225</v>
      </c>
      <c r="B129" s="211" t="s">
        <v>4</v>
      </c>
      <c r="C129" s="211">
        <v>8021</v>
      </c>
      <c r="D129" s="211" t="s">
        <v>135</v>
      </c>
      <c r="E129" s="211" t="s">
        <v>638</v>
      </c>
      <c r="F129" s="211" t="s">
        <v>4</v>
      </c>
      <c r="G129" s="211" t="s">
        <v>1527</v>
      </c>
      <c r="H129" s="211"/>
      <c r="R129" s="622"/>
    </row>
    <row r="130" spans="1:18" s="212" customFormat="1" ht="21">
      <c r="A130" s="210">
        <v>43246</v>
      </c>
      <c r="B130" s="211" t="s">
        <v>4</v>
      </c>
      <c r="C130" s="211">
        <v>4650</v>
      </c>
      <c r="D130" s="211" t="s">
        <v>1879</v>
      </c>
      <c r="E130" s="211" t="s">
        <v>6</v>
      </c>
      <c r="F130" s="211" t="s">
        <v>7</v>
      </c>
      <c r="G130" s="211" t="s">
        <v>1880</v>
      </c>
      <c r="H130" s="211"/>
      <c r="R130" s="622"/>
    </row>
    <row r="131" spans="1:18" s="212" customFormat="1" ht="21">
      <c r="A131" s="210">
        <v>43233</v>
      </c>
      <c r="B131" s="211" t="s">
        <v>4</v>
      </c>
      <c r="C131" s="211">
        <v>3273</v>
      </c>
      <c r="D131" s="211" t="s">
        <v>333</v>
      </c>
      <c r="E131" s="211" t="s">
        <v>5</v>
      </c>
      <c r="F131" s="211" t="s">
        <v>5</v>
      </c>
      <c r="G131" s="211" t="s">
        <v>1688</v>
      </c>
      <c r="H131" s="211"/>
      <c r="R131" s="622"/>
    </row>
    <row r="132" spans="1:18" s="212" customFormat="1" ht="21">
      <c r="A132" s="210">
        <v>43232</v>
      </c>
      <c r="B132" s="211" t="s">
        <v>4</v>
      </c>
      <c r="C132" s="211">
        <v>75020</v>
      </c>
      <c r="D132" s="211" t="s">
        <v>716</v>
      </c>
      <c r="E132" s="211" t="s">
        <v>7</v>
      </c>
      <c r="F132" s="211" t="s">
        <v>24</v>
      </c>
      <c r="G132" s="211" t="s">
        <v>1620</v>
      </c>
      <c r="H132" s="211"/>
      <c r="R132" s="622"/>
    </row>
    <row r="133" spans="1:18" s="212" customFormat="1" ht="21">
      <c r="A133" s="210">
        <v>43225</v>
      </c>
      <c r="B133" s="211" t="s">
        <v>4</v>
      </c>
      <c r="C133" s="211">
        <v>8557</v>
      </c>
      <c r="D133" s="211" t="s">
        <v>1534</v>
      </c>
      <c r="E133" s="211" t="s">
        <v>5</v>
      </c>
      <c r="F133" s="211" t="s">
        <v>4</v>
      </c>
      <c r="G133" s="211" t="s">
        <v>2712</v>
      </c>
      <c r="H133" s="211"/>
      <c r="R133" s="622"/>
    </row>
    <row r="134" spans="1:18" s="212" customFormat="1" ht="21">
      <c r="A134" s="210">
        <v>43225</v>
      </c>
      <c r="B134" s="211" t="s">
        <v>7</v>
      </c>
      <c r="C134" s="211">
        <v>57570</v>
      </c>
      <c r="D134" s="211" t="s">
        <v>1535</v>
      </c>
      <c r="E134" s="211" t="s">
        <v>7</v>
      </c>
      <c r="F134" s="211" t="s">
        <v>7</v>
      </c>
      <c r="G134" s="211" t="s">
        <v>2712</v>
      </c>
      <c r="H134" s="211"/>
      <c r="R134" s="622"/>
    </row>
    <row r="135" spans="1:18" s="212" customFormat="1" ht="21">
      <c r="A135" s="210">
        <v>43228</v>
      </c>
      <c r="B135" s="211" t="s">
        <v>7</v>
      </c>
      <c r="C135" s="211">
        <v>57320</v>
      </c>
      <c r="D135" s="211" t="s">
        <v>1558</v>
      </c>
      <c r="E135" s="211" t="s">
        <v>7</v>
      </c>
      <c r="F135" s="211" t="s">
        <v>7</v>
      </c>
      <c r="G135" s="211" t="s">
        <v>2712</v>
      </c>
      <c r="H135" s="211"/>
      <c r="R135" s="622"/>
    </row>
    <row r="136" spans="1:18" s="212" customFormat="1" ht="21">
      <c r="A136" s="210">
        <v>43229</v>
      </c>
      <c r="B136" s="211" t="s">
        <v>7</v>
      </c>
      <c r="C136" s="211">
        <v>57645</v>
      </c>
      <c r="D136" s="211" t="s">
        <v>1560</v>
      </c>
      <c r="E136" s="211" t="s">
        <v>7</v>
      </c>
      <c r="F136" s="211" t="s">
        <v>24</v>
      </c>
      <c r="G136" s="211" t="s">
        <v>2712</v>
      </c>
      <c r="H136" s="211"/>
      <c r="R136" s="622"/>
    </row>
    <row r="137" spans="1:18" s="212" customFormat="1" ht="21">
      <c r="A137" s="210">
        <v>43229</v>
      </c>
      <c r="B137" s="211" t="s">
        <v>7</v>
      </c>
      <c r="C137" s="211">
        <v>88260</v>
      </c>
      <c r="D137" s="211" t="s">
        <v>1561</v>
      </c>
      <c r="E137" s="211" t="s">
        <v>7</v>
      </c>
      <c r="F137" s="211" t="s">
        <v>7</v>
      </c>
      <c r="G137" s="211" t="s">
        <v>2712</v>
      </c>
      <c r="H137" s="211"/>
      <c r="R137" s="622"/>
    </row>
    <row r="138" spans="1:18" s="212" customFormat="1" ht="21">
      <c r="A138" s="210">
        <v>43230</v>
      </c>
      <c r="B138" s="211" t="s">
        <v>7</v>
      </c>
      <c r="C138" s="211">
        <v>54100</v>
      </c>
      <c r="D138" s="211" t="s">
        <v>750</v>
      </c>
      <c r="E138" s="211" t="s">
        <v>7</v>
      </c>
      <c r="F138" s="211" t="s">
        <v>6</v>
      </c>
      <c r="G138" s="211" t="s">
        <v>2712</v>
      </c>
      <c r="H138" s="211"/>
      <c r="R138" s="247"/>
    </row>
    <row r="139" spans="1:18" s="212" customFormat="1">
      <c r="A139" s="210">
        <v>43230</v>
      </c>
      <c r="B139" s="211" t="s">
        <v>4</v>
      </c>
      <c r="C139" s="211">
        <v>1331</v>
      </c>
      <c r="D139" s="211" t="s">
        <v>132</v>
      </c>
      <c r="E139" s="211" t="s">
        <v>112</v>
      </c>
      <c r="F139" s="211" t="s">
        <v>66</v>
      </c>
      <c r="G139" s="211" t="s">
        <v>2712</v>
      </c>
      <c r="H139" s="211"/>
    </row>
    <row r="140" spans="1:18" s="212" customFormat="1">
      <c r="A140" s="210">
        <v>43230</v>
      </c>
      <c r="B140" s="211" t="s">
        <v>7</v>
      </c>
      <c r="C140" s="211">
        <v>57330</v>
      </c>
      <c r="D140" s="211" t="s">
        <v>413</v>
      </c>
      <c r="E140" s="211" t="s">
        <v>1605</v>
      </c>
      <c r="F140" s="211" t="s">
        <v>7</v>
      </c>
      <c r="G140" s="211" t="s">
        <v>2712</v>
      </c>
      <c r="H140" s="211"/>
    </row>
    <row r="141" spans="1:18" s="212" customFormat="1">
      <c r="A141" s="210">
        <v>43230</v>
      </c>
      <c r="B141" s="211" t="s">
        <v>6</v>
      </c>
      <c r="C141" s="211">
        <v>66557</v>
      </c>
      <c r="D141" s="211" t="s">
        <v>1573</v>
      </c>
      <c r="E141" s="211" t="s">
        <v>6</v>
      </c>
      <c r="F141" s="211" t="s">
        <v>6</v>
      </c>
      <c r="G141" s="211" t="s">
        <v>2712</v>
      </c>
      <c r="H141" s="211"/>
    </row>
    <row r="142" spans="1:18" s="212" customFormat="1">
      <c r="A142" s="210">
        <v>43230</v>
      </c>
      <c r="B142" s="211" t="s">
        <v>7</v>
      </c>
      <c r="C142" s="211">
        <v>57100</v>
      </c>
      <c r="D142" s="211" t="s">
        <v>369</v>
      </c>
      <c r="E142" s="211" t="s">
        <v>7</v>
      </c>
      <c r="F142" s="211" t="s">
        <v>7</v>
      </c>
      <c r="G142" s="211" t="s">
        <v>2712</v>
      </c>
      <c r="H142" s="211"/>
    </row>
    <row r="143" spans="1:18" s="212" customFormat="1" ht="21">
      <c r="A143" s="210">
        <v>43230</v>
      </c>
      <c r="B143" s="211" t="s">
        <v>7</v>
      </c>
      <c r="C143" s="211">
        <v>54100</v>
      </c>
      <c r="D143" s="211" t="s">
        <v>750</v>
      </c>
      <c r="E143" s="211" t="s">
        <v>1579</v>
      </c>
      <c r="F143" s="211" t="s">
        <v>24</v>
      </c>
      <c r="G143" s="211" t="s">
        <v>2712</v>
      </c>
      <c r="H143" s="211"/>
      <c r="J143" s="632"/>
      <c r="K143" s="621"/>
      <c r="L143" s="621"/>
      <c r="M143" s="148"/>
      <c r="N143" s="148"/>
      <c r="O143" s="632"/>
      <c r="P143" s="621"/>
      <c r="Q143" s="621"/>
    </row>
    <row r="144" spans="1:18" s="212" customFormat="1" ht="21">
      <c r="A144" s="210">
        <v>43230</v>
      </c>
      <c r="B144" s="211" t="s">
        <v>22</v>
      </c>
      <c r="C144" s="211">
        <v>6700</v>
      </c>
      <c r="D144" s="211" t="s">
        <v>326</v>
      </c>
      <c r="E144" s="211" t="s">
        <v>66</v>
      </c>
      <c r="F144" s="211" t="s">
        <v>24</v>
      </c>
      <c r="G144" s="211" t="s">
        <v>2712</v>
      </c>
      <c r="H144" s="211"/>
      <c r="J144" s="633"/>
      <c r="K144" s="247"/>
      <c r="L144" s="622"/>
      <c r="M144" s="148"/>
      <c r="N144" s="148"/>
      <c r="O144" s="633"/>
      <c r="P144" s="247"/>
      <c r="Q144" s="622"/>
    </row>
    <row r="145" spans="1:17" s="212" customFormat="1" ht="21">
      <c r="A145" s="210">
        <v>43230</v>
      </c>
      <c r="B145" s="211" t="s">
        <v>4</v>
      </c>
      <c r="C145" s="211">
        <v>7721</v>
      </c>
      <c r="D145" s="211" t="s">
        <v>138</v>
      </c>
      <c r="E145" s="211" t="s">
        <v>79</v>
      </c>
      <c r="F145" s="211" t="s">
        <v>7</v>
      </c>
      <c r="G145" s="211" t="s">
        <v>2712</v>
      </c>
      <c r="H145" s="211"/>
      <c r="J145" s="633"/>
      <c r="K145" s="247"/>
      <c r="L145" s="622"/>
      <c r="M145" s="148"/>
      <c r="N145" s="148"/>
      <c r="O145" s="633"/>
      <c r="P145" s="247"/>
      <c r="Q145" s="622"/>
    </row>
    <row r="146" spans="1:17" s="212" customFormat="1" ht="21">
      <c r="A146" s="210">
        <v>43230</v>
      </c>
      <c r="B146" s="211" t="s">
        <v>7</v>
      </c>
      <c r="C146" s="211">
        <v>57525</v>
      </c>
      <c r="D146" s="211" t="s">
        <v>1586</v>
      </c>
      <c r="E146" s="211" t="s">
        <v>7</v>
      </c>
      <c r="F146" s="211" t="s">
        <v>7</v>
      </c>
      <c r="G146" s="211" t="s">
        <v>2712</v>
      </c>
      <c r="H146" s="211"/>
      <c r="J146" s="632"/>
      <c r="K146" s="247"/>
      <c r="L146" s="622"/>
      <c r="M146" s="148"/>
      <c r="N146" s="148"/>
      <c r="O146" s="632"/>
      <c r="P146" s="247"/>
      <c r="Q146" s="622"/>
    </row>
    <row r="147" spans="1:17" s="212" customFormat="1" ht="21">
      <c r="A147" s="210">
        <v>43230</v>
      </c>
      <c r="B147" s="211" t="s">
        <v>7</v>
      </c>
      <c r="C147" s="211">
        <v>57655</v>
      </c>
      <c r="D147" s="211" t="s">
        <v>1508</v>
      </c>
      <c r="E147" s="211" t="s">
        <v>7</v>
      </c>
      <c r="F147" s="211" t="s">
        <v>7</v>
      </c>
      <c r="G147" s="211" t="s">
        <v>2712</v>
      </c>
      <c r="H147" s="211"/>
      <c r="J147" s="632"/>
      <c r="K147" s="247"/>
      <c r="L147" s="622"/>
      <c r="M147" s="148"/>
      <c r="N147" s="148"/>
      <c r="O147" s="632"/>
      <c r="P147" s="247"/>
      <c r="Q147" s="622"/>
    </row>
    <row r="148" spans="1:17" s="212" customFormat="1" ht="21">
      <c r="A148" s="210">
        <v>43230</v>
      </c>
      <c r="B148" s="211" t="s">
        <v>7</v>
      </c>
      <c r="C148" s="211">
        <v>57420</v>
      </c>
      <c r="D148" s="211" t="s">
        <v>1589</v>
      </c>
      <c r="E148" s="211" t="s">
        <v>7</v>
      </c>
      <c r="F148" s="211" t="s">
        <v>24</v>
      </c>
      <c r="G148" s="211" t="s">
        <v>2712</v>
      </c>
      <c r="H148" s="211"/>
      <c r="J148" s="632"/>
      <c r="K148" s="249"/>
      <c r="L148" s="622"/>
      <c r="M148" s="148"/>
      <c r="N148" s="148"/>
      <c r="O148" s="632"/>
      <c r="P148" s="249"/>
      <c r="Q148" s="622"/>
    </row>
    <row r="149" spans="1:17" s="212" customFormat="1" ht="21">
      <c r="A149" s="210">
        <v>43230</v>
      </c>
      <c r="B149" s="211" t="s">
        <v>4</v>
      </c>
      <c r="C149" s="211">
        <v>7547</v>
      </c>
      <c r="D149" s="211" t="s">
        <v>468</v>
      </c>
      <c r="E149" s="211" t="s">
        <v>66</v>
      </c>
      <c r="F149" s="211" t="s">
        <v>24</v>
      </c>
      <c r="G149" s="211" t="s">
        <v>2712</v>
      </c>
      <c r="H149" s="211"/>
      <c r="J149" s="633"/>
      <c r="K149" s="247"/>
      <c r="L149" s="622"/>
      <c r="M149" s="148"/>
      <c r="N149" s="148"/>
      <c r="O149" s="633"/>
      <c r="P149" s="247"/>
      <c r="Q149" s="622"/>
    </row>
    <row r="150" spans="1:17" s="212" customFormat="1" ht="21">
      <c r="A150" s="210">
        <v>43230</v>
      </c>
      <c r="B150" s="211" t="s">
        <v>4</v>
      </c>
      <c r="C150" s="211">
        <v>8049</v>
      </c>
      <c r="D150" s="211" t="s">
        <v>135</v>
      </c>
      <c r="E150" s="211" t="s">
        <v>66</v>
      </c>
      <c r="F150" s="211" t="s">
        <v>24</v>
      </c>
      <c r="G150" s="211" t="s">
        <v>2712</v>
      </c>
      <c r="H150" s="211"/>
      <c r="I150"/>
      <c r="J150" s="633"/>
      <c r="K150" s="247"/>
      <c r="L150" s="622"/>
      <c r="M150" s="148"/>
      <c r="N150" s="148"/>
      <c r="O150" s="633"/>
      <c r="P150" s="247"/>
      <c r="Q150" s="622"/>
    </row>
    <row r="151" spans="1:17" s="212" customFormat="1" ht="21">
      <c r="A151" s="210">
        <v>43230</v>
      </c>
      <c r="B151" s="211" t="s">
        <v>7</v>
      </c>
      <c r="C151" s="211">
        <v>57480</v>
      </c>
      <c r="D151" s="211" t="s">
        <v>512</v>
      </c>
      <c r="E151" s="211" t="s">
        <v>7</v>
      </c>
      <c r="F151" s="211" t="s">
        <v>7</v>
      </c>
      <c r="G151" s="211" t="s">
        <v>2712</v>
      </c>
      <c r="H151" s="211"/>
      <c r="I151"/>
      <c r="J151" s="632"/>
      <c r="K151" s="247"/>
      <c r="L151" s="622"/>
      <c r="M151" s="148"/>
      <c r="N151" s="148"/>
      <c r="O151" s="632"/>
      <c r="P151" s="247"/>
      <c r="Q151" s="622"/>
    </row>
    <row r="152" spans="1:17" s="212" customFormat="1" ht="21">
      <c r="A152" s="210">
        <v>43230</v>
      </c>
      <c r="B152" s="211" t="s">
        <v>7</v>
      </c>
      <c r="C152" s="211">
        <v>571950</v>
      </c>
      <c r="D152" s="211" t="s">
        <v>837</v>
      </c>
      <c r="E152" s="211" t="s">
        <v>7</v>
      </c>
      <c r="F152" s="211" t="s">
        <v>7</v>
      </c>
      <c r="G152" s="211" t="s">
        <v>2712</v>
      </c>
      <c r="H152" s="211"/>
      <c r="I152"/>
      <c r="J152" s="632"/>
      <c r="K152" s="247"/>
      <c r="L152" s="622"/>
      <c r="M152" s="148"/>
      <c r="N152" s="148"/>
      <c r="O152" s="632"/>
      <c r="P152" s="247"/>
      <c r="Q152" s="622"/>
    </row>
    <row r="153" spans="1:17" s="212" customFormat="1" ht="21">
      <c r="A153" s="210">
        <v>43230</v>
      </c>
      <c r="B153" s="211" t="s">
        <v>4</v>
      </c>
      <c r="C153" s="211">
        <v>4910</v>
      </c>
      <c r="D153" s="211" t="s">
        <v>1570</v>
      </c>
      <c r="E153" s="211" t="s">
        <v>9</v>
      </c>
      <c r="F153" s="211" t="s">
        <v>9</v>
      </c>
      <c r="G153" s="211" t="s">
        <v>2712</v>
      </c>
      <c r="H153" s="211"/>
      <c r="J153" s="621"/>
      <c r="K153" s="635"/>
      <c r="L153" s="247"/>
      <c r="M153" s="148"/>
      <c r="N153" s="148"/>
      <c r="O153" s="621"/>
      <c r="P153" s="635"/>
      <c r="Q153" s="247"/>
    </row>
    <row r="154" spans="1:17" s="212" customFormat="1">
      <c r="A154" s="210">
        <v>43230</v>
      </c>
      <c r="B154" s="211" t="s">
        <v>4</v>
      </c>
      <c r="C154" s="211">
        <v>3396</v>
      </c>
      <c r="D154" s="211" t="s">
        <v>446</v>
      </c>
      <c r="E154" s="211" t="s">
        <v>4</v>
      </c>
      <c r="F154" s="211" t="s">
        <v>1603</v>
      </c>
      <c r="G154" s="211" t="s">
        <v>2712</v>
      </c>
      <c r="H154" s="211"/>
      <c r="J154" s="148"/>
      <c r="K154" s="148"/>
      <c r="L154" s="148"/>
      <c r="M154" s="148"/>
      <c r="N154" s="148"/>
      <c r="O154" s="148"/>
      <c r="P154" s="148"/>
      <c r="Q154" s="148"/>
    </row>
    <row r="155" spans="1:17" s="212" customFormat="1">
      <c r="A155" s="210">
        <v>43239</v>
      </c>
      <c r="B155" s="211" t="s">
        <v>4</v>
      </c>
      <c r="C155" s="211">
        <v>8096</v>
      </c>
      <c r="D155" s="211" t="s">
        <v>133</v>
      </c>
      <c r="E155" s="211" t="s">
        <v>14</v>
      </c>
      <c r="F155" s="211" t="s">
        <v>24</v>
      </c>
      <c r="G155" s="211" t="s">
        <v>2712</v>
      </c>
      <c r="H155" s="211"/>
      <c r="J155" s="148"/>
      <c r="K155" s="148"/>
      <c r="L155" s="148"/>
      <c r="M155" s="148"/>
      <c r="N155" s="148"/>
      <c r="O155" s="148"/>
      <c r="P155" s="148"/>
      <c r="Q155" s="148"/>
    </row>
    <row r="156" spans="1:17" s="212" customFormat="1">
      <c r="A156" s="210">
        <v>43239</v>
      </c>
      <c r="B156" s="211" t="s">
        <v>7</v>
      </c>
      <c r="C156" s="211">
        <v>57300</v>
      </c>
      <c r="D156" s="211" t="s">
        <v>671</v>
      </c>
      <c r="E156" s="211" t="s">
        <v>7</v>
      </c>
      <c r="F156" s="211" t="s">
        <v>7</v>
      </c>
      <c r="G156" s="211" t="s">
        <v>2712</v>
      </c>
      <c r="H156" s="211"/>
      <c r="J156" s="148"/>
      <c r="K156" s="148"/>
      <c r="L156" s="148"/>
      <c r="M156" s="148"/>
      <c r="N156" s="148"/>
      <c r="O156" s="148"/>
      <c r="P156" s="148"/>
      <c r="Q156" s="148"/>
    </row>
    <row r="157" spans="1:17" s="212" customFormat="1">
      <c r="A157" s="210">
        <v>43239</v>
      </c>
      <c r="B157" s="211" t="s">
        <v>4</v>
      </c>
      <c r="C157" s="211">
        <v>4918</v>
      </c>
      <c r="D157" s="211" t="s">
        <v>152</v>
      </c>
      <c r="E157" s="211" t="s">
        <v>14</v>
      </c>
      <c r="F157" s="211" t="s">
        <v>7</v>
      </c>
      <c r="G157" s="211" t="s">
        <v>2712</v>
      </c>
      <c r="H157" s="211"/>
    </row>
    <row r="158" spans="1:17" s="212" customFormat="1">
      <c r="A158" s="210">
        <v>43239</v>
      </c>
      <c r="B158" s="211" t="s">
        <v>4</v>
      </c>
      <c r="C158" s="211">
        <v>2514</v>
      </c>
      <c r="D158" s="211" t="s">
        <v>205</v>
      </c>
      <c r="E158" s="211" t="s">
        <v>7</v>
      </c>
      <c r="F158" s="211" t="s">
        <v>18</v>
      </c>
      <c r="G158" s="211" t="s">
        <v>2712</v>
      </c>
      <c r="H158" s="211"/>
    </row>
    <row r="159" spans="1:17" s="212" customFormat="1">
      <c r="A159" s="210">
        <v>43240</v>
      </c>
      <c r="B159" s="211" t="s">
        <v>4</v>
      </c>
      <c r="C159" s="211">
        <v>1430</v>
      </c>
      <c r="D159" s="211" t="s">
        <v>205</v>
      </c>
      <c r="E159" s="211" t="s">
        <v>14</v>
      </c>
      <c r="F159" s="211" t="s">
        <v>87</v>
      </c>
      <c r="G159" s="211" t="s">
        <v>2712</v>
      </c>
      <c r="H159" s="211"/>
    </row>
    <row r="160" spans="1:17" s="212" customFormat="1">
      <c r="A160" s="210">
        <v>43240</v>
      </c>
      <c r="B160" s="211" t="s">
        <v>7</v>
      </c>
      <c r="C160" s="211">
        <v>57100</v>
      </c>
      <c r="D160" s="211" t="s">
        <v>369</v>
      </c>
      <c r="E160" s="211" t="s">
        <v>7</v>
      </c>
      <c r="F160" s="211" t="s">
        <v>52</v>
      </c>
      <c r="G160" s="211" t="s">
        <v>2712</v>
      </c>
      <c r="H160" s="218"/>
    </row>
    <row r="161" spans="1:8" s="212" customFormat="1">
      <c r="A161" s="210">
        <v>43240</v>
      </c>
      <c r="B161" s="211" t="s">
        <v>7</v>
      </c>
      <c r="C161" s="211">
        <v>54190</v>
      </c>
      <c r="D161" s="211" t="s">
        <v>1725</v>
      </c>
      <c r="E161" s="211" t="s">
        <v>7</v>
      </c>
      <c r="F161" s="211" t="s">
        <v>7</v>
      </c>
      <c r="G161" s="211" t="s">
        <v>2712</v>
      </c>
      <c r="H161" s="211"/>
    </row>
    <row r="162" spans="1:8" s="212" customFormat="1">
      <c r="A162" s="210">
        <v>43240</v>
      </c>
      <c r="B162" s="211" t="s">
        <v>4</v>
      </c>
      <c r="C162" s="211">
        <v>8258</v>
      </c>
      <c r="D162" s="211" t="s">
        <v>162</v>
      </c>
      <c r="E162" s="211" t="s">
        <v>24</v>
      </c>
      <c r="F162" s="211" t="s">
        <v>24</v>
      </c>
      <c r="G162" s="211" t="s">
        <v>2712</v>
      </c>
      <c r="H162" s="211"/>
    </row>
    <row r="163" spans="1:8" s="212" customFormat="1">
      <c r="A163" s="210">
        <v>43240</v>
      </c>
      <c r="B163" s="211" t="s">
        <v>4</v>
      </c>
      <c r="C163" s="211">
        <v>1440</v>
      </c>
      <c r="D163" s="211" t="s">
        <v>205</v>
      </c>
      <c r="E163" s="211" t="s">
        <v>66</v>
      </c>
      <c r="F163" s="211" t="s">
        <v>24</v>
      </c>
      <c r="G163" s="211" t="s">
        <v>2712</v>
      </c>
      <c r="H163" s="211"/>
    </row>
    <row r="164" spans="1:8" s="212" customFormat="1">
      <c r="A164" s="210">
        <v>43241</v>
      </c>
      <c r="B164" s="211" t="s">
        <v>4</v>
      </c>
      <c r="C164" s="211">
        <v>5842</v>
      </c>
      <c r="D164" s="211" t="s">
        <v>1781</v>
      </c>
      <c r="E164" s="211" t="s">
        <v>1782</v>
      </c>
      <c r="F164" s="211" t="s">
        <v>4</v>
      </c>
      <c r="G164" s="211" t="s">
        <v>2712</v>
      </c>
      <c r="H164" s="211"/>
    </row>
    <row r="165" spans="1:8" s="212" customFormat="1">
      <c r="A165" s="210">
        <v>43241</v>
      </c>
      <c r="B165" s="211" t="s">
        <v>4</v>
      </c>
      <c r="C165" s="211">
        <v>8394</v>
      </c>
      <c r="D165" s="211" t="s">
        <v>202</v>
      </c>
      <c r="E165" s="211" t="s">
        <v>9</v>
      </c>
      <c r="F165" s="211" t="s">
        <v>1788</v>
      </c>
      <c r="G165" s="211" t="s">
        <v>2712</v>
      </c>
      <c r="H165" s="211"/>
    </row>
    <row r="166" spans="1:8" s="212" customFormat="1">
      <c r="A166" s="210">
        <v>43245</v>
      </c>
      <c r="B166" s="211" t="s">
        <v>4</v>
      </c>
      <c r="C166" s="211">
        <v>2440</v>
      </c>
      <c r="D166" s="211" t="s">
        <v>205</v>
      </c>
      <c r="E166" s="211" t="s">
        <v>18</v>
      </c>
      <c r="F166" s="211" t="s">
        <v>1841</v>
      </c>
      <c r="G166" s="211" t="s">
        <v>2712</v>
      </c>
      <c r="H166" s="211"/>
    </row>
    <row r="167" spans="1:8" s="212" customFormat="1">
      <c r="A167" s="210">
        <v>43244</v>
      </c>
      <c r="B167" s="211" t="s">
        <v>4</v>
      </c>
      <c r="C167" s="211">
        <v>1220</v>
      </c>
      <c r="D167" s="211" t="s">
        <v>132</v>
      </c>
      <c r="E167" s="211" t="s">
        <v>7</v>
      </c>
      <c r="F167" s="211" t="s">
        <v>1852</v>
      </c>
      <c r="G167" s="211" t="s">
        <v>2712</v>
      </c>
      <c r="H167" s="211"/>
    </row>
    <row r="168" spans="1:8" s="212" customFormat="1">
      <c r="A168" s="210">
        <v>43244</v>
      </c>
      <c r="B168" s="211" t="s">
        <v>4</v>
      </c>
      <c r="C168" s="211">
        <v>1321</v>
      </c>
      <c r="D168" s="211" t="s">
        <v>205</v>
      </c>
      <c r="E168" s="211" t="s">
        <v>7</v>
      </c>
      <c r="F168" s="211" t="s">
        <v>7</v>
      </c>
      <c r="G168" s="211" t="s">
        <v>2712</v>
      </c>
      <c r="H168" s="211"/>
    </row>
    <row r="169" spans="1:8" s="212" customFormat="1">
      <c r="A169" s="210">
        <v>43244</v>
      </c>
      <c r="B169" s="211" t="s">
        <v>4</v>
      </c>
      <c r="C169" s="211">
        <v>3364</v>
      </c>
      <c r="D169" s="211" t="s">
        <v>151</v>
      </c>
      <c r="E169" s="211" t="s">
        <v>5</v>
      </c>
      <c r="F169" s="211" t="s">
        <v>5</v>
      </c>
      <c r="G169" s="211" t="s">
        <v>2712</v>
      </c>
      <c r="H169" s="211"/>
    </row>
    <row r="170" spans="1:8" s="212" customFormat="1">
      <c r="A170" s="210">
        <v>43243</v>
      </c>
      <c r="B170" s="211" t="s">
        <v>4</v>
      </c>
      <c r="C170" s="211">
        <v>2221</v>
      </c>
      <c r="D170" s="211" t="s">
        <v>205</v>
      </c>
      <c r="E170" s="211" t="s">
        <v>24</v>
      </c>
      <c r="F170" s="211" t="s">
        <v>7</v>
      </c>
      <c r="G170" s="211" t="s">
        <v>2712</v>
      </c>
      <c r="H170" s="211"/>
    </row>
    <row r="171" spans="1:8" s="212" customFormat="1">
      <c r="A171" s="210">
        <v>43221</v>
      </c>
      <c r="B171" s="211" t="s">
        <v>22</v>
      </c>
      <c r="C171" s="211">
        <v>6700</v>
      </c>
      <c r="D171" s="211" t="s">
        <v>326</v>
      </c>
      <c r="E171" s="211" t="s">
        <v>7</v>
      </c>
      <c r="F171" s="211" t="s">
        <v>1410</v>
      </c>
      <c r="G171" s="211" t="s">
        <v>2712</v>
      </c>
      <c r="H171" s="211"/>
    </row>
    <row r="172" spans="1:8" s="212" customFormat="1">
      <c r="A172" s="210">
        <v>43221</v>
      </c>
      <c r="B172" s="211" t="s">
        <v>7</v>
      </c>
      <c r="C172" s="211">
        <v>57390</v>
      </c>
      <c r="D172" s="211" t="s">
        <v>350</v>
      </c>
      <c r="E172" s="211" t="s">
        <v>7</v>
      </c>
      <c r="F172" s="211" t="s">
        <v>7</v>
      </c>
      <c r="G172" s="211" t="s">
        <v>2712</v>
      </c>
      <c r="H172" s="211"/>
    </row>
    <row r="173" spans="1:8" s="212" customFormat="1">
      <c r="A173" s="210">
        <v>43221</v>
      </c>
      <c r="B173" s="211" t="s">
        <v>7</v>
      </c>
      <c r="C173" s="211">
        <v>57390</v>
      </c>
      <c r="D173" s="211" t="s">
        <v>350</v>
      </c>
      <c r="E173" s="211" t="s">
        <v>9</v>
      </c>
      <c r="F173" s="211" t="s">
        <v>7</v>
      </c>
      <c r="G173" s="211" t="s">
        <v>2712</v>
      </c>
      <c r="H173" s="211"/>
    </row>
    <row r="174" spans="1:8" s="212" customFormat="1">
      <c r="A174" s="210">
        <v>43221</v>
      </c>
      <c r="B174" s="211" t="s">
        <v>7</v>
      </c>
      <c r="C174" s="211">
        <v>54870</v>
      </c>
      <c r="D174" s="211" t="s">
        <v>1438</v>
      </c>
      <c r="E174" s="211" t="s">
        <v>7</v>
      </c>
      <c r="F174" s="211" t="s">
        <v>24</v>
      </c>
      <c r="G174" s="211" t="s">
        <v>2712</v>
      </c>
      <c r="H174" s="211"/>
    </row>
    <row r="175" spans="1:8" s="212" customFormat="1">
      <c r="A175" s="210">
        <v>43221</v>
      </c>
      <c r="B175" s="211" t="s">
        <v>7</v>
      </c>
      <c r="C175" s="211">
        <v>57100</v>
      </c>
      <c r="D175" s="211" t="s">
        <v>349</v>
      </c>
      <c r="E175" s="211" t="s">
        <v>7</v>
      </c>
      <c r="F175" s="211" t="s">
        <v>7</v>
      </c>
      <c r="G175" s="211" t="s">
        <v>2712</v>
      </c>
      <c r="H175" s="211"/>
    </row>
    <row r="176" spans="1:8" s="212" customFormat="1">
      <c r="A176" s="210">
        <v>43221</v>
      </c>
      <c r="B176" s="211" t="s">
        <v>7</v>
      </c>
      <c r="C176" s="211">
        <v>57700</v>
      </c>
      <c r="D176" s="211" t="s">
        <v>1425</v>
      </c>
      <c r="E176" s="211" t="s">
        <v>7</v>
      </c>
      <c r="F176" s="211" t="s">
        <v>7</v>
      </c>
      <c r="G176" s="211" t="s">
        <v>2712</v>
      </c>
      <c r="H176" s="211"/>
    </row>
    <row r="177" spans="1:8" s="212" customFormat="1">
      <c r="A177" s="210">
        <v>43221</v>
      </c>
      <c r="B177" s="211" t="s">
        <v>7</v>
      </c>
      <c r="C177" s="211">
        <v>57100</v>
      </c>
      <c r="D177" s="211" t="s">
        <v>369</v>
      </c>
      <c r="E177" s="211" t="s">
        <v>7</v>
      </c>
      <c r="F177" s="211" t="s">
        <v>24</v>
      </c>
      <c r="G177" s="211" t="s">
        <v>2712</v>
      </c>
      <c r="H177" s="211"/>
    </row>
    <row r="178" spans="1:8" s="212" customFormat="1">
      <c r="A178" s="210">
        <v>43221</v>
      </c>
      <c r="B178" s="211" t="s">
        <v>7</v>
      </c>
      <c r="C178" s="211">
        <v>57100</v>
      </c>
      <c r="D178" s="211" t="s">
        <v>369</v>
      </c>
      <c r="E178" s="211" t="s">
        <v>7</v>
      </c>
      <c r="F178" s="211" t="s">
        <v>24</v>
      </c>
      <c r="G178" s="211" t="s">
        <v>2712</v>
      </c>
      <c r="H178" s="211"/>
    </row>
    <row r="179" spans="1:8" s="212" customFormat="1">
      <c r="A179" s="210">
        <v>43221</v>
      </c>
      <c r="B179" s="211" t="s">
        <v>7</v>
      </c>
      <c r="C179" s="211">
        <v>54730</v>
      </c>
      <c r="D179" s="211" t="s">
        <v>1473</v>
      </c>
      <c r="E179" s="211" t="s">
        <v>984</v>
      </c>
      <c r="F179" s="211" t="s">
        <v>7</v>
      </c>
      <c r="G179" s="211" t="s">
        <v>2712</v>
      </c>
      <c r="H179" s="211"/>
    </row>
    <row r="180" spans="1:8" s="212" customFormat="1">
      <c r="A180" s="210">
        <v>43221</v>
      </c>
      <c r="B180" s="211" t="s">
        <v>7</v>
      </c>
      <c r="C180" s="211">
        <v>57970</v>
      </c>
      <c r="D180" s="211" t="s">
        <v>739</v>
      </c>
      <c r="E180" s="211" t="s">
        <v>7</v>
      </c>
      <c r="F180" s="211" t="s">
        <v>24</v>
      </c>
      <c r="G180" s="211" t="s">
        <v>2712</v>
      </c>
      <c r="H180" s="211"/>
    </row>
    <row r="181" spans="1:8" s="212" customFormat="1">
      <c r="A181" s="210">
        <v>43221</v>
      </c>
      <c r="B181" s="211" t="s">
        <v>4</v>
      </c>
      <c r="C181" s="211">
        <v>6225</v>
      </c>
      <c r="D181" s="211" t="s">
        <v>1120</v>
      </c>
      <c r="E181" s="211" t="s">
        <v>5</v>
      </c>
      <c r="F181" s="211" t="s">
        <v>5</v>
      </c>
      <c r="G181" s="211" t="s">
        <v>2712</v>
      </c>
      <c r="H181" s="211"/>
    </row>
    <row r="182" spans="1:8" s="212" customFormat="1">
      <c r="A182" s="210">
        <v>43221</v>
      </c>
      <c r="B182" s="211" t="s">
        <v>4</v>
      </c>
      <c r="C182" s="211">
        <v>4367</v>
      </c>
      <c r="D182" s="211" t="s">
        <v>145</v>
      </c>
      <c r="E182" s="211" t="s">
        <v>14</v>
      </c>
      <c r="F182" s="211" t="s">
        <v>24</v>
      </c>
      <c r="G182" s="211" t="s">
        <v>2712</v>
      </c>
      <c r="H182" s="211"/>
    </row>
    <row r="183" spans="1:8" s="212" customFormat="1">
      <c r="A183" s="210">
        <v>43221</v>
      </c>
      <c r="B183" s="211" t="s">
        <v>4</v>
      </c>
      <c r="C183" s="211">
        <v>7260</v>
      </c>
      <c r="D183" s="211" t="s">
        <v>153</v>
      </c>
      <c r="E183" s="211" t="s">
        <v>914</v>
      </c>
      <c r="F183" s="211" t="s">
        <v>24</v>
      </c>
      <c r="G183" s="211" t="s">
        <v>2712</v>
      </c>
      <c r="H183" s="211"/>
    </row>
    <row r="184" spans="1:8" s="212" customFormat="1">
      <c r="A184" s="210">
        <v>43221</v>
      </c>
      <c r="B184" s="211" t="s">
        <v>4</v>
      </c>
      <c r="C184" s="211">
        <v>8080</v>
      </c>
      <c r="D184" s="211" t="s">
        <v>133</v>
      </c>
      <c r="E184" s="211" t="s">
        <v>453</v>
      </c>
      <c r="F184" s="211" t="s">
        <v>24</v>
      </c>
      <c r="G184" s="211" t="s">
        <v>2712</v>
      </c>
      <c r="H184" s="211"/>
    </row>
    <row r="185" spans="1:8" s="212" customFormat="1">
      <c r="A185" s="210">
        <v>43221</v>
      </c>
      <c r="B185" s="211" t="s">
        <v>4</v>
      </c>
      <c r="C185" s="211">
        <v>8055</v>
      </c>
      <c r="D185" s="211" t="s">
        <v>133</v>
      </c>
      <c r="E185" s="211" t="s">
        <v>7</v>
      </c>
      <c r="F185" s="211" t="s">
        <v>7</v>
      </c>
      <c r="G185" s="211" t="s">
        <v>2712</v>
      </c>
      <c r="H185" s="211"/>
    </row>
    <row r="186" spans="1:8" s="212" customFormat="1">
      <c r="A186" s="210">
        <v>43221</v>
      </c>
      <c r="B186" s="211" t="s">
        <v>4</v>
      </c>
      <c r="C186" s="211">
        <v>3229</v>
      </c>
      <c r="D186" s="211" t="s">
        <v>333</v>
      </c>
      <c r="E186" s="211" t="s">
        <v>7</v>
      </c>
      <c r="F186" s="211" t="s">
        <v>6</v>
      </c>
      <c r="G186" s="211" t="s">
        <v>2712</v>
      </c>
      <c r="H186" s="211"/>
    </row>
    <row r="187" spans="1:8" s="212" customFormat="1">
      <c r="A187" s="210">
        <v>43221</v>
      </c>
      <c r="B187" s="211" t="s">
        <v>4</v>
      </c>
      <c r="C187" s="211">
        <v>8140</v>
      </c>
      <c r="D187" s="211" t="s">
        <v>148</v>
      </c>
      <c r="E187" s="211" t="s">
        <v>5</v>
      </c>
      <c r="F187" s="211" t="s">
        <v>24</v>
      </c>
      <c r="G187" s="211" t="s">
        <v>2712</v>
      </c>
      <c r="H187" s="211"/>
    </row>
    <row r="188" spans="1:8" s="212" customFormat="1">
      <c r="A188" s="210">
        <v>43221</v>
      </c>
      <c r="B188" s="211" t="s">
        <v>4</v>
      </c>
      <c r="C188" s="211">
        <v>3440</v>
      </c>
      <c r="D188" s="211" t="s">
        <v>168</v>
      </c>
      <c r="E188" s="211" t="s">
        <v>12</v>
      </c>
      <c r="F188" s="211" t="s">
        <v>7</v>
      </c>
      <c r="G188" s="211" t="s">
        <v>2712</v>
      </c>
      <c r="H188" s="211"/>
    </row>
    <row r="189" spans="1:8" s="212" customFormat="1">
      <c r="A189" s="210">
        <v>43221</v>
      </c>
      <c r="B189" s="211" t="s">
        <v>4</v>
      </c>
      <c r="C189" s="211">
        <v>3595</v>
      </c>
      <c r="D189" s="211" t="s">
        <v>168</v>
      </c>
      <c r="E189" s="211" t="s">
        <v>79</v>
      </c>
      <c r="F189" s="211" t="s">
        <v>7</v>
      </c>
      <c r="G189" s="211" t="s">
        <v>2712</v>
      </c>
      <c r="H189" s="211"/>
    </row>
    <row r="190" spans="1:8" s="212" customFormat="1">
      <c r="A190" s="210">
        <v>43221</v>
      </c>
      <c r="B190" s="211" t="s">
        <v>4</v>
      </c>
      <c r="C190" s="211">
        <v>4108</v>
      </c>
      <c r="D190" s="211" t="s">
        <v>141</v>
      </c>
      <c r="E190" s="211" t="s">
        <v>79</v>
      </c>
      <c r="F190" s="211" t="s">
        <v>24</v>
      </c>
      <c r="G190" s="211" t="s">
        <v>2712</v>
      </c>
      <c r="H190" s="211"/>
    </row>
    <row r="191" spans="1:8" s="212" customFormat="1">
      <c r="A191" s="210">
        <v>43221</v>
      </c>
      <c r="B191" s="211" t="s">
        <v>4</v>
      </c>
      <c r="C191" s="211">
        <v>4340</v>
      </c>
      <c r="D191" s="211" t="s">
        <v>141</v>
      </c>
      <c r="E191" s="211" t="s">
        <v>5</v>
      </c>
      <c r="F191" s="211" t="s">
        <v>6</v>
      </c>
      <c r="G191" s="211" t="s">
        <v>2712</v>
      </c>
      <c r="H191" s="211"/>
    </row>
    <row r="192" spans="1:8" s="212" customFormat="1">
      <c r="A192" s="210">
        <v>43221</v>
      </c>
      <c r="B192" s="211" t="s">
        <v>4</v>
      </c>
      <c r="C192" s="211">
        <v>4344</v>
      </c>
      <c r="D192" s="211" t="s">
        <v>141</v>
      </c>
      <c r="E192" s="211" t="s">
        <v>25</v>
      </c>
      <c r="F192" s="211" t="s">
        <v>1454</v>
      </c>
      <c r="G192" s="211" t="s">
        <v>2712</v>
      </c>
      <c r="H192" s="211"/>
    </row>
    <row r="193" spans="1:8" s="212" customFormat="1">
      <c r="A193" s="210">
        <v>43221</v>
      </c>
      <c r="B193" s="211" t="s">
        <v>4</v>
      </c>
      <c r="C193" s="211">
        <v>9043</v>
      </c>
      <c r="D193" s="211" t="s">
        <v>161</v>
      </c>
      <c r="E193" s="211" t="s">
        <v>9</v>
      </c>
      <c r="F193" s="211" t="s">
        <v>7</v>
      </c>
      <c r="G193" s="211" t="s">
        <v>2712</v>
      </c>
      <c r="H193" s="211"/>
    </row>
    <row r="194" spans="1:8" s="212" customFormat="1">
      <c r="A194" s="210">
        <v>43221</v>
      </c>
      <c r="B194" s="211" t="s">
        <v>4</v>
      </c>
      <c r="C194" s="211">
        <v>9043</v>
      </c>
      <c r="D194" s="211" t="s">
        <v>161</v>
      </c>
      <c r="E194" s="211" t="s">
        <v>9</v>
      </c>
      <c r="F194" s="211" t="s">
        <v>7</v>
      </c>
      <c r="G194" s="211" t="s">
        <v>2712</v>
      </c>
      <c r="H194" s="211"/>
    </row>
    <row r="195" spans="1:8" s="212" customFormat="1">
      <c r="A195" s="210">
        <v>43221</v>
      </c>
      <c r="B195" s="211" t="s">
        <v>4</v>
      </c>
      <c r="C195" s="211">
        <v>5751</v>
      </c>
      <c r="D195" s="211" t="s">
        <v>329</v>
      </c>
      <c r="E195" s="211" t="s">
        <v>10</v>
      </c>
      <c r="F195" s="211" t="s">
        <v>24</v>
      </c>
      <c r="G195" s="211" t="s">
        <v>2712</v>
      </c>
      <c r="H195" s="211"/>
    </row>
    <row r="196" spans="1:8" s="212" customFormat="1">
      <c r="A196" s="210">
        <v>43221</v>
      </c>
      <c r="B196" s="211" t="s">
        <v>4</v>
      </c>
      <c r="C196" s="211">
        <v>8360</v>
      </c>
      <c r="D196" s="211" t="s">
        <v>172</v>
      </c>
      <c r="E196" s="211" t="s">
        <v>14</v>
      </c>
      <c r="F196" s="211" t="s">
        <v>24</v>
      </c>
      <c r="G196" s="211" t="s">
        <v>2712</v>
      </c>
      <c r="H196" s="211"/>
    </row>
    <row r="197" spans="1:8" s="212" customFormat="1">
      <c r="A197" s="210">
        <v>43221</v>
      </c>
      <c r="B197" s="211" t="s">
        <v>4</v>
      </c>
      <c r="C197" s="211">
        <v>8362</v>
      </c>
      <c r="D197" s="211" t="s">
        <v>1461</v>
      </c>
      <c r="E197" s="211" t="s">
        <v>7</v>
      </c>
      <c r="F197" s="211" t="s">
        <v>7</v>
      </c>
      <c r="G197" s="211" t="s">
        <v>2712</v>
      </c>
      <c r="H197" s="211"/>
    </row>
    <row r="198" spans="1:8" s="212" customFormat="1">
      <c r="A198" s="210">
        <v>43221</v>
      </c>
      <c r="B198" s="211" t="s">
        <v>4</v>
      </c>
      <c r="C198" s="211">
        <v>5884</v>
      </c>
      <c r="D198" s="211" t="s">
        <v>307</v>
      </c>
      <c r="E198" s="211" t="s">
        <v>453</v>
      </c>
      <c r="F198" s="211" t="s">
        <v>24</v>
      </c>
      <c r="G198" s="211" t="s">
        <v>2712</v>
      </c>
      <c r="H198" s="211"/>
    </row>
    <row r="199" spans="1:8" s="212" customFormat="1">
      <c r="A199" s="210">
        <v>43221</v>
      </c>
      <c r="B199" s="211" t="s">
        <v>4</v>
      </c>
      <c r="C199" s="211">
        <v>5964</v>
      </c>
      <c r="D199" s="211" t="s">
        <v>179</v>
      </c>
      <c r="E199" s="211" t="s">
        <v>24</v>
      </c>
      <c r="F199" s="211" t="s">
        <v>7</v>
      </c>
      <c r="G199" s="211" t="s">
        <v>2712</v>
      </c>
      <c r="H199" s="211"/>
    </row>
    <row r="200" spans="1:8" s="212" customFormat="1">
      <c r="A200" s="210">
        <v>43221</v>
      </c>
      <c r="B200" s="211" t="s">
        <v>4</v>
      </c>
      <c r="C200" s="211">
        <v>8378</v>
      </c>
      <c r="D200" s="211" t="s">
        <v>300</v>
      </c>
      <c r="E200" s="211" t="s">
        <v>7</v>
      </c>
      <c r="F200" s="211" t="s">
        <v>24</v>
      </c>
      <c r="G200" s="211" t="s">
        <v>2712</v>
      </c>
      <c r="H200" s="211"/>
    </row>
    <row r="201" spans="1:8" s="212" customFormat="1">
      <c r="A201" s="210">
        <v>43221</v>
      </c>
      <c r="B201" s="211" t="s">
        <v>4</v>
      </c>
      <c r="C201" s="211">
        <v>8387</v>
      </c>
      <c r="D201" s="211" t="s">
        <v>305</v>
      </c>
      <c r="E201" s="211" t="s">
        <v>7</v>
      </c>
      <c r="F201" s="211" t="s">
        <v>7</v>
      </c>
      <c r="G201" s="211" t="s">
        <v>2712</v>
      </c>
      <c r="H201" s="211"/>
    </row>
    <row r="202" spans="1:8" s="212" customFormat="1">
      <c r="A202" s="210">
        <v>43221</v>
      </c>
      <c r="B202" s="211" t="s">
        <v>4</v>
      </c>
      <c r="C202" s="211">
        <v>1372</v>
      </c>
      <c r="D202" s="211" t="s">
        <v>132</v>
      </c>
      <c r="E202" s="211" t="s">
        <v>14</v>
      </c>
      <c r="F202" s="211" t="s">
        <v>5</v>
      </c>
      <c r="G202" s="211" t="s">
        <v>2712</v>
      </c>
      <c r="H202" s="211"/>
    </row>
    <row r="203" spans="1:8" s="212" customFormat="1">
      <c r="A203" s="210">
        <v>43221</v>
      </c>
      <c r="B203" s="211" t="s">
        <v>4</v>
      </c>
      <c r="C203" s="211">
        <v>1858</v>
      </c>
      <c r="D203" s="211" t="s">
        <v>132</v>
      </c>
      <c r="E203" s="211" t="s">
        <v>113</v>
      </c>
      <c r="F203" s="211" t="s">
        <v>24</v>
      </c>
      <c r="G203" s="211" t="s">
        <v>2712</v>
      </c>
      <c r="H203" s="211"/>
    </row>
    <row r="204" spans="1:8" s="212" customFormat="1">
      <c r="A204" s="210">
        <v>43221</v>
      </c>
      <c r="B204" s="211" t="s">
        <v>4</v>
      </c>
      <c r="C204" s="211">
        <v>2263</v>
      </c>
      <c r="D204" s="211" t="s">
        <v>132</v>
      </c>
      <c r="E204" s="211" t="s">
        <v>18</v>
      </c>
      <c r="F204" s="211" t="s">
        <v>24</v>
      </c>
      <c r="G204" s="211" t="s">
        <v>2712</v>
      </c>
      <c r="H204" s="211"/>
    </row>
    <row r="205" spans="1:8" s="212" customFormat="1">
      <c r="A205" s="210">
        <v>43221</v>
      </c>
      <c r="B205" s="211" t="s">
        <v>4</v>
      </c>
      <c r="C205" s="211">
        <v>2215</v>
      </c>
      <c r="D205" s="211" t="s">
        <v>132</v>
      </c>
      <c r="E205" s="211" t="s">
        <v>14</v>
      </c>
      <c r="F205" s="211" t="s">
        <v>24</v>
      </c>
      <c r="G205" s="211" t="s">
        <v>2712</v>
      </c>
      <c r="H205" s="211"/>
    </row>
    <row r="206" spans="1:8" s="212" customFormat="1">
      <c r="A206" s="210">
        <v>43221</v>
      </c>
      <c r="B206" s="211" t="s">
        <v>4</v>
      </c>
      <c r="C206" s="211">
        <v>2160</v>
      </c>
      <c r="D206" s="211" t="s">
        <v>132</v>
      </c>
      <c r="E206" s="211" t="s">
        <v>29</v>
      </c>
      <c r="F206" s="211" t="s">
        <v>24</v>
      </c>
      <c r="G206" s="211" t="s">
        <v>2712</v>
      </c>
      <c r="H206" s="211"/>
    </row>
    <row r="207" spans="1:8" s="212" customFormat="1">
      <c r="A207" s="210">
        <v>43221</v>
      </c>
      <c r="B207" s="211" t="s">
        <v>4</v>
      </c>
      <c r="C207" s="211">
        <v>1860</v>
      </c>
      <c r="D207" s="211" t="s">
        <v>132</v>
      </c>
      <c r="E207" s="211" t="s">
        <v>9</v>
      </c>
      <c r="F207" s="211" t="s">
        <v>24</v>
      </c>
      <c r="G207" s="211" t="s">
        <v>2712</v>
      </c>
      <c r="H207" s="211"/>
    </row>
    <row r="208" spans="1:8" s="212" customFormat="1">
      <c r="A208" s="210">
        <v>43221</v>
      </c>
      <c r="B208" s="211" t="s">
        <v>4</v>
      </c>
      <c r="C208" s="211">
        <v>1853</v>
      </c>
      <c r="D208" s="211" t="s">
        <v>132</v>
      </c>
      <c r="E208" s="211" t="s">
        <v>7</v>
      </c>
      <c r="F208" s="211" t="s">
        <v>24</v>
      </c>
      <c r="G208" s="211" t="s">
        <v>2712</v>
      </c>
      <c r="H208" s="211"/>
    </row>
    <row r="209" spans="1:8" s="212" customFormat="1">
      <c r="A209" s="210">
        <v>43221</v>
      </c>
      <c r="B209" s="211" t="s">
        <v>4</v>
      </c>
      <c r="C209" s="211">
        <v>1254</v>
      </c>
      <c r="D209" s="211" t="s">
        <v>132</v>
      </c>
      <c r="E209" s="211" t="s">
        <v>24</v>
      </c>
      <c r="F209" s="211" t="s">
        <v>24</v>
      </c>
      <c r="G209" s="211" t="s">
        <v>2712</v>
      </c>
      <c r="H209" s="211"/>
    </row>
    <row r="210" spans="1:8" s="212" customFormat="1">
      <c r="A210" s="210">
        <v>43221</v>
      </c>
      <c r="B210" s="211" t="s">
        <v>4</v>
      </c>
      <c r="C210" s="211">
        <v>1870</v>
      </c>
      <c r="D210" s="211" t="s">
        <v>132</v>
      </c>
      <c r="E210" s="211" t="s">
        <v>7</v>
      </c>
      <c r="F210" s="211" t="s">
        <v>5</v>
      </c>
      <c r="G210" s="211" t="s">
        <v>2712</v>
      </c>
      <c r="H210" s="211"/>
    </row>
    <row r="211" spans="1:8" s="212" customFormat="1">
      <c r="A211" s="210">
        <v>43221</v>
      </c>
      <c r="B211" s="211" t="s">
        <v>4</v>
      </c>
      <c r="C211" s="211">
        <v>1941</v>
      </c>
      <c r="D211" s="211" t="s">
        <v>132</v>
      </c>
      <c r="E211" s="211" t="s">
        <v>79</v>
      </c>
      <c r="F211" s="211" t="s">
        <v>9</v>
      </c>
      <c r="G211" s="211" t="s">
        <v>2712</v>
      </c>
      <c r="H211" s="211"/>
    </row>
    <row r="212" spans="1:8" s="212" customFormat="1">
      <c r="A212" s="210">
        <v>43221</v>
      </c>
      <c r="B212" s="211" t="s">
        <v>4</v>
      </c>
      <c r="C212" s="211">
        <v>2539</v>
      </c>
      <c r="D212" s="211" t="s">
        <v>132</v>
      </c>
      <c r="E212" s="211" t="s">
        <v>25</v>
      </c>
      <c r="F212" s="211" t="s">
        <v>24</v>
      </c>
      <c r="G212" s="211" t="s">
        <v>2712</v>
      </c>
      <c r="H212" s="211"/>
    </row>
    <row r="213" spans="1:8" s="212" customFormat="1">
      <c r="A213" s="210">
        <v>43221</v>
      </c>
      <c r="B213" s="211" t="s">
        <v>4</v>
      </c>
      <c r="C213" s="211">
        <v>2149</v>
      </c>
      <c r="D213" s="211" t="s">
        <v>132</v>
      </c>
      <c r="E213" s="211" t="s">
        <v>24</v>
      </c>
      <c r="F213" s="211" t="s">
        <v>7</v>
      </c>
      <c r="G213" s="211" t="s">
        <v>2712</v>
      </c>
      <c r="H213" s="211"/>
    </row>
    <row r="214" spans="1:8" s="212" customFormat="1">
      <c r="A214" s="210">
        <v>43221</v>
      </c>
      <c r="B214" s="211" t="s">
        <v>4</v>
      </c>
      <c r="C214" s="211">
        <v>1267</v>
      </c>
      <c r="D214" s="211" t="s">
        <v>132</v>
      </c>
      <c r="E214" s="211" t="s">
        <v>14</v>
      </c>
      <c r="F214" s="211" t="s">
        <v>24</v>
      </c>
      <c r="G214" s="211" t="s">
        <v>2712</v>
      </c>
      <c r="H214" s="211"/>
    </row>
    <row r="215" spans="1:8" s="212" customFormat="1">
      <c r="A215" s="210">
        <v>43221</v>
      </c>
      <c r="B215" s="211" t="s">
        <v>4</v>
      </c>
      <c r="C215" s="211">
        <v>1628</v>
      </c>
      <c r="D215" s="211" t="s">
        <v>132</v>
      </c>
      <c r="E215" s="211" t="s">
        <v>9</v>
      </c>
      <c r="F215" s="211" t="s">
        <v>7</v>
      </c>
      <c r="G215" s="211" t="s">
        <v>2712</v>
      </c>
      <c r="H215" s="211"/>
    </row>
    <row r="216" spans="1:8" s="212" customFormat="1">
      <c r="A216" s="210">
        <v>43221</v>
      </c>
      <c r="B216" s="211" t="s">
        <v>4</v>
      </c>
      <c r="C216" s="211">
        <v>1948</v>
      </c>
      <c r="D216" s="211" t="s">
        <v>132</v>
      </c>
      <c r="E216" s="211" t="s">
        <v>9</v>
      </c>
      <c r="F216" s="211" t="s">
        <v>7</v>
      </c>
      <c r="G216" s="211" t="s">
        <v>2712</v>
      </c>
      <c r="H216" s="211"/>
    </row>
    <row r="217" spans="1:8" s="212" customFormat="1">
      <c r="A217" s="210">
        <v>43221</v>
      </c>
      <c r="B217" s="211" t="s">
        <v>4</v>
      </c>
      <c r="C217" s="211">
        <v>1221</v>
      </c>
      <c r="D217" s="211" t="s">
        <v>132</v>
      </c>
      <c r="E217" s="211" t="s">
        <v>1470</v>
      </c>
      <c r="F217" s="211" t="s">
        <v>24</v>
      </c>
      <c r="G217" s="211" t="s">
        <v>2712</v>
      </c>
      <c r="H217" s="211"/>
    </row>
    <row r="218" spans="1:8" s="212" customFormat="1">
      <c r="A218" s="210">
        <v>43221</v>
      </c>
      <c r="B218" s="211" t="s">
        <v>4</v>
      </c>
      <c r="C218" s="211">
        <v>6930</v>
      </c>
      <c r="D218" s="211" t="s">
        <v>801</v>
      </c>
      <c r="E218" s="211" t="s">
        <v>28</v>
      </c>
      <c r="F218" s="211" t="s">
        <v>100</v>
      </c>
      <c r="G218" s="211" t="s">
        <v>2712</v>
      </c>
      <c r="H218" s="211"/>
    </row>
    <row r="219" spans="1:8" s="212" customFormat="1">
      <c r="A219" s="210">
        <v>43221</v>
      </c>
      <c r="B219" s="211" t="s">
        <v>4</v>
      </c>
      <c r="C219" s="211">
        <v>7540</v>
      </c>
      <c r="D219" s="211" t="s">
        <v>468</v>
      </c>
      <c r="E219" s="211" t="s">
        <v>24</v>
      </c>
      <c r="F219" s="211" t="s">
        <v>10</v>
      </c>
      <c r="G219" s="211" t="s">
        <v>2712</v>
      </c>
      <c r="H219" s="211"/>
    </row>
    <row r="220" spans="1:8" s="212" customFormat="1">
      <c r="A220" s="210">
        <v>43221</v>
      </c>
      <c r="B220" s="211" t="s">
        <v>4</v>
      </c>
      <c r="C220" s="211">
        <v>7521</v>
      </c>
      <c r="D220" s="211" t="s">
        <v>468</v>
      </c>
      <c r="E220" s="211" t="s">
        <v>5</v>
      </c>
      <c r="F220" s="211" t="s">
        <v>6</v>
      </c>
      <c r="G220" s="211" t="s">
        <v>2712</v>
      </c>
      <c r="H220" s="211"/>
    </row>
    <row r="221" spans="1:8" s="212" customFormat="1">
      <c r="A221" s="210">
        <v>43221</v>
      </c>
      <c r="B221" s="211" t="s">
        <v>4</v>
      </c>
      <c r="C221" s="211">
        <v>5290</v>
      </c>
      <c r="D221" s="211" t="s">
        <v>1383</v>
      </c>
      <c r="E221" s="211" t="s">
        <v>25</v>
      </c>
      <c r="F221" s="211" t="s">
        <v>24</v>
      </c>
      <c r="G221" s="211" t="s">
        <v>2712</v>
      </c>
      <c r="H221" s="211"/>
    </row>
    <row r="222" spans="1:8" s="212" customFormat="1">
      <c r="A222" s="210">
        <v>43221</v>
      </c>
      <c r="B222" s="211" t="s">
        <v>4</v>
      </c>
      <c r="C222" s="211">
        <v>3390</v>
      </c>
      <c r="D222" s="211" t="s">
        <v>159</v>
      </c>
      <c r="E222" s="211" t="s">
        <v>5</v>
      </c>
      <c r="F222" s="211" t="s">
        <v>6</v>
      </c>
      <c r="G222" s="211" t="s">
        <v>2712</v>
      </c>
      <c r="H222" s="211"/>
    </row>
    <row r="223" spans="1:8" s="212" customFormat="1">
      <c r="A223" s="210">
        <v>43221</v>
      </c>
      <c r="B223" s="211" t="s">
        <v>4</v>
      </c>
      <c r="C223" s="211">
        <v>3997</v>
      </c>
      <c r="D223" s="211" t="s">
        <v>446</v>
      </c>
      <c r="E223" s="211" t="s">
        <v>7</v>
      </c>
      <c r="F223" s="211" t="s">
        <v>5</v>
      </c>
      <c r="G223" s="211" t="s">
        <v>2712</v>
      </c>
      <c r="H223" s="211"/>
    </row>
    <row r="224" spans="1:8" s="212" customFormat="1">
      <c r="A224" s="210">
        <v>43221</v>
      </c>
      <c r="B224" s="211" t="s">
        <v>4</v>
      </c>
      <c r="C224" s="211">
        <v>4408</v>
      </c>
      <c r="D224" s="211" t="s">
        <v>158</v>
      </c>
      <c r="E224" s="211" t="s">
        <v>803</v>
      </c>
      <c r="F224" s="211" t="s">
        <v>7</v>
      </c>
      <c r="G224" s="211" t="s">
        <v>2712</v>
      </c>
      <c r="H224" s="211"/>
    </row>
    <row r="225" spans="1:17" s="212" customFormat="1">
      <c r="A225" s="245">
        <v>43221</v>
      </c>
      <c r="B225" s="218" t="s">
        <v>4</v>
      </c>
      <c r="C225" s="218">
        <v>3879</v>
      </c>
      <c r="D225" s="218" t="s">
        <v>304</v>
      </c>
      <c r="E225" s="218" t="s">
        <v>25</v>
      </c>
      <c r="F225" s="218" t="s">
        <v>7</v>
      </c>
      <c r="G225" s="211" t="s">
        <v>2712</v>
      </c>
      <c r="H225" s="218"/>
    </row>
    <row r="226" spans="1:17" s="212" customFormat="1">
      <c r="A226" s="210">
        <v>43221</v>
      </c>
      <c r="B226" s="211" t="s">
        <v>4</v>
      </c>
      <c r="C226" s="211">
        <v>3840</v>
      </c>
      <c r="D226" s="211" t="s">
        <v>304</v>
      </c>
      <c r="E226" s="211" t="s">
        <v>79</v>
      </c>
      <c r="F226" s="211" t="s">
        <v>5</v>
      </c>
      <c r="G226" s="211" t="s">
        <v>2712</v>
      </c>
      <c r="H226" s="211"/>
    </row>
    <row r="227" spans="1:17" s="212" customFormat="1">
      <c r="A227" s="210">
        <v>43221</v>
      </c>
      <c r="B227" s="211" t="s">
        <v>4</v>
      </c>
      <c r="C227" s="211">
        <v>8415</v>
      </c>
      <c r="D227" s="211" t="s">
        <v>385</v>
      </c>
      <c r="E227" s="211" t="s">
        <v>5</v>
      </c>
      <c r="F227" s="211" t="s">
        <v>24</v>
      </c>
      <c r="G227" s="211" t="s">
        <v>2712</v>
      </c>
      <c r="H227" s="211"/>
    </row>
    <row r="228" spans="1:17" s="212" customFormat="1">
      <c r="A228" s="210">
        <v>43221</v>
      </c>
      <c r="B228" s="211" t="s">
        <v>4</v>
      </c>
      <c r="C228" s="211">
        <v>8056</v>
      </c>
      <c r="D228" s="211" t="s">
        <v>135</v>
      </c>
      <c r="E228" s="211" t="s">
        <v>9</v>
      </c>
      <c r="F228" s="211" t="s">
        <v>24</v>
      </c>
      <c r="G228" s="211" t="s">
        <v>2712</v>
      </c>
      <c r="H228" s="211"/>
      <c r="I228" s="148"/>
      <c r="J228" s="148"/>
      <c r="K228" s="148"/>
      <c r="L228" s="148"/>
      <c r="M228" s="148"/>
      <c r="N228" s="148"/>
      <c r="O228" s="148"/>
    </row>
    <row r="229" spans="1:17" s="212" customFormat="1">
      <c r="A229" s="210">
        <v>43221</v>
      </c>
      <c r="B229" s="211" t="s">
        <v>4</v>
      </c>
      <c r="C229" s="211">
        <v>6637</v>
      </c>
      <c r="D229" s="211" t="s">
        <v>1084</v>
      </c>
      <c r="E229" s="211" t="s">
        <v>453</v>
      </c>
      <c r="F229" s="211" t="s">
        <v>100</v>
      </c>
      <c r="G229" s="211" t="s">
        <v>2712</v>
      </c>
      <c r="H229" s="211"/>
      <c r="I229" s="148"/>
      <c r="J229" s="148"/>
      <c r="K229" s="148"/>
      <c r="L229" s="148"/>
      <c r="M229" s="148"/>
      <c r="N229" s="148"/>
      <c r="O229" s="148"/>
    </row>
    <row r="230" spans="1:17" s="212" customFormat="1" ht="21">
      <c r="A230" s="210">
        <v>43221</v>
      </c>
      <c r="B230" s="211" t="s">
        <v>4</v>
      </c>
      <c r="C230" s="211">
        <v>6637</v>
      </c>
      <c r="D230" s="211" t="s">
        <v>1084</v>
      </c>
      <c r="E230" s="211" t="s">
        <v>5</v>
      </c>
      <c r="F230" s="211" t="s">
        <v>1401</v>
      </c>
      <c r="G230" s="211" t="s">
        <v>2712</v>
      </c>
      <c r="H230" s="211"/>
      <c r="I230" s="148"/>
      <c r="J230" s="632"/>
      <c r="K230" s="249"/>
      <c r="L230" s="622"/>
      <c r="M230" s="121"/>
      <c r="N230" s="121"/>
      <c r="O230" s="121"/>
      <c r="P230"/>
      <c r="Q230"/>
    </row>
    <row r="231" spans="1:17" s="212" customFormat="1">
      <c r="A231" s="210">
        <v>43222</v>
      </c>
      <c r="B231" s="211" t="s">
        <v>7</v>
      </c>
      <c r="C231" s="211">
        <v>57390</v>
      </c>
      <c r="D231" s="211" t="s">
        <v>669</v>
      </c>
      <c r="E231" s="211" t="s">
        <v>7</v>
      </c>
      <c r="F231" s="211" t="s">
        <v>24</v>
      </c>
      <c r="G231" s="211" t="s">
        <v>2712</v>
      </c>
      <c r="H231" s="211"/>
      <c r="I231" s="148"/>
      <c r="J231" s="148"/>
      <c r="K231" s="148"/>
      <c r="L231" s="148"/>
      <c r="M231" s="148"/>
      <c r="N231" s="148"/>
      <c r="O231" s="148"/>
    </row>
    <row r="232" spans="1:17" s="212" customFormat="1" ht="21">
      <c r="A232" s="210">
        <v>43223</v>
      </c>
      <c r="B232" s="211" t="s">
        <v>7</v>
      </c>
      <c r="C232" s="211">
        <v>54440</v>
      </c>
      <c r="D232" s="211" t="s">
        <v>522</v>
      </c>
      <c r="E232" s="211" t="s">
        <v>28</v>
      </c>
      <c r="F232" s="211" t="s">
        <v>7</v>
      </c>
      <c r="G232" s="211" t="s">
        <v>2712</v>
      </c>
      <c r="H232" s="211"/>
      <c r="I232" s="148"/>
      <c r="J232" s="621"/>
      <c r="K232" s="621"/>
      <c r="L232" s="621"/>
      <c r="M232" s="632"/>
      <c r="N232" s="621"/>
      <c r="O232" s="621"/>
      <c r="P232"/>
      <c r="Q232"/>
    </row>
    <row r="233" spans="1:17" s="212" customFormat="1">
      <c r="A233" s="210">
        <v>43223</v>
      </c>
      <c r="B233" s="211" t="s">
        <v>7</v>
      </c>
      <c r="C233" s="211">
        <v>54560</v>
      </c>
      <c r="D233" s="211" t="s">
        <v>1506</v>
      </c>
      <c r="E233" s="211" t="s">
        <v>7</v>
      </c>
      <c r="F233" s="211" t="s">
        <v>24</v>
      </c>
      <c r="G233" s="211" t="s">
        <v>2712</v>
      </c>
      <c r="H233" s="211"/>
      <c r="I233" s="121"/>
      <c r="J233" s="148"/>
      <c r="K233" s="148"/>
      <c r="L233" s="148"/>
      <c r="M233" s="148"/>
      <c r="N233" s="148"/>
      <c r="O233" s="148"/>
    </row>
    <row r="234" spans="1:17" s="212" customFormat="1">
      <c r="A234" s="210">
        <v>43223</v>
      </c>
      <c r="B234" s="211" t="s">
        <v>7</v>
      </c>
      <c r="C234" s="211">
        <v>54770</v>
      </c>
      <c r="D234" s="211" t="s">
        <v>1510</v>
      </c>
      <c r="E234" s="211" t="s">
        <v>7</v>
      </c>
      <c r="F234" s="211" t="s">
        <v>24</v>
      </c>
      <c r="G234" s="211" t="s">
        <v>2712</v>
      </c>
      <c r="H234" s="211"/>
      <c r="I234" s="148"/>
      <c r="J234" s="148"/>
      <c r="K234" s="148"/>
      <c r="L234" s="148"/>
      <c r="M234" s="148"/>
      <c r="N234" s="148"/>
      <c r="O234" s="148"/>
    </row>
    <row r="235" spans="1:17" s="212" customFormat="1" ht="21">
      <c r="A235" s="210">
        <v>43224</v>
      </c>
      <c r="B235" s="211" t="s">
        <v>7</v>
      </c>
      <c r="C235" s="211">
        <v>57310</v>
      </c>
      <c r="D235" s="211" t="s">
        <v>833</v>
      </c>
      <c r="E235" s="211" t="s">
        <v>7</v>
      </c>
      <c r="F235" s="211" t="s">
        <v>7</v>
      </c>
      <c r="G235" s="211" t="s">
        <v>2712</v>
      </c>
      <c r="H235" s="211"/>
      <c r="I235" s="632"/>
      <c r="J235" s="148"/>
      <c r="K235" s="148"/>
      <c r="L235" s="148"/>
      <c r="M235" s="148"/>
      <c r="N235" s="148"/>
      <c r="O235" s="148"/>
    </row>
    <row r="236" spans="1:17" s="212" customFormat="1">
      <c r="A236" s="210">
        <v>43224</v>
      </c>
      <c r="B236" s="211" t="s">
        <v>7</v>
      </c>
      <c r="C236" s="211">
        <v>57710</v>
      </c>
      <c r="D236" s="211" t="s">
        <v>1525</v>
      </c>
      <c r="E236" s="211" t="s">
        <v>7</v>
      </c>
      <c r="F236" s="211" t="s">
        <v>10</v>
      </c>
      <c r="G236" s="211" t="s">
        <v>2712</v>
      </c>
      <c r="H236" s="211"/>
      <c r="I236" s="148"/>
      <c r="J236" s="148"/>
      <c r="K236" s="148"/>
      <c r="L236" s="148"/>
      <c r="M236" s="148"/>
      <c r="N236" s="148"/>
      <c r="O236" s="148"/>
    </row>
    <row r="237" spans="1:17" s="212" customFormat="1">
      <c r="A237" s="210">
        <v>43233</v>
      </c>
      <c r="B237" s="211" t="s">
        <v>7</v>
      </c>
      <c r="C237" s="211">
        <v>57390</v>
      </c>
      <c r="D237" s="211" t="s">
        <v>669</v>
      </c>
      <c r="E237" s="211" t="s">
        <v>7</v>
      </c>
      <c r="F237" s="211" t="s">
        <v>5</v>
      </c>
      <c r="G237" s="211" t="s">
        <v>2712</v>
      </c>
      <c r="H237" s="211"/>
      <c r="I237" s="148"/>
      <c r="J237" s="148"/>
      <c r="K237" s="148"/>
      <c r="L237" s="148"/>
      <c r="M237" s="148"/>
      <c r="N237" s="148"/>
      <c r="O237" s="148"/>
    </row>
    <row r="238" spans="1:17" s="212" customFormat="1">
      <c r="A238" s="210">
        <v>43233</v>
      </c>
      <c r="B238" s="211" t="s">
        <v>4</v>
      </c>
      <c r="C238" s="211">
        <v>5425</v>
      </c>
      <c r="D238" s="211" t="s">
        <v>1081</v>
      </c>
      <c r="E238" s="211" t="s">
        <v>1641</v>
      </c>
      <c r="F238" s="211" t="s">
        <v>24</v>
      </c>
      <c r="G238" s="211" t="s">
        <v>2712</v>
      </c>
      <c r="H238" s="211"/>
      <c r="I238" s="148"/>
      <c r="J238" s="148"/>
      <c r="K238" s="148"/>
      <c r="L238" s="148"/>
      <c r="M238" s="148"/>
      <c r="N238" s="148"/>
      <c r="O238" s="148"/>
    </row>
    <row r="239" spans="1:17" s="212" customFormat="1" ht="21">
      <c r="A239" s="210">
        <v>43233</v>
      </c>
      <c r="B239" s="211" t="s">
        <v>4</v>
      </c>
      <c r="C239" s="211">
        <v>2549</v>
      </c>
      <c r="D239" s="211" t="s">
        <v>205</v>
      </c>
      <c r="E239" s="211" t="s">
        <v>32</v>
      </c>
      <c r="F239" s="211" t="s">
        <v>24</v>
      </c>
      <c r="G239" s="211" t="s">
        <v>2712</v>
      </c>
      <c r="H239" s="211"/>
      <c r="I239" s="148"/>
      <c r="J239" s="632"/>
      <c r="K239" s="247"/>
      <c r="L239" s="622"/>
      <c r="M239" s="121"/>
      <c r="N239" s="121"/>
      <c r="O239" s="121"/>
      <c r="P239"/>
      <c r="Q239"/>
    </row>
    <row r="240" spans="1:17" s="212" customFormat="1">
      <c r="A240" s="210">
        <v>43233</v>
      </c>
      <c r="B240" s="211" t="s">
        <v>4</v>
      </c>
      <c r="C240" s="211">
        <v>2680</v>
      </c>
      <c r="D240" s="211" t="s">
        <v>205</v>
      </c>
      <c r="E240" s="211" t="s">
        <v>7</v>
      </c>
      <c r="F240" s="211" t="s">
        <v>24</v>
      </c>
      <c r="G240" s="211" t="s">
        <v>2712</v>
      </c>
      <c r="H240" s="211"/>
      <c r="I240" s="148"/>
      <c r="J240" s="121"/>
      <c r="K240" s="121"/>
      <c r="L240" s="121"/>
      <c r="M240" s="121"/>
      <c r="N240" s="121"/>
      <c r="O240" s="121"/>
      <c r="P240"/>
      <c r="Q240"/>
    </row>
    <row r="241" spans="1:17" s="212" customFormat="1">
      <c r="A241" s="210">
        <v>43233</v>
      </c>
      <c r="B241" s="211" t="s">
        <v>7</v>
      </c>
      <c r="C241" s="211">
        <v>57100</v>
      </c>
      <c r="D241" s="211" t="s">
        <v>369</v>
      </c>
      <c r="E241" s="211" t="s">
        <v>7</v>
      </c>
      <c r="F241" s="211" t="s">
        <v>24</v>
      </c>
      <c r="G241" s="211" t="s">
        <v>2712</v>
      </c>
      <c r="H241" s="211"/>
      <c r="I241" s="148"/>
      <c r="J241" s="121"/>
      <c r="K241" s="121"/>
      <c r="L241" s="121"/>
      <c r="M241" s="121"/>
      <c r="N241" s="121"/>
      <c r="O241" s="121"/>
      <c r="P241"/>
      <c r="Q241"/>
    </row>
    <row r="242" spans="1:17" s="212" customFormat="1" ht="15" customHeight="1">
      <c r="A242" s="210">
        <v>43233</v>
      </c>
      <c r="B242" s="211" t="s">
        <v>4</v>
      </c>
      <c r="C242" s="211">
        <v>5750</v>
      </c>
      <c r="D242" s="211" t="s">
        <v>329</v>
      </c>
      <c r="E242" s="211" t="s">
        <v>803</v>
      </c>
      <c r="F242" s="211" t="s">
        <v>803</v>
      </c>
      <c r="G242" s="211" t="s">
        <v>2712</v>
      </c>
      <c r="H242" s="211"/>
      <c r="I242" s="121"/>
      <c r="J242" s="121"/>
      <c r="K242" s="121"/>
      <c r="L242" s="121"/>
      <c r="M242" s="121"/>
      <c r="N242" s="121"/>
      <c r="O242" s="121"/>
      <c r="P242"/>
      <c r="Q242"/>
    </row>
    <row r="243" spans="1:17" s="212" customFormat="1">
      <c r="A243" s="210">
        <v>43233</v>
      </c>
      <c r="B243" s="211" t="s">
        <v>7</v>
      </c>
      <c r="C243" s="211">
        <v>54400</v>
      </c>
      <c r="D243" s="211" t="s">
        <v>815</v>
      </c>
      <c r="E243" s="211" t="s">
        <v>7</v>
      </c>
      <c r="F243" s="211" t="s">
        <v>24</v>
      </c>
      <c r="G243" s="211" t="s">
        <v>2712</v>
      </c>
      <c r="H243" s="211"/>
      <c r="I243" s="121"/>
      <c r="J243" s="121"/>
      <c r="K243" s="121"/>
      <c r="L243" s="121"/>
      <c r="M243" s="121"/>
      <c r="N243" s="121"/>
      <c r="O243" s="121"/>
      <c r="P243"/>
      <c r="Q243"/>
    </row>
    <row r="244" spans="1:17" s="212" customFormat="1">
      <c r="A244" s="210">
        <v>43233</v>
      </c>
      <c r="B244" s="211" t="s">
        <v>4</v>
      </c>
      <c r="C244" s="211">
        <v>2325</v>
      </c>
      <c r="D244" s="211" t="s">
        <v>205</v>
      </c>
      <c r="E244" s="211" t="s">
        <v>14</v>
      </c>
      <c r="F244" s="211" t="s">
        <v>24</v>
      </c>
      <c r="G244" s="211" t="s">
        <v>2712</v>
      </c>
      <c r="H244" s="211"/>
      <c r="I244" s="121"/>
      <c r="J244" s="121"/>
      <c r="K244" s="121"/>
      <c r="L244" s="121"/>
      <c r="M244" s="121"/>
      <c r="N244" s="121"/>
      <c r="O244" s="121"/>
      <c r="P244"/>
      <c r="Q244"/>
    </row>
    <row r="245" spans="1:17" s="212" customFormat="1">
      <c r="A245" s="210">
        <v>43233</v>
      </c>
      <c r="B245" s="211" t="s">
        <v>4</v>
      </c>
      <c r="C245" s="211">
        <v>8478</v>
      </c>
      <c r="D245" s="211" t="s">
        <v>1655</v>
      </c>
      <c r="E245" s="211" t="s">
        <v>7</v>
      </c>
      <c r="F245" s="211" t="s">
        <v>984</v>
      </c>
      <c r="G245" s="211" t="s">
        <v>2712</v>
      </c>
      <c r="H245" s="211"/>
      <c r="I245" s="121"/>
      <c r="J245" s="121"/>
      <c r="K245" s="121"/>
      <c r="L245" s="121"/>
      <c r="M245" s="121"/>
      <c r="N245" s="121"/>
      <c r="O245" s="121"/>
      <c r="P245"/>
      <c r="Q245"/>
    </row>
    <row r="246" spans="1:17" s="212" customFormat="1">
      <c r="A246" s="210">
        <v>43233</v>
      </c>
      <c r="B246" s="211" t="s">
        <v>4</v>
      </c>
      <c r="C246" s="211">
        <v>5819</v>
      </c>
      <c r="D246" s="211" t="s">
        <v>1365</v>
      </c>
      <c r="E246" s="211" t="s">
        <v>1674</v>
      </c>
      <c r="F246" s="211" t="s">
        <v>56</v>
      </c>
      <c r="G246" s="211" t="s">
        <v>2712</v>
      </c>
      <c r="H246" s="211"/>
      <c r="I246" s="121"/>
      <c r="J246" s="121"/>
      <c r="K246" s="121"/>
      <c r="L246" s="121"/>
      <c r="M246" s="121"/>
      <c r="N246" s="121"/>
      <c r="O246" s="121"/>
      <c r="P246"/>
      <c r="Q246"/>
    </row>
    <row r="247" spans="1:17" s="212" customFormat="1">
      <c r="A247" s="210">
        <v>43233</v>
      </c>
      <c r="B247" s="211" t="s">
        <v>4</v>
      </c>
      <c r="C247" s="211">
        <v>8077</v>
      </c>
      <c r="D247" s="211" t="s">
        <v>133</v>
      </c>
      <c r="E247" s="211" t="s">
        <v>1679</v>
      </c>
      <c r="F247" s="211" t="s">
        <v>24</v>
      </c>
      <c r="G247" s="211" t="s">
        <v>2712</v>
      </c>
      <c r="H247" s="211"/>
      <c r="I247" s="121"/>
      <c r="J247" s="121"/>
      <c r="K247" s="121"/>
      <c r="L247" s="121"/>
      <c r="M247" s="121"/>
      <c r="N247" s="121"/>
      <c r="O247" s="121"/>
      <c r="P247"/>
      <c r="Q247"/>
    </row>
    <row r="248" spans="1:17" s="212" customFormat="1" ht="21">
      <c r="A248" s="210">
        <v>43233</v>
      </c>
      <c r="B248" s="211" t="s">
        <v>4</v>
      </c>
      <c r="C248" s="211">
        <v>1232</v>
      </c>
      <c r="D248" s="211" t="s">
        <v>132</v>
      </c>
      <c r="E248" s="211" t="s">
        <v>6</v>
      </c>
      <c r="F248" s="211" t="s">
        <v>28</v>
      </c>
      <c r="G248" s="211" t="s">
        <v>2712</v>
      </c>
      <c r="H248" s="211"/>
      <c r="I248" s="121"/>
      <c r="J248" s="632"/>
      <c r="K248" s="247"/>
      <c r="L248" s="622"/>
      <c r="M248" s="121"/>
      <c r="N248" s="121"/>
      <c r="O248" s="121"/>
      <c r="P248"/>
      <c r="Q248"/>
    </row>
    <row r="249" spans="1:17" s="212" customFormat="1">
      <c r="A249" s="210">
        <v>43233</v>
      </c>
      <c r="B249" s="211" t="s">
        <v>6</v>
      </c>
      <c r="C249" s="211">
        <v>54456</v>
      </c>
      <c r="D249" s="211" t="s">
        <v>1630</v>
      </c>
      <c r="E249" s="211" t="s">
        <v>489</v>
      </c>
      <c r="F249" s="211" t="s">
        <v>24</v>
      </c>
      <c r="G249" s="211" t="s">
        <v>2826</v>
      </c>
      <c r="H249" s="211"/>
      <c r="I249" s="121"/>
      <c r="J249" s="148"/>
      <c r="K249" s="148"/>
      <c r="L249" s="148"/>
      <c r="M249" s="148"/>
      <c r="N249" s="148"/>
      <c r="O249" s="148"/>
    </row>
    <row r="250" spans="1:17" s="212" customFormat="1">
      <c r="A250" s="210">
        <v>43221</v>
      </c>
      <c r="B250" s="211" t="s">
        <v>4</v>
      </c>
      <c r="C250" s="211">
        <v>8383</v>
      </c>
      <c r="D250" s="211" t="s">
        <v>305</v>
      </c>
      <c r="E250" s="211" t="s">
        <v>639</v>
      </c>
      <c r="F250" s="211" t="s">
        <v>24</v>
      </c>
      <c r="G250" s="211" t="s">
        <v>2827</v>
      </c>
      <c r="H250" s="211"/>
      <c r="I250" s="121"/>
      <c r="J250" s="148"/>
      <c r="K250" s="148"/>
      <c r="L250" s="148"/>
      <c r="M250" s="148"/>
      <c r="N250" s="148"/>
      <c r="O250" s="148"/>
    </row>
    <row r="251" spans="1:17" s="212" customFormat="1">
      <c r="A251" s="210">
        <v>43241</v>
      </c>
      <c r="B251" s="211" t="s">
        <v>7</v>
      </c>
      <c r="C251" s="211">
        <v>51000</v>
      </c>
      <c r="D251" s="211" t="s">
        <v>1765</v>
      </c>
      <c r="E251" s="211" t="s">
        <v>7</v>
      </c>
      <c r="F251" s="211" t="s">
        <v>24</v>
      </c>
      <c r="G251" s="211" t="s">
        <v>1176</v>
      </c>
      <c r="H251" s="211"/>
      <c r="I251" s="121"/>
      <c r="J251" s="148"/>
      <c r="K251" s="148"/>
      <c r="L251" s="148"/>
      <c r="M251" s="148"/>
      <c r="N251" s="148"/>
      <c r="O251" s="148"/>
    </row>
    <row r="252" spans="1:17" s="212" customFormat="1">
      <c r="A252" s="210">
        <v>43246</v>
      </c>
      <c r="B252" s="211" t="s">
        <v>4</v>
      </c>
      <c r="C252" s="211">
        <v>3833</v>
      </c>
      <c r="D252" s="211" t="s">
        <v>304</v>
      </c>
      <c r="E252" s="211" t="s">
        <v>7</v>
      </c>
      <c r="F252" s="211" t="s">
        <v>24</v>
      </c>
      <c r="G252" s="211" t="s">
        <v>510</v>
      </c>
      <c r="H252" s="211"/>
      <c r="I252" s="148"/>
      <c r="J252" s="148"/>
      <c r="K252" s="148"/>
      <c r="L252" s="148"/>
      <c r="M252" s="148"/>
      <c r="N252" s="148"/>
      <c r="O252" s="148"/>
    </row>
    <row r="253" spans="1:17" s="212" customFormat="1" ht="21">
      <c r="A253" s="210">
        <v>43233</v>
      </c>
      <c r="B253" s="211" t="s">
        <v>4</v>
      </c>
      <c r="C253" s="211">
        <v>4550</v>
      </c>
      <c r="D253" s="211" t="s">
        <v>207</v>
      </c>
      <c r="E253" s="211" t="s">
        <v>5</v>
      </c>
      <c r="F253" s="211" t="s">
        <v>7</v>
      </c>
      <c r="G253" s="211" t="s">
        <v>1666</v>
      </c>
      <c r="H253" s="211"/>
      <c r="I253" s="148"/>
      <c r="J253" s="633"/>
      <c r="K253" s="247"/>
      <c r="L253" s="622"/>
      <c r="M253" s="121"/>
      <c r="N253" s="121"/>
      <c r="O253" s="121"/>
      <c r="P253"/>
      <c r="Q253"/>
    </row>
    <row r="254" spans="1:17" s="212" customFormat="1">
      <c r="A254" s="210">
        <v>43243</v>
      </c>
      <c r="B254" s="211" t="s">
        <v>4</v>
      </c>
      <c r="C254" s="211">
        <v>6925</v>
      </c>
      <c r="D254" s="211" t="s">
        <v>1824</v>
      </c>
      <c r="E254" s="211" t="s">
        <v>5</v>
      </c>
      <c r="F254" s="211" t="s">
        <v>5</v>
      </c>
      <c r="G254" s="211" t="s">
        <v>1666</v>
      </c>
      <c r="H254" s="211"/>
      <c r="I254" s="148"/>
      <c r="J254" s="148"/>
      <c r="K254" s="148"/>
      <c r="L254" s="148"/>
      <c r="M254" s="148"/>
      <c r="N254" s="148"/>
      <c r="O254" s="148"/>
    </row>
    <row r="255" spans="1:17" s="212" customFormat="1">
      <c r="A255" s="210">
        <v>43230</v>
      </c>
      <c r="B255" s="211" t="s">
        <v>4</v>
      </c>
      <c r="C255" s="211">
        <v>8009</v>
      </c>
      <c r="D255" s="211" t="s">
        <v>135</v>
      </c>
      <c r="E255" s="211" t="s">
        <v>25</v>
      </c>
      <c r="F255" s="211" t="s">
        <v>5</v>
      </c>
      <c r="G255" s="211" t="s">
        <v>266</v>
      </c>
      <c r="H255" s="211"/>
      <c r="I255" s="148"/>
      <c r="J255" s="148"/>
      <c r="K255" s="148"/>
      <c r="L255" s="148"/>
      <c r="M255" s="148"/>
      <c r="N255" s="148"/>
      <c r="O255" s="148"/>
    </row>
    <row r="256" spans="1:17" s="212" customFormat="1">
      <c r="A256" s="210">
        <v>43240</v>
      </c>
      <c r="B256" s="211" t="s">
        <v>7</v>
      </c>
      <c r="C256" s="211">
        <v>54560</v>
      </c>
      <c r="D256" s="211" t="s">
        <v>871</v>
      </c>
      <c r="E256" s="211" t="s">
        <v>7</v>
      </c>
      <c r="F256" s="211" t="s">
        <v>24</v>
      </c>
      <c r="G256" s="211" t="s">
        <v>778</v>
      </c>
      <c r="H256" s="211"/>
      <c r="I256" s="121"/>
      <c r="J256" s="148"/>
      <c r="K256" s="148"/>
      <c r="L256" s="148"/>
      <c r="M256" s="148"/>
      <c r="N256" s="148"/>
      <c r="O256" s="148"/>
    </row>
    <row r="257" spans="1:15" s="212" customFormat="1">
      <c r="A257" s="210">
        <v>43240</v>
      </c>
      <c r="B257" s="211" t="s">
        <v>4</v>
      </c>
      <c r="C257" s="211">
        <v>1550</v>
      </c>
      <c r="D257" s="211" t="s">
        <v>205</v>
      </c>
      <c r="E257" s="211" t="s">
        <v>24</v>
      </c>
      <c r="F257" s="211" t="s">
        <v>7</v>
      </c>
      <c r="G257" s="211" t="s">
        <v>778</v>
      </c>
      <c r="H257" s="211"/>
      <c r="I257" s="148"/>
      <c r="J257" s="148"/>
      <c r="K257" s="148"/>
      <c r="L257" s="148"/>
      <c r="M257" s="148"/>
      <c r="N257" s="148"/>
      <c r="O257" s="148"/>
    </row>
    <row r="258" spans="1:15" s="212" customFormat="1">
      <c r="A258" s="210">
        <v>43240</v>
      </c>
      <c r="B258" s="211" t="s">
        <v>4</v>
      </c>
      <c r="C258" s="211">
        <v>3258</v>
      </c>
      <c r="D258" s="211" t="s">
        <v>333</v>
      </c>
      <c r="E258" s="211" t="s">
        <v>347</v>
      </c>
      <c r="F258" s="211" t="s">
        <v>6</v>
      </c>
      <c r="G258" s="211" t="s">
        <v>778</v>
      </c>
      <c r="H258" s="211"/>
      <c r="I258" s="148"/>
      <c r="J258" s="148"/>
      <c r="K258" s="148"/>
      <c r="L258" s="148"/>
      <c r="M258" s="148"/>
      <c r="N258" s="148"/>
      <c r="O258" s="148"/>
    </row>
    <row r="259" spans="1:15" s="212" customFormat="1">
      <c r="A259" s="210">
        <v>43240</v>
      </c>
      <c r="B259" s="211" t="s">
        <v>4</v>
      </c>
      <c r="C259" s="211">
        <v>4955</v>
      </c>
      <c r="D259" s="211" t="s">
        <v>152</v>
      </c>
      <c r="E259" s="211" t="s">
        <v>5</v>
      </c>
      <c r="F259" s="211" t="s">
        <v>25</v>
      </c>
      <c r="G259" s="211" t="s">
        <v>778</v>
      </c>
      <c r="H259" s="211"/>
      <c r="I259" s="148"/>
      <c r="J259" s="148"/>
      <c r="K259" s="148"/>
      <c r="L259" s="148"/>
      <c r="M259" s="148"/>
      <c r="N259" s="148"/>
      <c r="O259" s="148"/>
    </row>
    <row r="260" spans="1:15" s="212" customFormat="1">
      <c r="A260" s="210">
        <v>43240</v>
      </c>
      <c r="B260" s="211" t="s">
        <v>4</v>
      </c>
      <c r="C260" s="211">
        <v>1430</v>
      </c>
      <c r="D260" s="211" t="s">
        <v>205</v>
      </c>
      <c r="E260" s="211" t="s">
        <v>7</v>
      </c>
      <c r="F260" s="211" t="s">
        <v>25</v>
      </c>
      <c r="G260" s="211" t="s">
        <v>778</v>
      </c>
      <c r="H260" s="211"/>
      <c r="I260" s="148"/>
      <c r="J260" s="148"/>
      <c r="K260" s="148"/>
      <c r="L260" s="148"/>
      <c r="M260" s="148"/>
      <c r="N260" s="148"/>
      <c r="O260" s="148"/>
    </row>
    <row r="261" spans="1:15" s="212" customFormat="1">
      <c r="A261" s="210">
        <v>43241</v>
      </c>
      <c r="B261" s="211" t="s">
        <v>4</v>
      </c>
      <c r="C261" s="211">
        <v>7540</v>
      </c>
      <c r="D261" s="211" t="s">
        <v>468</v>
      </c>
      <c r="E261" s="211" t="s">
        <v>5</v>
      </c>
      <c r="F261" s="211" t="s">
        <v>5</v>
      </c>
      <c r="G261" s="211" t="s">
        <v>778</v>
      </c>
      <c r="H261" s="211"/>
      <c r="I261" s="148"/>
      <c r="J261" s="148"/>
      <c r="K261" s="148"/>
      <c r="L261" s="148"/>
      <c r="M261" s="148"/>
      <c r="N261" s="148"/>
      <c r="O261" s="148"/>
    </row>
    <row r="262" spans="1:15" s="212" customFormat="1">
      <c r="A262" s="210">
        <v>43242</v>
      </c>
      <c r="B262" s="211" t="s">
        <v>4</v>
      </c>
      <c r="C262" s="211">
        <v>3583</v>
      </c>
      <c r="D262" s="211" t="s">
        <v>168</v>
      </c>
      <c r="E262" s="211" t="s">
        <v>5</v>
      </c>
      <c r="F262" s="211" t="s">
        <v>5</v>
      </c>
      <c r="G262" s="211" t="s">
        <v>778</v>
      </c>
      <c r="H262" s="211"/>
      <c r="I262" s="148"/>
      <c r="J262" s="148"/>
      <c r="K262" s="148"/>
      <c r="L262" s="148"/>
      <c r="M262" s="148"/>
      <c r="N262" s="148"/>
      <c r="O262" s="148"/>
    </row>
    <row r="263" spans="1:15" s="212" customFormat="1">
      <c r="A263" s="210">
        <v>43242</v>
      </c>
      <c r="B263" s="211" t="s">
        <v>7</v>
      </c>
      <c r="C263" s="211">
        <v>57390</v>
      </c>
      <c r="D263" s="211" t="s">
        <v>350</v>
      </c>
      <c r="E263" s="211" t="s">
        <v>7</v>
      </c>
      <c r="F263" s="211" t="s">
        <v>7</v>
      </c>
      <c r="G263" s="211" t="s">
        <v>778</v>
      </c>
      <c r="H263" s="211"/>
      <c r="I263" s="148"/>
      <c r="J263" s="148"/>
      <c r="K263" s="148"/>
      <c r="L263" s="148"/>
      <c r="M263" s="148"/>
      <c r="N263" s="148"/>
      <c r="O263" s="148"/>
    </row>
    <row r="264" spans="1:15" s="212" customFormat="1">
      <c r="A264" s="210">
        <v>43242</v>
      </c>
      <c r="B264" s="211" t="s">
        <v>7</v>
      </c>
      <c r="C264" s="211">
        <v>54408</v>
      </c>
      <c r="D264" s="211" t="s">
        <v>408</v>
      </c>
      <c r="E264" s="211" t="s">
        <v>7</v>
      </c>
      <c r="F264" s="211" t="s">
        <v>7</v>
      </c>
      <c r="G264" s="211" t="s">
        <v>778</v>
      </c>
      <c r="H264" s="211"/>
      <c r="I264" s="148"/>
      <c r="J264" s="148"/>
      <c r="K264" s="148"/>
      <c r="L264" s="148"/>
      <c r="M264" s="148"/>
      <c r="N264" s="148"/>
      <c r="O264" s="148"/>
    </row>
    <row r="265" spans="1:15" s="212" customFormat="1">
      <c r="A265" s="210">
        <v>43243</v>
      </c>
      <c r="B265" s="211" t="s">
        <v>4</v>
      </c>
      <c r="C265" s="211">
        <v>3540</v>
      </c>
      <c r="D265" s="211" t="s">
        <v>168</v>
      </c>
      <c r="E265" s="211" t="s">
        <v>5</v>
      </c>
      <c r="F265" s="211" t="s">
        <v>5</v>
      </c>
      <c r="G265" s="211" t="s">
        <v>778</v>
      </c>
      <c r="H265" s="211"/>
      <c r="I265" s="148"/>
      <c r="J265" s="148"/>
      <c r="K265" s="148"/>
      <c r="L265" s="148"/>
      <c r="M265" s="148"/>
      <c r="N265" s="148"/>
      <c r="O265" s="148"/>
    </row>
    <row r="266" spans="1:15" s="212" customFormat="1">
      <c r="A266" s="210">
        <v>43243</v>
      </c>
      <c r="B266" s="211" t="s">
        <v>4</v>
      </c>
      <c r="C266" s="211">
        <v>7432</v>
      </c>
      <c r="D266" s="211" t="s">
        <v>1817</v>
      </c>
      <c r="E266" s="211" t="s">
        <v>5</v>
      </c>
      <c r="F266" s="211" t="s">
        <v>5</v>
      </c>
      <c r="G266" s="211" t="s">
        <v>778</v>
      </c>
      <c r="H266" s="211"/>
      <c r="I266" s="148"/>
      <c r="J266" s="148"/>
      <c r="K266" s="148"/>
      <c r="L266" s="148"/>
      <c r="M266" s="148"/>
      <c r="N266" s="148"/>
      <c r="O266" s="148"/>
    </row>
    <row r="267" spans="1:15" s="212" customFormat="1">
      <c r="A267" s="210">
        <v>43243</v>
      </c>
      <c r="B267" s="211" t="s">
        <v>4</v>
      </c>
      <c r="C267" s="211">
        <v>2227</v>
      </c>
      <c r="D267" s="211" t="s">
        <v>205</v>
      </c>
      <c r="E267" s="211" t="s">
        <v>24</v>
      </c>
      <c r="F267" s="211" t="s">
        <v>7</v>
      </c>
      <c r="G267" s="211" t="s">
        <v>778</v>
      </c>
      <c r="H267" s="211"/>
      <c r="I267" s="148"/>
      <c r="J267" s="148"/>
      <c r="K267" s="148"/>
      <c r="L267" s="148"/>
      <c r="M267" s="148"/>
      <c r="N267" s="148"/>
      <c r="O267" s="148"/>
    </row>
    <row r="268" spans="1:15" s="212" customFormat="1">
      <c r="A268" s="210">
        <v>43243</v>
      </c>
      <c r="B268" s="211" t="s">
        <v>4</v>
      </c>
      <c r="C268" s="211">
        <v>9512</v>
      </c>
      <c r="D268" s="211" t="s">
        <v>147</v>
      </c>
      <c r="E268" s="211" t="s">
        <v>24</v>
      </c>
      <c r="F268" s="211" t="s">
        <v>7</v>
      </c>
      <c r="G268" s="211" t="s">
        <v>778</v>
      </c>
      <c r="H268" s="211"/>
      <c r="I268" s="148"/>
      <c r="J268" s="148"/>
      <c r="K268" s="148"/>
      <c r="L268" s="148"/>
      <c r="M268" s="148"/>
      <c r="N268" s="148"/>
      <c r="O268" s="148"/>
    </row>
    <row r="269" spans="1:15" s="212" customFormat="1">
      <c r="A269" s="210">
        <v>43243</v>
      </c>
      <c r="B269" s="211" t="s">
        <v>4</v>
      </c>
      <c r="C269" s="211">
        <v>4990</v>
      </c>
      <c r="D269" s="211" t="s">
        <v>158</v>
      </c>
      <c r="E269" s="211" t="s">
        <v>5</v>
      </c>
      <c r="F269" s="211" t="s">
        <v>5</v>
      </c>
      <c r="G269" s="211" t="s">
        <v>778</v>
      </c>
      <c r="H269" s="211"/>
      <c r="I269" s="148"/>
      <c r="J269" s="148"/>
      <c r="K269" s="148"/>
      <c r="L269" s="148"/>
      <c r="M269" s="148"/>
      <c r="N269" s="148"/>
      <c r="O269" s="148"/>
    </row>
    <row r="270" spans="1:15" s="212" customFormat="1">
      <c r="A270" s="210">
        <v>43245</v>
      </c>
      <c r="B270" s="211" t="s">
        <v>4</v>
      </c>
      <c r="C270" s="211">
        <v>8258</v>
      </c>
      <c r="D270" s="211" t="s">
        <v>162</v>
      </c>
      <c r="E270" s="211" t="s">
        <v>489</v>
      </c>
      <c r="F270" s="211" t="s">
        <v>24</v>
      </c>
      <c r="G270" s="211" t="s">
        <v>778</v>
      </c>
      <c r="H270" s="211"/>
      <c r="I270" s="148"/>
      <c r="J270" s="148"/>
      <c r="K270" s="148"/>
      <c r="L270" s="148"/>
      <c r="M270" s="148"/>
      <c r="N270" s="148"/>
      <c r="O270" s="148"/>
    </row>
    <row r="271" spans="1:15" s="212" customFormat="1">
      <c r="A271" s="210">
        <v>43241</v>
      </c>
      <c r="B271" s="211" t="s">
        <v>7</v>
      </c>
      <c r="C271" s="211">
        <v>57970</v>
      </c>
      <c r="D271" s="211" t="s">
        <v>739</v>
      </c>
      <c r="E271" s="211" t="s">
        <v>7</v>
      </c>
      <c r="F271" s="211" t="s">
        <v>7</v>
      </c>
      <c r="G271" s="211" t="s">
        <v>778</v>
      </c>
      <c r="H271" s="211"/>
      <c r="I271" s="148"/>
      <c r="J271" s="148"/>
      <c r="K271" s="148"/>
      <c r="L271" s="148"/>
      <c r="M271" s="148"/>
      <c r="N271" s="148"/>
      <c r="O271" s="148"/>
    </row>
    <row r="272" spans="1:15" s="212" customFormat="1">
      <c r="A272" s="210">
        <v>43241</v>
      </c>
      <c r="B272" s="211" t="s">
        <v>6</v>
      </c>
      <c r="C272" s="211">
        <v>52525</v>
      </c>
      <c r="D272" s="211" t="s">
        <v>1762</v>
      </c>
      <c r="E272" s="211" t="s">
        <v>6</v>
      </c>
      <c r="F272" s="211" t="s">
        <v>6</v>
      </c>
      <c r="G272" s="211" t="s">
        <v>778</v>
      </c>
      <c r="H272" s="211"/>
      <c r="I272" s="148"/>
      <c r="J272" s="148"/>
      <c r="K272" s="148"/>
      <c r="L272" s="148"/>
      <c r="M272" s="148"/>
      <c r="N272" s="148"/>
      <c r="O272" s="148"/>
    </row>
    <row r="273" spans="1:17" s="212" customFormat="1">
      <c r="A273" s="210">
        <v>43233</v>
      </c>
      <c r="B273" s="211" t="s">
        <v>4</v>
      </c>
      <c r="C273" s="211">
        <v>1123</v>
      </c>
      <c r="D273" s="211" t="s">
        <v>132</v>
      </c>
      <c r="E273" s="211" t="s">
        <v>1134</v>
      </c>
      <c r="F273" s="211" t="s">
        <v>24</v>
      </c>
      <c r="G273" s="211" t="s">
        <v>2828</v>
      </c>
      <c r="H273" s="211"/>
      <c r="I273" s="148"/>
      <c r="J273" s="148"/>
      <c r="K273" s="148"/>
      <c r="L273" s="148"/>
      <c r="M273" s="148"/>
      <c r="N273" s="148"/>
      <c r="O273" s="148"/>
    </row>
    <row r="274" spans="1:17" s="212" customFormat="1">
      <c r="A274" s="210">
        <v>43233</v>
      </c>
      <c r="B274" s="211" t="s">
        <v>4</v>
      </c>
      <c r="C274" s="211">
        <v>3428</v>
      </c>
      <c r="D274" s="211" t="s">
        <v>168</v>
      </c>
      <c r="E274" s="211" t="s">
        <v>7</v>
      </c>
      <c r="F274" s="211" t="s">
        <v>24</v>
      </c>
      <c r="G274" s="211" t="s">
        <v>2829</v>
      </c>
      <c r="H274" s="211"/>
      <c r="I274" s="148"/>
      <c r="J274" s="148"/>
      <c r="K274" s="148"/>
      <c r="L274" s="148"/>
      <c r="M274" s="148"/>
      <c r="N274" s="148"/>
      <c r="O274" s="148"/>
    </row>
    <row r="275" spans="1:17" s="212" customFormat="1">
      <c r="A275" s="210">
        <v>43223</v>
      </c>
      <c r="B275" s="211" t="s">
        <v>7</v>
      </c>
      <c r="C275" s="211">
        <v>57330</v>
      </c>
      <c r="D275" s="211" t="s">
        <v>413</v>
      </c>
      <c r="E275" s="211" t="s">
        <v>7</v>
      </c>
      <c r="F275" s="211" t="s">
        <v>24</v>
      </c>
      <c r="G275" s="211" t="s">
        <v>2830</v>
      </c>
      <c r="H275" s="211"/>
      <c r="I275" s="148"/>
      <c r="J275" s="148"/>
      <c r="K275" s="148"/>
      <c r="L275" s="148"/>
      <c r="M275" s="148"/>
      <c r="N275" s="148"/>
      <c r="O275" s="148"/>
    </row>
    <row r="276" spans="1:17" s="212" customFormat="1">
      <c r="A276" s="210">
        <v>43223</v>
      </c>
      <c r="B276" s="211" t="s">
        <v>4</v>
      </c>
      <c r="C276" s="211">
        <v>5811</v>
      </c>
      <c r="D276" s="211" t="s">
        <v>184</v>
      </c>
      <c r="E276" s="211" t="s">
        <v>7</v>
      </c>
      <c r="F276" s="211" t="s">
        <v>24</v>
      </c>
      <c r="G276" s="211" t="s">
        <v>2831</v>
      </c>
      <c r="H276" s="211"/>
      <c r="I276" s="148"/>
      <c r="J276" s="148"/>
      <c r="K276" s="148"/>
      <c r="L276" s="148"/>
      <c r="M276" s="148"/>
      <c r="N276" s="148"/>
      <c r="O276" s="148"/>
    </row>
    <row r="277" spans="1:17" s="212" customFormat="1">
      <c r="A277" s="210">
        <v>43244</v>
      </c>
      <c r="B277" s="211" t="s">
        <v>6</v>
      </c>
      <c r="C277" s="211">
        <v>84036</v>
      </c>
      <c r="D277" s="211" t="s">
        <v>1846</v>
      </c>
      <c r="E277" s="211" t="s">
        <v>6</v>
      </c>
      <c r="F277" s="211" t="s">
        <v>53</v>
      </c>
      <c r="G277" s="211" t="s">
        <v>2831</v>
      </c>
      <c r="H277" s="211"/>
      <c r="I277" s="148"/>
      <c r="J277" s="148"/>
      <c r="K277" s="148"/>
      <c r="L277" s="148"/>
      <c r="M277" s="148"/>
      <c r="N277" s="148"/>
      <c r="O277" s="148"/>
    </row>
    <row r="278" spans="1:17" s="212" customFormat="1">
      <c r="A278" s="210">
        <v>43233</v>
      </c>
      <c r="B278" s="211" t="s">
        <v>4</v>
      </c>
      <c r="C278" s="211">
        <v>1534</v>
      </c>
      <c r="D278" s="211" t="s">
        <v>205</v>
      </c>
      <c r="E278" s="211" t="s">
        <v>32</v>
      </c>
      <c r="F278" s="211" t="s">
        <v>24</v>
      </c>
      <c r="G278" s="211" t="s">
        <v>2832</v>
      </c>
      <c r="H278" s="211"/>
      <c r="I278" s="148"/>
      <c r="J278" s="148"/>
      <c r="K278" s="148"/>
      <c r="L278" s="148"/>
      <c r="M278" s="148"/>
      <c r="N278" s="148"/>
      <c r="O278" s="148"/>
    </row>
    <row r="279" spans="1:17" s="212" customFormat="1">
      <c r="A279" s="210">
        <v>43231</v>
      </c>
      <c r="B279" s="211" t="s">
        <v>4</v>
      </c>
      <c r="C279" s="211">
        <v>4514</v>
      </c>
      <c r="D279" s="211" t="s">
        <v>131</v>
      </c>
      <c r="E279" s="211" t="s">
        <v>7</v>
      </c>
      <c r="F279" s="211" t="s">
        <v>24</v>
      </c>
      <c r="G279" s="211" t="s">
        <v>260</v>
      </c>
      <c r="H279" s="211"/>
      <c r="I279" s="148"/>
      <c r="J279" s="148"/>
      <c r="K279" s="148"/>
      <c r="L279" s="148"/>
      <c r="M279" s="148"/>
      <c r="N279" s="148"/>
      <c r="O279" s="148"/>
    </row>
    <row r="280" spans="1:17" s="212" customFormat="1">
      <c r="A280" s="210">
        <v>43240</v>
      </c>
      <c r="B280" s="211" t="s">
        <v>4</v>
      </c>
      <c r="C280" s="211">
        <v>4599</v>
      </c>
      <c r="D280" s="211" t="s">
        <v>131</v>
      </c>
      <c r="E280" s="211" t="s">
        <v>25</v>
      </c>
      <c r="F280" s="211" t="s">
        <v>1733</v>
      </c>
      <c r="G280" s="211" t="s">
        <v>260</v>
      </c>
      <c r="H280" s="211"/>
      <c r="I280" s="148"/>
      <c r="J280" s="121"/>
      <c r="K280" s="121"/>
      <c r="L280" s="121"/>
      <c r="M280" s="121"/>
      <c r="N280" s="121"/>
      <c r="O280" s="121"/>
      <c r="P280"/>
      <c r="Q280"/>
    </row>
    <row r="281" spans="1:17" s="212" customFormat="1">
      <c r="A281" s="210">
        <v>43241</v>
      </c>
      <c r="B281" s="211" t="s">
        <v>4</v>
      </c>
      <c r="C281" s="211">
        <v>4574</v>
      </c>
      <c r="D281" s="211" t="s">
        <v>131</v>
      </c>
      <c r="E281" s="211" t="s">
        <v>7</v>
      </c>
      <c r="F281" s="211" t="s">
        <v>7</v>
      </c>
      <c r="G281" s="211" t="s">
        <v>260</v>
      </c>
      <c r="H281" s="211"/>
      <c r="I281" s="148"/>
      <c r="J281" s="148"/>
      <c r="K281" s="148"/>
      <c r="L281" s="148"/>
      <c r="M281" s="148"/>
      <c r="N281" s="148"/>
      <c r="O281" s="148"/>
    </row>
    <row r="282" spans="1:17" s="212" customFormat="1">
      <c r="A282" s="210">
        <v>43244</v>
      </c>
      <c r="B282" s="211" t="s">
        <v>4</v>
      </c>
      <c r="C282" s="211">
        <v>4677</v>
      </c>
      <c r="D282" s="211" t="s">
        <v>131</v>
      </c>
      <c r="E282" s="211" t="s">
        <v>5</v>
      </c>
      <c r="F282" s="211" t="s">
        <v>7</v>
      </c>
      <c r="G282" s="211" t="s">
        <v>260</v>
      </c>
      <c r="H282" s="211"/>
      <c r="I282" s="148"/>
      <c r="J282" s="148"/>
      <c r="K282" s="148"/>
      <c r="L282" s="148"/>
      <c r="M282" s="148"/>
      <c r="N282" s="148"/>
      <c r="O282" s="148"/>
    </row>
    <row r="283" spans="1:17" s="212" customFormat="1">
      <c r="A283" s="210">
        <v>43221</v>
      </c>
      <c r="B283" s="211" t="s">
        <v>4</v>
      </c>
      <c r="C283" s="211">
        <v>4947</v>
      </c>
      <c r="D283" s="211" t="s">
        <v>1471</v>
      </c>
      <c r="E283" s="211" t="s">
        <v>28</v>
      </c>
      <c r="F283" s="211" t="s">
        <v>808</v>
      </c>
      <c r="G283" s="211" t="s">
        <v>65</v>
      </c>
      <c r="H283" s="211"/>
      <c r="I283" s="121"/>
      <c r="J283" s="148"/>
      <c r="K283" s="148"/>
      <c r="L283" s="148"/>
      <c r="M283" s="148"/>
      <c r="N283" s="148"/>
      <c r="O283" s="148"/>
    </row>
    <row r="284" spans="1:17" s="212" customFormat="1">
      <c r="A284" s="210">
        <v>43221</v>
      </c>
      <c r="B284" s="211" t="s">
        <v>22</v>
      </c>
      <c r="C284" s="211">
        <v>6700</v>
      </c>
      <c r="D284" s="211" t="s">
        <v>326</v>
      </c>
      <c r="E284" s="211" t="s">
        <v>7</v>
      </c>
      <c r="F284" s="211" t="s">
        <v>24</v>
      </c>
      <c r="G284" s="211" t="s">
        <v>65</v>
      </c>
      <c r="H284" s="211"/>
      <c r="I284" s="148"/>
      <c r="J284" s="148"/>
      <c r="K284" s="148"/>
      <c r="L284" s="148"/>
      <c r="M284" s="148"/>
      <c r="N284" s="148"/>
      <c r="O284" s="148"/>
    </row>
    <row r="285" spans="1:17" s="212" customFormat="1">
      <c r="A285" s="210">
        <v>43221</v>
      </c>
      <c r="B285" s="211" t="s">
        <v>7</v>
      </c>
      <c r="C285" s="211">
        <v>54400</v>
      </c>
      <c r="D285" s="211" t="s">
        <v>815</v>
      </c>
      <c r="E285" s="211" t="s">
        <v>7</v>
      </c>
      <c r="F285" s="211" t="s">
        <v>24</v>
      </c>
      <c r="G285" s="211" t="s">
        <v>65</v>
      </c>
      <c r="H285" s="211"/>
      <c r="I285" s="148"/>
      <c r="J285" s="148"/>
      <c r="K285" s="148"/>
      <c r="L285" s="148"/>
      <c r="M285" s="148"/>
      <c r="N285" s="148"/>
      <c r="O285" s="148"/>
    </row>
    <row r="286" spans="1:17" s="212" customFormat="1">
      <c r="A286" s="210">
        <v>43221</v>
      </c>
      <c r="B286" s="211" t="s">
        <v>7</v>
      </c>
      <c r="C286" s="211">
        <v>57580</v>
      </c>
      <c r="D286" s="211" t="s">
        <v>858</v>
      </c>
      <c r="E286" s="211" t="s">
        <v>7</v>
      </c>
      <c r="F286" s="211" t="s">
        <v>24</v>
      </c>
      <c r="G286" s="211" t="s">
        <v>65</v>
      </c>
      <c r="H286" s="211"/>
      <c r="I286" s="148"/>
      <c r="J286" s="148"/>
      <c r="K286" s="148"/>
      <c r="L286" s="148"/>
      <c r="M286" s="148"/>
      <c r="N286" s="148"/>
      <c r="O286" s="148"/>
    </row>
    <row r="287" spans="1:17" s="212" customFormat="1">
      <c r="A287" s="210">
        <v>43221</v>
      </c>
      <c r="B287" s="211" t="s">
        <v>7</v>
      </c>
      <c r="C287" s="211">
        <v>54730</v>
      </c>
      <c r="D287" s="211" t="s">
        <v>1473</v>
      </c>
      <c r="E287" s="211" t="s">
        <v>7</v>
      </c>
      <c r="F287" s="211" t="s">
        <v>7</v>
      </c>
      <c r="G287" s="211" t="s">
        <v>65</v>
      </c>
      <c r="H287" s="211"/>
      <c r="I287" s="148"/>
      <c r="J287" s="148"/>
      <c r="K287" s="148"/>
      <c r="L287" s="148"/>
      <c r="M287" s="148"/>
      <c r="N287" s="148"/>
      <c r="O287" s="148"/>
    </row>
    <row r="288" spans="1:17" s="212" customFormat="1">
      <c r="A288" s="210">
        <v>43221</v>
      </c>
      <c r="B288" s="211" t="s">
        <v>7</v>
      </c>
      <c r="C288" s="211">
        <v>57970</v>
      </c>
      <c r="D288" s="211" t="s">
        <v>739</v>
      </c>
      <c r="E288" s="211" t="s">
        <v>7</v>
      </c>
      <c r="F288" s="211" t="s">
        <v>7</v>
      </c>
      <c r="G288" s="211" t="s">
        <v>65</v>
      </c>
      <c r="H288" s="211"/>
      <c r="I288" s="148"/>
      <c r="J288" s="148"/>
      <c r="K288" s="148"/>
      <c r="L288" s="148"/>
      <c r="M288" s="148"/>
      <c r="N288" s="148"/>
      <c r="O288" s="148"/>
    </row>
    <row r="289" spans="1:17" s="212" customFormat="1">
      <c r="A289" s="210">
        <v>43221</v>
      </c>
      <c r="B289" s="211" t="s">
        <v>4</v>
      </c>
      <c r="C289" s="211">
        <v>8095</v>
      </c>
      <c r="D289" s="211" t="s">
        <v>133</v>
      </c>
      <c r="E289" s="211" t="s">
        <v>5</v>
      </c>
      <c r="F289" s="211" t="s">
        <v>7</v>
      </c>
      <c r="G289" s="211" t="s">
        <v>65</v>
      </c>
      <c r="H289" s="211"/>
      <c r="I289" s="148"/>
      <c r="J289" s="148"/>
      <c r="K289" s="148"/>
      <c r="L289" s="148"/>
      <c r="M289" s="148"/>
      <c r="N289" s="148"/>
      <c r="O289" s="148"/>
    </row>
    <row r="290" spans="1:17" s="212" customFormat="1" ht="21">
      <c r="A290" s="210">
        <v>43221</v>
      </c>
      <c r="B290" s="211" t="s">
        <v>4</v>
      </c>
      <c r="C290" s="211">
        <v>5407</v>
      </c>
      <c r="D290" s="211" t="s">
        <v>165</v>
      </c>
      <c r="E290" s="211" t="s">
        <v>5</v>
      </c>
      <c r="F290" s="211" t="s">
        <v>25</v>
      </c>
      <c r="G290" s="211" t="s">
        <v>65</v>
      </c>
      <c r="H290" s="211"/>
      <c r="I290" s="148"/>
      <c r="J290" s="247"/>
      <c r="K290" s="622"/>
      <c r="L290" s="622"/>
      <c r="M290" s="633"/>
      <c r="N290" s="247"/>
      <c r="O290" s="622"/>
      <c r="P290"/>
      <c r="Q290"/>
    </row>
    <row r="291" spans="1:17" s="212" customFormat="1">
      <c r="A291" s="210">
        <v>43221</v>
      </c>
      <c r="B291" s="211" t="s">
        <v>4</v>
      </c>
      <c r="C291" s="211">
        <v>3569</v>
      </c>
      <c r="D291" s="211" t="s">
        <v>168</v>
      </c>
      <c r="E291" s="211" t="s">
        <v>7</v>
      </c>
      <c r="F291" s="211" t="s">
        <v>82</v>
      </c>
      <c r="G291" s="211" t="s">
        <v>65</v>
      </c>
      <c r="H291" s="211"/>
      <c r="I291" s="148"/>
      <c r="J291" s="148"/>
      <c r="K291" s="148"/>
      <c r="L291" s="148"/>
      <c r="M291" s="148"/>
      <c r="N291" s="148"/>
      <c r="O291" s="148"/>
    </row>
    <row r="292" spans="1:17" s="212" customFormat="1">
      <c r="A292" s="210">
        <v>43221</v>
      </c>
      <c r="B292" s="211" t="s">
        <v>4</v>
      </c>
      <c r="C292" s="211">
        <v>9053</v>
      </c>
      <c r="D292" s="211" t="s">
        <v>161</v>
      </c>
      <c r="E292" s="211" t="s">
        <v>79</v>
      </c>
      <c r="F292" s="211" t="s">
        <v>24</v>
      </c>
      <c r="G292" s="211" t="s">
        <v>65</v>
      </c>
      <c r="H292" s="211"/>
      <c r="I292" s="148"/>
      <c r="J292" s="148"/>
      <c r="K292" s="148"/>
      <c r="L292" s="148"/>
      <c r="M292" s="148"/>
      <c r="N292" s="148"/>
      <c r="O292" s="148"/>
    </row>
    <row r="293" spans="1:17" s="212" customFormat="1" ht="21">
      <c r="A293" s="210">
        <v>43221</v>
      </c>
      <c r="B293" s="211" t="s">
        <v>4</v>
      </c>
      <c r="C293" s="211">
        <v>7351</v>
      </c>
      <c r="D293" s="211" t="s">
        <v>655</v>
      </c>
      <c r="E293" s="211" t="s">
        <v>79</v>
      </c>
      <c r="F293" s="211" t="s">
        <v>24</v>
      </c>
      <c r="G293" s="211" t="s">
        <v>65</v>
      </c>
      <c r="H293" s="211"/>
      <c r="I293" s="633"/>
      <c r="J293" s="148"/>
      <c r="K293" s="148"/>
      <c r="L293" s="148"/>
      <c r="M293" s="148"/>
      <c r="N293" s="148"/>
      <c r="O293" s="148"/>
    </row>
    <row r="294" spans="1:17" s="212" customFormat="1">
      <c r="A294" s="210">
        <v>43221</v>
      </c>
      <c r="B294" s="211" t="s">
        <v>4</v>
      </c>
      <c r="C294" s="211">
        <v>2112</v>
      </c>
      <c r="D294" s="211" t="s">
        <v>136</v>
      </c>
      <c r="E294" s="211" t="s">
        <v>7</v>
      </c>
      <c r="F294" s="211" t="s">
        <v>24</v>
      </c>
      <c r="G294" s="211" t="s">
        <v>65</v>
      </c>
      <c r="H294" s="211"/>
      <c r="I294" s="148"/>
      <c r="J294" s="148"/>
      <c r="K294" s="148"/>
      <c r="L294" s="148"/>
      <c r="M294" s="148"/>
      <c r="N294" s="148"/>
      <c r="O294" s="148"/>
    </row>
    <row r="295" spans="1:17" s="212" customFormat="1">
      <c r="A295" s="210">
        <v>43221</v>
      </c>
      <c r="B295" s="211" t="s">
        <v>4</v>
      </c>
      <c r="C295" s="211">
        <v>2128</v>
      </c>
      <c r="D295" s="211" t="s">
        <v>132</v>
      </c>
      <c r="E295" s="211" t="s">
        <v>7</v>
      </c>
      <c r="F295" s="211" t="s">
        <v>6</v>
      </c>
      <c r="G295" s="211" t="s">
        <v>65</v>
      </c>
      <c r="H295" s="211"/>
      <c r="I295" s="148"/>
      <c r="J295" s="148"/>
      <c r="K295" s="148"/>
      <c r="L295" s="148"/>
      <c r="M295" s="148"/>
      <c r="N295" s="148"/>
      <c r="O295" s="148"/>
    </row>
    <row r="296" spans="1:17" s="212" customFormat="1">
      <c r="A296" s="210">
        <v>43221</v>
      </c>
      <c r="B296" s="211" t="s">
        <v>4</v>
      </c>
      <c r="C296" s="211">
        <v>2380</v>
      </c>
      <c r="D296" s="211" t="s">
        <v>132</v>
      </c>
      <c r="E296" s="211" t="s">
        <v>689</v>
      </c>
      <c r="F296" s="211" t="s">
        <v>24</v>
      </c>
      <c r="G296" s="211" t="s">
        <v>65</v>
      </c>
      <c r="H296" s="211"/>
      <c r="I296" s="148"/>
      <c r="J296" s="148"/>
      <c r="K296" s="148"/>
      <c r="L296" s="148"/>
      <c r="M296" s="148"/>
      <c r="N296" s="148"/>
      <c r="O296" s="148"/>
    </row>
    <row r="297" spans="1:17" s="212" customFormat="1">
      <c r="A297" s="210">
        <v>43221</v>
      </c>
      <c r="B297" s="211" t="s">
        <v>4</v>
      </c>
      <c r="C297" s="211">
        <v>1513</v>
      </c>
      <c r="D297" s="211" t="s">
        <v>132</v>
      </c>
      <c r="E297" s="211" t="s">
        <v>24</v>
      </c>
      <c r="F297" s="211" t="s">
        <v>1134</v>
      </c>
      <c r="G297" s="211" t="s">
        <v>65</v>
      </c>
      <c r="H297" s="211"/>
      <c r="I297" s="148"/>
      <c r="J297" s="148"/>
      <c r="K297" s="148"/>
      <c r="L297" s="148"/>
      <c r="M297" s="148"/>
      <c r="N297" s="148"/>
      <c r="O297" s="148"/>
    </row>
    <row r="298" spans="1:17" s="212" customFormat="1">
      <c r="A298" s="210">
        <v>43221</v>
      </c>
      <c r="B298" s="211" t="s">
        <v>4</v>
      </c>
      <c r="C298" s="211">
        <v>1251</v>
      </c>
      <c r="D298" s="211" t="s">
        <v>132</v>
      </c>
      <c r="E298" s="211" t="s">
        <v>5</v>
      </c>
      <c r="F298" s="211" t="s">
        <v>5</v>
      </c>
      <c r="G298" s="211" t="s">
        <v>65</v>
      </c>
      <c r="H298" s="211"/>
      <c r="I298" s="148"/>
      <c r="J298" s="148"/>
      <c r="K298" s="148"/>
      <c r="L298" s="148"/>
      <c r="M298" s="148"/>
      <c r="N298" s="148"/>
      <c r="O298" s="148"/>
    </row>
    <row r="299" spans="1:17" s="212" customFormat="1">
      <c r="A299" s="210">
        <v>43221</v>
      </c>
      <c r="B299" s="211" t="s">
        <v>4</v>
      </c>
      <c r="C299" s="211">
        <v>3396</v>
      </c>
      <c r="D299" s="211" t="s">
        <v>446</v>
      </c>
      <c r="E299" s="211" t="s">
        <v>9</v>
      </c>
      <c r="F299" s="211" t="s">
        <v>7</v>
      </c>
      <c r="G299" s="211" t="s">
        <v>65</v>
      </c>
      <c r="H299" s="211"/>
      <c r="I299" s="148"/>
      <c r="J299" s="148"/>
      <c r="K299" s="148"/>
      <c r="L299" s="148"/>
      <c r="M299" s="148"/>
      <c r="N299" s="148"/>
      <c r="O299" s="148"/>
    </row>
    <row r="300" spans="1:17" s="212" customFormat="1">
      <c r="A300" s="210">
        <v>43223</v>
      </c>
      <c r="B300" s="211" t="s">
        <v>7</v>
      </c>
      <c r="C300" s="211">
        <v>54620</v>
      </c>
      <c r="D300" s="211" t="s">
        <v>845</v>
      </c>
      <c r="E300" s="211" t="s">
        <v>7</v>
      </c>
      <c r="F300" s="211" t="s">
        <v>7</v>
      </c>
      <c r="G300" s="211" t="s">
        <v>65</v>
      </c>
      <c r="H300" s="211"/>
      <c r="I300" s="148"/>
      <c r="J300" s="121"/>
      <c r="K300" s="121"/>
      <c r="L300" s="121"/>
      <c r="M300" s="121"/>
      <c r="N300" s="121"/>
      <c r="O300" s="121"/>
      <c r="P300"/>
      <c r="Q300"/>
    </row>
    <row r="301" spans="1:17" s="212" customFormat="1">
      <c r="A301" s="210">
        <v>43230</v>
      </c>
      <c r="B301" s="211" t="s">
        <v>7</v>
      </c>
      <c r="C301" s="211">
        <v>57590</v>
      </c>
      <c r="D301" s="211" t="s">
        <v>1575</v>
      </c>
      <c r="E301" s="211" t="s">
        <v>7</v>
      </c>
      <c r="F301" s="211" t="s">
        <v>24</v>
      </c>
      <c r="G301" s="211" t="s">
        <v>65</v>
      </c>
      <c r="H301" s="211"/>
      <c r="I301" s="148"/>
      <c r="J301" s="121"/>
      <c r="K301" s="121"/>
      <c r="L301" s="121"/>
      <c r="M301" s="121"/>
      <c r="N301" s="121"/>
      <c r="O301" s="121"/>
      <c r="P301"/>
      <c r="Q301"/>
    </row>
    <row r="302" spans="1:17" s="212" customFormat="1" ht="21">
      <c r="A302" s="210">
        <v>43230</v>
      </c>
      <c r="B302" s="211" t="s">
        <v>4</v>
      </c>
      <c r="C302" s="211">
        <v>8557</v>
      </c>
      <c r="D302" s="211" t="s">
        <v>1583</v>
      </c>
      <c r="E302" s="211" t="s">
        <v>7</v>
      </c>
      <c r="F302" s="211" t="s">
        <v>7</v>
      </c>
      <c r="G302" s="211" t="s">
        <v>65</v>
      </c>
      <c r="H302" s="211"/>
      <c r="I302" s="148"/>
      <c r="J302" s="633"/>
      <c r="K302" s="247"/>
      <c r="L302" s="622"/>
      <c r="M302" s="121"/>
      <c r="N302" s="121"/>
      <c r="O302" s="121"/>
      <c r="P302"/>
      <c r="Q302"/>
    </row>
    <row r="303" spans="1:17" s="212" customFormat="1" ht="21">
      <c r="A303" s="210">
        <v>43230</v>
      </c>
      <c r="B303" s="211" t="s">
        <v>4</v>
      </c>
      <c r="C303" s="211">
        <v>8030</v>
      </c>
      <c r="D303" s="211" t="s">
        <v>135</v>
      </c>
      <c r="E303" s="211" t="s">
        <v>24</v>
      </c>
      <c r="F303" s="211" t="s">
        <v>7</v>
      </c>
      <c r="G303" s="211" t="s">
        <v>65</v>
      </c>
      <c r="H303" s="211"/>
      <c r="I303" s="121"/>
      <c r="J303" s="621"/>
      <c r="K303" s="634"/>
      <c r="L303" s="247"/>
      <c r="M303" s="121"/>
      <c r="N303" s="121"/>
      <c r="O303" s="121"/>
      <c r="P303"/>
      <c r="Q303"/>
    </row>
    <row r="304" spans="1:17" s="212" customFormat="1">
      <c r="A304" s="210">
        <v>43233</v>
      </c>
      <c r="B304" s="211" t="s">
        <v>6</v>
      </c>
      <c r="C304" s="211">
        <v>66440</v>
      </c>
      <c r="D304" s="211" t="s">
        <v>1638</v>
      </c>
      <c r="E304" s="211" t="s">
        <v>6</v>
      </c>
      <c r="F304" s="211" t="s">
        <v>24</v>
      </c>
      <c r="G304" s="211" t="s">
        <v>576</v>
      </c>
      <c r="H304" s="211"/>
      <c r="I304" s="121"/>
      <c r="J304" s="148"/>
      <c r="K304" s="635"/>
      <c r="L304" s="148"/>
      <c r="M304" s="121"/>
      <c r="N304" s="121"/>
      <c r="O304" s="121"/>
      <c r="P304"/>
      <c r="Q304"/>
    </row>
    <row r="305" spans="1:17" s="212" customFormat="1">
      <c r="A305" s="210">
        <v>43233</v>
      </c>
      <c r="B305" s="211" t="s">
        <v>4</v>
      </c>
      <c r="C305" s="211">
        <v>4940</v>
      </c>
      <c r="D305" s="211" t="s">
        <v>1644</v>
      </c>
      <c r="E305" s="211" t="s">
        <v>914</v>
      </c>
      <c r="F305" s="211" t="s">
        <v>24</v>
      </c>
      <c r="G305" s="211" t="s">
        <v>65</v>
      </c>
      <c r="H305" s="211"/>
      <c r="I305" s="121"/>
      <c r="J305" s="121"/>
      <c r="K305" s="121"/>
      <c r="L305" s="121"/>
      <c r="M305" s="121"/>
      <c r="N305" s="121"/>
      <c r="O305" s="121"/>
      <c r="P305"/>
      <c r="Q305"/>
    </row>
    <row r="306" spans="1:17" s="212" customFormat="1">
      <c r="A306" s="210">
        <v>43233</v>
      </c>
      <c r="B306" s="211" t="s">
        <v>4</v>
      </c>
      <c r="C306" s="211">
        <v>1354</v>
      </c>
      <c r="D306" s="211" t="s">
        <v>205</v>
      </c>
      <c r="E306" s="211" t="s">
        <v>7</v>
      </c>
      <c r="F306" s="211" t="s">
        <v>5</v>
      </c>
      <c r="G306" s="211" t="s">
        <v>65</v>
      </c>
      <c r="H306" s="211"/>
      <c r="I306" s="121"/>
      <c r="J306" s="148"/>
      <c r="K306" s="148"/>
      <c r="L306" s="148"/>
      <c r="M306" s="148"/>
      <c r="N306" s="148"/>
      <c r="O306" s="148"/>
    </row>
    <row r="307" spans="1:17" s="212" customFormat="1">
      <c r="A307" s="210">
        <v>43233</v>
      </c>
      <c r="B307" s="211" t="s">
        <v>7</v>
      </c>
      <c r="C307" s="211">
        <v>57290</v>
      </c>
      <c r="D307" s="211" t="s">
        <v>356</v>
      </c>
      <c r="E307" s="211" t="s">
        <v>7</v>
      </c>
      <c r="F307" s="211" t="s">
        <v>24</v>
      </c>
      <c r="G307" s="211" t="s">
        <v>65</v>
      </c>
      <c r="H307" s="211"/>
      <c r="I307" s="121"/>
      <c r="J307" s="148"/>
      <c r="K307" s="148"/>
      <c r="L307" s="148"/>
      <c r="M307" s="148"/>
      <c r="N307" s="148"/>
      <c r="O307" s="148"/>
    </row>
    <row r="308" spans="1:17" s="212" customFormat="1">
      <c r="A308" s="210">
        <v>43233</v>
      </c>
      <c r="B308" s="211" t="s">
        <v>4</v>
      </c>
      <c r="C308" s="211">
        <v>7210</v>
      </c>
      <c r="D308" s="211" t="s">
        <v>156</v>
      </c>
      <c r="E308" s="211" t="s">
        <v>24</v>
      </c>
      <c r="F308" s="211" t="s">
        <v>7</v>
      </c>
      <c r="G308" s="211" t="s">
        <v>65</v>
      </c>
      <c r="H308" s="211"/>
      <c r="I308" s="121"/>
      <c r="J308" s="121"/>
      <c r="K308" s="121"/>
      <c r="L308" s="121"/>
      <c r="M308" s="121"/>
      <c r="N308" s="121"/>
      <c r="O308" s="121"/>
      <c r="P308"/>
      <c r="Q308"/>
    </row>
    <row r="309" spans="1:17" s="212" customFormat="1">
      <c r="A309" s="210">
        <v>43243</v>
      </c>
      <c r="B309" s="211" t="s">
        <v>4</v>
      </c>
      <c r="C309" s="211">
        <v>4513</v>
      </c>
      <c r="D309" s="211" t="s">
        <v>1831</v>
      </c>
      <c r="E309" s="211" t="s">
        <v>273</v>
      </c>
      <c r="F309" s="211" t="s">
        <v>5</v>
      </c>
      <c r="G309" s="211" t="s">
        <v>65</v>
      </c>
      <c r="H309" s="211"/>
      <c r="I309" s="148"/>
      <c r="J309" s="148"/>
      <c r="K309" s="148"/>
      <c r="L309" s="148"/>
      <c r="M309" s="148"/>
      <c r="N309" s="148"/>
      <c r="O309" s="148"/>
    </row>
    <row r="310" spans="1:17" s="212" customFormat="1">
      <c r="A310" s="210">
        <v>43232</v>
      </c>
      <c r="B310" s="211" t="s">
        <v>4</v>
      </c>
      <c r="C310" s="211">
        <v>3286</v>
      </c>
      <c r="D310" s="211" t="s">
        <v>333</v>
      </c>
      <c r="E310" s="211" t="s">
        <v>639</v>
      </c>
      <c r="F310" s="211" t="s">
        <v>24</v>
      </c>
      <c r="G310" s="211" t="s">
        <v>1624</v>
      </c>
      <c r="H310" s="211"/>
      <c r="I310" s="148"/>
      <c r="J310" s="148"/>
      <c r="K310" s="148"/>
      <c r="L310" s="148"/>
      <c r="M310" s="148"/>
      <c r="N310" s="148"/>
      <c r="O310" s="148"/>
    </row>
    <row r="311" spans="1:17" s="212" customFormat="1" ht="21">
      <c r="A311" s="210">
        <v>43234</v>
      </c>
      <c r="B311" s="211" t="s">
        <v>6</v>
      </c>
      <c r="C311" s="246" t="s">
        <v>1709</v>
      </c>
      <c r="D311" s="211" t="s">
        <v>1710</v>
      </c>
      <c r="E311" s="211" t="s">
        <v>6</v>
      </c>
      <c r="F311" s="211" t="s">
        <v>24</v>
      </c>
      <c r="G311" s="211" t="s">
        <v>1711</v>
      </c>
      <c r="H311" s="211"/>
      <c r="I311" s="121"/>
      <c r="J311" s="633"/>
      <c r="K311" s="247"/>
      <c r="L311" s="622"/>
      <c r="M311" s="121"/>
      <c r="N311" s="121"/>
      <c r="O311" s="121"/>
      <c r="P311"/>
      <c r="Q311"/>
    </row>
    <row r="312" spans="1:17" s="212" customFormat="1" ht="21">
      <c r="A312" s="210">
        <v>43239</v>
      </c>
      <c r="B312" s="211" t="s">
        <v>4</v>
      </c>
      <c r="C312" s="211">
        <v>1343</v>
      </c>
      <c r="D312" s="211" t="s">
        <v>205</v>
      </c>
      <c r="E312" s="211" t="s">
        <v>24</v>
      </c>
      <c r="F312" s="211" t="s">
        <v>5</v>
      </c>
      <c r="G312" s="211" t="s">
        <v>982</v>
      </c>
      <c r="H312" s="211"/>
      <c r="I312" s="148"/>
      <c r="J312" s="632"/>
      <c r="K312" s="621"/>
      <c r="L312" s="621"/>
      <c r="M312" s="121"/>
      <c r="N312" s="121"/>
      <c r="O312" s="121"/>
      <c r="P312"/>
      <c r="Q312"/>
    </row>
    <row r="313" spans="1:17" s="212" customFormat="1">
      <c r="A313" s="210">
        <v>43246</v>
      </c>
      <c r="B313" s="211" t="s">
        <v>4</v>
      </c>
      <c r="C313" s="211">
        <v>1324</v>
      </c>
      <c r="D313" s="211" t="s">
        <v>205</v>
      </c>
      <c r="E313" s="211" t="s">
        <v>1882</v>
      </c>
      <c r="F313" s="211" t="s">
        <v>5</v>
      </c>
      <c r="G313" s="211" t="s">
        <v>45</v>
      </c>
      <c r="H313" s="211"/>
      <c r="I313" s="148"/>
      <c r="J313" s="148"/>
      <c r="K313" s="148"/>
      <c r="L313" s="148"/>
      <c r="M313" s="148"/>
      <c r="N313" s="148"/>
      <c r="O313" s="148"/>
    </row>
    <row r="314" spans="1:17" s="212" customFormat="1">
      <c r="A314" s="210">
        <v>43225</v>
      </c>
      <c r="B314" s="211" t="s">
        <v>4</v>
      </c>
      <c r="C314" s="211">
        <v>1461</v>
      </c>
      <c r="D314" s="211" t="s">
        <v>205</v>
      </c>
      <c r="E314" s="211" t="s">
        <v>7</v>
      </c>
      <c r="F314" s="211" t="s">
        <v>793</v>
      </c>
      <c r="G314" s="211" t="s">
        <v>1189</v>
      </c>
      <c r="H314" s="211"/>
      <c r="I314" s="121"/>
      <c r="J314" s="148"/>
      <c r="K314" s="148"/>
      <c r="L314" s="148"/>
      <c r="M314" s="148"/>
      <c r="N314" s="148"/>
      <c r="O314" s="148"/>
    </row>
    <row r="315" spans="1:17" s="212" customFormat="1">
      <c r="A315" s="210">
        <v>43221</v>
      </c>
      <c r="B315" s="211" t="s">
        <v>4</v>
      </c>
      <c r="C315" s="211">
        <v>4713</v>
      </c>
      <c r="D315" s="211" t="s">
        <v>180</v>
      </c>
      <c r="E315" s="211" t="s">
        <v>5</v>
      </c>
      <c r="F315" s="211" t="s">
        <v>1399</v>
      </c>
      <c r="G315" s="211" t="s">
        <v>1400</v>
      </c>
      <c r="H315" s="211"/>
      <c r="I315" s="121"/>
      <c r="J315" s="148"/>
      <c r="K315" s="148"/>
      <c r="L315" s="148"/>
      <c r="M315" s="148"/>
      <c r="N315" s="148"/>
      <c r="O315" s="148"/>
    </row>
    <row r="316" spans="1:17" s="212" customFormat="1">
      <c r="A316" s="210">
        <v>43245</v>
      </c>
      <c r="B316" s="211" t="s">
        <v>4</v>
      </c>
      <c r="C316" s="211">
        <v>1456</v>
      </c>
      <c r="D316" s="211" t="s">
        <v>205</v>
      </c>
      <c r="E316" s="211" t="s">
        <v>25</v>
      </c>
      <c r="F316" s="211" t="s">
        <v>7</v>
      </c>
      <c r="G316" s="211" t="s">
        <v>609</v>
      </c>
      <c r="H316" s="211"/>
      <c r="I316" s="148"/>
      <c r="J316" s="148"/>
      <c r="K316" s="148"/>
      <c r="L316" s="148"/>
      <c r="M316" s="148"/>
      <c r="N316" s="148"/>
      <c r="O316" s="148"/>
    </row>
    <row r="317" spans="1:17">
      <c r="A317" s="210">
        <v>43221</v>
      </c>
      <c r="B317" s="211" t="s">
        <v>4</v>
      </c>
      <c r="C317" s="211">
        <v>1279</v>
      </c>
      <c r="D317" s="211" t="s">
        <v>132</v>
      </c>
      <c r="E317" s="211" t="s">
        <v>12</v>
      </c>
      <c r="F317" s="211" t="s">
        <v>24</v>
      </c>
      <c r="G317" s="211" t="s">
        <v>1493</v>
      </c>
      <c r="H317" s="211"/>
      <c r="I317" s="148"/>
      <c r="J317" s="148"/>
      <c r="K317" s="148"/>
      <c r="L317" s="148"/>
      <c r="M317" s="148"/>
      <c r="N317" s="148"/>
      <c r="O317" s="148"/>
      <c r="P317" s="212"/>
      <c r="Q317" s="212"/>
    </row>
    <row r="318" spans="1:17">
      <c r="A318" s="210">
        <v>43243</v>
      </c>
      <c r="B318" s="211" t="s">
        <v>4</v>
      </c>
      <c r="C318" s="211">
        <v>1146</v>
      </c>
      <c r="D318" s="211" t="s">
        <v>205</v>
      </c>
      <c r="E318" s="211" t="s">
        <v>29</v>
      </c>
      <c r="F318" s="211" t="s">
        <v>24</v>
      </c>
      <c r="G318" s="211" t="s">
        <v>1046</v>
      </c>
      <c r="H318" s="211"/>
      <c r="I318" s="148"/>
      <c r="J318" s="148"/>
      <c r="K318" s="148"/>
      <c r="L318" s="148"/>
      <c r="M318" s="148"/>
      <c r="N318" s="148"/>
      <c r="O318" s="148"/>
      <c r="P318" s="212"/>
      <c r="Q318" s="212"/>
    </row>
    <row r="319" spans="1:17">
      <c r="A319" s="210">
        <v>43241</v>
      </c>
      <c r="B319" s="211" t="s">
        <v>4</v>
      </c>
      <c r="C319" s="211">
        <v>2546</v>
      </c>
      <c r="D319" s="211" t="s">
        <v>205</v>
      </c>
      <c r="E319" s="211" t="s">
        <v>451</v>
      </c>
      <c r="F319" s="211" t="s">
        <v>7</v>
      </c>
      <c r="G319" s="211" t="s">
        <v>1874</v>
      </c>
      <c r="H319" s="211"/>
      <c r="I319" s="148"/>
      <c r="J319" s="148"/>
      <c r="K319" s="148"/>
      <c r="L319" s="148"/>
      <c r="M319" s="148"/>
      <c r="N319" s="148"/>
      <c r="O319" s="148"/>
      <c r="P319" s="212"/>
      <c r="Q319" s="212"/>
    </row>
    <row r="320" spans="1:17">
      <c r="A320" s="210">
        <v>43231</v>
      </c>
      <c r="B320" s="211" t="s">
        <v>6</v>
      </c>
      <c r="C320" s="211">
        <v>49479</v>
      </c>
      <c r="D320" s="211" t="s">
        <v>1611</v>
      </c>
      <c r="E320" s="211" t="s">
        <v>6</v>
      </c>
      <c r="F320" s="211" t="s">
        <v>24</v>
      </c>
      <c r="G320" s="211" t="s">
        <v>1612</v>
      </c>
      <c r="H320" s="211"/>
      <c r="I320" s="148"/>
      <c r="J320" s="148"/>
      <c r="K320" s="148"/>
      <c r="L320" s="148"/>
      <c r="M320" s="148"/>
      <c r="N320" s="148"/>
      <c r="O320" s="148"/>
      <c r="P320" s="212"/>
      <c r="Q320" s="212"/>
    </row>
    <row r="321" spans="1:17">
      <c r="A321" s="210">
        <v>43231</v>
      </c>
      <c r="B321" s="211" t="s">
        <v>4</v>
      </c>
      <c r="C321" s="211">
        <v>2651</v>
      </c>
      <c r="D321" s="211" t="s">
        <v>205</v>
      </c>
      <c r="E321" s="211" t="s">
        <v>638</v>
      </c>
      <c r="F321" s="211" t="s">
        <v>1541</v>
      </c>
      <c r="G321" s="211" t="s">
        <v>1612</v>
      </c>
      <c r="H321" s="211"/>
      <c r="I321" s="148"/>
      <c r="J321" s="148"/>
      <c r="K321" s="148"/>
      <c r="L321" s="148"/>
      <c r="M321" s="148"/>
      <c r="N321" s="148"/>
      <c r="O321" s="148"/>
      <c r="P321" s="212"/>
      <c r="Q321" s="212"/>
    </row>
    <row r="322" spans="1:17">
      <c r="A322" s="210">
        <v>43231</v>
      </c>
      <c r="B322" s="211" t="s">
        <v>22</v>
      </c>
      <c r="C322" s="211">
        <v>4845</v>
      </c>
      <c r="D322" s="211" t="s">
        <v>1615</v>
      </c>
      <c r="E322" s="211" t="s">
        <v>7</v>
      </c>
      <c r="F322" s="211" t="s">
        <v>7</v>
      </c>
      <c r="G322" s="211" t="s">
        <v>1612</v>
      </c>
      <c r="H322" s="211"/>
      <c r="I322" s="148"/>
      <c r="J322" s="148"/>
      <c r="K322" s="148"/>
      <c r="L322" s="148"/>
      <c r="M322" s="148"/>
      <c r="N322" s="148"/>
      <c r="O322" s="148"/>
      <c r="P322" s="212"/>
      <c r="Q322" s="212"/>
    </row>
    <row r="323" spans="1:17">
      <c r="A323" s="210">
        <v>43243</v>
      </c>
      <c r="B323" s="211" t="s">
        <v>6</v>
      </c>
      <c r="C323" s="211">
        <v>66909</v>
      </c>
      <c r="D323" s="211" t="s">
        <v>1834</v>
      </c>
      <c r="E323" s="211" t="s">
        <v>24</v>
      </c>
      <c r="F323" s="211" t="s">
        <v>24</v>
      </c>
      <c r="G323" s="211" t="s">
        <v>1829</v>
      </c>
      <c r="H323" s="211"/>
      <c r="I323" s="148"/>
      <c r="J323" s="148"/>
      <c r="K323" s="148"/>
      <c r="L323" s="148"/>
      <c r="M323" s="148"/>
      <c r="N323" s="148"/>
      <c r="O323" s="148"/>
      <c r="P323" s="212"/>
      <c r="Q323" s="212"/>
    </row>
    <row r="324" spans="1:17">
      <c r="A324" s="210">
        <v>43241</v>
      </c>
      <c r="B324" s="211" t="s">
        <v>4</v>
      </c>
      <c r="C324" s="211">
        <v>1947</v>
      </c>
      <c r="D324" s="211" t="s">
        <v>205</v>
      </c>
      <c r="E324" s="211" t="s">
        <v>7</v>
      </c>
      <c r="F324" s="211" t="s">
        <v>4</v>
      </c>
      <c r="G324" s="211" t="s">
        <v>1875</v>
      </c>
      <c r="H324" s="211"/>
      <c r="I324" s="148"/>
      <c r="J324" s="148"/>
      <c r="K324" s="148"/>
      <c r="L324" s="148"/>
      <c r="M324" s="148"/>
      <c r="N324" s="148"/>
      <c r="O324" s="148"/>
      <c r="P324" s="212"/>
      <c r="Q324" s="212"/>
    </row>
    <row r="325" spans="1:17">
      <c r="A325" s="210">
        <v>43223</v>
      </c>
      <c r="B325" s="211" t="s">
        <v>7</v>
      </c>
      <c r="C325" s="211">
        <v>67100</v>
      </c>
      <c r="D325" s="211" t="s">
        <v>472</v>
      </c>
      <c r="E325" s="211" t="s">
        <v>24</v>
      </c>
      <c r="F325" s="211" t="s">
        <v>984</v>
      </c>
      <c r="G325" s="211" t="s">
        <v>1873</v>
      </c>
      <c r="H325" s="211"/>
      <c r="I325" s="148"/>
      <c r="J325" s="148"/>
      <c r="K325" s="148"/>
      <c r="L325" s="148"/>
      <c r="M325" s="148"/>
      <c r="N325" s="148"/>
      <c r="O325" s="148"/>
      <c r="P325" s="212"/>
      <c r="Q325" s="212"/>
    </row>
    <row r="326" spans="1:17">
      <c r="A326" s="210">
        <v>43233</v>
      </c>
      <c r="B326" s="211" t="s">
        <v>7</v>
      </c>
      <c r="C326" s="211">
        <v>54720</v>
      </c>
      <c r="D326" s="211" t="s">
        <v>1663</v>
      </c>
      <c r="E326" s="211" t="s">
        <v>7</v>
      </c>
      <c r="F326" s="211" t="s">
        <v>24</v>
      </c>
      <c r="G326" s="211" t="s">
        <v>1873</v>
      </c>
      <c r="H326" s="211"/>
      <c r="I326" s="148"/>
      <c r="J326" s="148"/>
      <c r="K326" s="148"/>
      <c r="L326" s="148"/>
      <c r="M326" s="148"/>
      <c r="N326" s="148"/>
      <c r="O326" s="148"/>
      <c r="P326" s="212"/>
      <c r="Q326" s="212"/>
    </row>
    <row r="327" spans="1:17">
      <c r="A327" s="210">
        <v>43226</v>
      </c>
      <c r="B327" s="211" t="s">
        <v>7</v>
      </c>
      <c r="C327" s="211">
        <v>54200</v>
      </c>
      <c r="D327" s="211" t="s">
        <v>1544</v>
      </c>
      <c r="E327" s="211" t="s">
        <v>7</v>
      </c>
      <c r="F327" s="211" t="s">
        <v>6</v>
      </c>
      <c r="G327" s="211" t="s">
        <v>1545</v>
      </c>
      <c r="H327" s="211"/>
      <c r="I327" s="148"/>
      <c r="J327" s="121"/>
      <c r="K327" s="121"/>
      <c r="L327" s="121"/>
      <c r="M327" s="121"/>
      <c r="N327" s="121"/>
      <c r="O327" s="121"/>
    </row>
    <row r="328" spans="1:17" ht="21">
      <c r="A328" s="210">
        <v>43221</v>
      </c>
      <c r="B328" s="211" t="s">
        <v>4</v>
      </c>
      <c r="C328" s="211">
        <v>1267</v>
      </c>
      <c r="D328" s="211" t="s">
        <v>132</v>
      </c>
      <c r="E328" s="211" t="s">
        <v>14</v>
      </c>
      <c r="F328" s="211" t="s">
        <v>24</v>
      </c>
      <c r="G328" s="211" t="s">
        <v>1494</v>
      </c>
      <c r="H328" s="211"/>
      <c r="I328" s="148"/>
      <c r="J328" s="247"/>
      <c r="K328" s="622"/>
      <c r="L328" s="622"/>
      <c r="M328" s="633"/>
      <c r="N328" s="247"/>
      <c r="O328" s="622"/>
    </row>
    <row r="329" spans="1:17">
      <c r="A329" s="210">
        <v>43221</v>
      </c>
      <c r="B329" s="211" t="s">
        <v>4</v>
      </c>
      <c r="C329" s="211">
        <v>8012</v>
      </c>
      <c r="D329" s="211" t="s">
        <v>135</v>
      </c>
      <c r="E329" s="211" t="s">
        <v>9</v>
      </c>
      <c r="F329" s="211" t="s">
        <v>5</v>
      </c>
      <c r="G329" s="211" t="s">
        <v>1494</v>
      </c>
      <c r="H329" s="211"/>
      <c r="I329" s="148"/>
      <c r="J329" s="148"/>
      <c r="K329" s="148"/>
      <c r="L329" s="148"/>
      <c r="M329" s="148"/>
      <c r="N329" s="148"/>
      <c r="O329" s="148"/>
      <c r="P329" s="212"/>
      <c r="Q329" s="212"/>
    </row>
    <row r="330" spans="1:17">
      <c r="A330" s="210">
        <v>43221</v>
      </c>
      <c r="B330" s="211" t="s">
        <v>6</v>
      </c>
      <c r="C330" s="211">
        <v>54739</v>
      </c>
      <c r="D330" s="211" t="s">
        <v>1385</v>
      </c>
      <c r="E330" s="211" t="s">
        <v>7</v>
      </c>
      <c r="F330" s="211" t="s">
        <v>6</v>
      </c>
      <c r="G330" s="211" t="s">
        <v>1495</v>
      </c>
      <c r="H330" s="211"/>
      <c r="I330" s="121"/>
      <c r="J330" s="148"/>
      <c r="K330" s="148"/>
      <c r="L330" s="148"/>
      <c r="M330" s="148"/>
      <c r="N330" s="148"/>
      <c r="O330" s="148"/>
      <c r="P330" s="212"/>
      <c r="Q330" s="212"/>
    </row>
    <row r="331" spans="1:17" ht="21">
      <c r="A331" s="210">
        <v>43221</v>
      </c>
      <c r="B331" s="211" t="s">
        <v>4</v>
      </c>
      <c r="C331" s="211">
        <v>8711</v>
      </c>
      <c r="D331" s="211" t="s">
        <v>1405</v>
      </c>
      <c r="E331" s="211" t="s">
        <v>9</v>
      </c>
      <c r="F331" s="211" t="s">
        <v>28</v>
      </c>
      <c r="G331" s="211" t="s">
        <v>1495</v>
      </c>
      <c r="H331" s="211"/>
      <c r="I331" s="633"/>
      <c r="J331" s="148"/>
      <c r="K331" s="148"/>
      <c r="L331" s="148"/>
      <c r="M331" s="148"/>
      <c r="N331" s="148"/>
      <c r="O331" s="148"/>
      <c r="P331" s="212"/>
      <c r="Q331" s="212"/>
    </row>
    <row r="332" spans="1:17">
      <c r="A332" s="210">
        <v>43221</v>
      </c>
      <c r="B332" s="211" t="s">
        <v>4</v>
      </c>
      <c r="C332" s="211">
        <v>2265</v>
      </c>
      <c r="D332" s="211" t="s">
        <v>132</v>
      </c>
      <c r="E332" s="211" t="s">
        <v>18</v>
      </c>
      <c r="F332" s="211" t="s">
        <v>24</v>
      </c>
      <c r="G332" s="211" t="s">
        <v>1495</v>
      </c>
      <c r="H332" s="211"/>
      <c r="I332" s="148"/>
      <c r="J332" s="148"/>
      <c r="K332" s="148"/>
      <c r="L332" s="148"/>
      <c r="M332" s="148"/>
      <c r="N332" s="148"/>
      <c r="O332" s="148"/>
      <c r="P332" s="212"/>
      <c r="Q332" s="212"/>
    </row>
    <row r="333" spans="1:17">
      <c r="A333" s="210">
        <v>43222</v>
      </c>
      <c r="B333" s="211" t="s">
        <v>7</v>
      </c>
      <c r="C333" s="211">
        <v>54880</v>
      </c>
      <c r="D333" s="211" t="s">
        <v>1482</v>
      </c>
      <c r="E333" s="211" t="s">
        <v>7</v>
      </c>
      <c r="F333" s="211" t="s">
        <v>10</v>
      </c>
      <c r="G333" s="211" t="s">
        <v>1495</v>
      </c>
      <c r="H333" s="211"/>
      <c r="I333" s="148"/>
      <c r="J333" s="148"/>
      <c r="K333" s="148"/>
      <c r="L333" s="148"/>
      <c r="M333" s="148"/>
      <c r="N333" s="148"/>
      <c r="O333" s="148"/>
      <c r="P333" s="212"/>
      <c r="Q333" s="212"/>
    </row>
    <row r="334" spans="1:17">
      <c r="A334" s="210">
        <v>43225</v>
      </c>
      <c r="B334" s="211" t="s">
        <v>6</v>
      </c>
      <c r="C334" s="211">
        <v>52072</v>
      </c>
      <c r="D334" s="211" t="s">
        <v>1529</v>
      </c>
      <c r="E334" s="211" t="s">
        <v>6</v>
      </c>
      <c r="F334" s="211" t="s">
        <v>1530</v>
      </c>
      <c r="G334" s="211" t="s">
        <v>1531</v>
      </c>
      <c r="H334" s="211"/>
      <c r="I334" s="148"/>
      <c r="J334" s="148"/>
      <c r="K334" s="148"/>
      <c r="L334" s="148"/>
      <c r="M334" s="148"/>
      <c r="N334" s="148"/>
      <c r="O334" s="148"/>
      <c r="P334" s="212"/>
      <c r="Q334" s="212"/>
    </row>
    <row r="335" spans="1:17">
      <c r="A335" s="210">
        <v>43244</v>
      </c>
      <c r="B335" s="211" t="s">
        <v>6</v>
      </c>
      <c r="C335" s="211">
        <v>42553</v>
      </c>
      <c r="D335" s="211" t="s">
        <v>1847</v>
      </c>
      <c r="E335" s="211" t="s">
        <v>6</v>
      </c>
      <c r="F335" s="211" t="s">
        <v>6</v>
      </c>
      <c r="G335" s="211" t="s">
        <v>1848</v>
      </c>
      <c r="H335" s="211"/>
      <c r="I335" s="148"/>
      <c r="J335" s="148"/>
      <c r="K335" s="148"/>
      <c r="L335" s="148"/>
      <c r="M335" s="148"/>
      <c r="N335" s="148"/>
      <c r="O335" s="148"/>
      <c r="P335" s="212"/>
      <c r="Q335" s="212"/>
    </row>
    <row r="336" spans="1:17">
      <c r="A336" s="210">
        <v>43244</v>
      </c>
      <c r="B336" s="211" t="s">
        <v>6</v>
      </c>
      <c r="C336" s="211">
        <v>42799</v>
      </c>
      <c r="D336" s="211" t="s">
        <v>1849</v>
      </c>
      <c r="E336" s="211" t="s">
        <v>6</v>
      </c>
      <c r="F336" s="211" t="s">
        <v>6</v>
      </c>
      <c r="G336" s="211" t="s">
        <v>1848</v>
      </c>
      <c r="H336" s="211"/>
      <c r="I336" s="148"/>
      <c r="J336" s="148"/>
      <c r="K336" s="148"/>
      <c r="L336" s="148"/>
      <c r="M336" s="148"/>
      <c r="N336" s="148"/>
      <c r="O336" s="148"/>
      <c r="P336" s="212"/>
      <c r="Q336" s="212"/>
    </row>
    <row r="337" spans="1:17">
      <c r="A337" s="210">
        <v>43241</v>
      </c>
      <c r="B337" s="211" t="s">
        <v>6</v>
      </c>
      <c r="C337" s="211">
        <v>40764</v>
      </c>
      <c r="D337" s="211" t="s">
        <v>1006</v>
      </c>
      <c r="E337" s="211" t="s">
        <v>6</v>
      </c>
      <c r="F337" s="211" t="s">
        <v>6</v>
      </c>
      <c r="G337" s="211" t="s">
        <v>1777</v>
      </c>
      <c r="H337" s="211"/>
      <c r="I337" s="148"/>
      <c r="J337" s="148"/>
      <c r="K337" s="148"/>
      <c r="L337" s="148"/>
      <c r="M337" s="148"/>
      <c r="N337" s="148"/>
      <c r="O337" s="148"/>
      <c r="P337" s="212"/>
      <c r="Q337" s="212"/>
    </row>
    <row r="338" spans="1:17">
      <c r="A338" s="210">
        <v>43242</v>
      </c>
      <c r="B338" s="211" t="s">
        <v>6</v>
      </c>
      <c r="C338" s="211">
        <v>45355</v>
      </c>
      <c r="D338" s="211" t="s">
        <v>1795</v>
      </c>
      <c r="E338" s="211" t="s">
        <v>6</v>
      </c>
      <c r="F338" s="211" t="s">
        <v>24</v>
      </c>
      <c r="G338" s="211" t="s">
        <v>1796</v>
      </c>
      <c r="H338" s="211"/>
      <c r="I338" s="148"/>
      <c r="J338" s="148"/>
      <c r="K338" s="148"/>
      <c r="L338" s="148"/>
      <c r="M338" s="148"/>
      <c r="N338" s="148"/>
      <c r="O338" s="148"/>
      <c r="P338" s="212"/>
      <c r="Q338" s="212"/>
    </row>
    <row r="339" spans="1:17">
      <c r="A339" s="210">
        <v>43241</v>
      </c>
      <c r="B339" s="211" t="s">
        <v>4</v>
      </c>
      <c r="C339" s="211">
        <v>4437</v>
      </c>
      <c r="D339" s="211" t="s">
        <v>139</v>
      </c>
      <c r="E339" s="211" t="s">
        <v>4</v>
      </c>
      <c r="F339" s="211" t="s">
        <v>1771</v>
      </c>
      <c r="G339" s="211" t="s">
        <v>1772</v>
      </c>
      <c r="H339" s="211"/>
      <c r="I339" s="148"/>
      <c r="J339" s="148"/>
      <c r="K339" s="148"/>
      <c r="L339" s="148"/>
      <c r="M339" s="148"/>
      <c r="N339" s="148"/>
      <c r="O339" s="148"/>
      <c r="P339" s="212"/>
      <c r="Q339" s="212"/>
    </row>
    <row r="340" spans="1:17">
      <c r="A340" s="210">
        <v>43241</v>
      </c>
      <c r="B340" s="211" t="s">
        <v>4</v>
      </c>
      <c r="C340" s="211">
        <v>9100</v>
      </c>
      <c r="D340" s="211" t="s">
        <v>1774</v>
      </c>
      <c r="E340" s="211" t="s">
        <v>25</v>
      </c>
      <c r="F340" s="211" t="s">
        <v>25</v>
      </c>
      <c r="G340" s="211" t="s">
        <v>1775</v>
      </c>
      <c r="H340" s="211"/>
      <c r="I340" s="148"/>
      <c r="J340" s="148"/>
      <c r="K340" s="148"/>
      <c r="L340" s="148"/>
      <c r="M340" s="148"/>
      <c r="N340" s="148"/>
      <c r="O340" s="148"/>
      <c r="P340" s="212"/>
      <c r="Q340" s="212"/>
    </row>
    <row r="341" spans="1:17">
      <c r="A341" s="210">
        <v>43241</v>
      </c>
      <c r="B341" s="211" t="s">
        <v>4</v>
      </c>
      <c r="C341" s="211">
        <v>1232</v>
      </c>
      <c r="D341" s="211" t="s">
        <v>205</v>
      </c>
      <c r="E341" s="211" t="s">
        <v>24</v>
      </c>
      <c r="F341" s="211" t="s">
        <v>53</v>
      </c>
      <c r="G341" s="211" t="s">
        <v>1870</v>
      </c>
      <c r="H341" s="211"/>
      <c r="I341" s="148"/>
      <c r="J341" s="148"/>
      <c r="K341" s="148"/>
      <c r="L341" s="148"/>
      <c r="M341" s="148"/>
      <c r="N341" s="148"/>
      <c r="O341" s="148"/>
      <c r="P341" s="212"/>
      <c r="Q341" s="212"/>
    </row>
    <row r="342" spans="1:17">
      <c r="A342" s="210">
        <v>43241</v>
      </c>
      <c r="B342" s="211" t="s">
        <v>4</v>
      </c>
      <c r="C342" s="211">
        <v>3588</v>
      </c>
      <c r="D342" s="211" t="s">
        <v>168</v>
      </c>
      <c r="E342" s="211" t="s">
        <v>5</v>
      </c>
      <c r="F342" s="211" t="s">
        <v>127</v>
      </c>
      <c r="G342" s="211" t="s">
        <v>1869</v>
      </c>
      <c r="H342" s="211"/>
      <c r="I342" s="148"/>
      <c r="J342" s="148"/>
      <c r="K342" s="148"/>
      <c r="L342" s="148"/>
      <c r="M342" s="148"/>
      <c r="N342" s="148"/>
      <c r="O342" s="148"/>
      <c r="P342" s="212"/>
      <c r="Q342" s="212"/>
    </row>
    <row r="343" spans="1:17">
      <c r="A343" s="210">
        <v>43223</v>
      </c>
      <c r="B343" s="211" t="s">
        <v>7</v>
      </c>
      <c r="C343" s="211">
        <v>57330</v>
      </c>
      <c r="D343" s="211" t="s">
        <v>413</v>
      </c>
      <c r="E343" s="211" t="s">
        <v>7</v>
      </c>
      <c r="F343" s="211" t="s">
        <v>24</v>
      </c>
      <c r="G343" s="211" t="s">
        <v>1504</v>
      </c>
      <c r="H343" s="211"/>
      <c r="I343" s="148"/>
      <c r="J343" s="148"/>
      <c r="K343" s="148"/>
      <c r="L343" s="148"/>
      <c r="M343" s="148"/>
      <c r="N343" s="148"/>
      <c r="O343" s="148"/>
      <c r="P343" s="212"/>
      <c r="Q343" s="212"/>
    </row>
    <row r="344" spans="1:17">
      <c r="A344" s="210">
        <v>43243</v>
      </c>
      <c r="B344" s="211" t="s">
        <v>4</v>
      </c>
      <c r="C344" s="211">
        <v>1262</v>
      </c>
      <c r="D344" s="211" t="s">
        <v>132</v>
      </c>
      <c r="E344" s="211" t="s">
        <v>79</v>
      </c>
      <c r="F344" s="211" t="s">
        <v>1541</v>
      </c>
      <c r="G344" s="211" t="s">
        <v>1809</v>
      </c>
      <c r="H344" s="211"/>
      <c r="I344" s="148"/>
      <c r="J344" s="148"/>
      <c r="K344" s="148"/>
      <c r="L344" s="148"/>
      <c r="M344" s="148"/>
      <c r="N344" s="148"/>
      <c r="O344" s="148"/>
      <c r="P344" s="212"/>
      <c r="Q344" s="212"/>
    </row>
    <row r="345" spans="1:17">
      <c r="A345" s="210">
        <v>43221</v>
      </c>
      <c r="B345" s="211" t="s">
        <v>4</v>
      </c>
      <c r="C345" s="211">
        <v>4367</v>
      </c>
      <c r="D345" s="211" t="s">
        <v>145</v>
      </c>
      <c r="E345" s="211" t="s">
        <v>6</v>
      </c>
      <c r="F345" s="211" t="s">
        <v>24</v>
      </c>
      <c r="G345" s="211" t="s">
        <v>939</v>
      </c>
      <c r="H345" s="211"/>
      <c r="I345" s="148"/>
      <c r="J345" s="148"/>
      <c r="K345" s="148"/>
      <c r="L345" s="148"/>
      <c r="M345" s="148"/>
      <c r="N345" s="148"/>
      <c r="O345" s="148"/>
      <c r="P345" s="212"/>
      <c r="Q345" s="212"/>
    </row>
    <row r="346" spans="1:17">
      <c r="A346" s="210">
        <v>43233</v>
      </c>
      <c r="B346" s="211" t="s">
        <v>4</v>
      </c>
      <c r="C346" s="211">
        <v>4810</v>
      </c>
      <c r="D346" s="211" t="s">
        <v>296</v>
      </c>
      <c r="E346" s="211" t="s">
        <v>5</v>
      </c>
      <c r="F346" s="211" t="s">
        <v>6</v>
      </c>
      <c r="G346" s="211" t="s">
        <v>939</v>
      </c>
      <c r="H346" s="211"/>
      <c r="I346" s="148"/>
      <c r="J346" s="148"/>
      <c r="K346" s="148"/>
      <c r="L346" s="148"/>
      <c r="M346" s="148"/>
      <c r="N346" s="148"/>
      <c r="O346" s="148"/>
      <c r="P346" s="212"/>
      <c r="Q346" s="212"/>
    </row>
    <row r="347" spans="1:17">
      <c r="A347" s="210">
        <v>43245</v>
      </c>
      <c r="B347" s="211" t="s">
        <v>4</v>
      </c>
      <c r="C347" s="211">
        <v>4530</v>
      </c>
      <c r="D347" s="211" t="s">
        <v>1831</v>
      </c>
      <c r="E347" s="211" t="s">
        <v>25</v>
      </c>
      <c r="F347" s="211" t="s">
        <v>24</v>
      </c>
      <c r="G347" s="211" t="s">
        <v>939</v>
      </c>
      <c r="H347" s="211"/>
      <c r="I347" s="148"/>
      <c r="J347" s="121"/>
      <c r="K347" s="121"/>
      <c r="L347" s="121"/>
      <c r="M347" s="121"/>
      <c r="N347" s="121"/>
      <c r="O347" s="121"/>
    </row>
    <row r="348" spans="1:17">
      <c r="A348" s="210">
        <v>43245</v>
      </c>
      <c r="B348" s="211" t="s">
        <v>4</v>
      </c>
      <c r="C348" s="211">
        <v>4660</v>
      </c>
      <c r="D348" s="211" t="s">
        <v>131</v>
      </c>
      <c r="E348" s="211" t="s">
        <v>5</v>
      </c>
      <c r="F348" s="211" t="s">
        <v>5</v>
      </c>
      <c r="G348" s="211" t="s">
        <v>939</v>
      </c>
      <c r="H348" s="211"/>
      <c r="I348" s="148"/>
      <c r="J348" s="148"/>
      <c r="K348" s="148"/>
      <c r="L348" s="148"/>
      <c r="M348" s="148"/>
      <c r="N348" s="148"/>
      <c r="O348" s="148"/>
      <c r="P348" s="212"/>
      <c r="Q348" s="212"/>
    </row>
    <row r="349" spans="1:17">
      <c r="A349" s="210">
        <v>43241</v>
      </c>
      <c r="B349" s="211" t="s">
        <v>7</v>
      </c>
      <c r="C349" s="211">
        <v>571000</v>
      </c>
      <c r="D349" s="211" t="s">
        <v>785</v>
      </c>
      <c r="E349" s="211" t="s">
        <v>7</v>
      </c>
      <c r="F349" s="211" t="s">
        <v>7</v>
      </c>
      <c r="G349" s="211" t="s">
        <v>1758</v>
      </c>
      <c r="H349" s="211"/>
      <c r="I349" s="148"/>
      <c r="J349" s="148"/>
      <c r="K349" s="148"/>
      <c r="L349" s="148"/>
      <c r="M349" s="148"/>
      <c r="N349" s="148"/>
      <c r="O349" s="148"/>
      <c r="P349" s="212"/>
      <c r="Q349" s="212"/>
    </row>
    <row r="350" spans="1:17">
      <c r="A350" s="210">
        <v>43233</v>
      </c>
      <c r="B350" s="211" t="s">
        <v>4</v>
      </c>
      <c r="C350" s="211">
        <v>5813</v>
      </c>
      <c r="D350" s="211" t="s">
        <v>184</v>
      </c>
      <c r="E350" s="211" t="s">
        <v>6</v>
      </c>
      <c r="F350" s="211" t="s">
        <v>24</v>
      </c>
      <c r="G350" s="211" t="s">
        <v>391</v>
      </c>
      <c r="H350" s="211"/>
      <c r="I350" s="121"/>
      <c r="J350" s="148"/>
      <c r="K350" s="148"/>
      <c r="L350" s="148"/>
      <c r="M350" s="148"/>
      <c r="N350" s="148"/>
      <c r="O350" s="148"/>
      <c r="P350" s="212"/>
      <c r="Q350" s="212"/>
    </row>
    <row r="351" spans="1:17">
      <c r="A351" s="210">
        <v>43226</v>
      </c>
      <c r="B351" s="211" t="s">
        <v>4</v>
      </c>
      <c r="C351" s="211">
        <v>2713</v>
      </c>
      <c r="D351" s="211" t="s">
        <v>205</v>
      </c>
      <c r="E351" s="211" t="s">
        <v>7</v>
      </c>
      <c r="F351" s="211" t="s">
        <v>1552</v>
      </c>
      <c r="G351" s="211" t="s">
        <v>1553</v>
      </c>
      <c r="H351" s="211"/>
      <c r="I351" s="148"/>
      <c r="J351" s="148"/>
      <c r="K351" s="148"/>
      <c r="L351" s="148"/>
      <c r="M351" s="148"/>
      <c r="N351" s="148"/>
      <c r="O351" s="148"/>
      <c r="P351" s="212"/>
      <c r="Q351" s="212"/>
    </row>
    <row r="352" spans="1:17">
      <c r="A352" s="210">
        <v>43230</v>
      </c>
      <c r="B352" s="211" t="s">
        <v>4</v>
      </c>
      <c r="C352" s="211">
        <v>3474</v>
      </c>
      <c r="D352" s="211" t="s">
        <v>168</v>
      </c>
      <c r="E352" s="211" t="s">
        <v>1598</v>
      </c>
      <c r="F352" s="211" t="s">
        <v>1568</v>
      </c>
      <c r="G352" s="211" t="s">
        <v>1553</v>
      </c>
      <c r="H352" s="211"/>
      <c r="I352" s="148"/>
      <c r="J352" s="148"/>
      <c r="K352" s="148"/>
      <c r="L352" s="148"/>
      <c r="M352" s="148"/>
      <c r="N352" s="148"/>
      <c r="O352" s="148"/>
      <c r="P352" s="212"/>
      <c r="Q352" s="212"/>
    </row>
    <row r="353" spans="1:17">
      <c r="A353" s="210">
        <v>43232</v>
      </c>
      <c r="B353" s="211" t="s">
        <v>4</v>
      </c>
      <c r="C353" s="211">
        <v>3641</v>
      </c>
      <c r="D353" s="211" t="s">
        <v>181</v>
      </c>
      <c r="E353" s="211" t="s">
        <v>5</v>
      </c>
      <c r="F353" s="211" t="s">
        <v>6</v>
      </c>
      <c r="G353" s="211" t="s">
        <v>1684</v>
      </c>
      <c r="H353" s="211"/>
      <c r="I353" s="148"/>
      <c r="J353" s="148"/>
      <c r="K353" s="148"/>
      <c r="L353" s="148"/>
      <c r="M353" s="148"/>
      <c r="N353" s="148"/>
      <c r="O353" s="148"/>
      <c r="P353" s="212"/>
      <c r="Q353" s="212"/>
    </row>
    <row r="354" spans="1:17">
      <c r="A354" s="210">
        <v>43223</v>
      </c>
      <c r="B354" s="211" t="s">
        <v>7</v>
      </c>
      <c r="C354" s="211">
        <v>57655</v>
      </c>
      <c r="D354" s="211" t="s">
        <v>1508</v>
      </c>
      <c r="E354" s="211" t="s">
        <v>7</v>
      </c>
      <c r="F354" s="211" t="s">
        <v>7</v>
      </c>
      <c r="G354" s="211" t="s">
        <v>877</v>
      </c>
      <c r="H354" s="211"/>
      <c r="I354" s="148"/>
      <c r="J354" s="148"/>
      <c r="K354" s="148"/>
      <c r="L354" s="148"/>
      <c r="M354" s="148"/>
      <c r="N354" s="148"/>
      <c r="O354" s="148"/>
      <c r="P354" s="212"/>
      <c r="Q354" s="212"/>
    </row>
    <row r="355" spans="1:17">
      <c r="A355" s="210">
        <v>43224</v>
      </c>
      <c r="B355" s="211" t="s">
        <v>7</v>
      </c>
      <c r="C355" s="211">
        <v>57170</v>
      </c>
      <c r="D355" s="211" t="s">
        <v>1521</v>
      </c>
      <c r="E355" s="211" t="s">
        <v>7</v>
      </c>
      <c r="F355" s="211" t="s">
        <v>24</v>
      </c>
      <c r="G355" s="211" t="s">
        <v>877</v>
      </c>
      <c r="H355" s="211"/>
      <c r="I355" s="148"/>
      <c r="J355" s="148"/>
      <c r="K355" s="148"/>
      <c r="L355" s="148"/>
      <c r="M355" s="148"/>
      <c r="N355" s="148"/>
      <c r="O355" s="148"/>
      <c r="P355" s="212"/>
      <c r="Q355" s="212"/>
    </row>
    <row r="356" spans="1:17">
      <c r="A356" s="210">
        <v>43221</v>
      </c>
      <c r="B356" s="211" t="s">
        <v>7</v>
      </c>
      <c r="C356" s="211">
        <v>54800</v>
      </c>
      <c r="D356" s="211" t="s">
        <v>1393</v>
      </c>
      <c r="E356" s="211" t="s">
        <v>7</v>
      </c>
      <c r="F356" s="211" t="s">
        <v>6</v>
      </c>
      <c r="G356" s="211" t="s">
        <v>1272</v>
      </c>
      <c r="H356" s="211"/>
      <c r="I356" s="148"/>
      <c r="J356" s="148"/>
      <c r="K356" s="148"/>
      <c r="L356" s="148"/>
      <c r="M356" s="148"/>
      <c r="N356" s="148"/>
      <c r="O356" s="148"/>
      <c r="P356" s="212"/>
      <c r="Q356" s="212"/>
    </row>
    <row r="357" spans="1:17">
      <c r="A357" s="210">
        <v>43222</v>
      </c>
      <c r="B357" s="211" t="s">
        <v>7</v>
      </c>
      <c r="C357" s="211">
        <v>57380</v>
      </c>
      <c r="D357" s="211" t="s">
        <v>1476</v>
      </c>
      <c r="E357" s="211" t="s">
        <v>7</v>
      </c>
      <c r="F357" s="211" t="s">
        <v>24</v>
      </c>
      <c r="G357" s="211" t="s">
        <v>1272</v>
      </c>
      <c r="H357" s="211"/>
      <c r="I357" s="148"/>
      <c r="J357" s="148"/>
      <c r="K357" s="148"/>
      <c r="L357" s="148"/>
      <c r="M357" s="148"/>
      <c r="N357" s="148"/>
      <c r="O357" s="148"/>
      <c r="P357" s="212"/>
      <c r="Q357" s="212"/>
    </row>
    <row r="358" spans="1:17">
      <c r="A358" s="210">
        <v>43222</v>
      </c>
      <c r="B358" s="211" t="s">
        <v>7</v>
      </c>
      <c r="C358" s="211">
        <v>54300</v>
      </c>
      <c r="D358" s="211" t="s">
        <v>1478</v>
      </c>
      <c r="E358" s="211" t="s">
        <v>7</v>
      </c>
      <c r="F358" s="211" t="s">
        <v>7</v>
      </c>
      <c r="G358" s="211" t="s">
        <v>1272</v>
      </c>
      <c r="H358" s="211"/>
      <c r="I358" s="148"/>
      <c r="J358" s="148"/>
      <c r="K358" s="148"/>
      <c r="L358" s="148"/>
      <c r="M358" s="148"/>
      <c r="N358" s="148"/>
      <c r="O358" s="148"/>
      <c r="P358" s="212"/>
      <c r="Q358" s="212"/>
    </row>
    <row r="359" spans="1:17">
      <c r="A359" s="210">
        <v>43224</v>
      </c>
      <c r="B359" s="211" t="s">
        <v>7</v>
      </c>
      <c r="C359" s="211">
        <v>54920</v>
      </c>
      <c r="D359" s="211" t="s">
        <v>742</v>
      </c>
      <c r="E359" s="211" t="s">
        <v>7</v>
      </c>
      <c r="F359" s="211" t="s">
        <v>7</v>
      </c>
      <c r="G359" s="211" t="s">
        <v>1272</v>
      </c>
      <c r="H359" s="211"/>
      <c r="I359" s="148"/>
      <c r="J359" s="121"/>
      <c r="K359" s="121"/>
      <c r="L359" s="121"/>
      <c r="M359" s="121"/>
      <c r="N359" s="121"/>
      <c r="O359" s="121"/>
    </row>
    <row r="360" spans="1:17">
      <c r="A360" s="210">
        <v>43221</v>
      </c>
      <c r="B360" s="211" t="s">
        <v>4</v>
      </c>
      <c r="C360" s="211">
        <v>8082</v>
      </c>
      <c r="D360" s="211" t="s">
        <v>133</v>
      </c>
      <c r="E360" s="211" t="s">
        <v>5</v>
      </c>
      <c r="F360" s="211" t="s">
        <v>5</v>
      </c>
      <c r="G360" s="211" t="s">
        <v>878</v>
      </c>
      <c r="H360" s="211"/>
      <c r="I360" s="148"/>
      <c r="J360" s="121"/>
      <c r="K360" s="121"/>
      <c r="L360" s="121"/>
      <c r="M360" s="121"/>
      <c r="N360" s="121"/>
      <c r="O360" s="121"/>
    </row>
    <row r="361" spans="1:17">
      <c r="A361" s="210">
        <v>43233</v>
      </c>
      <c r="B361" s="211" t="s">
        <v>4</v>
      </c>
      <c r="C361" s="211">
        <v>5971</v>
      </c>
      <c r="D361" s="211" t="s">
        <v>179</v>
      </c>
      <c r="E361" s="211" t="s">
        <v>451</v>
      </c>
      <c r="F361" s="211" t="s">
        <v>1552</v>
      </c>
      <c r="G361" s="211" t="s">
        <v>1686</v>
      </c>
      <c r="H361" s="211"/>
      <c r="I361" s="148"/>
      <c r="J361" s="121"/>
      <c r="K361" s="121"/>
      <c r="L361" s="121"/>
      <c r="M361" s="121"/>
      <c r="N361" s="121"/>
      <c r="O361" s="121"/>
    </row>
    <row r="362" spans="1:17">
      <c r="A362" s="210">
        <v>43245</v>
      </c>
      <c r="B362" s="211" t="s">
        <v>4</v>
      </c>
      <c r="C362" s="211">
        <v>1262</v>
      </c>
      <c r="D362" s="211" t="s">
        <v>205</v>
      </c>
      <c r="E362" s="211" t="s">
        <v>489</v>
      </c>
      <c r="F362" s="211" t="s">
        <v>7</v>
      </c>
      <c r="G362" s="211" t="s">
        <v>1686</v>
      </c>
      <c r="H362" s="211"/>
      <c r="I362" s="121"/>
      <c r="J362" s="121"/>
      <c r="K362" s="121"/>
      <c r="L362" s="121"/>
      <c r="M362" s="121"/>
      <c r="N362" s="121"/>
      <c r="O362" s="121"/>
    </row>
    <row r="363" spans="1:17">
      <c r="A363" s="210">
        <v>43233</v>
      </c>
      <c r="B363" s="211" t="s">
        <v>4</v>
      </c>
      <c r="C363" s="211">
        <v>6944</v>
      </c>
      <c r="D363" s="211" t="s">
        <v>177</v>
      </c>
      <c r="E363" s="211" t="s">
        <v>1649</v>
      </c>
      <c r="F363" s="211" t="s">
        <v>24</v>
      </c>
      <c r="G363" s="211" t="s">
        <v>1707</v>
      </c>
      <c r="H363" s="211"/>
      <c r="I363" s="121"/>
      <c r="J363" s="121"/>
      <c r="K363" s="121"/>
      <c r="L363" s="121"/>
      <c r="M363" s="121"/>
      <c r="N363" s="121"/>
      <c r="O363" s="121"/>
    </row>
    <row r="364" spans="1:17">
      <c r="A364" s="210">
        <v>43233</v>
      </c>
      <c r="B364" s="211" t="s">
        <v>4</v>
      </c>
      <c r="C364" s="211">
        <v>5809</v>
      </c>
      <c r="D364" s="211" t="s">
        <v>307</v>
      </c>
      <c r="E364" s="211" t="s">
        <v>7</v>
      </c>
      <c r="F364" s="211" t="s">
        <v>24</v>
      </c>
      <c r="G364" s="211" t="s">
        <v>1748</v>
      </c>
      <c r="H364" s="211"/>
    </row>
    <row r="365" spans="1:17">
      <c r="A365" s="210">
        <v>43242</v>
      </c>
      <c r="B365" s="211" t="s">
        <v>4</v>
      </c>
      <c r="C365" s="211">
        <v>7359</v>
      </c>
      <c r="D365" s="211" t="s">
        <v>631</v>
      </c>
      <c r="E365" s="211" t="s">
        <v>5</v>
      </c>
      <c r="F365" s="211" t="s">
        <v>5</v>
      </c>
      <c r="G365" s="211" t="s">
        <v>1800</v>
      </c>
      <c r="H365" s="211"/>
    </row>
    <row r="366" spans="1:17">
      <c r="A366" s="210">
        <v>43243</v>
      </c>
      <c r="B366" s="211" t="s">
        <v>4</v>
      </c>
      <c r="C366" s="211">
        <v>1456</v>
      </c>
      <c r="D366" s="211" t="s">
        <v>132</v>
      </c>
      <c r="E366" s="211" t="s">
        <v>5</v>
      </c>
      <c r="F366" s="211" t="s">
        <v>1826</v>
      </c>
      <c r="G366" s="211" t="s">
        <v>1832</v>
      </c>
      <c r="H366" s="211"/>
    </row>
    <row r="367" spans="1:17">
      <c r="A367" s="210">
        <v>43245</v>
      </c>
      <c r="B367" s="211" t="s">
        <v>4</v>
      </c>
      <c r="C367" s="211">
        <v>7513</v>
      </c>
      <c r="D367" s="211" t="s">
        <v>468</v>
      </c>
      <c r="E367" s="211" t="s">
        <v>5</v>
      </c>
      <c r="F367" s="211" t="s">
        <v>5</v>
      </c>
      <c r="G367" s="211" t="s">
        <v>1021</v>
      </c>
      <c r="H367" s="211"/>
    </row>
    <row r="368" spans="1:17" ht="21">
      <c r="A368" s="210">
        <v>43221</v>
      </c>
      <c r="B368" s="211" t="s">
        <v>4</v>
      </c>
      <c r="C368" s="211">
        <v>5374</v>
      </c>
      <c r="D368" s="211" t="s">
        <v>343</v>
      </c>
      <c r="E368" s="211" t="s">
        <v>5</v>
      </c>
      <c r="F368" s="211" t="s">
        <v>6</v>
      </c>
      <c r="G368" s="211" t="s">
        <v>1021</v>
      </c>
      <c r="H368" s="211"/>
      <c r="L368" s="622"/>
    </row>
    <row r="369" spans="1:12" ht="21">
      <c r="A369" s="210">
        <v>43233</v>
      </c>
      <c r="B369" s="211" t="s">
        <v>4</v>
      </c>
      <c r="C369" s="211">
        <v>8551</v>
      </c>
      <c r="D369" s="211" t="s">
        <v>162</v>
      </c>
      <c r="E369" s="211" t="s">
        <v>5</v>
      </c>
      <c r="F369" s="211" t="s">
        <v>1677</v>
      </c>
      <c r="G369" s="211" t="s">
        <v>1021</v>
      </c>
      <c r="H369" s="211"/>
      <c r="L369" s="622"/>
    </row>
    <row r="370" spans="1:12" ht="21">
      <c r="A370" s="210">
        <v>43230</v>
      </c>
      <c r="B370" s="211" t="s">
        <v>1568</v>
      </c>
      <c r="C370" s="211">
        <v>7260</v>
      </c>
      <c r="D370" s="211" t="s">
        <v>153</v>
      </c>
      <c r="E370" s="211" t="s">
        <v>7</v>
      </c>
      <c r="F370" s="211" t="s">
        <v>28</v>
      </c>
      <c r="G370" s="211" t="s">
        <v>1604</v>
      </c>
      <c r="H370" s="211"/>
      <c r="L370" s="622"/>
    </row>
    <row r="371" spans="1:12" ht="21">
      <c r="A371" s="210">
        <v>43240</v>
      </c>
      <c r="B371" s="211" t="s">
        <v>4</v>
      </c>
      <c r="C371" s="211">
        <v>8041</v>
      </c>
      <c r="D371" s="211" t="s">
        <v>135</v>
      </c>
      <c r="E371" s="211" t="s">
        <v>7</v>
      </c>
      <c r="F371" s="211" t="s">
        <v>1552</v>
      </c>
      <c r="G371" s="211" t="s">
        <v>1750</v>
      </c>
      <c r="H371" s="211"/>
      <c r="L371" s="622"/>
    </row>
    <row r="372" spans="1:12" ht="21">
      <c r="A372" s="210">
        <v>43223</v>
      </c>
      <c r="B372" s="211" t="s">
        <v>7</v>
      </c>
      <c r="C372" s="211">
        <v>57150</v>
      </c>
      <c r="D372" s="211" t="s">
        <v>1498</v>
      </c>
      <c r="E372" s="211" t="s">
        <v>7</v>
      </c>
      <c r="F372" s="211" t="s">
        <v>6</v>
      </c>
      <c r="G372" s="211" t="s">
        <v>1024</v>
      </c>
      <c r="H372" s="211"/>
      <c r="L372" s="622"/>
    </row>
    <row r="373" spans="1:12" ht="21">
      <c r="A373" s="210">
        <v>43223</v>
      </c>
      <c r="B373" s="211" t="s">
        <v>7</v>
      </c>
      <c r="C373" s="211">
        <v>57330</v>
      </c>
      <c r="D373" s="211" t="s">
        <v>413</v>
      </c>
      <c r="E373" s="211" t="s">
        <v>7</v>
      </c>
      <c r="F373" s="211" t="s">
        <v>7</v>
      </c>
      <c r="G373" s="211" t="s">
        <v>1024</v>
      </c>
      <c r="H373" s="211"/>
      <c r="L373" s="622"/>
    </row>
    <row r="374" spans="1:12" ht="21">
      <c r="A374" s="210">
        <v>43221</v>
      </c>
      <c r="B374" s="211" t="s">
        <v>4</v>
      </c>
      <c r="C374" s="211">
        <v>4973</v>
      </c>
      <c r="D374" s="211" t="s">
        <v>340</v>
      </c>
      <c r="E374" s="211" t="s">
        <v>25</v>
      </c>
      <c r="F374" s="211" t="s">
        <v>5</v>
      </c>
      <c r="G374" s="211" t="s">
        <v>1025</v>
      </c>
      <c r="H374" s="211"/>
      <c r="L374" s="622"/>
    </row>
    <row r="375" spans="1:12" ht="21">
      <c r="A375" s="210">
        <v>43221</v>
      </c>
      <c r="B375" s="211" t="s">
        <v>4</v>
      </c>
      <c r="C375" s="211">
        <v>54400</v>
      </c>
      <c r="D375" s="211" t="s">
        <v>408</v>
      </c>
      <c r="E375" s="211" t="s">
        <v>7</v>
      </c>
      <c r="F375" s="211" t="s">
        <v>7</v>
      </c>
      <c r="G375" s="211" t="s">
        <v>1025</v>
      </c>
      <c r="H375" s="211"/>
      <c r="L375" s="247"/>
    </row>
    <row r="376" spans="1:12">
      <c r="A376" s="210">
        <v>43233</v>
      </c>
      <c r="B376" s="211" t="s">
        <v>4</v>
      </c>
      <c r="C376" s="211">
        <v>9168</v>
      </c>
      <c r="D376" s="211" t="s">
        <v>650</v>
      </c>
      <c r="E376" s="211" t="s">
        <v>5</v>
      </c>
      <c r="F376" s="211" t="s">
        <v>6</v>
      </c>
      <c r="G376" s="211" t="s">
        <v>1025</v>
      </c>
      <c r="H376" s="211"/>
    </row>
    <row r="377" spans="1:12">
      <c r="A377" s="210">
        <v>43244</v>
      </c>
      <c r="B377" s="211" t="s">
        <v>4</v>
      </c>
      <c r="C377" s="211">
        <v>2166</v>
      </c>
      <c r="D377" s="211" t="s">
        <v>205</v>
      </c>
      <c r="E377" s="211" t="s">
        <v>5</v>
      </c>
      <c r="F377" s="211" t="s">
        <v>7</v>
      </c>
      <c r="G377" s="211" t="s">
        <v>1025</v>
      </c>
      <c r="H377" s="211"/>
    </row>
    <row r="378" spans="1:12">
      <c r="A378" s="210">
        <v>43221</v>
      </c>
      <c r="B378" s="211" t="s">
        <v>4</v>
      </c>
      <c r="C378" s="211">
        <v>8082</v>
      </c>
      <c r="D378" s="211" t="s">
        <v>133</v>
      </c>
      <c r="E378" s="211" t="s">
        <v>5</v>
      </c>
      <c r="F378" s="211" t="s">
        <v>7</v>
      </c>
      <c r="G378" s="211" t="s">
        <v>1475</v>
      </c>
      <c r="H378" s="211"/>
    </row>
    <row r="379" spans="1:12">
      <c r="A379" s="210">
        <v>43221</v>
      </c>
      <c r="B379" s="211" t="s">
        <v>4</v>
      </c>
      <c r="C379" s="211">
        <v>4955</v>
      </c>
      <c r="D379" s="211" t="s">
        <v>1471</v>
      </c>
      <c r="E379" s="211" t="s">
        <v>5</v>
      </c>
      <c r="F379" s="211" t="s">
        <v>5</v>
      </c>
      <c r="G379" s="211" t="s">
        <v>1475</v>
      </c>
      <c r="H379" s="211"/>
    </row>
    <row r="380" spans="1:12">
      <c r="A380" s="210">
        <v>43233</v>
      </c>
      <c r="B380" s="211" t="s">
        <v>4</v>
      </c>
      <c r="C380" s="211">
        <v>4706</v>
      </c>
      <c r="D380" s="211" t="s">
        <v>317</v>
      </c>
      <c r="E380" s="211" t="s">
        <v>5</v>
      </c>
      <c r="F380" s="211" t="s">
        <v>1671</v>
      </c>
      <c r="G380" s="211" t="s">
        <v>1475</v>
      </c>
      <c r="H380" s="211"/>
    </row>
    <row r="381" spans="1:12">
      <c r="A381" s="210">
        <v>43245</v>
      </c>
      <c r="B381" s="211" t="s">
        <v>4</v>
      </c>
      <c r="C381" s="211">
        <v>4470</v>
      </c>
      <c r="D381" s="211" t="s">
        <v>139</v>
      </c>
      <c r="E381" s="211" t="s">
        <v>5</v>
      </c>
      <c r="F381" s="211" t="s">
        <v>5</v>
      </c>
      <c r="G381" s="211" t="s">
        <v>1871</v>
      </c>
      <c r="H381" s="211"/>
    </row>
    <row r="382" spans="1:12">
      <c r="A382" s="210">
        <v>43222</v>
      </c>
      <c r="B382" s="211" t="s">
        <v>4</v>
      </c>
      <c r="C382" s="211">
        <v>3743</v>
      </c>
      <c r="D382" s="211" t="s">
        <v>192</v>
      </c>
      <c r="E382" s="211" t="s">
        <v>5</v>
      </c>
      <c r="F382" s="211" t="s">
        <v>7</v>
      </c>
      <c r="G382" s="211" t="s">
        <v>1047</v>
      </c>
      <c r="H382" s="211"/>
    </row>
    <row r="383" spans="1:12">
      <c r="A383" s="210">
        <v>43240</v>
      </c>
      <c r="B383" s="211" t="s">
        <v>7</v>
      </c>
      <c r="C383" s="211">
        <v>57970</v>
      </c>
      <c r="D383" s="211" t="s">
        <v>1749</v>
      </c>
      <c r="E383" s="211" t="s">
        <v>7</v>
      </c>
      <c r="F383" s="211" t="s">
        <v>7</v>
      </c>
      <c r="G383" s="211" t="s">
        <v>1740</v>
      </c>
      <c r="H383" s="211"/>
    </row>
    <row r="384" spans="1:12">
      <c r="A384" s="210">
        <v>43232</v>
      </c>
      <c r="B384" s="211" t="s">
        <v>4</v>
      </c>
      <c r="C384" s="211">
        <v>8063</v>
      </c>
      <c r="D384" s="211" t="s">
        <v>133</v>
      </c>
      <c r="E384" s="211" t="s">
        <v>5</v>
      </c>
      <c r="F384" s="211" t="s">
        <v>24</v>
      </c>
      <c r="G384" s="211" t="s">
        <v>1622</v>
      </c>
      <c r="H384" s="211"/>
    </row>
    <row r="385" spans="1:8">
      <c r="A385" s="210">
        <v>43221</v>
      </c>
      <c r="B385" s="211" t="s">
        <v>4</v>
      </c>
      <c r="C385" s="211">
        <v>5755</v>
      </c>
      <c r="D385" s="211" t="s">
        <v>329</v>
      </c>
      <c r="E385" s="211" t="s">
        <v>5</v>
      </c>
      <c r="F385" s="211" t="s">
        <v>6</v>
      </c>
      <c r="G385" s="211" t="s">
        <v>656</v>
      </c>
      <c r="H385" s="211"/>
    </row>
    <row r="386" spans="1:8">
      <c r="A386" s="210">
        <v>43221</v>
      </c>
      <c r="B386" s="211" t="s">
        <v>4</v>
      </c>
      <c r="C386" s="211">
        <v>4916</v>
      </c>
      <c r="D386" s="211" t="s">
        <v>1471</v>
      </c>
      <c r="E386" s="211" t="s">
        <v>5</v>
      </c>
      <c r="F386" s="211" t="s">
        <v>24</v>
      </c>
      <c r="G386" s="211" t="s">
        <v>235</v>
      </c>
      <c r="H386" s="211"/>
    </row>
    <row r="387" spans="1:8">
      <c r="A387" s="210">
        <v>43245</v>
      </c>
      <c r="B387" s="211" t="s">
        <v>4</v>
      </c>
      <c r="C387" s="211">
        <v>7511</v>
      </c>
      <c r="D387" s="211" t="s">
        <v>468</v>
      </c>
      <c r="E387" s="211" t="s">
        <v>6</v>
      </c>
      <c r="F387" s="211" t="s">
        <v>5</v>
      </c>
      <c r="G387" s="211" t="s">
        <v>235</v>
      </c>
      <c r="H387" s="211"/>
    </row>
    <row r="388" spans="1:8">
      <c r="A388" s="210">
        <v>43233</v>
      </c>
      <c r="B388" s="211" t="s">
        <v>4</v>
      </c>
      <c r="C388" s="211">
        <v>8282</v>
      </c>
      <c r="D388" s="211" t="s">
        <v>916</v>
      </c>
      <c r="E388" s="211" t="s">
        <v>9</v>
      </c>
      <c r="F388" s="211" t="s">
        <v>56</v>
      </c>
      <c r="G388" s="211" t="s">
        <v>1628</v>
      </c>
      <c r="H388" s="211"/>
    </row>
    <row r="389" spans="1:8">
      <c r="A389" s="210">
        <v>43244</v>
      </c>
      <c r="B389" s="211" t="s">
        <v>4</v>
      </c>
      <c r="C389" s="211">
        <v>4033</v>
      </c>
      <c r="D389" s="211" t="s">
        <v>141</v>
      </c>
      <c r="E389" s="211" t="s">
        <v>25</v>
      </c>
      <c r="F389" s="211" t="s">
        <v>25</v>
      </c>
      <c r="G389" s="211" t="s">
        <v>1014</v>
      </c>
      <c r="H389" s="211"/>
    </row>
    <row r="390" spans="1:8">
      <c r="A390" s="210">
        <v>43221</v>
      </c>
      <c r="B390" s="211" t="s">
        <v>4</v>
      </c>
      <c r="C390" s="211">
        <v>8364</v>
      </c>
      <c r="D390" s="211" t="s">
        <v>385</v>
      </c>
      <c r="E390" s="211" t="s">
        <v>7</v>
      </c>
      <c r="F390" s="211" t="s">
        <v>24</v>
      </c>
      <c r="G390" s="211" t="s">
        <v>1363</v>
      </c>
      <c r="H390" s="211"/>
    </row>
    <row r="391" spans="1:8">
      <c r="A391" s="210">
        <v>43240</v>
      </c>
      <c r="B391" s="211" t="s">
        <v>6</v>
      </c>
      <c r="C391" s="211">
        <v>54450</v>
      </c>
      <c r="D391" s="211" t="s">
        <v>1722</v>
      </c>
      <c r="E391" s="211" t="s">
        <v>6</v>
      </c>
      <c r="F391" s="211" t="s">
        <v>6</v>
      </c>
      <c r="G391" s="211" t="s">
        <v>1723</v>
      </c>
      <c r="H391" s="211"/>
    </row>
    <row r="392" spans="1:8">
      <c r="A392" s="210">
        <v>43231</v>
      </c>
      <c r="B392" s="211" t="s">
        <v>7</v>
      </c>
      <c r="C392" s="211">
        <v>57950</v>
      </c>
      <c r="D392" s="211" t="s">
        <v>1608</v>
      </c>
      <c r="E392" s="211" t="s">
        <v>7</v>
      </c>
      <c r="F392" s="211" t="s">
        <v>1609</v>
      </c>
      <c r="G392" s="211" t="s">
        <v>941</v>
      </c>
      <c r="H392" s="211"/>
    </row>
    <row r="393" spans="1:8">
      <c r="A393" s="210">
        <v>43221</v>
      </c>
      <c r="B393" s="211" t="s">
        <v>984</v>
      </c>
      <c r="C393" s="211">
        <v>9403</v>
      </c>
      <c r="D393" s="211" t="s">
        <v>1386</v>
      </c>
      <c r="E393" s="211" t="s">
        <v>984</v>
      </c>
      <c r="F393" s="211" t="s">
        <v>6</v>
      </c>
      <c r="G393" s="211" t="s">
        <v>941</v>
      </c>
      <c r="H393" s="211"/>
    </row>
    <row r="394" spans="1:8">
      <c r="A394" s="210">
        <v>43221</v>
      </c>
      <c r="B394" s="211" t="s">
        <v>7</v>
      </c>
      <c r="C394" s="211">
        <v>29000</v>
      </c>
      <c r="D394" s="211" t="s">
        <v>1436</v>
      </c>
      <c r="E394" s="211" t="s">
        <v>7</v>
      </c>
      <c r="F394" s="211" t="s">
        <v>5</v>
      </c>
      <c r="G394" s="211" t="s">
        <v>941</v>
      </c>
      <c r="H394" s="211"/>
    </row>
    <row r="395" spans="1:8">
      <c r="A395" s="210">
        <v>43223</v>
      </c>
      <c r="B395" s="211" t="s">
        <v>7</v>
      </c>
      <c r="C395" s="211">
        <v>54135</v>
      </c>
      <c r="D395" s="211" t="s">
        <v>738</v>
      </c>
      <c r="E395" s="211" t="s">
        <v>7</v>
      </c>
      <c r="F395" s="211" t="s">
        <v>7</v>
      </c>
      <c r="G395" s="211" t="s">
        <v>941</v>
      </c>
      <c r="H395" s="211"/>
    </row>
    <row r="396" spans="1:8">
      <c r="A396" s="210">
        <v>43223</v>
      </c>
      <c r="B396" s="211" t="s">
        <v>22</v>
      </c>
      <c r="C396" s="211">
        <v>1770</v>
      </c>
      <c r="D396" s="211" t="s">
        <v>1512</v>
      </c>
      <c r="E396" s="211" t="s">
        <v>984</v>
      </c>
      <c r="F396" s="211" t="s">
        <v>7</v>
      </c>
      <c r="G396" s="211" t="s">
        <v>941</v>
      </c>
      <c r="H396" s="211"/>
    </row>
    <row r="397" spans="1:8">
      <c r="A397" s="210">
        <v>43224</v>
      </c>
      <c r="B397" s="211" t="s">
        <v>984</v>
      </c>
      <c r="C397" s="211">
        <v>1741</v>
      </c>
      <c r="D397" s="211" t="s">
        <v>1513</v>
      </c>
      <c r="E397" s="211" t="s">
        <v>984</v>
      </c>
      <c r="F397" s="211" t="s">
        <v>7</v>
      </c>
      <c r="G397" s="211" t="s">
        <v>941</v>
      </c>
      <c r="H397" s="211"/>
    </row>
    <row r="398" spans="1:8">
      <c r="A398" s="210">
        <v>43224</v>
      </c>
      <c r="B398" s="211" t="s">
        <v>984</v>
      </c>
      <c r="C398" s="211" t="s">
        <v>1519</v>
      </c>
      <c r="D398" s="211" t="s">
        <v>1520</v>
      </c>
      <c r="E398" s="211" t="s">
        <v>984</v>
      </c>
      <c r="F398" s="211" t="s">
        <v>24</v>
      </c>
      <c r="G398" s="211" t="s">
        <v>941</v>
      </c>
      <c r="H398" s="211"/>
    </row>
    <row r="399" spans="1:8">
      <c r="A399" s="210">
        <v>43232</v>
      </c>
      <c r="B399" s="211" t="s">
        <v>7</v>
      </c>
      <c r="C399" s="211">
        <v>69007</v>
      </c>
      <c r="D399" s="211" t="s">
        <v>360</v>
      </c>
      <c r="E399" s="211" t="s">
        <v>7</v>
      </c>
      <c r="F399" s="211" t="s">
        <v>24</v>
      </c>
      <c r="G399" s="211" t="s">
        <v>941</v>
      </c>
      <c r="H399" s="211"/>
    </row>
    <row r="400" spans="1:8">
      <c r="A400" s="210">
        <v>43233</v>
      </c>
      <c r="B400" s="211" t="s">
        <v>7</v>
      </c>
      <c r="C400" s="211">
        <v>57330</v>
      </c>
      <c r="D400" s="211" t="s">
        <v>413</v>
      </c>
      <c r="E400" s="211" t="s">
        <v>7</v>
      </c>
      <c r="F400" s="211" t="s">
        <v>24</v>
      </c>
      <c r="G400" s="211" t="s">
        <v>941</v>
      </c>
      <c r="H400" s="211"/>
    </row>
    <row r="401" spans="1:8">
      <c r="A401" s="210">
        <v>43233</v>
      </c>
      <c r="B401" s="211" t="s">
        <v>6</v>
      </c>
      <c r="C401" s="211">
        <v>40629</v>
      </c>
      <c r="D401" s="211" t="s">
        <v>1683</v>
      </c>
      <c r="E401" s="211" t="s">
        <v>7</v>
      </c>
      <c r="F401" s="211" t="s">
        <v>6</v>
      </c>
      <c r="G401" s="211" t="s">
        <v>941</v>
      </c>
      <c r="H401" s="211"/>
    </row>
    <row r="402" spans="1:8">
      <c r="A402" s="210">
        <v>43243</v>
      </c>
      <c r="B402" s="211" t="s">
        <v>6</v>
      </c>
      <c r="C402" s="211">
        <v>79100</v>
      </c>
      <c r="D402" s="211" t="s">
        <v>1812</v>
      </c>
      <c r="E402" s="211" t="s">
        <v>1813</v>
      </c>
      <c r="F402" s="211" t="s">
        <v>1814</v>
      </c>
      <c r="G402" s="211" t="s">
        <v>1833</v>
      </c>
      <c r="H402" s="211"/>
    </row>
    <row r="403" spans="1:8">
      <c r="A403" s="210">
        <v>43240</v>
      </c>
      <c r="B403" s="211" t="s">
        <v>4</v>
      </c>
      <c r="C403" s="211">
        <v>6617</v>
      </c>
      <c r="D403" s="211" t="s">
        <v>1084</v>
      </c>
      <c r="E403" s="211" t="s">
        <v>5</v>
      </c>
      <c r="F403" s="211" t="s">
        <v>7</v>
      </c>
      <c r="G403" s="211" t="s">
        <v>1833</v>
      </c>
      <c r="H403" s="211"/>
    </row>
    <row r="404" spans="1:8">
      <c r="A404" s="210">
        <v>43226</v>
      </c>
      <c r="B404" s="211" t="s">
        <v>984</v>
      </c>
      <c r="C404" s="211">
        <v>1333</v>
      </c>
      <c r="D404" s="211" t="s">
        <v>1557</v>
      </c>
      <c r="E404" s="211" t="s">
        <v>24</v>
      </c>
      <c r="F404" s="211" t="s">
        <v>24</v>
      </c>
      <c r="G404" s="211" t="s">
        <v>1548</v>
      </c>
      <c r="H404" s="211"/>
    </row>
    <row r="405" spans="1:8">
      <c r="A405" s="210">
        <v>43230</v>
      </c>
      <c r="B405" s="211" t="s">
        <v>4</v>
      </c>
      <c r="C405" s="211">
        <v>2550</v>
      </c>
      <c r="D405" s="211" t="s">
        <v>205</v>
      </c>
      <c r="E405" s="211" t="s">
        <v>5</v>
      </c>
      <c r="F405" s="211" t="s">
        <v>4</v>
      </c>
      <c r="G405" s="211"/>
      <c r="H405" s="211"/>
    </row>
    <row r="406" spans="1:8">
      <c r="A406" s="210">
        <v>43240</v>
      </c>
      <c r="B406" s="211" t="s">
        <v>7</v>
      </c>
      <c r="C406" s="211">
        <v>67840</v>
      </c>
      <c r="D406" s="211" t="s">
        <v>1738</v>
      </c>
      <c r="E406" s="211" t="s">
        <v>7</v>
      </c>
      <c r="F406" s="211" t="s">
        <v>7</v>
      </c>
      <c r="G406" s="211"/>
      <c r="H406" s="211"/>
    </row>
    <row r="407" spans="1:8">
      <c r="A407" s="210">
        <v>43244</v>
      </c>
      <c r="B407" s="211" t="s">
        <v>4</v>
      </c>
      <c r="C407" s="211">
        <v>8053</v>
      </c>
      <c r="D407" s="211" t="s">
        <v>133</v>
      </c>
      <c r="E407" s="211" t="s">
        <v>7</v>
      </c>
      <c r="F407" s="211" t="s">
        <v>7</v>
      </c>
      <c r="G407" s="211"/>
      <c r="H407" s="211"/>
    </row>
    <row r="408" spans="1:8">
      <c r="A408" s="210">
        <v>43246</v>
      </c>
      <c r="B408" s="211" t="s">
        <v>4</v>
      </c>
      <c r="C408" s="211">
        <v>4650</v>
      </c>
      <c r="D408" s="211" t="s">
        <v>1879</v>
      </c>
      <c r="E408" s="211" t="s">
        <v>6</v>
      </c>
      <c r="F408" s="211" t="s">
        <v>7</v>
      </c>
      <c r="G408" s="211" t="s">
        <v>657</v>
      </c>
      <c r="H408" s="211"/>
    </row>
    <row r="409" spans="1:8">
      <c r="A409" s="210">
        <v>43246</v>
      </c>
      <c r="B409" s="211" t="s">
        <v>4</v>
      </c>
      <c r="C409" s="211">
        <v>4096</v>
      </c>
      <c r="D409" s="211" t="s">
        <v>180</v>
      </c>
      <c r="E409" s="211" t="s">
        <v>14</v>
      </c>
      <c r="F409" s="211" t="s">
        <v>24</v>
      </c>
      <c r="G409" s="211" t="s">
        <v>388</v>
      </c>
      <c r="H409" s="211"/>
    </row>
    <row r="410" spans="1:8">
      <c r="A410" s="210">
        <v>43246</v>
      </c>
      <c r="B410" s="211" t="s">
        <v>4</v>
      </c>
      <c r="C410" s="211">
        <v>1324</v>
      </c>
      <c r="D410" s="211" t="s">
        <v>205</v>
      </c>
      <c r="E410" s="211" t="s">
        <v>1882</v>
      </c>
      <c r="F410" s="211" t="s">
        <v>5</v>
      </c>
      <c r="G410" s="211" t="s">
        <v>45</v>
      </c>
      <c r="H410" s="211"/>
    </row>
    <row r="411" spans="1:8">
      <c r="A411" s="210">
        <v>43246</v>
      </c>
      <c r="B411" s="211" t="s">
        <v>4</v>
      </c>
      <c r="C411" s="211">
        <v>4651</v>
      </c>
      <c r="D411" s="211" t="s">
        <v>131</v>
      </c>
      <c r="E411" s="211" t="s">
        <v>1883</v>
      </c>
      <c r="F411" s="211" t="s">
        <v>24</v>
      </c>
      <c r="G411" s="211" t="s">
        <v>1904</v>
      </c>
      <c r="H411" s="211"/>
    </row>
    <row r="412" spans="1:8">
      <c r="A412" s="210">
        <v>43246</v>
      </c>
      <c r="B412" s="211" t="s">
        <v>4</v>
      </c>
      <c r="C412" s="211">
        <v>3360</v>
      </c>
      <c r="D412" s="211" t="s">
        <v>151</v>
      </c>
      <c r="E412" s="211" t="s">
        <v>5</v>
      </c>
      <c r="F412" s="211" t="s">
        <v>7</v>
      </c>
      <c r="G412" s="211" t="s">
        <v>388</v>
      </c>
      <c r="H412" s="211"/>
    </row>
    <row r="413" spans="1:8">
      <c r="A413" s="210">
        <v>43246</v>
      </c>
      <c r="B413" s="211" t="s">
        <v>4</v>
      </c>
      <c r="C413" s="211">
        <v>3833</v>
      </c>
      <c r="D413" s="211" t="s">
        <v>304</v>
      </c>
      <c r="E413" s="211" t="s">
        <v>7</v>
      </c>
      <c r="F413" s="211" t="s">
        <v>24</v>
      </c>
      <c r="G413" s="211" t="s">
        <v>510</v>
      </c>
      <c r="H413" s="211"/>
    </row>
    <row r="414" spans="1:8">
      <c r="A414" s="210">
        <v>43246</v>
      </c>
      <c r="B414" s="211" t="s">
        <v>7</v>
      </c>
      <c r="C414" s="211">
        <v>57130</v>
      </c>
      <c r="D414" s="211" t="s">
        <v>1886</v>
      </c>
      <c r="E414" s="211" t="s">
        <v>7</v>
      </c>
      <c r="F414" s="211" t="s">
        <v>24</v>
      </c>
      <c r="G414" s="211" t="s">
        <v>1906</v>
      </c>
      <c r="H414" s="211"/>
    </row>
    <row r="415" spans="1:8">
      <c r="A415" s="210">
        <v>43247</v>
      </c>
      <c r="B415" s="211" t="s">
        <v>4</v>
      </c>
      <c r="C415" s="211">
        <v>3321</v>
      </c>
      <c r="D415" s="211" t="s">
        <v>1180</v>
      </c>
      <c r="E415" s="211" t="s">
        <v>225</v>
      </c>
      <c r="F415" s="211" t="s">
        <v>1171</v>
      </c>
      <c r="G415" s="211" t="s">
        <v>388</v>
      </c>
      <c r="H415" s="211"/>
    </row>
    <row r="416" spans="1:8">
      <c r="A416" s="210">
        <v>43247</v>
      </c>
      <c r="B416" s="211" t="s">
        <v>4</v>
      </c>
      <c r="C416" s="211">
        <v>8111</v>
      </c>
      <c r="D416" s="211" t="s">
        <v>135</v>
      </c>
      <c r="E416" s="211" t="s">
        <v>1888</v>
      </c>
      <c r="F416" s="211" t="s">
        <v>24</v>
      </c>
      <c r="G416" s="211" t="s">
        <v>123</v>
      </c>
      <c r="H416" s="211"/>
    </row>
    <row r="417" spans="1:8">
      <c r="A417" s="210">
        <v>43247</v>
      </c>
      <c r="B417" s="211" t="s">
        <v>4</v>
      </c>
      <c r="C417" s="211">
        <v>3324</v>
      </c>
      <c r="D417" s="211" t="s">
        <v>183</v>
      </c>
      <c r="E417" s="211" t="s">
        <v>5</v>
      </c>
      <c r="F417" s="211" t="s">
        <v>7</v>
      </c>
      <c r="G417" s="211" t="s">
        <v>1890</v>
      </c>
      <c r="H417" s="211"/>
    </row>
    <row r="418" spans="1:8" ht="48">
      <c r="A418" s="210">
        <v>43247</v>
      </c>
      <c r="B418" s="211" t="s">
        <v>4</v>
      </c>
      <c r="C418" s="211">
        <v>3468</v>
      </c>
      <c r="D418" s="211" t="s">
        <v>168</v>
      </c>
      <c r="E418" s="211" t="s">
        <v>5</v>
      </c>
      <c r="F418" s="211" t="s">
        <v>7</v>
      </c>
      <c r="G418" s="213" t="s">
        <v>1892</v>
      </c>
      <c r="H418" s="211"/>
    </row>
    <row r="419" spans="1:8">
      <c r="A419" s="210">
        <v>43248</v>
      </c>
      <c r="B419" s="211" t="s">
        <v>4</v>
      </c>
      <c r="C419" s="211">
        <v>4642</v>
      </c>
      <c r="D419" s="211" t="s">
        <v>131</v>
      </c>
      <c r="E419" s="211" t="s">
        <v>24</v>
      </c>
      <c r="F419" s="211" t="s">
        <v>6</v>
      </c>
      <c r="G419" s="211" t="s">
        <v>389</v>
      </c>
      <c r="H419" s="211"/>
    </row>
    <row r="420" spans="1:8">
      <c r="A420" s="210">
        <v>43249</v>
      </c>
      <c r="B420" s="211" t="s">
        <v>4</v>
      </c>
      <c r="C420" s="211">
        <v>4419</v>
      </c>
      <c r="D420" s="211" t="s">
        <v>158</v>
      </c>
      <c r="E420" s="211" t="s">
        <v>5</v>
      </c>
      <c r="F420" s="211" t="s">
        <v>7</v>
      </c>
      <c r="G420" s="211" t="s">
        <v>48</v>
      </c>
      <c r="H420" s="211"/>
    </row>
    <row r="421" spans="1:8">
      <c r="A421" s="210">
        <v>43249</v>
      </c>
      <c r="B421" s="211" t="s">
        <v>1125</v>
      </c>
      <c r="C421" s="211" t="s">
        <v>1895</v>
      </c>
      <c r="D421" s="211" t="s">
        <v>1896</v>
      </c>
      <c r="E421" s="211" t="s">
        <v>24</v>
      </c>
      <c r="F421" s="211" t="s">
        <v>12</v>
      </c>
      <c r="G421" s="211" t="s">
        <v>514</v>
      </c>
      <c r="H421" s="211"/>
    </row>
    <row r="422" spans="1:8">
      <c r="A422" s="210">
        <v>43249</v>
      </c>
      <c r="B422" s="211" t="s">
        <v>1125</v>
      </c>
      <c r="C422" s="211" t="s">
        <v>1897</v>
      </c>
      <c r="D422" s="211" t="s">
        <v>1896</v>
      </c>
      <c r="E422" s="211" t="s">
        <v>24</v>
      </c>
      <c r="F422" s="211" t="s">
        <v>24</v>
      </c>
      <c r="G422" s="211" t="s">
        <v>1898</v>
      </c>
      <c r="H422" s="211"/>
    </row>
    <row r="423" spans="1:8">
      <c r="A423" s="210">
        <v>43249</v>
      </c>
      <c r="B423" s="211" t="s">
        <v>4</v>
      </c>
      <c r="C423" s="211">
        <v>7253</v>
      </c>
      <c r="D423" s="211" t="s">
        <v>311</v>
      </c>
      <c r="E423" s="211" t="s">
        <v>984</v>
      </c>
      <c r="F423" s="211" t="s">
        <v>1899</v>
      </c>
      <c r="G423" s="211" t="s">
        <v>98</v>
      </c>
      <c r="H423" s="211"/>
    </row>
    <row r="424" spans="1:8">
      <c r="A424" s="210">
        <v>43249</v>
      </c>
      <c r="B424" s="211" t="s">
        <v>4</v>
      </c>
      <c r="C424" s="211">
        <v>5176</v>
      </c>
      <c r="D424" s="211" t="s">
        <v>341</v>
      </c>
      <c r="E424" s="211" t="s">
        <v>24</v>
      </c>
      <c r="F424" s="211" t="s">
        <v>24</v>
      </c>
      <c r="G424" s="211" t="s">
        <v>98</v>
      </c>
      <c r="H424" s="211"/>
    </row>
    <row r="425" spans="1:8">
      <c r="A425" s="210">
        <v>43250</v>
      </c>
      <c r="B425" s="211" t="s">
        <v>4</v>
      </c>
      <c r="C425" s="211">
        <v>4303</v>
      </c>
      <c r="D425" s="211" t="s">
        <v>141</v>
      </c>
      <c r="E425" s="211" t="s">
        <v>5</v>
      </c>
      <c r="F425" s="211" t="s">
        <v>1677</v>
      </c>
      <c r="G425" s="211" t="s">
        <v>514</v>
      </c>
      <c r="H425" s="211"/>
    </row>
    <row r="426" spans="1:8">
      <c r="A426" s="210">
        <v>43251</v>
      </c>
      <c r="B426" s="211" t="s">
        <v>4</v>
      </c>
      <c r="C426" s="211">
        <v>8283</v>
      </c>
      <c r="D426" s="211" t="s">
        <v>916</v>
      </c>
      <c r="E426" s="211" t="s">
        <v>24</v>
      </c>
      <c r="F426" s="211" t="s">
        <v>5</v>
      </c>
      <c r="G426" s="211" t="s">
        <v>388</v>
      </c>
      <c r="H426" s="211"/>
    </row>
    <row r="427" spans="1:8">
      <c r="A427" s="210">
        <v>43251</v>
      </c>
      <c r="B427" s="211" t="s">
        <v>4</v>
      </c>
      <c r="C427" s="211">
        <v>6961</v>
      </c>
      <c r="D427" s="211" t="s">
        <v>198</v>
      </c>
      <c r="E427" s="211" t="s">
        <v>25</v>
      </c>
      <c r="F427" s="211" t="s">
        <v>242</v>
      </c>
      <c r="G427" s="211" t="s">
        <v>42</v>
      </c>
      <c r="H427" s="211"/>
    </row>
    <row r="428" spans="1:8">
      <c r="A428" s="210">
        <v>43251</v>
      </c>
      <c r="B428" s="211" t="s">
        <v>4</v>
      </c>
      <c r="C428" s="211">
        <v>4676</v>
      </c>
      <c r="D428" s="211" t="s">
        <v>206</v>
      </c>
      <c r="E428" s="211" t="s">
        <v>9</v>
      </c>
      <c r="F428" s="211" t="s">
        <v>7</v>
      </c>
      <c r="G428" s="211" t="s">
        <v>388</v>
      </c>
      <c r="H428" s="211"/>
    </row>
    <row r="429" spans="1:8">
      <c r="A429" s="245"/>
      <c r="B429" s="218"/>
      <c r="C429" s="218"/>
      <c r="D429" s="218"/>
      <c r="E429" s="218"/>
      <c r="F429" s="218"/>
      <c r="G429" s="218"/>
      <c r="H429" s="218"/>
    </row>
    <row r="430" spans="1:8">
      <c r="A430" s="245"/>
      <c r="B430" s="218"/>
      <c r="C430" s="218"/>
      <c r="D430" s="218"/>
      <c r="E430" s="218"/>
      <c r="F430" s="218"/>
      <c r="G430" s="218"/>
      <c r="H430" s="218"/>
    </row>
    <row r="431" spans="1:8">
      <c r="A431" s="245"/>
      <c r="B431" s="218"/>
      <c r="C431" s="218"/>
      <c r="D431" s="218"/>
      <c r="E431" s="218"/>
      <c r="F431" s="218"/>
      <c r="G431" s="218"/>
      <c r="H431" s="218"/>
    </row>
    <row r="432" spans="1:8">
      <c r="A432" s="245"/>
      <c r="B432" s="218"/>
      <c r="C432" s="218"/>
      <c r="D432" s="218"/>
      <c r="E432" s="218"/>
      <c r="F432" s="218"/>
      <c r="G432" s="218"/>
      <c r="H432" s="218"/>
    </row>
    <row r="433" spans="1:8">
      <c r="A433" s="245"/>
      <c r="B433" s="218"/>
      <c r="C433" s="218"/>
      <c r="D433" s="218"/>
      <c r="E433" s="218"/>
      <c r="F433" s="218"/>
      <c r="G433" s="218"/>
      <c r="H433" s="218"/>
    </row>
    <row r="434" spans="1:8">
      <c r="A434" s="245"/>
      <c r="B434" s="218"/>
      <c r="C434" s="218"/>
      <c r="D434" s="218"/>
      <c r="E434" s="218"/>
      <c r="F434" s="218"/>
      <c r="G434" s="218"/>
      <c r="H434" s="218"/>
    </row>
    <row r="435" spans="1:8">
      <c r="A435" s="245"/>
      <c r="B435" s="218"/>
      <c r="C435" s="218"/>
      <c r="D435" s="218"/>
      <c r="E435" s="218"/>
      <c r="F435" s="218"/>
      <c r="G435" s="218"/>
      <c r="H435" s="218"/>
    </row>
    <row r="436" spans="1:8">
      <c r="A436" s="245"/>
      <c r="B436" s="218"/>
      <c r="C436" s="218"/>
      <c r="D436" s="218"/>
      <c r="E436" s="218"/>
      <c r="F436" s="218"/>
      <c r="G436" s="218"/>
      <c r="H436" s="218"/>
    </row>
    <row r="437" spans="1:8">
      <c r="A437" s="245"/>
      <c r="B437" s="218"/>
      <c r="C437" s="218"/>
      <c r="D437" s="218"/>
      <c r="E437" s="218"/>
      <c r="F437" s="218"/>
      <c r="G437" s="218"/>
      <c r="H437" s="218"/>
    </row>
    <row r="438" spans="1:8">
      <c r="A438" s="245"/>
      <c r="B438" s="218"/>
      <c r="C438" s="218"/>
      <c r="D438" s="218"/>
      <c r="E438" s="218"/>
      <c r="F438" s="218"/>
      <c r="G438" s="218"/>
      <c r="H438" s="218"/>
    </row>
    <row r="439" spans="1:8">
      <c r="A439" s="245"/>
      <c r="B439" s="218"/>
      <c r="C439" s="218"/>
      <c r="D439" s="218"/>
      <c r="E439" s="218"/>
      <c r="F439" s="218"/>
      <c r="G439" s="218"/>
      <c r="H439" s="218"/>
    </row>
    <row r="440" spans="1:8">
      <c r="A440" s="245"/>
      <c r="B440" s="218"/>
      <c r="C440" s="218"/>
      <c r="D440" s="218"/>
      <c r="E440" s="218"/>
      <c r="F440" s="218"/>
      <c r="G440" s="218"/>
      <c r="H440" s="218"/>
    </row>
    <row r="441" spans="1:8">
      <c r="A441" s="245"/>
      <c r="B441" s="218"/>
      <c r="C441" s="218"/>
      <c r="D441" s="218"/>
      <c r="E441" s="218"/>
      <c r="F441" s="218"/>
      <c r="G441" s="218"/>
      <c r="H441" s="218"/>
    </row>
    <row r="442" spans="1:8">
      <c r="A442" s="245"/>
      <c r="B442" s="218"/>
      <c r="C442" s="218"/>
      <c r="D442" s="218"/>
      <c r="E442" s="218"/>
      <c r="F442" s="218"/>
      <c r="G442" s="218"/>
      <c r="H442" s="218"/>
    </row>
    <row r="443" spans="1:8">
      <c r="A443" s="245"/>
      <c r="B443" s="218"/>
      <c r="C443" s="218"/>
      <c r="D443" s="218"/>
      <c r="E443" s="218"/>
      <c r="F443" s="218"/>
      <c r="G443" s="218"/>
      <c r="H443" s="218"/>
    </row>
    <row r="444" spans="1:8">
      <c r="A444" s="245"/>
      <c r="B444" s="218"/>
      <c r="C444" s="218"/>
      <c r="D444" s="218"/>
      <c r="E444" s="218"/>
      <c r="F444" s="218"/>
      <c r="G444" s="218"/>
      <c r="H444" s="218"/>
    </row>
    <row r="445" spans="1:8">
      <c r="A445" s="245"/>
      <c r="B445" s="218"/>
      <c r="C445" s="218"/>
      <c r="D445" s="218"/>
      <c r="E445" s="218"/>
      <c r="F445" s="218"/>
      <c r="G445" s="218"/>
      <c r="H445" s="218"/>
    </row>
    <row r="446" spans="1:8">
      <c r="A446" s="245"/>
      <c r="B446" s="218"/>
      <c r="C446" s="218"/>
      <c r="D446" s="218"/>
      <c r="E446" s="218"/>
      <c r="F446" s="218"/>
      <c r="G446" s="218"/>
      <c r="H446" s="218"/>
    </row>
    <row r="447" spans="1:8">
      <c r="A447" s="245"/>
      <c r="B447" s="218"/>
      <c r="C447" s="218"/>
      <c r="D447" s="218"/>
      <c r="E447" s="218"/>
      <c r="F447" s="218"/>
      <c r="G447" s="218"/>
      <c r="H447" s="218"/>
    </row>
    <row r="448" spans="1:8">
      <c r="A448" s="245"/>
      <c r="B448" s="218"/>
      <c r="C448" s="218"/>
      <c r="D448" s="218"/>
      <c r="E448" s="218"/>
      <c r="F448" s="218"/>
      <c r="G448" s="218"/>
      <c r="H448" s="218"/>
    </row>
    <row r="449" spans="1:20">
      <c r="A449" s="245"/>
      <c r="B449" s="218"/>
      <c r="C449" s="218"/>
      <c r="D449" s="218"/>
      <c r="E449" s="218"/>
      <c r="F449" s="218"/>
      <c r="G449" s="218"/>
      <c r="H449" s="218"/>
    </row>
    <row r="450" spans="1:20">
      <c r="A450" s="245"/>
      <c r="B450" s="218"/>
      <c r="C450" s="218"/>
      <c r="D450" s="218"/>
      <c r="E450" s="218"/>
      <c r="F450" s="218"/>
      <c r="G450" s="218"/>
      <c r="H450" s="218"/>
    </row>
    <row r="451" spans="1:20">
      <c r="A451" s="245"/>
      <c r="B451" s="218"/>
      <c r="C451" s="218"/>
      <c r="D451" s="218"/>
      <c r="E451" s="218"/>
      <c r="F451" s="218"/>
      <c r="G451" s="218"/>
      <c r="H451" s="218"/>
    </row>
    <row r="454" spans="1:20" ht="21">
      <c r="I454" s="226" t="s">
        <v>1487</v>
      </c>
      <c r="J454" s="227"/>
      <c r="K454" s="227"/>
      <c r="L454" s="212"/>
      <c r="M454" s="212"/>
      <c r="N454" s="226" t="s">
        <v>1102</v>
      </c>
      <c r="O454" s="227"/>
      <c r="P454" s="227"/>
      <c r="R454" s="226" t="s">
        <v>898</v>
      </c>
      <c r="S454" s="227"/>
      <c r="T454" s="227"/>
    </row>
    <row r="455" spans="1:20" ht="21">
      <c r="I455" s="228" t="s">
        <v>763</v>
      </c>
      <c r="J455" s="229">
        <f>127-58</f>
        <v>69</v>
      </c>
      <c r="K455" s="230">
        <f>J455/$J$464</f>
        <v>0.32857142857142857</v>
      </c>
      <c r="L455" s="212"/>
      <c r="M455" s="212"/>
      <c r="N455" s="228" t="s">
        <v>763</v>
      </c>
      <c r="O455" s="247">
        <v>42</v>
      </c>
      <c r="P455" s="230">
        <v>0.13861386138613863</v>
      </c>
      <c r="R455" s="228" t="s">
        <v>763</v>
      </c>
      <c r="S455" s="247">
        <v>55</v>
      </c>
      <c r="T455" s="230">
        <v>0.18151815181518152</v>
      </c>
    </row>
    <row r="456" spans="1:20" ht="21">
      <c r="I456" s="228" t="s">
        <v>779</v>
      </c>
      <c r="J456" s="229">
        <v>34</v>
      </c>
      <c r="K456" s="230">
        <f t="shared" ref="K456:K463" si="0">J456/$J$464</f>
        <v>0.16190476190476191</v>
      </c>
      <c r="L456" s="212"/>
      <c r="M456" s="212"/>
      <c r="N456" s="228" t="s">
        <v>779</v>
      </c>
      <c r="O456" s="247">
        <v>39</v>
      </c>
      <c r="P456" s="230">
        <v>0.12871287128712872</v>
      </c>
      <c r="R456" s="228" t="s">
        <v>779</v>
      </c>
      <c r="S456" s="247">
        <v>41</v>
      </c>
      <c r="T456" s="230">
        <v>0.13531353135313531</v>
      </c>
    </row>
    <row r="457" spans="1:20" ht="21">
      <c r="I457" s="226" t="s">
        <v>436</v>
      </c>
      <c r="J457" s="229">
        <v>8</v>
      </c>
      <c r="K457" s="230">
        <f t="shared" si="0"/>
        <v>3.8095238095238099E-2</v>
      </c>
      <c r="L457" s="212"/>
      <c r="M457" s="212"/>
      <c r="N457" s="226" t="s">
        <v>436</v>
      </c>
      <c r="O457" s="247">
        <v>33</v>
      </c>
      <c r="P457" s="230">
        <v>0.10891089108910891</v>
      </c>
      <c r="R457" s="226" t="s">
        <v>436</v>
      </c>
      <c r="S457" s="248">
        <v>29</v>
      </c>
      <c r="T457" s="230">
        <v>9.5709570957095716E-2</v>
      </c>
    </row>
    <row r="458" spans="1:20" ht="21">
      <c r="I458" s="226" t="s">
        <v>766</v>
      </c>
      <c r="J458" s="229">
        <v>2</v>
      </c>
      <c r="K458" s="230">
        <f t="shared" si="0"/>
        <v>9.5238095238095247E-3</v>
      </c>
      <c r="L458" s="212"/>
      <c r="M458" s="212"/>
      <c r="N458" s="226" t="s">
        <v>766</v>
      </c>
      <c r="O458" s="247">
        <v>27</v>
      </c>
      <c r="P458" s="230">
        <v>8.9108910891089105E-2</v>
      </c>
      <c r="R458" s="226" t="s">
        <v>766</v>
      </c>
      <c r="S458" s="247">
        <v>11</v>
      </c>
      <c r="T458" s="230">
        <v>3.6303630363036306E-2</v>
      </c>
    </row>
    <row r="459" spans="1:20" ht="21">
      <c r="I459" s="226" t="s">
        <v>577</v>
      </c>
      <c r="J459" s="249">
        <f>83-16</f>
        <v>67</v>
      </c>
      <c r="K459" s="230">
        <f t="shared" si="0"/>
        <v>0.31904761904761902</v>
      </c>
      <c r="L459" s="212"/>
      <c r="M459" s="212"/>
      <c r="N459" s="226" t="s">
        <v>577</v>
      </c>
      <c r="O459" s="249">
        <v>87</v>
      </c>
      <c r="P459" s="230">
        <v>0.28712871287128711</v>
      </c>
      <c r="R459" s="226" t="s">
        <v>577</v>
      </c>
      <c r="S459" s="249">
        <v>85</v>
      </c>
      <c r="T459" s="230">
        <v>0.28052805280528054</v>
      </c>
    </row>
    <row r="460" spans="1:20" ht="21">
      <c r="I460" s="228" t="s">
        <v>435</v>
      </c>
      <c r="J460" s="229">
        <v>16</v>
      </c>
      <c r="K460" s="230">
        <f t="shared" si="0"/>
        <v>7.6190476190476197E-2</v>
      </c>
      <c r="L460" s="212"/>
      <c r="M460" s="212"/>
      <c r="N460" s="228" t="s">
        <v>435</v>
      </c>
      <c r="O460" s="247">
        <v>33</v>
      </c>
      <c r="P460" s="230">
        <v>0.10891089108910891</v>
      </c>
      <c r="R460" s="228" t="s">
        <v>435</v>
      </c>
      <c r="S460" s="247">
        <v>28</v>
      </c>
      <c r="T460" s="230">
        <v>9.2409240924092403E-2</v>
      </c>
    </row>
    <row r="461" spans="1:20" ht="21">
      <c r="I461" s="228" t="s">
        <v>765</v>
      </c>
      <c r="J461" s="229">
        <v>0</v>
      </c>
      <c r="K461" s="230">
        <f t="shared" si="0"/>
        <v>0</v>
      </c>
      <c r="L461" s="212"/>
      <c r="M461" s="212"/>
      <c r="N461" s="228" t="s">
        <v>765</v>
      </c>
      <c r="O461" s="247">
        <v>4</v>
      </c>
      <c r="P461" s="230">
        <v>1.3201320132013201E-2</v>
      </c>
      <c r="R461" s="228" t="s">
        <v>765</v>
      </c>
      <c r="S461" s="247">
        <v>2</v>
      </c>
      <c r="T461" s="230">
        <v>6.6006600660066007E-3</v>
      </c>
    </row>
    <row r="462" spans="1:20" ht="21">
      <c r="I462" s="226" t="s">
        <v>764</v>
      </c>
      <c r="J462" s="229">
        <v>6</v>
      </c>
      <c r="K462" s="230">
        <f t="shared" si="0"/>
        <v>2.8571428571428571E-2</v>
      </c>
      <c r="L462" s="212"/>
      <c r="M462" s="212"/>
      <c r="N462" s="226" t="s">
        <v>764</v>
      </c>
      <c r="O462" s="247">
        <v>18</v>
      </c>
      <c r="P462" s="230">
        <v>5.9405940594059403E-2</v>
      </c>
      <c r="R462" s="226" t="s">
        <v>764</v>
      </c>
      <c r="S462" s="247">
        <v>21</v>
      </c>
      <c r="T462" s="230">
        <v>6.9306930693069313E-2</v>
      </c>
    </row>
    <row r="463" spans="1:20" ht="21">
      <c r="I463" s="226" t="s">
        <v>727</v>
      </c>
      <c r="J463" s="229">
        <v>8</v>
      </c>
      <c r="K463" s="230">
        <f t="shared" si="0"/>
        <v>3.8095238095238099E-2</v>
      </c>
      <c r="L463" s="212"/>
      <c r="M463" s="212"/>
      <c r="N463" s="226" t="s">
        <v>727</v>
      </c>
      <c r="O463" s="229">
        <v>38</v>
      </c>
      <c r="P463" s="230">
        <v>0.1254125412541254</v>
      </c>
      <c r="R463" s="226" t="s">
        <v>727</v>
      </c>
      <c r="S463" s="229">
        <v>31</v>
      </c>
      <c r="T463" s="230">
        <v>0.10231023102310231</v>
      </c>
    </row>
    <row r="464" spans="1:20" ht="21">
      <c r="I464" s="227"/>
      <c r="J464" s="205">
        <f>SUM(J455:J463)</f>
        <v>210</v>
      </c>
      <c r="K464" s="229">
        <v>1.0594059405940595</v>
      </c>
      <c r="L464" s="212"/>
      <c r="M464" s="212"/>
      <c r="N464" s="227"/>
      <c r="O464" s="205">
        <v>321</v>
      </c>
      <c r="P464" s="229">
        <v>1.0594059405940595</v>
      </c>
      <c r="R464" s="227"/>
      <c r="S464" s="229">
        <v>303</v>
      </c>
      <c r="T464" s="229">
        <v>1</v>
      </c>
    </row>
    <row r="467" spans="9:17" ht="21">
      <c r="I467" s="228" t="s">
        <v>763</v>
      </c>
      <c r="J467">
        <f>247-129</f>
        <v>118</v>
      </c>
      <c r="K467" s="230">
        <f t="shared" ref="K467:K476" si="1">J467/$J$477</f>
        <v>0.29064039408866993</v>
      </c>
    </row>
    <row r="468" spans="9:17" ht="21">
      <c r="I468" s="228" t="s">
        <v>779</v>
      </c>
      <c r="J468">
        <f>(270-251)+(320-274)+1</f>
        <v>66</v>
      </c>
      <c r="K468" s="230">
        <f t="shared" si="1"/>
        <v>0.1625615763546798</v>
      </c>
    </row>
    <row r="469" spans="9:17" ht="21">
      <c r="I469" s="226" t="s">
        <v>436</v>
      </c>
      <c r="J469" s="247">
        <f>373-342</f>
        <v>31</v>
      </c>
      <c r="K469" s="230">
        <f t="shared" si="1"/>
        <v>7.6354679802955669E-2</v>
      </c>
      <c r="N469" s="632"/>
      <c r="O469" s="248"/>
      <c r="P469" s="622"/>
      <c r="Q469" s="121"/>
    </row>
    <row r="470" spans="9:17" ht="21">
      <c r="I470" s="226" t="s">
        <v>766</v>
      </c>
      <c r="J470" s="247">
        <v>16</v>
      </c>
      <c r="K470" s="230">
        <f t="shared" si="1"/>
        <v>3.9408866995073892E-2</v>
      </c>
      <c r="N470" s="632"/>
      <c r="O470" s="247"/>
      <c r="P470" s="622"/>
      <c r="Q470" s="121"/>
    </row>
    <row r="471" spans="9:17" ht="21">
      <c r="I471" s="226" t="s">
        <v>577</v>
      </c>
      <c r="J471" s="249">
        <f>100-18</f>
        <v>82</v>
      </c>
      <c r="K471" s="230">
        <f t="shared" si="1"/>
        <v>0.2019704433497537</v>
      </c>
      <c r="L471" s="647">
        <f>K471+K472+K473+K474</f>
        <v>0.31527093596059114</v>
      </c>
      <c r="N471" s="632"/>
      <c r="O471" s="249"/>
      <c r="P471" s="622"/>
      <c r="Q471" s="121"/>
    </row>
    <row r="472" spans="9:17" ht="21">
      <c r="I472" s="228" t="s">
        <v>435</v>
      </c>
      <c r="J472" s="247">
        <f>129-96</f>
        <v>33</v>
      </c>
      <c r="K472" s="230">
        <f t="shared" si="1"/>
        <v>8.1280788177339899E-2</v>
      </c>
      <c r="N472" s="633"/>
      <c r="O472" s="247"/>
      <c r="P472" s="622"/>
      <c r="Q472" s="121"/>
    </row>
    <row r="473" spans="9:17" ht="21">
      <c r="I473" s="228" t="s">
        <v>765</v>
      </c>
      <c r="J473" s="247">
        <v>1</v>
      </c>
      <c r="K473" s="230">
        <f t="shared" si="1"/>
        <v>2.4630541871921183E-3</v>
      </c>
      <c r="N473" s="633"/>
      <c r="O473" s="247"/>
      <c r="P473" s="622"/>
      <c r="Q473" s="121"/>
    </row>
    <row r="474" spans="9:17" ht="21">
      <c r="I474" s="226" t="s">
        <v>764</v>
      </c>
      <c r="J474" s="247">
        <v>12</v>
      </c>
      <c r="K474" s="230">
        <f t="shared" si="1"/>
        <v>2.9556650246305417E-2</v>
      </c>
      <c r="N474" s="632"/>
      <c r="O474" s="247"/>
      <c r="P474" s="622"/>
      <c r="Q474" s="121"/>
    </row>
    <row r="475" spans="9:17" ht="21">
      <c r="I475" s="226" t="s">
        <v>3747</v>
      </c>
      <c r="J475" s="247">
        <v>8</v>
      </c>
      <c r="K475" s="230">
        <f t="shared" si="1"/>
        <v>1.9704433497536946E-2</v>
      </c>
      <c r="N475" s="632"/>
      <c r="O475" s="247"/>
      <c r="P475" s="622"/>
      <c r="Q475" s="121"/>
    </row>
    <row r="476" spans="9:17" ht="21">
      <c r="I476" s="226" t="s">
        <v>727</v>
      </c>
      <c r="J476" s="229">
        <f>39</f>
        <v>39</v>
      </c>
      <c r="K476" s="230">
        <f t="shared" si="1"/>
        <v>9.6059113300492605E-2</v>
      </c>
      <c r="N476" s="621"/>
      <c r="O476" s="247"/>
      <c r="P476" s="247"/>
      <c r="Q476" s="121"/>
    </row>
    <row r="477" spans="9:17" ht="21">
      <c r="I477" s="227"/>
      <c r="J477" s="205">
        <f>SUM(J467:J476)</f>
        <v>406</v>
      </c>
      <c r="K477" s="229">
        <f>SUM(K469:K476)</f>
        <v>0.54679802955665024</v>
      </c>
      <c r="P477" s="121"/>
      <c r="Q477" s="121"/>
    </row>
    <row r="478" spans="9:17" ht="21">
      <c r="J478" s="247">
        <v>406</v>
      </c>
    </row>
  </sheetData>
  <sortState ref="A4:H407">
    <sortCondition ref="G407"/>
  </sortState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7"/>
  <dimension ref="A2:L97"/>
  <sheetViews>
    <sheetView topLeftCell="F74" zoomScale="165" zoomScaleNormal="165" workbookViewId="0">
      <selection activeCell="H86" sqref="H3:H86"/>
    </sheetView>
  </sheetViews>
  <sheetFormatPr baseColWidth="10" defaultRowHeight="15"/>
  <cols>
    <col min="4" max="4" width="13.5" customWidth="1"/>
    <col min="7" max="7" width="50.5" customWidth="1"/>
    <col min="8" max="8" width="30.5" customWidth="1"/>
    <col min="9" max="9" width="21.1640625" customWidth="1"/>
  </cols>
  <sheetData>
    <row r="2" spans="1:8" s="212" customFormat="1">
      <c r="A2" s="210">
        <v>43252</v>
      </c>
      <c r="B2" s="211" t="s">
        <v>1125</v>
      </c>
      <c r="C2" s="211" t="s">
        <v>1907</v>
      </c>
      <c r="D2" s="211" t="s">
        <v>1908</v>
      </c>
      <c r="E2" s="211" t="s">
        <v>24</v>
      </c>
      <c r="F2" s="211" t="s">
        <v>7</v>
      </c>
      <c r="G2" s="211" t="s">
        <v>663</v>
      </c>
      <c r="H2" s="211"/>
    </row>
    <row r="3" spans="1:8" s="212" customFormat="1">
      <c r="A3" s="210">
        <v>43252</v>
      </c>
      <c r="B3" s="211" t="s">
        <v>1125</v>
      </c>
      <c r="C3" s="211" t="s">
        <v>1907</v>
      </c>
      <c r="D3" s="211" t="s">
        <v>1908</v>
      </c>
      <c r="E3" s="211" t="s">
        <v>24</v>
      </c>
      <c r="F3" s="211" t="s">
        <v>24</v>
      </c>
      <c r="G3" s="211" t="s">
        <v>389</v>
      </c>
      <c r="H3" s="211"/>
    </row>
    <row r="4" spans="1:8" s="212" customFormat="1">
      <c r="A4" s="210">
        <v>43268</v>
      </c>
      <c r="B4" s="211" t="s">
        <v>4</v>
      </c>
      <c r="C4" s="211">
        <v>9353</v>
      </c>
      <c r="D4" s="211" t="s">
        <v>464</v>
      </c>
      <c r="E4" s="211" t="s">
        <v>24</v>
      </c>
      <c r="F4" s="211" t="s">
        <v>6</v>
      </c>
      <c r="G4" s="211" t="s">
        <v>389</v>
      </c>
      <c r="H4" s="211"/>
    </row>
    <row r="5" spans="1:8" s="212" customFormat="1">
      <c r="A5" s="210">
        <v>43275</v>
      </c>
      <c r="B5" s="211" t="s">
        <v>6</v>
      </c>
      <c r="C5" s="211">
        <v>54457</v>
      </c>
      <c r="D5" s="211" t="s">
        <v>473</v>
      </c>
      <c r="E5" s="211" t="s">
        <v>28</v>
      </c>
      <c r="F5" s="211" t="s">
        <v>6</v>
      </c>
      <c r="G5" s="211" t="s">
        <v>548</v>
      </c>
      <c r="H5" s="211"/>
    </row>
    <row r="6" spans="1:8" s="212" customFormat="1">
      <c r="A6" s="210">
        <v>43275</v>
      </c>
      <c r="B6" s="211" t="s">
        <v>4</v>
      </c>
      <c r="C6" s="211">
        <v>4423</v>
      </c>
      <c r="D6" s="211" t="s">
        <v>139</v>
      </c>
      <c r="E6" s="211" t="s">
        <v>5</v>
      </c>
      <c r="F6" s="211" t="s">
        <v>5</v>
      </c>
      <c r="G6" s="211" t="s">
        <v>548</v>
      </c>
      <c r="H6" s="211"/>
    </row>
    <row r="7" spans="1:8" s="212" customFormat="1">
      <c r="A7" s="210">
        <v>43254</v>
      </c>
      <c r="B7" s="211" t="s">
        <v>4</v>
      </c>
      <c r="C7" s="211">
        <v>3360</v>
      </c>
      <c r="D7" s="211" t="s">
        <v>151</v>
      </c>
      <c r="E7" s="211" t="s">
        <v>5</v>
      </c>
      <c r="F7" s="211" t="s">
        <v>7</v>
      </c>
      <c r="G7" s="211" t="s">
        <v>548</v>
      </c>
      <c r="H7" s="211"/>
    </row>
    <row r="8" spans="1:8" s="212" customFormat="1">
      <c r="A8" s="210">
        <v>43257</v>
      </c>
      <c r="B8" s="211" t="s">
        <v>7</v>
      </c>
      <c r="C8" s="211">
        <v>57655</v>
      </c>
      <c r="D8" s="211" t="s">
        <v>1508</v>
      </c>
      <c r="E8" s="211" t="s">
        <v>7</v>
      </c>
      <c r="F8" s="211" t="s">
        <v>6</v>
      </c>
      <c r="G8" s="211" t="s">
        <v>388</v>
      </c>
      <c r="H8" s="211"/>
    </row>
    <row r="9" spans="1:8" s="212" customFormat="1">
      <c r="A9" s="210">
        <v>43274</v>
      </c>
      <c r="B9" s="211" t="s">
        <v>4</v>
      </c>
      <c r="C9" s="211">
        <v>4390</v>
      </c>
      <c r="D9" s="211" t="s">
        <v>145</v>
      </c>
      <c r="E9" s="211" t="s">
        <v>5</v>
      </c>
      <c r="F9" s="211" t="s">
        <v>28</v>
      </c>
      <c r="G9" s="211" t="s">
        <v>388</v>
      </c>
      <c r="H9" s="211"/>
    </row>
    <row r="10" spans="1:8" s="212" customFormat="1">
      <c r="A10" s="210">
        <v>43252</v>
      </c>
      <c r="B10" s="211" t="s">
        <v>4</v>
      </c>
      <c r="C10" s="211">
        <v>8345</v>
      </c>
      <c r="D10" s="211" t="s">
        <v>668</v>
      </c>
      <c r="E10" s="211" t="s">
        <v>79</v>
      </c>
      <c r="F10" s="211" t="s">
        <v>79</v>
      </c>
      <c r="G10" s="211" t="s">
        <v>388</v>
      </c>
      <c r="H10" s="211"/>
    </row>
    <row r="11" spans="1:8" s="212" customFormat="1">
      <c r="A11" s="210">
        <v>43260</v>
      </c>
      <c r="B11" s="211" t="s">
        <v>7</v>
      </c>
      <c r="C11" s="211">
        <v>54135</v>
      </c>
      <c r="D11" s="211" t="s">
        <v>738</v>
      </c>
      <c r="E11" s="211" t="s">
        <v>7</v>
      </c>
      <c r="F11" s="211" t="s">
        <v>6</v>
      </c>
      <c r="G11" s="211" t="s">
        <v>388</v>
      </c>
      <c r="H11" s="211"/>
    </row>
    <row r="12" spans="1:8" s="212" customFormat="1">
      <c r="A12" s="210">
        <v>43260</v>
      </c>
      <c r="B12" s="211" t="s">
        <v>4</v>
      </c>
      <c r="C12" s="211">
        <v>5741</v>
      </c>
      <c r="D12" s="211" t="s">
        <v>1947</v>
      </c>
      <c r="E12" s="211" t="s">
        <v>5</v>
      </c>
      <c r="F12" s="211" t="s">
        <v>7</v>
      </c>
      <c r="G12" s="211" t="s">
        <v>388</v>
      </c>
      <c r="H12" s="211"/>
    </row>
    <row r="13" spans="1:8" s="212" customFormat="1">
      <c r="A13" s="210">
        <v>43260</v>
      </c>
      <c r="B13" s="211" t="s">
        <v>4</v>
      </c>
      <c r="C13" s="211">
        <v>3851</v>
      </c>
      <c r="D13" s="211" t="s">
        <v>304</v>
      </c>
      <c r="E13" s="211" t="s">
        <v>7</v>
      </c>
      <c r="F13" s="211" t="s">
        <v>28</v>
      </c>
      <c r="G13" s="211" t="s">
        <v>388</v>
      </c>
      <c r="H13" s="211"/>
    </row>
    <row r="14" spans="1:8" s="212" customFormat="1">
      <c r="A14" s="210">
        <v>43260</v>
      </c>
      <c r="B14" s="211" t="s">
        <v>7</v>
      </c>
      <c r="C14" s="211">
        <v>57370</v>
      </c>
      <c r="D14" s="211" t="s">
        <v>1949</v>
      </c>
      <c r="E14" s="211" t="s">
        <v>7</v>
      </c>
      <c r="F14" s="211" t="s">
        <v>5</v>
      </c>
      <c r="G14" s="211" t="s">
        <v>388</v>
      </c>
      <c r="H14" s="211"/>
    </row>
    <row r="15" spans="1:8" s="212" customFormat="1">
      <c r="A15" s="210">
        <v>43261</v>
      </c>
      <c r="B15" s="211" t="s">
        <v>4</v>
      </c>
      <c r="C15" s="211">
        <v>4818</v>
      </c>
      <c r="D15" s="211" t="s">
        <v>296</v>
      </c>
      <c r="E15" s="211" t="s">
        <v>5</v>
      </c>
      <c r="F15" s="211" t="s">
        <v>9</v>
      </c>
      <c r="G15" s="211" t="s">
        <v>388</v>
      </c>
      <c r="H15" s="211"/>
    </row>
    <row r="16" spans="1:8" s="212" customFormat="1">
      <c r="A16" s="210">
        <v>43267</v>
      </c>
      <c r="B16" s="211" t="s">
        <v>4</v>
      </c>
      <c r="C16" s="211">
        <v>9169</v>
      </c>
      <c r="D16" s="211" t="s">
        <v>650</v>
      </c>
      <c r="E16" s="211" t="s">
        <v>5</v>
      </c>
      <c r="F16" s="211" t="s">
        <v>7</v>
      </c>
      <c r="G16" s="211" t="s">
        <v>388</v>
      </c>
      <c r="H16" s="211"/>
    </row>
    <row r="17" spans="1:8" s="212" customFormat="1">
      <c r="A17" s="210">
        <v>43267</v>
      </c>
      <c r="B17" s="211" t="s">
        <v>4</v>
      </c>
      <c r="C17" s="211">
        <v>4231</v>
      </c>
      <c r="D17" s="211" t="s">
        <v>141</v>
      </c>
      <c r="E17" s="211" t="s">
        <v>5</v>
      </c>
      <c r="F17" s="211" t="s">
        <v>228</v>
      </c>
      <c r="G17" s="211" t="s">
        <v>388</v>
      </c>
      <c r="H17" s="211"/>
    </row>
    <row r="18" spans="1:8" s="212" customFormat="1">
      <c r="A18" s="210">
        <v>43267</v>
      </c>
      <c r="B18" s="211" t="s">
        <v>4</v>
      </c>
      <c r="C18" s="211">
        <v>4553</v>
      </c>
      <c r="D18" s="211" t="s">
        <v>131</v>
      </c>
      <c r="E18" s="211" t="s">
        <v>1965</v>
      </c>
      <c r="F18" s="211" t="s">
        <v>7</v>
      </c>
      <c r="G18" s="211" t="s">
        <v>388</v>
      </c>
      <c r="H18" s="211"/>
    </row>
    <row r="19" spans="1:8" s="212" customFormat="1">
      <c r="A19" s="210">
        <v>43267</v>
      </c>
      <c r="B19" s="211" t="s">
        <v>4</v>
      </c>
      <c r="C19" s="211">
        <v>4924</v>
      </c>
      <c r="D19" s="211" t="s">
        <v>1657</v>
      </c>
      <c r="E19" s="211" t="s">
        <v>5</v>
      </c>
      <c r="F19" s="211" t="s">
        <v>24</v>
      </c>
      <c r="G19" s="211" t="s">
        <v>388</v>
      </c>
      <c r="H19" s="211"/>
    </row>
    <row r="20" spans="1:8" s="212" customFormat="1">
      <c r="A20" s="210">
        <v>43268</v>
      </c>
      <c r="B20" s="211" t="s">
        <v>7</v>
      </c>
      <c r="C20" s="211">
        <v>83160</v>
      </c>
      <c r="D20" s="211" t="s">
        <v>1970</v>
      </c>
      <c r="E20" s="211" t="s">
        <v>7</v>
      </c>
      <c r="F20" s="211" t="s">
        <v>24</v>
      </c>
      <c r="G20" s="211" t="s">
        <v>388</v>
      </c>
      <c r="H20" s="211"/>
    </row>
    <row r="21" spans="1:8" s="212" customFormat="1">
      <c r="A21" s="210">
        <v>43268</v>
      </c>
      <c r="B21" s="211" t="s">
        <v>4</v>
      </c>
      <c r="C21" s="211">
        <v>2353</v>
      </c>
      <c r="D21" s="211" t="s">
        <v>935</v>
      </c>
      <c r="E21" s="211" t="s">
        <v>9</v>
      </c>
      <c r="F21" s="211" t="s">
        <v>7</v>
      </c>
      <c r="G21" s="211" t="s">
        <v>388</v>
      </c>
      <c r="H21" s="211"/>
    </row>
    <row r="22" spans="1:8" s="212" customFormat="1">
      <c r="A22" s="210">
        <v>43268</v>
      </c>
      <c r="B22" s="211" t="s">
        <v>4</v>
      </c>
      <c r="C22" s="211">
        <v>5977</v>
      </c>
      <c r="D22" s="211" t="s">
        <v>179</v>
      </c>
      <c r="E22" s="211" t="s">
        <v>6</v>
      </c>
      <c r="F22" s="211" t="s">
        <v>7</v>
      </c>
      <c r="G22" s="211" t="s">
        <v>388</v>
      </c>
      <c r="H22" s="211"/>
    </row>
    <row r="23" spans="1:8" s="212" customFormat="1">
      <c r="A23" s="210">
        <v>43271</v>
      </c>
      <c r="B23" s="211" t="s">
        <v>4</v>
      </c>
      <c r="C23" s="211">
        <v>1466</v>
      </c>
      <c r="D23" s="211" t="s">
        <v>205</v>
      </c>
      <c r="E23" s="211" t="s">
        <v>18</v>
      </c>
      <c r="F23" s="211" t="s">
        <v>7</v>
      </c>
      <c r="G23" s="211" t="s">
        <v>388</v>
      </c>
      <c r="H23" s="211"/>
    </row>
    <row r="24" spans="1:8" s="212" customFormat="1">
      <c r="A24" s="210">
        <v>43275</v>
      </c>
      <c r="B24" s="211" t="s">
        <v>7</v>
      </c>
      <c r="C24" s="211">
        <v>57330</v>
      </c>
      <c r="D24" s="211" t="s">
        <v>413</v>
      </c>
      <c r="E24" s="211" t="s">
        <v>7</v>
      </c>
      <c r="F24" s="211" t="s">
        <v>7</v>
      </c>
      <c r="G24" s="211" t="s">
        <v>388</v>
      </c>
      <c r="H24" s="211"/>
    </row>
    <row r="25" spans="1:8" s="212" customFormat="1">
      <c r="A25" s="210">
        <v>43279</v>
      </c>
      <c r="B25" s="211" t="s">
        <v>4</v>
      </c>
      <c r="C25" s="211">
        <v>4346</v>
      </c>
      <c r="D25" s="211" t="s">
        <v>141</v>
      </c>
      <c r="E25" s="211" t="s">
        <v>7</v>
      </c>
      <c r="F25" s="211" t="s">
        <v>7</v>
      </c>
      <c r="G25" s="211" t="s">
        <v>1115</v>
      </c>
      <c r="H25" s="211"/>
    </row>
    <row r="26" spans="1:8" s="212" customFormat="1">
      <c r="A26" s="210">
        <v>43253</v>
      </c>
      <c r="B26" s="211" t="s">
        <v>7</v>
      </c>
      <c r="C26" s="211">
        <v>57100</v>
      </c>
      <c r="D26" s="211" t="s">
        <v>369</v>
      </c>
      <c r="E26" s="211" t="s">
        <v>7</v>
      </c>
      <c r="F26" s="211" t="s">
        <v>24</v>
      </c>
      <c r="G26" s="211" t="s">
        <v>1115</v>
      </c>
      <c r="H26" s="211"/>
    </row>
    <row r="27" spans="1:8" s="212" customFormat="1">
      <c r="A27" s="210">
        <v>43253</v>
      </c>
      <c r="B27" s="211" t="s">
        <v>7</v>
      </c>
      <c r="C27" s="211">
        <v>55000</v>
      </c>
      <c r="D27" s="211" t="s">
        <v>1927</v>
      </c>
      <c r="E27" s="211" t="s">
        <v>7</v>
      </c>
      <c r="F27" s="211" t="s">
        <v>7</v>
      </c>
      <c r="G27" s="211" t="s">
        <v>2744</v>
      </c>
      <c r="H27" s="211"/>
    </row>
    <row r="28" spans="1:8" s="212" customFormat="1">
      <c r="A28" s="210">
        <v>43275</v>
      </c>
      <c r="B28" s="211" t="s">
        <v>4</v>
      </c>
      <c r="C28" s="211">
        <v>3390</v>
      </c>
      <c r="D28" s="211" t="s">
        <v>159</v>
      </c>
      <c r="E28" s="211" t="s">
        <v>6</v>
      </c>
      <c r="F28" s="211" t="s">
        <v>24</v>
      </c>
      <c r="G28" s="211" t="s">
        <v>2823</v>
      </c>
      <c r="H28" s="211"/>
    </row>
    <row r="29" spans="1:8" s="212" customFormat="1">
      <c r="A29" s="210">
        <v>43274</v>
      </c>
      <c r="B29" s="211" t="s">
        <v>4</v>
      </c>
      <c r="C29" s="211">
        <v>8293</v>
      </c>
      <c r="D29" s="211" t="s">
        <v>1979</v>
      </c>
      <c r="E29" s="211" t="s">
        <v>5</v>
      </c>
      <c r="F29" s="211" t="s">
        <v>5</v>
      </c>
      <c r="G29" s="211" t="s">
        <v>2824</v>
      </c>
      <c r="H29" s="211"/>
    </row>
    <row r="30" spans="1:8" s="212" customFormat="1">
      <c r="A30" s="210">
        <v>43275</v>
      </c>
      <c r="B30" s="211" t="s">
        <v>22</v>
      </c>
      <c r="C30" s="211">
        <v>6769</v>
      </c>
      <c r="D30" s="211" t="s">
        <v>1985</v>
      </c>
      <c r="E30" s="211" t="s">
        <v>7</v>
      </c>
      <c r="F30" s="211" t="s">
        <v>7</v>
      </c>
      <c r="G30" s="211" t="s">
        <v>2820</v>
      </c>
      <c r="H30" s="211"/>
    </row>
    <row r="31" spans="1:8" s="212" customFormat="1">
      <c r="A31" s="210">
        <v>43260</v>
      </c>
      <c r="B31" s="211" t="s">
        <v>7</v>
      </c>
      <c r="C31" s="211">
        <v>54400</v>
      </c>
      <c r="D31" s="211" t="s">
        <v>815</v>
      </c>
      <c r="E31" s="211" t="s">
        <v>7</v>
      </c>
      <c r="F31" s="211" t="s">
        <v>24</v>
      </c>
      <c r="G31" s="211" t="s">
        <v>2817</v>
      </c>
      <c r="H31" s="211"/>
    </row>
    <row r="32" spans="1:8" s="212" customFormat="1">
      <c r="A32" s="210">
        <v>43253</v>
      </c>
      <c r="B32" s="211" t="s">
        <v>7</v>
      </c>
      <c r="C32" s="211">
        <v>571100</v>
      </c>
      <c r="D32" s="211" t="s">
        <v>369</v>
      </c>
      <c r="E32" s="211" t="s">
        <v>7</v>
      </c>
      <c r="F32" s="211" t="s">
        <v>7</v>
      </c>
      <c r="G32" s="211" t="s">
        <v>2821</v>
      </c>
      <c r="H32" s="211"/>
    </row>
    <row r="33" spans="1:8" s="212" customFormat="1">
      <c r="A33" s="210">
        <v>43267</v>
      </c>
      <c r="B33" s="211" t="s">
        <v>4</v>
      </c>
      <c r="C33" s="211">
        <v>4208</v>
      </c>
      <c r="D33" s="211" t="s">
        <v>141</v>
      </c>
      <c r="E33" s="211" t="s">
        <v>5</v>
      </c>
      <c r="F33" s="211" t="s">
        <v>35</v>
      </c>
      <c r="G33" s="211" t="s">
        <v>123</v>
      </c>
      <c r="H33" s="211"/>
    </row>
    <row r="34" spans="1:8" s="212" customFormat="1">
      <c r="A34" s="210">
        <v>43253</v>
      </c>
      <c r="B34" s="211" t="s">
        <v>7</v>
      </c>
      <c r="C34" s="211">
        <v>54190</v>
      </c>
      <c r="D34" s="211" t="s">
        <v>1725</v>
      </c>
      <c r="E34" s="211" t="s">
        <v>7</v>
      </c>
      <c r="F34" s="211" t="s">
        <v>6</v>
      </c>
      <c r="G34" s="211" t="s">
        <v>123</v>
      </c>
      <c r="H34" s="211"/>
    </row>
    <row r="35" spans="1:8" s="212" customFormat="1">
      <c r="A35" s="210">
        <v>43254</v>
      </c>
      <c r="B35" s="211" t="s">
        <v>4</v>
      </c>
      <c r="C35" s="211">
        <v>4481</v>
      </c>
      <c r="D35" s="211" t="s">
        <v>145</v>
      </c>
      <c r="E35" s="211" t="s">
        <v>5</v>
      </c>
      <c r="F35" s="211" t="s">
        <v>122</v>
      </c>
      <c r="G35" s="211" t="s">
        <v>123</v>
      </c>
      <c r="H35" s="211"/>
    </row>
    <row r="36" spans="1:8" s="212" customFormat="1">
      <c r="A36" s="210">
        <v>43268</v>
      </c>
      <c r="B36" s="211" t="s">
        <v>4</v>
      </c>
      <c r="C36" s="211">
        <v>8381</v>
      </c>
      <c r="D36" s="211" t="s">
        <v>385</v>
      </c>
      <c r="E36" s="211" t="s">
        <v>1956</v>
      </c>
      <c r="F36" s="211" t="s">
        <v>7</v>
      </c>
      <c r="G36" s="211" t="s">
        <v>123</v>
      </c>
      <c r="H36" s="211"/>
    </row>
    <row r="37" spans="1:8" s="212" customFormat="1">
      <c r="A37" s="210">
        <v>43275</v>
      </c>
      <c r="B37" s="211" t="s">
        <v>4</v>
      </c>
      <c r="C37" s="211">
        <v>3941</v>
      </c>
      <c r="D37" s="211" t="s">
        <v>175</v>
      </c>
      <c r="E37" s="211" t="s">
        <v>5</v>
      </c>
      <c r="F37" s="211" t="s">
        <v>7</v>
      </c>
      <c r="G37" s="211" t="s">
        <v>1639</v>
      </c>
      <c r="H37" s="211"/>
    </row>
    <row r="38" spans="1:8" s="212" customFormat="1">
      <c r="A38" s="210">
        <v>43268</v>
      </c>
      <c r="B38" s="211" t="s">
        <v>4</v>
      </c>
      <c r="C38" s="211">
        <v>3543</v>
      </c>
      <c r="D38" s="211" t="s">
        <v>168</v>
      </c>
      <c r="E38" s="211" t="s">
        <v>5</v>
      </c>
      <c r="F38" s="211" t="s">
        <v>6</v>
      </c>
      <c r="G38" s="211" t="s">
        <v>510</v>
      </c>
      <c r="H38" s="211"/>
    </row>
    <row r="39" spans="1:8" s="212" customFormat="1">
      <c r="A39" s="210">
        <v>43281</v>
      </c>
      <c r="B39" s="211" t="s">
        <v>22</v>
      </c>
      <c r="C39" s="211">
        <v>6700</v>
      </c>
      <c r="D39" s="211" t="s">
        <v>326</v>
      </c>
      <c r="E39" s="211" t="s">
        <v>7</v>
      </c>
      <c r="F39" s="211" t="s">
        <v>984</v>
      </c>
      <c r="G39" s="211" t="s">
        <v>65</v>
      </c>
      <c r="H39" s="211"/>
    </row>
    <row r="40" spans="1:8" s="212" customFormat="1">
      <c r="A40" s="210">
        <v>43261</v>
      </c>
      <c r="B40" s="211" t="s">
        <v>4</v>
      </c>
      <c r="C40" s="211">
        <v>3762</v>
      </c>
      <c r="D40" s="211" t="s">
        <v>189</v>
      </c>
      <c r="E40" s="211" t="s">
        <v>7</v>
      </c>
      <c r="F40" s="211" t="s">
        <v>24</v>
      </c>
      <c r="G40" s="211" t="s">
        <v>65</v>
      </c>
      <c r="H40" s="211"/>
    </row>
    <row r="41" spans="1:8" s="212" customFormat="1">
      <c r="A41" s="210">
        <v>43261</v>
      </c>
      <c r="B41" s="211" t="s">
        <v>4</v>
      </c>
      <c r="C41" s="211">
        <v>7229</v>
      </c>
      <c r="D41" s="211" t="s">
        <v>156</v>
      </c>
      <c r="E41" s="211" t="s">
        <v>5</v>
      </c>
      <c r="F41" s="211" t="s">
        <v>6</v>
      </c>
      <c r="G41" s="211" t="s">
        <v>65</v>
      </c>
      <c r="H41" s="211"/>
    </row>
    <row r="42" spans="1:8" s="212" customFormat="1">
      <c r="A42" s="210">
        <v>43264</v>
      </c>
      <c r="B42" s="211" t="s">
        <v>4</v>
      </c>
      <c r="C42" s="211">
        <v>4251</v>
      </c>
      <c r="D42" s="211" t="s">
        <v>141</v>
      </c>
      <c r="E42" s="211" t="s">
        <v>7</v>
      </c>
      <c r="F42" s="211" t="s">
        <v>7</v>
      </c>
      <c r="G42" s="211" t="s">
        <v>65</v>
      </c>
      <c r="H42" s="211"/>
    </row>
    <row r="43" spans="1:8" s="212" customFormat="1">
      <c r="A43" s="210">
        <v>43268</v>
      </c>
      <c r="B43" s="211" t="s">
        <v>4</v>
      </c>
      <c r="C43" s="211">
        <v>1134</v>
      </c>
      <c r="D43" s="211" t="s">
        <v>205</v>
      </c>
      <c r="E43" s="211" t="s">
        <v>1882</v>
      </c>
      <c r="F43" s="211" t="s">
        <v>7</v>
      </c>
      <c r="G43" s="211" t="s">
        <v>603</v>
      </c>
      <c r="H43" s="211"/>
    </row>
    <row r="44" spans="1:8" s="212" customFormat="1">
      <c r="A44" s="210">
        <v>43253</v>
      </c>
      <c r="B44" s="211" t="s">
        <v>4</v>
      </c>
      <c r="C44" s="211">
        <v>1134</v>
      </c>
      <c r="D44" s="211" t="s">
        <v>205</v>
      </c>
      <c r="E44" s="211" t="s">
        <v>646</v>
      </c>
      <c r="F44" s="211" t="s">
        <v>7</v>
      </c>
      <c r="G44" s="211" t="s">
        <v>2733</v>
      </c>
      <c r="H44" s="211"/>
    </row>
    <row r="45" spans="1:8" s="212" customFormat="1">
      <c r="A45" s="210">
        <v>43253</v>
      </c>
      <c r="B45" s="211" t="s">
        <v>7</v>
      </c>
      <c r="C45" s="211">
        <v>57180</v>
      </c>
      <c r="D45" s="211" t="s">
        <v>823</v>
      </c>
      <c r="E45" s="211" t="s">
        <v>7</v>
      </c>
      <c r="F45" s="211" t="s">
        <v>6</v>
      </c>
      <c r="G45" s="211" t="s">
        <v>2733</v>
      </c>
      <c r="H45" s="211"/>
    </row>
    <row r="46" spans="1:8" s="212" customFormat="1">
      <c r="A46" s="210">
        <v>43253</v>
      </c>
      <c r="B46" s="211" t="s">
        <v>4</v>
      </c>
      <c r="C46" s="211">
        <v>7343</v>
      </c>
      <c r="D46" s="211" t="s">
        <v>130</v>
      </c>
      <c r="E46" s="211" t="s">
        <v>25</v>
      </c>
      <c r="F46" s="211" t="s">
        <v>24</v>
      </c>
      <c r="G46" s="211" t="s">
        <v>2733</v>
      </c>
      <c r="H46" s="211"/>
    </row>
    <row r="47" spans="1:8" s="212" customFormat="1">
      <c r="A47" s="210">
        <v>43254</v>
      </c>
      <c r="B47" s="211" t="s">
        <v>7</v>
      </c>
      <c r="C47" s="211">
        <v>54590</v>
      </c>
      <c r="D47" s="211" t="s">
        <v>849</v>
      </c>
      <c r="E47" s="211" t="s">
        <v>7</v>
      </c>
      <c r="F47" s="211" t="s">
        <v>1931</v>
      </c>
      <c r="G47" s="211" t="s">
        <v>2733</v>
      </c>
      <c r="H47" s="211"/>
    </row>
    <row r="48" spans="1:8" s="212" customFormat="1">
      <c r="A48" s="210">
        <v>43258</v>
      </c>
      <c r="B48" s="211" t="s">
        <v>4</v>
      </c>
      <c r="C48" s="211">
        <v>5880</v>
      </c>
      <c r="D48" s="211" t="s">
        <v>307</v>
      </c>
      <c r="E48" s="211" t="s">
        <v>7</v>
      </c>
      <c r="F48" s="211" t="s">
        <v>7</v>
      </c>
      <c r="G48" s="211" t="s">
        <v>2733</v>
      </c>
      <c r="H48" s="211"/>
    </row>
    <row r="49" spans="1:8" s="212" customFormat="1">
      <c r="A49" s="210">
        <v>43281</v>
      </c>
      <c r="B49" s="211" t="s">
        <v>4</v>
      </c>
      <c r="C49" s="211">
        <v>4058</v>
      </c>
      <c r="D49" s="211" t="s">
        <v>141</v>
      </c>
      <c r="E49" s="211" t="s">
        <v>12</v>
      </c>
      <c r="F49" s="211" t="s">
        <v>7</v>
      </c>
      <c r="G49" s="211" t="s">
        <v>2712</v>
      </c>
      <c r="H49" s="211"/>
    </row>
    <row r="50" spans="1:8" s="212" customFormat="1">
      <c r="A50" s="210">
        <v>43261</v>
      </c>
      <c r="B50" s="211" t="s">
        <v>7</v>
      </c>
      <c r="C50" s="211">
        <v>57290</v>
      </c>
      <c r="D50" s="211" t="s">
        <v>356</v>
      </c>
      <c r="E50" s="211" t="s">
        <v>7</v>
      </c>
      <c r="F50" s="211" t="s">
        <v>7</v>
      </c>
      <c r="G50" s="211" t="s">
        <v>2712</v>
      </c>
      <c r="H50" s="211"/>
    </row>
    <row r="51" spans="1:8" s="212" customFormat="1">
      <c r="A51" s="210">
        <v>43261</v>
      </c>
      <c r="B51" s="211" t="s">
        <v>7</v>
      </c>
      <c r="C51" s="211">
        <v>51100</v>
      </c>
      <c r="D51" s="211" t="s">
        <v>419</v>
      </c>
      <c r="E51" s="211" t="s">
        <v>7</v>
      </c>
      <c r="F51" s="211" t="s">
        <v>9</v>
      </c>
      <c r="G51" s="211" t="s">
        <v>2712</v>
      </c>
      <c r="H51" s="211"/>
    </row>
    <row r="52" spans="1:8" s="212" customFormat="1">
      <c r="A52" s="210">
        <v>43261</v>
      </c>
      <c r="B52" s="211" t="s">
        <v>7</v>
      </c>
      <c r="C52" s="211">
        <v>51100</v>
      </c>
      <c r="D52" s="211" t="s">
        <v>419</v>
      </c>
      <c r="E52" s="211" t="s">
        <v>7</v>
      </c>
      <c r="F52" s="211" t="s">
        <v>24</v>
      </c>
      <c r="G52" s="211" t="s">
        <v>2712</v>
      </c>
      <c r="H52" s="211"/>
    </row>
    <row r="53" spans="1:8" s="212" customFormat="1">
      <c r="A53" s="210">
        <v>43267</v>
      </c>
      <c r="B53" s="211" t="s">
        <v>22</v>
      </c>
      <c r="C53" s="211">
        <v>6800</v>
      </c>
      <c r="D53" s="211" t="s">
        <v>1963</v>
      </c>
      <c r="E53" s="211" t="s">
        <v>7</v>
      </c>
      <c r="F53" s="211" t="s">
        <v>24</v>
      </c>
      <c r="G53" s="211" t="s">
        <v>2712</v>
      </c>
      <c r="H53" s="211"/>
    </row>
    <row r="54" spans="1:8" s="212" customFormat="1">
      <c r="A54" s="210">
        <v>43271</v>
      </c>
      <c r="B54" s="211" t="s">
        <v>4</v>
      </c>
      <c r="C54" s="211">
        <v>5405</v>
      </c>
      <c r="D54" s="211" t="s">
        <v>194</v>
      </c>
      <c r="E54" s="211" t="s">
        <v>24</v>
      </c>
      <c r="F54" s="211" t="s">
        <v>24</v>
      </c>
      <c r="G54" s="211" t="s">
        <v>778</v>
      </c>
      <c r="H54" s="211"/>
    </row>
    <row r="55" spans="1:8" s="212" customFormat="1">
      <c r="A55" s="210">
        <v>43253</v>
      </c>
      <c r="B55" s="211" t="s">
        <v>6</v>
      </c>
      <c r="C55" s="211">
        <v>543636</v>
      </c>
      <c r="D55" s="211" t="s">
        <v>1912</v>
      </c>
      <c r="E55" s="211" t="s">
        <v>6</v>
      </c>
      <c r="F55" s="211" t="s">
        <v>1826</v>
      </c>
      <c r="G55" s="211" t="s">
        <v>778</v>
      </c>
      <c r="H55" s="211"/>
    </row>
    <row r="56" spans="1:8" s="212" customFormat="1">
      <c r="A56" s="210">
        <v>43253</v>
      </c>
      <c r="B56" s="211" t="s">
        <v>7</v>
      </c>
      <c r="C56" s="211">
        <v>54190</v>
      </c>
      <c r="D56" s="211" t="s">
        <v>1725</v>
      </c>
      <c r="E56" s="211" t="s">
        <v>10</v>
      </c>
      <c r="F56" s="211" t="s">
        <v>1618</v>
      </c>
      <c r="G56" s="211" t="s">
        <v>778</v>
      </c>
      <c r="H56" s="211"/>
    </row>
    <row r="57" spans="1:8" s="212" customFormat="1">
      <c r="A57" s="210">
        <v>43278</v>
      </c>
      <c r="B57" s="211" t="s">
        <v>7</v>
      </c>
      <c r="C57" s="211">
        <v>54710</v>
      </c>
      <c r="D57" s="211" t="s">
        <v>750</v>
      </c>
      <c r="E57" s="211" t="s">
        <v>7</v>
      </c>
      <c r="F57" s="211" t="s">
        <v>6</v>
      </c>
      <c r="G57" s="211" t="s">
        <v>2751</v>
      </c>
      <c r="H57" s="211"/>
    </row>
    <row r="58" spans="1:8" s="212" customFormat="1">
      <c r="A58" s="210">
        <v>43253</v>
      </c>
      <c r="B58" s="211" t="s">
        <v>7</v>
      </c>
      <c r="C58" s="211">
        <v>57710</v>
      </c>
      <c r="D58" s="211" t="s">
        <v>1918</v>
      </c>
      <c r="E58" s="211" t="s">
        <v>7</v>
      </c>
      <c r="F58" s="211" t="s">
        <v>24</v>
      </c>
      <c r="G58" s="211" t="s">
        <v>1612</v>
      </c>
      <c r="H58" s="211"/>
    </row>
    <row r="59" spans="1:8" s="212" customFormat="1">
      <c r="A59" s="210">
        <v>43259</v>
      </c>
      <c r="B59" s="211" t="s">
        <v>7</v>
      </c>
      <c r="C59" s="211">
        <v>75016</v>
      </c>
      <c r="D59" s="211" t="s">
        <v>716</v>
      </c>
      <c r="E59" s="211" t="s">
        <v>1936</v>
      </c>
      <c r="F59" s="211" t="s">
        <v>7</v>
      </c>
      <c r="G59" s="211" t="s">
        <v>1873</v>
      </c>
      <c r="H59" s="211"/>
    </row>
    <row r="60" spans="1:8" s="212" customFormat="1">
      <c r="A60" s="210">
        <v>43252</v>
      </c>
      <c r="B60" s="211" t="s">
        <v>6</v>
      </c>
      <c r="C60" s="211">
        <v>73342</v>
      </c>
      <c r="D60" s="211" t="s">
        <v>1064</v>
      </c>
      <c r="E60" s="211" t="s">
        <v>6</v>
      </c>
      <c r="F60" s="211" t="s">
        <v>24</v>
      </c>
      <c r="G60" s="211" t="s">
        <v>1873</v>
      </c>
      <c r="H60" s="211"/>
    </row>
    <row r="61" spans="1:8" s="212" customFormat="1">
      <c r="A61" s="210">
        <v>43261</v>
      </c>
      <c r="B61" s="211" t="s">
        <v>4</v>
      </c>
      <c r="C61" s="211">
        <v>5842</v>
      </c>
      <c r="D61" s="211" t="s">
        <v>307</v>
      </c>
      <c r="E61" s="211" t="s">
        <v>453</v>
      </c>
      <c r="F61" s="211" t="s">
        <v>1171</v>
      </c>
      <c r="G61" s="211" t="s">
        <v>1873</v>
      </c>
      <c r="H61" s="211"/>
    </row>
    <row r="62" spans="1:8" s="212" customFormat="1">
      <c r="A62" s="210">
        <v>43261</v>
      </c>
      <c r="B62" s="211" t="s">
        <v>7</v>
      </c>
      <c r="C62" s="211">
        <v>5970</v>
      </c>
      <c r="D62" s="211" t="s">
        <v>179</v>
      </c>
      <c r="E62" s="211" t="s">
        <v>7</v>
      </c>
      <c r="F62" s="211" t="s">
        <v>24</v>
      </c>
      <c r="G62" s="211" t="s">
        <v>1873</v>
      </c>
      <c r="H62" s="211"/>
    </row>
    <row r="63" spans="1:8" s="212" customFormat="1">
      <c r="A63" s="210">
        <v>43267</v>
      </c>
      <c r="B63" s="211" t="s">
        <v>7</v>
      </c>
      <c r="C63" s="211">
        <v>57710</v>
      </c>
      <c r="D63" s="211" t="s">
        <v>1525</v>
      </c>
      <c r="E63" s="211" t="s">
        <v>7</v>
      </c>
      <c r="F63" s="211" t="s">
        <v>24</v>
      </c>
      <c r="G63" s="211" t="s">
        <v>2822</v>
      </c>
      <c r="H63" s="211"/>
    </row>
    <row r="64" spans="1:8" s="212" customFormat="1">
      <c r="A64" s="210">
        <v>43260</v>
      </c>
      <c r="B64" s="211" t="s">
        <v>4</v>
      </c>
      <c r="C64" s="211">
        <v>1836</v>
      </c>
      <c r="D64" s="211" t="s">
        <v>205</v>
      </c>
      <c r="E64" s="211" t="s">
        <v>7</v>
      </c>
      <c r="F64" s="211" t="s">
        <v>24</v>
      </c>
      <c r="G64" s="211" t="s">
        <v>2717</v>
      </c>
      <c r="H64" s="211"/>
    </row>
    <row r="65" spans="1:8" s="212" customFormat="1">
      <c r="A65" s="210">
        <v>43261</v>
      </c>
      <c r="B65" s="211" t="s">
        <v>4</v>
      </c>
      <c r="C65" s="211">
        <v>7556</v>
      </c>
      <c r="D65" s="211" t="s">
        <v>468</v>
      </c>
      <c r="E65" s="211" t="s">
        <v>1956</v>
      </c>
      <c r="F65" s="211" t="s">
        <v>7</v>
      </c>
      <c r="G65" s="211" t="s">
        <v>2717</v>
      </c>
      <c r="H65" s="211"/>
    </row>
    <row r="66" spans="1:8" s="212" customFormat="1">
      <c r="A66" s="210">
        <v>43274</v>
      </c>
      <c r="B66" s="211" t="s">
        <v>4</v>
      </c>
      <c r="C66" s="211">
        <v>4776</v>
      </c>
      <c r="D66" s="211" t="s">
        <v>180</v>
      </c>
      <c r="E66" s="211" t="s">
        <v>5</v>
      </c>
      <c r="F66" s="211" t="s">
        <v>7</v>
      </c>
      <c r="G66" s="211" t="s">
        <v>1977</v>
      </c>
      <c r="H66" s="211"/>
    </row>
    <row r="67" spans="1:8" s="212" customFormat="1">
      <c r="A67" s="210">
        <v>43281</v>
      </c>
      <c r="B67" s="211" t="s">
        <v>4</v>
      </c>
      <c r="C67" s="211">
        <v>4629</v>
      </c>
      <c r="D67" s="211" t="s">
        <v>131</v>
      </c>
      <c r="E67" s="211" t="s">
        <v>5</v>
      </c>
      <c r="F67" s="211" t="s">
        <v>5</v>
      </c>
      <c r="G67" s="211" t="s">
        <v>2825</v>
      </c>
      <c r="H67" s="211"/>
    </row>
    <row r="68" spans="1:8" s="212" customFormat="1">
      <c r="A68" s="210">
        <v>43253</v>
      </c>
      <c r="B68" s="211" t="s">
        <v>4</v>
      </c>
      <c r="C68" s="211">
        <v>4577</v>
      </c>
      <c r="D68" s="211" t="s">
        <v>131</v>
      </c>
      <c r="E68" s="211" t="s">
        <v>7</v>
      </c>
      <c r="F68" s="211" t="s">
        <v>7</v>
      </c>
      <c r="G68" s="211" t="s">
        <v>939</v>
      </c>
      <c r="H68" s="211"/>
    </row>
    <row r="69" spans="1:8" s="212" customFormat="1">
      <c r="A69" s="210">
        <v>43254</v>
      </c>
      <c r="B69" s="211" t="s">
        <v>4</v>
      </c>
      <c r="C69" s="211">
        <v>8052</v>
      </c>
      <c r="D69" s="211" t="s">
        <v>133</v>
      </c>
      <c r="E69" s="211" t="s">
        <v>6</v>
      </c>
      <c r="F69" s="211" t="s">
        <v>12</v>
      </c>
      <c r="G69" s="211" t="s">
        <v>939</v>
      </c>
      <c r="H69" s="211"/>
    </row>
    <row r="70" spans="1:8" s="212" customFormat="1">
      <c r="A70" s="641">
        <v>43264</v>
      </c>
      <c r="B70" s="642" t="s">
        <v>4</v>
      </c>
      <c r="C70" s="642">
        <v>54650</v>
      </c>
      <c r="D70" s="642" t="s">
        <v>393</v>
      </c>
      <c r="E70" s="642" t="s">
        <v>7</v>
      </c>
      <c r="F70" s="642" t="s">
        <v>7</v>
      </c>
      <c r="G70" s="642" t="s">
        <v>939</v>
      </c>
      <c r="H70" s="643"/>
    </row>
    <row r="71" spans="1:8" s="212" customFormat="1">
      <c r="A71" s="210">
        <v>43260</v>
      </c>
      <c r="B71" s="211" t="s">
        <v>4</v>
      </c>
      <c r="C71" s="211">
        <v>8265</v>
      </c>
      <c r="D71" s="211" t="s">
        <v>162</v>
      </c>
      <c r="E71" s="211" t="s">
        <v>7</v>
      </c>
      <c r="F71" s="211" t="s">
        <v>24</v>
      </c>
      <c r="G71" s="211" t="s">
        <v>2818</v>
      </c>
      <c r="H71" s="211"/>
    </row>
    <row r="72" spans="1:8" s="212" customFormat="1">
      <c r="A72" s="210">
        <v>43253</v>
      </c>
      <c r="B72" s="211" t="s">
        <v>4</v>
      </c>
      <c r="C72" s="211">
        <v>3734</v>
      </c>
      <c r="D72" s="211" t="s">
        <v>192</v>
      </c>
      <c r="E72" s="211" t="s">
        <v>5</v>
      </c>
      <c r="F72" s="211" t="s">
        <v>7</v>
      </c>
      <c r="G72" s="211" t="s">
        <v>391</v>
      </c>
      <c r="H72" s="211"/>
    </row>
    <row r="73" spans="1:8" s="212" customFormat="1">
      <c r="A73" s="210">
        <v>43268</v>
      </c>
      <c r="B73" s="211" t="s">
        <v>4</v>
      </c>
      <c r="C73" s="211">
        <v>4877</v>
      </c>
      <c r="D73" s="211" t="s">
        <v>317</v>
      </c>
      <c r="E73" s="211" t="s">
        <v>5</v>
      </c>
      <c r="F73" s="211" t="s">
        <v>7</v>
      </c>
      <c r="G73" s="211" t="s">
        <v>391</v>
      </c>
      <c r="H73" s="211"/>
    </row>
    <row r="74" spans="1:8" s="212" customFormat="1">
      <c r="A74" s="210">
        <v>43261</v>
      </c>
      <c r="B74" s="211" t="s">
        <v>4</v>
      </c>
      <c r="C74" s="211">
        <v>1137</v>
      </c>
      <c r="D74" s="211" t="s">
        <v>136</v>
      </c>
      <c r="E74" s="211" t="s">
        <v>7</v>
      </c>
      <c r="F74" s="211" t="s">
        <v>24</v>
      </c>
      <c r="G74" s="211" t="s">
        <v>877</v>
      </c>
      <c r="H74" s="211"/>
    </row>
    <row r="75" spans="1:8" s="212" customFormat="1">
      <c r="A75" s="210">
        <v>43260</v>
      </c>
      <c r="B75" s="211" t="s">
        <v>4</v>
      </c>
      <c r="C75" s="211">
        <v>3961</v>
      </c>
      <c r="D75" s="211" t="s">
        <v>1942</v>
      </c>
      <c r="E75" s="211" t="s">
        <v>5</v>
      </c>
      <c r="F75" s="211" t="s">
        <v>7</v>
      </c>
      <c r="G75" s="211" t="s">
        <v>2819</v>
      </c>
      <c r="H75" s="211"/>
    </row>
    <row r="76" spans="1:8" s="212" customFormat="1">
      <c r="A76" s="210">
        <v>43253</v>
      </c>
      <c r="B76" s="211" t="s">
        <v>4</v>
      </c>
      <c r="C76" s="211">
        <v>6114</v>
      </c>
      <c r="D76" s="211" t="s">
        <v>142</v>
      </c>
      <c r="E76" s="211" t="s">
        <v>7</v>
      </c>
      <c r="F76" s="211" t="s">
        <v>6</v>
      </c>
      <c r="G76" s="211" t="s">
        <v>1833</v>
      </c>
      <c r="H76" s="211"/>
    </row>
    <row r="77" spans="1:8" s="212" customFormat="1">
      <c r="A77" s="210">
        <v>43253</v>
      </c>
      <c r="B77" s="211" t="s">
        <v>1125</v>
      </c>
      <c r="C77" s="211" t="s">
        <v>1915</v>
      </c>
      <c r="D77" s="211" t="s">
        <v>1916</v>
      </c>
      <c r="E77" s="211" t="s">
        <v>24</v>
      </c>
      <c r="F77" s="211" t="s">
        <v>24</v>
      </c>
      <c r="G77" s="211" t="s">
        <v>1833</v>
      </c>
      <c r="H77" s="211"/>
    </row>
    <row r="78" spans="1:8" s="212" customFormat="1">
      <c r="A78" s="210">
        <v>43261</v>
      </c>
      <c r="B78" s="211" t="s">
        <v>4</v>
      </c>
      <c r="C78" s="211">
        <v>1354</v>
      </c>
      <c r="D78" s="211" t="s">
        <v>132</v>
      </c>
      <c r="E78" s="211" t="s">
        <v>1065</v>
      </c>
      <c r="F78" s="211" t="s">
        <v>24</v>
      </c>
      <c r="G78" s="211" t="s">
        <v>941</v>
      </c>
      <c r="H78" s="211"/>
    </row>
    <row r="79" spans="1:8" s="212" customFormat="1">
      <c r="A79" s="210">
        <v>43261</v>
      </c>
      <c r="B79" s="211" t="s">
        <v>6</v>
      </c>
      <c r="C79" s="211">
        <v>47839</v>
      </c>
      <c r="D79" s="211" t="s">
        <v>1954</v>
      </c>
      <c r="E79" s="211" t="s">
        <v>6</v>
      </c>
      <c r="F79" s="211" t="s">
        <v>24</v>
      </c>
      <c r="G79" s="211" t="s">
        <v>941</v>
      </c>
      <c r="H79" s="211"/>
    </row>
    <row r="80" spans="1:8" s="212" customFormat="1">
      <c r="A80" s="210">
        <v>43267</v>
      </c>
      <c r="B80" s="211" t="s">
        <v>4</v>
      </c>
      <c r="C80" s="211">
        <v>2221</v>
      </c>
      <c r="D80" s="211" t="s">
        <v>205</v>
      </c>
      <c r="E80" s="211" t="s">
        <v>7</v>
      </c>
      <c r="F80" s="211" t="s">
        <v>24</v>
      </c>
      <c r="G80" s="211" t="s">
        <v>941</v>
      </c>
      <c r="H80" s="211"/>
    </row>
    <row r="81" spans="1:12" s="212" customFormat="1">
      <c r="A81" s="210">
        <v>43252</v>
      </c>
      <c r="B81" s="211" t="s">
        <v>6</v>
      </c>
      <c r="C81" s="246" t="s">
        <v>1909</v>
      </c>
      <c r="D81" s="211" t="s">
        <v>1910</v>
      </c>
      <c r="E81" s="211" t="s">
        <v>24</v>
      </c>
      <c r="F81" s="211" t="s">
        <v>9</v>
      </c>
      <c r="G81" s="211" t="s">
        <v>2816</v>
      </c>
      <c r="H81" s="211"/>
    </row>
    <row r="82" spans="1:12" s="212" customFormat="1">
      <c r="A82" s="210">
        <v>43275</v>
      </c>
      <c r="B82" s="211" t="s">
        <v>7</v>
      </c>
      <c r="C82" s="644">
        <v>430</v>
      </c>
      <c r="D82" s="211" t="s">
        <v>1982</v>
      </c>
      <c r="E82" s="211" t="s">
        <v>7</v>
      </c>
      <c r="F82" s="211" t="s">
        <v>7</v>
      </c>
      <c r="G82" s="211" t="s">
        <v>2815</v>
      </c>
      <c r="H82" s="211"/>
    </row>
    <row r="83" spans="1:12" s="212" customFormat="1">
      <c r="A83" s="210">
        <v>43258</v>
      </c>
      <c r="B83" s="211" t="s">
        <v>1934</v>
      </c>
      <c r="C83" s="211" t="s">
        <v>1935</v>
      </c>
      <c r="D83" s="211" t="s">
        <v>1934</v>
      </c>
      <c r="E83" s="211" t="s">
        <v>24</v>
      </c>
      <c r="F83" s="211" t="s">
        <v>1936</v>
      </c>
      <c r="G83" s="211" t="s">
        <v>2789</v>
      </c>
      <c r="H83" s="211"/>
    </row>
    <row r="84" spans="1:12" s="212" customFormat="1">
      <c r="A84" s="210">
        <v>43258</v>
      </c>
      <c r="B84" s="211" t="s">
        <v>1938</v>
      </c>
      <c r="C84" s="211">
        <v>800</v>
      </c>
      <c r="D84" s="211" t="s">
        <v>1939</v>
      </c>
      <c r="E84" s="211" t="s">
        <v>24</v>
      </c>
      <c r="F84" s="211" t="s">
        <v>24</v>
      </c>
      <c r="G84" s="211" t="s">
        <v>2789</v>
      </c>
      <c r="H84" s="211"/>
    </row>
    <row r="85" spans="1:12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</row>
    <row r="86" spans="1:12" s="212" customFormat="1">
      <c r="A86" s="210">
        <v>43273</v>
      </c>
      <c r="B86" s="211" t="s">
        <v>7</v>
      </c>
      <c r="C86" s="211">
        <v>54400</v>
      </c>
      <c r="D86" s="211" t="s">
        <v>408</v>
      </c>
      <c r="E86" s="211" t="s">
        <v>24</v>
      </c>
      <c r="F86" s="211" t="s">
        <v>79</v>
      </c>
      <c r="G86" s="211"/>
      <c r="H86" s="211"/>
    </row>
    <row r="87" spans="1:12" ht="21">
      <c r="I87" s="201" t="s">
        <v>763</v>
      </c>
      <c r="J87">
        <v>10</v>
      </c>
      <c r="K87" s="150">
        <f t="shared" ref="K87:K96" si="0">J87/$J$97</f>
        <v>0.11764705882352941</v>
      </c>
    </row>
    <row r="88" spans="1:12" ht="21">
      <c r="I88" s="201" t="s">
        <v>779</v>
      </c>
      <c r="J88">
        <v>17</v>
      </c>
      <c r="K88" s="150">
        <f t="shared" si="0"/>
        <v>0.2</v>
      </c>
    </row>
    <row r="89" spans="1:12" ht="21">
      <c r="I89" s="89" t="s">
        <v>436</v>
      </c>
      <c r="J89">
        <v>5</v>
      </c>
      <c r="K89" s="150">
        <f t="shared" si="0"/>
        <v>5.8823529411764705E-2</v>
      </c>
    </row>
    <row r="90" spans="1:12" ht="21">
      <c r="I90" s="89" t="s">
        <v>766</v>
      </c>
      <c r="J90">
        <v>10</v>
      </c>
      <c r="K90" s="150">
        <f t="shared" si="0"/>
        <v>0.11764705882352941</v>
      </c>
    </row>
    <row r="91" spans="1:12" ht="21">
      <c r="I91" s="89" t="s">
        <v>577</v>
      </c>
      <c r="J91">
        <v>27</v>
      </c>
      <c r="K91" s="150">
        <f t="shared" si="0"/>
        <v>0.31764705882352939</v>
      </c>
      <c r="L91" s="647">
        <f>K91+K92+K93+K94</f>
        <v>0.41176470588235292</v>
      </c>
    </row>
    <row r="92" spans="1:12" ht="21">
      <c r="I92" s="201" t="s">
        <v>435</v>
      </c>
      <c r="J92">
        <v>5</v>
      </c>
      <c r="K92" s="150">
        <f t="shared" si="0"/>
        <v>5.8823529411764705E-2</v>
      </c>
    </row>
    <row r="93" spans="1:12" ht="21">
      <c r="I93" s="201" t="s">
        <v>765</v>
      </c>
      <c r="K93" s="150">
        <f t="shared" si="0"/>
        <v>0</v>
      </c>
    </row>
    <row r="94" spans="1:12" ht="21">
      <c r="I94" s="89" t="s">
        <v>764</v>
      </c>
      <c r="J94">
        <v>3</v>
      </c>
      <c r="K94" s="150">
        <f t="shared" si="0"/>
        <v>3.5294117647058823E-2</v>
      </c>
    </row>
    <row r="95" spans="1:12" ht="21">
      <c r="I95" s="89" t="s">
        <v>3747</v>
      </c>
      <c r="J95">
        <v>5</v>
      </c>
      <c r="K95" s="150">
        <f t="shared" si="0"/>
        <v>5.8823529411764705E-2</v>
      </c>
    </row>
    <row r="96" spans="1:12" ht="21">
      <c r="I96" s="89" t="s">
        <v>767</v>
      </c>
      <c r="J96">
        <v>3</v>
      </c>
      <c r="K96" s="150">
        <f t="shared" si="0"/>
        <v>3.5294117647058823E-2</v>
      </c>
    </row>
    <row r="97" spans="10:11">
      <c r="J97">
        <f>SUM(J87:J96)</f>
        <v>85</v>
      </c>
      <c r="K97" s="147">
        <f>SUM(K87:K96)</f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8"/>
  <dimension ref="A2:L184"/>
  <sheetViews>
    <sheetView topLeftCell="G160" zoomScale="162" zoomScaleNormal="162" workbookViewId="0">
      <selection activeCell="H173" sqref="H1:H173"/>
    </sheetView>
  </sheetViews>
  <sheetFormatPr baseColWidth="10" defaultRowHeight="15"/>
  <cols>
    <col min="7" max="7" width="63.6640625" customWidth="1"/>
    <col min="8" max="8" width="47" customWidth="1"/>
    <col min="9" max="9" width="21.33203125" customWidth="1"/>
  </cols>
  <sheetData>
    <row r="2" spans="1:8" s="212" customFormat="1" ht="16" customHeight="1">
      <c r="A2" s="210">
        <v>43282</v>
      </c>
      <c r="B2" s="211" t="s">
        <v>4</v>
      </c>
      <c r="C2" s="211">
        <v>5359</v>
      </c>
      <c r="D2" s="211" t="s">
        <v>155</v>
      </c>
      <c r="E2" s="211" t="s">
        <v>5</v>
      </c>
      <c r="F2" s="211" t="s">
        <v>5</v>
      </c>
      <c r="G2" s="211" t="s">
        <v>1996</v>
      </c>
      <c r="H2" s="211"/>
    </row>
    <row r="3" spans="1:8" s="212" customFormat="1" ht="16" customHeight="1">
      <c r="A3" s="210">
        <v>43302</v>
      </c>
      <c r="B3" s="211" t="s">
        <v>22</v>
      </c>
      <c r="C3" s="211">
        <v>6840</v>
      </c>
      <c r="D3" s="211" t="s">
        <v>652</v>
      </c>
      <c r="E3" s="211" t="s">
        <v>7</v>
      </c>
      <c r="F3" s="211" t="s">
        <v>5</v>
      </c>
      <c r="G3" s="211" t="s">
        <v>2802</v>
      </c>
      <c r="H3" s="211"/>
    </row>
    <row r="4" spans="1:8" s="212" customFormat="1" ht="16" customHeight="1">
      <c r="A4" s="210">
        <v>43291</v>
      </c>
      <c r="B4" s="211" t="s">
        <v>4</v>
      </c>
      <c r="C4" s="211">
        <v>8009</v>
      </c>
      <c r="D4" s="211" t="s">
        <v>135</v>
      </c>
      <c r="E4" s="211" t="s">
        <v>615</v>
      </c>
      <c r="F4" s="211" t="s">
        <v>24</v>
      </c>
      <c r="G4" s="211" t="s">
        <v>663</v>
      </c>
      <c r="H4" s="211"/>
    </row>
    <row r="5" spans="1:8" s="212" customFormat="1" ht="16" customHeight="1">
      <c r="A5" s="210">
        <v>43292</v>
      </c>
      <c r="B5" s="211" t="s">
        <v>4</v>
      </c>
      <c r="C5" s="211">
        <v>1655</v>
      </c>
      <c r="D5" s="211" t="s">
        <v>205</v>
      </c>
      <c r="E5" s="211" t="s">
        <v>25</v>
      </c>
      <c r="F5" s="211" t="s">
        <v>848</v>
      </c>
      <c r="G5" s="211" t="s">
        <v>663</v>
      </c>
      <c r="H5" s="211"/>
    </row>
    <row r="6" spans="1:8" s="212" customFormat="1" ht="16" customHeight="1">
      <c r="A6" s="210">
        <v>43301</v>
      </c>
      <c r="B6" s="211" t="s">
        <v>7</v>
      </c>
      <c r="C6" s="211">
        <v>54650</v>
      </c>
      <c r="D6" s="211" t="s">
        <v>393</v>
      </c>
      <c r="E6" s="211" t="s">
        <v>7</v>
      </c>
      <c r="F6" s="211" t="s">
        <v>24</v>
      </c>
      <c r="G6" s="211" t="s">
        <v>663</v>
      </c>
      <c r="H6" s="211"/>
    </row>
    <row r="7" spans="1:8" s="212" customFormat="1" ht="16" customHeight="1">
      <c r="A7" s="210">
        <v>43302</v>
      </c>
      <c r="B7" s="211" t="s">
        <v>4</v>
      </c>
      <c r="C7" s="211">
        <v>1617</v>
      </c>
      <c r="D7" s="211" t="s">
        <v>205</v>
      </c>
      <c r="E7" s="211" t="s">
        <v>7</v>
      </c>
      <c r="F7" s="211" t="s">
        <v>5</v>
      </c>
      <c r="G7" s="211" t="s">
        <v>663</v>
      </c>
      <c r="H7" s="211"/>
    </row>
    <row r="8" spans="1:8" s="212" customFormat="1" ht="16" customHeight="1">
      <c r="A8" s="210">
        <v>43303</v>
      </c>
      <c r="B8" s="211" t="s">
        <v>4</v>
      </c>
      <c r="C8" s="211">
        <v>8016</v>
      </c>
      <c r="D8" s="211" t="s">
        <v>135</v>
      </c>
      <c r="E8" s="211" t="s">
        <v>5</v>
      </c>
      <c r="F8" s="211" t="s">
        <v>24</v>
      </c>
      <c r="G8" s="211" t="s">
        <v>663</v>
      </c>
      <c r="H8" s="211"/>
    </row>
    <row r="9" spans="1:8" s="212" customFormat="1" ht="16" customHeight="1">
      <c r="A9" s="210">
        <v>43307</v>
      </c>
      <c r="B9" s="211" t="s">
        <v>4</v>
      </c>
      <c r="C9" s="211">
        <v>4490</v>
      </c>
      <c r="D9" s="211" t="s">
        <v>145</v>
      </c>
      <c r="E9" s="211" t="s">
        <v>7</v>
      </c>
      <c r="F9" s="211" t="s">
        <v>7</v>
      </c>
      <c r="G9" s="211" t="s">
        <v>663</v>
      </c>
      <c r="H9" s="211"/>
    </row>
    <row r="10" spans="1:8" s="212" customFormat="1" ht="16" customHeight="1">
      <c r="A10" s="210">
        <v>43295</v>
      </c>
      <c r="B10" s="211" t="s">
        <v>7</v>
      </c>
      <c r="C10" s="211">
        <v>54560</v>
      </c>
      <c r="D10" s="211" t="s">
        <v>871</v>
      </c>
      <c r="E10" s="211" t="s">
        <v>7</v>
      </c>
      <c r="F10" s="211" t="s">
        <v>7</v>
      </c>
      <c r="G10" s="211" t="s">
        <v>389</v>
      </c>
      <c r="H10" s="211"/>
    </row>
    <row r="11" spans="1:8" s="212" customFormat="1" ht="16" customHeight="1">
      <c r="A11" s="210">
        <v>43296</v>
      </c>
      <c r="B11" s="211" t="s">
        <v>22</v>
      </c>
      <c r="C11" s="211">
        <v>6791</v>
      </c>
      <c r="D11" s="211" t="s">
        <v>348</v>
      </c>
      <c r="E11" s="211" t="s">
        <v>638</v>
      </c>
      <c r="F11" s="211" t="s">
        <v>7</v>
      </c>
      <c r="G11" s="211" t="s">
        <v>389</v>
      </c>
      <c r="H11" s="211"/>
    </row>
    <row r="12" spans="1:8" s="212" customFormat="1" ht="16" customHeight="1">
      <c r="A12" s="210">
        <v>43299</v>
      </c>
      <c r="B12" s="211" t="s">
        <v>7</v>
      </c>
      <c r="C12" s="211">
        <v>57570</v>
      </c>
      <c r="D12" s="211" t="s">
        <v>737</v>
      </c>
      <c r="E12" s="211" t="s">
        <v>79</v>
      </c>
      <c r="F12" s="211" t="s">
        <v>7</v>
      </c>
      <c r="G12" s="211" t="s">
        <v>389</v>
      </c>
      <c r="H12" s="211"/>
    </row>
    <row r="13" spans="1:8" s="212" customFormat="1" ht="16" customHeight="1">
      <c r="A13" s="210">
        <v>43310</v>
      </c>
      <c r="B13" s="211" t="s">
        <v>4</v>
      </c>
      <c r="C13" s="211">
        <v>8020</v>
      </c>
      <c r="D13" s="211" t="s">
        <v>135</v>
      </c>
      <c r="E13" s="211" t="s">
        <v>7</v>
      </c>
      <c r="F13" s="211" t="s">
        <v>7</v>
      </c>
      <c r="G13" s="211" t="s">
        <v>389</v>
      </c>
      <c r="H13" s="211"/>
    </row>
    <row r="14" spans="1:8" s="212" customFormat="1" ht="16" customHeight="1">
      <c r="A14" s="210">
        <v>43310</v>
      </c>
      <c r="B14" s="211" t="s">
        <v>4</v>
      </c>
      <c r="C14" s="211">
        <v>4981</v>
      </c>
      <c r="D14" s="211" t="s">
        <v>2079</v>
      </c>
      <c r="E14" s="211" t="s">
        <v>5</v>
      </c>
      <c r="F14" s="211" t="s">
        <v>5</v>
      </c>
      <c r="G14" s="211" t="s">
        <v>389</v>
      </c>
      <c r="H14" s="211"/>
    </row>
    <row r="15" spans="1:8" s="212" customFormat="1" ht="16" customHeight="1">
      <c r="A15" s="210">
        <v>43311</v>
      </c>
      <c r="B15" s="211" t="s">
        <v>4</v>
      </c>
      <c r="C15" s="211">
        <v>6165</v>
      </c>
      <c r="D15" s="211" t="s">
        <v>177</v>
      </c>
      <c r="E15" s="211" t="s">
        <v>5</v>
      </c>
      <c r="F15" s="211" t="s">
        <v>5</v>
      </c>
      <c r="G15" s="211" t="s">
        <v>389</v>
      </c>
      <c r="H15" s="211"/>
    </row>
    <row r="16" spans="1:8" s="212" customFormat="1" ht="16" customHeight="1">
      <c r="A16" s="210">
        <v>43286</v>
      </c>
      <c r="B16" s="211" t="s">
        <v>4</v>
      </c>
      <c r="C16" s="211">
        <v>8224</v>
      </c>
      <c r="D16" s="211" t="s">
        <v>162</v>
      </c>
      <c r="E16" s="211" t="s">
        <v>489</v>
      </c>
      <c r="F16" s="211" t="s">
        <v>56</v>
      </c>
      <c r="G16" s="211" t="s">
        <v>2684</v>
      </c>
      <c r="H16" s="211"/>
    </row>
    <row r="17" spans="1:8" s="212" customFormat="1" ht="16" customHeight="1">
      <c r="A17" s="210">
        <v>43282</v>
      </c>
      <c r="B17" s="211" t="s">
        <v>4</v>
      </c>
      <c r="C17" s="211">
        <v>8230</v>
      </c>
      <c r="D17" s="211" t="s">
        <v>162</v>
      </c>
      <c r="E17" s="211" t="s">
        <v>24</v>
      </c>
      <c r="F17" s="211" t="s">
        <v>7</v>
      </c>
      <c r="G17" s="211" t="s">
        <v>1991</v>
      </c>
      <c r="H17" s="211"/>
    </row>
    <row r="18" spans="1:8" s="212" customFormat="1" ht="16" customHeight="1">
      <c r="A18" s="210">
        <v>43289</v>
      </c>
      <c r="B18" s="211" t="s">
        <v>4</v>
      </c>
      <c r="C18" s="211">
        <v>7232</v>
      </c>
      <c r="D18" s="211" t="s">
        <v>153</v>
      </c>
      <c r="E18" s="211" t="s">
        <v>489</v>
      </c>
      <c r="F18" s="211" t="s">
        <v>24</v>
      </c>
      <c r="G18" s="211" t="s">
        <v>1373</v>
      </c>
      <c r="H18" s="211"/>
    </row>
    <row r="19" spans="1:8" s="212" customFormat="1" ht="16" customHeight="1">
      <c r="A19" s="210">
        <v>43307</v>
      </c>
      <c r="B19" s="211" t="s">
        <v>4</v>
      </c>
      <c r="C19" s="211">
        <v>4058</v>
      </c>
      <c r="D19" s="211" t="s">
        <v>141</v>
      </c>
      <c r="E19" s="211" t="s">
        <v>2124</v>
      </c>
      <c r="F19" s="211" t="s">
        <v>24</v>
      </c>
      <c r="G19" s="211" t="s">
        <v>1373</v>
      </c>
      <c r="H19" s="211"/>
    </row>
    <row r="20" spans="1:8" s="212" customFormat="1" ht="16" customHeight="1">
      <c r="A20" s="210">
        <v>43282</v>
      </c>
      <c r="B20" s="211" t="s">
        <v>4</v>
      </c>
      <c r="C20" s="211">
        <v>2121</v>
      </c>
      <c r="D20" s="211" t="s">
        <v>205</v>
      </c>
      <c r="E20" s="211" t="s">
        <v>18</v>
      </c>
      <c r="F20" s="211" t="s">
        <v>7</v>
      </c>
      <c r="G20" s="211" t="s">
        <v>548</v>
      </c>
      <c r="H20" s="211"/>
    </row>
    <row r="21" spans="1:8" s="212" customFormat="1" ht="16" customHeight="1">
      <c r="A21" s="210">
        <v>43286</v>
      </c>
      <c r="B21" s="211" t="s">
        <v>4</v>
      </c>
      <c r="C21" s="211">
        <v>8378</v>
      </c>
      <c r="D21" s="211" t="s">
        <v>300</v>
      </c>
      <c r="E21" s="211" t="s">
        <v>7</v>
      </c>
      <c r="F21" s="211" t="s">
        <v>5</v>
      </c>
      <c r="G21" s="211" t="s">
        <v>548</v>
      </c>
      <c r="H21" s="211"/>
    </row>
    <row r="22" spans="1:8" s="212" customFormat="1" ht="16" customHeight="1">
      <c r="A22" s="210">
        <v>43310</v>
      </c>
      <c r="B22" s="211" t="s">
        <v>4</v>
      </c>
      <c r="C22" s="211">
        <v>4476</v>
      </c>
      <c r="D22" s="211" t="s">
        <v>2142</v>
      </c>
      <c r="E22" s="211" t="s">
        <v>5</v>
      </c>
      <c r="F22" s="211" t="s">
        <v>7</v>
      </c>
      <c r="G22" s="211" t="s">
        <v>548</v>
      </c>
      <c r="H22" s="211"/>
    </row>
    <row r="23" spans="1:8" s="212" customFormat="1" ht="16" customHeight="1">
      <c r="A23" s="210">
        <v>43312</v>
      </c>
      <c r="B23" s="211" t="s">
        <v>7</v>
      </c>
      <c r="C23" s="211">
        <v>57940</v>
      </c>
      <c r="D23" s="211" t="s">
        <v>2153</v>
      </c>
      <c r="E23" s="211" t="s">
        <v>7</v>
      </c>
      <c r="F23" s="211" t="s">
        <v>7</v>
      </c>
      <c r="G23" s="211" t="s">
        <v>548</v>
      </c>
      <c r="H23" s="211"/>
    </row>
    <row r="24" spans="1:8" s="212" customFormat="1" ht="16" customHeight="1">
      <c r="A24" s="210">
        <v>43288</v>
      </c>
      <c r="B24" s="211" t="s">
        <v>2029</v>
      </c>
      <c r="C24" s="211"/>
      <c r="D24" s="211" t="s">
        <v>2029</v>
      </c>
      <c r="E24" s="211" t="s">
        <v>66</v>
      </c>
      <c r="F24" s="211" t="s">
        <v>24</v>
      </c>
      <c r="G24" s="211" t="s">
        <v>388</v>
      </c>
      <c r="H24" s="211"/>
    </row>
    <row r="25" spans="1:8" s="212" customFormat="1" ht="16" customHeight="1">
      <c r="A25" s="210">
        <v>43291</v>
      </c>
      <c r="B25" s="211" t="s">
        <v>4</v>
      </c>
      <c r="C25" s="211">
        <v>1255</v>
      </c>
      <c r="D25" s="211" t="s">
        <v>205</v>
      </c>
      <c r="E25" s="211" t="s">
        <v>615</v>
      </c>
      <c r="F25" s="211" t="s">
        <v>24</v>
      </c>
      <c r="G25" s="211" t="s">
        <v>388</v>
      </c>
      <c r="H25" s="211"/>
    </row>
    <row r="26" spans="1:8" s="212" customFormat="1" ht="16" customHeight="1">
      <c r="A26" s="210">
        <v>43292</v>
      </c>
      <c r="B26" s="211" t="s">
        <v>22</v>
      </c>
      <c r="C26" s="211">
        <v>6860</v>
      </c>
      <c r="D26" s="211" t="s">
        <v>550</v>
      </c>
      <c r="E26" s="211" t="s">
        <v>7</v>
      </c>
      <c r="F26" s="211" t="s">
        <v>24</v>
      </c>
      <c r="G26" s="211" t="s">
        <v>388</v>
      </c>
      <c r="H26" s="211"/>
    </row>
    <row r="27" spans="1:8" s="212" customFormat="1" ht="16" customHeight="1">
      <c r="A27" s="210">
        <v>43293</v>
      </c>
      <c r="B27" s="211" t="s">
        <v>6</v>
      </c>
      <c r="C27" s="211">
        <v>39319</v>
      </c>
      <c r="D27" s="211" t="s">
        <v>2040</v>
      </c>
      <c r="E27" s="211" t="s">
        <v>6</v>
      </c>
      <c r="F27" s="211" t="s">
        <v>6</v>
      </c>
      <c r="G27" s="211" t="s">
        <v>388</v>
      </c>
      <c r="H27" s="211"/>
    </row>
    <row r="28" spans="1:8" s="212" customFormat="1" ht="16" customHeight="1">
      <c r="A28" s="210">
        <v>43293</v>
      </c>
      <c r="B28" s="211" t="s">
        <v>7</v>
      </c>
      <c r="C28" s="211">
        <v>57640</v>
      </c>
      <c r="D28" s="211" t="s">
        <v>869</v>
      </c>
      <c r="E28" s="211" t="s">
        <v>7</v>
      </c>
      <c r="F28" s="211" t="s">
        <v>7</v>
      </c>
      <c r="G28" s="211" t="s">
        <v>388</v>
      </c>
      <c r="H28" s="211"/>
    </row>
    <row r="29" spans="1:8" s="212" customFormat="1" ht="16" customHeight="1">
      <c r="A29" s="210">
        <v>43293</v>
      </c>
      <c r="B29" s="211" t="s">
        <v>4</v>
      </c>
      <c r="C29" s="211">
        <v>4438</v>
      </c>
      <c r="D29" s="211" t="s">
        <v>139</v>
      </c>
      <c r="E29" s="211" t="s">
        <v>25</v>
      </c>
      <c r="F29" s="211" t="s">
        <v>5</v>
      </c>
      <c r="G29" s="211" t="s">
        <v>388</v>
      </c>
      <c r="H29" s="211"/>
    </row>
    <row r="30" spans="1:8" s="212" customFormat="1" ht="16" customHeight="1">
      <c r="A30" s="210">
        <v>43301</v>
      </c>
      <c r="B30" s="211" t="s">
        <v>1125</v>
      </c>
      <c r="C30" s="211" t="s">
        <v>2080</v>
      </c>
      <c r="D30" s="211" t="s">
        <v>2081</v>
      </c>
      <c r="E30" s="211" t="s">
        <v>24</v>
      </c>
      <c r="F30" s="211" t="s">
        <v>24</v>
      </c>
      <c r="G30" s="211" t="s">
        <v>388</v>
      </c>
      <c r="H30" s="211"/>
    </row>
    <row r="31" spans="1:8" s="212" customFormat="1" ht="16" customHeight="1">
      <c r="A31" s="210">
        <v>43301</v>
      </c>
      <c r="B31" s="211" t="s">
        <v>4</v>
      </c>
      <c r="C31" s="211">
        <v>4560</v>
      </c>
      <c r="D31" s="211" t="s">
        <v>131</v>
      </c>
      <c r="E31" s="211" t="s">
        <v>5</v>
      </c>
      <c r="F31" s="211" t="s">
        <v>7</v>
      </c>
      <c r="G31" s="211" t="s">
        <v>388</v>
      </c>
      <c r="H31" s="211"/>
    </row>
    <row r="32" spans="1:8" s="212" customFormat="1" ht="16" customHeight="1">
      <c r="A32" s="210">
        <v>43302</v>
      </c>
      <c r="B32" s="211" t="s">
        <v>7</v>
      </c>
      <c r="C32" s="211">
        <v>54620</v>
      </c>
      <c r="D32" s="211" t="s">
        <v>845</v>
      </c>
      <c r="E32" s="211" t="s">
        <v>7</v>
      </c>
      <c r="F32" s="211" t="s">
        <v>620</v>
      </c>
      <c r="G32" s="211" t="s">
        <v>388</v>
      </c>
      <c r="H32" s="211"/>
    </row>
    <row r="33" spans="1:8" s="212" customFormat="1" ht="16" customHeight="1">
      <c r="A33" s="210">
        <v>43303</v>
      </c>
      <c r="B33" s="211" t="s">
        <v>4</v>
      </c>
      <c r="C33" s="211">
        <v>1520</v>
      </c>
      <c r="D33" s="211" t="s">
        <v>205</v>
      </c>
      <c r="E33" s="211" t="s">
        <v>79</v>
      </c>
      <c r="F33" s="211" t="s">
        <v>24</v>
      </c>
      <c r="G33" s="211" t="s">
        <v>388</v>
      </c>
      <c r="H33" s="211"/>
    </row>
    <row r="34" spans="1:8" s="212" customFormat="1" ht="16" customHeight="1">
      <c r="A34" s="210">
        <v>43303</v>
      </c>
      <c r="B34" s="211" t="s">
        <v>4</v>
      </c>
      <c r="C34" s="211">
        <v>8551</v>
      </c>
      <c r="D34" s="211" t="s">
        <v>505</v>
      </c>
      <c r="E34" s="211" t="s">
        <v>7</v>
      </c>
      <c r="F34" s="211" t="s">
        <v>7</v>
      </c>
      <c r="G34" s="211" t="s">
        <v>388</v>
      </c>
      <c r="H34" s="211"/>
    </row>
    <row r="35" spans="1:8" s="212" customFormat="1" ht="16" customHeight="1">
      <c r="A35" s="210">
        <v>43303</v>
      </c>
      <c r="B35" s="211" t="s">
        <v>4</v>
      </c>
      <c r="C35" s="211">
        <v>3932</v>
      </c>
      <c r="D35" s="211" t="s">
        <v>175</v>
      </c>
      <c r="E35" s="211" t="s">
        <v>7</v>
      </c>
      <c r="F35" s="211" t="s">
        <v>28</v>
      </c>
      <c r="G35" s="211" t="s">
        <v>388</v>
      </c>
      <c r="H35" s="211"/>
    </row>
    <row r="36" spans="1:8" s="212" customFormat="1" ht="16" customHeight="1">
      <c r="A36" s="210">
        <v>43304</v>
      </c>
      <c r="B36" s="211" t="s">
        <v>7</v>
      </c>
      <c r="C36" s="211">
        <v>57250</v>
      </c>
      <c r="D36" s="211" t="s">
        <v>2096</v>
      </c>
      <c r="E36" s="211" t="s">
        <v>7</v>
      </c>
      <c r="F36" s="211" t="s">
        <v>9</v>
      </c>
      <c r="G36" s="211" t="s">
        <v>388</v>
      </c>
      <c r="H36" s="211"/>
    </row>
    <row r="37" spans="1:8" s="212" customFormat="1" ht="16" customHeight="1">
      <c r="A37" s="210">
        <v>43304</v>
      </c>
      <c r="B37" s="211" t="s">
        <v>4</v>
      </c>
      <c r="C37" s="211">
        <v>8063</v>
      </c>
      <c r="D37" s="211" t="s">
        <v>133</v>
      </c>
      <c r="E37" s="211" t="s">
        <v>5</v>
      </c>
      <c r="F37" s="211" t="s">
        <v>7</v>
      </c>
      <c r="G37" s="211" t="s">
        <v>388</v>
      </c>
      <c r="H37" s="211"/>
    </row>
    <row r="38" spans="1:8" s="212" customFormat="1" ht="16" customHeight="1">
      <c r="A38" s="210">
        <v>43305</v>
      </c>
      <c r="B38" s="211" t="s">
        <v>7</v>
      </c>
      <c r="C38" s="211">
        <v>51200</v>
      </c>
      <c r="D38" s="211" t="s">
        <v>2105</v>
      </c>
      <c r="E38" s="211" t="s">
        <v>7</v>
      </c>
      <c r="F38" s="211" t="s">
        <v>7</v>
      </c>
      <c r="G38" s="211" t="s">
        <v>388</v>
      </c>
      <c r="H38" s="211"/>
    </row>
    <row r="39" spans="1:8" s="212" customFormat="1" ht="16" customHeight="1">
      <c r="A39" s="210">
        <v>43305</v>
      </c>
      <c r="B39" s="211" t="s">
        <v>4</v>
      </c>
      <c r="C39" s="211">
        <v>7260</v>
      </c>
      <c r="D39" s="211" t="s">
        <v>153</v>
      </c>
      <c r="E39" s="211" t="s">
        <v>7</v>
      </c>
      <c r="F39" s="211" t="s">
        <v>24</v>
      </c>
      <c r="G39" s="211" t="s">
        <v>388</v>
      </c>
      <c r="H39" s="211"/>
    </row>
    <row r="40" spans="1:8" s="212" customFormat="1" ht="16" customHeight="1">
      <c r="A40" s="210">
        <v>43305</v>
      </c>
      <c r="B40" s="211" t="s">
        <v>7</v>
      </c>
      <c r="C40" s="211">
        <v>28700</v>
      </c>
      <c r="D40" s="211" t="s">
        <v>2106</v>
      </c>
      <c r="E40" s="211" t="s">
        <v>7</v>
      </c>
      <c r="F40" s="211" t="s">
        <v>7</v>
      </c>
      <c r="G40" s="211" t="s">
        <v>388</v>
      </c>
      <c r="H40" s="211"/>
    </row>
    <row r="41" spans="1:8" s="212" customFormat="1" ht="16" customHeight="1">
      <c r="A41" s="210">
        <v>43306</v>
      </c>
      <c r="B41" s="211" t="s">
        <v>7</v>
      </c>
      <c r="C41" s="211">
        <v>88110</v>
      </c>
      <c r="D41" s="211" t="s">
        <v>2115</v>
      </c>
      <c r="E41" s="211" t="s">
        <v>7</v>
      </c>
      <c r="F41" s="211" t="s">
        <v>9</v>
      </c>
      <c r="G41" s="211" t="s">
        <v>388</v>
      </c>
      <c r="H41" s="211"/>
    </row>
    <row r="42" spans="1:8" s="212" customFormat="1" ht="16" customHeight="1">
      <c r="A42" s="210">
        <v>43307</v>
      </c>
      <c r="B42" s="218" t="s">
        <v>4</v>
      </c>
      <c r="C42" s="211">
        <v>6435</v>
      </c>
      <c r="D42" s="211" t="s">
        <v>168</v>
      </c>
      <c r="E42" s="211" t="s">
        <v>5</v>
      </c>
      <c r="F42" s="211" t="s">
        <v>6</v>
      </c>
      <c r="G42" s="211" t="s">
        <v>388</v>
      </c>
      <c r="H42" s="211"/>
    </row>
    <row r="43" spans="1:8" s="212" customFormat="1" ht="16" customHeight="1">
      <c r="A43" s="210">
        <v>43288</v>
      </c>
      <c r="B43" s="211" t="s">
        <v>7</v>
      </c>
      <c r="C43" s="211">
        <v>57730</v>
      </c>
      <c r="D43" s="211" t="s">
        <v>2025</v>
      </c>
      <c r="E43" s="211" t="s">
        <v>7</v>
      </c>
      <c r="F43" s="211" t="s">
        <v>7</v>
      </c>
      <c r="G43" s="211" t="s">
        <v>634</v>
      </c>
      <c r="H43" s="211"/>
    </row>
    <row r="44" spans="1:8" s="212" customFormat="1" ht="16" customHeight="1">
      <c r="A44" s="210">
        <v>43282</v>
      </c>
      <c r="B44" s="211" t="s">
        <v>1992</v>
      </c>
      <c r="C44" s="211" t="s">
        <v>1993</v>
      </c>
      <c r="D44" s="211" t="s">
        <v>1994</v>
      </c>
      <c r="E44" s="211" t="s">
        <v>24</v>
      </c>
      <c r="F44" s="211" t="s">
        <v>24</v>
      </c>
      <c r="G44" s="211" t="s">
        <v>1115</v>
      </c>
      <c r="H44" s="211"/>
    </row>
    <row r="45" spans="1:8" s="212" customFormat="1" ht="16" customHeight="1">
      <c r="A45" s="210">
        <v>43284</v>
      </c>
      <c r="B45" s="211" t="s">
        <v>4</v>
      </c>
      <c r="C45" s="211">
        <v>4575</v>
      </c>
      <c r="D45" s="211" t="s">
        <v>131</v>
      </c>
      <c r="E45" s="211" t="s">
        <v>5</v>
      </c>
      <c r="F45" s="211" t="s">
        <v>7</v>
      </c>
      <c r="G45" s="211" t="s">
        <v>1115</v>
      </c>
      <c r="H45" s="211"/>
    </row>
    <row r="46" spans="1:8" s="212" customFormat="1" ht="16" customHeight="1">
      <c r="A46" s="210">
        <v>43286</v>
      </c>
      <c r="B46" s="211" t="s">
        <v>4</v>
      </c>
      <c r="C46" s="211">
        <v>9633</v>
      </c>
      <c r="D46" s="211" t="s">
        <v>332</v>
      </c>
      <c r="E46" s="211" t="s">
        <v>5</v>
      </c>
      <c r="F46" s="211" t="s">
        <v>6</v>
      </c>
      <c r="G46" s="211" t="s">
        <v>1115</v>
      </c>
      <c r="H46" s="211"/>
    </row>
    <row r="47" spans="1:8" s="212" customFormat="1" ht="16" customHeight="1">
      <c r="A47" s="210">
        <v>43297</v>
      </c>
      <c r="B47" s="211" t="s">
        <v>7</v>
      </c>
      <c r="C47" s="211">
        <v>57310</v>
      </c>
      <c r="D47" s="211" t="s">
        <v>2060</v>
      </c>
      <c r="E47" s="211" t="s">
        <v>7</v>
      </c>
      <c r="F47" s="211" t="s">
        <v>7</v>
      </c>
      <c r="G47" s="211" t="s">
        <v>1115</v>
      </c>
      <c r="H47" s="211"/>
    </row>
    <row r="48" spans="1:8" s="212" customFormat="1">
      <c r="A48" s="210">
        <v>43300</v>
      </c>
      <c r="B48" s="211" t="s">
        <v>7</v>
      </c>
      <c r="C48" s="211">
        <v>57840</v>
      </c>
      <c r="D48" s="211" t="s">
        <v>2073</v>
      </c>
      <c r="E48" s="211" t="s">
        <v>7</v>
      </c>
      <c r="F48" s="211" t="s">
        <v>7</v>
      </c>
      <c r="G48" s="211" t="s">
        <v>1115</v>
      </c>
      <c r="H48" s="211"/>
    </row>
    <row r="49" spans="1:8" s="212" customFormat="1">
      <c r="A49" s="210">
        <v>43300</v>
      </c>
      <c r="B49" s="211" t="s">
        <v>7</v>
      </c>
      <c r="C49" s="211">
        <v>37320</v>
      </c>
      <c r="D49" s="211" t="s">
        <v>2076</v>
      </c>
      <c r="E49" s="211" t="s">
        <v>7</v>
      </c>
      <c r="F49" s="211" t="s">
        <v>24</v>
      </c>
      <c r="G49" s="211" t="s">
        <v>1115</v>
      </c>
      <c r="H49" s="211"/>
    </row>
    <row r="50" spans="1:8" s="212" customFormat="1">
      <c r="A50" s="210">
        <v>43309</v>
      </c>
      <c r="B50" s="211" t="s">
        <v>4</v>
      </c>
      <c r="C50" s="211">
        <v>8081</v>
      </c>
      <c r="D50" s="211" t="s">
        <v>133</v>
      </c>
      <c r="E50" s="211" t="s">
        <v>24</v>
      </c>
      <c r="F50" s="211" t="s">
        <v>7</v>
      </c>
      <c r="G50" s="211" t="s">
        <v>1115</v>
      </c>
      <c r="H50" s="211"/>
    </row>
    <row r="51" spans="1:8" s="212" customFormat="1">
      <c r="A51" s="210">
        <v>43310</v>
      </c>
      <c r="B51" s="211" t="s">
        <v>4</v>
      </c>
      <c r="C51" s="211">
        <v>4670</v>
      </c>
      <c r="D51" s="211" t="s">
        <v>131</v>
      </c>
      <c r="E51" s="211" t="s">
        <v>5</v>
      </c>
      <c r="F51" s="211" t="s">
        <v>5</v>
      </c>
      <c r="G51" s="211" t="s">
        <v>1115</v>
      </c>
      <c r="H51" s="211"/>
    </row>
    <row r="52" spans="1:8" s="212" customFormat="1">
      <c r="A52" s="210">
        <v>43311</v>
      </c>
      <c r="B52" s="211" t="s">
        <v>4</v>
      </c>
      <c r="C52" s="211">
        <v>8355</v>
      </c>
      <c r="D52" s="211" t="s">
        <v>295</v>
      </c>
      <c r="E52" s="211" t="s">
        <v>5</v>
      </c>
      <c r="F52" s="211" t="s">
        <v>5</v>
      </c>
      <c r="G52" s="211" t="s">
        <v>1115</v>
      </c>
      <c r="H52" s="211"/>
    </row>
    <row r="53" spans="1:8" s="212" customFormat="1">
      <c r="A53" s="210">
        <v>43311</v>
      </c>
      <c r="B53" s="211" t="s">
        <v>4</v>
      </c>
      <c r="C53" s="211">
        <v>8356</v>
      </c>
      <c r="D53" s="211" t="s">
        <v>295</v>
      </c>
      <c r="E53" s="211" t="s">
        <v>5</v>
      </c>
      <c r="F53" s="211" t="s">
        <v>5</v>
      </c>
      <c r="G53" s="211" t="s">
        <v>1115</v>
      </c>
      <c r="H53" s="211"/>
    </row>
    <row r="54" spans="1:8" s="212" customFormat="1">
      <c r="A54" s="210">
        <v>43312</v>
      </c>
      <c r="B54" s="211" t="s">
        <v>4</v>
      </c>
      <c r="C54" s="211">
        <v>57970</v>
      </c>
      <c r="D54" s="211" t="s">
        <v>739</v>
      </c>
      <c r="E54" s="211" t="s">
        <v>7</v>
      </c>
      <c r="F54" s="211" t="s">
        <v>7</v>
      </c>
      <c r="G54" s="211" t="s">
        <v>1115</v>
      </c>
      <c r="H54" s="211"/>
    </row>
    <row r="55" spans="1:8" s="212" customFormat="1">
      <c r="A55" s="210">
        <v>43282</v>
      </c>
      <c r="B55" s="211" t="s">
        <v>4</v>
      </c>
      <c r="C55" s="211">
        <v>1116</v>
      </c>
      <c r="D55" s="211" t="s">
        <v>205</v>
      </c>
      <c r="E55" s="211" t="s">
        <v>5</v>
      </c>
      <c r="F55" s="211" t="s">
        <v>5</v>
      </c>
      <c r="G55" s="211" t="s">
        <v>2813</v>
      </c>
      <c r="H55" s="211"/>
    </row>
    <row r="56" spans="1:8" s="212" customFormat="1">
      <c r="A56" s="210">
        <v>43295</v>
      </c>
      <c r="B56" s="211" t="s">
        <v>4</v>
      </c>
      <c r="C56" s="211">
        <v>1370</v>
      </c>
      <c r="D56" s="211" t="s">
        <v>205</v>
      </c>
      <c r="E56" s="211" t="s">
        <v>7</v>
      </c>
      <c r="F56" s="211" t="s">
        <v>7</v>
      </c>
      <c r="G56" s="211" t="s">
        <v>2798</v>
      </c>
      <c r="H56" s="211"/>
    </row>
    <row r="57" spans="1:8" s="212" customFormat="1">
      <c r="A57" s="210">
        <v>43303</v>
      </c>
      <c r="B57" s="211" t="s">
        <v>4</v>
      </c>
      <c r="C57" s="211">
        <v>2167</v>
      </c>
      <c r="D57" s="211" t="s">
        <v>205</v>
      </c>
      <c r="E57" s="211" t="s">
        <v>7</v>
      </c>
      <c r="F57" s="211" t="s">
        <v>24</v>
      </c>
      <c r="G57" s="211" t="s">
        <v>2720</v>
      </c>
      <c r="H57" s="211"/>
    </row>
    <row r="58" spans="1:8" s="212" customFormat="1">
      <c r="A58" s="210">
        <v>43311</v>
      </c>
      <c r="B58" s="211" t="s">
        <v>4</v>
      </c>
      <c r="C58" s="211">
        <v>4976</v>
      </c>
      <c r="D58" s="211" t="s">
        <v>340</v>
      </c>
      <c r="E58" s="211" t="s">
        <v>7</v>
      </c>
      <c r="F58" s="211" t="s">
        <v>7</v>
      </c>
      <c r="G58" s="211" t="s">
        <v>1244</v>
      </c>
      <c r="H58" s="211"/>
    </row>
    <row r="59" spans="1:8" s="212" customFormat="1">
      <c r="A59" s="210">
        <v>43286</v>
      </c>
      <c r="B59" s="211" t="s">
        <v>4</v>
      </c>
      <c r="C59" s="211">
        <v>5838</v>
      </c>
      <c r="D59" s="211" t="s">
        <v>184</v>
      </c>
      <c r="E59" s="211" t="s">
        <v>7</v>
      </c>
      <c r="F59" s="211" t="s">
        <v>24</v>
      </c>
      <c r="G59" s="211" t="s">
        <v>2793</v>
      </c>
      <c r="H59" s="211"/>
    </row>
    <row r="60" spans="1:8" s="212" customFormat="1">
      <c r="A60" s="210">
        <v>43285</v>
      </c>
      <c r="B60" s="211" t="s">
        <v>7</v>
      </c>
      <c r="C60" s="211">
        <v>54590</v>
      </c>
      <c r="D60" s="211" t="s">
        <v>849</v>
      </c>
      <c r="E60" s="211" t="s">
        <v>7</v>
      </c>
      <c r="F60" s="211" t="s">
        <v>7</v>
      </c>
      <c r="G60" s="211" t="s">
        <v>2790</v>
      </c>
      <c r="H60" s="211"/>
    </row>
    <row r="61" spans="1:8" s="212" customFormat="1">
      <c r="A61" s="210">
        <v>43305</v>
      </c>
      <c r="B61" s="211" t="s">
        <v>4</v>
      </c>
      <c r="C61" s="211">
        <v>7540</v>
      </c>
      <c r="D61" s="211" t="s">
        <v>1215</v>
      </c>
      <c r="E61" s="211" t="s">
        <v>25</v>
      </c>
      <c r="F61" s="211" t="s">
        <v>35</v>
      </c>
      <c r="G61" s="211" t="s">
        <v>2806</v>
      </c>
      <c r="H61" s="211"/>
    </row>
    <row r="62" spans="1:8" s="212" customFormat="1">
      <c r="A62" s="210">
        <v>43304</v>
      </c>
      <c r="B62" s="211" t="s">
        <v>4</v>
      </c>
      <c r="C62" s="211">
        <v>7221</v>
      </c>
      <c r="D62" s="211" t="s">
        <v>153</v>
      </c>
      <c r="E62" s="211" t="s">
        <v>5</v>
      </c>
      <c r="F62" s="211" t="s">
        <v>6</v>
      </c>
      <c r="G62" s="211" t="s">
        <v>2805</v>
      </c>
      <c r="H62" s="211"/>
    </row>
    <row r="63" spans="1:8" s="212" customFormat="1">
      <c r="A63" s="210">
        <v>43303</v>
      </c>
      <c r="B63" s="211" t="s">
        <v>4</v>
      </c>
      <c r="C63" s="211">
        <v>8076</v>
      </c>
      <c r="D63" s="211" t="s">
        <v>133</v>
      </c>
      <c r="E63" s="211" t="s">
        <v>7</v>
      </c>
      <c r="F63" s="211" t="s">
        <v>5</v>
      </c>
      <c r="G63" s="211" t="s">
        <v>2804</v>
      </c>
      <c r="H63" s="211"/>
    </row>
    <row r="64" spans="1:8" s="212" customFormat="1">
      <c r="A64" s="210">
        <v>87</v>
      </c>
      <c r="B64" s="211" t="s">
        <v>22</v>
      </c>
      <c r="C64" s="211">
        <v>6769</v>
      </c>
      <c r="D64" s="211" t="s">
        <v>2014</v>
      </c>
      <c r="E64" s="211" t="s">
        <v>7</v>
      </c>
      <c r="F64" s="211" t="s">
        <v>7</v>
      </c>
      <c r="G64" s="211" t="s">
        <v>123</v>
      </c>
      <c r="H64" s="211"/>
    </row>
    <row r="65" spans="1:8" s="212" customFormat="1">
      <c r="A65" s="210">
        <v>43286</v>
      </c>
      <c r="B65" s="211" t="s">
        <v>4</v>
      </c>
      <c r="C65" s="211">
        <v>1813</v>
      </c>
      <c r="D65" s="211" t="s">
        <v>2019</v>
      </c>
      <c r="E65" s="211" t="s">
        <v>6</v>
      </c>
      <c r="F65" s="211" t="s">
        <v>7</v>
      </c>
      <c r="G65" s="211" t="s">
        <v>123</v>
      </c>
      <c r="H65" s="211"/>
    </row>
    <row r="66" spans="1:8" s="212" customFormat="1">
      <c r="A66" s="210">
        <v>43295</v>
      </c>
      <c r="B66" s="211" t="s">
        <v>4</v>
      </c>
      <c r="C66" s="211">
        <v>4523</v>
      </c>
      <c r="D66" s="211" t="s">
        <v>141</v>
      </c>
      <c r="E66" s="211" t="s">
        <v>7</v>
      </c>
      <c r="F66" s="211" t="s">
        <v>9</v>
      </c>
      <c r="G66" s="211" t="s">
        <v>123</v>
      </c>
      <c r="H66" s="211"/>
    </row>
    <row r="67" spans="1:8" s="212" customFormat="1">
      <c r="A67" s="210">
        <v>43296</v>
      </c>
      <c r="B67" s="211" t="s">
        <v>4</v>
      </c>
      <c r="C67" s="211">
        <v>8710</v>
      </c>
      <c r="D67" s="211" t="s">
        <v>1405</v>
      </c>
      <c r="E67" s="211" t="s">
        <v>7</v>
      </c>
      <c r="F67" s="211" t="s">
        <v>7</v>
      </c>
      <c r="G67" s="211" t="s">
        <v>123</v>
      </c>
      <c r="H67" s="211"/>
    </row>
    <row r="68" spans="1:8" s="212" customFormat="1">
      <c r="A68" s="210">
        <v>43301</v>
      </c>
      <c r="B68" s="211" t="s">
        <v>4</v>
      </c>
      <c r="C68" s="211">
        <v>4925</v>
      </c>
      <c r="D68" s="211" t="s">
        <v>152</v>
      </c>
      <c r="E68" s="211" t="s">
        <v>5</v>
      </c>
      <c r="F68" s="211" t="s">
        <v>6</v>
      </c>
      <c r="G68" s="211" t="s">
        <v>123</v>
      </c>
      <c r="H68" s="211"/>
    </row>
    <row r="69" spans="1:8" s="212" customFormat="1">
      <c r="A69" s="210">
        <v>43304</v>
      </c>
      <c r="B69" s="211" t="s">
        <v>4</v>
      </c>
      <c r="C69" s="211">
        <v>4382</v>
      </c>
      <c r="D69" s="211" t="s">
        <v>158</v>
      </c>
      <c r="E69" s="211" t="s">
        <v>5</v>
      </c>
      <c r="F69" s="211" t="s">
        <v>7</v>
      </c>
      <c r="G69" s="211" t="s">
        <v>123</v>
      </c>
      <c r="H69" s="211"/>
    </row>
    <row r="70" spans="1:8" s="212" customFormat="1">
      <c r="A70" s="210">
        <v>43309</v>
      </c>
      <c r="B70" s="211" t="s">
        <v>4</v>
      </c>
      <c r="C70" s="211">
        <v>1862</v>
      </c>
      <c r="D70" s="211" t="s">
        <v>205</v>
      </c>
      <c r="E70" s="211" t="s">
        <v>5</v>
      </c>
      <c r="F70" s="211" t="s">
        <v>6</v>
      </c>
      <c r="G70" s="211" t="s">
        <v>123</v>
      </c>
      <c r="H70" s="211"/>
    </row>
    <row r="71" spans="1:8" s="212" customFormat="1">
      <c r="A71" s="210">
        <v>43309</v>
      </c>
      <c r="B71" s="211" t="s">
        <v>4</v>
      </c>
      <c r="C71" s="211">
        <v>4577</v>
      </c>
      <c r="D71" s="211" t="s">
        <v>131</v>
      </c>
      <c r="E71" s="211" t="s">
        <v>5</v>
      </c>
      <c r="F71" s="211" t="s">
        <v>5</v>
      </c>
      <c r="G71" s="211" t="s">
        <v>123</v>
      </c>
      <c r="H71" s="211"/>
    </row>
    <row r="72" spans="1:8" s="212" customFormat="1">
      <c r="A72" s="210">
        <v>43309</v>
      </c>
      <c r="B72" s="211" t="s">
        <v>4</v>
      </c>
      <c r="C72" s="211">
        <v>1840</v>
      </c>
      <c r="D72" s="211" t="s">
        <v>205</v>
      </c>
      <c r="E72" s="211" t="s">
        <v>7</v>
      </c>
      <c r="F72" s="211" t="s">
        <v>24</v>
      </c>
      <c r="G72" s="211" t="s">
        <v>123</v>
      </c>
      <c r="H72" s="211"/>
    </row>
    <row r="73" spans="1:8" s="212" customFormat="1">
      <c r="A73" s="210">
        <v>43309</v>
      </c>
      <c r="B73" s="211" t="s">
        <v>4</v>
      </c>
      <c r="C73" s="211">
        <v>4243</v>
      </c>
      <c r="D73" s="211" t="s">
        <v>141</v>
      </c>
      <c r="E73" s="211" t="s">
        <v>25</v>
      </c>
      <c r="F73" s="211" t="s">
        <v>7</v>
      </c>
      <c r="G73" s="211" t="s">
        <v>123</v>
      </c>
      <c r="H73" s="211"/>
    </row>
    <row r="74" spans="1:8" s="212" customFormat="1">
      <c r="A74" s="210">
        <v>43310</v>
      </c>
      <c r="B74" s="211" t="s">
        <v>4</v>
      </c>
      <c r="C74" s="211">
        <v>4980</v>
      </c>
      <c r="D74" s="211" t="s">
        <v>2079</v>
      </c>
      <c r="E74" s="211" t="s">
        <v>5</v>
      </c>
      <c r="F74" s="211" t="s">
        <v>5</v>
      </c>
      <c r="G74" s="211" t="s">
        <v>123</v>
      </c>
      <c r="H74" s="211"/>
    </row>
    <row r="75" spans="1:8" s="212" customFormat="1">
      <c r="A75" s="210">
        <v>43311</v>
      </c>
      <c r="B75" s="211" t="s">
        <v>4</v>
      </c>
      <c r="C75" s="211">
        <v>4470</v>
      </c>
      <c r="D75" s="211" t="s">
        <v>139</v>
      </c>
      <c r="E75" s="211" t="s">
        <v>5</v>
      </c>
      <c r="F75" s="211" t="s">
        <v>5</v>
      </c>
      <c r="G75" s="211" t="s">
        <v>123</v>
      </c>
      <c r="H75" s="211"/>
    </row>
    <row r="76" spans="1:8" s="212" customFormat="1">
      <c r="A76" s="210">
        <v>43305</v>
      </c>
      <c r="B76" s="211" t="s">
        <v>4</v>
      </c>
      <c r="C76" s="211">
        <v>7463</v>
      </c>
      <c r="D76" s="211" t="s">
        <v>736</v>
      </c>
      <c r="E76" s="211" t="s">
        <v>5</v>
      </c>
      <c r="F76" s="211" t="s">
        <v>6</v>
      </c>
      <c r="G76" s="211" t="s">
        <v>918</v>
      </c>
      <c r="H76" s="211"/>
    </row>
    <row r="77" spans="1:8" s="212" customFormat="1">
      <c r="A77" s="210">
        <v>43285</v>
      </c>
      <c r="B77" s="211" t="s">
        <v>7</v>
      </c>
      <c r="C77" s="211">
        <v>57390</v>
      </c>
      <c r="D77" s="211" t="s">
        <v>350</v>
      </c>
      <c r="E77" s="211" t="s">
        <v>7</v>
      </c>
      <c r="F77" s="211" t="s">
        <v>7</v>
      </c>
      <c r="G77" s="211" t="s">
        <v>2792</v>
      </c>
      <c r="H77" s="211"/>
    </row>
    <row r="78" spans="1:8" s="212" customFormat="1" ht="15" customHeight="1">
      <c r="A78" s="210">
        <v>43288</v>
      </c>
      <c r="B78" s="211" t="s">
        <v>7</v>
      </c>
      <c r="C78" s="211">
        <v>57570</v>
      </c>
      <c r="D78" s="211" t="s">
        <v>641</v>
      </c>
      <c r="E78" s="211" t="s">
        <v>7</v>
      </c>
      <c r="F78" s="211" t="s">
        <v>24</v>
      </c>
      <c r="G78" s="211" t="s">
        <v>2794</v>
      </c>
      <c r="H78" s="213"/>
    </row>
    <row r="79" spans="1:8" s="212" customFormat="1">
      <c r="A79" s="210">
        <v>43298</v>
      </c>
      <c r="B79" s="211" t="s">
        <v>4</v>
      </c>
      <c r="C79" s="211">
        <v>8715</v>
      </c>
      <c r="D79" s="211" t="s">
        <v>2061</v>
      </c>
      <c r="E79" s="211" t="s">
        <v>5</v>
      </c>
      <c r="F79" s="211" t="s">
        <v>6</v>
      </c>
      <c r="G79" s="211" t="s">
        <v>2799</v>
      </c>
      <c r="H79" s="211"/>
    </row>
    <row r="80" spans="1:8" s="212" customFormat="1">
      <c r="A80" s="210">
        <v>43284</v>
      </c>
      <c r="B80" s="211" t="s">
        <v>4</v>
      </c>
      <c r="C80" s="211">
        <v>1940</v>
      </c>
      <c r="D80" s="211" t="s">
        <v>205</v>
      </c>
      <c r="E80" s="211" t="s">
        <v>18</v>
      </c>
      <c r="F80" s="211" t="s">
        <v>7</v>
      </c>
      <c r="G80" s="211" t="s">
        <v>510</v>
      </c>
      <c r="H80" s="211"/>
    </row>
    <row r="81" spans="1:8" s="212" customFormat="1">
      <c r="A81" s="210">
        <v>43307</v>
      </c>
      <c r="B81" s="211" t="s">
        <v>984</v>
      </c>
      <c r="C81" s="211" t="s">
        <v>2121</v>
      </c>
      <c r="D81" s="211" t="s">
        <v>2122</v>
      </c>
      <c r="E81" s="211" t="s">
        <v>273</v>
      </c>
      <c r="F81" s="211" t="s">
        <v>24</v>
      </c>
      <c r="G81" s="211" t="s">
        <v>2123</v>
      </c>
      <c r="H81" s="211"/>
    </row>
    <row r="82" spans="1:8" s="212" customFormat="1">
      <c r="A82" s="210">
        <v>43311</v>
      </c>
      <c r="B82" s="211" t="s">
        <v>2146</v>
      </c>
      <c r="C82" s="211">
        <v>6515</v>
      </c>
      <c r="D82" s="211" t="s">
        <v>2147</v>
      </c>
      <c r="E82" s="211" t="s">
        <v>984</v>
      </c>
      <c r="F82" s="211" t="s">
        <v>2148</v>
      </c>
      <c r="G82" s="211" t="s">
        <v>2149</v>
      </c>
      <c r="H82" s="211"/>
    </row>
    <row r="83" spans="1:8" s="212" customFormat="1">
      <c r="A83" s="210">
        <v>43300</v>
      </c>
      <c r="B83" s="211" t="s">
        <v>7</v>
      </c>
      <c r="C83" s="211">
        <v>57390</v>
      </c>
      <c r="D83" s="211" t="s">
        <v>669</v>
      </c>
      <c r="E83" s="211" t="s">
        <v>7</v>
      </c>
      <c r="F83" s="211" t="s">
        <v>7</v>
      </c>
      <c r="G83" s="211" t="s">
        <v>2074</v>
      </c>
      <c r="H83" s="211"/>
    </row>
    <row r="84" spans="1:8" s="212" customFormat="1">
      <c r="A84" s="210">
        <v>43301</v>
      </c>
      <c r="B84" s="211" t="s">
        <v>4</v>
      </c>
      <c r="C84" s="211">
        <v>4981</v>
      </c>
      <c r="D84" s="211" t="s">
        <v>2079</v>
      </c>
      <c r="E84" s="211" t="s">
        <v>5</v>
      </c>
      <c r="F84" s="211" t="s">
        <v>5</v>
      </c>
      <c r="G84" s="211" t="s">
        <v>1763</v>
      </c>
      <c r="H84" s="211"/>
    </row>
    <row r="85" spans="1:8" s="212" customFormat="1">
      <c r="A85" s="210">
        <v>43298</v>
      </c>
      <c r="B85" s="211" t="s">
        <v>4</v>
      </c>
      <c r="C85" s="211">
        <v>4650</v>
      </c>
      <c r="D85" s="211" t="s">
        <v>131</v>
      </c>
      <c r="E85" s="211" t="s">
        <v>5</v>
      </c>
      <c r="F85" s="211" t="s">
        <v>7</v>
      </c>
      <c r="G85" s="211" t="s">
        <v>260</v>
      </c>
      <c r="H85" s="211"/>
    </row>
    <row r="86" spans="1:8" s="212" customFormat="1">
      <c r="A86" s="210">
        <v>43312</v>
      </c>
      <c r="B86" s="211" t="s">
        <v>4</v>
      </c>
      <c r="C86" s="211">
        <v>2319</v>
      </c>
      <c r="D86" s="211" t="s">
        <v>136</v>
      </c>
      <c r="E86" s="211" t="s">
        <v>6</v>
      </c>
      <c r="F86" s="211" t="s">
        <v>5</v>
      </c>
      <c r="G86" s="211" t="s">
        <v>260</v>
      </c>
      <c r="H86" s="211"/>
    </row>
    <row r="87" spans="1:8" s="212" customFormat="1">
      <c r="A87" s="210">
        <v>43285</v>
      </c>
      <c r="B87" s="211" t="s">
        <v>7</v>
      </c>
      <c r="C87" s="211">
        <v>57390</v>
      </c>
      <c r="D87" s="211" t="s">
        <v>350</v>
      </c>
      <c r="E87" s="211" t="s">
        <v>7</v>
      </c>
      <c r="F87" s="211" t="s">
        <v>7</v>
      </c>
      <c r="G87" s="211" t="s">
        <v>65</v>
      </c>
      <c r="H87" s="211"/>
    </row>
    <row r="88" spans="1:8" s="212" customFormat="1">
      <c r="A88" s="210">
        <v>43296</v>
      </c>
      <c r="B88" s="211" t="s">
        <v>6</v>
      </c>
      <c r="C88" s="211">
        <v>54338</v>
      </c>
      <c r="D88" s="211" t="s">
        <v>400</v>
      </c>
      <c r="E88" s="211" t="s">
        <v>6</v>
      </c>
      <c r="F88" s="211" t="s">
        <v>1826</v>
      </c>
      <c r="G88" s="211" t="s">
        <v>65</v>
      </c>
      <c r="H88" s="211"/>
    </row>
    <row r="89" spans="1:8" s="212" customFormat="1">
      <c r="A89" s="210">
        <v>43297</v>
      </c>
      <c r="B89" s="211" t="s">
        <v>7</v>
      </c>
      <c r="C89" s="211">
        <v>52300</v>
      </c>
      <c r="D89" s="211" t="s">
        <v>2059</v>
      </c>
      <c r="E89" s="211" t="s">
        <v>7</v>
      </c>
      <c r="F89" s="211" t="s">
        <v>7</v>
      </c>
      <c r="G89" s="211" t="s">
        <v>65</v>
      </c>
      <c r="H89" s="211"/>
    </row>
    <row r="90" spans="1:8" s="212" customFormat="1">
      <c r="A90" s="210">
        <v>43302</v>
      </c>
      <c r="B90" s="211" t="s">
        <v>7</v>
      </c>
      <c r="C90" s="211">
        <v>75003</v>
      </c>
      <c r="D90" s="211" t="s">
        <v>716</v>
      </c>
      <c r="E90" s="211" t="s">
        <v>18</v>
      </c>
      <c r="F90" s="211" t="s">
        <v>14</v>
      </c>
      <c r="G90" s="211" t="s">
        <v>65</v>
      </c>
      <c r="H90" s="211"/>
    </row>
    <row r="91" spans="1:8" s="212" customFormat="1">
      <c r="A91" s="210">
        <v>43307</v>
      </c>
      <c r="B91" s="211" t="s">
        <v>4</v>
      </c>
      <c r="C91" s="211">
        <v>5875</v>
      </c>
      <c r="D91" s="211" t="s">
        <v>1365</v>
      </c>
      <c r="E91" s="211" t="s">
        <v>5</v>
      </c>
      <c r="F91" s="211" t="s">
        <v>6</v>
      </c>
      <c r="G91" s="211" t="s">
        <v>65</v>
      </c>
      <c r="H91" s="211"/>
    </row>
    <row r="92" spans="1:8" s="212" customFormat="1">
      <c r="A92" s="210">
        <v>43291</v>
      </c>
      <c r="B92" s="211" t="s">
        <v>6</v>
      </c>
      <c r="C92" s="211">
        <v>54457</v>
      </c>
      <c r="D92" s="211" t="s">
        <v>473</v>
      </c>
      <c r="E92" s="211" t="s">
        <v>18</v>
      </c>
      <c r="F92" s="211" t="s">
        <v>6</v>
      </c>
      <c r="G92" s="211" t="s">
        <v>64</v>
      </c>
      <c r="H92" s="211"/>
    </row>
    <row r="93" spans="1:8" s="212" customFormat="1">
      <c r="A93" s="210">
        <v>43298</v>
      </c>
      <c r="B93" s="211" t="s">
        <v>4</v>
      </c>
      <c r="C93" s="211">
        <v>8365</v>
      </c>
      <c r="D93" s="211" t="s">
        <v>133</v>
      </c>
      <c r="E93" s="211" t="s">
        <v>24</v>
      </c>
      <c r="F93" s="211" t="s">
        <v>7</v>
      </c>
      <c r="G93" s="211" t="s">
        <v>64</v>
      </c>
      <c r="H93" s="211"/>
    </row>
    <row r="94" spans="1:8" s="212" customFormat="1">
      <c r="A94" s="210">
        <v>43306</v>
      </c>
      <c r="B94" s="211" t="s">
        <v>22</v>
      </c>
      <c r="C94" s="211">
        <v>4845</v>
      </c>
      <c r="D94" s="211" t="s">
        <v>296</v>
      </c>
      <c r="E94" s="211" t="s">
        <v>7</v>
      </c>
      <c r="F94" s="211" t="s">
        <v>24</v>
      </c>
      <c r="G94" s="211" t="s">
        <v>2113</v>
      </c>
      <c r="H94" s="211"/>
    </row>
    <row r="95" spans="1:8" s="212" customFormat="1">
      <c r="A95" s="210">
        <v>43289</v>
      </c>
      <c r="B95" s="211" t="s">
        <v>7</v>
      </c>
      <c r="C95" s="211">
        <v>57050</v>
      </c>
      <c r="D95" s="211" t="s">
        <v>1300</v>
      </c>
      <c r="E95" s="211" t="s">
        <v>7</v>
      </c>
      <c r="F95" s="211" t="s">
        <v>24</v>
      </c>
      <c r="G95" s="211" t="s">
        <v>2795</v>
      </c>
      <c r="H95" s="211"/>
    </row>
    <row r="96" spans="1:8" s="212" customFormat="1">
      <c r="A96" s="210">
        <v>43289</v>
      </c>
      <c r="B96" s="211" t="s">
        <v>4</v>
      </c>
      <c r="C96" s="211">
        <v>4973</v>
      </c>
      <c r="D96" s="211" t="s">
        <v>340</v>
      </c>
      <c r="E96" s="211" t="s">
        <v>5</v>
      </c>
      <c r="F96" s="211" t="s">
        <v>7</v>
      </c>
      <c r="G96" s="211" t="s">
        <v>2795</v>
      </c>
      <c r="H96" s="211"/>
    </row>
    <row r="97" spans="1:8" s="212" customFormat="1">
      <c r="A97" s="210">
        <v>43290</v>
      </c>
      <c r="B97" s="211" t="s">
        <v>6</v>
      </c>
      <c r="C97" s="211">
        <v>66706</v>
      </c>
      <c r="D97" s="211" t="s">
        <v>219</v>
      </c>
      <c r="E97" s="211" t="s">
        <v>6</v>
      </c>
      <c r="F97" s="211" t="s">
        <v>24</v>
      </c>
      <c r="G97" s="211" t="s">
        <v>2795</v>
      </c>
      <c r="H97" s="211"/>
    </row>
    <row r="98" spans="1:8" s="212" customFormat="1">
      <c r="A98" s="210">
        <v>43307</v>
      </c>
      <c r="B98" s="211" t="s">
        <v>7</v>
      </c>
      <c r="C98" s="211">
        <v>57645</v>
      </c>
      <c r="D98" s="211" t="s">
        <v>2127</v>
      </c>
      <c r="E98" s="211" t="s">
        <v>7</v>
      </c>
      <c r="F98" s="211" t="s">
        <v>24</v>
      </c>
      <c r="G98" s="211" t="s">
        <v>2808</v>
      </c>
      <c r="H98" s="211"/>
    </row>
    <row r="99" spans="1:8" s="212" customFormat="1">
      <c r="A99" s="210">
        <v>43282</v>
      </c>
      <c r="B99" s="211" t="s">
        <v>4</v>
      </c>
      <c r="C99" s="211">
        <v>2439</v>
      </c>
      <c r="D99" s="211" t="s">
        <v>205</v>
      </c>
      <c r="E99" s="211" t="s">
        <v>984</v>
      </c>
      <c r="F99" s="211" t="s">
        <v>24</v>
      </c>
      <c r="G99" s="211" t="s">
        <v>2733</v>
      </c>
      <c r="H99" s="211"/>
    </row>
    <row r="100" spans="1:8" s="212" customFormat="1">
      <c r="A100" s="210">
        <v>43284</v>
      </c>
      <c r="B100" s="211" t="s">
        <v>22</v>
      </c>
      <c r="C100" s="211">
        <v>6780</v>
      </c>
      <c r="D100" s="211" t="s">
        <v>730</v>
      </c>
      <c r="E100" s="211" t="s">
        <v>7</v>
      </c>
      <c r="F100" s="211" t="s">
        <v>7</v>
      </c>
      <c r="G100" s="211" t="s">
        <v>2733</v>
      </c>
      <c r="H100" s="211"/>
    </row>
    <row r="101" spans="1:8" s="212" customFormat="1">
      <c r="A101" s="210">
        <v>43312</v>
      </c>
      <c r="B101" s="211" t="s">
        <v>4</v>
      </c>
      <c r="C101" s="211">
        <v>3332</v>
      </c>
      <c r="D101" s="211" t="s">
        <v>303</v>
      </c>
      <c r="E101" s="211" t="s">
        <v>25</v>
      </c>
      <c r="F101" s="211" t="s">
        <v>7</v>
      </c>
      <c r="G101" s="211" t="s">
        <v>2733</v>
      </c>
      <c r="H101" s="211"/>
    </row>
    <row r="102" spans="1:8" s="212" customFormat="1">
      <c r="A102" s="210">
        <v>43289</v>
      </c>
      <c r="B102" s="211" t="s">
        <v>7</v>
      </c>
      <c r="C102" s="211">
        <v>57050</v>
      </c>
      <c r="D102" s="211" t="s">
        <v>1300</v>
      </c>
      <c r="E102" s="211" t="s">
        <v>7</v>
      </c>
      <c r="F102" s="211" t="s">
        <v>7</v>
      </c>
      <c r="G102" s="211" t="s">
        <v>2712</v>
      </c>
      <c r="H102" s="211"/>
    </row>
    <row r="103" spans="1:8" s="212" customFormat="1">
      <c r="A103" s="210">
        <v>43288</v>
      </c>
      <c r="B103" s="211" t="s">
        <v>4</v>
      </c>
      <c r="C103" s="211">
        <v>9753</v>
      </c>
      <c r="D103" s="211" t="s">
        <v>2027</v>
      </c>
      <c r="E103" s="211" t="s">
        <v>5</v>
      </c>
      <c r="F103" s="211" t="s">
        <v>7</v>
      </c>
      <c r="G103" s="211" t="s">
        <v>2712</v>
      </c>
      <c r="H103" s="211"/>
    </row>
    <row r="104" spans="1:8" s="212" customFormat="1">
      <c r="A104" s="210">
        <v>43289</v>
      </c>
      <c r="B104" s="211" t="s">
        <v>4</v>
      </c>
      <c r="C104" s="211">
        <v>1727</v>
      </c>
      <c r="D104" s="211" t="s">
        <v>205</v>
      </c>
      <c r="E104" s="211" t="s">
        <v>5</v>
      </c>
      <c r="F104" s="211" t="s">
        <v>7</v>
      </c>
      <c r="G104" s="211" t="s">
        <v>2712</v>
      </c>
      <c r="H104" s="211"/>
    </row>
    <row r="105" spans="1:8" s="212" customFormat="1">
      <c r="A105" s="210">
        <v>43302</v>
      </c>
      <c r="B105" s="211" t="s">
        <v>4</v>
      </c>
      <c r="C105" s="211">
        <v>1243</v>
      </c>
      <c r="D105" s="211" t="s">
        <v>205</v>
      </c>
      <c r="E105" s="211" t="s">
        <v>7</v>
      </c>
      <c r="F105" s="211" t="s">
        <v>24</v>
      </c>
      <c r="G105" s="211" t="s">
        <v>2712</v>
      </c>
      <c r="H105" s="211"/>
    </row>
    <row r="106" spans="1:8" s="212" customFormat="1">
      <c r="A106" s="210">
        <v>43304</v>
      </c>
      <c r="B106" s="211" t="s">
        <v>7</v>
      </c>
      <c r="C106" s="211">
        <v>57120</v>
      </c>
      <c r="D106" s="211" t="s">
        <v>1288</v>
      </c>
      <c r="E106" s="211" t="s">
        <v>7</v>
      </c>
      <c r="F106" s="211" t="s">
        <v>24</v>
      </c>
      <c r="G106" s="211" t="s">
        <v>2712</v>
      </c>
      <c r="H106" s="211"/>
    </row>
    <row r="107" spans="1:8" s="212" customFormat="1">
      <c r="A107" s="210">
        <v>43305</v>
      </c>
      <c r="B107" s="211" t="s">
        <v>7</v>
      </c>
      <c r="C107" s="211">
        <v>57700</v>
      </c>
      <c r="D107" s="211" t="s">
        <v>1485</v>
      </c>
      <c r="E107" s="211" t="s">
        <v>7</v>
      </c>
      <c r="F107" s="211" t="s">
        <v>24</v>
      </c>
      <c r="G107" s="211" t="s">
        <v>2712</v>
      </c>
      <c r="H107" s="211"/>
    </row>
    <row r="108" spans="1:8" s="212" customFormat="1">
      <c r="A108" s="210">
        <v>43307</v>
      </c>
      <c r="B108" s="211" t="s">
        <v>4</v>
      </c>
      <c r="C108" s="211">
        <v>8261</v>
      </c>
      <c r="D108" s="211" t="s">
        <v>162</v>
      </c>
      <c r="E108" s="211" t="s">
        <v>1605</v>
      </c>
      <c r="F108" s="211" t="s">
        <v>24</v>
      </c>
      <c r="G108" s="211" t="s">
        <v>2712</v>
      </c>
      <c r="H108" s="211"/>
    </row>
    <row r="109" spans="1:8" s="212" customFormat="1">
      <c r="A109" s="210">
        <v>43310</v>
      </c>
      <c r="B109" s="211" t="s">
        <v>7</v>
      </c>
      <c r="C109" s="211">
        <v>57310</v>
      </c>
      <c r="D109" s="211" t="s">
        <v>598</v>
      </c>
      <c r="E109" s="211" t="s">
        <v>7</v>
      </c>
      <c r="F109" s="211" t="s">
        <v>7</v>
      </c>
      <c r="G109" s="211" t="s">
        <v>2712</v>
      </c>
      <c r="H109" s="211"/>
    </row>
    <row r="110" spans="1:8" s="212" customFormat="1">
      <c r="A110" s="210">
        <v>43306</v>
      </c>
      <c r="B110" s="211" t="s">
        <v>4</v>
      </c>
      <c r="C110" s="211">
        <v>7761</v>
      </c>
      <c r="D110" s="211" t="s">
        <v>140</v>
      </c>
      <c r="E110" s="211" t="s">
        <v>25</v>
      </c>
      <c r="F110" s="211" t="s">
        <v>7</v>
      </c>
      <c r="G110" s="211" t="s">
        <v>2807</v>
      </c>
      <c r="H110" s="211"/>
    </row>
    <row r="111" spans="1:8" s="212" customFormat="1">
      <c r="A111" s="210">
        <v>43287</v>
      </c>
      <c r="B111" s="211" t="s">
        <v>6</v>
      </c>
      <c r="C111" s="211">
        <v>52076</v>
      </c>
      <c r="D111" s="211" t="s">
        <v>1529</v>
      </c>
      <c r="E111" s="211" t="s">
        <v>6</v>
      </c>
      <c r="F111" s="211" t="s">
        <v>6</v>
      </c>
      <c r="G111" s="211" t="s">
        <v>778</v>
      </c>
      <c r="H111" s="211"/>
    </row>
    <row r="112" spans="1:8" s="212" customFormat="1">
      <c r="A112" s="210">
        <v>43296</v>
      </c>
      <c r="B112" s="211" t="s">
        <v>4</v>
      </c>
      <c r="C112" s="211">
        <v>4451</v>
      </c>
      <c r="D112" s="211" t="s">
        <v>145</v>
      </c>
      <c r="E112" s="211" t="s">
        <v>5</v>
      </c>
      <c r="F112" s="211" t="s">
        <v>5</v>
      </c>
      <c r="G112" s="211" t="s">
        <v>794</v>
      </c>
      <c r="H112" s="211"/>
    </row>
    <row r="113" spans="1:8" s="212" customFormat="1">
      <c r="A113" s="210">
        <v>43300</v>
      </c>
      <c r="B113" s="211" t="s">
        <v>7</v>
      </c>
      <c r="C113" s="211">
        <v>57480</v>
      </c>
      <c r="D113" s="211" t="s">
        <v>2067</v>
      </c>
      <c r="E113" s="211" t="s">
        <v>7</v>
      </c>
      <c r="F113" s="211" t="s">
        <v>1552</v>
      </c>
      <c r="G113" s="211" t="s">
        <v>778</v>
      </c>
      <c r="H113" s="211"/>
    </row>
    <row r="114" spans="1:8" s="212" customFormat="1">
      <c r="A114" s="210">
        <v>43300</v>
      </c>
      <c r="B114" s="211" t="s">
        <v>4</v>
      </c>
      <c r="C114" s="211">
        <v>8111</v>
      </c>
      <c r="D114" s="211" t="s">
        <v>135</v>
      </c>
      <c r="E114" s="211" t="s">
        <v>24</v>
      </c>
      <c r="F114" s="211" t="s">
        <v>7</v>
      </c>
      <c r="G114" s="211" t="s">
        <v>778</v>
      </c>
      <c r="H114" s="211"/>
    </row>
    <row r="115" spans="1:8" s="212" customFormat="1">
      <c r="A115" s="210">
        <v>43300</v>
      </c>
      <c r="B115" s="211" t="s">
        <v>6</v>
      </c>
      <c r="C115" s="211">
        <v>66663</v>
      </c>
      <c r="D115" s="211" t="s">
        <v>650</v>
      </c>
      <c r="E115" s="211" t="s">
        <v>6</v>
      </c>
      <c r="F115" s="211" t="s">
        <v>12</v>
      </c>
      <c r="G115" s="211" t="s">
        <v>778</v>
      </c>
      <c r="H115" s="211"/>
    </row>
    <row r="116" spans="1:8" s="212" customFormat="1">
      <c r="A116" s="210">
        <v>43309</v>
      </c>
      <c r="B116" s="211" t="s">
        <v>4</v>
      </c>
      <c r="C116" s="211">
        <v>2273</v>
      </c>
      <c r="D116" s="211" t="s">
        <v>205</v>
      </c>
      <c r="E116" s="211" t="s">
        <v>5</v>
      </c>
      <c r="F116" s="211" t="s">
        <v>5</v>
      </c>
      <c r="G116" s="211" t="s">
        <v>778</v>
      </c>
      <c r="H116" s="211"/>
    </row>
    <row r="117" spans="1:8" s="212" customFormat="1">
      <c r="A117" s="210">
        <v>43296</v>
      </c>
      <c r="B117" s="211" t="s">
        <v>4</v>
      </c>
      <c r="C117" s="211">
        <v>1137</v>
      </c>
      <c r="D117" s="211" t="s">
        <v>205</v>
      </c>
      <c r="E117" s="211" t="s">
        <v>79</v>
      </c>
      <c r="F117" s="211" t="s">
        <v>1541</v>
      </c>
      <c r="G117" s="211" t="s">
        <v>609</v>
      </c>
      <c r="H117" s="211"/>
    </row>
    <row r="118" spans="1:8" s="212" customFormat="1">
      <c r="A118" s="210">
        <v>43310</v>
      </c>
      <c r="B118" s="211" t="s">
        <v>4</v>
      </c>
      <c r="C118" s="211">
        <v>9029</v>
      </c>
      <c r="D118" s="211" t="s">
        <v>2143</v>
      </c>
      <c r="E118" s="211" t="s">
        <v>5</v>
      </c>
      <c r="F118" s="211" t="s">
        <v>5</v>
      </c>
      <c r="G118" s="211" t="s">
        <v>609</v>
      </c>
      <c r="H118" s="211"/>
    </row>
    <row r="119" spans="1:8" s="212" customFormat="1">
      <c r="A119" s="210">
        <v>43312</v>
      </c>
      <c r="B119" s="211" t="s">
        <v>22</v>
      </c>
      <c r="C119" s="211">
        <v>6750</v>
      </c>
      <c r="D119" s="211" t="s">
        <v>2150</v>
      </c>
      <c r="E119" s="211" t="s">
        <v>7</v>
      </c>
      <c r="F119" s="211" t="s">
        <v>24</v>
      </c>
      <c r="G119" s="211" t="s">
        <v>2750</v>
      </c>
      <c r="H119" s="211"/>
    </row>
    <row r="120" spans="1:8" s="212" customFormat="1">
      <c r="A120" s="210">
        <v>43285</v>
      </c>
      <c r="B120" s="211" t="s">
        <v>6</v>
      </c>
      <c r="C120" s="246" t="s">
        <v>2007</v>
      </c>
      <c r="D120" s="211" t="s">
        <v>2008</v>
      </c>
      <c r="E120" s="211" t="s">
        <v>6</v>
      </c>
      <c r="F120" s="211" t="s">
        <v>24</v>
      </c>
      <c r="G120" s="211" t="s">
        <v>2791</v>
      </c>
      <c r="H120" s="211"/>
    </row>
    <row r="121" spans="1:8" s="212" customFormat="1">
      <c r="A121" s="210">
        <v>43309</v>
      </c>
      <c r="B121" s="211" t="s">
        <v>6</v>
      </c>
      <c r="C121" s="211">
        <v>10318</v>
      </c>
      <c r="D121" s="211" t="s">
        <v>433</v>
      </c>
      <c r="E121" s="211" t="s">
        <v>6</v>
      </c>
      <c r="F121" s="211" t="s">
        <v>6</v>
      </c>
      <c r="G121" s="211" t="s">
        <v>2791</v>
      </c>
      <c r="H121" s="211"/>
    </row>
    <row r="122" spans="1:8" s="212" customFormat="1">
      <c r="A122" s="210">
        <v>43310</v>
      </c>
      <c r="B122" s="211" t="s">
        <v>1219</v>
      </c>
      <c r="C122" s="211">
        <v>9143</v>
      </c>
      <c r="D122" s="211" t="s">
        <v>1219</v>
      </c>
      <c r="E122" s="211" t="s">
        <v>489</v>
      </c>
      <c r="F122" s="211" t="s">
        <v>6</v>
      </c>
      <c r="G122" s="211" t="s">
        <v>2812</v>
      </c>
      <c r="H122" s="211"/>
    </row>
    <row r="123" spans="1:8" s="212" customFormat="1">
      <c r="A123" s="210">
        <v>43308</v>
      </c>
      <c r="B123" s="211" t="s">
        <v>6</v>
      </c>
      <c r="C123" s="211">
        <v>54529</v>
      </c>
      <c r="D123" s="211" t="s">
        <v>2134</v>
      </c>
      <c r="E123" s="211" t="s">
        <v>24</v>
      </c>
      <c r="F123" s="211" t="s">
        <v>376</v>
      </c>
      <c r="G123" s="211" t="s">
        <v>2810</v>
      </c>
      <c r="H123" s="211"/>
    </row>
    <row r="124" spans="1:8" s="212" customFormat="1">
      <c r="A124" s="210">
        <v>43285</v>
      </c>
      <c r="B124" s="211" t="s">
        <v>7</v>
      </c>
      <c r="C124" s="211">
        <v>54680</v>
      </c>
      <c r="D124" s="211" t="s">
        <v>2011</v>
      </c>
      <c r="E124" s="211" t="s">
        <v>7</v>
      </c>
      <c r="F124" s="211" t="s">
        <v>9</v>
      </c>
      <c r="G124" s="211" t="s">
        <v>2711</v>
      </c>
      <c r="H124" s="211"/>
    </row>
    <row r="125" spans="1:8" s="212" customFormat="1">
      <c r="A125" s="210">
        <v>43308</v>
      </c>
      <c r="B125" s="211" t="s">
        <v>6</v>
      </c>
      <c r="C125" s="211">
        <v>25474</v>
      </c>
      <c r="D125" s="211" t="s">
        <v>2132</v>
      </c>
      <c r="E125" s="211" t="s">
        <v>6</v>
      </c>
      <c r="F125" s="211" t="s">
        <v>24</v>
      </c>
      <c r="G125" s="211" t="s">
        <v>2809</v>
      </c>
      <c r="H125" s="211"/>
    </row>
    <row r="126" spans="1:8" s="212" customFormat="1">
      <c r="A126" s="210">
        <v>43299</v>
      </c>
      <c r="B126" s="211" t="s">
        <v>9</v>
      </c>
      <c r="C126" s="211">
        <v>7041</v>
      </c>
      <c r="D126" s="211" t="s">
        <v>2065</v>
      </c>
      <c r="E126" s="211" t="s">
        <v>9</v>
      </c>
      <c r="F126" s="211" t="s">
        <v>9</v>
      </c>
      <c r="G126" s="211" t="s">
        <v>2800</v>
      </c>
      <c r="H126" s="211"/>
    </row>
    <row r="127" spans="1:8" s="212" customFormat="1">
      <c r="A127" s="210">
        <v>43299</v>
      </c>
      <c r="B127" s="211" t="s">
        <v>7</v>
      </c>
      <c r="C127" s="211">
        <v>57700</v>
      </c>
      <c r="D127" s="211" t="s">
        <v>349</v>
      </c>
      <c r="E127" s="211" t="s">
        <v>7</v>
      </c>
      <c r="F127" s="211" t="s">
        <v>7</v>
      </c>
      <c r="G127" s="211" t="s">
        <v>2800</v>
      </c>
      <c r="H127" s="211"/>
    </row>
    <row r="128" spans="1:8" s="212" customFormat="1">
      <c r="A128" s="210">
        <v>43302</v>
      </c>
      <c r="B128" s="211" t="s">
        <v>4</v>
      </c>
      <c r="C128" s="211">
        <v>7430</v>
      </c>
      <c r="D128" s="211" t="s">
        <v>467</v>
      </c>
      <c r="E128" s="211" t="s">
        <v>7</v>
      </c>
      <c r="F128" s="211" t="s">
        <v>7</v>
      </c>
      <c r="G128" s="211" t="s">
        <v>1874</v>
      </c>
      <c r="H128" s="211"/>
    </row>
    <row r="129" spans="1:8" s="212" customFormat="1">
      <c r="A129" s="210">
        <v>43300</v>
      </c>
      <c r="B129" s="211" t="s">
        <v>6</v>
      </c>
      <c r="C129" s="211">
        <v>7745</v>
      </c>
      <c r="D129" s="211" t="s">
        <v>2071</v>
      </c>
      <c r="E129" s="211" t="s">
        <v>6</v>
      </c>
      <c r="F129" s="211" t="s">
        <v>24</v>
      </c>
      <c r="G129" s="211" t="s">
        <v>2801</v>
      </c>
      <c r="H129" s="211"/>
    </row>
    <row r="130" spans="1:8" s="212" customFormat="1">
      <c r="A130" s="210">
        <v>43285</v>
      </c>
      <c r="B130" s="211" t="s">
        <v>7</v>
      </c>
      <c r="C130" s="211">
        <v>57920</v>
      </c>
      <c r="D130" s="211" t="s">
        <v>740</v>
      </c>
      <c r="E130" s="211" t="s">
        <v>7</v>
      </c>
      <c r="F130" s="211" t="s">
        <v>24</v>
      </c>
      <c r="G130" s="211" t="s">
        <v>2764</v>
      </c>
      <c r="H130" s="211"/>
    </row>
    <row r="131" spans="1:8" s="212" customFormat="1">
      <c r="A131" s="210">
        <v>43291</v>
      </c>
      <c r="B131" s="211" t="s">
        <v>6</v>
      </c>
      <c r="C131" s="211">
        <v>54295</v>
      </c>
      <c r="D131" s="211" t="s">
        <v>434</v>
      </c>
      <c r="E131" s="211" t="s">
        <v>6</v>
      </c>
      <c r="F131" s="211" t="s">
        <v>7</v>
      </c>
      <c r="G131" s="211" t="s">
        <v>2036</v>
      </c>
      <c r="H131" s="211"/>
    </row>
    <row r="132" spans="1:8" s="212" customFormat="1">
      <c r="A132" s="210">
        <v>43302</v>
      </c>
      <c r="B132" s="211" t="s">
        <v>22</v>
      </c>
      <c r="C132" s="211">
        <v>32107</v>
      </c>
      <c r="D132" s="211" t="s">
        <v>2084</v>
      </c>
      <c r="E132" s="211" t="s">
        <v>6</v>
      </c>
      <c r="F132" s="211" t="s">
        <v>24</v>
      </c>
      <c r="G132" s="211" t="s">
        <v>2717</v>
      </c>
      <c r="H132" s="211"/>
    </row>
    <row r="133" spans="1:8" s="212" customFormat="1">
      <c r="A133" s="210">
        <v>43304</v>
      </c>
      <c r="B133" s="211" t="s">
        <v>22</v>
      </c>
      <c r="C133" s="211">
        <v>6700</v>
      </c>
      <c r="D133" s="211" t="s">
        <v>326</v>
      </c>
      <c r="E133" s="211" t="s">
        <v>7</v>
      </c>
      <c r="F133" s="211" t="s">
        <v>24</v>
      </c>
      <c r="G133" s="211" t="s">
        <v>2717</v>
      </c>
      <c r="H133" s="211"/>
    </row>
    <row r="134" spans="1:8" s="212" customFormat="1">
      <c r="A134" s="210">
        <v>43305</v>
      </c>
      <c r="B134" s="211" t="s">
        <v>6</v>
      </c>
      <c r="C134" s="211">
        <v>54296</v>
      </c>
      <c r="D134" s="211" t="s">
        <v>434</v>
      </c>
      <c r="E134" s="211" t="s">
        <v>6</v>
      </c>
      <c r="F134" s="211" t="s">
        <v>24</v>
      </c>
      <c r="G134" s="211" t="s">
        <v>2717</v>
      </c>
      <c r="H134" s="211"/>
    </row>
    <row r="135" spans="1:8" s="212" customFormat="1">
      <c r="A135" s="210">
        <v>43307</v>
      </c>
      <c r="B135" s="211" t="s">
        <v>984</v>
      </c>
      <c r="C135" s="211" t="s">
        <v>2125</v>
      </c>
      <c r="D135" s="211" t="s">
        <v>2126</v>
      </c>
      <c r="E135" s="211" t="s">
        <v>273</v>
      </c>
      <c r="F135" s="211" t="s">
        <v>24</v>
      </c>
      <c r="G135" s="211" t="s">
        <v>2717</v>
      </c>
      <c r="H135" s="211"/>
    </row>
    <row r="136" spans="1:8" s="212" customFormat="1">
      <c r="A136" s="210">
        <v>43312</v>
      </c>
      <c r="B136" s="211" t="s">
        <v>4</v>
      </c>
      <c r="C136" s="211">
        <v>4599</v>
      </c>
      <c r="D136" s="211" t="s">
        <v>131</v>
      </c>
      <c r="E136" s="211" t="s">
        <v>5</v>
      </c>
      <c r="F136" s="211" t="s">
        <v>5</v>
      </c>
      <c r="G136" s="211" t="s">
        <v>470</v>
      </c>
      <c r="H136" s="211"/>
    </row>
    <row r="137" spans="1:8" s="212" customFormat="1">
      <c r="A137" s="210">
        <v>43285</v>
      </c>
      <c r="B137" s="211" t="s">
        <v>7</v>
      </c>
      <c r="C137" s="211">
        <v>54880</v>
      </c>
      <c r="D137" s="211" t="s">
        <v>1482</v>
      </c>
      <c r="E137" s="211" t="s">
        <v>7</v>
      </c>
      <c r="F137" s="211" t="s">
        <v>7</v>
      </c>
      <c r="G137" s="211" t="s">
        <v>939</v>
      </c>
      <c r="H137" s="211"/>
    </row>
    <row r="138" spans="1:8" s="212" customFormat="1">
      <c r="A138" s="210">
        <v>43307</v>
      </c>
      <c r="B138" s="211" t="s">
        <v>4</v>
      </c>
      <c r="C138" s="211">
        <v>4545</v>
      </c>
      <c r="D138" s="211" t="s">
        <v>131</v>
      </c>
      <c r="E138" s="211" t="s">
        <v>25</v>
      </c>
      <c r="F138" s="211" t="s">
        <v>7</v>
      </c>
      <c r="G138" s="211" t="s">
        <v>2130</v>
      </c>
      <c r="H138" s="211"/>
    </row>
    <row r="139" spans="1:8" s="212" customFormat="1">
      <c r="A139" s="210">
        <v>43306</v>
      </c>
      <c r="B139" s="211" t="s">
        <v>4</v>
      </c>
      <c r="C139" s="211">
        <v>4555</v>
      </c>
      <c r="D139" s="211" t="s">
        <v>131</v>
      </c>
      <c r="E139" s="211" t="s">
        <v>7</v>
      </c>
      <c r="F139" s="211" t="s">
        <v>10</v>
      </c>
      <c r="G139" s="211" t="s">
        <v>2814</v>
      </c>
      <c r="H139" s="211"/>
    </row>
    <row r="140" spans="1:8" s="212" customFormat="1">
      <c r="A140" s="210">
        <v>43297</v>
      </c>
      <c r="B140" s="211" t="s">
        <v>22</v>
      </c>
      <c r="C140" s="211">
        <v>6780</v>
      </c>
      <c r="D140" s="211" t="s">
        <v>628</v>
      </c>
      <c r="E140" s="211" t="s">
        <v>7</v>
      </c>
      <c r="F140" s="211" t="s">
        <v>7</v>
      </c>
      <c r="G140" s="211" t="s">
        <v>391</v>
      </c>
      <c r="H140" s="211"/>
    </row>
    <row r="141" spans="1:8" s="212" customFormat="1">
      <c r="A141" s="210">
        <v>43310</v>
      </c>
      <c r="B141" s="211" t="s">
        <v>7</v>
      </c>
      <c r="C141" s="211">
        <v>57480</v>
      </c>
      <c r="D141" s="211" t="s">
        <v>2140</v>
      </c>
      <c r="E141" s="211" t="s">
        <v>5</v>
      </c>
      <c r="F141" s="211" t="s">
        <v>7</v>
      </c>
      <c r="G141" s="211" t="s">
        <v>1254</v>
      </c>
      <c r="H141" s="211"/>
    </row>
    <row r="142" spans="1:8" s="212" customFormat="1">
      <c r="A142" s="210">
        <v>43293</v>
      </c>
      <c r="B142" s="211" t="s">
        <v>7</v>
      </c>
      <c r="C142" s="211">
        <v>57700</v>
      </c>
      <c r="D142" s="211" t="s">
        <v>412</v>
      </c>
      <c r="E142" s="211" t="s">
        <v>7</v>
      </c>
      <c r="F142" s="211" t="s">
        <v>7</v>
      </c>
      <c r="G142" s="211" t="s">
        <v>2796</v>
      </c>
      <c r="H142" s="211"/>
    </row>
    <row r="143" spans="1:8" s="212" customFormat="1">
      <c r="A143" s="210">
        <v>43291</v>
      </c>
      <c r="B143" s="211" t="s">
        <v>7</v>
      </c>
      <c r="C143" s="211">
        <v>57155</v>
      </c>
      <c r="D143" s="211" t="s">
        <v>841</v>
      </c>
      <c r="E143" s="211" t="s">
        <v>6</v>
      </c>
      <c r="F143" s="211" t="s">
        <v>7</v>
      </c>
      <c r="G143" s="211" t="s">
        <v>878</v>
      </c>
      <c r="H143" s="211"/>
    </row>
    <row r="144" spans="1:8" s="212" customFormat="1">
      <c r="A144" s="210">
        <v>43293</v>
      </c>
      <c r="B144" s="211" t="s">
        <v>6</v>
      </c>
      <c r="C144" s="211">
        <v>66540</v>
      </c>
      <c r="D144" s="211" t="s">
        <v>2044</v>
      </c>
      <c r="E144" s="211" t="s">
        <v>6</v>
      </c>
      <c r="F144" s="211" t="s">
        <v>24</v>
      </c>
      <c r="G144" s="211" t="s">
        <v>2797</v>
      </c>
      <c r="H144" s="211"/>
    </row>
    <row r="145" spans="1:8" s="212" customFormat="1">
      <c r="A145" s="210">
        <v>43309</v>
      </c>
      <c r="B145" s="211" t="s">
        <v>4</v>
      </c>
      <c r="C145" s="211">
        <v>2356</v>
      </c>
      <c r="D145" s="211" t="s">
        <v>205</v>
      </c>
      <c r="E145" s="211" t="s">
        <v>7</v>
      </c>
      <c r="F145" s="211" t="s">
        <v>792</v>
      </c>
      <c r="G145" s="211" t="s">
        <v>2811</v>
      </c>
      <c r="H145" s="211"/>
    </row>
    <row r="146" spans="1:8" s="212" customFormat="1">
      <c r="A146" s="210">
        <v>43304</v>
      </c>
      <c r="B146" s="211" t="s">
        <v>22</v>
      </c>
      <c r="C146" s="211">
        <v>6800</v>
      </c>
      <c r="D146" s="211" t="s">
        <v>1963</v>
      </c>
      <c r="E146" s="211" t="s">
        <v>7</v>
      </c>
      <c r="F146" s="211" t="s">
        <v>24</v>
      </c>
      <c r="G146" s="211" t="s">
        <v>2098</v>
      </c>
      <c r="H146" s="211"/>
    </row>
    <row r="147" spans="1:8" s="212" customFormat="1">
      <c r="A147" s="210">
        <v>43304</v>
      </c>
      <c r="B147" s="211" t="s">
        <v>4</v>
      </c>
      <c r="C147" s="211">
        <v>1471</v>
      </c>
      <c r="D147" s="211" t="s">
        <v>205</v>
      </c>
      <c r="E147" s="211" t="s">
        <v>9</v>
      </c>
      <c r="F147" s="211" t="s">
        <v>7</v>
      </c>
      <c r="G147" s="211" t="s">
        <v>2104</v>
      </c>
      <c r="H147" s="211"/>
    </row>
    <row r="148" spans="1:8" s="212" customFormat="1">
      <c r="A148" s="210">
        <v>43304</v>
      </c>
      <c r="B148" s="211" t="s">
        <v>4</v>
      </c>
      <c r="C148" s="211">
        <v>4620</v>
      </c>
      <c r="D148" s="211" t="s">
        <v>131</v>
      </c>
      <c r="E148" s="211" t="s">
        <v>7</v>
      </c>
      <c r="F148" s="211" t="s">
        <v>24</v>
      </c>
      <c r="G148" s="211" t="s">
        <v>2101</v>
      </c>
      <c r="H148" s="211"/>
    </row>
    <row r="149" spans="1:8" s="212" customFormat="1">
      <c r="A149" s="210">
        <v>43286</v>
      </c>
      <c r="B149" s="211" t="s">
        <v>22</v>
      </c>
      <c r="C149" s="211">
        <v>6700</v>
      </c>
      <c r="D149" s="211" t="s">
        <v>326</v>
      </c>
      <c r="E149" s="211" t="s">
        <v>24</v>
      </c>
      <c r="F149" s="211" t="s">
        <v>7</v>
      </c>
      <c r="G149" s="211" t="s">
        <v>1833</v>
      </c>
      <c r="H149" s="211"/>
    </row>
    <row r="150" spans="1:8" s="212" customFormat="1" ht="16" customHeight="1">
      <c r="A150" s="210">
        <v>43288</v>
      </c>
      <c r="B150" s="211" t="s">
        <v>7</v>
      </c>
      <c r="C150" s="211">
        <v>54500</v>
      </c>
      <c r="D150" s="211" t="s">
        <v>750</v>
      </c>
      <c r="E150" s="211" t="s">
        <v>10</v>
      </c>
      <c r="F150" s="211" t="s">
        <v>35</v>
      </c>
      <c r="G150" s="211" t="s">
        <v>1833</v>
      </c>
      <c r="H150" s="211"/>
    </row>
    <row r="151" spans="1:8" s="212" customFormat="1">
      <c r="A151" s="210">
        <v>43296</v>
      </c>
      <c r="B151" s="211" t="s">
        <v>4</v>
      </c>
      <c r="C151" s="211">
        <v>2168</v>
      </c>
      <c r="D151" s="211" t="s">
        <v>205</v>
      </c>
      <c r="E151" s="211" t="s">
        <v>28</v>
      </c>
      <c r="F151" s="211" t="s">
        <v>24</v>
      </c>
      <c r="G151" s="211" t="s">
        <v>1833</v>
      </c>
      <c r="H151" s="211"/>
    </row>
    <row r="152" spans="1:8" s="212" customFormat="1">
      <c r="A152" s="210">
        <v>43297</v>
      </c>
      <c r="B152" s="211" t="s">
        <v>7</v>
      </c>
      <c r="C152" s="211">
        <v>83440</v>
      </c>
      <c r="D152" s="211" t="s">
        <v>2057</v>
      </c>
      <c r="E152" s="211" t="s">
        <v>7</v>
      </c>
      <c r="F152" s="211" t="s">
        <v>25</v>
      </c>
      <c r="G152" s="211" t="s">
        <v>1833</v>
      </c>
      <c r="H152" s="211"/>
    </row>
    <row r="153" spans="1:8" s="212" customFormat="1">
      <c r="A153" s="210">
        <v>43297</v>
      </c>
      <c r="B153" s="211" t="s">
        <v>7</v>
      </c>
      <c r="C153" s="211">
        <v>14123</v>
      </c>
      <c r="D153" s="211" t="s">
        <v>2058</v>
      </c>
      <c r="E153" s="211" t="s">
        <v>7</v>
      </c>
      <c r="F153" s="211" t="s">
        <v>7</v>
      </c>
      <c r="G153" s="211" t="s">
        <v>1833</v>
      </c>
      <c r="H153" s="211"/>
    </row>
    <row r="154" spans="1:8" s="212" customFormat="1">
      <c r="A154" s="210">
        <v>43302</v>
      </c>
      <c r="B154" s="211" t="s">
        <v>7</v>
      </c>
      <c r="C154" s="211">
        <v>38220</v>
      </c>
      <c r="D154" s="211" t="s">
        <v>2082</v>
      </c>
      <c r="E154" s="211" t="s">
        <v>7</v>
      </c>
      <c r="F154" s="211" t="s">
        <v>937</v>
      </c>
      <c r="G154" s="211" t="s">
        <v>1833</v>
      </c>
      <c r="H154" s="211"/>
    </row>
    <row r="155" spans="1:8" s="212" customFormat="1">
      <c r="A155" s="210">
        <v>43305</v>
      </c>
      <c r="B155" s="211" t="s">
        <v>6</v>
      </c>
      <c r="C155" s="211">
        <v>15230</v>
      </c>
      <c r="D155" s="211" t="s">
        <v>426</v>
      </c>
      <c r="E155" s="211" t="s">
        <v>6</v>
      </c>
      <c r="F155" s="211" t="s">
        <v>24</v>
      </c>
      <c r="G155" s="211" t="s">
        <v>1833</v>
      </c>
      <c r="H155" s="211"/>
    </row>
    <row r="156" spans="1:8" s="212" customFormat="1">
      <c r="A156" s="210">
        <v>43306</v>
      </c>
      <c r="B156" s="211" t="s">
        <v>4</v>
      </c>
      <c r="C156" s="211">
        <v>8805</v>
      </c>
      <c r="D156" s="211" t="s">
        <v>1600</v>
      </c>
      <c r="E156" s="211" t="s">
        <v>5</v>
      </c>
      <c r="F156" s="211" t="s">
        <v>7</v>
      </c>
      <c r="G156" s="211" t="s">
        <v>1833</v>
      </c>
      <c r="H156" s="211"/>
    </row>
    <row r="157" spans="1:8" s="212" customFormat="1">
      <c r="A157" s="210">
        <v>43306</v>
      </c>
      <c r="B157" s="211" t="s">
        <v>28</v>
      </c>
      <c r="C157" s="211">
        <v>43206</v>
      </c>
      <c r="D157" s="211" t="s">
        <v>2111</v>
      </c>
      <c r="E157" s="211" t="s">
        <v>78</v>
      </c>
      <c r="F157" s="211" t="s">
        <v>28</v>
      </c>
      <c r="G157" s="211" t="s">
        <v>1833</v>
      </c>
      <c r="H157" s="211"/>
    </row>
    <row r="158" spans="1:8" s="212" customFormat="1">
      <c r="A158" s="210">
        <v>43306</v>
      </c>
      <c r="B158" s="211" t="s">
        <v>4</v>
      </c>
      <c r="C158" s="211">
        <v>8077</v>
      </c>
      <c r="D158" s="211" t="s">
        <v>133</v>
      </c>
      <c r="E158" s="211" t="s">
        <v>7</v>
      </c>
      <c r="F158" s="211" t="s">
        <v>24</v>
      </c>
      <c r="G158" s="211" t="s">
        <v>1833</v>
      </c>
      <c r="H158" s="211"/>
    </row>
    <row r="159" spans="1:8" s="212" customFormat="1">
      <c r="A159" s="210">
        <v>43306</v>
      </c>
      <c r="B159" s="211" t="s">
        <v>7</v>
      </c>
      <c r="C159" s="211">
        <v>75003</v>
      </c>
      <c r="D159" s="211" t="s">
        <v>716</v>
      </c>
      <c r="E159" s="211" t="s">
        <v>7</v>
      </c>
      <c r="F159" s="211" t="s">
        <v>24</v>
      </c>
      <c r="G159" s="211" t="s">
        <v>1833</v>
      </c>
      <c r="H159" s="211"/>
    </row>
    <row r="160" spans="1:8" s="212" customFormat="1">
      <c r="A160" s="210">
        <v>43306</v>
      </c>
      <c r="B160" s="211" t="s">
        <v>984</v>
      </c>
      <c r="C160" s="211">
        <v>1754</v>
      </c>
      <c r="D160" s="211" t="s">
        <v>2118</v>
      </c>
      <c r="E160" s="211" t="s">
        <v>273</v>
      </c>
      <c r="F160" s="211" t="s">
        <v>24</v>
      </c>
      <c r="G160" s="211" t="s">
        <v>1833</v>
      </c>
      <c r="H160" s="211"/>
    </row>
    <row r="161" spans="1:11" s="212" customFormat="1">
      <c r="A161" s="210">
        <v>43307</v>
      </c>
      <c r="B161" s="211" t="s">
        <v>984</v>
      </c>
      <c r="C161" s="211">
        <v>4826</v>
      </c>
      <c r="D161" s="211" t="s">
        <v>2119</v>
      </c>
      <c r="E161" s="211" t="s">
        <v>273</v>
      </c>
      <c r="F161" s="211" t="s">
        <v>24</v>
      </c>
      <c r="G161" s="211" t="s">
        <v>1833</v>
      </c>
      <c r="H161" s="211"/>
    </row>
    <row r="162" spans="1:11" s="212" customFormat="1">
      <c r="A162" s="210">
        <v>43307</v>
      </c>
      <c r="B162" s="211" t="s">
        <v>7</v>
      </c>
      <c r="C162" s="211">
        <v>78340</v>
      </c>
      <c r="D162" s="211" t="s">
        <v>2120</v>
      </c>
      <c r="E162" s="211" t="s">
        <v>7</v>
      </c>
      <c r="F162" s="211" t="s">
        <v>24</v>
      </c>
      <c r="G162" s="211" t="s">
        <v>1833</v>
      </c>
      <c r="H162" s="211"/>
    </row>
    <row r="163" spans="1:11" s="212" customFormat="1">
      <c r="A163" s="210">
        <v>43308</v>
      </c>
      <c r="B163" s="211" t="s">
        <v>7</v>
      </c>
      <c r="C163" s="211">
        <v>40100</v>
      </c>
      <c r="D163" s="211" t="s">
        <v>2136</v>
      </c>
      <c r="E163" s="211" t="s">
        <v>7</v>
      </c>
      <c r="F163" s="211" t="s">
        <v>24</v>
      </c>
      <c r="G163" s="211" t="s">
        <v>1833</v>
      </c>
      <c r="H163" s="211"/>
    </row>
    <row r="164" spans="1:11" s="212" customFormat="1">
      <c r="A164" s="210">
        <v>43292</v>
      </c>
      <c r="B164" s="211" t="s">
        <v>25</v>
      </c>
      <c r="C164" s="211">
        <v>2970</v>
      </c>
      <c r="D164" s="211" t="s">
        <v>2038</v>
      </c>
      <c r="E164" s="211" t="s">
        <v>25</v>
      </c>
      <c r="F164" s="211" t="s">
        <v>24</v>
      </c>
      <c r="G164" s="211" t="s">
        <v>2787</v>
      </c>
      <c r="H164" s="211"/>
    </row>
    <row r="165" spans="1:11" s="212" customFormat="1">
      <c r="A165" s="210">
        <v>43291</v>
      </c>
      <c r="B165" s="211" t="s">
        <v>6</v>
      </c>
      <c r="C165" s="246" t="s">
        <v>2033</v>
      </c>
      <c r="D165" s="211" t="s">
        <v>2034</v>
      </c>
      <c r="E165" s="211" t="s">
        <v>6</v>
      </c>
      <c r="F165" s="211" t="s">
        <v>2035</v>
      </c>
      <c r="G165" s="211" t="s">
        <v>2787</v>
      </c>
      <c r="H165" s="211"/>
    </row>
    <row r="166" spans="1:11" s="212" customFormat="1">
      <c r="A166" s="210">
        <v>43301</v>
      </c>
      <c r="B166" s="211" t="s">
        <v>22</v>
      </c>
      <c r="C166" s="211">
        <v>6800</v>
      </c>
      <c r="D166" s="211" t="s">
        <v>1963</v>
      </c>
      <c r="E166" s="211" t="s">
        <v>7</v>
      </c>
      <c r="F166" s="211" t="s">
        <v>24</v>
      </c>
      <c r="G166" s="211" t="s">
        <v>2815</v>
      </c>
      <c r="H166" s="211"/>
    </row>
    <row r="167" spans="1:11" s="212" customFormat="1">
      <c r="A167" s="210">
        <v>43303</v>
      </c>
      <c r="B167" s="211" t="s">
        <v>7</v>
      </c>
      <c r="C167" s="211">
        <v>60200</v>
      </c>
      <c r="D167" s="211" t="s">
        <v>2088</v>
      </c>
      <c r="E167" s="211" t="s">
        <v>7</v>
      </c>
      <c r="F167" s="211" t="s">
        <v>24</v>
      </c>
      <c r="G167" s="211" t="s">
        <v>2803</v>
      </c>
      <c r="H167" s="211"/>
    </row>
    <row r="168" spans="1:11" s="212" customFormat="1">
      <c r="A168" s="210">
        <v>43304</v>
      </c>
      <c r="B168" s="211" t="s">
        <v>28</v>
      </c>
      <c r="C168" s="211">
        <v>28035</v>
      </c>
      <c r="D168" s="211" t="s">
        <v>2016</v>
      </c>
      <c r="E168" s="211" t="s">
        <v>28</v>
      </c>
      <c r="F168" s="211" t="s">
        <v>24</v>
      </c>
      <c r="G168" s="211" t="s">
        <v>2803</v>
      </c>
      <c r="H168" s="211"/>
    </row>
    <row r="169" spans="1:11" s="212" customFormat="1">
      <c r="A169" s="210">
        <v>43284</v>
      </c>
      <c r="B169" s="211" t="s">
        <v>1934</v>
      </c>
      <c r="C169" s="211">
        <v>80730</v>
      </c>
      <c r="D169" s="211" t="s">
        <v>1998</v>
      </c>
      <c r="E169" s="211" t="s">
        <v>923</v>
      </c>
      <c r="F169" s="211" t="s">
        <v>7</v>
      </c>
      <c r="G169" s="211" t="s">
        <v>2789</v>
      </c>
      <c r="H169" s="211"/>
    </row>
    <row r="170" spans="1:11" s="212" customFormat="1">
      <c r="A170" s="210">
        <v>43284</v>
      </c>
      <c r="B170" s="211" t="s">
        <v>2000</v>
      </c>
      <c r="C170" s="211">
        <v>61600</v>
      </c>
      <c r="D170" s="211" t="s">
        <v>2001</v>
      </c>
      <c r="E170" s="211" t="s">
        <v>24</v>
      </c>
      <c r="F170" s="211" t="s">
        <v>24</v>
      </c>
      <c r="G170" s="211" t="s">
        <v>2789</v>
      </c>
      <c r="H170" s="211"/>
    </row>
    <row r="171" spans="1:11" s="212" customFormat="1">
      <c r="A171" s="210">
        <v>43286</v>
      </c>
      <c r="B171" s="211" t="s">
        <v>771</v>
      </c>
      <c r="C171" s="211">
        <v>28031</v>
      </c>
      <c r="D171" s="211" t="s">
        <v>2016</v>
      </c>
      <c r="E171" s="211" t="s">
        <v>28</v>
      </c>
      <c r="F171" s="211" t="s">
        <v>7</v>
      </c>
      <c r="G171" s="211" t="s">
        <v>2789</v>
      </c>
      <c r="H171" s="211"/>
    </row>
    <row r="172" spans="1:11" s="212" customFormat="1">
      <c r="A172" s="210">
        <v>43295</v>
      </c>
      <c r="B172" s="211" t="s">
        <v>2047</v>
      </c>
      <c r="C172" s="211"/>
      <c r="D172" s="211" t="s">
        <v>2048</v>
      </c>
      <c r="E172" s="211" t="s">
        <v>24</v>
      </c>
      <c r="F172" s="211" t="s">
        <v>25</v>
      </c>
      <c r="G172" s="211" t="s">
        <v>2789</v>
      </c>
      <c r="H172" s="211"/>
    </row>
    <row r="173" spans="1:11" s="212" customFormat="1">
      <c r="A173" s="210">
        <v>43295</v>
      </c>
      <c r="B173" s="211" t="s">
        <v>7</v>
      </c>
      <c r="C173" s="211">
        <v>97740</v>
      </c>
      <c r="D173" s="211" t="s">
        <v>2049</v>
      </c>
      <c r="E173" s="211" t="s">
        <v>7</v>
      </c>
      <c r="F173" s="211" t="s">
        <v>24</v>
      </c>
      <c r="G173" s="211" t="s">
        <v>2789</v>
      </c>
      <c r="H173" s="211"/>
    </row>
    <row r="174" spans="1:11" ht="21">
      <c r="I174" s="201" t="s">
        <v>763</v>
      </c>
      <c r="J174">
        <v>13</v>
      </c>
      <c r="K174" s="150">
        <f t="shared" ref="K174:K183" si="0">J174/$J$184</f>
        <v>7.5581395348837205E-2</v>
      </c>
    </row>
    <row r="175" spans="1:11" ht="21">
      <c r="I175" s="201" t="s">
        <v>779</v>
      </c>
      <c r="J175">
        <v>26</v>
      </c>
      <c r="K175" s="150">
        <f t="shared" si="0"/>
        <v>0.15116279069767441</v>
      </c>
    </row>
    <row r="176" spans="1:11" ht="21">
      <c r="I176" s="89" t="s">
        <v>436</v>
      </c>
      <c r="J176">
        <v>6</v>
      </c>
      <c r="K176" s="150">
        <f t="shared" si="0"/>
        <v>3.4883720930232558E-2</v>
      </c>
    </row>
    <row r="177" spans="9:12" ht="21">
      <c r="I177" s="89" t="s">
        <v>766</v>
      </c>
      <c r="J177">
        <v>25</v>
      </c>
      <c r="K177" s="150">
        <f t="shared" si="0"/>
        <v>0.14534883720930233</v>
      </c>
    </row>
    <row r="178" spans="9:12" ht="21">
      <c r="I178" s="89" t="s">
        <v>577</v>
      </c>
      <c r="J178">
        <v>43</v>
      </c>
      <c r="K178" s="150">
        <f t="shared" si="0"/>
        <v>0.25</v>
      </c>
      <c r="L178" s="647">
        <f>SUM(K178:K181)</f>
        <v>0.44186046511627908</v>
      </c>
    </row>
    <row r="179" spans="9:12" ht="21">
      <c r="I179" s="201" t="s">
        <v>435</v>
      </c>
      <c r="J179">
        <v>15</v>
      </c>
      <c r="K179" s="150">
        <f t="shared" si="0"/>
        <v>8.7209302325581398E-2</v>
      </c>
    </row>
    <row r="180" spans="9:12" ht="21">
      <c r="I180" s="201" t="s">
        <v>765</v>
      </c>
      <c r="K180" s="150">
        <f t="shared" si="0"/>
        <v>0</v>
      </c>
    </row>
    <row r="181" spans="9:12" ht="21">
      <c r="I181" s="89" t="s">
        <v>764</v>
      </c>
      <c r="J181">
        <v>18</v>
      </c>
      <c r="K181" s="150">
        <f t="shared" si="0"/>
        <v>0.10465116279069768</v>
      </c>
    </row>
    <row r="182" spans="9:12" ht="21">
      <c r="I182" s="89" t="s">
        <v>3747</v>
      </c>
      <c r="J182">
        <v>5</v>
      </c>
      <c r="K182" s="150">
        <f t="shared" si="0"/>
        <v>2.9069767441860465E-2</v>
      </c>
    </row>
    <row r="183" spans="9:12" ht="21">
      <c r="I183" s="89" t="s">
        <v>767</v>
      </c>
      <c r="J183">
        <v>21</v>
      </c>
      <c r="K183" s="150">
        <f t="shared" si="0"/>
        <v>0.12209302325581395</v>
      </c>
    </row>
    <row r="184" spans="9:12">
      <c r="J184">
        <f>SUM(J174:J183)</f>
        <v>172</v>
      </c>
      <c r="K184" s="147">
        <f>SUM(K174:K183)</f>
        <v>1</v>
      </c>
    </row>
  </sheetData>
  <sortState ref="A2:J183">
    <sortCondition ref="G173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9"/>
  <dimension ref="A2:O377"/>
  <sheetViews>
    <sheetView topLeftCell="D354" zoomScale="192" zoomScaleNormal="192" workbookViewId="0">
      <selection activeCell="H364" sqref="H2:H364"/>
    </sheetView>
  </sheetViews>
  <sheetFormatPr baseColWidth="10" defaultRowHeight="15"/>
  <cols>
    <col min="7" max="7" width="49.6640625" customWidth="1"/>
    <col min="8" max="8" width="32.6640625" customWidth="1"/>
    <col min="9" max="9" width="25.5" customWidth="1"/>
  </cols>
  <sheetData>
    <row r="2" spans="1:8" s="212" customFormat="1">
      <c r="A2" s="210">
        <v>43313</v>
      </c>
      <c r="B2" s="211" t="s">
        <v>7</v>
      </c>
      <c r="C2" s="211">
        <v>31400</v>
      </c>
      <c r="D2" s="211" t="s">
        <v>2178</v>
      </c>
      <c r="E2" s="211" t="s">
        <v>7</v>
      </c>
      <c r="F2" s="211" t="s">
        <v>7</v>
      </c>
      <c r="G2" s="211" t="s">
        <v>2745</v>
      </c>
      <c r="H2" s="211"/>
    </row>
    <row r="3" spans="1:8" s="212" customFormat="1">
      <c r="A3" s="210">
        <v>43334</v>
      </c>
      <c r="B3" s="211" t="s">
        <v>4</v>
      </c>
      <c r="C3" s="211">
        <v>2132</v>
      </c>
      <c r="D3" s="211" t="s">
        <v>205</v>
      </c>
      <c r="E3" s="211" t="s">
        <v>5</v>
      </c>
      <c r="F3" s="211" t="s">
        <v>2456</v>
      </c>
      <c r="G3" s="211" t="s">
        <v>2731</v>
      </c>
      <c r="H3" s="211"/>
    </row>
    <row r="4" spans="1:8" s="212" customFormat="1">
      <c r="A4" s="210">
        <v>43342</v>
      </c>
      <c r="B4" s="211" t="s">
        <v>7</v>
      </c>
      <c r="C4" s="211">
        <v>57180</v>
      </c>
      <c r="D4" s="211" t="s">
        <v>823</v>
      </c>
      <c r="E4" s="211" t="s">
        <v>7</v>
      </c>
      <c r="F4" s="211" t="s">
        <v>2466</v>
      </c>
      <c r="G4" s="211" t="s">
        <v>2731</v>
      </c>
      <c r="H4" s="211"/>
    </row>
    <row r="5" spans="1:8" s="212" customFormat="1">
      <c r="A5" s="210">
        <v>43342</v>
      </c>
      <c r="B5" s="211" t="s">
        <v>4</v>
      </c>
      <c r="C5" s="211">
        <v>4405</v>
      </c>
      <c r="D5" s="211" t="s">
        <v>131</v>
      </c>
      <c r="E5" s="211" t="s">
        <v>5</v>
      </c>
      <c r="F5" s="211" t="s">
        <v>2476</v>
      </c>
      <c r="G5" s="211" t="s">
        <v>2731</v>
      </c>
      <c r="H5" s="211"/>
    </row>
    <row r="6" spans="1:8" s="212" customFormat="1">
      <c r="A6" s="210">
        <v>43342</v>
      </c>
      <c r="B6" s="211" t="s">
        <v>4</v>
      </c>
      <c r="C6" s="211">
        <v>8364</v>
      </c>
      <c r="D6" s="211" t="s">
        <v>176</v>
      </c>
      <c r="E6" s="211" t="s">
        <v>5</v>
      </c>
      <c r="F6" s="211" t="s">
        <v>2554</v>
      </c>
      <c r="G6" s="211" t="s">
        <v>2731</v>
      </c>
      <c r="H6" s="211"/>
    </row>
    <row r="7" spans="1:8" s="212" customFormat="1">
      <c r="A7" s="210">
        <v>43343</v>
      </c>
      <c r="B7" s="211" t="s">
        <v>4</v>
      </c>
      <c r="C7" s="211">
        <v>4575</v>
      </c>
      <c r="D7" s="211" t="s">
        <v>131</v>
      </c>
      <c r="E7" s="211" t="s">
        <v>5</v>
      </c>
      <c r="F7" s="211" t="s">
        <v>7</v>
      </c>
      <c r="G7" s="211" t="s">
        <v>2731</v>
      </c>
      <c r="H7" s="211"/>
    </row>
    <row r="8" spans="1:8" s="212" customFormat="1">
      <c r="A8" s="210">
        <v>43340</v>
      </c>
      <c r="B8" s="211" t="s">
        <v>4</v>
      </c>
      <c r="C8" s="211">
        <v>3398</v>
      </c>
      <c r="D8" s="211" t="s">
        <v>446</v>
      </c>
      <c r="E8" s="211" t="s">
        <v>9</v>
      </c>
      <c r="F8" s="211" t="s">
        <v>27</v>
      </c>
      <c r="G8" s="211" t="s">
        <v>2729</v>
      </c>
      <c r="H8" s="211"/>
    </row>
    <row r="9" spans="1:8" s="212" customFormat="1">
      <c r="A9" s="210">
        <v>43332</v>
      </c>
      <c r="B9" s="211" t="s">
        <v>4</v>
      </c>
      <c r="C9" s="211">
        <v>1550</v>
      </c>
      <c r="D9" s="211" t="s">
        <v>205</v>
      </c>
      <c r="E9" s="211" t="s">
        <v>78</v>
      </c>
      <c r="F9" s="211" t="s">
        <v>7</v>
      </c>
      <c r="G9" s="211" t="s">
        <v>663</v>
      </c>
      <c r="H9" s="211"/>
    </row>
    <row r="10" spans="1:8" s="212" customFormat="1">
      <c r="A10" s="210">
        <v>43333</v>
      </c>
      <c r="B10" s="211" t="s">
        <v>4</v>
      </c>
      <c r="C10" s="211">
        <v>3715</v>
      </c>
      <c r="D10" s="211" t="s">
        <v>192</v>
      </c>
      <c r="E10" s="211" t="s">
        <v>18</v>
      </c>
      <c r="F10" s="211" t="s">
        <v>24</v>
      </c>
      <c r="G10" s="211" t="s">
        <v>663</v>
      </c>
      <c r="H10" s="211"/>
    </row>
    <row r="11" spans="1:8" s="212" customFormat="1">
      <c r="A11" s="210">
        <v>43335</v>
      </c>
      <c r="B11" s="211" t="s">
        <v>4</v>
      </c>
      <c r="C11" s="211">
        <v>4991</v>
      </c>
      <c r="D11" s="211" t="s">
        <v>158</v>
      </c>
      <c r="E11" s="211" t="s">
        <v>5</v>
      </c>
      <c r="F11" s="211" t="s">
        <v>2476</v>
      </c>
      <c r="G11" s="211" t="s">
        <v>663</v>
      </c>
      <c r="H11" s="211"/>
    </row>
    <row r="12" spans="1:8" s="212" customFormat="1">
      <c r="A12" s="210">
        <v>43337</v>
      </c>
      <c r="B12" s="211" t="s">
        <v>4</v>
      </c>
      <c r="C12" s="211">
        <v>1130</v>
      </c>
      <c r="D12" s="211" t="s">
        <v>205</v>
      </c>
      <c r="E12" s="211" t="s">
        <v>5</v>
      </c>
      <c r="F12" s="211" t="s">
        <v>7</v>
      </c>
      <c r="G12" s="211" t="s">
        <v>663</v>
      </c>
      <c r="H12" s="211"/>
    </row>
    <row r="13" spans="1:8" s="212" customFormat="1">
      <c r="A13" s="210">
        <v>43338</v>
      </c>
      <c r="B13" s="211" t="s">
        <v>7</v>
      </c>
      <c r="C13" s="211">
        <v>57330</v>
      </c>
      <c r="D13" s="211" t="s">
        <v>413</v>
      </c>
      <c r="E13" s="211" t="s">
        <v>18</v>
      </c>
      <c r="F13" s="211" t="s">
        <v>7</v>
      </c>
      <c r="G13" s="211" t="s">
        <v>663</v>
      </c>
      <c r="H13" s="211"/>
    </row>
    <row r="14" spans="1:8" s="212" customFormat="1">
      <c r="A14" s="210">
        <v>43339</v>
      </c>
      <c r="B14" s="211" t="s">
        <v>22</v>
      </c>
      <c r="C14" s="211">
        <v>1300</v>
      </c>
      <c r="D14" s="211" t="s">
        <v>2520</v>
      </c>
      <c r="E14" s="211" t="s">
        <v>5</v>
      </c>
      <c r="F14" s="211" t="s">
        <v>7</v>
      </c>
      <c r="G14" s="211" t="s">
        <v>663</v>
      </c>
      <c r="H14" s="211"/>
    </row>
    <row r="15" spans="1:8" s="212" customFormat="1">
      <c r="A15" s="210">
        <v>43339</v>
      </c>
      <c r="B15" s="211" t="s">
        <v>22</v>
      </c>
      <c r="C15" s="211">
        <v>6760</v>
      </c>
      <c r="D15" s="211" t="s">
        <v>1306</v>
      </c>
      <c r="E15" s="211" t="s">
        <v>7</v>
      </c>
      <c r="F15" s="211" t="s">
        <v>24</v>
      </c>
      <c r="G15" s="211" t="s">
        <v>663</v>
      </c>
      <c r="H15" s="211"/>
    </row>
    <row r="16" spans="1:8" s="212" customFormat="1">
      <c r="A16" s="210">
        <v>43313</v>
      </c>
      <c r="B16" s="211" t="s">
        <v>4</v>
      </c>
      <c r="C16" s="211">
        <v>8042</v>
      </c>
      <c r="D16" s="211" t="s">
        <v>135</v>
      </c>
      <c r="E16" s="211" t="s">
        <v>25</v>
      </c>
      <c r="F16" s="211" t="s">
        <v>7</v>
      </c>
      <c r="G16" s="211" t="s">
        <v>389</v>
      </c>
      <c r="H16" s="211"/>
    </row>
    <row r="17" spans="1:8" s="212" customFormat="1">
      <c r="A17" s="210">
        <v>43313</v>
      </c>
      <c r="B17" s="211" t="s">
        <v>4</v>
      </c>
      <c r="C17" s="211">
        <v>9132</v>
      </c>
      <c r="D17" s="211" t="s">
        <v>313</v>
      </c>
      <c r="E17" s="211" t="s">
        <v>5</v>
      </c>
      <c r="F17" s="211" t="s">
        <v>5</v>
      </c>
      <c r="G17" s="211" t="s">
        <v>389</v>
      </c>
      <c r="H17" s="211"/>
    </row>
    <row r="18" spans="1:8" s="212" customFormat="1">
      <c r="A18" s="210">
        <v>43313</v>
      </c>
      <c r="B18" s="211" t="s">
        <v>4</v>
      </c>
      <c r="C18" s="211">
        <v>4610</v>
      </c>
      <c r="D18" s="211" t="s">
        <v>206</v>
      </c>
      <c r="E18" s="211" t="s">
        <v>7</v>
      </c>
      <c r="F18" s="211" t="s">
        <v>5</v>
      </c>
      <c r="G18" s="211" t="s">
        <v>389</v>
      </c>
      <c r="H18" s="211"/>
    </row>
    <row r="19" spans="1:8" s="212" customFormat="1">
      <c r="A19" s="210">
        <v>43316</v>
      </c>
      <c r="B19" s="211" t="s">
        <v>4</v>
      </c>
      <c r="C19" s="211">
        <v>4052</v>
      </c>
      <c r="D19" s="211" t="s">
        <v>141</v>
      </c>
      <c r="E19" s="211" t="s">
        <v>24</v>
      </c>
      <c r="F19" s="211" t="s">
        <v>1826</v>
      </c>
      <c r="G19" s="211" t="s">
        <v>389</v>
      </c>
      <c r="H19" s="211"/>
    </row>
    <row r="20" spans="1:8" s="212" customFormat="1">
      <c r="A20" s="210">
        <v>43323</v>
      </c>
      <c r="B20" s="211" t="s">
        <v>4</v>
      </c>
      <c r="C20" s="211">
        <v>3419</v>
      </c>
      <c r="D20" s="211" t="s">
        <v>168</v>
      </c>
      <c r="E20" s="211" t="s">
        <v>5</v>
      </c>
      <c r="F20" s="211" t="s">
        <v>5</v>
      </c>
      <c r="G20" s="211" t="s">
        <v>389</v>
      </c>
      <c r="H20" s="211"/>
    </row>
    <row r="21" spans="1:8" s="212" customFormat="1">
      <c r="A21" s="210">
        <v>43324</v>
      </c>
      <c r="B21" s="211" t="s">
        <v>4</v>
      </c>
      <c r="C21" s="211">
        <v>3330</v>
      </c>
      <c r="D21" s="211" t="s">
        <v>185</v>
      </c>
      <c r="E21" s="211" t="s">
        <v>5</v>
      </c>
      <c r="F21" s="211" t="s">
        <v>5</v>
      </c>
      <c r="G21" s="211" t="s">
        <v>389</v>
      </c>
      <c r="H21" s="211"/>
    </row>
    <row r="22" spans="1:8" s="212" customFormat="1">
      <c r="A22" s="210">
        <v>43325</v>
      </c>
      <c r="B22" s="211" t="s">
        <v>4</v>
      </c>
      <c r="C22" s="211">
        <v>8258</v>
      </c>
      <c r="D22" s="211" t="s">
        <v>162</v>
      </c>
      <c r="E22" s="211" t="s">
        <v>24</v>
      </c>
      <c r="F22" s="211" t="s">
        <v>7</v>
      </c>
      <c r="G22" s="211" t="s">
        <v>2337</v>
      </c>
      <c r="H22" s="211"/>
    </row>
    <row r="23" spans="1:8" s="212" customFormat="1">
      <c r="A23" s="210">
        <v>43323</v>
      </c>
      <c r="B23" s="211" t="s">
        <v>4</v>
      </c>
      <c r="C23" s="211">
        <v>1845</v>
      </c>
      <c r="D23" s="211" t="s">
        <v>205</v>
      </c>
      <c r="E23" s="211" t="s">
        <v>7</v>
      </c>
      <c r="F23" s="211" t="s">
        <v>7</v>
      </c>
      <c r="G23" s="211" t="s">
        <v>2315</v>
      </c>
      <c r="H23" s="211"/>
    </row>
    <row r="24" spans="1:8" s="212" customFormat="1">
      <c r="A24" s="210">
        <v>43316</v>
      </c>
      <c r="B24" s="210" t="s">
        <v>4</v>
      </c>
      <c r="C24" s="211">
        <v>7570</v>
      </c>
      <c r="D24" s="211" t="s">
        <v>468</v>
      </c>
      <c r="E24" s="211" t="s">
        <v>6</v>
      </c>
      <c r="F24" s="211" t="s">
        <v>6</v>
      </c>
      <c r="G24" s="211" t="s">
        <v>1115</v>
      </c>
      <c r="H24" s="211"/>
    </row>
    <row r="25" spans="1:8" s="212" customFormat="1">
      <c r="A25" s="210">
        <v>43316</v>
      </c>
      <c r="B25" s="211" t="s">
        <v>7</v>
      </c>
      <c r="C25" s="211">
        <v>57330</v>
      </c>
      <c r="D25" s="211" t="s">
        <v>413</v>
      </c>
      <c r="E25" s="211" t="s">
        <v>7</v>
      </c>
      <c r="F25" s="211" t="s">
        <v>7</v>
      </c>
      <c r="G25" s="211" t="s">
        <v>1115</v>
      </c>
      <c r="H25" s="211"/>
    </row>
    <row r="26" spans="1:8" s="212" customFormat="1">
      <c r="A26" s="210">
        <v>43321</v>
      </c>
      <c r="B26" s="211" t="s">
        <v>4</v>
      </c>
      <c r="C26" s="211">
        <v>8478</v>
      </c>
      <c r="D26" s="211" t="s">
        <v>1655</v>
      </c>
      <c r="E26" s="211" t="s">
        <v>24</v>
      </c>
      <c r="F26" s="211" t="s">
        <v>230</v>
      </c>
      <c r="G26" s="211" t="s">
        <v>1115</v>
      </c>
      <c r="H26" s="211"/>
    </row>
    <row r="27" spans="1:8" s="212" customFormat="1">
      <c r="A27" s="210">
        <v>43323</v>
      </c>
      <c r="B27" s="211" t="s">
        <v>4</v>
      </c>
      <c r="C27" s="211">
        <v>2626</v>
      </c>
      <c r="D27" s="211" t="s">
        <v>205</v>
      </c>
      <c r="E27" s="211" t="s">
        <v>347</v>
      </c>
      <c r="F27" s="211" t="s">
        <v>7</v>
      </c>
      <c r="G27" s="211" t="s">
        <v>548</v>
      </c>
      <c r="H27" s="211"/>
    </row>
    <row r="28" spans="1:8" s="212" customFormat="1">
      <c r="A28" s="210">
        <v>43314</v>
      </c>
      <c r="B28" s="211" t="s">
        <v>4</v>
      </c>
      <c r="C28" s="211">
        <v>8035</v>
      </c>
      <c r="D28" s="211" t="s">
        <v>135</v>
      </c>
      <c r="E28" s="211" t="s">
        <v>25</v>
      </c>
      <c r="F28" s="211" t="s">
        <v>24</v>
      </c>
      <c r="G28" s="211" t="s">
        <v>548</v>
      </c>
      <c r="H28" s="211"/>
    </row>
    <row r="29" spans="1:8" s="212" customFormat="1">
      <c r="A29" s="210">
        <v>43315</v>
      </c>
      <c r="B29" s="211" t="s">
        <v>7</v>
      </c>
      <c r="C29" s="211">
        <v>54720</v>
      </c>
      <c r="D29" s="211" t="s">
        <v>538</v>
      </c>
      <c r="E29" s="211" t="s">
        <v>7</v>
      </c>
      <c r="F29" s="211" t="s">
        <v>24</v>
      </c>
      <c r="G29" s="211" t="s">
        <v>548</v>
      </c>
      <c r="H29" s="211"/>
    </row>
    <row r="30" spans="1:8" s="212" customFormat="1">
      <c r="A30" s="210">
        <v>43317</v>
      </c>
      <c r="B30" s="211" t="s">
        <v>4</v>
      </c>
      <c r="C30" s="211">
        <v>4419</v>
      </c>
      <c r="D30" s="211" t="s">
        <v>145</v>
      </c>
      <c r="E30" s="211" t="s">
        <v>9</v>
      </c>
      <c r="F30" s="211" t="s">
        <v>5</v>
      </c>
      <c r="G30" s="211" t="s">
        <v>548</v>
      </c>
      <c r="H30" s="211"/>
    </row>
    <row r="31" spans="1:8" s="212" customFormat="1">
      <c r="A31" s="210">
        <v>43321</v>
      </c>
      <c r="B31" s="211" t="s">
        <v>7</v>
      </c>
      <c r="C31" s="211">
        <v>57330</v>
      </c>
      <c r="D31" s="211" t="s">
        <v>2281</v>
      </c>
      <c r="E31" s="211" t="s">
        <v>7</v>
      </c>
      <c r="F31" s="211" t="s">
        <v>2282</v>
      </c>
      <c r="G31" s="211" t="s">
        <v>548</v>
      </c>
      <c r="H31" s="211"/>
    </row>
    <row r="32" spans="1:8" s="212" customFormat="1">
      <c r="A32" s="210">
        <v>43321</v>
      </c>
      <c r="B32" s="211" t="s">
        <v>7</v>
      </c>
      <c r="C32" s="211">
        <v>17250</v>
      </c>
      <c r="D32" s="211" t="s">
        <v>2284</v>
      </c>
      <c r="E32" s="211" t="s">
        <v>7</v>
      </c>
      <c r="F32" s="211" t="s">
        <v>7</v>
      </c>
      <c r="G32" s="211" t="s">
        <v>548</v>
      </c>
      <c r="H32" s="211"/>
    </row>
    <row r="33" spans="1:8" s="212" customFormat="1">
      <c r="A33" s="210">
        <v>43321</v>
      </c>
      <c r="B33" s="211" t="s">
        <v>4</v>
      </c>
      <c r="C33" s="211">
        <v>5808</v>
      </c>
      <c r="D33" s="211" t="s">
        <v>184</v>
      </c>
      <c r="E33" s="211" t="s">
        <v>5</v>
      </c>
      <c r="F33" s="211" t="s">
        <v>6</v>
      </c>
      <c r="G33" s="211" t="s">
        <v>548</v>
      </c>
      <c r="H33" s="211"/>
    </row>
    <row r="34" spans="1:8" s="212" customFormat="1">
      <c r="A34" s="210">
        <v>43321</v>
      </c>
      <c r="B34" s="211" t="s">
        <v>22</v>
      </c>
      <c r="C34" s="211">
        <v>6700</v>
      </c>
      <c r="D34" s="211" t="s">
        <v>326</v>
      </c>
      <c r="E34" s="211" t="s">
        <v>7</v>
      </c>
      <c r="F34" s="211" t="s">
        <v>59</v>
      </c>
      <c r="G34" s="211" t="s">
        <v>548</v>
      </c>
      <c r="H34" s="211"/>
    </row>
    <row r="35" spans="1:8" s="212" customFormat="1">
      <c r="A35" s="210">
        <v>43323</v>
      </c>
      <c r="B35" s="211" t="s">
        <v>4</v>
      </c>
      <c r="C35" s="211">
        <v>1448</v>
      </c>
      <c r="D35" s="211" t="s">
        <v>205</v>
      </c>
      <c r="E35" s="211" t="s">
        <v>7</v>
      </c>
      <c r="F35" s="211" t="s">
        <v>7</v>
      </c>
      <c r="G35" s="211" t="s">
        <v>548</v>
      </c>
      <c r="H35" s="211"/>
    </row>
    <row r="36" spans="1:8" s="212" customFormat="1">
      <c r="A36" s="210">
        <v>43325</v>
      </c>
      <c r="B36" s="211" t="s">
        <v>7</v>
      </c>
      <c r="C36" s="211">
        <v>54580</v>
      </c>
      <c r="D36" s="211" t="s">
        <v>2339</v>
      </c>
      <c r="E36" s="211" t="s">
        <v>7</v>
      </c>
      <c r="F36" s="211" t="s">
        <v>7</v>
      </c>
      <c r="G36" s="211" t="s">
        <v>548</v>
      </c>
      <c r="H36" s="211"/>
    </row>
    <row r="37" spans="1:8" s="212" customFormat="1">
      <c r="A37" s="210">
        <v>43325</v>
      </c>
      <c r="B37" s="211" t="s">
        <v>7</v>
      </c>
      <c r="C37" s="211">
        <v>54580</v>
      </c>
      <c r="D37" s="211" t="s">
        <v>2339</v>
      </c>
      <c r="E37" s="211" t="s">
        <v>7</v>
      </c>
      <c r="F37" s="211" t="s">
        <v>7</v>
      </c>
      <c r="G37" s="211" t="s">
        <v>548</v>
      </c>
      <c r="H37" s="211"/>
    </row>
    <row r="38" spans="1:8" s="212" customFormat="1">
      <c r="A38" s="210">
        <v>43325</v>
      </c>
      <c r="B38" s="211" t="s">
        <v>4</v>
      </c>
      <c r="C38" s="211">
        <v>8385</v>
      </c>
      <c r="D38" s="211" t="s">
        <v>305</v>
      </c>
      <c r="E38" s="211" t="s">
        <v>24</v>
      </c>
      <c r="F38" s="211" t="s">
        <v>24</v>
      </c>
      <c r="G38" s="211" t="s">
        <v>548</v>
      </c>
      <c r="H38" s="211"/>
    </row>
    <row r="39" spans="1:8" s="212" customFormat="1">
      <c r="A39" s="210">
        <v>43325</v>
      </c>
      <c r="B39" s="211" t="s">
        <v>4</v>
      </c>
      <c r="C39" s="211">
        <v>8277</v>
      </c>
      <c r="D39" s="211" t="s">
        <v>2358</v>
      </c>
      <c r="E39" s="211" t="s">
        <v>7</v>
      </c>
      <c r="F39" s="211" t="s">
        <v>24</v>
      </c>
      <c r="G39" s="211" t="s">
        <v>548</v>
      </c>
      <c r="H39" s="211"/>
    </row>
    <row r="40" spans="1:8" s="212" customFormat="1">
      <c r="A40" s="210">
        <v>43334</v>
      </c>
      <c r="B40" s="211" t="s">
        <v>7</v>
      </c>
      <c r="C40" s="211">
        <v>57330</v>
      </c>
      <c r="D40" s="211" t="s">
        <v>2459</v>
      </c>
      <c r="E40" s="211" t="s">
        <v>7</v>
      </c>
      <c r="F40" s="211" t="s">
        <v>24</v>
      </c>
      <c r="G40" s="211" t="s">
        <v>548</v>
      </c>
      <c r="H40" s="211"/>
    </row>
    <row r="41" spans="1:8" s="212" customFormat="1">
      <c r="A41" s="210">
        <v>43334</v>
      </c>
      <c r="B41" s="211" t="s">
        <v>4</v>
      </c>
      <c r="C41" s="211">
        <v>2317</v>
      </c>
      <c r="D41" s="211" t="s">
        <v>136</v>
      </c>
      <c r="E41" s="211" t="s">
        <v>24</v>
      </c>
      <c r="F41" s="211" t="s">
        <v>7</v>
      </c>
      <c r="G41" s="211" t="s">
        <v>548</v>
      </c>
      <c r="H41" s="211"/>
    </row>
    <row r="42" spans="1:8" s="212" customFormat="1">
      <c r="A42" s="210">
        <v>43334</v>
      </c>
      <c r="B42" s="211" t="s">
        <v>7</v>
      </c>
      <c r="C42" s="211">
        <v>71400</v>
      </c>
      <c r="D42" s="211" t="s">
        <v>2462</v>
      </c>
      <c r="E42" s="211" t="s">
        <v>7</v>
      </c>
      <c r="F42" s="211" t="s">
        <v>2463</v>
      </c>
      <c r="G42" s="211" t="s">
        <v>548</v>
      </c>
      <c r="H42" s="211"/>
    </row>
    <row r="43" spans="1:8" s="212" customFormat="1">
      <c r="A43" s="210">
        <v>43334</v>
      </c>
      <c r="B43" s="211" t="s">
        <v>4</v>
      </c>
      <c r="C43" s="211">
        <v>5408</v>
      </c>
      <c r="D43" s="211" t="s">
        <v>833</v>
      </c>
      <c r="E43" s="211" t="s">
        <v>24</v>
      </c>
      <c r="F43" s="211" t="s">
        <v>7</v>
      </c>
      <c r="G43" s="211" t="s">
        <v>548</v>
      </c>
      <c r="H43" s="211"/>
    </row>
    <row r="44" spans="1:8" s="212" customFormat="1">
      <c r="A44" s="210">
        <v>43334</v>
      </c>
      <c r="B44" s="211" t="s">
        <v>4</v>
      </c>
      <c r="C44" s="211">
        <v>3833</v>
      </c>
      <c r="D44" s="211" t="s">
        <v>304</v>
      </c>
      <c r="E44" s="211" t="s">
        <v>27</v>
      </c>
      <c r="F44" s="211" t="s">
        <v>27</v>
      </c>
      <c r="G44" s="211" t="s">
        <v>548</v>
      </c>
      <c r="H44" s="211"/>
    </row>
    <row r="45" spans="1:8" s="212" customFormat="1">
      <c r="A45" s="210">
        <v>43335</v>
      </c>
      <c r="B45" s="211" t="s">
        <v>4</v>
      </c>
      <c r="C45" s="211">
        <v>1912</v>
      </c>
      <c r="D45" s="211" t="s">
        <v>623</v>
      </c>
      <c r="E45" s="211" t="s">
        <v>7</v>
      </c>
      <c r="F45" s="211" t="s">
        <v>7</v>
      </c>
      <c r="G45" s="211" t="s">
        <v>548</v>
      </c>
      <c r="H45" s="211"/>
    </row>
    <row r="46" spans="1:8" s="212" customFormat="1">
      <c r="A46" s="210">
        <v>43335</v>
      </c>
      <c r="B46" s="211" t="s">
        <v>4</v>
      </c>
      <c r="C46" s="211">
        <v>9696</v>
      </c>
      <c r="D46" s="211" t="s">
        <v>147</v>
      </c>
      <c r="E46" s="211" t="s">
        <v>5</v>
      </c>
      <c r="F46" s="211" t="s">
        <v>2476</v>
      </c>
      <c r="G46" s="211" t="s">
        <v>548</v>
      </c>
      <c r="H46" s="211"/>
    </row>
    <row r="47" spans="1:8" s="212" customFormat="1">
      <c r="A47" s="210">
        <v>43340</v>
      </c>
      <c r="B47" s="211" t="s">
        <v>7</v>
      </c>
      <c r="C47" s="211">
        <v>67490</v>
      </c>
      <c r="D47" s="211" t="s">
        <v>2551</v>
      </c>
      <c r="E47" s="211" t="s">
        <v>7</v>
      </c>
      <c r="F47" s="211" t="s">
        <v>620</v>
      </c>
      <c r="G47" s="211" t="s">
        <v>548</v>
      </c>
      <c r="H47" s="211"/>
    </row>
    <row r="48" spans="1:8" s="212" customFormat="1">
      <c r="A48" s="210">
        <v>43340</v>
      </c>
      <c r="B48" s="211" t="s">
        <v>4</v>
      </c>
      <c r="C48" s="211">
        <v>8387</v>
      </c>
      <c r="D48" s="211" t="s">
        <v>305</v>
      </c>
      <c r="E48" s="211" t="s">
        <v>5</v>
      </c>
      <c r="F48" s="211" t="s">
        <v>2554</v>
      </c>
      <c r="G48" s="211" t="s">
        <v>548</v>
      </c>
      <c r="H48" s="211"/>
    </row>
    <row r="49" spans="1:8" s="212" customFormat="1">
      <c r="A49" s="210">
        <v>43340</v>
      </c>
      <c r="B49" s="211" t="s">
        <v>620</v>
      </c>
      <c r="C49" s="211">
        <v>81737</v>
      </c>
      <c r="D49" s="211" t="s">
        <v>2558</v>
      </c>
      <c r="E49" s="211" t="s">
        <v>5</v>
      </c>
      <c r="F49" s="211" t="s">
        <v>2476</v>
      </c>
      <c r="G49" s="211" t="s">
        <v>548</v>
      </c>
      <c r="H49" s="211"/>
    </row>
    <row r="50" spans="1:8" s="212" customFormat="1">
      <c r="A50" s="210">
        <v>43340</v>
      </c>
      <c r="B50" s="211" t="s">
        <v>7</v>
      </c>
      <c r="C50" s="211">
        <v>57100</v>
      </c>
      <c r="D50" s="211" t="s">
        <v>369</v>
      </c>
      <c r="E50" s="211" t="s">
        <v>7</v>
      </c>
      <c r="F50" s="211" t="s">
        <v>2560</v>
      </c>
      <c r="G50" s="211" t="s">
        <v>548</v>
      </c>
      <c r="H50" s="211"/>
    </row>
    <row r="51" spans="1:8" s="212" customFormat="1">
      <c r="A51" s="210">
        <v>43342</v>
      </c>
      <c r="B51" s="211" t="s">
        <v>7</v>
      </c>
      <c r="C51" s="211">
        <v>49240</v>
      </c>
      <c r="D51" s="211" t="s">
        <v>2580</v>
      </c>
      <c r="E51" s="211" t="s">
        <v>7</v>
      </c>
      <c r="F51" s="211" t="s">
        <v>2581</v>
      </c>
      <c r="G51" s="211" t="s">
        <v>548</v>
      </c>
      <c r="H51" s="211"/>
    </row>
    <row r="52" spans="1:8" s="212" customFormat="1">
      <c r="A52" s="210">
        <v>43342</v>
      </c>
      <c r="B52" s="211" t="s">
        <v>7</v>
      </c>
      <c r="C52" s="211">
        <v>67230</v>
      </c>
      <c r="D52" s="211" t="s">
        <v>2582</v>
      </c>
      <c r="E52" s="211" t="s">
        <v>7</v>
      </c>
      <c r="F52" s="211" t="s">
        <v>2466</v>
      </c>
      <c r="G52" s="211" t="s">
        <v>548</v>
      </c>
      <c r="H52" s="211"/>
    </row>
    <row r="53" spans="1:8" s="212" customFormat="1">
      <c r="A53" s="210">
        <v>43325</v>
      </c>
      <c r="B53" s="211" t="s">
        <v>4</v>
      </c>
      <c r="C53" s="211">
        <v>1263</v>
      </c>
      <c r="D53" s="211" t="s">
        <v>205</v>
      </c>
      <c r="E53" s="211" t="s">
        <v>451</v>
      </c>
      <c r="F53" s="211" t="s">
        <v>7</v>
      </c>
      <c r="G53" s="211" t="s">
        <v>1779</v>
      </c>
      <c r="H53" s="211"/>
    </row>
    <row r="54" spans="1:8" s="212" customFormat="1">
      <c r="A54" s="210">
        <v>43316</v>
      </c>
      <c r="B54" s="211" t="s">
        <v>4</v>
      </c>
      <c r="C54" s="211">
        <v>6831</v>
      </c>
      <c r="D54" s="211" t="s">
        <v>308</v>
      </c>
      <c r="E54" s="211" t="s">
        <v>5</v>
      </c>
      <c r="F54" s="211" t="s">
        <v>6</v>
      </c>
      <c r="G54" s="211" t="s">
        <v>2749</v>
      </c>
      <c r="H54" s="211"/>
    </row>
    <row r="55" spans="1:8" s="212" customFormat="1">
      <c r="A55" s="210">
        <v>43316</v>
      </c>
      <c r="B55" s="211" t="s">
        <v>4</v>
      </c>
      <c r="C55" s="211">
        <v>5884</v>
      </c>
      <c r="D55" s="211" t="s">
        <v>136</v>
      </c>
      <c r="E55" s="211" t="s">
        <v>7</v>
      </c>
      <c r="F55" s="211" t="s">
        <v>7</v>
      </c>
      <c r="G55" s="211" t="s">
        <v>388</v>
      </c>
      <c r="H55" s="211"/>
    </row>
    <row r="56" spans="1:8" s="212" customFormat="1">
      <c r="A56" s="210">
        <v>43327</v>
      </c>
      <c r="B56" s="211" t="s">
        <v>4</v>
      </c>
      <c r="C56" s="211">
        <v>5328</v>
      </c>
      <c r="D56" s="211" t="s">
        <v>1820</v>
      </c>
      <c r="E56" s="211" t="s">
        <v>14</v>
      </c>
      <c r="F56" s="211" t="s">
        <v>984</v>
      </c>
      <c r="G56" s="211" t="s">
        <v>388</v>
      </c>
      <c r="H56" s="211"/>
    </row>
    <row r="57" spans="1:8" s="212" customFormat="1">
      <c r="A57" s="210">
        <v>43327</v>
      </c>
      <c r="B57" s="211" t="s">
        <v>4</v>
      </c>
      <c r="C57" s="211">
        <v>4989</v>
      </c>
      <c r="D57" s="211" t="s">
        <v>158</v>
      </c>
      <c r="E57" s="211" t="s">
        <v>5</v>
      </c>
      <c r="F57" s="211" t="s">
        <v>6</v>
      </c>
      <c r="G57" s="211" t="s">
        <v>388</v>
      </c>
      <c r="H57" s="211"/>
    </row>
    <row r="58" spans="1:8" s="212" customFormat="1">
      <c r="A58" s="210">
        <v>43327</v>
      </c>
      <c r="B58" s="211" t="s">
        <v>4</v>
      </c>
      <c r="C58" s="211">
        <v>1270</v>
      </c>
      <c r="D58" s="211" t="s">
        <v>205</v>
      </c>
      <c r="E58" s="211" t="s">
        <v>32</v>
      </c>
      <c r="F58" s="211" t="s">
        <v>24</v>
      </c>
      <c r="G58" s="211" t="s">
        <v>388</v>
      </c>
      <c r="H58" s="211"/>
    </row>
    <row r="59" spans="1:8" s="212" customFormat="1">
      <c r="A59" s="210">
        <v>43328</v>
      </c>
      <c r="B59" s="211" t="s">
        <v>7</v>
      </c>
      <c r="C59" s="211">
        <v>57330</v>
      </c>
      <c r="D59" s="211" t="s">
        <v>413</v>
      </c>
      <c r="E59" s="211" t="s">
        <v>7</v>
      </c>
      <c r="F59" s="211" t="s">
        <v>1171</v>
      </c>
      <c r="G59" s="211" t="s">
        <v>388</v>
      </c>
      <c r="H59" s="211"/>
    </row>
    <row r="60" spans="1:8" s="212" customFormat="1">
      <c r="A60" s="210">
        <v>43328</v>
      </c>
      <c r="B60" s="211" t="s">
        <v>22</v>
      </c>
      <c r="C60" s="211">
        <v>6700</v>
      </c>
      <c r="D60" s="211" t="s">
        <v>326</v>
      </c>
      <c r="E60" s="211" t="s">
        <v>7</v>
      </c>
      <c r="F60" s="211" t="s">
        <v>24</v>
      </c>
      <c r="G60" s="211" t="s">
        <v>388</v>
      </c>
      <c r="H60" s="211"/>
    </row>
    <row r="61" spans="1:8" s="212" customFormat="1">
      <c r="A61" s="210">
        <v>43330</v>
      </c>
      <c r="B61" s="211" t="s">
        <v>4</v>
      </c>
      <c r="C61" s="211">
        <v>9184</v>
      </c>
      <c r="D61" s="211" t="s">
        <v>313</v>
      </c>
      <c r="E61" s="211" t="s">
        <v>5</v>
      </c>
      <c r="F61" s="211" t="s">
        <v>7</v>
      </c>
      <c r="G61" s="211" t="s">
        <v>388</v>
      </c>
      <c r="H61" s="211"/>
    </row>
    <row r="62" spans="1:8" s="212" customFormat="1">
      <c r="A62" s="210">
        <v>43330</v>
      </c>
      <c r="B62" s="211" t="s">
        <v>4</v>
      </c>
      <c r="C62" s="211">
        <v>1452</v>
      </c>
      <c r="D62" s="211" t="s">
        <v>205</v>
      </c>
      <c r="E62" s="211" t="s">
        <v>7</v>
      </c>
      <c r="F62" s="211" t="s">
        <v>24</v>
      </c>
      <c r="G62" s="211" t="s">
        <v>388</v>
      </c>
      <c r="H62" s="211"/>
    </row>
    <row r="63" spans="1:8" s="212" customFormat="1">
      <c r="A63" s="210">
        <v>43332</v>
      </c>
      <c r="B63" s="211" t="s">
        <v>4</v>
      </c>
      <c r="C63" s="211">
        <v>5825</v>
      </c>
      <c r="D63" s="211" t="s">
        <v>184</v>
      </c>
      <c r="E63" s="211" t="s">
        <v>28</v>
      </c>
      <c r="F63" s="211" t="s">
        <v>7</v>
      </c>
      <c r="G63" s="211" t="s">
        <v>388</v>
      </c>
      <c r="H63" s="211"/>
    </row>
    <row r="64" spans="1:8" s="212" customFormat="1">
      <c r="A64" s="210">
        <v>43333</v>
      </c>
      <c r="B64" s="211" t="s">
        <v>7</v>
      </c>
      <c r="C64" s="211">
        <v>6700</v>
      </c>
      <c r="D64" s="211" t="s">
        <v>2444</v>
      </c>
      <c r="E64" s="211" t="s">
        <v>7</v>
      </c>
      <c r="F64" s="211" t="s">
        <v>28</v>
      </c>
      <c r="G64" s="211" t="s">
        <v>388</v>
      </c>
      <c r="H64" s="211"/>
    </row>
    <row r="65" spans="1:8" s="212" customFormat="1">
      <c r="A65" s="210">
        <v>43333</v>
      </c>
      <c r="B65" s="211" t="s">
        <v>7</v>
      </c>
      <c r="C65" s="211">
        <v>54720</v>
      </c>
      <c r="D65" s="211" t="s">
        <v>538</v>
      </c>
      <c r="E65" s="211" t="s">
        <v>7</v>
      </c>
      <c r="F65" s="211" t="s">
        <v>24</v>
      </c>
      <c r="G65" s="211" t="s">
        <v>388</v>
      </c>
      <c r="H65" s="211"/>
    </row>
    <row r="66" spans="1:8" s="212" customFormat="1">
      <c r="A66" s="210">
        <v>43333</v>
      </c>
      <c r="B66" s="211" t="s">
        <v>4</v>
      </c>
      <c r="C66" s="211">
        <v>8053</v>
      </c>
      <c r="D66" s="211" t="s">
        <v>133</v>
      </c>
      <c r="E66" s="211" t="s">
        <v>7</v>
      </c>
      <c r="F66" s="211" t="s">
        <v>24</v>
      </c>
      <c r="G66" s="211" t="s">
        <v>388</v>
      </c>
      <c r="H66" s="211"/>
    </row>
    <row r="67" spans="1:8" s="212" customFormat="1">
      <c r="A67" s="210">
        <v>43333</v>
      </c>
      <c r="B67" s="211" t="s">
        <v>250</v>
      </c>
      <c r="C67" s="211" t="s">
        <v>2446</v>
      </c>
      <c r="D67" s="211" t="s">
        <v>2447</v>
      </c>
      <c r="E67" s="211" t="s">
        <v>24</v>
      </c>
      <c r="F67" s="211" t="s">
        <v>6</v>
      </c>
      <c r="G67" s="211" t="s">
        <v>388</v>
      </c>
      <c r="H67" s="211"/>
    </row>
    <row r="68" spans="1:8" s="212" customFormat="1">
      <c r="A68" s="210">
        <v>43333</v>
      </c>
      <c r="B68" s="211" t="s">
        <v>4</v>
      </c>
      <c r="C68" s="211">
        <v>4634</v>
      </c>
      <c r="D68" s="211" t="s">
        <v>131</v>
      </c>
      <c r="E68" s="211" t="s">
        <v>5</v>
      </c>
      <c r="F68" s="211" t="s">
        <v>7</v>
      </c>
      <c r="G68" s="211" t="s">
        <v>388</v>
      </c>
      <c r="H68" s="211"/>
    </row>
    <row r="69" spans="1:8" s="212" customFormat="1">
      <c r="A69" s="210">
        <v>43333</v>
      </c>
      <c r="B69" s="211" t="s">
        <v>4</v>
      </c>
      <c r="C69" s="211">
        <v>3332</v>
      </c>
      <c r="D69" s="211" t="s">
        <v>303</v>
      </c>
      <c r="E69" s="211" t="s">
        <v>5</v>
      </c>
      <c r="F69" s="211" t="s">
        <v>363</v>
      </c>
      <c r="G69" s="211" t="s">
        <v>388</v>
      </c>
      <c r="H69" s="211"/>
    </row>
    <row r="70" spans="1:8" s="212" customFormat="1">
      <c r="A70" s="210">
        <v>43336</v>
      </c>
      <c r="B70" s="211" t="s">
        <v>7</v>
      </c>
      <c r="C70" s="211">
        <v>28000</v>
      </c>
      <c r="D70" s="211" t="s">
        <v>2487</v>
      </c>
      <c r="E70" s="211" t="s">
        <v>7</v>
      </c>
      <c r="F70" s="211" t="s">
        <v>24</v>
      </c>
      <c r="G70" s="211" t="s">
        <v>388</v>
      </c>
      <c r="H70" s="211"/>
    </row>
    <row r="71" spans="1:8" s="212" customFormat="1">
      <c r="A71" s="210">
        <v>43336</v>
      </c>
      <c r="B71" s="211" t="s">
        <v>22</v>
      </c>
      <c r="C71" s="211">
        <v>1440</v>
      </c>
      <c r="D71" s="211" t="s">
        <v>432</v>
      </c>
      <c r="E71" s="211" t="s">
        <v>7</v>
      </c>
      <c r="F71" s="211" t="s">
        <v>24</v>
      </c>
      <c r="G71" s="211" t="s">
        <v>388</v>
      </c>
      <c r="H71" s="211"/>
    </row>
    <row r="72" spans="1:8" s="212" customFormat="1">
      <c r="A72" s="210">
        <v>43337</v>
      </c>
      <c r="B72" s="211" t="s">
        <v>4</v>
      </c>
      <c r="C72" s="211">
        <v>1329</v>
      </c>
      <c r="D72" s="211" t="s">
        <v>205</v>
      </c>
      <c r="E72" s="211" t="s">
        <v>7</v>
      </c>
      <c r="F72" s="211" t="s">
        <v>24</v>
      </c>
      <c r="G72" s="211" t="s">
        <v>388</v>
      </c>
      <c r="H72" s="211"/>
    </row>
    <row r="73" spans="1:8" s="212" customFormat="1">
      <c r="A73" s="210">
        <v>43337</v>
      </c>
      <c r="B73" s="211" t="s">
        <v>22</v>
      </c>
      <c r="C73" s="211">
        <v>6769</v>
      </c>
      <c r="D73" s="211" t="s">
        <v>2497</v>
      </c>
      <c r="E73" s="211" t="s">
        <v>7</v>
      </c>
      <c r="F73" s="211" t="s">
        <v>24</v>
      </c>
      <c r="G73" s="211" t="s">
        <v>388</v>
      </c>
      <c r="H73" s="211"/>
    </row>
    <row r="74" spans="1:8" s="212" customFormat="1">
      <c r="A74" s="210">
        <v>43337</v>
      </c>
      <c r="B74" s="211" t="s">
        <v>22</v>
      </c>
      <c r="C74" s="211">
        <v>6860</v>
      </c>
      <c r="D74" s="211" t="s">
        <v>550</v>
      </c>
      <c r="E74" s="211" t="s">
        <v>7</v>
      </c>
      <c r="F74" s="211" t="s">
        <v>24</v>
      </c>
      <c r="G74" s="211" t="s">
        <v>388</v>
      </c>
      <c r="H74" s="211"/>
    </row>
    <row r="75" spans="1:8" s="212" customFormat="1">
      <c r="A75" s="210">
        <v>43337</v>
      </c>
      <c r="B75" s="211" t="s">
        <v>104</v>
      </c>
      <c r="C75" s="211">
        <v>8004</v>
      </c>
      <c r="D75" s="211" t="s">
        <v>2503</v>
      </c>
      <c r="E75" s="211" t="s">
        <v>7</v>
      </c>
      <c r="F75" s="211" t="s">
        <v>6</v>
      </c>
      <c r="G75" s="211" t="s">
        <v>388</v>
      </c>
      <c r="H75" s="211"/>
    </row>
    <row r="76" spans="1:8" s="212" customFormat="1">
      <c r="A76" s="210">
        <v>43337</v>
      </c>
      <c r="B76" s="211" t="s">
        <v>4</v>
      </c>
      <c r="C76" s="211">
        <v>75015</v>
      </c>
      <c r="D76" s="211" t="s">
        <v>716</v>
      </c>
      <c r="E76" s="211" t="s">
        <v>7</v>
      </c>
      <c r="F76" s="211" t="s">
        <v>24</v>
      </c>
      <c r="G76" s="211" t="s">
        <v>388</v>
      </c>
      <c r="H76" s="211"/>
    </row>
    <row r="77" spans="1:8" s="212" customFormat="1">
      <c r="A77" s="210">
        <v>43337</v>
      </c>
      <c r="B77" s="211" t="s">
        <v>4</v>
      </c>
      <c r="C77" s="211">
        <v>4102</v>
      </c>
      <c r="D77" s="211" t="s">
        <v>141</v>
      </c>
      <c r="E77" s="211" t="s">
        <v>5</v>
      </c>
      <c r="F77" s="211" t="s">
        <v>7</v>
      </c>
      <c r="G77" s="211" t="s">
        <v>388</v>
      </c>
      <c r="H77" s="211"/>
    </row>
    <row r="78" spans="1:8" s="212" customFormat="1">
      <c r="A78" s="210">
        <v>43337</v>
      </c>
      <c r="B78" s="211" t="s">
        <v>4</v>
      </c>
      <c r="C78" s="211">
        <v>4152</v>
      </c>
      <c r="D78" s="211" t="s">
        <v>141</v>
      </c>
      <c r="E78" s="211" t="s">
        <v>5</v>
      </c>
      <c r="F78" s="211" t="s">
        <v>7</v>
      </c>
      <c r="G78" s="211" t="s">
        <v>388</v>
      </c>
      <c r="H78" s="211"/>
    </row>
    <row r="79" spans="1:8" s="212" customFormat="1">
      <c r="A79" s="210">
        <v>43337</v>
      </c>
      <c r="B79" s="211" t="s">
        <v>4</v>
      </c>
      <c r="C79" s="211">
        <v>1452</v>
      </c>
      <c r="D79" s="211" t="s">
        <v>205</v>
      </c>
      <c r="E79" s="211" t="s">
        <v>28</v>
      </c>
      <c r="F79" s="211" t="s">
        <v>7</v>
      </c>
      <c r="G79" s="211" t="s">
        <v>388</v>
      </c>
      <c r="H79" s="211"/>
    </row>
    <row r="80" spans="1:8" s="212" customFormat="1">
      <c r="A80" s="210">
        <v>43339</v>
      </c>
      <c r="B80" s="211" t="s">
        <v>7</v>
      </c>
      <c r="C80" s="211">
        <v>57920</v>
      </c>
      <c r="D80" s="211" t="s">
        <v>2521</v>
      </c>
      <c r="E80" s="211" t="s">
        <v>24</v>
      </c>
      <c r="F80" s="211" t="s">
        <v>7</v>
      </c>
      <c r="G80" s="211" t="s">
        <v>388</v>
      </c>
      <c r="H80" s="211"/>
    </row>
    <row r="81" spans="1:8" s="212" customFormat="1">
      <c r="A81" s="210">
        <v>43339</v>
      </c>
      <c r="B81" s="211" t="s">
        <v>4</v>
      </c>
      <c r="C81" s="211">
        <v>5368</v>
      </c>
      <c r="D81" s="211" t="s">
        <v>155</v>
      </c>
      <c r="E81" s="211" t="s">
        <v>24</v>
      </c>
      <c r="F81" s="211" t="s">
        <v>24</v>
      </c>
      <c r="G81" s="211" t="s">
        <v>388</v>
      </c>
      <c r="H81" s="211"/>
    </row>
    <row r="82" spans="1:8" s="212" customFormat="1">
      <c r="A82" s="210">
        <v>43339</v>
      </c>
      <c r="B82" s="211" t="s">
        <v>7</v>
      </c>
      <c r="C82" s="211">
        <v>57390</v>
      </c>
      <c r="D82" s="211" t="s">
        <v>669</v>
      </c>
      <c r="E82" s="211" t="s">
        <v>2536</v>
      </c>
      <c r="F82" s="211" t="s">
        <v>24</v>
      </c>
      <c r="G82" s="211" t="s">
        <v>388</v>
      </c>
      <c r="H82" s="211"/>
    </row>
    <row r="83" spans="1:8" s="212" customFormat="1">
      <c r="A83" s="210">
        <v>43339</v>
      </c>
      <c r="B83" s="211" t="s">
        <v>4</v>
      </c>
      <c r="C83" s="211">
        <v>1518</v>
      </c>
      <c r="D83" s="211" t="s">
        <v>205</v>
      </c>
      <c r="E83" s="211" t="s">
        <v>24</v>
      </c>
      <c r="F83" s="211" t="s">
        <v>7</v>
      </c>
      <c r="G83" s="211" t="s">
        <v>388</v>
      </c>
      <c r="H83" s="211"/>
    </row>
    <row r="84" spans="1:8" s="212" customFormat="1">
      <c r="A84" s="210">
        <v>43343</v>
      </c>
      <c r="B84" s="211" t="s">
        <v>4</v>
      </c>
      <c r="C84" s="211">
        <v>1477</v>
      </c>
      <c r="D84" s="211" t="s">
        <v>205</v>
      </c>
      <c r="E84" s="211" t="s">
        <v>24</v>
      </c>
      <c r="F84" s="211" t="s">
        <v>1679</v>
      </c>
      <c r="G84" s="211" t="s">
        <v>388</v>
      </c>
      <c r="H84" s="211"/>
    </row>
    <row r="85" spans="1:8" s="212" customFormat="1">
      <c r="A85" s="210">
        <v>43343</v>
      </c>
      <c r="B85" s="211" t="s">
        <v>7</v>
      </c>
      <c r="C85" s="211">
        <v>54400</v>
      </c>
      <c r="D85" s="211" t="s">
        <v>408</v>
      </c>
      <c r="E85" s="211" t="s">
        <v>7</v>
      </c>
      <c r="F85" s="211" t="s">
        <v>9</v>
      </c>
      <c r="G85" s="211" t="s">
        <v>388</v>
      </c>
      <c r="H85" s="211"/>
    </row>
    <row r="86" spans="1:8" s="212" customFormat="1">
      <c r="A86" s="210">
        <v>43343</v>
      </c>
      <c r="B86" s="211" t="s">
        <v>4</v>
      </c>
      <c r="C86" s="211">
        <v>5411</v>
      </c>
      <c r="D86" s="211" t="s">
        <v>1820</v>
      </c>
      <c r="E86" s="211" t="s">
        <v>5</v>
      </c>
      <c r="F86" s="211" t="s">
        <v>2480</v>
      </c>
      <c r="G86" s="211" t="s">
        <v>388</v>
      </c>
      <c r="H86" s="211"/>
    </row>
    <row r="87" spans="1:8" s="212" customFormat="1">
      <c r="A87" s="210">
        <v>43330</v>
      </c>
      <c r="B87" s="211" t="s">
        <v>4</v>
      </c>
      <c r="C87" s="211">
        <v>1228</v>
      </c>
      <c r="D87" s="211" t="s">
        <v>205</v>
      </c>
      <c r="E87" s="211" t="s">
        <v>28</v>
      </c>
      <c r="F87" s="211" t="s">
        <v>24</v>
      </c>
      <c r="G87" s="211" t="s">
        <v>1633</v>
      </c>
      <c r="H87" s="211"/>
    </row>
    <row r="88" spans="1:8" s="212" customFormat="1">
      <c r="A88" s="210">
        <v>43337</v>
      </c>
      <c r="B88" s="211" t="s">
        <v>4</v>
      </c>
      <c r="C88" s="211">
        <v>3734</v>
      </c>
      <c r="D88" s="211" t="s">
        <v>192</v>
      </c>
      <c r="E88" s="211" t="s">
        <v>2504</v>
      </c>
      <c r="F88" s="211" t="s">
        <v>7</v>
      </c>
      <c r="G88" s="211" t="s">
        <v>2505</v>
      </c>
      <c r="H88" s="211"/>
    </row>
    <row r="89" spans="1:8" s="212" customFormat="1">
      <c r="A89" s="210">
        <v>43327</v>
      </c>
      <c r="B89" s="211" t="s">
        <v>7</v>
      </c>
      <c r="C89" s="211">
        <v>57310</v>
      </c>
      <c r="D89" s="211" t="s">
        <v>833</v>
      </c>
      <c r="E89" s="211" t="s">
        <v>7</v>
      </c>
      <c r="F89" s="211" t="s">
        <v>24</v>
      </c>
      <c r="G89" s="211" t="s">
        <v>2391</v>
      </c>
      <c r="H89" s="211"/>
    </row>
    <row r="90" spans="1:8" s="212" customFormat="1">
      <c r="A90" s="210">
        <v>43332</v>
      </c>
      <c r="B90" s="211" t="s">
        <v>4</v>
      </c>
      <c r="C90" s="211">
        <v>2335</v>
      </c>
      <c r="D90" s="211" t="s">
        <v>205</v>
      </c>
      <c r="E90" s="211" t="s">
        <v>79</v>
      </c>
      <c r="F90" s="211" t="s">
        <v>24</v>
      </c>
      <c r="G90" s="211" t="s">
        <v>2433</v>
      </c>
      <c r="H90" s="211"/>
    </row>
    <row r="91" spans="1:8" s="212" customFormat="1">
      <c r="A91" s="210">
        <v>43328</v>
      </c>
      <c r="B91" s="211" t="s">
        <v>4</v>
      </c>
      <c r="C91" s="211">
        <v>3820</v>
      </c>
      <c r="D91" s="211" t="s">
        <v>304</v>
      </c>
      <c r="E91" s="211" t="s">
        <v>5</v>
      </c>
      <c r="F91" s="211" t="s">
        <v>6</v>
      </c>
      <c r="G91" s="211" t="s">
        <v>2768</v>
      </c>
      <c r="H91" s="211"/>
    </row>
    <row r="92" spans="1:8" s="212" customFormat="1">
      <c r="A92" s="210">
        <v>43340</v>
      </c>
      <c r="B92" s="211" t="s">
        <v>4</v>
      </c>
      <c r="C92" s="211">
        <v>8077</v>
      </c>
      <c r="D92" s="211" t="s">
        <v>133</v>
      </c>
      <c r="E92" s="211" t="s">
        <v>7</v>
      </c>
      <c r="F92" s="211" t="s">
        <v>24</v>
      </c>
      <c r="G92" s="211" t="s">
        <v>577</v>
      </c>
      <c r="H92" s="211"/>
    </row>
    <row r="93" spans="1:8" s="212" customFormat="1">
      <c r="A93" s="210">
        <v>43320</v>
      </c>
      <c r="B93" s="211" t="s">
        <v>4</v>
      </c>
      <c r="C93" s="211">
        <v>3945</v>
      </c>
      <c r="D93" s="211" t="s">
        <v>175</v>
      </c>
      <c r="E93" s="211" t="s">
        <v>5</v>
      </c>
      <c r="F93" s="211" t="s">
        <v>127</v>
      </c>
      <c r="G93" s="211" t="s">
        <v>2759</v>
      </c>
      <c r="H93" s="211"/>
    </row>
    <row r="94" spans="1:8" s="212" customFormat="1">
      <c r="A94" s="210">
        <v>43313</v>
      </c>
      <c r="B94" s="211" t="s">
        <v>7</v>
      </c>
      <c r="C94" s="211">
        <v>37550</v>
      </c>
      <c r="D94" s="211" t="s">
        <v>571</v>
      </c>
      <c r="E94" s="211" t="s">
        <v>7</v>
      </c>
      <c r="F94" s="211" t="s">
        <v>7</v>
      </c>
      <c r="G94" s="211" t="s">
        <v>1115</v>
      </c>
      <c r="H94" s="211"/>
    </row>
    <row r="95" spans="1:8" s="212" customFormat="1">
      <c r="A95" s="210">
        <v>43313</v>
      </c>
      <c r="B95" s="211" t="s">
        <v>4</v>
      </c>
      <c r="C95" s="211">
        <v>4916</v>
      </c>
      <c r="D95" s="211" t="s">
        <v>152</v>
      </c>
      <c r="E95" s="211" t="s">
        <v>7</v>
      </c>
      <c r="F95" s="211" t="s">
        <v>6</v>
      </c>
      <c r="G95" s="211" t="s">
        <v>2744</v>
      </c>
      <c r="H95" s="211"/>
    </row>
    <row r="96" spans="1:8" s="212" customFormat="1">
      <c r="A96" s="210">
        <v>43316</v>
      </c>
      <c r="B96" s="211" t="s">
        <v>22</v>
      </c>
      <c r="C96" s="211">
        <v>4250</v>
      </c>
      <c r="D96" s="211" t="s">
        <v>2221</v>
      </c>
      <c r="E96" s="211" t="s">
        <v>7</v>
      </c>
      <c r="F96" s="211" t="s">
        <v>984</v>
      </c>
      <c r="G96" s="211" t="s">
        <v>1115</v>
      </c>
      <c r="H96" s="211"/>
    </row>
    <row r="97" spans="1:8" s="212" customFormat="1">
      <c r="A97" s="210">
        <v>43317</v>
      </c>
      <c r="B97" s="211" t="s">
        <v>4</v>
      </c>
      <c r="C97" s="211">
        <v>4351</v>
      </c>
      <c r="D97" s="211" t="s">
        <v>141</v>
      </c>
      <c r="E97" s="211" t="s">
        <v>5</v>
      </c>
      <c r="F97" s="211" t="s">
        <v>5</v>
      </c>
      <c r="G97" s="211" t="s">
        <v>1115</v>
      </c>
      <c r="H97" s="211"/>
    </row>
    <row r="98" spans="1:8" s="212" customFormat="1">
      <c r="A98" s="210">
        <v>43317</v>
      </c>
      <c r="B98" s="211" t="s">
        <v>4</v>
      </c>
      <c r="C98" s="211">
        <v>8021</v>
      </c>
      <c r="D98" s="211" t="s">
        <v>135</v>
      </c>
      <c r="E98" s="211" t="s">
        <v>489</v>
      </c>
      <c r="F98" s="211" t="s">
        <v>7</v>
      </c>
      <c r="G98" s="211" t="s">
        <v>2744</v>
      </c>
      <c r="H98" s="211"/>
    </row>
    <row r="99" spans="1:8" s="212" customFormat="1">
      <c r="A99" s="210">
        <v>43317</v>
      </c>
      <c r="B99" s="211" t="s">
        <v>4</v>
      </c>
      <c r="C99" s="211">
        <v>3429</v>
      </c>
      <c r="D99" s="211" t="s">
        <v>168</v>
      </c>
      <c r="E99" s="211" t="s">
        <v>7</v>
      </c>
      <c r="F99" s="211" t="s">
        <v>7</v>
      </c>
      <c r="G99" s="211" t="s">
        <v>2744</v>
      </c>
      <c r="H99" s="211"/>
    </row>
    <row r="100" spans="1:8" s="212" customFormat="1">
      <c r="A100" s="210">
        <v>43318</v>
      </c>
      <c r="B100" s="211" t="s">
        <v>7</v>
      </c>
      <c r="C100" s="211">
        <v>57970</v>
      </c>
      <c r="D100" s="211" t="s">
        <v>739</v>
      </c>
      <c r="E100" s="211" t="s">
        <v>7</v>
      </c>
      <c r="F100" s="211" t="s">
        <v>7</v>
      </c>
      <c r="G100" s="211" t="s">
        <v>1115</v>
      </c>
      <c r="H100" s="211"/>
    </row>
    <row r="101" spans="1:8" s="212" customFormat="1">
      <c r="A101" s="210">
        <v>43319</v>
      </c>
      <c r="B101" s="211" t="s">
        <v>4</v>
      </c>
      <c r="C101" s="211">
        <v>1550</v>
      </c>
      <c r="D101" s="211" t="s">
        <v>205</v>
      </c>
      <c r="E101" s="211" t="s">
        <v>5</v>
      </c>
      <c r="F101" s="211" t="s">
        <v>5</v>
      </c>
      <c r="G101" s="211" t="s">
        <v>1115</v>
      </c>
      <c r="H101" s="211"/>
    </row>
    <row r="102" spans="1:8" s="212" customFormat="1">
      <c r="A102" s="210">
        <v>43320</v>
      </c>
      <c r="B102" s="211" t="s">
        <v>4</v>
      </c>
      <c r="C102" s="211">
        <v>9459</v>
      </c>
      <c r="D102" s="211" t="s">
        <v>2272</v>
      </c>
      <c r="E102" s="211" t="s">
        <v>5</v>
      </c>
      <c r="F102" s="211" t="s">
        <v>5</v>
      </c>
      <c r="G102" s="211" t="s">
        <v>1115</v>
      </c>
      <c r="H102" s="211"/>
    </row>
    <row r="103" spans="1:8" s="212" customFormat="1">
      <c r="A103" s="210">
        <v>43324</v>
      </c>
      <c r="B103" s="211" t="s">
        <v>22</v>
      </c>
      <c r="C103" s="211">
        <v>6700</v>
      </c>
      <c r="D103" s="211" t="s">
        <v>326</v>
      </c>
      <c r="E103" s="211" t="s">
        <v>28</v>
      </c>
      <c r="F103" s="211" t="s">
        <v>7</v>
      </c>
      <c r="G103" s="211" t="s">
        <v>1115</v>
      </c>
      <c r="H103" s="211"/>
    </row>
    <row r="104" spans="1:8" s="212" customFormat="1">
      <c r="A104" s="210">
        <v>43325</v>
      </c>
      <c r="B104" s="211" t="s">
        <v>4</v>
      </c>
      <c r="C104" s="211">
        <v>8234</v>
      </c>
      <c r="D104" s="211" t="s">
        <v>162</v>
      </c>
      <c r="E104" s="211" t="s">
        <v>2334</v>
      </c>
      <c r="F104" s="211" t="s">
        <v>7</v>
      </c>
      <c r="G104" s="211" t="s">
        <v>1115</v>
      </c>
      <c r="H104" s="211"/>
    </row>
    <row r="105" spans="1:8" s="212" customFormat="1">
      <c r="A105" s="210">
        <v>43325</v>
      </c>
      <c r="B105" s="211" t="s">
        <v>4</v>
      </c>
      <c r="C105" s="211">
        <v>4670</v>
      </c>
      <c r="D105" s="211" t="s">
        <v>139</v>
      </c>
      <c r="E105" s="211" t="s">
        <v>5</v>
      </c>
      <c r="F105" s="211" t="s">
        <v>7</v>
      </c>
      <c r="G105" s="211" t="s">
        <v>1115</v>
      </c>
      <c r="H105" s="211"/>
    </row>
    <row r="106" spans="1:8" s="212" customFormat="1">
      <c r="A106" s="210">
        <v>43317</v>
      </c>
      <c r="B106" s="211" t="s">
        <v>4</v>
      </c>
      <c r="C106" s="211">
        <v>2342</v>
      </c>
      <c r="D106" s="211" t="s">
        <v>205</v>
      </c>
      <c r="E106" s="211" t="s">
        <v>6</v>
      </c>
      <c r="F106" s="211" t="s">
        <v>5</v>
      </c>
      <c r="G106" s="211" t="s">
        <v>2753</v>
      </c>
      <c r="H106" s="211"/>
    </row>
    <row r="107" spans="1:8" s="212" customFormat="1">
      <c r="A107" s="210">
        <v>43331</v>
      </c>
      <c r="B107" s="211" t="s">
        <v>4</v>
      </c>
      <c r="C107" s="211">
        <v>4670</v>
      </c>
      <c r="D107" s="211" t="s">
        <v>131</v>
      </c>
      <c r="E107" s="211" t="s">
        <v>5</v>
      </c>
      <c r="F107" s="211" t="s">
        <v>7</v>
      </c>
      <c r="G107" s="211" t="s">
        <v>2778</v>
      </c>
      <c r="H107" s="211"/>
    </row>
    <row r="108" spans="1:8" s="212" customFormat="1">
      <c r="A108" s="210">
        <v>43342</v>
      </c>
      <c r="B108" s="211" t="s">
        <v>4</v>
      </c>
      <c r="C108" s="211">
        <v>4570</v>
      </c>
      <c r="D108" s="211" t="s">
        <v>206</v>
      </c>
      <c r="E108" s="211" t="s">
        <v>5</v>
      </c>
      <c r="F108" s="211" t="s">
        <v>2456</v>
      </c>
      <c r="G108" s="211" t="s">
        <v>2732</v>
      </c>
      <c r="H108" s="211"/>
    </row>
    <row r="109" spans="1:8" s="212" customFormat="1">
      <c r="A109" s="210">
        <v>43333</v>
      </c>
      <c r="B109" s="211" t="s">
        <v>4</v>
      </c>
      <c r="C109" s="211">
        <v>2560</v>
      </c>
      <c r="D109" s="211" t="s">
        <v>205</v>
      </c>
      <c r="E109" s="211" t="s">
        <v>7</v>
      </c>
      <c r="F109" s="211" t="s">
        <v>6</v>
      </c>
      <c r="G109" s="211" t="s">
        <v>2780</v>
      </c>
      <c r="H109" s="211"/>
    </row>
    <row r="110" spans="1:8" s="212" customFormat="1">
      <c r="A110" s="210">
        <v>43336</v>
      </c>
      <c r="B110" s="211" t="s">
        <v>4</v>
      </c>
      <c r="C110" s="211">
        <v>4601</v>
      </c>
      <c r="D110" s="211" t="s">
        <v>131</v>
      </c>
      <c r="E110" s="211" t="s">
        <v>5</v>
      </c>
      <c r="F110" s="211" t="s">
        <v>7</v>
      </c>
      <c r="G110" s="211" t="s">
        <v>2736</v>
      </c>
      <c r="H110" s="211"/>
    </row>
    <row r="111" spans="1:8" s="212" customFormat="1">
      <c r="A111" s="210">
        <v>43332</v>
      </c>
      <c r="B111" s="211" t="s">
        <v>7</v>
      </c>
      <c r="C111" s="211">
        <v>54620</v>
      </c>
      <c r="D111" s="211" t="s">
        <v>845</v>
      </c>
      <c r="E111" s="211" t="s">
        <v>7</v>
      </c>
      <c r="F111" s="211" t="s">
        <v>7</v>
      </c>
      <c r="G111" s="211" t="s">
        <v>2777</v>
      </c>
      <c r="H111" s="211"/>
    </row>
    <row r="112" spans="1:8" s="212" customFormat="1">
      <c r="A112" s="210">
        <v>43335</v>
      </c>
      <c r="B112" s="211" t="s">
        <v>620</v>
      </c>
      <c r="C112" s="211">
        <v>66119</v>
      </c>
      <c r="D112" s="211" t="s">
        <v>2473</v>
      </c>
      <c r="E112" s="211" t="s">
        <v>6</v>
      </c>
      <c r="F112" s="211" t="s">
        <v>7</v>
      </c>
      <c r="G112" s="211" t="s">
        <v>2782</v>
      </c>
      <c r="H112" s="211"/>
    </row>
    <row r="113" spans="1:8" s="212" customFormat="1">
      <c r="A113" s="210">
        <v>43319</v>
      </c>
      <c r="B113" s="211" t="s">
        <v>4</v>
      </c>
      <c r="C113" s="211">
        <v>4988</v>
      </c>
      <c r="D113" s="211" t="s">
        <v>158</v>
      </c>
      <c r="E113" s="211" t="s">
        <v>25</v>
      </c>
      <c r="F113" s="211" t="s">
        <v>7</v>
      </c>
      <c r="G113" s="211" t="s">
        <v>1244</v>
      </c>
      <c r="H113" s="211"/>
    </row>
    <row r="114" spans="1:8" s="212" customFormat="1">
      <c r="A114" s="210">
        <v>43319</v>
      </c>
      <c r="B114" s="211" t="s">
        <v>22</v>
      </c>
      <c r="C114" s="211">
        <v>6780</v>
      </c>
      <c r="D114" s="211" t="s">
        <v>628</v>
      </c>
      <c r="E114" s="211" t="s">
        <v>7</v>
      </c>
      <c r="F114" s="211" t="s">
        <v>9</v>
      </c>
      <c r="G114" s="211" t="s">
        <v>1244</v>
      </c>
      <c r="H114" s="211"/>
    </row>
    <row r="115" spans="1:8" s="212" customFormat="1">
      <c r="A115" s="210">
        <v>43326</v>
      </c>
      <c r="B115" s="211" t="s">
        <v>4</v>
      </c>
      <c r="C115" s="211">
        <v>5812</v>
      </c>
      <c r="D115" s="211" t="s">
        <v>307</v>
      </c>
      <c r="E115" s="211" t="s">
        <v>5</v>
      </c>
      <c r="F115" s="211" t="s">
        <v>79</v>
      </c>
      <c r="G115" s="211" t="s">
        <v>1244</v>
      </c>
      <c r="H115" s="211"/>
    </row>
    <row r="116" spans="1:8" s="212" customFormat="1">
      <c r="A116" s="210">
        <v>43318</v>
      </c>
      <c r="B116" s="211" t="s">
        <v>7</v>
      </c>
      <c r="C116" s="211">
        <v>63000</v>
      </c>
      <c r="D116" s="211" t="s">
        <v>2235</v>
      </c>
      <c r="E116" s="211" t="s">
        <v>7</v>
      </c>
      <c r="F116" s="211" t="s">
        <v>7</v>
      </c>
      <c r="G116" s="211" t="s">
        <v>2754</v>
      </c>
      <c r="H116" s="211"/>
    </row>
    <row r="117" spans="1:8" s="212" customFormat="1">
      <c r="A117" s="210">
        <v>43329</v>
      </c>
      <c r="B117" s="211" t="s">
        <v>22</v>
      </c>
      <c r="C117" s="211">
        <v>6791</v>
      </c>
      <c r="D117" s="211" t="s">
        <v>348</v>
      </c>
      <c r="E117" s="211" t="s">
        <v>7</v>
      </c>
      <c r="F117" s="211" t="s">
        <v>7</v>
      </c>
      <c r="G117" s="211" t="s">
        <v>2771</v>
      </c>
      <c r="H117" s="211"/>
    </row>
    <row r="118" spans="1:8" s="212" customFormat="1">
      <c r="A118" s="210">
        <v>43316</v>
      </c>
      <c r="B118" s="211" t="s">
        <v>4</v>
      </c>
      <c r="C118" s="211">
        <v>7260</v>
      </c>
      <c r="D118" s="211" t="s">
        <v>2219</v>
      </c>
      <c r="E118" s="211" t="s">
        <v>7</v>
      </c>
      <c r="F118" s="211" t="s">
        <v>5</v>
      </c>
      <c r="G118" s="211" t="s">
        <v>1038</v>
      </c>
      <c r="H118" s="211"/>
    </row>
    <row r="119" spans="1:8" s="212" customFormat="1">
      <c r="A119" s="210">
        <v>43319</v>
      </c>
      <c r="B119" s="211" t="s">
        <v>7</v>
      </c>
      <c r="C119" s="211">
        <v>57300</v>
      </c>
      <c r="D119" s="211" t="s">
        <v>2251</v>
      </c>
      <c r="E119" s="211" t="s">
        <v>7</v>
      </c>
      <c r="F119" s="211" t="s">
        <v>24</v>
      </c>
      <c r="G119" s="211" t="s">
        <v>2757</v>
      </c>
      <c r="H119" s="211"/>
    </row>
    <row r="120" spans="1:8" s="212" customFormat="1">
      <c r="A120" s="210">
        <v>43329</v>
      </c>
      <c r="B120" s="211" t="s">
        <v>4</v>
      </c>
      <c r="C120" s="211">
        <v>1545</v>
      </c>
      <c r="D120" s="211" t="s">
        <v>205</v>
      </c>
      <c r="E120" s="211" t="s">
        <v>25</v>
      </c>
      <c r="F120" s="211" t="s">
        <v>7</v>
      </c>
      <c r="G120" s="211" t="s">
        <v>2773</v>
      </c>
      <c r="H120" s="211"/>
    </row>
    <row r="121" spans="1:8" s="212" customFormat="1">
      <c r="A121" s="210">
        <v>43340</v>
      </c>
      <c r="B121" s="211" t="s">
        <v>4</v>
      </c>
      <c r="C121" s="211">
        <v>8361</v>
      </c>
      <c r="D121" s="211" t="s">
        <v>172</v>
      </c>
      <c r="E121" s="211" t="s">
        <v>5</v>
      </c>
      <c r="F121" s="211" t="s">
        <v>2476</v>
      </c>
      <c r="G121" s="211" t="s">
        <v>2727</v>
      </c>
      <c r="H121" s="211"/>
    </row>
    <row r="122" spans="1:8" s="212" customFormat="1">
      <c r="A122" s="210">
        <v>43313</v>
      </c>
      <c r="B122" s="211" t="s">
        <v>4</v>
      </c>
      <c r="C122" s="211">
        <v>1344</v>
      </c>
      <c r="D122" s="211" t="s">
        <v>205</v>
      </c>
      <c r="E122" s="211" t="s">
        <v>7</v>
      </c>
      <c r="F122" s="211" t="s">
        <v>5</v>
      </c>
      <c r="G122" s="211" t="s">
        <v>2739</v>
      </c>
      <c r="H122" s="211"/>
    </row>
    <row r="123" spans="1:8" s="212" customFormat="1">
      <c r="A123" s="210">
        <v>43321</v>
      </c>
      <c r="B123" s="211" t="s">
        <v>24</v>
      </c>
      <c r="C123" s="211" t="s">
        <v>2306</v>
      </c>
      <c r="D123" s="211" t="s">
        <v>2307</v>
      </c>
      <c r="E123" s="211" t="s">
        <v>24</v>
      </c>
      <c r="F123" s="211" t="s">
        <v>2308</v>
      </c>
      <c r="G123" s="211" t="s">
        <v>2762</v>
      </c>
      <c r="H123" s="211"/>
    </row>
    <row r="124" spans="1:8" s="212" customFormat="1">
      <c r="A124" s="210">
        <v>43317</v>
      </c>
      <c r="B124" s="211" t="s">
        <v>4</v>
      </c>
      <c r="C124" s="211">
        <v>1550</v>
      </c>
      <c r="D124" s="211" t="s">
        <v>205</v>
      </c>
      <c r="E124" s="211" t="s">
        <v>5</v>
      </c>
      <c r="F124" s="211" t="s">
        <v>5</v>
      </c>
      <c r="G124" s="211" t="s">
        <v>2752</v>
      </c>
      <c r="H124" s="211"/>
    </row>
    <row r="125" spans="1:8" s="212" customFormat="1">
      <c r="A125" s="210">
        <v>43337</v>
      </c>
      <c r="B125" s="211" t="s">
        <v>984</v>
      </c>
      <c r="C125" s="211">
        <v>8332</v>
      </c>
      <c r="D125" s="211" t="s">
        <v>2501</v>
      </c>
      <c r="E125" s="211" t="s">
        <v>264</v>
      </c>
      <c r="F125" s="211" t="s">
        <v>24</v>
      </c>
      <c r="G125" s="211" t="s">
        <v>2502</v>
      </c>
      <c r="H125" s="211"/>
    </row>
    <row r="126" spans="1:8" s="212" customFormat="1">
      <c r="A126" s="210">
        <v>43313</v>
      </c>
      <c r="B126" s="211" t="s">
        <v>4</v>
      </c>
      <c r="C126" s="211">
        <v>3542</v>
      </c>
      <c r="D126" s="211" t="s">
        <v>168</v>
      </c>
      <c r="E126" s="211" t="s">
        <v>5</v>
      </c>
      <c r="F126" s="211" t="s">
        <v>5</v>
      </c>
      <c r="G126" s="211" t="s">
        <v>123</v>
      </c>
      <c r="H126" s="211"/>
    </row>
    <row r="127" spans="1:8" s="212" customFormat="1">
      <c r="A127" s="210">
        <v>43314</v>
      </c>
      <c r="B127" s="211" t="s">
        <v>4</v>
      </c>
      <c r="C127" s="211">
        <v>4434</v>
      </c>
      <c r="D127" s="211" t="s">
        <v>139</v>
      </c>
      <c r="E127" s="211" t="s">
        <v>25</v>
      </c>
      <c r="F127" s="211" t="s">
        <v>4</v>
      </c>
      <c r="G127" s="211" t="s">
        <v>123</v>
      </c>
      <c r="H127" s="211"/>
    </row>
    <row r="128" spans="1:8" s="212" customFormat="1">
      <c r="A128" s="210">
        <v>43315</v>
      </c>
      <c r="B128" s="211" t="s">
        <v>4</v>
      </c>
      <c r="C128" s="211">
        <v>8021</v>
      </c>
      <c r="D128" s="211" t="s">
        <v>135</v>
      </c>
      <c r="E128" s="211" t="s">
        <v>7</v>
      </c>
      <c r="F128" s="211" t="s">
        <v>7</v>
      </c>
      <c r="G128" s="211" t="s">
        <v>123</v>
      </c>
      <c r="H128" s="211"/>
    </row>
    <row r="129" spans="1:8" s="212" customFormat="1">
      <c r="A129" s="210">
        <v>43315</v>
      </c>
      <c r="B129" s="211" t="s">
        <v>6</v>
      </c>
      <c r="C129" s="211">
        <v>546310</v>
      </c>
      <c r="D129" s="211" t="s">
        <v>2194</v>
      </c>
      <c r="E129" s="211" t="s">
        <v>24</v>
      </c>
      <c r="F129" s="211" t="s">
        <v>24</v>
      </c>
      <c r="G129" s="211" t="s">
        <v>123</v>
      </c>
      <c r="H129" s="211"/>
    </row>
    <row r="130" spans="1:8" s="212" customFormat="1">
      <c r="A130" s="210">
        <v>43316</v>
      </c>
      <c r="B130" s="211" t="s">
        <v>4</v>
      </c>
      <c r="C130" s="211">
        <v>7620</v>
      </c>
      <c r="D130" s="211" t="s">
        <v>153</v>
      </c>
      <c r="E130" s="211" t="s">
        <v>24</v>
      </c>
      <c r="F130" s="211" t="s">
        <v>24</v>
      </c>
      <c r="G130" s="211" t="s">
        <v>123</v>
      </c>
      <c r="H130" s="211"/>
    </row>
    <row r="131" spans="1:8" s="212" customFormat="1">
      <c r="A131" s="210">
        <v>43317</v>
      </c>
      <c r="B131" s="211" t="s">
        <v>4</v>
      </c>
      <c r="C131" s="211">
        <v>3273</v>
      </c>
      <c r="D131" s="211" t="s">
        <v>333</v>
      </c>
      <c r="E131" s="211" t="s">
        <v>5</v>
      </c>
      <c r="F131" s="211" t="s">
        <v>5</v>
      </c>
      <c r="G131" s="211" t="s">
        <v>123</v>
      </c>
      <c r="H131" s="211"/>
    </row>
    <row r="132" spans="1:8" s="212" customFormat="1">
      <c r="A132" s="210">
        <v>43317</v>
      </c>
      <c r="B132" s="211" t="s">
        <v>4</v>
      </c>
      <c r="C132" s="211">
        <v>4716</v>
      </c>
      <c r="D132" s="211" t="s">
        <v>180</v>
      </c>
      <c r="E132" s="211" t="s">
        <v>25</v>
      </c>
      <c r="F132" s="211" t="s">
        <v>71</v>
      </c>
      <c r="G132" s="211" t="s">
        <v>123</v>
      </c>
      <c r="H132" s="211"/>
    </row>
    <row r="133" spans="1:8" s="212" customFormat="1">
      <c r="A133" s="210">
        <v>43318</v>
      </c>
      <c r="B133" s="211" t="s">
        <v>4</v>
      </c>
      <c r="C133" s="211">
        <v>3922</v>
      </c>
      <c r="D133" s="211" t="s">
        <v>175</v>
      </c>
      <c r="E133" s="211" t="s">
        <v>25</v>
      </c>
      <c r="F133" s="211" t="s">
        <v>7</v>
      </c>
      <c r="G133" s="211" t="s">
        <v>123</v>
      </c>
      <c r="H133" s="211"/>
    </row>
    <row r="134" spans="1:8" s="212" customFormat="1">
      <c r="A134" s="210">
        <v>43318</v>
      </c>
      <c r="B134" s="211" t="s">
        <v>4</v>
      </c>
      <c r="C134" s="211">
        <v>1355</v>
      </c>
      <c r="D134" s="211" t="s">
        <v>205</v>
      </c>
      <c r="E134" s="211" t="s">
        <v>5</v>
      </c>
      <c r="F134" s="211" t="s">
        <v>5</v>
      </c>
      <c r="G134" s="211" t="s">
        <v>123</v>
      </c>
      <c r="H134" s="211"/>
    </row>
    <row r="135" spans="1:8" s="212" customFormat="1">
      <c r="A135" s="210">
        <v>43318</v>
      </c>
      <c r="B135" s="211" t="s">
        <v>4</v>
      </c>
      <c r="C135" s="211">
        <v>8245</v>
      </c>
      <c r="D135" s="211" t="s">
        <v>162</v>
      </c>
      <c r="E135" s="211" t="s">
        <v>5</v>
      </c>
      <c r="F135" s="211" t="s">
        <v>5</v>
      </c>
      <c r="G135" s="211" t="s">
        <v>123</v>
      </c>
      <c r="H135" s="211"/>
    </row>
    <row r="136" spans="1:8" s="212" customFormat="1">
      <c r="A136" s="210">
        <v>43319</v>
      </c>
      <c r="B136" s="211" t="s">
        <v>4</v>
      </c>
      <c r="C136" s="211">
        <v>6139</v>
      </c>
      <c r="D136" s="211" t="s">
        <v>142</v>
      </c>
      <c r="E136" s="211" t="s">
        <v>5</v>
      </c>
      <c r="F136" s="211" t="s">
        <v>6</v>
      </c>
      <c r="G136" s="211" t="s">
        <v>123</v>
      </c>
      <c r="H136" s="211"/>
    </row>
    <row r="137" spans="1:8" s="212" customFormat="1">
      <c r="A137" s="210">
        <v>43319</v>
      </c>
      <c r="B137" s="211" t="s">
        <v>4</v>
      </c>
      <c r="C137" s="211">
        <v>4925</v>
      </c>
      <c r="D137" s="211" t="s">
        <v>152</v>
      </c>
      <c r="E137" s="211" t="s">
        <v>25</v>
      </c>
      <c r="F137" s="211" t="s">
        <v>5</v>
      </c>
      <c r="G137" s="211" t="s">
        <v>123</v>
      </c>
      <c r="H137" s="211"/>
    </row>
    <row r="138" spans="1:8" s="212" customFormat="1">
      <c r="A138" s="210">
        <v>43320</v>
      </c>
      <c r="B138" s="211" t="s">
        <v>4</v>
      </c>
      <c r="C138" s="211">
        <v>4961</v>
      </c>
      <c r="D138" s="211" t="s">
        <v>2262</v>
      </c>
      <c r="E138" s="211" t="s">
        <v>7</v>
      </c>
      <c r="F138" s="211" t="s">
        <v>5</v>
      </c>
      <c r="G138" s="211" t="s">
        <v>123</v>
      </c>
      <c r="H138" s="211"/>
    </row>
    <row r="139" spans="1:8" s="212" customFormat="1">
      <c r="A139" s="210">
        <v>43321</v>
      </c>
      <c r="B139" s="211" t="s">
        <v>4</v>
      </c>
      <c r="C139" s="211">
        <v>5808</v>
      </c>
      <c r="D139" s="211" t="s">
        <v>184</v>
      </c>
      <c r="E139" s="211" t="s">
        <v>5</v>
      </c>
      <c r="F139" s="211" t="s">
        <v>6</v>
      </c>
      <c r="G139" s="211" t="s">
        <v>123</v>
      </c>
      <c r="H139" s="211"/>
    </row>
    <row r="140" spans="1:8" s="212" customFormat="1">
      <c r="A140" s="210">
        <v>43324</v>
      </c>
      <c r="B140" s="211" t="s">
        <v>22</v>
      </c>
      <c r="C140" s="211">
        <v>6769</v>
      </c>
      <c r="D140" s="211" t="s">
        <v>1985</v>
      </c>
      <c r="E140" s="211" t="s">
        <v>7</v>
      </c>
      <c r="F140" s="211" t="s">
        <v>7</v>
      </c>
      <c r="G140" s="211" t="s">
        <v>123</v>
      </c>
      <c r="H140" s="211"/>
    </row>
    <row r="141" spans="1:8" s="212" customFormat="1">
      <c r="A141" s="210">
        <v>43324</v>
      </c>
      <c r="B141" s="211" t="s">
        <v>4</v>
      </c>
      <c r="C141" s="211">
        <v>4490</v>
      </c>
      <c r="D141" s="211" t="s">
        <v>145</v>
      </c>
      <c r="E141" s="211" t="s">
        <v>7</v>
      </c>
      <c r="F141" s="211" t="s">
        <v>7</v>
      </c>
      <c r="G141" s="211" t="s">
        <v>123</v>
      </c>
      <c r="H141" s="211"/>
    </row>
    <row r="142" spans="1:8" s="212" customFormat="1">
      <c r="A142" s="210">
        <v>43325</v>
      </c>
      <c r="B142" s="211" t="s">
        <v>4</v>
      </c>
      <c r="C142" s="211">
        <v>7232</v>
      </c>
      <c r="D142" s="211" t="s">
        <v>153</v>
      </c>
      <c r="E142" s="211" t="s">
        <v>5</v>
      </c>
      <c r="F142" s="211" t="s">
        <v>5</v>
      </c>
      <c r="G142" s="211" t="s">
        <v>123</v>
      </c>
      <c r="H142" s="211"/>
    </row>
    <row r="143" spans="1:8" s="212" customFormat="1">
      <c r="A143" s="210">
        <v>43326</v>
      </c>
      <c r="B143" s="211" t="s">
        <v>4</v>
      </c>
      <c r="C143" s="211">
        <v>8415</v>
      </c>
      <c r="D143" s="211" t="s">
        <v>385</v>
      </c>
      <c r="E143" s="211" t="s">
        <v>5</v>
      </c>
      <c r="F143" s="211" t="s">
        <v>5</v>
      </c>
      <c r="G143" s="211" t="s">
        <v>123</v>
      </c>
      <c r="H143" s="211"/>
    </row>
    <row r="144" spans="1:8" s="212" customFormat="1">
      <c r="A144" s="211" t="s">
        <v>2371</v>
      </c>
      <c r="B144" s="211" t="s">
        <v>4</v>
      </c>
      <c r="C144" s="211">
        <v>2271</v>
      </c>
      <c r="D144" s="211" t="s">
        <v>205</v>
      </c>
      <c r="E144" s="211" t="s">
        <v>79</v>
      </c>
      <c r="F144" s="211" t="s">
        <v>7</v>
      </c>
      <c r="G144" s="211" t="s">
        <v>123</v>
      </c>
      <c r="H144" s="211"/>
    </row>
    <row r="145" spans="1:8" s="212" customFormat="1">
      <c r="A145" s="210">
        <v>43326</v>
      </c>
      <c r="B145" s="211" t="s">
        <v>4</v>
      </c>
      <c r="C145" s="211">
        <v>5328</v>
      </c>
      <c r="D145" s="211" t="s">
        <v>1820</v>
      </c>
      <c r="E145" s="211" t="s">
        <v>5</v>
      </c>
      <c r="F145" s="211" t="s">
        <v>7</v>
      </c>
      <c r="G145" s="211" t="s">
        <v>123</v>
      </c>
      <c r="H145" s="211"/>
    </row>
    <row r="146" spans="1:8" s="212" customFormat="1">
      <c r="A146" s="210">
        <v>43328</v>
      </c>
      <c r="B146" s="211" t="s">
        <v>7</v>
      </c>
      <c r="C146" s="211">
        <v>57580</v>
      </c>
      <c r="D146" s="211" t="s">
        <v>858</v>
      </c>
      <c r="E146" s="211" t="s">
        <v>7</v>
      </c>
      <c r="F146" s="211" t="s">
        <v>638</v>
      </c>
      <c r="G146" s="211" t="s">
        <v>123</v>
      </c>
      <c r="H146" s="211"/>
    </row>
    <row r="147" spans="1:8" s="212" customFormat="1">
      <c r="A147" s="210">
        <v>43328</v>
      </c>
      <c r="B147" s="211" t="s">
        <v>4</v>
      </c>
      <c r="C147" s="211">
        <v>4810</v>
      </c>
      <c r="D147" s="211" t="s">
        <v>296</v>
      </c>
      <c r="E147" s="211" t="s">
        <v>5</v>
      </c>
      <c r="F147" s="211" t="s">
        <v>9</v>
      </c>
      <c r="G147" s="211" t="s">
        <v>123</v>
      </c>
      <c r="H147" s="211"/>
    </row>
    <row r="148" spans="1:8" s="212" customFormat="1">
      <c r="A148" s="210">
        <v>43332</v>
      </c>
      <c r="B148" s="211" t="s">
        <v>4</v>
      </c>
      <c r="C148" s="211">
        <v>6783</v>
      </c>
      <c r="D148" s="211" t="s">
        <v>144</v>
      </c>
      <c r="E148" s="211" t="s">
        <v>12</v>
      </c>
      <c r="F148" s="211" t="s">
        <v>6</v>
      </c>
      <c r="G148" s="211" t="s">
        <v>123</v>
      </c>
      <c r="H148" s="211"/>
    </row>
    <row r="149" spans="1:8" s="212" customFormat="1">
      <c r="A149" s="210">
        <v>43332</v>
      </c>
      <c r="B149" s="211" t="s">
        <v>6</v>
      </c>
      <c r="C149" s="211">
        <v>54457</v>
      </c>
      <c r="D149" s="211" t="s">
        <v>473</v>
      </c>
      <c r="E149" s="211" t="s">
        <v>30</v>
      </c>
      <c r="F149" s="211" t="s">
        <v>7</v>
      </c>
      <c r="G149" s="211" t="s">
        <v>123</v>
      </c>
      <c r="H149" s="211"/>
    </row>
    <row r="150" spans="1:8" s="212" customFormat="1">
      <c r="A150" s="210">
        <v>43332</v>
      </c>
      <c r="B150" s="211" t="s">
        <v>7</v>
      </c>
      <c r="C150" s="211">
        <v>54650</v>
      </c>
      <c r="D150" s="211" t="s">
        <v>393</v>
      </c>
      <c r="E150" s="211" t="s">
        <v>225</v>
      </c>
      <c r="F150" s="211" t="s">
        <v>848</v>
      </c>
      <c r="G150" s="211" t="s">
        <v>123</v>
      </c>
      <c r="H150" s="211"/>
    </row>
    <row r="151" spans="1:8" s="212" customFormat="1">
      <c r="A151" s="210">
        <v>43335</v>
      </c>
      <c r="B151" s="211" t="s">
        <v>4</v>
      </c>
      <c r="C151" s="211">
        <v>4964</v>
      </c>
      <c r="D151" s="211" t="s">
        <v>1657</v>
      </c>
      <c r="E151" s="211" t="s">
        <v>7</v>
      </c>
      <c r="F151" s="211" t="s">
        <v>4</v>
      </c>
      <c r="G151" s="211" t="s">
        <v>123</v>
      </c>
      <c r="H151" s="211"/>
    </row>
    <row r="152" spans="1:8" s="212" customFormat="1">
      <c r="A152" s="210">
        <v>43336</v>
      </c>
      <c r="B152" s="211" t="s">
        <v>22</v>
      </c>
      <c r="C152" s="211">
        <v>6780</v>
      </c>
      <c r="D152" s="211" t="s">
        <v>628</v>
      </c>
      <c r="E152" s="211" t="s">
        <v>24</v>
      </c>
      <c r="F152" s="211" t="s">
        <v>7</v>
      </c>
      <c r="G152" s="211" t="s">
        <v>123</v>
      </c>
      <c r="H152" s="211"/>
    </row>
    <row r="153" spans="1:8" s="212" customFormat="1">
      <c r="A153" s="210">
        <v>43336</v>
      </c>
      <c r="B153" s="211" t="s">
        <v>7</v>
      </c>
      <c r="C153" s="211">
        <v>57290</v>
      </c>
      <c r="D153" s="211" t="s">
        <v>356</v>
      </c>
      <c r="E153" s="211" t="s">
        <v>14</v>
      </c>
      <c r="F153" s="211" t="s">
        <v>7</v>
      </c>
      <c r="G153" s="211" t="s">
        <v>123</v>
      </c>
      <c r="H153" s="211"/>
    </row>
    <row r="154" spans="1:8" s="212" customFormat="1">
      <c r="A154" s="210">
        <v>43336</v>
      </c>
      <c r="B154" s="211" t="s">
        <v>4</v>
      </c>
      <c r="C154" s="211">
        <v>8356</v>
      </c>
      <c r="D154" s="211" t="s">
        <v>295</v>
      </c>
      <c r="E154" s="211" t="s">
        <v>5</v>
      </c>
      <c r="F154" s="211" t="s">
        <v>7</v>
      </c>
      <c r="G154" s="211" t="s">
        <v>123</v>
      </c>
      <c r="H154" s="211"/>
    </row>
    <row r="155" spans="1:8" s="212" customFormat="1">
      <c r="A155" s="210">
        <v>43337</v>
      </c>
      <c r="B155" s="211" t="s">
        <v>4</v>
      </c>
      <c r="C155" s="211">
        <v>7219</v>
      </c>
      <c r="D155" s="211" t="s">
        <v>156</v>
      </c>
      <c r="E155" s="211" t="s">
        <v>35</v>
      </c>
      <c r="F155" s="211" t="s">
        <v>6</v>
      </c>
      <c r="G155" s="211" t="s">
        <v>123</v>
      </c>
      <c r="H155" s="211"/>
    </row>
    <row r="156" spans="1:8" s="212" customFormat="1">
      <c r="A156" s="210">
        <v>43337</v>
      </c>
      <c r="B156" s="211" t="s">
        <v>4</v>
      </c>
      <c r="C156" s="211">
        <v>1309</v>
      </c>
      <c r="D156" s="211" t="s">
        <v>205</v>
      </c>
      <c r="E156" s="211" t="s">
        <v>28</v>
      </c>
      <c r="F156" s="211" t="s">
        <v>7</v>
      </c>
      <c r="G156" s="211" t="s">
        <v>123</v>
      </c>
      <c r="H156" s="211"/>
    </row>
    <row r="157" spans="1:8" s="212" customFormat="1">
      <c r="A157" s="210">
        <v>43337</v>
      </c>
      <c r="B157" s="211" t="s">
        <v>4</v>
      </c>
      <c r="C157" s="211">
        <v>4490</v>
      </c>
      <c r="D157" s="211" t="s">
        <v>158</v>
      </c>
      <c r="E157" s="211" t="s">
        <v>2511</v>
      </c>
      <c r="F157" s="211" t="s">
        <v>7</v>
      </c>
      <c r="G157" s="211" t="s">
        <v>123</v>
      </c>
      <c r="H157" s="211"/>
    </row>
    <row r="158" spans="1:8" s="212" customFormat="1">
      <c r="A158" s="210">
        <v>43339</v>
      </c>
      <c r="B158" s="211" t="s">
        <v>4</v>
      </c>
      <c r="C158" s="211">
        <v>8352</v>
      </c>
      <c r="D158" s="211" t="s">
        <v>149</v>
      </c>
      <c r="E158" s="211" t="s">
        <v>5</v>
      </c>
      <c r="F158" s="211" t="s">
        <v>7</v>
      </c>
      <c r="G158" s="211" t="s">
        <v>123</v>
      </c>
      <c r="H158" s="211"/>
    </row>
    <row r="159" spans="1:8" s="212" customFormat="1">
      <c r="A159" s="210">
        <v>43339</v>
      </c>
      <c r="B159" s="211" t="s">
        <v>4</v>
      </c>
      <c r="C159" s="211">
        <v>1851</v>
      </c>
      <c r="D159" s="211" t="s">
        <v>205</v>
      </c>
      <c r="E159" s="211" t="s">
        <v>5</v>
      </c>
      <c r="F159" s="211" t="s">
        <v>6</v>
      </c>
      <c r="G159" s="211" t="s">
        <v>123</v>
      </c>
      <c r="H159" s="211"/>
    </row>
    <row r="160" spans="1:8" s="212" customFormat="1">
      <c r="A160" s="210">
        <v>43342</v>
      </c>
      <c r="B160" s="211" t="s">
        <v>4</v>
      </c>
      <c r="C160" s="211">
        <v>4052</v>
      </c>
      <c r="D160" s="211" t="s">
        <v>141</v>
      </c>
      <c r="E160" s="211" t="s">
        <v>5</v>
      </c>
      <c r="F160" s="211" t="s">
        <v>2456</v>
      </c>
      <c r="G160" s="211" t="s">
        <v>123</v>
      </c>
      <c r="H160" s="211"/>
    </row>
    <row r="161" spans="1:8" s="212" customFormat="1">
      <c r="A161" s="210">
        <v>43313</v>
      </c>
      <c r="B161" s="211" t="s">
        <v>4</v>
      </c>
      <c r="C161" s="211">
        <v>8076</v>
      </c>
      <c r="D161" s="211" t="s">
        <v>133</v>
      </c>
      <c r="E161" s="211" t="s">
        <v>5</v>
      </c>
      <c r="F161" s="211" t="s">
        <v>2170</v>
      </c>
      <c r="G161" s="211" t="s">
        <v>478</v>
      </c>
      <c r="H161" s="211"/>
    </row>
    <row r="162" spans="1:8" s="212" customFormat="1">
      <c r="A162" s="210">
        <v>43324</v>
      </c>
      <c r="B162" s="211" t="s">
        <v>4</v>
      </c>
      <c r="C162" s="211">
        <v>9956</v>
      </c>
      <c r="D162" s="211" t="s">
        <v>2323</v>
      </c>
      <c r="E162" s="211" t="s">
        <v>5</v>
      </c>
      <c r="F162" s="211" t="s">
        <v>5</v>
      </c>
      <c r="G162" s="211" t="s">
        <v>2783</v>
      </c>
      <c r="H162" s="211"/>
    </row>
    <row r="163" spans="1:8" s="212" customFormat="1">
      <c r="A163" s="210">
        <v>43320</v>
      </c>
      <c r="B163" s="211" t="s">
        <v>4</v>
      </c>
      <c r="C163" s="211">
        <v>5837</v>
      </c>
      <c r="D163" s="211" t="s">
        <v>184</v>
      </c>
      <c r="E163" s="211" t="s">
        <v>7</v>
      </c>
      <c r="F163" s="211" t="s">
        <v>82</v>
      </c>
      <c r="G163" s="211" t="s">
        <v>2269</v>
      </c>
      <c r="H163" s="211"/>
    </row>
    <row r="164" spans="1:8" s="212" customFormat="1">
      <c r="A164" s="210">
        <v>43339</v>
      </c>
      <c r="B164" s="211" t="s">
        <v>4</v>
      </c>
      <c r="C164" s="211">
        <v>8370</v>
      </c>
      <c r="D164" s="211" t="s">
        <v>154</v>
      </c>
      <c r="E164" s="211" t="s">
        <v>24</v>
      </c>
      <c r="F164" s="211" t="s">
        <v>2542</v>
      </c>
      <c r="G164" s="211" t="s">
        <v>2724</v>
      </c>
      <c r="H164" s="211"/>
    </row>
    <row r="165" spans="1:8" s="212" customFormat="1">
      <c r="A165" s="210">
        <v>43339</v>
      </c>
      <c r="B165" s="211" t="s">
        <v>4</v>
      </c>
      <c r="C165" s="211">
        <v>4514</v>
      </c>
      <c r="D165" s="211" t="s">
        <v>131</v>
      </c>
      <c r="E165" s="211" t="s">
        <v>24</v>
      </c>
      <c r="F165" s="211" t="s">
        <v>6</v>
      </c>
      <c r="G165" s="211" t="s">
        <v>2724</v>
      </c>
      <c r="H165" s="211"/>
    </row>
    <row r="166" spans="1:8" s="212" customFormat="1">
      <c r="A166" s="210">
        <v>43329</v>
      </c>
      <c r="B166" s="211" t="s">
        <v>4</v>
      </c>
      <c r="C166" s="211">
        <v>5340</v>
      </c>
      <c r="D166" s="211" t="s">
        <v>314</v>
      </c>
      <c r="E166" s="211" t="s">
        <v>5</v>
      </c>
      <c r="F166" s="211" t="s">
        <v>6</v>
      </c>
      <c r="G166" s="211" t="s">
        <v>2770</v>
      </c>
      <c r="H166" s="211"/>
    </row>
    <row r="167" spans="1:8" s="212" customFormat="1">
      <c r="A167" s="210">
        <v>43321</v>
      </c>
      <c r="B167" s="211" t="s">
        <v>4</v>
      </c>
      <c r="C167" s="211">
        <v>3326</v>
      </c>
      <c r="D167" s="211" t="s">
        <v>185</v>
      </c>
      <c r="E167" s="211" t="s">
        <v>5</v>
      </c>
      <c r="F167" s="211" t="s">
        <v>2298</v>
      </c>
      <c r="G167" s="211" t="s">
        <v>2761</v>
      </c>
      <c r="H167" s="211"/>
    </row>
    <row r="168" spans="1:8" s="212" customFormat="1">
      <c r="A168" s="210">
        <v>43320</v>
      </c>
      <c r="B168" s="211" t="s">
        <v>4</v>
      </c>
      <c r="C168" s="211">
        <v>4662</v>
      </c>
      <c r="D168" s="211" t="s">
        <v>131</v>
      </c>
      <c r="E168" s="211" t="s">
        <v>5</v>
      </c>
      <c r="F168" s="211" t="s">
        <v>5</v>
      </c>
      <c r="G168" s="211" t="s">
        <v>2760</v>
      </c>
      <c r="H168" s="211"/>
    </row>
    <row r="169" spans="1:8" s="212" customFormat="1">
      <c r="A169" s="210">
        <v>43340</v>
      </c>
      <c r="B169" s="211" t="s">
        <v>4</v>
      </c>
      <c r="C169" s="211">
        <v>1934</v>
      </c>
      <c r="D169" s="211" t="s">
        <v>205</v>
      </c>
      <c r="E169" s="211" t="s">
        <v>7</v>
      </c>
      <c r="F169" s="211" t="s">
        <v>620</v>
      </c>
      <c r="G169" s="211" t="s">
        <v>2726</v>
      </c>
      <c r="H169" s="211"/>
    </row>
    <row r="170" spans="1:8" s="212" customFormat="1">
      <c r="A170" s="210">
        <v>43313</v>
      </c>
      <c r="B170" s="211" t="s">
        <v>4</v>
      </c>
      <c r="C170" s="211">
        <v>4524</v>
      </c>
      <c r="D170" s="211" t="s">
        <v>131</v>
      </c>
      <c r="E170" s="211" t="s">
        <v>24</v>
      </c>
      <c r="F170" s="211" t="s">
        <v>24</v>
      </c>
      <c r="G170" s="211" t="s">
        <v>2740</v>
      </c>
      <c r="H170" s="211"/>
    </row>
    <row r="171" spans="1:8" s="212" customFormat="1">
      <c r="A171" s="210">
        <v>43339</v>
      </c>
      <c r="B171" s="211" t="s">
        <v>4</v>
      </c>
      <c r="C171" s="211">
        <v>8242</v>
      </c>
      <c r="D171" s="211" t="s">
        <v>162</v>
      </c>
      <c r="E171" s="211" t="s">
        <v>5</v>
      </c>
      <c r="F171" s="211" t="s">
        <v>363</v>
      </c>
      <c r="G171" s="211" t="s">
        <v>2738</v>
      </c>
      <c r="H171" s="211"/>
    </row>
    <row r="172" spans="1:8" s="212" customFormat="1">
      <c r="A172" s="210">
        <v>43342</v>
      </c>
      <c r="B172" s="211" t="s">
        <v>4</v>
      </c>
      <c r="C172" s="211">
        <v>4798</v>
      </c>
      <c r="D172" s="211" t="s">
        <v>1225</v>
      </c>
      <c r="E172" s="211" t="s">
        <v>5</v>
      </c>
      <c r="F172" s="211" t="s">
        <v>2574</v>
      </c>
      <c r="G172" s="211" t="s">
        <v>2575</v>
      </c>
      <c r="H172" s="211"/>
    </row>
    <row r="173" spans="1:8" s="212" customFormat="1">
      <c r="A173" s="210">
        <v>43335</v>
      </c>
      <c r="B173" s="211" t="s">
        <v>4</v>
      </c>
      <c r="C173" s="211">
        <v>4039</v>
      </c>
      <c r="D173" s="211" t="s">
        <v>141</v>
      </c>
      <c r="E173" s="211" t="s">
        <v>2470</v>
      </c>
      <c r="F173" s="211" t="s">
        <v>35</v>
      </c>
      <c r="G173" s="211" t="s">
        <v>2471</v>
      </c>
      <c r="H173" s="211"/>
    </row>
    <row r="174" spans="1:8" s="212" customFormat="1">
      <c r="A174" s="210">
        <v>43320</v>
      </c>
      <c r="B174" s="211" t="s">
        <v>7</v>
      </c>
      <c r="C174" s="211">
        <v>57970</v>
      </c>
      <c r="D174" s="211" t="s">
        <v>739</v>
      </c>
      <c r="E174" s="211" t="s">
        <v>7</v>
      </c>
      <c r="F174" s="211" t="s">
        <v>7</v>
      </c>
      <c r="G174" s="211" t="s">
        <v>2273</v>
      </c>
      <c r="H174" s="211"/>
    </row>
    <row r="175" spans="1:8" s="212" customFormat="1">
      <c r="A175" s="210">
        <v>43316</v>
      </c>
      <c r="B175" s="211" t="s">
        <v>7</v>
      </c>
      <c r="C175" s="211">
        <v>57190</v>
      </c>
      <c r="D175" s="211" t="s">
        <v>515</v>
      </c>
      <c r="E175" s="211" t="s">
        <v>2217</v>
      </c>
      <c r="F175" s="211" t="s">
        <v>7</v>
      </c>
      <c r="G175" s="211" t="s">
        <v>98</v>
      </c>
      <c r="H175" s="211"/>
    </row>
    <row r="176" spans="1:8" s="212" customFormat="1">
      <c r="A176" s="210">
        <v>43316</v>
      </c>
      <c r="B176" s="211" t="s">
        <v>4</v>
      </c>
      <c r="C176" s="211">
        <v>1134</v>
      </c>
      <c r="D176" s="211" t="s">
        <v>205</v>
      </c>
      <c r="E176" s="211" t="s">
        <v>5</v>
      </c>
      <c r="F176" s="211" t="s">
        <v>5</v>
      </c>
      <c r="G176" s="211" t="s">
        <v>2062</v>
      </c>
      <c r="H176" s="211"/>
    </row>
    <row r="177" spans="1:8" s="212" customFormat="1">
      <c r="A177" s="210">
        <v>43329</v>
      </c>
      <c r="B177" s="211" t="s">
        <v>7</v>
      </c>
      <c r="C177" s="211">
        <v>8110</v>
      </c>
      <c r="D177" s="211" t="s">
        <v>2409</v>
      </c>
      <c r="E177" s="211" t="s">
        <v>7</v>
      </c>
      <c r="F177" s="211" t="s">
        <v>7</v>
      </c>
      <c r="G177" s="211" t="s">
        <v>510</v>
      </c>
      <c r="H177" s="211"/>
    </row>
    <row r="178" spans="1:8" s="212" customFormat="1">
      <c r="A178" s="210">
        <v>43338</v>
      </c>
      <c r="B178" s="211" t="s">
        <v>250</v>
      </c>
      <c r="C178" s="211" t="s">
        <v>2513</v>
      </c>
      <c r="D178" s="211" t="s">
        <v>2514</v>
      </c>
      <c r="E178" s="211" t="s">
        <v>24</v>
      </c>
      <c r="F178" s="211" t="s">
        <v>24</v>
      </c>
      <c r="G178" s="211" t="s">
        <v>510</v>
      </c>
      <c r="H178" s="211"/>
    </row>
    <row r="179" spans="1:8" s="212" customFormat="1">
      <c r="A179" s="210">
        <v>43339</v>
      </c>
      <c r="B179" s="211" t="s">
        <v>250</v>
      </c>
      <c r="C179" s="211" t="s">
        <v>2523</v>
      </c>
      <c r="D179" s="211" t="s">
        <v>2524</v>
      </c>
      <c r="E179" s="211" t="s">
        <v>24</v>
      </c>
      <c r="F179" s="211" t="s">
        <v>7</v>
      </c>
      <c r="G179" s="211" t="s">
        <v>510</v>
      </c>
      <c r="H179" s="211"/>
    </row>
    <row r="180" spans="1:8" s="212" customFormat="1">
      <c r="A180" s="210">
        <v>43316</v>
      </c>
      <c r="B180" s="211" t="s">
        <v>1125</v>
      </c>
      <c r="C180" s="211" t="s">
        <v>2202</v>
      </c>
      <c r="D180" s="211" t="s">
        <v>2203</v>
      </c>
      <c r="E180" s="211" t="s">
        <v>24</v>
      </c>
      <c r="F180" s="211" t="s">
        <v>7</v>
      </c>
      <c r="G180" s="211" t="s">
        <v>514</v>
      </c>
      <c r="H180" s="211"/>
    </row>
    <row r="181" spans="1:8" s="212" customFormat="1">
      <c r="A181" s="210">
        <v>43321</v>
      </c>
      <c r="B181" s="211" t="s">
        <v>984</v>
      </c>
      <c r="C181" s="211" t="s">
        <v>2285</v>
      </c>
      <c r="D181" s="211" t="s">
        <v>2286</v>
      </c>
      <c r="E181" s="211" t="s">
        <v>984</v>
      </c>
      <c r="F181" s="211" t="s">
        <v>6</v>
      </c>
      <c r="G181" s="211" t="s">
        <v>514</v>
      </c>
      <c r="H181" s="211"/>
    </row>
    <row r="182" spans="1:8" s="212" customFormat="1">
      <c r="A182" s="210">
        <v>43321</v>
      </c>
      <c r="B182" s="211" t="s">
        <v>984</v>
      </c>
      <c r="C182" s="211" t="s">
        <v>2287</v>
      </c>
      <c r="D182" s="211" t="s">
        <v>2288</v>
      </c>
      <c r="E182" s="211" t="s">
        <v>24</v>
      </c>
      <c r="F182" s="211" t="s">
        <v>24</v>
      </c>
      <c r="G182" s="211" t="s">
        <v>514</v>
      </c>
      <c r="H182" s="211"/>
    </row>
    <row r="183" spans="1:8" s="212" customFormat="1">
      <c r="A183" s="210">
        <v>43326</v>
      </c>
      <c r="B183" s="211" t="s">
        <v>7</v>
      </c>
      <c r="C183" s="211">
        <v>71290</v>
      </c>
      <c r="D183" s="211" t="s">
        <v>2368</v>
      </c>
      <c r="E183" s="211" t="s">
        <v>7</v>
      </c>
      <c r="F183" s="211" t="s">
        <v>7</v>
      </c>
      <c r="G183" s="211" t="s">
        <v>514</v>
      </c>
      <c r="H183" s="211"/>
    </row>
    <row r="184" spans="1:8" s="212" customFormat="1">
      <c r="A184" s="210">
        <v>43337</v>
      </c>
      <c r="B184" s="211" t="s">
        <v>6</v>
      </c>
      <c r="C184" s="211">
        <v>67661</v>
      </c>
      <c r="D184" s="211" t="s">
        <v>425</v>
      </c>
      <c r="E184" s="211" t="s">
        <v>6</v>
      </c>
      <c r="F184" s="211" t="s">
        <v>24</v>
      </c>
      <c r="G184" s="211" t="s">
        <v>514</v>
      </c>
      <c r="H184" s="211"/>
    </row>
    <row r="185" spans="1:8" s="212" customFormat="1">
      <c r="A185" s="210">
        <v>43313</v>
      </c>
      <c r="B185" s="211" t="s">
        <v>4</v>
      </c>
      <c r="C185" s="211">
        <v>4613</v>
      </c>
      <c r="D185" s="211" t="s">
        <v>207</v>
      </c>
      <c r="E185" s="211" t="s">
        <v>24</v>
      </c>
      <c r="F185" s="211" t="s">
        <v>7</v>
      </c>
      <c r="G185" s="211" t="s">
        <v>1763</v>
      </c>
      <c r="H185" s="211"/>
    </row>
    <row r="186" spans="1:8" s="212" customFormat="1">
      <c r="A186" s="210">
        <v>43319</v>
      </c>
      <c r="B186" s="211" t="s">
        <v>6</v>
      </c>
      <c r="C186" s="211">
        <v>63785</v>
      </c>
      <c r="D186" s="211" t="s">
        <v>426</v>
      </c>
      <c r="E186" s="211" t="s">
        <v>6</v>
      </c>
      <c r="F186" s="211" t="s">
        <v>6</v>
      </c>
      <c r="G186" s="211" t="s">
        <v>2151</v>
      </c>
      <c r="H186" s="211"/>
    </row>
    <row r="187" spans="1:8" s="212" customFormat="1">
      <c r="A187" s="210">
        <v>43320</v>
      </c>
      <c r="B187" s="211" t="s">
        <v>4</v>
      </c>
      <c r="C187" s="211">
        <v>4540</v>
      </c>
      <c r="D187" s="211" t="s">
        <v>131</v>
      </c>
      <c r="E187" s="211" t="s">
        <v>25</v>
      </c>
      <c r="F187" s="211" t="s">
        <v>5</v>
      </c>
      <c r="G187" s="211" t="s">
        <v>260</v>
      </c>
      <c r="H187" s="211"/>
    </row>
    <row r="188" spans="1:8" s="212" customFormat="1">
      <c r="A188" s="210">
        <v>43320</v>
      </c>
      <c r="B188" s="211" t="s">
        <v>4</v>
      </c>
      <c r="C188" s="211">
        <v>4545</v>
      </c>
      <c r="D188" s="211" t="s">
        <v>131</v>
      </c>
      <c r="E188" s="211" t="s">
        <v>5</v>
      </c>
      <c r="F188" s="211" t="s">
        <v>5</v>
      </c>
      <c r="G188" s="211" t="s">
        <v>260</v>
      </c>
      <c r="H188" s="211"/>
    </row>
    <row r="189" spans="1:8" s="212" customFormat="1">
      <c r="A189" s="210">
        <v>43324</v>
      </c>
      <c r="B189" s="211" t="s">
        <v>4</v>
      </c>
      <c r="C189" s="211">
        <v>4580</v>
      </c>
      <c r="D189" s="211" t="s">
        <v>131</v>
      </c>
      <c r="E189" s="211" t="s">
        <v>5</v>
      </c>
      <c r="F189" s="211" t="s">
        <v>7</v>
      </c>
      <c r="G189" s="211" t="s">
        <v>260</v>
      </c>
      <c r="H189" s="211"/>
    </row>
    <row r="190" spans="1:8" s="212" customFormat="1">
      <c r="A190" s="210">
        <v>43327</v>
      </c>
      <c r="B190" s="211" t="s">
        <v>4</v>
      </c>
      <c r="C190" s="211">
        <v>4540</v>
      </c>
      <c r="D190" s="211" t="s">
        <v>131</v>
      </c>
      <c r="E190" s="211" t="s">
        <v>5</v>
      </c>
      <c r="F190" s="211" t="s">
        <v>7</v>
      </c>
      <c r="G190" s="211" t="s">
        <v>260</v>
      </c>
      <c r="H190" s="211"/>
    </row>
    <row r="191" spans="1:8" s="212" customFormat="1">
      <c r="A191" s="210">
        <v>43313</v>
      </c>
      <c r="B191" s="211" t="s">
        <v>6</v>
      </c>
      <c r="C191" s="211">
        <v>25746</v>
      </c>
      <c r="D191" s="211" t="s">
        <v>2158</v>
      </c>
      <c r="E191" s="211" t="s">
        <v>6</v>
      </c>
      <c r="F191" s="211" t="s">
        <v>6</v>
      </c>
      <c r="G191" s="211" t="s">
        <v>2159</v>
      </c>
      <c r="H191" s="211"/>
    </row>
    <row r="192" spans="1:8" s="212" customFormat="1">
      <c r="A192" s="210">
        <v>43313</v>
      </c>
      <c r="B192" s="211" t="s">
        <v>6</v>
      </c>
      <c r="C192" s="211">
        <v>54329</v>
      </c>
      <c r="D192" s="211" t="s">
        <v>868</v>
      </c>
      <c r="E192" s="211" t="s">
        <v>6</v>
      </c>
      <c r="F192" s="211" t="s">
        <v>24</v>
      </c>
      <c r="G192" s="211" t="s">
        <v>65</v>
      </c>
      <c r="H192" s="211"/>
    </row>
    <row r="193" spans="1:8" s="212" customFormat="1">
      <c r="A193" s="210">
        <v>43321</v>
      </c>
      <c r="B193" s="211" t="s">
        <v>22</v>
      </c>
      <c r="C193" s="211">
        <v>6810</v>
      </c>
      <c r="D193" s="211" t="s">
        <v>2293</v>
      </c>
      <c r="E193" s="211" t="s">
        <v>7</v>
      </c>
      <c r="F193" s="211" t="s">
        <v>56</v>
      </c>
      <c r="G193" s="211" t="s">
        <v>65</v>
      </c>
      <c r="H193" s="211"/>
    </row>
    <row r="194" spans="1:8" s="212" customFormat="1">
      <c r="A194" s="210">
        <v>43321</v>
      </c>
      <c r="B194" s="211" t="s">
        <v>263</v>
      </c>
      <c r="C194" s="211">
        <v>5143</v>
      </c>
      <c r="D194" s="211" t="s">
        <v>2295</v>
      </c>
      <c r="E194" s="211" t="s">
        <v>984</v>
      </c>
      <c r="F194" s="211" t="s">
        <v>24</v>
      </c>
      <c r="G194" s="211" t="s">
        <v>65</v>
      </c>
      <c r="H194" s="211"/>
    </row>
    <row r="195" spans="1:8" s="212" customFormat="1">
      <c r="A195" s="210">
        <v>43321</v>
      </c>
      <c r="B195" s="211" t="s">
        <v>7</v>
      </c>
      <c r="C195" s="211">
        <v>54790</v>
      </c>
      <c r="D195" s="211" t="s">
        <v>2296</v>
      </c>
      <c r="E195" s="211" t="s">
        <v>7</v>
      </c>
      <c r="F195" s="211" t="s">
        <v>7</v>
      </c>
      <c r="G195" s="211" t="s">
        <v>65</v>
      </c>
      <c r="H195" s="211"/>
    </row>
    <row r="196" spans="1:8" s="212" customFormat="1">
      <c r="A196" s="210">
        <v>43321</v>
      </c>
      <c r="B196" s="211" t="s">
        <v>4</v>
      </c>
      <c r="C196" s="211">
        <v>8448</v>
      </c>
      <c r="D196" s="211" t="s">
        <v>385</v>
      </c>
      <c r="E196" s="211" t="s">
        <v>5</v>
      </c>
      <c r="F196" s="211" t="s">
        <v>2301</v>
      </c>
      <c r="G196" s="211" t="s">
        <v>65</v>
      </c>
      <c r="H196" s="211"/>
    </row>
    <row r="197" spans="1:8" s="212" customFormat="1">
      <c r="A197" s="210">
        <v>43321</v>
      </c>
      <c r="B197" s="211" t="s">
        <v>7</v>
      </c>
      <c r="C197" s="211">
        <v>54730</v>
      </c>
      <c r="D197" s="211" t="s">
        <v>2302</v>
      </c>
      <c r="E197" s="211" t="s">
        <v>7</v>
      </c>
      <c r="F197" s="211" t="s">
        <v>24</v>
      </c>
      <c r="G197" s="211" t="s">
        <v>65</v>
      </c>
      <c r="H197" s="211"/>
    </row>
    <row r="198" spans="1:8" s="212" customFormat="1">
      <c r="A198" s="210">
        <v>43324</v>
      </c>
      <c r="B198" s="211" t="s">
        <v>7</v>
      </c>
      <c r="C198" s="211">
        <v>25210</v>
      </c>
      <c r="D198" s="211" t="s">
        <v>2326</v>
      </c>
      <c r="E198" s="211" t="s">
        <v>7</v>
      </c>
      <c r="F198" s="211" t="s">
        <v>7</v>
      </c>
      <c r="G198" s="211" t="s">
        <v>65</v>
      </c>
      <c r="H198" s="211"/>
    </row>
    <row r="199" spans="1:8" s="212" customFormat="1">
      <c r="A199" s="210">
        <v>43324</v>
      </c>
      <c r="B199" s="211" t="s">
        <v>4</v>
      </c>
      <c r="C199" s="211">
        <v>4916</v>
      </c>
      <c r="D199" s="211" t="s">
        <v>152</v>
      </c>
      <c r="E199" s="211" t="s">
        <v>7</v>
      </c>
      <c r="F199" s="211" t="s">
        <v>24</v>
      </c>
      <c r="G199" s="211" t="s">
        <v>65</v>
      </c>
      <c r="H199" s="211"/>
    </row>
    <row r="200" spans="1:8" s="212" customFormat="1">
      <c r="A200" s="210">
        <v>43325</v>
      </c>
      <c r="B200" s="211" t="s">
        <v>250</v>
      </c>
      <c r="C200" s="211" t="s">
        <v>2352</v>
      </c>
      <c r="D200" s="211" t="s">
        <v>250</v>
      </c>
      <c r="E200" s="211" t="s">
        <v>24</v>
      </c>
      <c r="F200" s="211" t="s">
        <v>24</v>
      </c>
      <c r="G200" s="211" t="s">
        <v>65</v>
      </c>
      <c r="H200" s="211"/>
    </row>
    <row r="201" spans="1:8" s="212" customFormat="1">
      <c r="A201" s="210">
        <v>43328</v>
      </c>
      <c r="B201" s="211" t="s">
        <v>7</v>
      </c>
      <c r="C201" s="211">
        <v>69380</v>
      </c>
      <c r="D201" s="211" t="s">
        <v>2396</v>
      </c>
      <c r="E201" s="211" t="s">
        <v>7</v>
      </c>
      <c r="F201" s="211" t="s">
        <v>7</v>
      </c>
      <c r="G201" s="211" t="s">
        <v>65</v>
      </c>
      <c r="H201" s="211"/>
    </row>
    <row r="202" spans="1:8" s="212" customFormat="1">
      <c r="A202" s="210">
        <v>43332</v>
      </c>
      <c r="B202" s="211" t="s">
        <v>4</v>
      </c>
      <c r="C202" s="211">
        <v>5551</v>
      </c>
      <c r="D202" s="211" t="s">
        <v>1858</v>
      </c>
      <c r="E202" s="211" t="s">
        <v>7</v>
      </c>
      <c r="F202" s="211" t="s">
        <v>5</v>
      </c>
      <c r="G202" s="211" t="s">
        <v>65</v>
      </c>
      <c r="H202" s="211"/>
    </row>
    <row r="203" spans="1:8" s="212" customFormat="1">
      <c r="A203" s="210">
        <v>43333</v>
      </c>
      <c r="B203" s="211" t="s">
        <v>4</v>
      </c>
      <c r="C203" s="211">
        <v>1130</v>
      </c>
      <c r="D203" s="211" t="s">
        <v>205</v>
      </c>
      <c r="E203" s="211" t="s">
        <v>5</v>
      </c>
      <c r="F203" s="211" t="s">
        <v>7</v>
      </c>
      <c r="G203" s="211" t="s">
        <v>65</v>
      </c>
      <c r="H203" s="211"/>
    </row>
    <row r="204" spans="1:8" s="212" customFormat="1">
      <c r="A204" s="210">
        <v>43335</v>
      </c>
      <c r="B204" s="211" t="s">
        <v>4</v>
      </c>
      <c r="C204" s="211">
        <v>2112</v>
      </c>
      <c r="D204" s="211" t="s">
        <v>205</v>
      </c>
      <c r="E204" s="211" t="s">
        <v>7</v>
      </c>
      <c r="F204" s="211" t="s">
        <v>620</v>
      </c>
      <c r="G204" s="211" t="s">
        <v>65</v>
      </c>
      <c r="H204" s="211"/>
    </row>
    <row r="205" spans="1:8" s="212" customFormat="1">
      <c r="A205" s="210">
        <v>43335</v>
      </c>
      <c r="B205" s="211" t="s">
        <v>7</v>
      </c>
      <c r="C205" s="211">
        <v>51200</v>
      </c>
      <c r="D205" s="211" t="s">
        <v>2478</v>
      </c>
      <c r="E205" s="211" t="s">
        <v>7</v>
      </c>
      <c r="F205" s="211" t="s">
        <v>24</v>
      </c>
      <c r="G205" s="211" t="s">
        <v>65</v>
      </c>
      <c r="H205" s="211"/>
    </row>
    <row r="206" spans="1:8" s="212" customFormat="1">
      <c r="A206" s="210">
        <v>43337</v>
      </c>
      <c r="B206" s="211" t="s">
        <v>4</v>
      </c>
      <c r="C206" s="211">
        <v>3279</v>
      </c>
      <c r="D206" s="211" t="s">
        <v>333</v>
      </c>
      <c r="E206" s="211" t="s">
        <v>6</v>
      </c>
      <c r="F206" s="211" t="s">
        <v>7</v>
      </c>
      <c r="G206" s="211" t="s">
        <v>65</v>
      </c>
      <c r="H206" s="211"/>
    </row>
    <row r="207" spans="1:8" s="212" customFormat="1">
      <c r="A207" s="210">
        <v>43337</v>
      </c>
      <c r="B207" s="211" t="s">
        <v>22</v>
      </c>
      <c r="C207" s="211">
        <v>6730</v>
      </c>
      <c r="D207" s="211" t="s">
        <v>1524</v>
      </c>
      <c r="E207" s="211" t="s">
        <v>7</v>
      </c>
      <c r="F207" s="211" t="s">
        <v>24</v>
      </c>
      <c r="G207" s="211" t="s">
        <v>65</v>
      </c>
      <c r="H207" s="211"/>
    </row>
    <row r="208" spans="1:8" s="212" customFormat="1">
      <c r="A208" s="210">
        <v>43338</v>
      </c>
      <c r="B208" s="211" t="s">
        <v>4</v>
      </c>
      <c r="C208" s="211">
        <v>1279</v>
      </c>
      <c r="D208" s="211" t="s">
        <v>205</v>
      </c>
      <c r="E208" s="211" t="s">
        <v>984</v>
      </c>
      <c r="F208" s="211" t="s">
        <v>7</v>
      </c>
      <c r="G208" s="211" t="s">
        <v>65</v>
      </c>
      <c r="H208" s="211"/>
    </row>
    <row r="209" spans="1:8" s="212" customFormat="1">
      <c r="A209" s="210">
        <v>43340</v>
      </c>
      <c r="B209" s="211" t="s">
        <v>7</v>
      </c>
      <c r="C209" s="211">
        <v>54190</v>
      </c>
      <c r="D209" s="211" t="s">
        <v>1725</v>
      </c>
      <c r="E209" s="211" t="s">
        <v>7</v>
      </c>
      <c r="F209" s="211" t="s">
        <v>24</v>
      </c>
      <c r="G209" s="211" t="s">
        <v>65</v>
      </c>
      <c r="H209" s="211"/>
    </row>
    <row r="210" spans="1:8" s="212" customFormat="1">
      <c r="A210" s="210">
        <v>43342</v>
      </c>
      <c r="B210" s="211" t="s">
        <v>22</v>
      </c>
      <c r="C210" s="211">
        <v>1348</v>
      </c>
      <c r="D210" s="211" t="s">
        <v>2569</v>
      </c>
      <c r="E210" s="211" t="s">
        <v>7</v>
      </c>
      <c r="F210" s="211" t="s">
        <v>2570</v>
      </c>
      <c r="G210" s="211" t="s">
        <v>65</v>
      </c>
      <c r="H210" s="211"/>
    </row>
    <row r="211" spans="1:8" s="212" customFormat="1">
      <c r="A211" s="210">
        <v>43342</v>
      </c>
      <c r="B211" s="211" t="s">
        <v>4</v>
      </c>
      <c r="C211" s="211">
        <v>2542</v>
      </c>
      <c r="D211" s="211" t="s">
        <v>205</v>
      </c>
      <c r="E211" s="211" t="s">
        <v>2576</v>
      </c>
      <c r="F211" s="211" t="s">
        <v>24</v>
      </c>
      <c r="G211" s="211" t="s">
        <v>65</v>
      </c>
      <c r="H211" s="211"/>
    </row>
    <row r="212" spans="1:8" s="212" customFormat="1">
      <c r="A212" s="210">
        <v>43342</v>
      </c>
      <c r="B212" s="211" t="s">
        <v>7</v>
      </c>
      <c r="C212" s="211">
        <v>54400</v>
      </c>
      <c r="D212" s="211" t="s">
        <v>408</v>
      </c>
      <c r="E212" s="211" t="s">
        <v>7</v>
      </c>
      <c r="F212" s="211" t="s">
        <v>7</v>
      </c>
      <c r="G212" s="211" t="s">
        <v>65</v>
      </c>
      <c r="H212" s="211"/>
    </row>
    <row r="213" spans="1:8" s="212" customFormat="1">
      <c r="A213" s="210">
        <v>43321</v>
      </c>
      <c r="B213" s="211" t="s">
        <v>7</v>
      </c>
      <c r="C213" s="211">
        <v>54730</v>
      </c>
      <c r="D213" s="211" t="s">
        <v>2302</v>
      </c>
      <c r="E213" s="211" t="s">
        <v>7</v>
      </c>
      <c r="F213" s="211" t="s">
        <v>7</v>
      </c>
      <c r="G213" s="211" t="s">
        <v>2304</v>
      </c>
      <c r="H213" s="211"/>
    </row>
    <row r="214" spans="1:8" s="212" customFormat="1">
      <c r="A214" s="210">
        <v>43326</v>
      </c>
      <c r="B214" s="211" t="s">
        <v>4</v>
      </c>
      <c r="C214" s="211">
        <v>8242</v>
      </c>
      <c r="D214" s="211" t="s">
        <v>162</v>
      </c>
      <c r="E214" s="211" t="s">
        <v>7</v>
      </c>
      <c r="F214" s="211" t="s">
        <v>5</v>
      </c>
      <c r="G214" s="211" t="s">
        <v>2366</v>
      </c>
      <c r="H214" s="211"/>
    </row>
    <row r="215" spans="1:8" s="212" customFormat="1">
      <c r="A215" s="210">
        <v>43339</v>
      </c>
      <c r="B215" s="211" t="s">
        <v>7</v>
      </c>
      <c r="C215" s="211">
        <v>87170</v>
      </c>
      <c r="D215" s="211" t="s">
        <v>2528</v>
      </c>
      <c r="E215" s="211" t="s">
        <v>7</v>
      </c>
      <c r="F215" s="211" t="s">
        <v>24</v>
      </c>
      <c r="G215" s="211" t="s">
        <v>2529</v>
      </c>
      <c r="H215" s="211"/>
    </row>
    <row r="216" spans="1:8" s="212" customFormat="1">
      <c r="A216" s="210">
        <v>43339</v>
      </c>
      <c r="B216" s="211" t="s">
        <v>6</v>
      </c>
      <c r="C216" s="211">
        <v>87547</v>
      </c>
      <c r="D216" s="211" t="s">
        <v>2544</v>
      </c>
      <c r="E216" s="211" t="s">
        <v>6</v>
      </c>
      <c r="F216" s="211" t="s">
        <v>25</v>
      </c>
      <c r="G216" s="211" t="s">
        <v>2545</v>
      </c>
      <c r="H216" s="211"/>
    </row>
    <row r="217" spans="1:8" s="212" customFormat="1">
      <c r="A217" s="210">
        <v>43313</v>
      </c>
      <c r="B217" s="211" t="s">
        <v>7</v>
      </c>
      <c r="C217" s="211">
        <v>54770</v>
      </c>
      <c r="D217" s="211" t="s">
        <v>750</v>
      </c>
      <c r="E217" s="211" t="s">
        <v>7</v>
      </c>
      <c r="F217" s="211" t="s">
        <v>7</v>
      </c>
      <c r="G217" s="211" t="s">
        <v>2733</v>
      </c>
      <c r="H217" s="211"/>
    </row>
    <row r="218" spans="1:8" s="212" customFormat="1">
      <c r="A218" s="210">
        <v>43318</v>
      </c>
      <c r="B218" s="211" t="s">
        <v>4</v>
      </c>
      <c r="C218" s="211">
        <v>9834</v>
      </c>
      <c r="D218" s="211" t="s">
        <v>2247</v>
      </c>
      <c r="E218" s="211" t="s">
        <v>5</v>
      </c>
      <c r="F218" s="211" t="s">
        <v>5</v>
      </c>
      <c r="G218" s="211" t="s">
        <v>2733</v>
      </c>
      <c r="H218" s="211"/>
    </row>
    <row r="219" spans="1:8" s="212" customFormat="1">
      <c r="A219" s="210">
        <v>43324</v>
      </c>
      <c r="B219" s="211" t="s">
        <v>7</v>
      </c>
      <c r="C219" s="211">
        <v>57330</v>
      </c>
      <c r="D219" s="211" t="s">
        <v>2281</v>
      </c>
      <c r="E219" s="211" t="s">
        <v>7</v>
      </c>
      <c r="F219" s="211" t="s">
        <v>5</v>
      </c>
      <c r="G219" s="211" t="s">
        <v>2733</v>
      </c>
      <c r="H219" s="211"/>
    </row>
    <row r="220" spans="1:8" s="212" customFormat="1">
      <c r="A220" s="210">
        <v>43325</v>
      </c>
      <c r="B220" s="211" t="s">
        <v>7</v>
      </c>
      <c r="C220" s="211">
        <v>57940</v>
      </c>
      <c r="D220" s="211" t="s">
        <v>847</v>
      </c>
      <c r="E220" s="211" t="s">
        <v>7</v>
      </c>
      <c r="F220" s="211" t="s">
        <v>7</v>
      </c>
      <c r="G220" s="211" t="s">
        <v>2733</v>
      </c>
      <c r="H220" s="211"/>
    </row>
    <row r="221" spans="1:8" s="212" customFormat="1">
      <c r="A221" s="210">
        <v>43325</v>
      </c>
      <c r="B221" s="211" t="s">
        <v>4</v>
      </c>
      <c r="C221" s="211">
        <v>8455</v>
      </c>
      <c r="D221" s="211" t="s">
        <v>2345</v>
      </c>
      <c r="E221" s="211" t="s">
        <v>24</v>
      </c>
      <c r="F221" s="211" t="s">
        <v>7</v>
      </c>
      <c r="G221" s="211" t="s">
        <v>2733</v>
      </c>
      <c r="H221" s="211"/>
    </row>
    <row r="222" spans="1:8" s="212" customFormat="1">
      <c r="A222" s="210">
        <v>43325</v>
      </c>
      <c r="B222" s="211" t="s">
        <v>4</v>
      </c>
      <c r="C222" s="211">
        <v>2518</v>
      </c>
      <c r="D222" s="211" t="s">
        <v>205</v>
      </c>
      <c r="E222" s="211" t="s">
        <v>7</v>
      </c>
      <c r="F222" s="211" t="s">
        <v>7</v>
      </c>
      <c r="G222" s="211" t="s">
        <v>2733</v>
      </c>
      <c r="H222" s="211"/>
    </row>
    <row r="223" spans="1:8" s="212" customFormat="1">
      <c r="A223" s="210">
        <v>43340</v>
      </c>
      <c r="B223" s="211" t="s">
        <v>7</v>
      </c>
      <c r="C223" s="211">
        <v>57980</v>
      </c>
      <c r="D223" s="211" t="s">
        <v>2565</v>
      </c>
      <c r="E223" s="211" t="s">
        <v>7</v>
      </c>
      <c r="F223" s="211" t="s">
        <v>620</v>
      </c>
      <c r="G223" s="211" t="s">
        <v>2733</v>
      </c>
      <c r="H223" s="211"/>
    </row>
    <row r="224" spans="1:8" s="212" customFormat="1">
      <c r="A224" s="210">
        <v>43342</v>
      </c>
      <c r="B224" s="211" t="s">
        <v>7</v>
      </c>
      <c r="C224" s="211">
        <v>57535</v>
      </c>
      <c r="D224" s="211" t="s">
        <v>2567</v>
      </c>
      <c r="E224" s="211" t="s">
        <v>7</v>
      </c>
      <c r="F224" s="211" t="s">
        <v>24</v>
      </c>
      <c r="G224" s="211" t="s">
        <v>2733</v>
      </c>
      <c r="H224" s="211"/>
    </row>
    <row r="225" spans="1:8" s="212" customFormat="1">
      <c r="A225" s="210">
        <v>43314</v>
      </c>
      <c r="B225" s="211" t="s">
        <v>4</v>
      </c>
      <c r="C225" s="211">
        <v>7260</v>
      </c>
      <c r="D225" s="211" t="s">
        <v>153</v>
      </c>
      <c r="E225" s="211" t="s">
        <v>7</v>
      </c>
      <c r="F225" s="211" t="s">
        <v>7</v>
      </c>
      <c r="G225" s="211" t="s">
        <v>2712</v>
      </c>
      <c r="H225" s="211"/>
    </row>
    <row r="226" spans="1:8" s="212" customFormat="1">
      <c r="A226" s="210">
        <v>43327</v>
      </c>
      <c r="B226" s="211" t="s">
        <v>4</v>
      </c>
      <c r="C226" s="211">
        <v>4545</v>
      </c>
      <c r="D226" s="211" t="s">
        <v>131</v>
      </c>
      <c r="E226" s="211" t="s">
        <v>5</v>
      </c>
      <c r="F226" s="211" t="s">
        <v>7</v>
      </c>
      <c r="G226" s="211" t="s">
        <v>2712</v>
      </c>
      <c r="H226" s="211"/>
    </row>
    <row r="227" spans="1:8" s="212" customFormat="1">
      <c r="A227" s="210">
        <v>43327</v>
      </c>
      <c r="B227" s="211" t="s">
        <v>4</v>
      </c>
      <c r="C227" s="211">
        <v>3461</v>
      </c>
      <c r="D227" s="211" t="s">
        <v>168</v>
      </c>
      <c r="E227" s="211" t="s">
        <v>25</v>
      </c>
      <c r="F227" s="211" t="s">
        <v>7</v>
      </c>
      <c r="G227" s="211" t="s">
        <v>2712</v>
      </c>
      <c r="H227" s="211"/>
    </row>
    <row r="228" spans="1:8" s="212" customFormat="1">
      <c r="A228" s="210">
        <v>43327</v>
      </c>
      <c r="B228" s="211" t="s">
        <v>4</v>
      </c>
      <c r="C228" s="211">
        <v>4810</v>
      </c>
      <c r="D228" s="211" t="s">
        <v>296</v>
      </c>
      <c r="E228" s="211" t="s">
        <v>25</v>
      </c>
      <c r="F228" s="211" t="s">
        <v>7</v>
      </c>
      <c r="G228" s="211" t="s">
        <v>2712</v>
      </c>
      <c r="H228" s="211"/>
    </row>
    <row r="229" spans="1:8" s="212" customFormat="1">
      <c r="A229" s="210">
        <v>43327</v>
      </c>
      <c r="B229" s="211" t="s">
        <v>4</v>
      </c>
      <c r="C229" s="211">
        <v>7240</v>
      </c>
      <c r="D229" s="211" t="s">
        <v>153</v>
      </c>
      <c r="E229" s="211" t="s">
        <v>24</v>
      </c>
      <c r="F229" s="211" t="s">
        <v>5</v>
      </c>
      <c r="G229" s="211" t="s">
        <v>2712</v>
      </c>
      <c r="H229" s="211"/>
    </row>
    <row r="230" spans="1:8" s="212" customFormat="1">
      <c r="A230" s="210">
        <v>43329</v>
      </c>
      <c r="B230" s="211" t="s">
        <v>4</v>
      </c>
      <c r="C230" s="211">
        <v>1354</v>
      </c>
      <c r="D230" s="211" t="s">
        <v>205</v>
      </c>
      <c r="E230" s="211" t="s">
        <v>28</v>
      </c>
      <c r="F230" s="211" t="s">
        <v>2412</v>
      </c>
      <c r="G230" s="211" t="s">
        <v>2712</v>
      </c>
      <c r="H230" s="211"/>
    </row>
    <row r="231" spans="1:8" s="212" customFormat="1">
      <c r="A231" s="210">
        <v>43330</v>
      </c>
      <c r="B231" s="211" t="s">
        <v>7</v>
      </c>
      <c r="C231" s="211">
        <v>57240</v>
      </c>
      <c r="D231" s="211" t="s">
        <v>352</v>
      </c>
      <c r="E231" s="211" t="s">
        <v>7</v>
      </c>
      <c r="F231" s="211" t="s">
        <v>24</v>
      </c>
      <c r="G231" s="211" t="s">
        <v>2712</v>
      </c>
      <c r="H231" s="211"/>
    </row>
    <row r="232" spans="1:8" s="212" customFormat="1">
      <c r="A232" s="210">
        <v>43331</v>
      </c>
      <c r="B232" s="211" t="s">
        <v>4</v>
      </c>
      <c r="C232" s="211">
        <v>8035</v>
      </c>
      <c r="D232" s="211" t="s">
        <v>135</v>
      </c>
      <c r="E232" s="211" t="s">
        <v>25</v>
      </c>
      <c r="F232" s="211" t="s">
        <v>7</v>
      </c>
      <c r="G232" s="211" t="s">
        <v>2712</v>
      </c>
      <c r="H232" s="211"/>
    </row>
    <row r="233" spans="1:8" s="212" customFormat="1">
      <c r="A233" s="210">
        <v>43332</v>
      </c>
      <c r="B233" s="211" t="s">
        <v>4</v>
      </c>
      <c r="C233" s="211">
        <v>8030</v>
      </c>
      <c r="D233" s="211" t="s">
        <v>135</v>
      </c>
      <c r="E233" s="211" t="s">
        <v>24</v>
      </c>
      <c r="F233" s="211" t="s">
        <v>9</v>
      </c>
      <c r="G233" s="211" t="s">
        <v>2712</v>
      </c>
      <c r="H233" s="211"/>
    </row>
    <row r="234" spans="1:8" s="212" customFormat="1">
      <c r="A234" s="210">
        <v>43333</v>
      </c>
      <c r="B234" s="211" t="s">
        <v>4</v>
      </c>
      <c r="C234" s="211">
        <v>1220</v>
      </c>
      <c r="D234" s="211" t="s">
        <v>205</v>
      </c>
      <c r="E234" s="211" t="s">
        <v>2443</v>
      </c>
      <c r="F234" s="211"/>
      <c r="G234" s="211" t="s">
        <v>2712</v>
      </c>
      <c r="H234" s="211"/>
    </row>
    <row r="235" spans="1:8" s="212" customFormat="1">
      <c r="A235" s="210">
        <v>43336</v>
      </c>
      <c r="B235" s="211" t="s">
        <v>4</v>
      </c>
      <c r="C235" s="211">
        <v>1520</v>
      </c>
      <c r="D235" s="211" t="s">
        <v>205</v>
      </c>
      <c r="E235" s="211" t="s">
        <v>12</v>
      </c>
      <c r="F235" s="211" t="s">
        <v>24</v>
      </c>
      <c r="G235" s="211" t="s">
        <v>2712</v>
      </c>
      <c r="H235" s="211"/>
    </row>
    <row r="236" spans="1:8" s="212" customFormat="1">
      <c r="A236" s="210">
        <v>43336</v>
      </c>
      <c r="B236" s="211" t="s">
        <v>7</v>
      </c>
      <c r="C236" s="211">
        <v>57000</v>
      </c>
      <c r="D236" s="211" t="s">
        <v>785</v>
      </c>
      <c r="E236" s="211" t="s">
        <v>7</v>
      </c>
      <c r="F236" s="211" t="s">
        <v>848</v>
      </c>
      <c r="G236" s="211" t="s">
        <v>2712</v>
      </c>
      <c r="H236" s="211"/>
    </row>
    <row r="237" spans="1:8" s="212" customFormat="1">
      <c r="A237" s="210">
        <v>43313</v>
      </c>
      <c r="B237" s="211" t="s">
        <v>4</v>
      </c>
      <c r="C237" s="211">
        <v>2665</v>
      </c>
      <c r="D237" s="211" t="s">
        <v>205</v>
      </c>
      <c r="E237" s="211" t="s">
        <v>24</v>
      </c>
      <c r="F237" s="211" t="s">
        <v>7</v>
      </c>
      <c r="G237" s="211" t="s">
        <v>778</v>
      </c>
      <c r="H237" s="211"/>
    </row>
    <row r="238" spans="1:8" s="212" customFormat="1">
      <c r="A238" s="210">
        <v>43316</v>
      </c>
      <c r="B238" s="211" t="s">
        <v>1125</v>
      </c>
      <c r="C238" s="211">
        <v>4576</v>
      </c>
      <c r="D238" s="211" t="s">
        <v>2200</v>
      </c>
      <c r="E238" s="211" t="s">
        <v>984</v>
      </c>
      <c r="F238" s="211" t="s">
        <v>7</v>
      </c>
      <c r="G238" s="211" t="s">
        <v>794</v>
      </c>
      <c r="H238" s="211"/>
    </row>
    <row r="239" spans="1:8" s="212" customFormat="1">
      <c r="A239" s="210">
        <v>43317</v>
      </c>
      <c r="B239" s="211" t="s">
        <v>4</v>
      </c>
      <c r="C239" s="211">
        <v>1451</v>
      </c>
      <c r="D239" s="211" t="s">
        <v>205</v>
      </c>
      <c r="E239" s="211" t="s">
        <v>18</v>
      </c>
      <c r="F239" s="211" t="s">
        <v>7</v>
      </c>
      <c r="G239" s="211" t="s">
        <v>794</v>
      </c>
      <c r="H239" s="211"/>
    </row>
    <row r="240" spans="1:8" s="212" customFormat="1">
      <c r="A240" s="210">
        <v>43320</v>
      </c>
      <c r="B240" s="211" t="s">
        <v>4</v>
      </c>
      <c r="C240" s="211">
        <v>8379</v>
      </c>
      <c r="D240" s="211" t="s">
        <v>300</v>
      </c>
      <c r="E240" s="211" t="s">
        <v>7</v>
      </c>
      <c r="F240" s="211" t="s">
        <v>5</v>
      </c>
      <c r="G240" s="211" t="s">
        <v>794</v>
      </c>
      <c r="H240" s="211"/>
    </row>
    <row r="241" spans="1:8" s="212" customFormat="1">
      <c r="A241" s="210">
        <v>43320</v>
      </c>
      <c r="B241" s="211" t="s">
        <v>4</v>
      </c>
      <c r="C241" s="211">
        <v>1220</v>
      </c>
      <c r="D241" s="211" t="s">
        <v>205</v>
      </c>
      <c r="E241" s="211" t="s">
        <v>18</v>
      </c>
      <c r="F241" s="211" t="s">
        <v>1826</v>
      </c>
      <c r="G241" s="211" t="s">
        <v>794</v>
      </c>
      <c r="H241" s="211"/>
    </row>
    <row r="242" spans="1:8" s="212" customFormat="1">
      <c r="A242" s="210">
        <v>43323</v>
      </c>
      <c r="B242" s="211" t="s">
        <v>22</v>
      </c>
      <c r="C242" s="211">
        <v>6890</v>
      </c>
      <c r="D242" s="211" t="s">
        <v>2316</v>
      </c>
      <c r="E242" s="211" t="s">
        <v>7</v>
      </c>
      <c r="F242" s="211" t="s">
        <v>7</v>
      </c>
      <c r="G242" s="211" t="s">
        <v>778</v>
      </c>
      <c r="H242" s="211"/>
    </row>
    <row r="243" spans="1:8" s="212" customFormat="1">
      <c r="A243" s="210">
        <v>43325</v>
      </c>
      <c r="B243" s="211" t="s">
        <v>4</v>
      </c>
      <c r="C243" s="211">
        <v>3322</v>
      </c>
      <c r="D243" s="211" t="s">
        <v>183</v>
      </c>
      <c r="E243" s="211" t="s">
        <v>5</v>
      </c>
      <c r="F243" s="211" t="s">
        <v>5</v>
      </c>
      <c r="G243" s="211" t="s">
        <v>794</v>
      </c>
      <c r="H243" s="211"/>
    </row>
    <row r="244" spans="1:8" s="212" customFormat="1">
      <c r="A244" s="210">
        <v>43325</v>
      </c>
      <c r="B244" s="211" t="s">
        <v>4</v>
      </c>
      <c r="C244" s="211">
        <v>7270</v>
      </c>
      <c r="D244" s="211" t="s">
        <v>156</v>
      </c>
      <c r="E244" s="211" t="s">
        <v>5</v>
      </c>
      <c r="F244" s="211" t="s">
        <v>5</v>
      </c>
      <c r="G244" s="211" t="s">
        <v>778</v>
      </c>
      <c r="H244" s="211"/>
    </row>
    <row r="245" spans="1:8" s="212" customFormat="1">
      <c r="A245" s="210">
        <v>43326</v>
      </c>
      <c r="B245" s="211" t="s">
        <v>22</v>
      </c>
      <c r="C245" s="211">
        <v>6730</v>
      </c>
      <c r="D245" s="211" t="s">
        <v>1524</v>
      </c>
      <c r="E245" s="211" t="s">
        <v>7</v>
      </c>
      <c r="F245" s="211" t="s">
        <v>7</v>
      </c>
      <c r="G245" s="211" t="s">
        <v>778</v>
      </c>
      <c r="H245" s="211"/>
    </row>
    <row r="246" spans="1:8" s="212" customFormat="1">
      <c r="A246" s="210">
        <v>43326</v>
      </c>
      <c r="B246" s="211" t="s">
        <v>4</v>
      </c>
      <c r="C246" s="211">
        <v>8041</v>
      </c>
      <c r="D246" s="211" t="s">
        <v>135</v>
      </c>
      <c r="E246" s="211" t="s">
        <v>5</v>
      </c>
      <c r="F246" s="211" t="s">
        <v>7</v>
      </c>
      <c r="G246" s="211" t="s">
        <v>778</v>
      </c>
      <c r="H246" s="211"/>
    </row>
    <row r="247" spans="1:8" s="212" customFormat="1">
      <c r="A247" s="210">
        <v>43327</v>
      </c>
      <c r="B247" s="211" t="s">
        <v>250</v>
      </c>
      <c r="C247" s="211" t="s">
        <v>2381</v>
      </c>
      <c r="D247" s="211" t="s">
        <v>2382</v>
      </c>
      <c r="E247" s="211" t="s">
        <v>24</v>
      </c>
      <c r="F247" s="211" t="s">
        <v>2383</v>
      </c>
      <c r="G247" s="211" t="s">
        <v>778</v>
      </c>
      <c r="H247" s="211"/>
    </row>
    <row r="248" spans="1:8" s="212" customFormat="1">
      <c r="A248" s="210">
        <v>43328</v>
      </c>
      <c r="B248" s="211" t="s">
        <v>2399</v>
      </c>
      <c r="C248" s="211">
        <v>626</v>
      </c>
      <c r="D248" s="211" t="s">
        <v>2400</v>
      </c>
      <c r="E248" s="211" t="s">
        <v>24</v>
      </c>
      <c r="F248" s="211" t="s">
        <v>24</v>
      </c>
      <c r="G248" s="211" t="s">
        <v>778</v>
      </c>
      <c r="H248" s="211"/>
    </row>
    <row r="249" spans="1:8" s="212" customFormat="1">
      <c r="A249" s="210">
        <v>43316</v>
      </c>
      <c r="B249" s="211" t="s">
        <v>7</v>
      </c>
      <c r="C249" s="211">
        <v>39570</v>
      </c>
      <c r="D249" s="211" t="s">
        <v>2211</v>
      </c>
      <c r="E249" s="211" t="s">
        <v>7</v>
      </c>
      <c r="F249" s="211" t="s">
        <v>9</v>
      </c>
      <c r="G249" s="211" t="s">
        <v>609</v>
      </c>
      <c r="H249" s="211"/>
    </row>
    <row r="250" spans="1:8" s="212" customFormat="1">
      <c r="A250" s="210">
        <v>43316</v>
      </c>
      <c r="B250" s="211" t="s">
        <v>7</v>
      </c>
      <c r="C250" s="211">
        <v>57390</v>
      </c>
      <c r="D250" s="211" t="s">
        <v>350</v>
      </c>
      <c r="E250" s="211" t="s">
        <v>7</v>
      </c>
      <c r="F250" s="211" t="s">
        <v>24</v>
      </c>
      <c r="G250" s="211" t="s">
        <v>609</v>
      </c>
      <c r="H250" s="211"/>
    </row>
    <row r="251" spans="1:8" s="212" customFormat="1">
      <c r="A251" s="210">
        <v>43317</v>
      </c>
      <c r="B251" s="211" t="s">
        <v>7</v>
      </c>
      <c r="C251" s="211">
        <v>54800</v>
      </c>
      <c r="D251" s="211" t="s">
        <v>2227</v>
      </c>
      <c r="E251" s="211" t="s">
        <v>7</v>
      </c>
      <c r="F251" s="211" t="s">
        <v>24</v>
      </c>
      <c r="G251" s="211" t="s">
        <v>2751</v>
      </c>
      <c r="H251" s="211"/>
    </row>
    <row r="252" spans="1:8" s="212" customFormat="1">
      <c r="A252" s="210">
        <v>43318</v>
      </c>
      <c r="B252" s="211" t="s">
        <v>4</v>
      </c>
      <c r="C252" s="211">
        <v>1865</v>
      </c>
      <c r="D252" s="211" t="s">
        <v>205</v>
      </c>
      <c r="E252" s="211" t="s">
        <v>28</v>
      </c>
      <c r="F252" s="211" t="s">
        <v>7</v>
      </c>
      <c r="G252" s="211" t="s">
        <v>609</v>
      </c>
      <c r="H252" s="211"/>
    </row>
    <row r="253" spans="1:8" s="212" customFormat="1">
      <c r="A253" s="210">
        <v>43320</v>
      </c>
      <c r="B253" s="211" t="s">
        <v>1219</v>
      </c>
      <c r="C253" s="211">
        <v>3491</v>
      </c>
      <c r="D253" s="211" t="s">
        <v>2277</v>
      </c>
      <c r="E253" s="211" t="s">
        <v>5</v>
      </c>
      <c r="F253" s="211" t="s">
        <v>5</v>
      </c>
      <c r="G253" s="211" t="s">
        <v>2751</v>
      </c>
      <c r="H253" s="211"/>
    </row>
    <row r="254" spans="1:8" s="212" customFormat="1">
      <c r="A254" s="210">
        <v>43327</v>
      </c>
      <c r="B254" s="211" t="s">
        <v>7</v>
      </c>
      <c r="C254" s="211">
        <v>54350</v>
      </c>
      <c r="D254" s="211" t="s">
        <v>2388</v>
      </c>
      <c r="E254" s="211" t="s">
        <v>7</v>
      </c>
      <c r="F254" s="211" t="s">
        <v>28</v>
      </c>
      <c r="G254" s="211" t="s">
        <v>2767</v>
      </c>
      <c r="H254" s="211"/>
    </row>
    <row r="255" spans="1:8" s="212" customFormat="1">
      <c r="A255" s="210">
        <v>43336</v>
      </c>
      <c r="B255" s="211" t="s">
        <v>7</v>
      </c>
      <c r="C255" s="211">
        <v>54730</v>
      </c>
      <c r="D255" s="211" t="s">
        <v>2491</v>
      </c>
      <c r="E255" s="211" t="s">
        <v>25</v>
      </c>
      <c r="F255" s="211" t="s">
        <v>35</v>
      </c>
      <c r="G255" s="211" t="s">
        <v>2719</v>
      </c>
      <c r="H255" s="211"/>
    </row>
    <row r="256" spans="1:8" s="212" customFormat="1">
      <c r="A256" s="210">
        <v>43338</v>
      </c>
      <c r="B256" s="211" t="s">
        <v>250</v>
      </c>
      <c r="C256" s="211" t="s">
        <v>2512</v>
      </c>
      <c r="D256" s="211" t="s">
        <v>1896</v>
      </c>
      <c r="E256" s="211" t="s">
        <v>24</v>
      </c>
      <c r="F256" s="211" t="s">
        <v>7</v>
      </c>
      <c r="G256" s="211" t="s">
        <v>2710</v>
      </c>
      <c r="H256" s="211"/>
    </row>
    <row r="257" spans="1:8" s="212" customFormat="1">
      <c r="A257" s="210">
        <v>43337</v>
      </c>
      <c r="B257" s="211" t="s">
        <v>4</v>
      </c>
      <c r="C257" s="211">
        <v>5720</v>
      </c>
      <c r="D257" s="211" t="s">
        <v>341</v>
      </c>
      <c r="E257" s="211" t="s">
        <v>5</v>
      </c>
      <c r="F257" s="211" t="s">
        <v>24</v>
      </c>
      <c r="G257" s="211" t="s">
        <v>2734</v>
      </c>
      <c r="H257" s="211"/>
    </row>
    <row r="258" spans="1:8" s="212" customFormat="1">
      <c r="A258" s="210">
        <v>43332</v>
      </c>
      <c r="B258" s="211" t="s">
        <v>4</v>
      </c>
      <c r="C258" s="211">
        <v>8111</v>
      </c>
      <c r="D258" s="211" t="s">
        <v>135</v>
      </c>
      <c r="E258" s="211" t="s">
        <v>7</v>
      </c>
      <c r="F258" s="211" t="s">
        <v>24</v>
      </c>
      <c r="G258" s="211" t="s">
        <v>2779</v>
      </c>
      <c r="H258" s="211"/>
    </row>
    <row r="259" spans="1:8" s="212" customFormat="1">
      <c r="A259" s="645">
        <v>43325</v>
      </c>
      <c r="B259" s="211" t="s">
        <v>4</v>
      </c>
      <c r="C259" s="211">
        <v>4970</v>
      </c>
      <c r="D259" s="211" t="s">
        <v>133</v>
      </c>
      <c r="E259" s="211" t="s">
        <v>5</v>
      </c>
      <c r="F259" s="211" t="s">
        <v>5</v>
      </c>
      <c r="G259" s="211" t="s">
        <v>2766</v>
      </c>
      <c r="H259" s="211"/>
    </row>
    <row r="260" spans="1:8" s="212" customFormat="1">
      <c r="A260" s="210">
        <v>43331</v>
      </c>
      <c r="B260" s="211" t="s">
        <v>4</v>
      </c>
      <c r="C260" s="211">
        <v>1727</v>
      </c>
      <c r="D260" s="211" t="s">
        <v>205</v>
      </c>
      <c r="E260" s="211" t="s">
        <v>212</v>
      </c>
      <c r="F260" s="211" t="s">
        <v>24</v>
      </c>
      <c r="G260" s="211" t="s">
        <v>2775</v>
      </c>
      <c r="H260" s="211"/>
    </row>
    <row r="261" spans="1:8" s="212" customFormat="1">
      <c r="A261" s="210">
        <v>43317</v>
      </c>
      <c r="B261" s="211" t="s">
        <v>604</v>
      </c>
      <c r="C261" s="211">
        <v>84005</v>
      </c>
      <c r="D261" s="211" t="s">
        <v>947</v>
      </c>
      <c r="E261" s="211" t="s">
        <v>24</v>
      </c>
      <c r="F261" s="211" t="s">
        <v>24</v>
      </c>
      <c r="G261" s="211" t="s">
        <v>2750</v>
      </c>
      <c r="H261" s="211"/>
    </row>
    <row r="262" spans="1:8" s="212" customFormat="1">
      <c r="A262" s="210">
        <v>43324</v>
      </c>
      <c r="B262" s="211" t="s">
        <v>22</v>
      </c>
      <c r="C262" s="211">
        <v>9300</v>
      </c>
      <c r="D262" s="211" t="s">
        <v>2320</v>
      </c>
      <c r="E262" s="211" t="s">
        <v>984</v>
      </c>
      <c r="F262" s="211" t="s">
        <v>7</v>
      </c>
      <c r="G262" s="211" t="s">
        <v>2750</v>
      </c>
      <c r="H262" s="211"/>
    </row>
    <row r="263" spans="1:8" s="212" customFormat="1">
      <c r="A263" s="210">
        <v>43325</v>
      </c>
      <c r="B263" s="211" t="s">
        <v>984</v>
      </c>
      <c r="C263" s="211">
        <v>3286</v>
      </c>
      <c r="D263" s="211" t="s">
        <v>2349</v>
      </c>
      <c r="E263" s="211" t="s">
        <v>984</v>
      </c>
      <c r="F263" s="211" t="s">
        <v>24</v>
      </c>
      <c r="G263" s="211" t="s">
        <v>1612</v>
      </c>
      <c r="H263" s="211"/>
    </row>
    <row r="264" spans="1:8" s="212" customFormat="1">
      <c r="A264" s="210">
        <v>43325</v>
      </c>
      <c r="B264" s="211" t="s">
        <v>22</v>
      </c>
      <c r="C264" s="211">
        <v>9190</v>
      </c>
      <c r="D264" s="211" t="s">
        <v>2355</v>
      </c>
      <c r="E264" s="211" t="s">
        <v>984</v>
      </c>
      <c r="F264" s="211" t="s">
        <v>984</v>
      </c>
      <c r="G264" s="211" t="s">
        <v>1612</v>
      </c>
      <c r="H264" s="211"/>
    </row>
    <row r="265" spans="1:8" s="212" customFormat="1">
      <c r="A265" s="210">
        <v>43314</v>
      </c>
      <c r="B265" s="211" t="s">
        <v>4</v>
      </c>
      <c r="C265" s="211">
        <v>2714</v>
      </c>
      <c r="D265" s="211" t="s">
        <v>205</v>
      </c>
      <c r="E265" s="211" t="s">
        <v>25</v>
      </c>
      <c r="F265" s="211" t="s">
        <v>7</v>
      </c>
      <c r="G265" s="211" t="s">
        <v>2746</v>
      </c>
      <c r="H265" s="211"/>
    </row>
    <row r="266" spans="1:8" s="212" customFormat="1">
      <c r="A266" s="210">
        <v>43314</v>
      </c>
      <c r="B266" s="211" t="s">
        <v>7</v>
      </c>
      <c r="C266" s="211">
        <v>57480</v>
      </c>
      <c r="D266" s="211" t="s">
        <v>2186</v>
      </c>
      <c r="E266" s="211" t="s">
        <v>7</v>
      </c>
      <c r="F266" s="211" t="s">
        <v>24</v>
      </c>
      <c r="G266" s="211" t="s">
        <v>2748</v>
      </c>
      <c r="H266" s="211"/>
    </row>
    <row r="267" spans="1:8" s="212" customFormat="1">
      <c r="A267" s="210">
        <v>43339</v>
      </c>
      <c r="B267" s="211" t="s">
        <v>7</v>
      </c>
      <c r="C267" s="211">
        <v>67110</v>
      </c>
      <c r="D267" s="211" t="s">
        <v>2532</v>
      </c>
      <c r="E267" s="211" t="s">
        <v>2476</v>
      </c>
      <c r="F267" s="211" t="s">
        <v>2476</v>
      </c>
      <c r="G267" s="211" t="s">
        <v>2722</v>
      </c>
      <c r="H267" s="211"/>
    </row>
    <row r="268" spans="1:8" s="212" customFormat="1">
      <c r="A268" s="210">
        <v>43323</v>
      </c>
      <c r="B268" s="211" t="s">
        <v>22</v>
      </c>
      <c r="C268" s="211">
        <v>6760</v>
      </c>
      <c r="D268" s="211" t="s">
        <v>1306</v>
      </c>
      <c r="E268" s="211" t="s">
        <v>7</v>
      </c>
      <c r="F268" s="211" t="s">
        <v>7</v>
      </c>
      <c r="G268" s="211" t="s">
        <v>2764</v>
      </c>
      <c r="H268" s="211"/>
    </row>
    <row r="269" spans="1:8" s="212" customFormat="1">
      <c r="A269" s="210">
        <v>43331</v>
      </c>
      <c r="B269" s="211" t="s">
        <v>22</v>
      </c>
      <c r="C269" s="211">
        <v>4790</v>
      </c>
      <c r="D269" s="211" t="s">
        <v>2426</v>
      </c>
      <c r="E269" s="211" t="s">
        <v>6</v>
      </c>
      <c r="F269" s="211" t="s">
        <v>7</v>
      </c>
      <c r="G269" s="211" t="s">
        <v>2717</v>
      </c>
      <c r="H269" s="211"/>
    </row>
    <row r="270" spans="1:8" s="212" customFormat="1">
      <c r="A270" s="210">
        <v>43332</v>
      </c>
      <c r="B270" s="211" t="s">
        <v>22</v>
      </c>
      <c r="C270" s="211">
        <v>6780</v>
      </c>
      <c r="D270" s="211" t="s">
        <v>628</v>
      </c>
      <c r="E270" s="211" t="s">
        <v>7</v>
      </c>
      <c r="F270" s="211" t="s">
        <v>24</v>
      </c>
      <c r="G270" s="211" t="s">
        <v>2717</v>
      </c>
      <c r="H270" s="211"/>
    </row>
    <row r="271" spans="1:8" s="212" customFormat="1">
      <c r="A271" s="210">
        <v>43333</v>
      </c>
      <c r="B271" s="211" t="s">
        <v>7</v>
      </c>
      <c r="C271" s="211">
        <v>57000</v>
      </c>
      <c r="D271" s="211" t="s">
        <v>785</v>
      </c>
      <c r="E271" s="211" t="s">
        <v>7</v>
      </c>
      <c r="F271" s="211" t="s">
        <v>113</v>
      </c>
      <c r="G271" s="211" t="s">
        <v>2717</v>
      </c>
      <c r="H271" s="211"/>
    </row>
    <row r="272" spans="1:8" s="212" customFormat="1">
      <c r="A272" s="210">
        <v>43333</v>
      </c>
      <c r="B272" s="211" t="s">
        <v>7</v>
      </c>
      <c r="C272" s="211">
        <v>57300</v>
      </c>
      <c r="D272" s="211" t="s">
        <v>671</v>
      </c>
      <c r="E272" s="211" t="s">
        <v>7</v>
      </c>
      <c r="F272" s="211" t="s">
        <v>6</v>
      </c>
      <c r="G272" s="211" t="s">
        <v>2717</v>
      </c>
      <c r="H272" s="211"/>
    </row>
    <row r="273" spans="1:8" s="212" customFormat="1">
      <c r="A273" s="210">
        <v>43327</v>
      </c>
      <c r="B273" s="211" t="s">
        <v>7</v>
      </c>
      <c r="C273" s="211">
        <v>54260</v>
      </c>
      <c r="D273" s="211" t="s">
        <v>2384</v>
      </c>
      <c r="E273" s="211" t="s">
        <v>7</v>
      </c>
      <c r="F273" s="211" t="s">
        <v>24</v>
      </c>
      <c r="G273" s="211" t="s">
        <v>2385</v>
      </c>
      <c r="H273" s="211"/>
    </row>
    <row r="274" spans="1:8" s="212" customFormat="1">
      <c r="A274" s="210">
        <v>43324</v>
      </c>
      <c r="B274" s="211" t="s">
        <v>22</v>
      </c>
      <c r="C274" s="211">
        <v>6790</v>
      </c>
      <c r="D274" s="211" t="s">
        <v>479</v>
      </c>
      <c r="E274" s="211" t="s">
        <v>7</v>
      </c>
      <c r="F274" s="211" t="s">
        <v>7</v>
      </c>
      <c r="G274" s="211" t="s">
        <v>2765</v>
      </c>
      <c r="H274" s="211"/>
    </row>
    <row r="275" spans="1:8" s="212" customFormat="1">
      <c r="A275" s="210">
        <v>43317</v>
      </c>
      <c r="B275" s="211" t="s">
        <v>4</v>
      </c>
      <c r="C275" s="211">
        <v>3583</v>
      </c>
      <c r="D275" s="211" t="s">
        <v>168</v>
      </c>
      <c r="E275" s="211" t="s">
        <v>5</v>
      </c>
      <c r="F275" s="211" t="s">
        <v>25</v>
      </c>
      <c r="G275" s="211" t="s">
        <v>1848</v>
      </c>
      <c r="H275" s="211"/>
    </row>
    <row r="276" spans="1:8" s="212" customFormat="1">
      <c r="A276" s="210">
        <v>43324</v>
      </c>
      <c r="B276" s="211" t="s">
        <v>22</v>
      </c>
      <c r="C276" s="211">
        <v>2470</v>
      </c>
      <c r="D276" s="211" t="s">
        <v>2322</v>
      </c>
      <c r="E276" s="211" t="s">
        <v>984</v>
      </c>
      <c r="F276" s="211" t="s">
        <v>984</v>
      </c>
      <c r="G276" s="211" t="s">
        <v>1848</v>
      </c>
      <c r="H276" s="211"/>
    </row>
    <row r="277" spans="1:8" s="212" customFormat="1">
      <c r="A277" s="210">
        <v>43325</v>
      </c>
      <c r="B277" s="211" t="s">
        <v>984</v>
      </c>
      <c r="C277" s="218">
        <v>1705</v>
      </c>
      <c r="D277" s="211" t="s">
        <v>2347</v>
      </c>
      <c r="E277" s="211" t="s">
        <v>984</v>
      </c>
      <c r="F277" s="211" t="s">
        <v>24</v>
      </c>
      <c r="G277" s="211" t="s">
        <v>1848</v>
      </c>
      <c r="H277" s="211"/>
    </row>
    <row r="278" spans="1:8" s="212" customFormat="1">
      <c r="A278" s="210">
        <v>43319</v>
      </c>
      <c r="B278" s="211" t="s">
        <v>984</v>
      </c>
      <c r="C278" s="211">
        <v>5591</v>
      </c>
      <c r="D278" s="211" t="s">
        <v>2253</v>
      </c>
      <c r="E278" s="211" t="s">
        <v>984</v>
      </c>
      <c r="F278" s="211" t="s">
        <v>6</v>
      </c>
      <c r="G278" s="211" t="s">
        <v>1777</v>
      </c>
      <c r="H278" s="211"/>
    </row>
    <row r="279" spans="1:8" s="212" customFormat="1">
      <c r="A279" s="210">
        <v>43319</v>
      </c>
      <c r="B279" s="211" t="s">
        <v>4</v>
      </c>
      <c r="C279" s="211">
        <v>3843</v>
      </c>
      <c r="D279" s="211" t="s">
        <v>304</v>
      </c>
      <c r="E279" s="211" t="s">
        <v>24</v>
      </c>
      <c r="F279" s="211" t="s">
        <v>24</v>
      </c>
      <c r="G279" s="211" t="s">
        <v>2758</v>
      </c>
      <c r="H279" s="211"/>
    </row>
    <row r="280" spans="1:8" s="212" customFormat="1">
      <c r="A280" s="210">
        <v>43313</v>
      </c>
      <c r="B280" s="211" t="s">
        <v>4</v>
      </c>
      <c r="C280" s="211">
        <v>4534</v>
      </c>
      <c r="D280" s="211" t="s">
        <v>131</v>
      </c>
      <c r="E280" s="211" t="s">
        <v>6</v>
      </c>
      <c r="F280" s="211" t="s">
        <v>5</v>
      </c>
      <c r="G280" s="211" t="s">
        <v>765</v>
      </c>
      <c r="H280" s="211"/>
    </row>
    <row r="281" spans="1:8" s="212" customFormat="1">
      <c r="A281" s="210">
        <v>43320</v>
      </c>
      <c r="B281" s="211" t="s">
        <v>4</v>
      </c>
      <c r="C281" s="211">
        <v>1837</v>
      </c>
      <c r="D281" s="211" t="s">
        <v>205</v>
      </c>
      <c r="E281" s="211" t="s">
        <v>7</v>
      </c>
      <c r="F281" s="211" t="s">
        <v>7</v>
      </c>
      <c r="G281" s="211" t="s">
        <v>482</v>
      </c>
      <c r="H281" s="211"/>
    </row>
    <row r="282" spans="1:8" s="212" customFormat="1">
      <c r="A282" s="210">
        <v>43325</v>
      </c>
      <c r="B282" s="211" t="s">
        <v>4</v>
      </c>
      <c r="C282" s="211">
        <v>8086</v>
      </c>
      <c r="D282" s="211" t="s">
        <v>133</v>
      </c>
      <c r="E282" s="211" t="s">
        <v>5</v>
      </c>
      <c r="F282" s="211" t="s">
        <v>5</v>
      </c>
      <c r="G282" s="211" t="s">
        <v>482</v>
      </c>
      <c r="H282" s="211"/>
    </row>
    <row r="283" spans="1:8" s="212" customFormat="1">
      <c r="A283" s="210">
        <v>43339</v>
      </c>
      <c r="B283" s="211" t="s">
        <v>4</v>
      </c>
      <c r="C283" s="211">
        <v>6839</v>
      </c>
      <c r="D283" s="211" t="s">
        <v>167</v>
      </c>
      <c r="E283" s="211" t="s">
        <v>5</v>
      </c>
      <c r="F283" s="211" t="s">
        <v>6</v>
      </c>
      <c r="G283" s="211" t="s">
        <v>2531</v>
      </c>
      <c r="H283" s="211"/>
    </row>
    <row r="284" spans="1:8" s="212" customFormat="1">
      <c r="A284" s="210">
        <v>43338</v>
      </c>
      <c r="B284" s="211" t="s">
        <v>4</v>
      </c>
      <c r="C284" s="211">
        <v>8081</v>
      </c>
      <c r="D284" s="211" t="s">
        <v>133</v>
      </c>
      <c r="E284" s="211" t="s">
        <v>24</v>
      </c>
      <c r="F284" s="211" t="s">
        <v>28</v>
      </c>
      <c r="G284" s="211" t="s">
        <v>2788</v>
      </c>
      <c r="H284" s="211"/>
    </row>
    <row r="285" spans="1:8" s="212" customFormat="1">
      <c r="A285" s="210">
        <v>43313</v>
      </c>
      <c r="B285" s="211" t="s">
        <v>4</v>
      </c>
      <c r="C285" s="211">
        <v>2630</v>
      </c>
      <c r="D285" s="211" t="s">
        <v>205</v>
      </c>
      <c r="E285" s="211" t="s">
        <v>5</v>
      </c>
      <c r="F285" s="211" t="s">
        <v>2167</v>
      </c>
      <c r="G285" s="211" t="s">
        <v>2741</v>
      </c>
      <c r="H285" s="211"/>
    </row>
    <row r="286" spans="1:8" s="212" customFormat="1">
      <c r="A286" s="210">
        <v>43329</v>
      </c>
      <c r="B286" s="211" t="s">
        <v>4</v>
      </c>
      <c r="C286" s="211">
        <v>6161</v>
      </c>
      <c r="D286" s="211" t="s">
        <v>452</v>
      </c>
      <c r="E286" s="211" t="s">
        <v>5</v>
      </c>
      <c r="F286" s="211" t="s">
        <v>6</v>
      </c>
      <c r="G286" s="211" t="s">
        <v>2406</v>
      </c>
      <c r="H286" s="211"/>
    </row>
    <row r="287" spans="1:8" s="212" customFormat="1">
      <c r="A287" s="210">
        <v>43313</v>
      </c>
      <c r="B287" s="211" t="s">
        <v>4</v>
      </c>
      <c r="C287" s="211">
        <v>4343</v>
      </c>
      <c r="D287" s="211" t="s">
        <v>131</v>
      </c>
      <c r="E287" s="211" t="s">
        <v>25</v>
      </c>
      <c r="F287" s="211" t="s">
        <v>7</v>
      </c>
      <c r="G287" s="211" t="s">
        <v>470</v>
      </c>
      <c r="H287" s="211"/>
    </row>
    <row r="288" spans="1:8" s="212" customFormat="1">
      <c r="A288" s="210">
        <v>43320</v>
      </c>
      <c r="B288" s="211" t="s">
        <v>4</v>
      </c>
      <c r="C288" s="211">
        <v>4341</v>
      </c>
      <c r="D288" s="211" t="s">
        <v>141</v>
      </c>
      <c r="E288" s="211" t="s">
        <v>7</v>
      </c>
      <c r="F288" s="211" t="s">
        <v>7</v>
      </c>
      <c r="G288" s="211" t="s">
        <v>470</v>
      </c>
      <c r="H288" s="211"/>
    </row>
    <row r="289" spans="1:8" s="212" customFormat="1">
      <c r="A289" s="210">
        <v>43320</v>
      </c>
      <c r="B289" s="211" t="s">
        <v>4</v>
      </c>
      <c r="C289" s="211">
        <v>4882</v>
      </c>
      <c r="D289" s="211" t="s">
        <v>317</v>
      </c>
      <c r="E289" s="211" t="s">
        <v>7</v>
      </c>
      <c r="F289" s="211" t="s">
        <v>7</v>
      </c>
      <c r="G289" s="211" t="s">
        <v>470</v>
      </c>
      <c r="H289" s="211"/>
    </row>
    <row r="290" spans="1:8" s="212" customFormat="1">
      <c r="A290" s="210">
        <v>43325</v>
      </c>
      <c r="B290" s="211" t="s">
        <v>4</v>
      </c>
      <c r="C290" s="211">
        <v>4569</v>
      </c>
      <c r="D290" s="211" t="s">
        <v>207</v>
      </c>
      <c r="E290" s="211" t="s">
        <v>5</v>
      </c>
      <c r="F290" s="211" t="s">
        <v>5</v>
      </c>
      <c r="G290" s="211" t="s">
        <v>470</v>
      </c>
      <c r="H290" s="211"/>
    </row>
    <row r="291" spans="1:8" s="212" customFormat="1">
      <c r="A291" s="210">
        <v>43343</v>
      </c>
      <c r="B291" s="211" t="s">
        <v>4</v>
      </c>
      <c r="C291" s="211">
        <v>3820</v>
      </c>
      <c r="D291" s="211" t="s">
        <v>304</v>
      </c>
      <c r="E291" s="211" t="s">
        <v>5</v>
      </c>
      <c r="F291" s="211" t="s">
        <v>2480</v>
      </c>
      <c r="G291" s="211" t="s">
        <v>470</v>
      </c>
      <c r="H291" s="211"/>
    </row>
    <row r="292" spans="1:8" s="212" customFormat="1">
      <c r="A292" s="210">
        <v>43316</v>
      </c>
      <c r="B292" s="211" t="s">
        <v>7</v>
      </c>
      <c r="C292" s="211">
        <v>57330</v>
      </c>
      <c r="D292" s="211" t="s">
        <v>413</v>
      </c>
      <c r="E292" s="211" t="s">
        <v>18</v>
      </c>
      <c r="F292" s="211" t="s">
        <v>2205</v>
      </c>
      <c r="G292" s="211" t="s">
        <v>2066</v>
      </c>
      <c r="H292" s="211"/>
    </row>
    <row r="293" spans="1:8" s="212" customFormat="1">
      <c r="A293" s="210">
        <v>43324</v>
      </c>
      <c r="B293" s="211" t="s">
        <v>4</v>
      </c>
      <c r="C293" s="211">
        <v>4411</v>
      </c>
      <c r="D293" s="211" t="s">
        <v>139</v>
      </c>
      <c r="E293" s="211" t="s">
        <v>5</v>
      </c>
      <c r="F293" s="211" t="s">
        <v>5</v>
      </c>
      <c r="G293" s="211" t="s">
        <v>2066</v>
      </c>
      <c r="H293" s="211"/>
    </row>
    <row r="294" spans="1:8" s="212" customFormat="1">
      <c r="A294" s="210">
        <v>43337</v>
      </c>
      <c r="B294" s="211" t="s">
        <v>22</v>
      </c>
      <c r="C294" s="211">
        <v>6700</v>
      </c>
      <c r="D294" s="211" t="s">
        <v>326</v>
      </c>
      <c r="E294" s="211" t="s">
        <v>24</v>
      </c>
      <c r="F294" s="211" t="s">
        <v>24</v>
      </c>
      <c r="G294" s="211" t="s">
        <v>2735</v>
      </c>
      <c r="H294" s="211"/>
    </row>
    <row r="295" spans="1:8" s="212" customFormat="1">
      <c r="A295" s="210">
        <v>43335</v>
      </c>
      <c r="B295" s="211" t="s">
        <v>4</v>
      </c>
      <c r="C295" s="211">
        <v>4782</v>
      </c>
      <c r="D295" s="211" t="s">
        <v>180</v>
      </c>
      <c r="E295" s="211" t="s">
        <v>5</v>
      </c>
      <c r="F295" s="211" t="s">
        <v>2480</v>
      </c>
      <c r="G295" s="211" t="s">
        <v>2737</v>
      </c>
      <c r="H295" s="211"/>
    </row>
    <row r="296" spans="1:8" s="212" customFormat="1">
      <c r="A296" s="210">
        <v>43316</v>
      </c>
      <c r="B296" s="211" t="s">
        <v>4</v>
      </c>
      <c r="C296" s="211">
        <v>4217</v>
      </c>
      <c r="D296" s="211" t="s">
        <v>141</v>
      </c>
      <c r="E296" s="211" t="s">
        <v>7</v>
      </c>
      <c r="F296" s="211" t="s">
        <v>2208</v>
      </c>
      <c r="G296" s="211" t="s">
        <v>2209</v>
      </c>
      <c r="H296" s="211"/>
    </row>
    <row r="297" spans="1:8" s="212" customFormat="1">
      <c r="A297" s="210">
        <v>43313</v>
      </c>
      <c r="B297" s="211" t="s">
        <v>4</v>
      </c>
      <c r="C297" s="211">
        <v>4174</v>
      </c>
      <c r="D297" s="211" t="s">
        <v>141</v>
      </c>
      <c r="E297" s="211" t="s">
        <v>5</v>
      </c>
      <c r="F297" s="211" t="s">
        <v>5</v>
      </c>
      <c r="G297" s="211" t="s">
        <v>2742</v>
      </c>
      <c r="H297" s="211"/>
    </row>
    <row r="298" spans="1:8" s="212" customFormat="1">
      <c r="A298" s="210">
        <v>43339</v>
      </c>
      <c r="B298" s="211" t="s">
        <v>7</v>
      </c>
      <c r="C298" s="211">
        <v>54190</v>
      </c>
      <c r="D298" s="211" t="s">
        <v>791</v>
      </c>
      <c r="E298" s="211" t="s">
        <v>7</v>
      </c>
      <c r="F298" s="211" t="s">
        <v>24</v>
      </c>
      <c r="G298" s="211" t="s">
        <v>2541</v>
      </c>
      <c r="H298" s="211"/>
    </row>
    <row r="299" spans="1:8" s="212" customFormat="1">
      <c r="A299" s="210">
        <v>43339</v>
      </c>
      <c r="B299" s="211" t="s">
        <v>4</v>
      </c>
      <c r="C299" s="211">
        <v>8352</v>
      </c>
      <c r="D299" s="211" t="s">
        <v>149</v>
      </c>
      <c r="E299" s="211" t="s">
        <v>2525</v>
      </c>
      <c r="F299" s="211" t="s">
        <v>24</v>
      </c>
      <c r="G299" s="211" t="s">
        <v>2721</v>
      </c>
      <c r="H299" s="211"/>
    </row>
    <row r="300" spans="1:8" s="212" customFormat="1">
      <c r="A300" s="211" t="s">
        <v>2264</v>
      </c>
      <c r="B300" s="211" t="s">
        <v>4</v>
      </c>
      <c r="C300" s="211">
        <v>5670</v>
      </c>
      <c r="D300" s="211" t="s">
        <v>291</v>
      </c>
      <c r="E300" s="211" t="s">
        <v>5</v>
      </c>
      <c r="F300" s="211" t="s">
        <v>5</v>
      </c>
      <c r="G300" s="211" t="s">
        <v>391</v>
      </c>
      <c r="H300" s="211"/>
    </row>
    <row r="301" spans="1:8" s="212" customFormat="1">
      <c r="A301" s="210">
        <v>43321</v>
      </c>
      <c r="B301" s="211" t="s">
        <v>4</v>
      </c>
      <c r="C301" s="211">
        <v>2429</v>
      </c>
      <c r="D301" s="211" t="s">
        <v>619</v>
      </c>
      <c r="E301" s="211" t="s">
        <v>5</v>
      </c>
      <c r="F301" s="211" t="s">
        <v>2300</v>
      </c>
      <c r="G301" s="211" t="s">
        <v>391</v>
      </c>
      <c r="H301" s="211"/>
    </row>
    <row r="302" spans="1:8" s="212" customFormat="1">
      <c r="A302" s="210">
        <v>43326</v>
      </c>
      <c r="B302" s="211" t="s">
        <v>4</v>
      </c>
      <c r="C302" s="211">
        <v>3314</v>
      </c>
      <c r="D302" s="211" t="s">
        <v>333</v>
      </c>
      <c r="E302" s="211" t="s">
        <v>7</v>
      </c>
      <c r="F302" s="211" t="s">
        <v>7</v>
      </c>
      <c r="G302" s="211" t="s">
        <v>391</v>
      </c>
      <c r="H302" s="211"/>
    </row>
    <row r="303" spans="1:8" s="212" customFormat="1">
      <c r="A303" s="210">
        <v>43313</v>
      </c>
      <c r="B303" s="211" t="s">
        <v>4</v>
      </c>
      <c r="C303" s="211">
        <v>3925</v>
      </c>
      <c r="D303" s="211" t="s">
        <v>175</v>
      </c>
      <c r="E303" s="211" t="s">
        <v>5</v>
      </c>
      <c r="F303" s="211" t="s">
        <v>7</v>
      </c>
      <c r="G303" s="211" t="s">
        <v>2156</v>
      </c>
      <c r="H303" s="211"/>
    </row>
    <row r="304" spans="1:8" s="212" customFormat="1">
      <c r="A304" s="210">
        <v>43329</v>
      </c>
      <c r="B304" s="211" t="s">
        <v>4</v>
      </c>
      <c r="C304" s="211">
        <v>8089</v>
      </c>
      <c r="D304" s="211" t="s">
        <v>133</v>
      </c>
      <c r="E304" s="211" t="s">
        <v>5</v>
      </c>
      <c r="F304" s="211" t="s">
        <v>7</v>
      </c>
      <c r="G304" s="211" t="s">
        <v>2774</v>
      </c>
      <c r="H304" s="211"/>
    </row>
    <row r="305" spans="1:8" s="212" customFormat="1">
      <c r="A305" s="210">
        <v>43336</v>
      </c>
      <c r="B305" s="211" t="s">
        <v>7</v>
      </c>
      <c r="C305" s="211">
        <v>57120</v>
      </c>
      <c r="D305" s="211" t="s">
        <v>1288</v>
      </c>
      <c r="E305" s="211" t="s">
        <v>7</v>
      </c>
      <c r="F305" s="211" t="s">
        <v>7</v>
      </c>
      <c r="G305" s="211" t="s">
        <v>2718</v>
      </c>
      <c r="H305" s="211"/>
    </row>
    <row r="306" spans="1:8" s="212" customFormat="1">
      <c r="A306" s="210">
        <v>43323</v>
      </c>
      <c r="B306" s="211" t="s">
        <v>6</v>
      </c>
      <c r="C306" s="211">
        <v>66763</v>
      </c>
      <c r="D306" s="211" t="s">
        <v>2311</v>
      </c>
      <c r="E306" s="211" t="s">
        <v>6</v>
      </c>
      <c r="F306" s="211" t="s">
        <v>24</v>
      </c>
      <c r="G306" s="211" t="s">
        <v>2763</v>
      </c>
      <c r="H306" s="211"/>
    </row>
    <row r="307" spans="1:8" s="212" customFormat="1">
      <c r="A307" s="210">
        <v>43318</v>
      </c>
      <c r="B307" s="211" t="s">
        <v>7</v>
      </c>
      <c r="C307" s="211">
        <v>57970</v>
      </c>
      <c r="D307" s="211" t="s">
        <v>739</v>
      </c>
      <c r="E307" s="211" t="s">
        <v>7</v>
      </c>
      <c r="F307" s="211" t="s">
        <v>6</v>
      </c>
      <c r="G307" s="211" t="s">
        <v>2756</v>
      </c>
      <c r="H307" s="211"/>
    </row>
    <row r="308" spans="1:8" s="212" customFormat="1">
      <c r="A308" s="210">
        <v>43314</v>
      </c>
      <c r="B308" s="211" t="s">
        <v>7</v>
      </c>
      <c r="C308" s="211">
        <v>57365</v>
      </c>
      <c r="D308" s="211" t="s">
        <v>2182</v>
      </c>
      <c r="E308" s="211" t="s">
        <v>7</v>
      </c>
      <c r="F308" s="211" t="s">
        <v>24</v>
      </c>
      <c r="G308" s="211" t="s">
        <v>2747</v>
      </c>
      <c r="H308" s="211"/>
    </row>
    <row r="309" spans="1:8" s="212" customFormat="1">
      <c r="A309" s="210">
        <v>43323</v>
      </c>
      <c r="B309" s="211" t="s">
        <v>4</v>
      </c>
      <c r="C309" s="211">
        <v>1482</v>
      </c>
      <c r="D309" s="211" t="s">
        <v>205</v>
      </c>
      <c r="E309" s="211" t="s">
        <v>7</v>
      </c>
      <c r="F309" s="211" t="s">
        <v>24</v>
      </c>
      <c r="G309" s="211" t="s">
        <v>878</v>
      </c>
      <c r="H309" s="211"/>
    </row>
    <row r="310" spans="1:8" s="212" customFormat="1">
      <c r="A310" s="210">
        <v>43325</v>
      </c>
      <c r="B310" s="211" t="s">
        <v>4</v>
      </c>
      <c r="C310" s="211">
        <v>8242</v>
      </c>
      <c r="D310" s="211" t="s">
        <v>162</v>
      </c>
      <c r="E310" s="211" t="s">
        <v>5</v>
      </c>
      <c r="F310" s="211" t="s">
        <v>5</v>
      </c>
      <c r="G310" s="211" t="s">
        <v>878</v>
      </c>
      <c r="H310" s="211"/>
    </row>
    <row r="311" spans="1:8" s="212" customFormat="1">
      <c r="A311" s="210">
        <v>43325</v>
      </c>
      <c r="B311" s="211" t="s">
        <v>4</v>
      </c>
      <c r="C311" s="211">
        <v>1651</v>
      </c>
      <c r="D311" s="211" t="s">
        <v>205</v>
      </c>
      <c r="E311" s="211" t="s">
        <v>5</v>
      </c>
      <c r="F311" s="211" t="s">
        <v>7</v>
      </c>
      <c r="G311" s="211" t="s">
        <v>878</v>
      </c>
      <c r="H311" s="211"/>
    </row>
    <row r="312" spans="1:8" s="212" customFormat="1">
      <c r="A312" s="210">
        <v>43326</v>
      </c>
      <c r="B312" s="211" t="s">
        <v>7</v>
      </c>
      <c r="C312" s="211">
        <v>57970</v>
      </c>
      <c r="D312" s="211" t="s">
        <v>739</v>
      </c>
      <c r="E312" s="211" t="s">
        <v>7</v>
      </c>
      <c r="F312" s="211" t="s">
        <v>7</v>
      </c>
      <c r="G312" s="211" t="s">
        <v>878</v>
      </c>
      <c r="H312" s="211"/>
    </row>
    <row r="313" spans="1:8" s="212" customFormat="1">
      <c r="A313" s="210">
        <v>43334</v>
      </c>
      <c r="B313" s="211" t="s">
        <v>4</v>
      </c>
      <c r="C313" s="211">
        <v>4874</v>
      </c>
      <c r="D313" s="211" t="s">
        <v>317</v>
      </c>
      <c r="E313" s="211" t="s">
        <v>24</v>
      </c>
      <c r="F313" s="211" t="s">
        <v>2466</v>
      </c>
      <c r="G313" s="211" t="s">
        <v>878</v>
      </c>
      <c r="H313" s="211"/>
    </row>
    <row r="314" spans="1:8" s="212" customFormat="1">
      <c r="A314" s="210">
        <v>43335</v>
      </c>
      <c r="B314" s="211" t="s">
        <v>4</v>
      </c>
      <c r="C314" s="211">
        <v>6434</v>
      </c>
      <c r="D314" s="211" t="s">
        <v>2472</v>
      </c>
      <c r="E314" s="211" t="s">
        <v>6</v>
      </c>
      <c r="F314" s="211" t="s">
        <v>4</v>
      </c>
      <c r="G314" s="211" t="s">
        <v>878</v>
      </c>
      <c r="H314" s="211"/>
    </row>
    <row r="315" spans="1:8" s="212" customFormat="1">
      <c r="A315" s="210">
        <v>43342</v>
      </c>
      <c r="B315" s="211" t="s">
        <v>7</v>
      </c>
      <c r="C315" s="211">
        <v>54430</v>
      </c>
      <c r="D315" s="211" t="s">
        <v>842</v>
      </c>
      <c r="E315" s="211" t="s">
        <v>7</v>
      </c>
      <c r="F315" s="211" t="s">
        <v>7</v>
      </c>
      <c r="G315" s="211" t="s">
        <v>878</v>
      </c>
      <c r="H315" s="211"/>
    </row>
    <row r="316" spans="1:8" s="212" customFormat="1">
      <c r="A316" s="210">
        <v>43342</v>
      </c>
      <c r="B316" s="211" t="s">
        <v>4</v>
      </c>
      <c r="C316" s="211">
        <v>5232</v>
      </c>
      <c r="D316" s="211" t="s">
        <v>2579</v>
      </c>
      <c r="E316" s="211" t="s">
        <v>5</v>
      </c>
      <c r="F316" s="211" t="s">
        <v>2554</v>
      </c>
      <c r="G316" s="211" t="s">
        <v>878</v>
      </c>
      <c r="H316" s="211"/>
    </row>
    <row r="317" spans="1:8" s="212" customFormat="1">
      <c r="A317" s="210">
        <v>43324</v>
      </c>
      <c r="B317" s="211" t="s">
        <v>4</v>
      </c>
      <c r="C317" s="211">
        <v>4490</v>
      </c>
      <c r="D317" s="211" t="s">
        <v>145</v>
      </c>
      <c r="E317" s="211" t="s">
        <v>5</v>
      </c>
      <c r="F317" s="211" t="s">
        <v>5</v>
      </c>
      <c r="G317" s="211" t="s">
        <v>879</v>
      </c>
      <c r="H317" s="211"/>
    </row>
    <row r="318" spans="1:8" s="212" customFormat="1">
      <c r="A318" s="210">
        <v>43313</v>
      </c>
      <c r="B318" s="211" t="s">
        <v>7</v>
      </c>
      <c r="C318" s="211">
        <v>571100</v>
      </c>
      <c r="D318" s="211" t="s">
        <v>369</v>
      </c>
      <c r="E318" s="211" t="s">
        <v>7</v>
      </c>
      <c r="F318" s="211" t="s">
        <v>7</v>
      </c>
      <c r="G318" s="211" t="s">
        <v>2743</v>
      </c>
      <c r="H318" s="211"/>
    </row>
    <row r="319" spans="1:8" s="212" customFormat="1">
      <c r="A319" s="210">
        <v>43333</v>
      </c>
      <c r="B319" s="211" t="s">
        <v>7</v>
      </c>
      <c r="C319" s="211">
        <v>57140</v>
      </c>
      <c r="D319" s="211" t="s">
        <v>2454</v>
      </c>
      <c r="E319" s="211" t="s">
        <v>7</v>
      </c>
      <c r="F319" s="211" t="s">
        <v>24</v>
      </c>
      <c r="G319" s="211" t="s">
        <v>2781</v>
      </c>
      <c r="H319" s="211"/>
    </row>
    <row r="320" spans="1:8" s="212" customFormat="1">
      <c r="A320" s="210">
        <v>43340</v>
      </c>
      <c r="B320" s="211" t="s">
        <v>4</v>
      </c>
      <c r="C320" s="211">
        <v>7324</v>
      </c>
      <c r="D320" s="211" t="s">
        <v>2556</v>
      </c>
      <c r="E320" s="211" t="s">
        <v>5</v>
      </c>
      <c r="F320" s="211" t="s">
        <v>7</v>
      </c>
      <c r="G320" s="211" t="s">
        <v>2728</v>
      </c>
      <c r="H320" s="211"/>
    </row>
    <row r="321" spans="1:8" s="212" customFormat="1">
      <c r="A321" s="210">
        <v>43343</v>
      </c>
      <c r="B321" s="211" t="s">
        <v>4</v>
      </c>
      <c r="C321" s="211">
        <v>5310</v>
      </c>
      <c r="D321" s="211" t="s">
        <v>1820</v>
      </c>
      <c r="E321" s="211" t="s">
        <v>5</v>
      </c>
      <c r="F321" s="211" t="s">
        <v>620</v>
      </c>
      <c r="G321" s="211" t="s">
        <v>2728</v>
      </c>
      <c r="H321" s="211"/>
    </row>
    <row r="322" spans="1:8" s="212" customFormat="1">
      <c r="A322" s="210">
        <v>43313</v>
      </c>
      <c r="B322" s="211" t="s">
        <v>4</v>
      </c>
      <c r="C322" s="211">
        <v>3280</v>
      </c>
      <c r="D322" s="211" t="s">
        <v>333</v>
      </c>
      <c r="E322" s="211" t="s">
        <v>5</v>
      </c>
      <c r="F322" s="211" t="s">
        <v>87</v>
      </c>
      <c r="G322" s="211" t="s">
        <v>881</v>
      </c>
      <c r="H322" s="211"/>
    </row>
    <row r="323" spans="1:8" s="212" customFormat="1">
      <c r="A323" s="210">
        <v>43340</v>
      </c>
      <c r="B323" s="211" t="s">
        <v>4</v>
      </c>
      <c r="C323" s="211">
        <v>3861</v>
      </c>
      <c r="D323" s="211" t="s">
        <v>304</v>
      </c>
      <c r="E323" s="211" t="s">
        <v>5</v>
      </c>
      <c r="F323" s="211" t="s">
        <v>2554</v>
      </c>
      <c r="G323" s="211" t="s">
        <v>2730</v>
      </c>
      <c r="H323" s="211"/>
    </row>
    <row r="324" spans="1:8" s="212" customFormat="1">
      <c r="A324" s="210">
        <v>43333</v>
      </c>
      <c r="B324" s="211" t="s">
        <v>4</v>
      </c>
      <c r="C324" s="211">
        <v>1234</v>
      </c>
      <c r="D324" s="211" t="s">
        <v>205</v>
      </c>
      <c r="E324" s="211" t="s">
        <v>5</v>
      </c>
      <c r="F324" s="211" t="s">
        <v>7</v>
      </c>
      <c r="G324" s="211" t="s">
        <v>1021</v>
      </c>
      <c r="H324" s="211"/>
    </row>
    <row r="325" spans="1:8" s="212" customFormat="1">
      <c r="A325" s="210">
        <v>43331</v>
      </c>
      <c r="B325" s="211" t="s">
        <v>4</v>
      </c>
      <c r="C325" s="211">
        <v>6315</v>
      </c>
      <c r="D325" s="211" t="s">
        <v>469</v>
      </c>
      <c r="E325" s="211" t="s">
        <v>5</v>
      </c>
      <c r="F325" s="211" t="s">
        <v>7</v>
      </c>
      <c r="G325" s="211" t="s">
        <v>2776</v>
      </c>
      <c r="H325" s="211"/>
    </row>
    <row r="326" spans="1:8" s="212" customFormat="1">
      <c r="A326" s="210">
        <v>43328</v>
      </c>
      <c r="B326" s="211" t="s">
        <v>4</v>
      </c>
      <c r="C326" s="211">
        <v>8084</v>
      </c>
      <c r="D326" s="211" t="s">
        <v>133</v>
      </c>
      <c r="E326" s="211" t="s">
        <v>24</v>
      </c>
      <c r="F326" s="211" t="s">
        <v>6</v>
      </c>
      <c r="G326" s="211" t="s">
        <v>2769</v>
      </c>
      <c r="H326" s="211"/>
    </row>
    <row r="327" spans="1:8" s="212" customFormat="1">
      <c r="A327" s="210">
        <v>43317</v>
      </c>
      <c r="B327" s="211" t="s">
        <v>4</v>
      </c>
      <c r="C327" s="211">
        <v>3394</v>
      </c>
      <c r="D327" s="211" t="s">
        <v>446</v>
      </c>
      <c r="E327" s="211" t="s">
        <v>5</v>
      </c>
      <c r="F327" s="211" t="s">
        <v>7</v>
      </c>
      <c r="G327" s="211" t="s">
        <v>1037</v>
      </c>
      <c r="H327" s="211"/>
    </row>
    <row r="328" spans="1:8" s="212" customFormat="1">
      <c r="A328" s="210">
        <v>43326</v>
      </c>
      <c r="B328" s="211" t="s">
        <v>7</v>
      </c>
      <c r="C328" s="211">
        <v>57100</v>
      </c>
      <c r="D328" s="211" t="s">
        <v>369</v>
      </c>
      <c r="E328" s="211" t="s">
        <v>7</v>
      </c>
      <c r="F328" s="211" t="s">
        <v>9</v>
      </c>
      <c r="G328" s="211" t="s">
        <v>1024</v>
      </c>
      <c r="H328" s="211"/>
    </row>
    <row r="329" spans="1:8" s="212" customFormat="1">
      <c r="A329" s="210">
        <v>43328</v>
      </c>
      <c r="B329" s="211" t="s">
        <v>7</v>
      </c>
      <c r="C329" s="211">
        <v>57970</v>
      </c>
      <c r="D329" s="211" t="s">
        <v>739</v>
      </c>
      <c r="E329" s="211" t="s">
        <v>7</v>
      </c>
      <c r="F329" s="211" t="s">
        <v>24</v>
      </c>
      <c r="G329" s="211" t="s">
        <v>1024</v>
      </c>
      <c r="H329" s="211"/>
    </row>
    <row r="330" spans="1:8" s="212" customFormat="1">
      <c r="A330" s="210">
        <v>43329</v>
      </c>
      <c r="B330" s="211" t="s">
        <v>7</v>
      </c>
      <c r="C330" s="211">
        <v>57970</v>
      </c>
      <c r="D330" s="211" t="s">
        <v>739</v>
      </c>
      <c r="E330" s="211" t="s">
        <v>7</v>
      </c>
      <c r="F330" s="211" t="s">
        <v>7</v>
      </c>
      <c r="G330" s="211" t="s">
        <v>1024</v>
      </c>
      <c r="H330" s="211"/>
    </row>
    <row r="331" spans="1:8" s="212" customFormat="1">
      <c r="A331" s="210">
        <v>43331</v>
      </c>
      <c r="B331" s="211" t="s">
        <v>7</v>
      </c>
      <c r="C331" s="211">
        <v>57330</v>
      </c>
      <c r="D331" s="211" t="s">
        <v>413</v>
      </c>
      <c r="E331" s="211" t="s">
        <v>7</v>
      </c>
      <c r="F331" s="211" t="s">
        <v>24</v>
      </c>
      <c r="G331" s="211" t="s">
        <v>1024</v>
      </c>
      <c r="H331" s="211"/>
    </row>
    <row r="332" spans="1:8" s="212" customFormat="1">
      <c r="A332" s="210">
        <v>43330</v>
      </c>
      <c r="B332" s="211" t="s">
        <v>4</v>
      </c>
      <c r="C332" s="211">
        <v>5762</v>
      </c>
      <c r="D332" s="211" t="s">
        <v>338</v>
      </c>
      <c r="E332" s="211" t="s">
        <v>5</v>
      </c>
      <c r="F332" s="211" t="s">
        <v>6</v>
      </c>
      <c r="G332" s="211" t="s">
        <v>1025</v>
      </c>
      <c r="H332" s="211"/>
    </row>
    <row r="333" spans="1:8" s="212" customFormat="1">
      <c r="A333" s="210">
        <v>43329</v>
      </c>
      <c r="B333" s="211" t="s">
        <v>4</v>
      </c>
      <c r="C333" s="211">
        <v>5335</v>
      </c>
      <c r="D333" s="211" t="s">
        <v>314</v>
      </c>
      <c r="E333" s="211" t="s">
        <v>5</v>
      </c>
      <c r="F333" s="211" t="s">
        <v>24</v>
      </c>
      <c r="G333" s="211" t="s">
        <v>2772</v>
      </c>
      <c r="H333" s="211"/>
    </row>
    <row r="334" spans="1:8" s="212" customFormat="1">
      <c r="A334" s="210">
        <v>43339</v>
      </c>
      <c r="B334" s="211" t="s">
        <v>4</v>
      </c>
      <c r="C334" s="211">
        <v>4826</v>
      </c>
      <c r="D334" s="211" t="s">
        <v>296</v>
      </c>
      <c r="E334" s="211" t="s">
        <v>5</v>
      </c>
      <c r="F334" s="211" t="s">
        <v>7</v>
      </c>
      <c r="G334" s="211" t="s">
        <v>2723</v>
      </c>
      <c r="H334" s="211"/>
    </row>
    <row r="335" spans="1:8" s="212" customFormat="1">
      <c r="A335" s="210">
        <v>43339</v>
      </c>
      <c r="B335" s="211" t="s">
        <v>4</v>
      </c>
      <c r="C335" s="211">
        <v>7480</v>
      </c>
      <c r="D335" s="211" t="s">
        <v>373</v>
      </c>
      <c r="E335" s="211" t="s">
        <v>5</v>
      </c>
      <c r="F335" s="211" t="s">
        <v>6</v>
      </c>
      <c r="G335" s="211" t="s">
        <v>2725</v>
      </c>
      <c r="H335" s="211"/>
    </row>
    <row r="336" spans="1:8" s="212" customFormat="1">
      <c r="A336" s="210">
        <v>43318</v>
      </c>
      <c r="B336" s="211" t="s">
        <v>7</v>
      </c>
      <c r="C336" s="211">
        <v>54150</v>
      </c>
      <c r="D336" s="211" t="s">
        <v>2243</v>
      </c>
      <c r="E336" s="211" t="s">
        <v>7</v>
      </c>
      <c r="F336" s="211" t="s">
        <v>7</v>
      </c>
      <c r="G336" s="211" t="s">
        <v>2244</v>
      </c>
      <c r="H336" s="211"/>
    </row>
    <row r="337" spans="1:8" s="212" customFormat="1">
      <c r="A337" s="210">
        <v>43325</v>
      </c>
      <c r="B337" s="211" t="s">
        <v>4</v>
      </c>
      <c r="C337" s="211">
        <v>3216</v>
      </c>
      <c r="D337" s="211" t="s">
        <v>333</v>
      </c>
      <c r="E337" s="211" t="s">
        <v>5</v>
      </c>
      <c r="F337" s="211" t="s">
        <v>5</v>
      </c>
      <c r="G337" s="211" t="s">
        <v>2244</v>
      </c>
      <c r="H337" s="211"/>
    </row>
    <row r="338" spans="1:8" s="212" customFormat="1">
      <c r="A338" s="210">
        <v>43316</v>
      </c>
      <c r="B338" s="211" t="s">
        <v>4</v>
      </c>
      <c r="C338" s="211">
        <v>4217</v>
      </c>
      <c r="D338" s="211" t="s">
        <v>141</v>
      </c>
      <c r="E338" s="211" t="s">
        <v>25</v>
      </c>
      <c r="F338" s="211" t="s">
        <v>7</v>
      </c>
      <c r="G338" s="211" t="s">
        <v>235</v>
      </c>
      <c r="H338" s="211"/>
    </row>
    <row r="339" spans="1:8" s="212" customFormat="1">
      <c r="A339" s="210">
        <v>43314</v>
      </c>
      <c r="B339" s="211" t="s">
        <v>4</v>
      </c>
      <c r="C339" s="211">
        <v>8379</v>
      </c>
      <c r="D339" s="211" t="s">
        <v>300</v>
      </c>
      <c r="E339" s="211" t="s">
        <v>7</v>
      </c>
      <c r="F339" s="211" t="s">
        <v>24</v>
      </c>
      <c r="G339" s="211" t="s">
        <v>659</v>
      </c>
      <c r="H339" s="211"/>
    </row>
    <row r="340" spans="1:8" s="212" customFormat="1">
      <c r="A340" s="210">
        <v>43316</v>
      </c>
      <c r="B340" s="211" t="s">
        <v>2197</v>
      </c>
      <c r="C340" s="211" t="s">
        <v>2198</v>
      </c>
      <c r="D340" s="211" t="s">
        <v>24</v>
      </c>
      <c r="E340" s="211" t="s">
        <v>24</v>
      </c>
      <c r="F340" s="211" t="s">
        <v>24</v>
      </c>
      <c r="G340" s="211" t="s">
        <v>2787</v>
      </c>
      <c r="H340" s="211"/>
    </row>
    <row r="341" spans="1:8" s="212" customFormat="1">
      <c r="A341" s="210">
        <v>43314</v>
      </c>
      <c r="B341" s="211" t="s">
        <v>7</v>
      </c>
      <c r="C341" s="211">
        <v>57100</v>
      </c>
      <c r="D341" s="211" t="s">
        <v>369</v>
      </c>
      <c r="E341" s="211" t="s">
        <v>7</v>
      </c>
      <c r="F341" s="211" t="s">
        <v>24</v>
      </c>
      <c r="G341" s="211" t="s">
        <v>2784</v>
      </c>
      <c r="H341" s="211"/>
    </row>
    <row r="342" spans="1:8" s="212" customFormat="1">
      <c r="A342" s="210">
        <v>43326</v>
      </c>
      <c r="B342" s="211" t="s">
        <v>984</v>
      </c>
      <c r="C342" s="211" t="s">
        <v>2362</v>
      </c>
      <c r="D342" s="211" t="s">
        <v>2363</v>
      </c>
      <c r="E342" s="211" t="s">
        <v>984</v>
      </c>
      <c r="F342" s="211" t="s">
        <v>984</v>
      </c>
      <c r="G342" s="211" t="s">
        <v>1833</v>
      </c>
      <c r="H342" s="211"/>
    </row>
    <row r="343" spans="1:8" s="212" customFormat="1">
      <c r="A343" s="210">
        <v>43326</v>
      </c>
      <c r="B343" s="211" t="s">
        <v>984</v>
      </c>
      <c r="C343" s="211" t="s">
        <v>2364</v>
      </c>
      <c r="D343" s="211" t="s">
        <v>2365</v>
      </c>
      <c r="E343" s="211" t="s">
        <v>984</v>
      </c>
      <c r="F343" s="211" t="s">
        <v>984</v>
      </c>
      <c r="G343" s="211" t="s">
        <v>1833</v>
      </c>
      <c r="H343" s="211"/>
    </row>
    <row r="344" spans="1:8" s="212" customFormat="1">
      <c r="A344" s="210">
        <v>43327</v>
      </c>
      <c r="B344" s="211" t="s">
        <v>7</v>
      </c>
      <c r="C344" s="211">
        <v>44110</v>
      </c>
      <c r="D344" s="211" t="s">
        <v>2377</v>
      </c>
      <c r="E344" s="211" t="s">
        <v>7</v>
      </c>
      <c r="F344" s="211" t="s">
        <v>24</v>
      </c>
      <c r="G344" s="211" t="s">
        <v>1833</v>
      </c>
      <c r="H344" s="211"/>
    </row>
    <row r="345" spans="1:8" s="212" customFormat="1">
      <c r="A345" s="210">
        <v>43327</v>
      </c>
      <c r="B345" s="211" t="s">
        <v>2379</v>
      </c>
      <c r="C345" s="211">
        <v>71296</v>
      </c>
      <c r="D345" s="211" t="s">
        <v>2380</v>
      </c>
      <c r="E345" s="211" t="s">
        <v>79</v>
      </c>
      <c r="F345" s="211" t="s">
        <v>24</v>
      </c>
      <c r="G345" s="211" t="s">
        <v>1833</v>
      </c>
      <c r="H345" s="211"/>
    </row>
    <row r="346" spans="1:8" s="212" customFormat="1">
      <c r="A346" s="210">
        <v>43327</v>
      </c>
      <c r="B346" s="211" t="s">
        <v>984</v>
      </c>
      <c r="C346" s="211">
        <v>7606</v>
      </c>
      <c r="D346" s="211" t="s">
        <v>2147</v>
      </c>
      <c r="E346" s="211" t="s">
        <v>273</v>
      </c>
      <c r="F346" s="211" t="s">
        <v>24</v>
      </c>
      <c r="G346" s="211" t="s">
        <v>1833</v>
      </c>
      <c r="H346" s="211"/>
    </row>
    <row r="347" spans="1:8" s="212" customFormat="1">
      <c r="A347" s="210">
        <v>43328</v>
      </c>
      <c r="B347" s="211" t="s">
        <v>7</v>
      </c>
      <c r="C347" s="211">
        <v>57570</v>
      </c>
      <c r="D347" s="211" t="s">
        <v>641</v>
      </c>
      <c r="E347" s="211" t="s">
        <v>7</v>
      </c>
      <c r="F347" s="211" t="s">
        <v>24</v>
      </c>
      <c r="G347" s="211" t="s">
        <v>1833</v>
      </c>
      <c r="H347" s="211"/>
    </row>
    <row r="348" spans="1:8" s="212" customFormat="1">
      <c r="A348" s="210">
        <v>43330</v>
      </c>
      <c r="B348" s="211" t="s">
        <v>6</v>
      </c>
      <c r="C348" s="211">
        <v>89077</v>
      </c>
      <c r="D348" s="211" t="s">
        <v>2416</v>
      </c>
      <c r="E348" s="211" t="s">
        <v>6</v>
      </c>
      <c r="F348" s="211" t="s">
        <v>24</v>
      </c>
      <c r="G348" s="211" t="s">
        <v>1833</v>
      </c>
      <c r="H348" s="211"/>
    </row>
    <row r="349" spans="1:8" s="212" customFormat="1">
      <c r="A349" s="210">
        <v>43330</v>
      </c>
      <c r="B349" s="211" t="s">
        <v>6</v>
      </c>
      <c r="C349" s="211">
        <v>44225</v>
      </c>
      <c r="D349" s="211" t="s">
        <v>2417</v>
      </c>
      <c r="E349" s="211" t="s">
        <v>6</v>
      </c>
      <c r="F349" s="211" t="s">
        <v>24</v>
      </c>
      <c r="G349" s="211" t="s">
        <v>1833</v>
      </c>
      <c r="H349" s="211"/>
    </row>
    <row r="350" spans="1:8" s="212" customFormat="1">
      <c r="A350" s="210">
        <v>43331</v>
      </c>
      <c r="B350" s="211" t="s">
        <v>984</v>
      </c>
      <c r="C350" s="211" t="s">
        <v>2422</v>
      </c>
      <c r="D350" s="211" t="s">
        <v>2423</v>
      </c>
      <c r="E350" s="211" t="s">
        <v>984</v>
      </c>
      <c r="F350" s="211" t="s">
        <v>24</v>
      </c>
      <c r="G350" s="211" t="s">
        <v>1833</v>
      </c>
      <c r="H350" s="211"/>
    </row>
    <row r="351" spans="1:8" s="212" customFormat="1">
      <c r="A351" s="210">
        <v>43331</v>
      </c>
      <c r="B351" s="211" t="s">
        <v>4</v>
      </c>
      <c r="C351" s="211">
        <v>1713</v>
      </c>
      <c r="D351" s="211" t="s">
        <v>205</v>
      </c>
      <c r="E351" s="211" t="s">
        <v>24</v>
      </c>
      <c r="F351" s="211" t="s">
        <v>2424</v>
      </c>
      <c r="G351" s="211" t="s">
        <v>1833</v>
      </c>
      <c r="H351" s="211"/>
    </row>
    <row r="352" spans="1:8" s="212" customFormat="1">
      <c r="A352" s="210">
        <v>43332</v>
      </c>
      <c r="B352" s="211" t="s">
        <v>22</v>
      </c>
      <c r="C352" s="211">
        <v>6800</v>
      </c>
      <c r="D352" s="211" t="s">
        <v>1963</v>
      </c>
      <c r="E352" s="211" t="s">
        <v>7</v>
      </c>
      <c r="F352" s="211" t="s">
        <v>24</v>
      </c>
      <c r="G352" s="211" t="s">
        <v>941</v>
      </c>
      <c r="H352" s="211"/>
    </row>
    <row r="353" spans="1:14" s="212" customFormat="1">
      <c r="A353" s="210">
        <v>43332</v>
      </c>
      <c r="B353" s="211" t="s">
        <v>22</v>
      </c>
      <c r="C353" s="211">
        <v>1640</v>
      </c>
      <c r="D353" s="211" t="s">
        <v>205</v>
      </c>
      <c r="E353" s="211" t="s">
        <v>7</v>
      </c>
      <c r="F353" s="211" t="s">
        <v>24</v>
      </c>
      <c r="G353" s="211" t="s">
        <v>941</v>
      </c>
      <c r="H353" s="211"/>
    </row>
    <row r="354" spans="1:14" s="212" customFormat="1">
      <c r="A354" s="210">
        <v>43332</v>
      </c>
      <c r="B354" s="211" t="s">
        <v>4</v>
      </c>
      <c r="C354" s="211">
        <v>5322</v>
      </c>
      <c r="D354" s="211" t="s">
        <v>1820</v>
      </c>
      <c r="E354" s="211" t="s">
        <v>5</v>
      </c>
      <c r="F354" s="211" t="s">
        <v>7</v>
      </c>
      <c r="G354" s="211" t="s">
        <v>1833</v>
      </c>
      <c r="H354" s="211"/>
    </row>
    <row r="355" spans="1:14" s="212" customFormat="1">
      <c r="A355" s="210">
        <v>43332</v>
      </c>
      <c r="B355" s="211" t="s">
        <v>4</v>
      </c>
      <c r="C355" s="211">
        <v>2430</v>
      </c>
      <c r="D355" s="211" t="s">
        <v>205</v>
      </c>
      <c r="E355" s="211" t="s">
        <v>24</v>
      </c>
      <c r="F355" s="211" t="s">
        <v>7</v>
      </c>
      <c r="G355" s="211" t="s">
        <v>1833</v>
      </c>
      <c r="H355" s="211"/>
    </row>
    <row r="356" spans="1:14" s="212" customFormat="1">
      <c r="A356" s="210">
        <v>43333</v>
      </c>
      <c r="B356" s="211" t="s">
        <v>4</v>
      </c>
      <c r="C356" s="211">
        <v>6922</v>
      </c>
      <c r="D356" s="211" t="s">
        <v>2451</v>
      </c>
      <c r="E356" s="211" t="s">
        <v>5</v>
      </c>
      <c r="F356" s="211" t="s">
        <v>25</v>
      </c>
      <c r="G356" s="211" t="s">
        <v>1833</v>
      </c>
      <c r="H356" s="211"/>
    </row>
    <row r="357" spans="1:14" s="212" customFormat="1">
      <c r="A357" s="210">
        <v>43336</v>
      </c>
      <c r="B357" s="211" t="s">
        <v>6</v>
      </c>
      <c r="C357" s="211">
        <v>74081</v>
      </c>
      <c r="D357" s="211" t="s">
        <v>2484</v>
      </c>
      <c r="E357" s="211" t="s">
        <v>6</v>
      </c>
      <c r="F357" s="211" t="s">
        <v>24</v>
      </c>
      <c r="G357" s="211" t="s">
        <v>1833</v>
      </c>
      <c r="H357" s="211"/>
    </row>
    <row r="358" spans="1:14" s="212" customFormat="1">
      <c r="A358" s="210">
        <v>43336</v>
      </c>
      <c r="B358" s="211" t="s">
        <v>7</v>
      </c>
      <c r="C358" s="211">
        <v>14350</v>
      </c>
      <c r="D358" s="211" t="s">
        <v>2485</v>
      </c>
      <c r="E358" s="211" t="s">
        <v>7</v>
      </c>
      <c r="F358" s="211" t="s">
        <v>7</v>
      </c>
      <c r="G358" s="211" t="s">
        <v>1833</v>
      </c>
      <c r="H358" s="211"/>
    </row>
    <row r="359" spans="1:14" s="212" customFormat="1">
      <c r="A359" s="210">
        <v>43338</v>
      </c>
      <c r="B359" s="211" t="s">
        <v>4</v>
      </c>
      <c r="C359" s="211">
        <v>8119</v>
      </c>
      <c r="D359" s="211" t="s">
        <v>148</v>
      </c>
      <c r="E359" s="211" t="s">
        <v>7</v>
      </c>
      <c r="F359" s="211" t="s">
        <v>7</v>
      </c>
      <c r="G359" s="211" t="s">
        <v>1833</v>
      </c>
      <c r="H359" s="211"/>
    </row>
    <row r="360" spans="1:14" s="212" customFormat="1">
      <c r="A360" s="210">
        <v>43338</v>
      </c>
      <c r="B360" s="211" t="s">
        <v>4</v>
      </c>
      <c r="C360" s="211">
        <v>5372</v>
      </c>
      <c r="D360" s="211" t="s">
        <v>155</v>
      </c>
      <c r="E360" s="211" t="s">
        <v>984</v>
      </c>
      <c r="F360" s="211" t="s">
        <v>6</v>
      </c>
      <c r="G360" s="211" t="s">
        <v>1833</v>
      </c>
      <c r="H360" s="211"/>
    </row>
    <row r="361" spans="1:14" s="212" customFormat="1">
      <c r="A361" s="210">
        <v>43318</v>
      </c>
      <c r="B361" s="211" t="s">
        <v>583</v>
      </c>
      <c r="C361" s="211">
        <v>106100</v>
      </c>
      <c r="D361" s="211" t="s">
        <v>2238</v>
      </c>
      <c r="E361" s="211" t="s">
        <v>18</v>
      </c>
      <c r="F361" s="211" t="s">
        <v>24</v>
      </c>
      <c r="G361" s="211" t="s">
        <v>2755</v>
      </c>
      <c r="H361" s="211"/>
    </row>
    <row r="362" spans="1:14" s="212" customFormat="1">
      <c r="A362" s="210">
        <v>43320</v>
      </c>
      <c r="B362" s="211" t="s">
        <v>7</v>
      </c>
      <c r="C362" s="211">
        <v>13480</v>
      </c>
      <c r="D362" s="211" t="s">
        <v>2278</v>
      </c>
      <c r="E362" s="211" t="s">
        <v>7</v>
      </c>
      <c r="F362" s="211" t="s">
        <v>7</v>
      </c>
      <c r="G362" s="211" t="s">
        <v>2755</v>
      </c>
      <c r="H362" s="211"/>
    </row>
    <row r="363" spans="1:14" s="212" customFormat="1">
      <c r="A363" s="210">
        <v>43321</v>
      </c>
      <c r="B363" s="211" t="s">
        <v>263</v>
      </c>
      <c r="C363" s="211" t="s">
        <v>2279</v>
      </c>
      <c r="D363" s="211" t="s">
        <v>2280</v>
      </c>
      <c r="E363" s="211" t="s">
        <v>984</v>
      </c>
      <c r="F363" s="211" t="s">
        <v>984</v>
      </c>
      <c r="G363" s="211" t="s">
        <v>2755</v>
      </c>
      <c r="H363" s="211"/>
    </row>
    <row r="364" spans="1:14" s="212" customFormat="1">
      <c r="A364" s="210">
        <v>43319</v>
      </c>
      <c r="B364" s="211" t="s">
        <v>7</v>
      </c>
      <c r="C364" s="211">
        <v>57330</v>
      </c>
      <c r="D364" s="211" t="s">
        <v>602</v>
      </c>
      <c r="E364" s="211" t="s">
        <v>7</v>
      </c>
      <c r="F364" s="211" t="s">
        <v>122</v>
      </c>
      <c r="G364" s="211"/>
      <c r="H364" s="211"/>
    </row>
    <row r="365" spans="1:14">
      <c r="J365" s="694" t="s">
        <v>2786</v>
      </c>
      <c r="K365" s="694"/>
      <c r="L365" s="212"/>
      <c r="M365" s="694" t="s">
        <v>2785</v>
      </c>
      <c r="N365" s="694"/>
    </row>
    <row r="366" spans="1:14" ht="21">
      <c r="I366" s="201" t="s">
        <v>763</v>
      </c>
      <c r="J366">
        <v>20</v>
      </c>
      <c r="K366" s="150">
        <f t="shared" ref="K366:K375" si="0">J366/$J$376</f>
        <v>5.5401662049861494E-2</v>
      </c>
      <c r="L366" s="150"/>
      <c r="M366">
        <v>2</v>
      </c>
      <c r="N366" s="150">
        <v>1.6E-2</v>
      </c>
    </row>
    <row r="367" spans="1:14" ht="21">
      <c r="I367" s="201" t="s">
        <v>779</v>
      </c>
      <c r="J367">
        <v>61</v>
      </c>
      <c r="K367" s="150">
        <f t="shared" si="0"/>
        <v>0.16897506925207756</v>
      </c>
      <c r="L367" s="150"/>
      <c r="M367">
        <v>33</v>
      </c>
      <c r="N367" s="150">
        <v>0.26400000000000001</v>
      </c>
    </row>
    <row r="368" spans="1:14" ht="21">
      <c r="I368" s="89" t="s">
        <v>436</v>
      </c>
      <c r="J368">
        <v>38</v>
      </c>
      <c r="K368" s="150">
        <f t="shared" si="0"/>
        <v>0.10526315789473684</v>
      </c>
      <c r="L368" s="150"/>
      <c r="M368">
        <v>10</v>
      </c>
      <c r="N368" s="150">
        <v>0.08</v>
      </c>
    </row>
    <row r="369" spans="9:15" ht="21">
      <c r="I369" s="89" t="s">
        <v>766</v>
      </c>
      <c r="J369">
        <f>23+5</f>
        <v>28</v>
      </c>
      <c r="K369" s="150">
        <f t="shared" si="0"/>
        <v>7.7562326869806089E-2</v>
      </c>
      <c r="M369">
        <v>7</v>
      </c>
      <c r="N369" s="150">
        <v>5.6000000000000001E-2</v>
      </c>
    </row>
    <row r="370" spans="9:15" ht="21">
      <c r="I370" s="89" t="s">
        <v>577</v>
      </c>
      <c r="J370">
        <v>100</v>
      </c>
      <c r="K370" s="150">
        <f t="shared" si="0"/>
        <v>0.2770083102493075</v>
      </c>
      <c r="L370" s="646">
        <f>SUM(K370:K373)</f>
        <v>0.47645429362880887</v>
      </c>
      <c r="M370">
        <v>38</v>
      </c>
      <c r="N370" s="150">
        <v>0.30399999999999999</v>
      </c>
      <c r="O370" s="647">
        <f>SUM(N370:N373)</f>
        <v>0.48</v>
      </c>
    </row>
    <row r="371" spans="9:15" ht="21">
      <c r="I371" s="201" t="s">
        <v>435</v>
      </c>
      <c r="J371">
        <v>47</v>
      </c>
      <c r="K371" s="150">
        <f t="shared" si="0"/>
        <v>0.13019390581717452</v>
      </c>
      <c r="L371" s="150"/>
      <c r="M371">
        <v>6</v>
      </c>
      <c r="N371" s="150">
        <v>4.8000000000000001E-2</v>
      </c>
    </row>
    <row r="372" spans="9:15" ht="21">
      <c r="I372" s="201" t="s">
        <v>765</v>
      </c>
      <c r="J372">
        <v>4</v>
      </c>
      <c r="K372" s="150">
        <f t="shared" si="0"/>
        <v>1.1080332409972299E-2</v>
      </c>
      <c r="L372" s="150"/>
      <c r="M372">
        <v>2</v>
      </c>
      <c r="N372" s="150">
        <v>1.6E-2</v>
      </c>
    </row>
    <row r="373" spans="9:15" ht="21">
      <c r="I373" s="89" t="s">
        <v>764</v>
      </c>
      <c r="J373">
        <v>21</v>
      </c>
      <c r="K373" s="150">
        <f t="shared" si="0"/>
        <v>5.817174515235457E-2</v>
      </c>
      <c r="L373" s="150"/>
      <c r="M373">
        <v>14</v>
      </c>
      <c r="N373" s="150">
        <v>0.112</v>
      </c>
    </row>
    <row r="374" spans="9:15" ht="21">
      <c r="I374" s="89" t="s">
        <v>3747</v>
      </c>
      <c r="J374">
        <v>13</v>
      </c>
      <c r="K374" s="150">
        <f t="shared" si="0"/>
        <v>3.6011080332409975E-2</v>
      </c>
      <c r="L374" s="150"/>
      <c r="M374">
        <v>13</v>
      </c>
      <c r="N374" s="150">
        <v>0.104</v>
      </c>
    </row>
    <row r="375" spans="9:15" ht="21">
      <c r="I375" s="89" t="s">
        <v>767</v>
      </c>
      <c r="J375">
        <v>29</v>
      </c>
      <c r="K375" s="150">
        <f t="shared" si="0"/>
        <v>8.0332409972299165E-2</v>
      </c>
      <c r="L375" s="150"/>
      <c r="M375">
        <v>125</v>
      </c>
      <c r="N375" s="150">
        <v>1</v>
      </c>
    </row>
    <row r="376" spans="9:15">
      <c r="J376">
        <f>SUM(J366:J375)</f>
        <v>361</v>
      </c>
      <c r="K376" s="147">
        <f>SUM(K366:K375)</f>
        <v>0.99999999999999989</v>
      </c>
      <c r="L376" s="147"/>
    </row>
    <row r="377" spans="9:15">
      <c r="J377">
        <f>361-319</f>
        <v>42</v>
      </c>
    </row>
  </sheetData>
  <sortState ref="A2:H364">
    <sortCondition ref="G2"/>
  </sortState>
  <mergeCells count="2">
    <mergeCell ref="M365:N365"/>
    <mergeCell ref="J365:K365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0"/>
  <dimension ref="A6:J139"/>
  <sheetViews>
    <sheetView topLeftCell="F115" zoomScale="165" zoomScaleNormal="165" workbookViewId="0">
      <selection activeCell="H127" sqref="H5:H127"/>
    </sheetView>
  </sheetViews>
  <sheetFormatPr baseColWidth="10" defaultRowHeight="15"/>
  <cols>
    <col min="4" max="4" width="22.33203125" customWidth="1"/>
    <col min="7" max="7" width="52.6640625" customWidth="1"/>
    <col min="8" max="8" width="28.5" customWidth="1"/>
    <col min="9" max="9" width="21.1640625" customWidth="1"/>
  </cols>
  <sheetData>
    <row r="6" spans="1:8" s="212" customFormat="1">
      <c r="A6" s="210">
        <v>43345</v>
      </c>
      <c r="B6" s="211" t="s">
        <v>4</v>
      </c>
      <c r="C6" s="211">
        <v>2636</v>
      </c>
      <c r="D6" s="211" t="s">
        <v>205</v>
      </c>
      <c r="E6" s="211" t="s">
        <v>2480</v>
      </c>
      <c r="F6" s="211" t="s">
        <v>24</v>
      </c>
      <c r="G6" s="211" t="s">
        <v>663</v>
      </c>
      <c r="H6" s="211"/>
    </row>
    <row r="7" spans="1:8" s="212" customFormat="1">
      <c r="A7" s="210">
        <v>43348</v>
      </c>
      <c r="B7" s="211" t="s">
        <v>4</v>
      </c>
      <c r="C7" s="211">
        <v>4782</v>
      </c>
      <c r="D7" s="211" t="s">
        <v>180</v>
      </c>
      <c r="E7" s="211" t="s">
        <v>5</v>
      </c>
      <c r="F7" s="211" t="s">
        <v>620</v>
      </c>
      <c r="G7" s="211" t="s">
        <v>663</v>
      </c>
      <c r="H7" s="211"/>
    </row>
    <row r="8" spans="1:8" s="212" customFormat="1">
      <c r="A8" s="210">
        <v>43365</v>
      </c>
      <c r="B8" s="211" t="s">
        <v>4</v>
      </c>
      <c r="C8" s="211">
        <v>2156</v>
      </c>
      <c r="D8" s="211" t="s">
        <v>205</v>
      </c>
      <c r="E8" s="211" t="s">
        <v>1841</v>
      </c>
      <c r="F8" s="211" t="s">
        <v>1931</v>
      </c>
      <c r="G8" s="211" t="s">
        <v>389</v>
      </c>
      <c r="H8" s="211"/>
    </row>
    <row r="9" spans="1:8" s="212" customFormat="1">
      <c r="A9" s="210">
        <v>43366</v>
      </c>
      <c r="B9" s="211" t="s">
        <v>4</v>
      </c>
      <c r="C9" s="211">
        <v>2981</v>
      </c>
      <c r="D9" s="211" t="s">
        <v>205</v>
      </c>
      <c r="E9" s="211" t="s">
        <v>376</v>
      </c>
      <c r="F9" s="211" t="s">
        <v>5</v>
      </c>
      <c r="G9" s="211" t="s">
        <v>389</v>
      </c>
      <c r="H9" s="211"/>
    </row>
    <row r="10" spans="1:8" s="212" customFormat="1">
      <c r="A10" s="210">
        <v>43366</v>
      </c>
      <c r="B10" s="211" t="s">
        <v>22</v>
      </c>
      <c r="C10" s="211">
        <v>7790</v>
      </c>
      <c r="D10" s="211" t="s">
        <v>479</v>
      </c>
      <c r="E10" s="211" t="s">
        <v>7</v>
      </c>
      <c r="F10" s="211" t="s">
        <v>7</v>
      </c>
      <c r="G10" s="211" t="s">
        <v>2684</v>
      </c>
      <c r="H10" s="211"/>
    </row>
    <row r="11" spans="1:8" s="212" customFormat="1">
      <c r="A11" s="210">
        <v>43353</v>
      </c>
      <c r="B11" s="211" t="s">
        <v>4</v>
      </c>
      <c r="C11" s="211">
        <v>1232</v>
      </c>
      <c r="D11" s="211" t="s">
        <v>205</v>
      </c>
      <c r="E11" s="211" t="s">
        <v>5</v>
      </c>
      <c r="F11" s="211" t="s">
        <v>5</v>
      </c>
      <c r="G11" s="211" t="s">
        <v>2640</v>
      </c>
      <c r="H11" s="211"/>
    </row>
    <row r="12" spans="1:8" s="212" customFormat="1">
      <c r="A12" s="210">
        <v>43347</v>
      </c>
      <c r="B12" s="211" t="s">
        <v>4</v>
      </c>
      <c r="C12" s="211">
        <v>8096</v>
      </c>
      <c r="D12" s="211" t="s">
        <v>133</v>
      </c>
      <c r="E12" s="211" t="s">
        <v>12</v>
      </c>
      <c r="F12" s="211" t="s">
        <v>24</v>
      </c>
      <c r="G12" s="211" t="s">
        <v>946</v>
      </c>
      <c r="H12" s="211"/>
    </row>
    <row r="13" spans="1:8" s="212" customFormat="1">
      <c r="A13" s="210">
        <v>43356</v>
      </c>
      <c r="B13" s="211" t="s">
        <v>4</v>
      </c>
      <c r="C13" s="211">
        <v>4564</v>
      </c>
      <c r="D13" s="211" t="s">
        <v>139</v>
      </c>
      <c r="E13" s="211" t="s">
        <v>5</v>
      </c>
      <c r="F13" s="211" t="s">
        <v>7</v>
      </c>
      <c r="G13" s="211" t="s">
        <v>946</v>
      </c>
      <c r="H13" s="211"/>
    </row>
    <row r="14" spans="1:8" s="212" customFormat="1">
      <c r="A14" s="210">
        <v>43357</v>
      </c>
      <c r="B14" s="211" t="s">
        <v>4</v>
      </c>
      <c r="C14" s="211">
        <v>4631</v>
      </c>
      <c r="D14" s="211" t="s">
        <v>207</v>
      </c>
      <c r="E14" s="211" t="s">
        <v>24</v>
      </c>
      <c r="F14" s="211" t="s">
        <v>7</v>
      </c>
      <c r="G14" s="211" t="s">
        <v>946</v>
      </c>
      <c r="H14" s="211"/>
    </row>
    <row r="15" spans="1:8" s="212" customFormat="1">
      <c r="A15" s="210">
        <v>43352</v>
      </c>
      <c r="B15" s="211" t="s">
        <v>4</v>
      </c>
      <c r="C15" s="211">
        <v>4053</v>
      </c>
      <c r="D15" s="211" t="s">
        <v>141</v>
      </c>
      <c r="E15" s="211" t="s">
        <v>7</v>
      </c>
      <c r="F15" s="211" t="s">
        <v>9</v>
      </c>
      <c r="G15" s="211" t="s">
        <v>946</v>
      </c>
      <c r="H15" s="211"/>
    </row>
    <row r="16" spans="1:8" s="212" customFormat="1">
      <c r="A16" s="210">
        <v>43370</v>
      </c>
      <c r="B16" s="211" t="s">
        <v>22</v>
      </c>
      <c r="C16" s="211">
        <v>6700</v>
      </c>
      <c r="D16" s="211" t="s">
        <v>326</v>
      </c>
      <c r="E16" s="211" t="s">
        <v>7</v>
      </c>
      <c r="F16" s="211" t="s">
        <v>7</v>
      </c>
      <c r="G16" s="211" t="s">
        <v>2701</v>
      </c>
      <c r="H16" s="211"/>
    </row>
    <row r="17" spans="1:8" s="212" customFormat="1">
      <c r="A17" s="210">
        <v>43360</v>
      </c>
      <c r="B17" s="211" t="s">
        <v>4</v>
      </c>
      <c r="C17" s="211">
        <v>8096</v>
      </c>
      <c r="D17" s="211" t="s">
        <v>133</v>
      </c>
      <c r="E17" s="211" t="s">
        <v>12</v>
      </c>
      <c r="F17" s="211" t="s">
        <v>24</v>
      </c>
      <c r="G17" s="211" t="s">
        <v>2669</v>
      </c>
      <c r="H17" s="211"/>
    </row>
    <row r="18" spans="1:8" s="212" customFormat="1">
      <c r="A18" s="210">
        <v>43357</v>
      </c>
      <c r="B18" s="211" t="s">
        <v>4</v>
      </c>
      <c r="C18" s="211">
        <v>4527</v>
      </c>
      <c r="D18" s="211" t="s">
        <v>207</v>
      </c>
      <c r="E18" s="211" t="s">
        <v>5</v>
      </c>
      <c r="F18" s="211" t="s">
        <v>6</v>
      </c>
      <c r="G18" s="211" t="s">
        <v>1373</v>
      </c>
      <c r="H18" s="211"/>
    </row>
    <row r="19" spans="1:8" s="212" customFormat="1">
      <c r="A19" s="210">
        <v>43365</v>
      </c>
      <c r="B19" s="211" t="s">
        <v>4</v>
      </c>
      <c r="C19" s="211">
        <v>3674</v>
      </c>
      <c r="D19" s="211" t="s">
        <v>181</v>
      </c>
      <c r="E19" s="211" t="s">
        <v>5</v>
      </c>
      <c r="F19" s="211" t="s">
        <v>122</v>
      </c>
      <c r="G19" s="211" t="s">
        <v>2679</v>
      </c>
      <c r="H19" s="211"/>
    </row>
    <row r="20" spans="1:8" s="212" customFormat="1">
      <c r="A20" s="210">
        <v>43353</v>
      </c>
      <c r="B20" s="211" t="s">
        <v>4</v>
      </c>
      <c r="C20" s="211">
        <v>2980</v>
      </c>
      <c r="D20" s="211" t="s">
        <v>205</v>
      </c>
      <c r="E20" s="211" t="s">
        <v>28</v>
      </c>
      <c r="F20" s="211" t="s">
        <v>24</v>
      </c>
      <c r="G20" s="211" t="s">
        <v>548</v>
      </c>
      <c r="H20" s="211"/>
    </row>
    <row r="21" spans="1:8" s="212" customFormat="1">
      <c r="A21" s="210">
        <v>43354</v>
      </c>
      <c r="B21" s="211" t="s">
        <v>4</v>
      </c>
      <c r="C21" s="211">
        <v>8081</v>
      </c>
      <c r="D21" s="211" t="s">
        <v>133</v>
      </c>
      <c r="E21" s="211" t="s">
        <v>7</v>
      </c>
      <c r="F21" s="211" t="s">
        <v>7</v>
      </c>
      <c r="G21" s="211" t="s">
        <v>548</v>
      </c>
      <c r="H21" s="211"/>
    </row>
    <row r="22" spans="1:8" s="212" customFormat="1">
      <c r="A22" s="210">
        <v>43365</v>
      </c>
      <c r="B22" s="211" t="s">
        <v>7</v>
      </c>
      <c r="C22" s="211">
        <v>57000</v>
      </c>
      <c r="D22" s="211" t="s">
        <v>785</v>
      </c>
      <c r="E22" s="211" t="s">
        <v>7</v>
      </c>
      <c r="F22" s="211" t="s">
        <v>6</v>
      </c>
      <c r="G22" s="211" t="s">
        <v>548</v>
      </c>
      <c r="H22" s="211"/>
    </row>
    <row r="23" spans="1:8" s="212" customFormat="1">
      <c r="A23" s="210">
        <v>43366</v>
      </c>
      <c r="B23" s="211" t="s">
        <v>4</v>
      </c>
      <c r="C23" s="211">
        <v>6690</v>
      </c>
      <c r="D23" s="211" t="s">
        <v>2692</v>
      </c>
      <c r="E23" s="211" t="s">
        <v>7</v>
      </c>
      <c r="F23" s="211" t="s">
        <v>7</v>
      </c>
      <c r="G23" s="211" t="s">
        <v>548</v>
      </c>
      <c r="H23" s="211"/>
    </row>
    <row r="24" spans="1:8" s="212" customFormat="1">
      <c r="A24" s="210">
        <v>43370</v>
      </c>
      <c r="B24" s="211" t="s">
        <v>22</v>
      </c>
      <c r="C24" s="211">
        <v>6767</v>
      </c>
      <c r="D24" s="211" t="s">
        <v>2700</v>
      </c>
      <c r="E24" s="211" t="s">
        <v>7</v>
      </c>
      <c r="F24" s="211" t="s">
        <v>24</v>
      </c>
      <c r="G24" s="211" t="s">
        <v>548</v>
      </c>
      <c r="H24" s="211"/>
    </row>
    <row r="25" spans="1:8" s="212" customFormat="1">
      <c r="A25" s="210">
        <v>43344</v>
      </c>
      <c r="B25" s="211" t="s">
        <v>4</v>
      </c>
      <c r="C25" s="211">
        <v>6962</v>
      </c>
      <c r="D25" s="211" t="s">
        <v>177</v>
      </c>
      <c r="E25" s="211" t="s">
        <v>24</v>
      </c>
      <c r="F25" s="211" t="s">
        <v>7</v>
      </c>
      <c r="G25" s="211" t="s">
        <v>388</v>
      </c>
      <c r="H25" s="211"/>
    </row>
    <row r="26" spans="1:8" s="212" customFormat="1">
      <c r="A26" s="210">
        <v>43346</v>
      </c>
      <c r="B26" s="211" t="s">
        <v>6</v>
      </c>
      <c r="C26" s="211">
        <v>35578</v>
      </c>
      <c r="D26" s="211" t="s">
        <v>2598</v>
      </c>
      <c r="E26" s="211" t="s">
        <v>620</v>
      </c>
      <c r="F26" s="211" t="s">
        <v>24</v>
      </c>
      <c r="G26" s="211" t="s">
        <v>388</v>
      </c>
      <c r="H26" s="211"/>
    </row>
    <row r="27" spans="1:8" s="212" customFormat="1">
      <c r="A27" s="210">
        <v>43346</v>
      </c>
      <c r="B27" s="211" t="s">
        <v>4</v>
      </c>
      <c r="C27" s="211">
        <v>3670</v>
      </c>
      <c r="D27" s="211" t="s">
        <v>181</v>
      </c>
      <c r="E27" s="211" t="s">
        <v>79</v>
      </c>
      <c r="F27" s="211" t="s">
        <v>35</v>
      </c>
      <c r="G27" s="211" t="s">
        <v>388</v>
      </c>
      <c r="H27" s="211"/>
    </row>
    <row r="28" spans="1:8" s="212" customFormat="1">
      <c r="A28" s="210">
        <v>43346</v>
      </c>
      <c r="B28" s="211" t="s">
        <v>4</v>
      </c>
      <c r="C28" s="211">
        <v>4715</v>
      </c>
      <c r="D28" s="211" t="s">
        <v>180</v>
      </c>
      <c r="E28" s="211" t="s">
        <v>5</v>
      </c>
      <c r="F28" s="211" t="s">
        <v>620</v>
      </c>
      <c r="G28" s="211" t="s">
        <v>388</v>
      </c>
      <c r="H28" s="211"/>
    </row>
    <row r="29" spans="1:8" s="212" customFormat="1">
      <c r="A29" s="210">
        <v>43349</v>
      </c>
      <c r="B29" s="211" t="s">
        <v>4</v>
      </c>
      <c r="C29" s="211">
        <v>4536</v>
      </c>
      <c r="D29" s="211" t="s">
        <v>131</v>
      </c>
      <c r="E29" s="211" t="s">
        <v>5</v>
      </c>
      <c r="F29" s="211" t="s">
        <v>4</v>
      </c>
      <c r="G29" s="211" t="s">
        <v>388</v>
      </c>
      <c r="H29" s="211"/>
    </row>
    <row r="30" spans="1:8" s="212" customFormat="1">
      <c r="A30" s="210">
        <v>43349</v>
      </c>
      <c r="B30" s="211" t="s">
        <v>4</v>
      </c>
      <c r="C30" s="211">
        <v>2626</v>
      </c>
      <c r="D30" s="211" t="s">
        <v>205</v>
      </c>
      <c r="E30" s="211" t="s">
        <v>28</v>
      </c>
      <c r="F30" s="211" t="s">
        <v>7</v>
      </c>
      <c r="G30" s="211" t="s">
        <v>388</v>
      </c>
      <c r="H30" s="211"/>
    </row>
    <row r="31" spans="1:8" s="212" customFormat="1">
      <c r="A31" s="210">
        <v>43351</v>
      </c>
      <c r="B31" s="211" t="s">
        <v>4</v>
      </c>
      <c r="C31" s="211">
        <v>9366</v>
      </c>
      <c r="D31" s="211" t="s">
        <v>2627</v>
      </c>
      <c r="E31" s="211" t="s">
        <v>5</v>
      </c>
      <c r="F31" s="211" t="s">
        <v>7</v>
      </c>
      <c r="G31" s="211" t="s">
        <v>388</v>
      </c>
      <c r="H31" s="211"/>
    </row>
    <row r="32" spans="1:8" s="212" customFormat="1">
      <c r="A32" s="210">
        <v>43352</v>
      </c>
      <c r="B32" s="211" t="s">
        <v>4</v>
      </c>
      <c r="C32" s="211">
        <v>3429</v>
      </c>
      <c r="D32" s="211" t="s">
        <v>168</v>
      </c>
      <c r="E32" s="211" t="s">
        <v>5</v>
      </c>
      <c r="F32" s="211" t="s">
        <v>6</v>
      </c>
      <c r="G32" s="211" t="s">
        <v>388</v>
      </c>
      <c r="H32" s="211"/>
    </row>
    <row r="33" spans="1:8" s="212" customFormat="1">
      <c r="A33" s="210">
        <v>43356</v>
      </c>
      <c r="B33" s="211" t="s">
        <v>4</v>
      </c>
      <c r="C33" s="211">
        <v>7313</v>
      </c>
      <c r="D33" s="211" t="s">
        <v>163</v>
      </c>
      <c r="E33" s="211" t="s">
        <v>5</v>
      </c>
      <c r="F33" s="211" t="s">
        <v>363</v>
      </c>
      <c r="G33" s="211" t="s">
        <v>388</v>
      </c>
      <c r="H33" s="211"/>
    </row>
    <row r="34" spans="1:8" s="212" customFormat="1">
      <c r="A34" s="210">
        <v>43356</v>
      </c>
      <c r="B34" s="211" t="s">
        <v>4</v>
      </c>
      <c r="C34" s="211">
        <v>3554</v>
      </c>
      <c r="D34" s="211" t="s">
        <v>168</v>
      </c>
      <c r="E34" s="211" t="s">
        <v>5</v>
      </c>
      <c r="F34" s="211" t="s">
        <v>7</v>
      </c>
      <c r="G34" s="211" t="s">
        <v>388</v>
      </c>
      <c r="H34" s="211"/>
    </row>
    <row r="35" spans="1:8" s="212" customFormat="1">
      <c r="A35" s="210">
        <v>43357</v>
      </c>
      <c r="B35" s="211" t="s">
        <v>4</v>
      </c>
      <c r="C35" s="211">
        <v>2128</v>
      </c>
      <c r="D35" s="211" t="s">
        <v>205</v>
      </c>
      <c r="E35" s="211" t="s">
        <v>7</v>
      </c>
      <c r="F35" s="211" t="s">
        <v>24</v>
      </c>
      <c r="G35" s="211" t="s">
        <v>388</v>
      </c>
      <c r="H35" s="211"/>
    </row>
    <row r="36" spans="1:8" s="212" customFormat="1">
      <c r="A36" s="210">
        <v>43357</v>
      </c>
      <c r="B36" s="211" t="s">
        <v>4</v>
      </c>
      <c r="C36" s="211">
        <v>4482</v>
      </c>
      <c r="D36" s="211" t="s">
        <v>145</v>
      </c>
      <c r="E36" s="211" t="s">
        <v>5</v>
      </c>
      <c r="F36" s="211" t="s">
        <v>7</v>
      </c>
      <c r="G36" s="211" t="s">
        <v>388</v>
      </c>
      <c r="H36" s="211"/>
    </row>
    <row r="37" spans="1:8" s="212" customFormat="1">
      <c r="A37" s="210">
        <v>43360</v>
      </c>
      <c r="B37" s="211" t="s">
        <v>4</v>
      </c>
      <c r="C37" s="211">
        <v>2212</v>
      </c>
      <c r="D37" s="211" t="s">
        <v>205</v>
      </c>
      <c r="E37" s="211" t="s">
        <v>12</v>
      </c>
      <c r="F37" s="211" t="s">
        <v>24</v>
      </c>
      <c r="G37" s="211" t="s">
        <v>388</v>
      </c>
      <c r="H37" s="211"/>
    </row>
    <row r="38" spans="1:8" s="212" customFormat="1">
      <c r="A38" s="210">
        <v>43363</v>
      </c>
      <c r="B38" s="211" t="s">
        <v>719</v>
      </c>
      <c r="C38" s="211">
        <v>15150</v>
      </c>
      <c r="D38" s="211" t="s">
        <v>2672</v>
      </c>
      <c r="E38" s="211" t="s">
        <v>2673</v>
      </c>
      <c r="F38" s="211" t="s">
        <v>24</v>
      </c>
      <c r="G38" s="211" t="s">
        <v>388</v>
      </c>
      <c r="H38" s="211"/>
    </row>
    <row r="39" spans="1:8" s="212" customFormat="1">
      <c r="A39" s="210">
        <v>43364</v>
      </c>
      <c r="B39" s="211" t="s">
        <v>4</v>
      </c>
      <c r="C39" s="211">
        <v>2273</v>
      </c>
      <c r="D39" s="211" t="s">
        <v>205</v>
      </c>
      <c r="E39" s="211" t="s">
        <v>4</v>
      </c>
      <c r="F39" s="211" t="s">
        <v>6</v>
      </c>
      <c r="G39" s="211" t="s">
        <v>388</v>
      </c>
      <c r="H39" s="211"/>
    </row>
    <row r="40" spans="1:8" s="212" customFormat="1">
      <c r="A40" s="210">
        <v>43366</v>
      </c>
      <c r="B40" s="211" t="s">
        <v>6</v>
      </c>
      <c r="C40" s="211">
        <v>54338</v>
      </c>
      <c r="D40" s="211" t="s">
        <v>400</v>
      </c>
      <c r="E40" s="211" t="s">
        <v>6</v>
      </c>
      <c r="F40" s="211" t="s">
        <v>6</v>
      </c>
      <c r="G40" s="211" t="s">
        <v>388</v>
      </c>
      <c r="H40" s="211"/>
    </row>
    <row r="41" spans="1:8" s="212" customFormat="1">
      <c r="A41" s="210">
        <v>43349</v>
      </c>
      <c r="B41" s="211" t="s">
        <v>22</v>
      </c>
      <c r="C41" s="211">
        <v>6700</v>
      </c>
      <c r="D41" s="211" t="s">
        <v>326</v>
      </c>
      <c r="E41" s="211" t="s">
        <v>7</v>
      </c>
      <c r="F41" s="211" t="s">
        <v>5</v>
      </c>
      <c r="G41" s="211" t="s">
        <v>2615</v>
      </c>
      <c r="H41" s="211"/>
    </row>
    <row r="42" spans="1:8" s="212" customFormat="1">
      <c r="A42" s="210">
        <v>43366</v>
      </c>
      <c r="B42" s="211" t="s">
        <v>4</v>
      </c>
      <c r="C42" s="211">
        <v>7213</v>
      </c>
      <c r="D42" s="211" t="s">
        <v>153</v>
      </c>
      <c r="E42" s="211" t="s">
        <v>5</v>
      </c>
      <c r="F42" s="211" t="s">
        <v>25</v>
      </c>
      <c r="G42" s="211" t="s">
        <v>2689</v>
      </c>
      <c r="H42" s="211"/>
    </row>
    <row r="43" spans="1:8" s="212" customFormat="1">
      <c r="A43" s="210">
        <v>43370</v>
      </c>
      <c r="B43" s="211" t="s">
        <v>22</v>
      </c>
      <c r="C43" s="211">
        <v>6850</v>
      </c>
      <c r="D43" s="211" t="s">
        <v>2698</v>
      </c>
      <c r="E43" s="211" t="s">
        <v>7</v>
      </c>
      <c r="F43" s="211" t="s">
        <v>7</v>
      </c>
      <c r="G43" s="211" t="s">
        <v>2689</v>
      </c>
      <c r="H43" s="211"/>
    </row>
    <row r="44" spans="1:8" s="212" customFormat="1">
      <c r="A44" s="210">
        <v>43353</v>
      </c>
      <c r="B44" s="211" t="s">
        <v>4</v>
      </c>
      <c r="C44" s="211">
        <v>2167</v>
      </c>
      <c r="D44" s="211" t="s">
        <v>205</v>
      </c>
      <c r="E44" s="211" t="s">
        <v>2639</v>
      </c>
      <c r="F44" s="211" t="s">
        <v>24</v>
      </c>
      <c r="G44" s="211" t="s">
        <v>1115</v>
      </c>
      <c r="H44" s="211"/>
    </row>
    <row r="45" spans="1:8" s="212" customFormat="1">
      <c r="A45" s="210">
        <v>43354</v>
      </c>
      <c r="B45" s="211" t="s">
        <v>4</v>
      </c>
      <c r="C45" s="211">
        <v>2317</v>
      </c>
      <c r="D45" s="211" t="s">
        <v>205</v>
      </c>
      <c r="E45" s="211" t="s">
        <v>24</v>
      </c>
      <c r="F45" s="211" t="s">
        <v>24</v>
      </c>
      <c r="G45" s="211" t="s">
        <v>1115</v>
      </c>
      <c r="H45" s="211"/>
    </row>
    <row r="46" spans="1:8" s="212" customFormat="1">
      <c r="A46" s="210">
        <v>43358</v>
      </c>
      <c r="B46" s="211" t="s">
        <v>22</v>
      </c>
      <c r="C46" s="211">
        <v>6782</v>
      </c>
      <c r="D46" s="211" t="s">
        <v>2661</v>
      </c>
      <c r="E46" s="211" t="s">
        <v>7</v>
      </c>
      <c r="F46" s="211" t="s">
        <v>7</v>
      </c>
      <c r="G46" s="211" t="s">
        <v>1115</v>
      </c>
      <c r="H46" s="211"/>
    </row>
    <row r="47" spans="1:8" s="212" customFormat="1">
      <c r="A47" s="210">
        <v>43358</v>
      </c>
      <c r="B47" s="211" t="s">
        <v>4</v>
      </c>
      <c r="C47" s="211">
        <v>8086</v>
      </c>
      <c r="D47" s="211" t="s">
        <v>133</v>
      </c>
      <c r="E47" s="211" t="s">
        <v>7</v>
      </c>
      <c r="F47" s="211" t="s">
        <v>7</v>
      </c>
      <c r="G47" s="211" t="s">
        <v>1115</v>
      </c>
      <c r="H47" s="211"/>
    </row>
    <row r="48" spans="1:8" s="212" customFormat="1">
      <c r="A48" s="210">
        <v>43359</v>
      </c>
      <c r="B48" s="211" t="s">
        <v>7</v>
      </c>
      <c r="C48" s="211">
        <v>57480</v>
      </c>
      <c r="D48" s="211" t="s">
        <v>2140</v>
      </c>
      <c r="E48" s="211" t="s">
        <v>7</v>
      </c>
      <c r="F48" s="211" t="s">
        <v>6</v>
      </c>
      <c r="G48" s="211" t="s">
        <v>1115</v>
      </c>
      <c r="H48" s="211"/>
    </row>
    <row r="49" spans="1:8" s="212" customFormat="1">
      <c r="A49" s="210">
        <v>43359</v>
      </c>
      <c r="B49" s="211" t="s">
        <v>6</v>
      </c>
      <c r="C49" s="211">
        <v>10855</v>
      </c>
      <c r="D49" s="211" t="s">
        <v>433</v>
      </c>
      <c r="E49" s="211" t="s">
        <v>6</v>
      </c>
      <c r="F49" s="211" t="s">
        <v>28</v>
      </c>
      <c r="G49" s="211" t="s">
        <v>1115</v>
      </c>
      <c r="H49" s="211"/>
    </row>
    <row r="50" spans="1:8" s="212" customFormat="1">
      <c r="A50" s="210">
        <v>43366</v>
      </c>
      <c r="B50" s="211" t="s">
        <v>4</v>
      </c>
      <c r="C50" s="211">
        <v>6450</v>
      </c>
      <c r="D50" s="211" t="s">
        <v>157</v>
      </c>
      <c r="E50" s="211" t="s">
        <v>5</v>
      </c>
      <c r="F50" s="211" t="s">
        <v>6</v>
      </c>
      <c r="G50" s="211" t="s">
        <v>1115</v>
      </c>
      <c r="H50" s="211"/>
    </row>
    <row r="51" spans="1:8" s="212" customFormat="1">
      <c r="A51" s="210">
        <v>43366</v>
      </c>
      <c r="B51" s="211" t="s">
        <v>4</v>
      </c>
      <c r="C51" s="211">
        <v>3468</v>
      </c>
      <c r="D51" s="211" t="s">
        <v>168</v>
      </c>
      <c r="E51" s="211" t="s">
        <v>5</v>
      </c>
      <c r="F51" s="211" t="s">
        <v>7</v>
      </c>
      <c r="G51" s="211" t="s">
        <v>1115</v>
      </c>
      <c r="H51" s="211"/>
    </row>
    <row r="52" spans="1:8" s="212" customFormat="1">
      <c r="A52" s="210">
        <v>43366</v>
      </c>
      <c r="B52" s="211" t="s">
        <v>7</v>
      </c>
      <c r="C52" s="211">
        <v>54400</v>
      </c>
      <c r="D52" s="211" t="s">
        <v>408</v>
      </c>
      <c r="E52" s="211" t="s">
        <v>7</v>
      </c>
      <c r="F52" s="211" t="s">
        <v>7</v>
      </c>
      <c r="G52" s="211" t="s">
        <v>1115</v>
      </c>
      <c r="H52" s="211"/>
    </row>
    <row r="53" spans="1:8" s="212" customFormat="1">
      <c r="A53" s="210">
        <v>43359</v>
      </c>
      <c r="B53" s="211" t="s">
        <v>4</v>
      </c>
      <c r="C53" s="211">
        <v>5817</v>
      </c>
      <c r="D53" s="211" t="s">
        <v>2668</v>
      </c>
      <c r="E53" s="211" t="s">
        <v>5</v>
      </c>
      <c r="F53" s="211" t="s">
        <v>70</v>
      </c>
      <c r="G53" s="211" t="s">
        <v>1244</v>
      </c>
      <c r="H53" s="211"/>
    </row>
    <row r="54" spans="1:8" s="212" customFormat="1">
      <c r="A54" s="210">
        <v>43365</v>
      </c>
      <c r="B54" s="211" t="s">
        <v>4</v>
      </c>
      <c r="C54" s="211">
        <v>4487</v>
      </c>
      <c r="D54" s="211" t="s">
        <v>145</v>
      </c>
      <c r="E54" s="211" t="s">
        <v>5</v>
      </c>
      <c r="F54" s="211" t="s">
        <v>5</v>
      </c>
      <c r="G54" s="211" t="s">
        <v>1244</v>
      </c>
      <c r="H54" s="211"/>
    </row>
    <row r="55" spans="1:8" s="212" customFormat="1">
      <c r="A55" s="210">
        <v>43366</v>
      </c>
      <c r="B55" s="211" t="s">
        <v>4</v>
      </c>
      <c r="C55" s="211">
        <v>1309</v>
      </c>
      <c r="D55" s="211" t="s">
        <v>205</v>
      </c>
      <c r="E55" s="211" t="s">
        <v>5</v>
      </c>
      <c r="F55" s="211" t="s">
        <v>5</v>
      </c>
      <c r="G55" s="211" t="s">
        <v>2713</v>
      </c>
      <c r="H55" s="211"/>
    </row>
    <row r="56" spans="1:8" s="212" customFormat="1">
      <c r="A56" s="210">
        <v>43357</v>
      </c>
      <c r="B56" s="211" t="s">
        <v>4</v>
      </c>
      <c r="C56" s="211">
        <v>4677</v>
      </c>
      <c r="D56" s="211" t="s">
        <v>131</v>
      </c>
      <c r="E56" s="211" t="s">
        <v>5</v>
      </c>
      <c r="F56" s="211" t="s">
        <v>6</v>
      </c>
      <c r="G56" s="211" t="s">
        <v>2702</v>
      </c>
      <c r="H56" s="211"/>
    </row>
    <row r="57" spans="1:8" s="212" customFormat="1">
      <c r="A57" s="210">
        <v>43366</v>
      </c>
      <c r="B57" s="211" t="s">
        <v>4</v>
      </c>
      <c r="C57" s="211">
        <v>7713</v>
      </c>
      <c r="D57" s="211" t="s">
        <v>138</v>
      </c>
      <c r="E57" s="211" t="s">
        <v>5</v>
      </c>
      <c r="F57" s="211" t="s">
        <v>5</v>
      </c>
      <c r="G57" s="211" t="s">
        <v>2703</v>
      </c>
      <c r="H57" s="211"/>
    </row>
    <row r="58" spans="1:8" s="212" customFormat="1">
      <c r="A58" s="210">
        <v>43344</v>
      </c>
      <c r="B58" s="211" t="s">
        <v>7</v>
      </c>
      <c r="C58" s="211">
        <v>54590</v>
      </c>
      <c r="D58" s="211" t="s">
        <v>849</v>
      </c>
      <c r="E58" s="211" t="s">
        <v>7</v>
      </c>
      <c r="F58" s="211" t="s">
        <v>24</v>
      </c>
      <c r="G58" s="211" t="s">
        <v>2590</v>
      </c>
      <c r="H58" s="211"/>
    </row>
    <row r="59" spans="1:8" s="212" customFormat="1">
      <c r="A59" s="210">
        <v>43349</v>
      </c>
      <c r="B59" s="211" t="s">
        <v>4</v>
      </c>
      <c r="C59" s="211">
        <v>8213</v>
      </c>
      <c r="D59" s="211" t="s">
        <v>162</v>
      </c>
      <c r="E59" s="211" t="s">
        <v>5</v>
      </c>
      <c r="F59" s="211" t="s">
        <v>620</v>
      </c>
      <c r="G59" s="211" t="s">
        <v>123</v>
      </c>
      <c r="H59" s="211"/>
    </row>
    <row r="60" spans="1:8" s="212" customFormat="1">
      <c r="A60" s="210">
        <v>43351</v>
      </c>
      <c r="B60" s="211" t="s">
        <v>4</v>
      </c>
      <c r="C60" s="211">
        <v>3931</v>
      </c>
      <c r="D60" s="211" t="s">
        <v>175</v>
      </c>
      <c r="E60" s="211" t="s">
        <v>5</v>
      </c>
      <c r="F60" s="211" t="s">
        <v>7</v>
      </c>
      <c r="G60" s="211" t="s">
        <v>123</v>
      </c>
      <c r="H60" s="211"/>
    </row>
    <row r="61" spans="1:8" s="212" customFormat="1">
      <c r="A61" s="210">
        <v>43354</v>
      </c>
      <c r="B61" s="211" t="s">
        <v>4</v>
      </c>
      <c r="C61" s="218">
        <v>2451</v>
      </c>
      <c r="D61" s="211" t="s">
        <v>205</v>
      </c>
      <c r="E61" s="211" t="s">
        <v>9</v>
      </c>
      <c r="F61" s="211" t="s">
        <v>7</v>
      </c>
      <c r="G61" s="211" t="s">
        <v>123</v>
      </c>
      <c r="H61" s="211"/>
    </row>
    <row r="62" spans="1:8" s="212" customFormat="1">
      <c r="A62" s="210">
        <v>43355</v>
      </c>
      <c r="B62" s="211" t="s">
        <v>4</v>
      </c>
      <c r="C62" s="211">
        <v>5516</v>
      </c>
      <c r="D62" s="211" t="s">
        <v>1858</v>
      </c>
      <c r="E62" s="211" t="s">
        <v>5</v>
      </c>
      <c r="F62" s="211" t="s">
        <v>5</v>
      </c>
      <c r="G62" s="211" t="s">
        <v>123</v>
      </c>
      <c r="H62" s="211"/>
    </row>
    <row r="63" spans="1:8" s="212" customFormat="1">
      <c r="A63" s="210">
        <v>43357</v>
      </c>
      <c r="B63" s="211" t="s">
        <v>4</v>
      </c>
      <c r="C63" s="211">
        <v>6783</v>
      </c>
      <c r="D63" s="211" t="s">
        <v>144</v>
      </c>
      <c r="E63" s="211" t="s">
        <v>12</v>
      </c>
      <c r="F63" s="211" t="s">
        <v>2542</v>
      </c>
      <c r="G63" s="211" t="s">
        <v>123</v>
      </c>
      <c r="H63" s="211"/>
    </row>
    <row r="64" spans="1:8" s="212" customFormat="1">
      <c r="A64" s="210">
        <v>43359</v>
      </c>
      <c r="B64" s="211" t="s">
        <v>4</v>
      </c>
      <c r="C64" s="211">
        <v>4830</v>
      </c>
      <c r="D64" s="211" t="s">
        <v>296</v>
      </c>
      <c r="E64" s="211" t="s">
        <v>7</v>
      </c>
      <c r="F64" s="211" t="s">
        <v>24</v>
      </c>
      <c r="G64" s="211" t="s">
        <v>123</v>
      </c>
      <c r="H64" s="211"/>
    </row>
    <row r="65" spans="1:8" s="212" customFormat="1">
      <c r="A65" s="210">
        <v>43345</v>
      </c>
      <c r="B65" s="211" t="s">
        <v>22</v>
      </c>
      <c r="C65" s="211">
        <v>9660</v>
      </c>
      <c r="D65" s="211" t="s">
        <v>2594</v>
      </c>
      <c r="E65" s="211" t="s">
        <v>984</v>
      </c>
      <c r="F65" s="211" t="s">
        <v>24</v>
      </c>
      <c r="G65" s="211" t="s">
        <v>65</v>
      </c>
      <c r="H65" s="211"/>
    </row>
    <row r="66" spans="1:8" s="212" customFormat="1">
      <c r="A66" s="210">
        <v>43346</v>
      </c>
      <c r="B66" s="211" t="s">
        <v>4</v>
      </c>
      <c r="C66" s="211">
        <v>2156</v>
      </c>
      <c r="D66" s="211" t="s">
        <v>205</v>
      </c>
      <c r="E66" s="211" t="s">
        <v>7</v>
      </c>
      <c r="F66" s="211" t="s">
        <v>2601</v>
      </c>
      <c r="G66" s="211" t="s">
        <v>65</v>
      </c>
      <c r="H66" s="211"/>
    </row>
    <row r="67" spans="1:8" s="212" customFormat="1">
      <c r="A67" s="210">
        <v>43348</v>
      </c>
      <c r="B67" s="211" t="s">
        <v>22</v>
      </c>
      <c r="C67" s="211">
        <v>6031</v>
      </c>
      <c r="D67" s="211" t="s">
        <v>2608</v>
      </c>
      <c r="E67" s="211" t="s">
        <v>7</v>
      </c>
      <c r="F67" s="211" t="s">
        <v>24</v>
      </c>
      <c r="G67" s="211" t="s">
        <v>65</v>
      </c>
      <c r="H67" s="211"/>
    </row>
    <row r="68" spans="1:8" s="212" customFormat="1">
      <c r="A68" s="210">
        <v>43349</v>
      </c>
      <c r="B68" s="211" t="s">
        <v>4</v>
      </c>
      <c r="C68" s="211">
        <v>1254</v>
      </c>
      <c r="D68" s="211" t="s">
        <v>205</v>
      </c>
      <c r="E68" s="211" t="s">
        <v>7</v>
      </c>
      <c r="F68" s="211" t="s">
        <v>28</v>
      </c>
      <c r="G68" s="211" t="s">
        <v>65</v>
      </c>
      <c r="H68" s="211"/>
    </row>
    <row r="69" spans="1:8" s="212" customFormat="1">
      <c r="A69" s="210">
        <v>43349</v>
      </c>
      <c r="B69" s="211" t="s">
        <v>7</v>
      </c>
      <c r="C69" s="211">
        <v>42000</v>
      </c>
      <c r="D69" s="211" t="s">
        <v>2619</v>
      </c>
      <c r="E69" s="211" t="s">
        <v>7</v>
      </c>
      <c r="F69" s="211" t="s">
        <v>60</v>
      </c>
      <c r="G69" s="211" t="s">
        <v>65</v>
      </c>
      <c r="H69" s="211"/>
    </row>
    <row r="70" spans="1:8" s="212" customFormat="1">
      <c r="A70" s="210">
        <v>43350</v>
      </c>
      <c r="B70" s="211" t="s">
        <v>7</v>
      </c>
      <c r="C70" s="211">
        <v>5490</v>
      </c>
      <c r="D70" s="211" t="s">
        <v>1725</v>
      </c>
      <c r="E70" s="211" t="s">
        <v>7</v>
      </c>
      <c r="F70" s="211" t="s">
        <v>2622</v>
      </c>
      <c r="G70" s="211" t="s">
        <v>65</v>
      </c>
      <c r="H70" s="211"/>
    </row>
    <row r="71" spans="1:8" s="212" customFormat="1">
      <c r="A71" s="210">
        <v>43351</v>
      </c>
      <c r="B71" s="211" t="s">
        <v>4</v>
      </c>
      <c r="C71" s="211">
        <v>8560</v>
      </c>
      <c r="D71" s="211" t="s">
        <v>286</v>
      </c>
      <c r="E71" s="211" t="s">
        <v>7</v>
      </c>
      <c r="F71" s="211" t="s">
        <v>5</v>
      </c>
      <c r="G71" s="211" t="s">
        <v>65</v>
      </c>
      <c r="H71" s="211"/>
    </row>
    <row r="72" spans="1:8" s="212" customFormat="1">
      <c r="A72" s="210">
        <v>43356</v>
      </c>
      <c r="B72" s="211" t="s">
        <v>4</v>
      </c>
      <c r="C72" s="211">
        <v>4970</v>
      </c>
      <c r="D72" s="211" t="s">
        <v>199</v>
      </c>
      <c r="E72" s="211" t="s">
        <v>5</v>
      </c>
      <c r="F72" s="211" t="s">
        <v>7</v>
      </c>
      <c r="G72" s="211" t="s">
        <v>65</v>
      </c>
      <c r="H72" s="211"/>
    </row>
    <row r="73" spans="1:8" s="212" customFormat="1">
      <c r="A73" s="210">
        <v>43359</v>
      </c>
      <c r="B73" s="211" t="s">
        <v>4</v>
      </c>
      <c r="C73" s="211">
        <v>6616</v>
      </c>
      <c r="D73" s="211" t="s">
        <v>1084</v>
      </c>
      <c r="E73" s="211" t="s">
        <v>24</v>
      </c>
      <c r="F73" s="211" t="s">
        <v>7</v>
      </c>
      <c r="G73" s="211" t="s">
        <v>65</v>
      </c>
      <c r="H73" s="211"/>
    </row>
    <row r="74" spans="1:8" s="212" customFormat="1">
      <c r="A74" s="210">
        <v>43363</v>
      </c>
      <c r="B74" s="211" t="s">
        <v>7</v>
      </c>
      <c r="C74" s="211">
        <v>66000</v>
      </c>
      <c r="D74" s="211" t="s">
        <v>2674</v>
      </c>
      <c r="E74" s="211" t="s">
        <v>28</v>
      </c>
      <c r="F74" s="211" t="s">
        <v>2675</v>
      </c>
      <c r="G74" s="211" t="s">
        <v>65</v>
      </c>
      <c r="H74" s="211"/>
    </row>
    <row r="75" spans="1:8" s="212" customFormat="1">
      <c r="A75" s="210">
        <v>43365</v>
      </c>
      <c r="B75" s="211" t="s">
        <v>4</v>
      </c>
      <c r="C75" s="211">
        <v>2222</v>
      </c>
      <c r="D75" s="211" t="s">
        <v>205</v>
      </c>
      <c r="E75" s="211" t="s">
        <v>693</v>
      </c>
      <c r="F75" s="211" t="s">
        <v>79</v>
      </c>
      <c r="G75" s="211" t="s">
        <v>65</v>
      </c>
      <c r="H75" s="211"/>
    </row>
    <row r="76" spans="1:8" s="212" customFormat="1">
      <c r="A76" s="210">
        <v>43366</v>
      </c>
      <c r="B76" s="211" t="s">
        <v>4</v>
      </c>
      <c r="C76" s="211">
        <v>1862</v>
      </c>
      <c r="D76" s="211" t="s">
        <v>205</v>
      </c>
      <c r="E76" s="211" t="s">
        <v>5</v>
      </c>
      <c r="F76" s="211" t="s">
        <v>5</v>
      </c>
      <c r="G76" s="211" t="s">
        <v>65</v>
      </c>
      <c r="H76" s="211"/>
    </row>
    <row r="77" spans="1:8" s="212" customFormat="1">
      <c r="A77" s="210">
        <v>43366</v>
      </c>
      <c r="B77" s="211" t="s">
        <v>4</v>
      </c>
      <c r="C77" s="211">
        <v>1449</v>
      </c>
      <c r="D77" s="211" t="s">
        <v>205</v>
      </c>
      <c r="E77" s="211" t="s">
        <v>25</v>
      </c>
      <c r="F77" s="211" t="s">
        <v>1541</v>
      </c>
      <c r="G77" s="211" t="s">
        <v>65</v>
      </c>
      <c r="H77" s="211"/>
    </row>
    <row r="78" spans="1:8" s="212" customFormat="1">
      <c r="A78" s="210">
        <v>43366</v>
      </c>
      <c r="B78" s="211" t="s">
        <v>6</v>
      </c>
      <c r="C78" s="211">
        <v>51069</v>
      </c>
      <c r="D78" s="211" t="s">
        <v>465</v>
      </c>
      <c r="E78" s="211" t="s">
        <v>2686</v>
      </c>
      <c r="F78" s="211" t="s">
        <v>24</v>
      </c>
      <c r="G78" s="211" t="s">
        <v>65</v>
      </c>
      <c r="H78" s="211"/>
    </row>
    <row r="79" spans="1:8" s="212" customFormat="1">
      <c r="A79" s="210">
        <v>43366</v>
      </c>
      <c r="B79" s="211" t="s">
        <v>6</v>
      </c>
      <c r="C79" s="211">
        <v>66806</v>
      </c>
      <c r="D79" s="211" t="s">
        <v>1191</v>
      </c>
      <c r="E79" s="211" t="s">
        <v>6</v>
      </c>
      <c r="F79" s="211" t="s">
        <v>6</v>
      </c>
      <c r="G79" s="211" t="s">
        <v>65</v>
      </c>
      <c r="H79" s="211"/>
    </row>
    <row r="80" spans="1:8" s="212" customFormat="1">
      <c r="A80" s="210">
        <v>43366</v>
      </c>
      <c r="B80" s="211" t="s">
        <v>6</v>
      </c>
      <c r="C80" s="211">
        <v>54763</v>
      </c>
      <c r="D80" s="211" t="s">
        <v>2688</v>
      </c>
      <c r="E80" s="211" t="s">
        <v>6</v>
      </c>
      <c r="F80" s="211" t="s">
        <v>6</v>
      </c>
      <c r="G80" s="211" t="s">
        <v>65</v>
      </c>
      <c r="H80" s="211"/>
    </row>
    <row r="81" spans="1:8" s="212" customFormat="1">
      <c r="A81" s="210">
        <v>43366</v>
      </c>
      <c r="B81" s="211" t="s">
        <v>4</v>
      </c>
      <c r="C81" s="211">
        <v>6700</v>
      </c>
      <c r="D81" s="211" t="s">
        <v>326</v>
      </c>
      <c r="E81" s="211" t="s">
        <v>18</v>
      </c>
      <c r="F81" s="211" t="s">
        <v>7</v>
      </c>
      <c r="G81" s="211" t="s">
        <v>65</v>
      </c>
      <c r="H81" s="211"/>
    </row>
    <row r="82" spans="1:8" s="212" customFormat="1">
      <c r="A82" s="210">
        <v>43351</v>
      </c>
      <c r="B82" s="211" t="s">
        <v>22</v>
      </c>
      <c r="C82" s="211">
        <v>4790</v>
      </c>
      <c r="D82" s="211" t="s">
        <v>2626</v>
      </c>
      <c r="E82" s="211" t="s">
        <v>24</v>
      </c>
      <c r="F82" s="211" t="s">
        <v>6</v>
      </c>
      <c r="G82" s="211" t="s">
        <v>1189</v>
      </c>
      <c r="H82" s="211"/>
    </row>
    <row r="83" spans="1:8" s="212" customFormat="1">
      <c r="A83" s="210">
        <v>43351</v>
      </c>
      <c r="B83" s="211" t="s">
        <v>4</v>
      </c>
      <c r="C83" s="211">
        <v>9278</v>
      </c>
      <c r="D83" s="211" t="s">
        <v>200</v>
      </c>
      <c r="E83" s="211" t="s">
        <v>5</v>
      </c>
      <c r="F83" s="211" t="s">
        <v>7</v>
      </c>
      <c r="G83" s="211" t="s">
        <v>2712</v>
      </c>
      <c r="H83" s="211"/>
    </row>
    <row r="84" spans="1:8" s="212" customFormat="1">
      <c r="A84" s="210">
        <v>43352</v>
      </c>
      <c r="B84" s="211" t="s">
        <v>4</v>
      </c>
      <c r="C84" s="211">
        <v>7635</v>
      </c>
      <c r="D84" s="211" t="s">
        <v>2635</v>
      </c>
      <c r="E84" s="211" t="s">
        <v>5</v>
      </c>
      <c r="F84" s="211" t="s">
        <v>7</v>
      </c>
      <c r="G84" s="211" t="s">
        <v>2712</v>
      </c>
      <c r="H84" s="211"/>
    </row>
    <row r="85" spans="1:8" s="212" customFormat="1">
      <c r="A85" s="210">
        <v>43344</v>
      </c>
      <c r="B85" s="211" t="s">
        <v>250</v>
      </c>
      <c r="C85" s="211" t="s">
        <v>2587</v>
      </c>
      <c r="D85" s="211" t="s">
        <v>2588</v>
      </c>
      <c r="E85" s="211" t="s">
        <v>24</v>
      </c>
      <c r="F85" s="211" t="s">
        <v>28</v>
      </c>
      <c r="G85" s="211" t="s">
        <v>2714</v>
      </c>
      <c r="H85" s="211"/>
    </row>
    <row r="86" spans="1:8" s="212" customFormat="1">
      <c r="A86" s="210">
        <v>43365</v>
      </c>
      <c r="B86" s="211" t="s">
        <v>4</v>
      </c>
      <c r="C86" s="211">
        <v>7412</v>
      </c>
      <c r="D86" s="211" t="s">
        <v>373</v>
      </c>
      <c r="E86" s="211" t="s">
        <v>5</v>
      </c>
      <c r="F86" s="211" t="s">
        <v>7</v>
      </c>
      <c r="G86" s="211" t="s">
        <v>794</v>
      </c>
      <c r="H86" s="211"/>
    </row>
    <row r="87" spans="1:8" s="212" customFormat="1">
      <c r="A87" s="210">
        <v>43351</v>
      </c>
      <c r="B87" s="211" t="s">
        <v>4</v>
      </c>
      <c r="C87" s="211">
        <v>3270</v>
      </c>
      <c r="D87" s="211" t="s">
        <v>333</v>
      </c>
      <c r="E87" s="211" t="s">
        <v>888</v>
      </c>
      <c r="F87" s="211" t="s">
        <v>7</v>
      </c>
      <c r="G87" s="211" t="s">
        <v>794</v>
      </c>
      <c r="H87" s="211"/>
    </row>
    <row r="88" spans="1:8" s="212" customFormat="1">
      <c r="A88" s="210">
        <v>43352</v>
      </c>
      <c r="B88" s="211" t="s">
        <v>4</v>
      </c>
      <c r="C88" s="211">
        <v>8004</v>
      </c>
      <c r="D88" s="211" t="s">
        <v>162</v>
      </c>
      <c r="E88" s="211" t="s">
        <v>18</v>
      </c>
      <c r="F88" s="211" t="s">
        <v>100</v>
      </c>
      <c r="G88" s="211" t="s">
        <v>794</v>
      </c>
      <c r="H88" s="211"/>
    </row>
    <row r="89" spans="1:8" s="212" customFormat="1">
      <c r="A89" s="210">
        <v>43364</v>
      </c>
      <c r="B89" s="211" t="s">
        <v>7</v>
      </c>
      <c r="C89" s="211">
        <v>57500</v>
      </c>
      <c r="D89" s="211" t="s">
        <v>329</v>
      </c>
      <c r="E89" s="211" t="s">
        <v>7</v>
      </c>
      <c r="F89" s="211" t="s">
        <v>6</v>
      </c>
      <c r="G89" s="211" t="s">
        <v>794</v>
      </c>
      <c r="H89" s="211"/>
    </row>
    <row r="90" spans="1:8" s="212" customFormat="1">
      <c r="A90" s="210">
        <v>43354</v>
      </c>
      <c r="B90" s="211" t="s">
        <v>4</v>
      </c>
      <c r="C90" s="211">
        <v>8086</v>
      </c>
      <c r="D90" s="211" t="s">
        <v>133</v>
      </c>
      <c r="E90" s="211" t="s">
        <v>24</v>
      </c>
      <c r="F90" s="211" t="s">
        <v>28</v>
      </c>
      <c r="G90" s="211" t="s">
        <v>794</v>
      </c>
      <c r="H90" s="211"/>
    </row>
    <row r="91" spans="1:8" s="212" customFormat="1">
      <c r="A91" s="210">
        <v>43366</v>
      </c>
      <c r="B91" s="211" t="s">
        <v>4</v>
      </c>
      <c r="C91" s="211">
        <v>4940</v>
      </c>
      <c r="D91" s="211" t="s">
        <v>152</v>
      </c>
      <c r="E91" s="211" t="s">
        <v>5</v>
      </c>
      <c r="F91" s="211" t="s">
        <v>5</v>
      </c>
      <c r="G91" s="211" t="s">
        <v>794</v>
      </c>
      <c r="H91" s="211"/>
    </row>
    <row r="92" spans="1:8" s="212" customFormat="1">
      <c r="A92" s="210">
        <v>43358</v>
      </c>
      <c r="B92" s="211" t="s">
        <v>6</v>
      </c>
      <c r="C92" s="211">
        <v>53577</v>
      </c>
      <c r="D92" s="211" t="s">
        <v>2656</v>
      </c>
      <c r="E92" s="211" t="s">
        <v>6</v>
      </c>
      <c r="F92" s="211" t="s">
        <v>24</v>
      </c>
      <c r="G92" s="211" t="s">
        <v>609</v>
      </c>
      <c r="H92" s="211"/>
    </row>
    <row r="93" spans="1:8" s="212" customFormat="1">
      <c r="A93" s="210">
        <v>43358</v>
      </c>
      <c r="B93" s="211" t="s">
        <v>7</v>
      </c>
      <c r="C93" s="211">
        <v>57710</v>
      </c>
      <c r="D93" s="211" t="s">
        <v>1918</v>
      </c>
      <c r="E93" s="211" t="s">
        <v>7</v>
      </c>
      <c r="F93" s="211" t="s">
        <v>24</v>
      </c>
      <c r="G93" s="211" t="s">
        <v>609</v>
      </c>
      <c r="H93" s="211"/>
    </row>
    <row r="94" spans="1:8" s="212" customFormat="1">
      <c r="A94" s="210">
        <v>43359</v>
      </c>
      <c r="B94" s="211" t="s">
        <v>4</v>
      </c>
      <c r="C94" s="211">
        <v>4581</v>
      </c>
      <c r="D94" s="211" t="s">
        <v>131</v>
      </c>
      <c r="E94" s="211" t="s">
        <v>24</v>
      </c>
      <c r="F94" s="211" t="s">
        <v>24</v>
      </c>
      <c r="G94" s="211" t="s">
        <v>609</v>
      </c>
      <c r="H94" s="211"/>
    </row>
    <row r="95" spans="1:8" s="212" customFormat="1">
      <c r="A95" s="210">
        <v>43366</v>
      </c>
      <c r="B95" s="211" t="s">
        <v>4</v>
      </c>
      <c r="C95" s="211">
        <v>3385</v>
      </c>
      <c r="D95" s="211" t="s">
        <v>665</v>
      </c>
      <c r="E95" s="211" t="s">
        <v>5</v>
      </c>
      <c r="F95" s="211" t="s">
        <v>5</v>
      </c>
      <c r="G95" s="211" t="s">
        <v>609</v>
      </c>
      <c r="H95" s="211"/>
    </row>
    <row r="96" spans="1:8" s="212" customFormat="1">
      <c r="A96" s="210">
        <v>43346</v>
      </c>
      <c r="B96" s="211" t="s">
        <v>6</v>
      </c>
      <c r="C96" s="211">
        <v>82178</v>
      </c>
      <c r="D96" s="211" t="s">
        <v>2602</v>
      </c>
      <c r="E96" s="211" t="s">
        <v>6</v>
      </c>
      <c r="F96" s="211" t="s">
        <v>24</v>
      </c>
      <c r="G96" s="211" t="s">
        <v>2710</v>
      </c>
      <c r="H96" s="211"/>
    </row>
    <row r="97" spans="1:8" s="212" customFormat="1">
      <c r="A97" s="210">
        <v>43356</v>
      </c>
      <c r="B97" s="211" t="s">
        <v>1344</v>
      </c>
      <c r="C97" s="211">
        <v>122500</v>
      </c>
      <c r="D97" s="211" t="s">
        <v>2648</v>
      </c>
      <c r="E97" s="211" t="s">
        <v>2649</v>
      </c>
      <c r="F97" s="211" t="s">
        <v>24</v>
      </c>
      <c r="G97" s="211" t="s">
        <v>2711</v>
      </c>
      <c r="H97" s="211"/>
    </row>
    <row r="98" spans="1:8" s="212" customFormat="1">
      <c r="A98" s="210">
        <v>43356</v>
      </c>
      <c r="B98" s="211" t="s">
        <v>4</v>
      </c>
      <c r="C98" s="211">
        <v>4514</v>
      </c>
      <c r="D98" s="211" t="s">
        <v>131</v>
      </c>
      <c r="E98" s="211" t="s">
        <v>12</v>
      </c>
      <c r="F98" s="211" t="s">
        <v>24</v>
      </c>
      <c r="G98" s="211" t="s">
        <v>2717</v>
      </c>
      <c r="H98" s="211"/>
    </row>
    <row r="99" spans="1:8" s="212" customFormat="1">
      <c r="A99" s="210">
        <v>43351</v>
      </c>
      <c r="B99" s="211" t="s">
        <v>4</v>
      </c>
      <c r="C99" s="211">
        <v>7230</v>
      </c>
      <c r="D99" s="211" t="s">
        <v>156</v>
      </c>
      <c r="E99" s="211" t="s">
        <v>451</v>
      </c>
      <c r="F99" s="211" t="s">
        <v>27</v>
      </c>
      <c r="G99" s="211" t="s">
        <v>21</v>
      </c>
      <c r="H99" s="211"/>
    </row>
    <row r="100" spans="1:8" s="212" customFormat="1">
      <c r="A100" s="210">
        <v>43357</v>
      </c>
      <c r="B100" s="211" t="s">
        <v>4</v>
      </c>
      <c r="C100" s="211">
        <v>3427</v>
      </c>
      <c r="D100" s="211" t="s">
        <v>168</v>
      </c>
      <c r="E100" s="211" t="s">
        <v>5</v>
      </c>
      <c r="F100" s="211" t="s">
        <v>7</v>
      </c>
      <c r="G100" s="211" t="s">
        <v>21</v>
      </c>
      <c r="H100" s="211"/>
    </row>
    <row r="101" spans="1:8" s="212" customFormat="1">
      <c r="A101" s="210">
        <v>43358</v>
      </c>
      <c r="B101" s="211" t="s">
        <v>4</v>
      </c>
      <c r="C101" s="211">
        <v>1635</v>
      </c>
      <c r="D101" s="211" t="s">
        <v>205</v>
      </c>
      <c r="E101" s="211" t="s">
        <v>5</v>
      </c>
      <c r="F101" s="211" t="s">
        <v>6</v>
      </c>
      <c r="G101" s="211" t="s">
        <v>2658</v>
      </c>
      <c r="H101" s="211"/>
    </row>
    <row r="102" spans="1:8" s="212" customFormat="1">
      <c r="A102" s="210">
        <v>43366</v>
      </c>
      <c r="B102" s="211" t="s">
        <v>4</v>
      </c>
      <c r="C102" s="211">
        <v>4946</v>
      </c>
      <c r="D102" s="211" t="s">
        <v>152</v>
      </c>
      <c r="E102" s="211" t="s">
        <v>5</v>
      </c>
      <c r="F102" s="211" t="s">
        <v>5</v>
      </c>
      <c r="G102" s="211" t="s">
        <v>470</v>
      </c>
      <c r="H102" s="211"/>
    </row>
    <row r="103" spans="1:8" s="212" customFormat="1">
      <c r="A103" s="210">
        <v>43366</v>
      </c>
      <c r="B103" s="211" t="s">
        <v>4</v>
      </c>
      <c r="C103" s="211">
        <v>4912</v>
      </c>
      <c r="D103" s="211" t="s">
        <v>152</v>
      </c>
      <c r="E103" s="211" t="s">
        <v>5</v>
      </c>
      <c r="F103" s="211" t="s">
        <v>5</v>
      </c>
      <c r="G103" s="211" t="s">
        <v>470</v>
      </c>
      <c r="H103" s="211"/>
    </row>
    <row r="104" spans="1:8" s="212" customFormat="1">
      <c r="A104" s="210">
        <v>43350</v>
      </c>
      <c r="B104" s="211" t="s">
        <v>4</v>
      </c>
      <c r="C104" s="211">
        <v>4668</v>
      </c>
      <c r="D104" s="211" t="s">
        <v>131</v>
      </c>
      <c r="E104" s="211" t="s">
        <v>5</v>
      </c>
      <c r="F104" s="211" t="s">
        <v>2620</v>
      </c>
      <c r="G104" s="211" t="s">
        <v>2707</v>
      </c>
      <c r="H104" s="211"/>
    </row>
    <row r="105" spans="1:8" s="212" customFormat="1">
      <c r="A105" s="210">
        <v>43352</v>
      </c>
      <c r="B105" s="211" t="s">
        <v>4</v>
      </c>
      <c r="C105" s="211">
        <v>4597</v>
      </c>
      <c r="D105" s="211" t="s">
        <v>131</v>
      </c>
      <c r="E105" s="211" t="s">
        <v>14</v>
      </c>
      <c r="F105" s="211" t="s">
        <v>24</v>
      </c>
      <c r="G105" s="211" t="s">
        <v>2707</v>
      </c>
      <c r="H105" s="211"/>
    </row>
    <row r="106" spans="1:8" s="212" customFormat="1">
      <c r="A106" s="210">
        <v>43345</v>
      </c>
      <c r="B106" s="211" t="s">
        <v>4</v>
      </c>
      <c r="C106" s="211">
        <v>4520</v>
      </c>
      <c r="D106" s="211" t="s">
        <v>131</v>
      </c>
      <c r="E106" s="211" t="s">
        <v>5</v>
      </c>
      <c r="F106" s="211" t="s">
        <v>24</v>
      </c>
      <c r="G106" s="211" t="s">
        <v>2708</v>
      </c>
      <c r="H106" s="211"/>
    </row>
    <row r="107" spans="1:8" s="212" customFormat="1">
      <c r="A107" s="210">
        <v>43347</v>
      </c>
      <c r="B107" s="211" t="s">
        <v>4</v>
      </c>
      <c r="C107" s="211">
        <v>8374</v>
      </c>
      <c r="D107" s="211" t="s">
        <v>154</v>
      </c>
      <c r="E107" s="211" t="s">
        <v>5</v>
      </c>
      <c r="F107" s="211" t="s">
        <v>7</v>
      </c>
      <c r="G107" s="211" t="s">
        <v>2709</v>
      </c>
      <c r="H107" s="211"/>
    </row>
    <row r="108" spans="1:8" s="212" customFormat="1">
      <c r="A108" s="210">
        <v>43346</v>
      </c>
      <c r="B108" s="211" t="s">
        <v>4</v>
      </c>
      <c r="C108" s="211">
        <v>4915</v>
      </c>
      <c r="D108" s="211" t="s">
        <v>386</v>
      </c>
      <c r="E108" s="211" t="s">
        <v>5</v>
      </c>
      <c r="F108" s="211" t="s">
        <v>7</v>
      </c>
      <c r="G108" s="211" t="s">
        <v>2599</v>
      </c>
      <c r="H108" s="211"/>
    </row>
    <row r="109" spans="1:8" s="212" customFormat="1">
      <c r="A109" s="210">
        <v>43346</v>
      </c>
      <c r="B109" s="211" t="s">
        <v>4</v>
      </c>
      <c r="C109" s="211">
        <v>2125</v>
      </c>
      <c r="D109" s="211" t="s">
        <v>205</v>
      </c>
      <c r="E109" s="211" t="s">
        <v>79</v>
      </c>
      <c r="F109" s="211" t="s">
        <v>24</v>
      </c>
      <c r="G109" s="211" t="s">
        <v>391</v>
      </c>
      <c r="H109" s="211"/>
    </row>
    <row r="110" spans="1:8" s="212" customFormat="1">
      <c r="A110" s="210">
        <v>43348</v>
      </c>
      <c r="B110" s="211" t="s">
        <v>4</v>
      </c>
      <c r="C110" s="211">
        <v>7381</v>
      </c>
      <c r="D110" s="211" t="s">
        <v>1107</v>
      </c>
      <c r="E110" s="211" t="s">
        <v>5</v>
      </c>
      <c r="F110" s="211" t="s">
        <v>7</v>
      </c>
      <c r="G110" s="211" t="s">
        <v>2609</v>
      </c>
      <c r="H110" s="211"/>
    </row>
    <row r="111" spans="1:8" s="212" customFormat="1">
      <c r="A111" s="210">
        <v>43366</v>
      </c>
      <c r="B111" s="211" t="s">
        <v>4</v>
      </c>
      <c r="C111" s="211">
        <v>1948</v>
      </c>
      <c r="D111" s="211" t="s">
        <v>205</v>
      </c>
      <c r="E111" s="211" t="s">
        <v>489</v>
      </c>
      <c r="F111" s="211" t="s">
        <v>7</v>
      </c>
      <c r="G111" s="211" t="s">
        <v>877</v>
      </c>
      <c r="H111" s="211"/>
    </row>
    <row r="112" spans="1:8" s="212" customFormat="1">
      <c r="A112" s="210">
        <v>43359</v>
      </c>
      <c r="B112" s="211" t="s">
        <v>4</v>
      </c>
      <c r="C112" s="211">
        <v>4411</v>
      </c>
      <c r="D112" s="211" t="s">
        <v>139</v>
      </c>
      <c r="E112" s="211" t="s">
        <v>5</v>
      </c>
      <c r="F112" s="211" t="s">
        <v>119</v>
      </c>
      <c r="G112" s="211" t="s">
        <v>2704</v>
      </c>
      <c r="H112" s="211"/>
    </row>
    <row r="113" spans="1:8" s="212" customFormat="1">
      <c r="A113" s="210">
        <v>43350</v>
      </c>
      <c r="B113" s="211" t="s">
        <v>4</v>
      </c>
      <c r="C113" s="211">
        <v>8351</v>
      </c>
      <c r="D113" s="211" t="s">
        <v>149</v>
      </c>
      <c r="E113" s="211" t="s">
        <v>5</v>
      </c>
      <c r="F113" s="211" t="s">
        <v>2624</v>
      </c>
      <c r="G113" s="211" t="s">
        <v>878</v>
      </c>
      <c r="H113" s="211"/>
    </row>
    <row r="114" spans="1:8" s="212" customFormat="1">
      <c r="A114" s="210">
        <v>43362</v>
      </c>
      <c r="B114" s="211" t="s">
        <v>4</v>
      </c>
      <c r="C114" s="211">
        <v>2125</v>
      </c>
      <c r="D114" s="211" t="s">
        <v>205</v>
      </c>
      <c r="E114" s="211" t="s">
        <v>5</v>
      </c>
      <c r="F114" s="211" t="s">
        <v>228</v>
      </c>
      <c r="G114" s="211" t="s">
        <v>1021</v>
      </c>
      <c r="H114" s="211"/>
    </row>
    <row r="115" spans="1:8" s="212" customFormat="1">
      <c r="A115" s="210">
        <v>43354</v>
      </c>
      <c r="B115" s="211" t="s">
        <v>4</v>
      </c>
      <c r="C115" s="211">
        <v>4712</v>
      </c>
      <c r="D115" s="211" t="s">
        <v>180</v>
      </c>
      <c r="E115" s="211" t="s">
        <v>5</v>
      </c>
      <c r="F115" s="211" t="s">
        <v>7</v>
      </c>
      <c r="G115" s="211" t="s">
        <v>2705</v>
      </c>
      <c r="H115" s="211"/>
    </row>
    <row r="116" spans="1:8" s="212" customFormat="1">
      <c r="A116" s="210">
        <v>43352</v>
      </c>
      <c r="B116" s="211" t="s">
        <v>7</v>
      </c>
      <c r="C116" s="211">
        <v>57100</v>
      </c>
      <c r="D116" s="211" t="s">
        <v>369</v>
      </c>
      <c r="E116" s="211" t="s">
        <v>7</v>
      </c>
      <c r="F116" s="211" t="s">
        <v>7</v>
      </c>
      <c r="G116" s="211" t="s">
        <v>1024</v>
      </c>
      <c r="H116" s="211"/>
    </row>
    <row r="117" spans="1:8" s="212" customFormat="1">
      <c r="A117" s="210">
        <v>43349</v>
      </c>
      <c r="B117" s="211" t="s">
        <v>4</v>
      </c>
      <c r="C117" s="211">
        <v>8523</v>
      </c>
      <c r="D117" s="211" t="s">
        <v>1196</v>
      </c>
      <c r="E117" s="211" t="s">
        <v>5</v>
      </c>
      <c r="F117" s="211" t="s">
        <v>7</v>
      </c>
      <c r="G117" s="211" t="s">
        <v>2706</v>
      </c>
      <c r="H117" s="211"/>
    </row>
    <row r="118" spans="1:8" s="212" customFormat="1">
      <c r="A118" s="210">
        <v>43351</v>
      </c>
      <c r="B118" s="211" t="s">
        <v>4</v>
      </c>
      <c r="C118" s="211">
        <v>1511</v>
      </c>
      <c r="D118" s="211" t="s">
        <v>205</v>
      </c>
      <c r="E118" s="211" t="s">
        <v>5</v>
      </c>
      <c r="F118" s="211" t="s">
        <v>7</v>
      </c>
      <c r="G118" s="211" t="s">
        <v>1047</v>
      </c>
      <c r="H118" s="211"/>
    </row>
    <row r="119" spans="1:8" s="212" customFormat="1">
      <c r="A119" s="210">
        <v>43344</v>
      </c>
      <c r="B119" s="211" t="s">
        <v>4</v>
      </c>
      <c r="C119" s="211">
        <v>1530</v>
      </c>
      <c r="D119" s="211" t="s">
        <v>205</v>
      </c>
      <c r="E119" s="211" t="s">
        <v>5</v>
      </c>
      <c r="F119" s="211" t="s">
        <v>6</v>
      </c>
      <c r="G119" s="211" t="s">
        <v>2592</v>
      </c>
      <c r="H119" s="211"/>
    </row>
    <row r="120" spans="1:8" s="212" customFormat="1">
      <c r="A120" s="210">
        <v>43347</v>
      </c>
      <c r="B120" s="211" t="s">
        <v>4</v>
      </c>
      <c r="C120" s="211">
        <v>3885</v>
      </c>
      <c r="D120" s="211" t="s">
        <v>306</v>
      </c>
      <c r="E120" s="211" t="s">
        <v>24</v>
      </c>
      <c r="F120" s="211" t="s">
        <v>28</v>
      </c>
      <c r="G120" s="211" t="s">
        <v>48</v>
      </c>
      <c r="H120" s="211"/>
    </row>
    <row r="121" spans="1:8" s="212" customFormat="1">
      <c r="A121" s="210">
        <v>43345</v>
      </c>
      <c r="B121" s="211" t="s">
        <v>6</v>
      </c>
      <c r="C121" s="211">
        <v>66706</v>
      </c>
      <c r="D121" s="211" t="s">
        <v>219</v>
      </c>
      <c r="E121" s="211" t="s">
        <v>620</v>
      </c>
      <c r="F121" s="211" t="s">
        <v>7</v>
      </c>
      <c r="G121" s="211" t="s">
        <v>1833</v>
      </c>
      <c r="H121" s="211"/>
    </row>
    <row r="122" spans="1:8" s="212" customFormat="1">
      <c r="A122" s="210">
        <v>43346</v>
      </c>
      <c r="B122" s="211" t="s">
        <v>4</v>
      </c>
      <c r="C122" s="211">
        <v>5617</v>
      </c>
      <c r="D122" s="211" t="s">
        <v>196</v>
      </c>
      <c r="E122" s="211" t="s">
        <v>7</v>
      </c>
      <c r="F122" s="211" t="s">
        <v>28</v>
      </c>
      <c r="G122" s="211" t="s">
        <v>1833</v>
      </c>
      <c r="H122" s="211"/>
    </row>
    <row r="123" spans="1:8" s="212" customFormat="1">
      <c r="A123" s="210">
        <v>43349</v>
      </c>
      <c r="B123" s="211" t="s">
        <v>4</v>
      </c>
      <c r="C123" s="211">
        <v>9170</v>
      </c>
      <c r="D123" s="211" t="s">
        <v>650</v>
      </c>
      <c r="E123" s="211" t="s">
        <v>5</v>
      </c>
      <c r="F123" s="211" t="s">
        <v>7</v>
      </c>
      <c r="G123" s="211" t="s">
        <v>1833</v>
      </c>
      <c r="H123" s="211"/>
    </row>
    <row r="124" spans="1:8" s="212" customFormat="1">
      <c r="A124" s="210">
        <v>43359</v>
      </c>
      <c r="B124" s="211" t="s">
        <v>7</v>
      </c>
      <c r="C124" s="211">
        <v>54490</v>
      </c>
      <c r="D124" s="211" t="s">
        <v>817</v>
      </c>
      <c r="E124" s="211" t="s">
        <v>7</v>
      </c>
      <c r="F124" s="211" t="s">
        <v>7</v>
      </c>
      <c r="G124" s="211" t="s">
        <v>1833</v>
      </c>
      <c r="H124" s="211"/>
    </row>
    <row r="125" spans="1:8" s="212" customFormat="1">
      <c r="A125" s="210">
        <v>43362</v>
      </c>
      <c r="B125" s="211" t="s">
        <v>22</v>
      </c>
      <c r="C125" s="211">
        <v>8000</v>
      </c>
      <c r="D125" s="211" t="s">
        <v>2670</v>
      </c>
      <c r="E125" s="211" t="s">
        <v>984</v>
      </c>
      <c r="F125" s="211" t="s">
        <v>35</v>
      </c>
      <c r="G125" s="211" t="s">
        <v>1833</v>
      </c>
      <c r="H125" s="211"/>
    </row>
    <row r="126" spans="1:8" s="212" customFormat="1">
      <c r="A126" s="210">
        <v>43366</v>
      </c>
      <c r="B126" s="211" t="s">
        <v>4</v>
      </c>
      <c r="C126" s="211">
        <v>6450</v>
      </c>
      <c r="D126" s="211" t="s">
        <v>157</v>
      </c>
      <c r="E126" s="211" t="s">
        <v>5</v>
      </c>
      <c r="F126" s="211" t="s">
        <v>5</v>
      </c>
      <c r="G126" s="211" t="s">
        <v>2715</v>
      </c>
      <c r="H126" s="211"/>
    </row>
    <row r="127" spans="1:8" s="212" customFormat="1">
      <c r="A127" s="210">
        <v>43368</v>
      </c>
      <c r="B127" s="211" t="s">
        <v>6</v>
      </c>
      <c r="C127" s="211">
        <v>76131</v>
      </c>
      <c r="D127" s="211" t="s">
        <v>2696</v>
      </c>
      <c r="E127" s="211" t="s">
        <v>6</v>
      </c>
      <c r="F127" s="211" t="s">
        <v>6</v>
      </c>
      <c r="G127" s="211" t="s">
        <v>2716</v>
      </c>
      <c r="H127" s="211"/>
    </row>
    <row r="129" spans="7:10" ht="21">
      <c r="G129" s="681" t="s">
        <v>763</v>
      </c>
      <c r="H129">
        <v>2</v>
      </c>
      <c r="I129" s="150">
        <f t="shared" ref="I129:I138" si="0">H129/$H$139</f>
        <v>1.6E-2</v>
      </c>
    </row>
    <row r="130" spans="7:10" ht="21">
      <c r="G130" s="681" t="s">
        <v>779</v>
      </c>
      <c r="H130">
        <v>33</v>
      </c>
      <c r="I130" s="150">
        <f t="shared" si="0"/>
        <v>0.26400000000000001</v>
      </c>
    </row>
    <row r="131" spans="7:10" ht="21">
      <c r="G131" s="682" t="s">
        <v>436</v>
      </c>
      <c r="H131">
        <v>10</v>
      </c>
      <c r="I131" s="150">
        <f t="shared" si="0"/>
        <v>0.08</v>
      </c>
    </row>
    <row r="132" spans="7:10" ht="21">
      <c r="G132" s="682" t="s">
        <v>766</v>
      </c>
      <c r="H132">
        <v>7</v>
      </c>
      <c r="I132" s="150">
        <f t="shared" si="0"/>
        <v>5.6000000000000001E-2</v>
      </c>
    </row>
    <row r="133" spans="7:10" ht="21">
      <c r="G133" s="682" t="s">
        <v>577</v>
      </c>
      <c r="H133">
        <v>38</v>
      </c>
      <c r="I133" s="150">
        <f t="shared" si="0"/>
        <v>0.30399999999999999</v>
      </c>
    </row>
    <row r="134" spans="7:10" ht="21">
      <c r="G134" s="681" t="s">
        <v>435</v>
      </c>
      <c r="H134">
        <v>6</v>
      </c>
      <c r="I134" s="150">
        <f t="shared" si="0"/>
        <v>4.8000000000000001E-2</v>
      </c>
    </row>
    <row r="135" spans="7:10" ht="21">
      <c r="G135" s="681" t="s">
        <v>765</v>
      </c>
      <c r="H135">
        <v>2</v>
      </c>
      <c r="I135" s="150">
        <f t="shared" si="0"/>
        <v>1.6E-2</v>
      </c>
    </row>
    <row r="136" spans="7:10" ht="21">
      <c r="G136" s="682" t="s">
        <v>764</v>
      </c>
      <c r="H136">
        <v>14</v>
      </c>
      <c r="I136" s="150">
        <f t="shared" si="0"/>
        <v>0.112</v>
      </c>
      <c r="J136" s="647">
        <f>I136+I135+I134+I133</f>
        <v>0.48</v>
      </c>
    </row>
    <row r="137" spans="7:10" ht="21">
      <c r="G137" s="682" t="s">
        <v>3747</v>
      </c>
      <c r="H137">
        <v>7</v>
      </c>
      <c r="I137" s="150">
        <f t="shared" si="0"/>
        <v>5.6000000000000001E-2</v>
      </c>
    </row>
    <row r="138" spans="7:10" ht="21">
      <c r="G138" s="682" t="s">
        <v>767</v>
      </c>
      <c r="H138">
        <f>125-112-7</f>
        <v>6</v>
      </c>
      <c r="I138" s="150">
        <f t="shared" si="0"/>
        <v>4.8000000000000001E-2</v>
      </c>
    </row>
    <row r="139" spans="7:10">
      <c r="H139">
        <f>SUM(H129:H138)</f>
        <v>125</v>
      </c>
      <c r="I139" s="150">
        <f>SUM(I129:I138)</f>
        <v>1</v>
      </c>
    </row>
  </sheetData>
  <sortState ref="A7:H127">
    <sortCondition ref="G6"/>
  </sortState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1"/>
  <dimension ref="A1:L288"/>
  <sheetViews>
    <sheetView topLeftCell="D269" zoomScale="169" zoomScaleNormal="169" workbookViewId="0">
      <selection activeCell="H276" sqref="H2:H276"/>
    </sheetView>
  </sheetViews>
  <sheetFormatPr baseColWidth="10" defaultRowHeight="15"/>
  <cols>
    <col min="4" max="4" width="21" customWidth="1"/>
    <col min="7" max="7" width="48.33203125" customWidth="1"/>
    <col min="8" max="8" width="25.6640625" customWidth="1"/>
    <col min="9" max="9" width="22.6640625" customWidth="1"/>
  </cols>
  <sheetData>
    <row r="1" spans="1:8">
      <c r="A1" s="210">
        <v>43375</v>
      </c>
      <c r="B1" s="211" t="s">
        <v>4</v>
      </c>
      <c r="C1" s="211">
        <v>4946</v>
      </c>
      <c r="D1" s="211" t="s">
        <v>152</v>
      </c>
      <c r="E1" s="211" t="s">
        <v>5</v>
      </c>
      <c r="F1" s="211" t="s">
        <v>5</v>
      </c>
      <c r="G1" s="211" t="s">
        <v>1996</v>
      </c>
      <c r="H1" s="211"/>
    </row>
    <row r="2" spans="1:8">
      <c r="A2" s="211" t="s">
        <v>2949</v>
      </c>
      <c r="B2" s="211" t="s">
        <v>4</v>
      </c>
      <c r="C2" s="211">
        <v>1456</v>
      </c>
      <c r="D2" s="211" t="s">
        <v>132</v>
      </c>
      <c r="E2" s="211" t="s">
        <v>25</v>
      </c>
      <c r="F2" s="211" t="s">
        <v>7</v>
      </c>
      <c r="G2" s="211" t="s">
        <v>1996</v>
      </c>
      <c r="H2" s="211"/>
    </row>
    <row r="3" spans="1:8">
      <c r="A3" s="210">
        <v>43400</v>
      </c>
      <c r="B3" s="211" t="s">
        <v>4</v>
      </c>
      <c r="C3" s="211">
        <v>4435</v>
      </c>
      <c r="D3" s="211" t="s">
        <v>139</v>
      </c>
      <c r="E3" s="211" t="s">
        <v>5</v>
      </c>
      <c r="F3" s="211" t="s">
        <v>5</v>
      </c>
      <c r="G3" s="211" t="s">
        <v>2945</v>
      </c>
      <c r="H3" s="211"/>
    </row>
    <row r="4" spans="1:8">
      <c r="A4" s="210">
        <v>43380</v>
      </c>
      <c r="B4" s="211" t="s">
        <v>4</v>
      </c>
      <c r="C4" s="211">
        <v>8067</v>
      </c>
      <c r="D4" s="211" t="s">
        <v>133</v>
      </c>
      <c r="E4" s="211" t="s">
        <v>7</v>
      </c>
      <c r="F4" s="211" t="s">
        <v>24</v>
      </c>
      <c r="G4" s="211" t="s">
        <v>663</v>
      </c>
      <c r="H4" s="211"/>
    </row>
    <row r="5" spans="1:8">
      <c r="A5" s="210">
        <v>43393</v>
      </c>
      <c r="B5" s="211" t="s">
        <v>7</v>
      </c>
      <c r="C5" s="211">
        <v>57300</v>
      </c>
      <c r="D5" s="211" t="s">
        <v>671</v>
      </c>
      <c r="E5" s="211" t="s">
        <v>7</v>
      </c>
      <c r="F5" s="211" t="s">
        <v>24</v>
      </c>
      <c r="G5" s="211" t="s">
        <v>663</v>
      </c>
      <c r="H5" s="211"/>
    </row>
    <row r="6" spans="1:8">
      <c r="A6" s="210">
        <v>43398</v>
      </c>
      <c r="B6" s="211" t="s">
        <v>7</v>
      </c>
      <c r="C6" s="211">
        <v>57330</v>
      </c>
      <c r="D6" s="211" t="s">
        <v>2925</v>
      </c>
      <c r="E6" s="211" t="s">
        <v>7</v>
      </c>
      <c r="F6" s="211" t="s">
        <v>620</v>
      </c>
      <c r="G6" s="211" t="s">
        <v>663</v>
      </c>
      <c r="H6" s="211"/>
    </row>
    <row r="7" spans="1:8">
      <c r="A7" s="210">
        <v>43402</v>
      </c>
      <c r="B7" s="211" t="s">
        <v>4</v>
      </c>
      <c r="C7" s="211">
        <v>1330</v>
      </c>
      <c r="D7" s="211" t="s">
        <v>205</v>
      </c>
      <c r="E7" s="211" t="s">
        <v>2972</v>
      </c>
      <c r="F7" s="211" t="s">
        <v>620</v>
      </c>
      <c r="G7" s="211" t="s">
        <v>663</v>
      </c>
      <c r="H7" s="211"/>
    </row>
    <row r="8" spans="1:8">
      <c r="A8" s="210">
        <v>43403</v>
      </c>
      <c r="B8" s="211" t="s">
        <v>7</v>
      </c>
      <c r="C8" s="211">
        <v>54920</v>
      </c>
      <c r="D8" s="211" t="s">
        <v>2992</v>
      </c>
      <c r="E8" s="211" t="s">
        <v>7</v>
      </c>
      <c r="F8" s="211" t="s">
        <v>24</v>
      </c>
      <c r="G8" s="211" t="s">
        <v>663</v>
      </c>
      <c r="H8" s="211"/>
    </row>
    <row r="9" spans="1:8">
      <c r="A9" s="210">
        <v>43404</v>
      </c>
      <c r="B9" s="211" t="s">
        <v>4</v>
      </c>
      <c r="C9" s="211">
        <v>6943</v>
      </c>
      <c r="D9" s="211" t="s">
        <v>177</v>
      </c>
      <c r="E9" s="211" t="s">
        <v>7</v>
      </c>
      <c r="F9" s="211" t="s">
        <v>5</v>
      </c>
      <c r="G9" s="211" t="s">
        <v>663</v>
      </c>
      <c r="H9" s="211"/>
    </row>
    <row r="10" spans="1:8">
      <c r="A10" s="210">
        <v>43404</v>
      </c>
      <c r="B10" s="211" t="s">
        <v>4</v>
      </c>
      <c r="C10" s="211">
        <v>6133</v>
      </c>
      <c r="D10" s="211" t="s">
        <v>142</v>
      </c>
      <c r="E10" s="211" t="s">
        <v>79</v>
      </c>
      <c r="F10" s="211" t="s">
        <v>7</v>
      </c>
      <c r="G10" s="211" t="s">
        <v>663</v>
      </c>
      <c r="H10" s="211"/>
    </row>
    <row r="11" spans="1:8">
      <c r="A11" s="210">
        <v>43376</v>
      </c>
      <c r="B11" s="211" t="s">
        <v>6</v>
      </c>
      <c r="C11" s="211">
        <v>54293</v>
      </c>
      <c r="D11" s="211" t="s">
        <v>434</v>
      </c>
      <c r="E11" s="211" t="s">
        <v>6</v>
      </c>
      <c r="F11" s="211" t="s">
        <v>6</v>
      </c>
      <c r="G11" s="211" t="s">
        <v>2840</v>
      </c>
      <c r="H11" s="211"/>
    </row>
    <row r="12" spans="1:8">
      <c r="A12" s="210">
        <v>43387</v>
      </c>
      <c r="B12" s="211" t="s">
        <v>4</v>
      </c>
      <c r="C12" s="211">
        <v>8274</v>
      </c>
      <c r="D12" s="211" t="s">
        <v>916</v>
      </c>
      <c r="E12" s="211" t="s">
        <v>5</v>
      </c>
      <c r="F12" s="211" t="s">
        <v>5</v>
      </c>
      <c r="G12" s="211" t="s">
        <v>2840</v>
      </c>
      <c r="H12" s="211"/>
    </row>
    <row r="13" spans="1:8">
      <c r="A13" s="210">
        <v>43387</v>
      </c>
      <c r="B13" s="211" t="s">
        <v>7</v>
      </c>
      <c r="C13" s="211">
        <v>57655</v>
      </c>
      <c r="D13" s="211" t="s">
        <v>1508</v>
      </c>
      <c r="E13" s="211" t="s">
        <v>7</v>
      </c>
      <c r="F13" s="211" t="s">
        <v>7</v>
      </c>
      <c r="G13" s="211" t="s">
        <v>2840</v>
      </c>
      <c r="H13" s="211"/>
    </row>
    <row r="14" spans="1:8">
      <c r="A14" s="210">
        <v>43386</v>
      </c>
      <c r="B14" s="211" t="s">
        <v>4</v>
      </c>
      <c r="C14" s="211">
        <v>1644</v>
      </c>
      <c r="D14" s="211" t="s">
        <v>205</v>
      </c>
      <c r="E14" s="211" t="s">
        <v>28</v>
      </c>
      <c r="F14" s="211" t="s">
        <v>7</v>
      </c>
      <c r="G14" s="211" t="s">
        <v>2871</v>
      </c>
      <c r="H14" s="211"/>
    </row>
    <row r="15" spans="1:8">
      <c r="A15" s="210">
        <v>43387</v>
      </c>
      <c r="B15" s="211" t="s">
        <v>4</v>
      </c>
      <c r="C15" s="211">
        <v>4053</v>
      </c>
      <c r="D15" s="211" t="s">
        <v>141</v>
      </c>
      <c r="E15" s="211" t="s">
        <v>7</v>
      </c>
      <c r="F15" s="211" t="s">
        <v>7</v>
      </c>
      <c r="G15" s="211" t="s">
        <v>2871</v>
      </c>
      <c r="H15" s="211"/>
    </row>
    <row r="16" spans="1:8">
      <c r="A16" s="210">
        <v>43399</v>
      </c>
      <c r="B16" s="211" t="s">
        <v>7</v>
      </c>
      <c r="C16" s="211">
        <v>54190</v>
      </c>
      <c r="D16" s="211" t="s">
        <v>1725</v>
      </c>
      <c r="E16" s="211" t="s">
        <v>7</v>
      </c>
      <c r="F16" s="211" t="s">
        <v>2601</v>
      </c>
      <c r="G16" s="211" t="s">
        <v>946</v>
      </c>
      <c r="H16" s="211"/>
    </row>
    <row r="17" spans="1:8">
      <c r="A17" s="210">
        <v>43402</v>
      </c>
      <c r="B17" s="211" t="s">
        <v>4</v>
      </c>
      <c r="C17" s="211">
        <v>1146</v>
      </c>
      <c r="D17" s="211" t="s">
        <v>205</v>
      </c>
      <c r="E17" s="211" t="s">
        <v>633</v>
      </c>
      <c r="F17" s="211" t="s">
        <v>24</v>
      </c>
      <c r="G17" s="211" t="s">
        <v>946</v>
      </c>
      <c r="H17" s="211"/>
    </row>
    <row r="18" spans="1:8">
      <c r="A18" s="210">
        <v>43402</v>
      </c>
      <c r="B18" s="211" t="s">
        <v>4</v>
      </c>
      <c r="C18" s="211">
        <v>9154</v>
      </c>
      <c r="D18" s="211" t="s">
        <v>487</v>
      </c>
      <c r="E18" s="211" t="s">
        <v>7</v>
      </c>
      <c r="F18" s="211" t="s">
        <v>24</v>
      </c>
      <c r="G18" s="211" t="s">
        <v>946</v>
      </c>
      <c r="H18" s="211"/>
    </row>
    <row r="19" spans="1:8">
      <c r="A19" s="210">
        <v>43402</v>
      </c>
      <c r="B19" s="211" t="s">
        <v>4</v>
      </c>
      <c r="C19" s="211">
        <v>8053</v>
      </c>
      <c r="D19" s="211" t="s">
        <v>133</v>
      </c>
      <c r="E19" s="211" t="s">
        <v>7</v>
      </c>
      <c r="F19" s="211" t="s">
        <v>7</v>
      </c>
      <c r="G19" s="211" t="s">
        <v>946</v>
      </c>
      <c r="H19" s="211"/>
    </row>
    <row r="20" spans="1:8">
      <c r="A20" s="210">
        <v>43403</v>
      </c>
      <c r="B20" s="211" t="s">
        <v>4</v>
      </c>
      <c r="C20" s="211">
        <v>8891</v>
      </c>
      <c r="D20" s="211" t="s">
        <v>184</v>
      </c>
      <c r="E20" s="211" t="s">
        <v>5</v>
      </c>
      <c r="F20" s="211" t="s">
        <v>3006</v>
      </c>
      <c r="G20" s="211" t="s">
        <v>946</v>
      </c>
      <c r="H20" s="211"/>
    </row>
    <row r="21" spans="1:8">
      <c r="A21" s="210">
        <v>43403</v>
      </c>
      <c r="B21" s="211" t="s">
        <v>4</v>
      </c>
      <c r="C21" s="211">
        <v>4739</v>
      </c>
      <c r="D21" s="211" t="s">
        <v>180</v>
      </c>
      <c r="E21" s="211" t="s">
        <v>7</v>
      </c>
      <c r="F21" s="211" t="s">
        <v>24</v>
      </c>
      <c r="G21" s="211" t="s">
        <v>946</v>
      </c>
      <c r="H21" s="211"/>
    </row>
    <row r="22" spans="1:8">
      <c r="A22" s="210">
        <v>43404</v>
      </c>
      <c r="B22" s="211" t="s">
        <v>7</v>
      </c>
      <c r="C22" s="211">
        <v>57940</v>
      </c>
      <c r="D22" s="211" t="s">
        <v>899</v>
      </c>
      <c r="E22" s="211" t="s">
        <v>7</v>
      </c>
      <c r="F22" s="211" t="s">
        <v>6</v>
      </c>
      <c r="G22" s="211" t="s">
        <v>946</v>
      </c>
      <c r="H22" s="211"/>
    </row>
    <row r="23" spans="1:8">
      <c r="A23" s="210">
        <v>43397</v>
      </c>
      <c r="B23" s="211" t="s">
        <v>7</v>
      </c>
      <c r="C23" s="211">
        <v>57100</v>
      </c>
      <c r="D23" s="211" t="s">
        <v>369</v>
      </c>
      <c r="E23" s="211" t="s">
        <v>7</v>
      </c>
      <c r="F23" s="211" t="s">
        <v>7</v>
      </c>
      <c r="G23" s="211" t="s">
        <v>2701</v>
      </c>
      <c r="H23" s="211"/>
    </row>
    <row r="24" spans="1:8">
      <c r="A24" s="210">
        <v>43399</v>
      </c>
      <c r="B24" s="211" t="s">
        <v>4</v>
      </c>
      <c r="C24" s="211">
        <v>2310</v>
      </c>
      <c r="D24" s="211" t="s">
        <v>205</v>
      </c>
      <c r="E24" s="211" t="s">
        <v>7</v>
      </c>
      <c r="F24" s="211" t="s">
        <v>9</v>
      </c>
      <c r="G24" s="211" t="s">
        <v>1302</v>
      </c>
      <c r="H24" s="211"/>
    </row>
    <row r="25" spans="1:8">
      <c r="A25" s="210">
        <v>43403</v>
      </c>
      <c r="B25" s="211" t="s">
        <v>4</v>
      </c>
      <c r="C25" s="211">
        <v>4642</v>
      </c>
      <c r="D25" s="211" t="s">
        <v>131</v>
      </c>
      <c r="E25" s="211" t="s">
        <v>5</v>
      </c>
      <c r="F25" s="211" t="s">
        <v>7</v>
      </c>
      <c r="G25" s="211" t="s">
        <v>1302</v>
      </c>
      <c r="H25" s="211"/>
    </row>
    <row r="26" spans="1:8">
      <c r="A26" s="210">
        <v>43400</v>
      </c>
      <c r="B26" s="211" t="s">
        <v>4</v>
      </c>
      <c r="C26" s="211">
        <v>3257</v>
      </c>
      <c r="D26" s="211" t="s">
        <v>333</v>
      </c>
      <c r="E26" s="211" t="s">
        <v>7</v>
      </c>
      <c r="F26" s="211" t="s">
        <v>7</v>
      </c>
      <c r="G26" s="211" t="s">
        <v>2941</v>
      </c>
      <c r="H26" s="211"/>
    </row>
    <row r="27" spans="1:8">
      <c r="A27" s="210">
        <v>43402</v>
      </c>
      <c r="B27" s="211" t="s">
        <v>7</v>
      </c>
      <c r="C27" s="211">
        <v>54260</v>
      </c>
      <c r="D27" s="211" t="s">
        <v>2977</v>
      </c>
      <c r="E27" s="211" t="s">
        <v>7</v>
      </c>
      <c r="F27" s="211" t="s">
        <v>24</v>
      </c>
      <c r="G27" s="211" t="s">
        <v>2978</v>
      </c>
      <c r="H27" s="211"/>
    </row>
    <row r="28" spans="1:8">
      <c r="A28" s="210">
        <v>43401</v>
      </c>
      <c r="B28" s="211" t="s">
        <v>7</v>
      </c>
      <c r="C28" s="211">
        <v>54810</v>
      </c>
      <c r="D28" s="211" t="s">
        <v>394</v>
      </c>
      <c r="E28" s="211" t="s">
        <v>7</v>
      </c>
      <c r="F28" s="211" t="s">
        <v>7</v>
      </c>
      <c r="G28" s="211" t="s">
        <v>379</v>
      </c>
      <c r="H28" s="211"/>
    </row>
    <row r="29" spans="1:8">
      <c r="A29" s="210">
        <v>43375</v>
      </c>
      <c r="B29" s="211" t="s">
        <v>4</v>
      </c>
      <c r="C29" s="211">
        <v>1145</v>
      </c>
      <c r="D29" s="211" t="s">
        <v>205</v>
      </c>
      <c r="E29" s="211" t="s">
        <v>5</v>
      </c>
      <c r="F29" s="211" t="s">
        <v>5</v>
      </c>
      <c r="G29" s="211" t="s">
        <v>548</v>
      </c>
      <c r="H29" s="211"/>
    </row>
    <row r="30" spans="1:8">
      <c r="A30" s="210">
        <v>43377</v>
      </c>
      <c r="B30" s="211" t="s">
        <v>4</v>
      </c>
      <c r="C30" s="211">
        <v>7790</v>
      </c>
      <c r="D30" s="211" t="s">
        <v>2843</v>
      </c>
      <c r="E30" s="211" t="s">
        <v>5</v>
      </c>
      <c r="F30" s="211" t="s">
        <v>5</v>
      </c>
      <c r="G30" s="211" t="s">
        <v>548</v>
      </c>
      <c r="H30" s="211"/>
    </row>
    <row r="31" spans="1:8">
      <c r="A31" s="210">
        <v>43377</v>
      </c>
      <c r="B31" s="211" t="s">
        <v>4</v>
      </c>
      <c r="C31" s="211">
        <v>1635</v>
      </c>
      <c r="D31" s="211" t="s">
        <v>205</v>
      </c>
      <c r="E31" s="211" t="s">
        <v>5</v>
      </c>
      <c r="F31" s="211" t="s">
        <v>5</v>
      </c>
      <c r="G31" s="211" t="s">
        <v>548</v>
      </c>
      <c r="H31" s="211"/>
    </row>
    <row r="32" spans="1:8">
      <c r="A32" s="210">
        <v>43377</v>
      </c>
      <c r="B32" s="211" t="s">
        <v>4</v>
      </c>
      <c r="C32" s="211">
        <v>5405</v>
      </c>
      <c r="D32" s="211" t="s">
        <v>194</v>
      </c>
      <c r="E32" s="211" t="s">
        <v>5</v>
      </c>
      <c r="F32" s="211" t="s">
        <v>5</v>
      </c>
      <c r="G32" s="211" t="s">
        <v>548</v>
      </c>
      <c r="H32" s="211"/>
    </row>
    <row r="33" spans="1:8">
      <c r="A33" s="210">
        <v>43377</v>
      </c>
      <c r="B33" s="211" t="s">
        <v>4</v>
      </c>
      <c r="C33" s="211">
        <v>2329</v>
      </c>
      <c r="D33" s="211" t="s">
        <v>136</v>
      </c>
      <c r="E33" s="211" t="s">
        <v>66</v>
      </c>
      <c r="F33" s="211" t="s">
        <v>5</v>
      </c>
      <c r="G33" s="211" t="s">
        <v>548</v>
      </c>
      <c r="H33" s="211"/>
    </row>
    <row r="34" spans="1:8">
      <c r="A34" s="210">
        <v>43377</v>
      </c>
      <c r="B34" s="211" t="s">
        <v>4</v>
      </c>
      <c r="C34" s="211">
        <v>8356</v>
      </c>
      <c r="D34" s="211" t="s">
        <v>295</v>
      </c>
      <c r="E34" s="211" t="s">
        <v>6</v>
      </c>
      <c r="F34" s="211" t="s">
        <v>6</v>
      </c>
      <c r="G34" s="211" t="s">
        <v>548</v>
      </c>
      <c r="H34" s="211"/>
    </row>
    <row r="35" spans="1:8">
      <c r="A35" s="210">
        <v>43380</v>
      </c>
      <c r="B35" s="211" t="s">
        <v>7</v>
      </c>
      <c r="C35" s="211">
        <v>54590</v>
      </c>
      <c r="D35" s="211" t="s">
        <v>849</v>
      </c>
      <c r="E35" s="211" t="s">
        <v>7</v>
      </c>
      <c r="F35" s="211" t="s">
        <v>24</v>
      </c>
      <c r="G35" s="211" t="s">
        <v>548</v>
      </c>
      <c r="H35" s="211"/>
    </row>
    <row r="36" spans="1:8">
      <c r="A36" s="210">
        <v>43387</v>
      </c>
      <c r="B36" s="211" t="s">
        <v>4</v>
      </c>
      <c r="C36" s="211">
        <v>4041</v>
      </c>
      <c r="D36" s="211" t="s">
        <v>141</v>
      </c>
      <c r="E36" s="211" t="s">
        <v>9</v>
      </c>
      <c r="F36" s="211" t="s">
        <v>71</v>
      </c>
      <c r="G36" s="211" t="s">
        <v>548</v>
      </c>
      <c r="H36" s="211"/>
    </row>
    <row r="37" spans="1:8">
      <c r="A37" s="210">
        <v>43389</v>
      </c>
      <c r="B37" s="211" t="s">
        <v>4</v>
      </c>
      <c r="C37" s="211">
        <v>1145</v>
      </c>
      <c r="D37" s="211" t="s">
        <v>205</v>
      </c>
      <c r="E37" s="211" t="s">
        <v>1227</v>
      </c>
      <c r="F37" s="211" t="s">
        <v>2877</v>
      </c>
      <c r="G37" s="211" t="s">
        <v>548</v>
      </c>
      <c r="H37" s="211"/>
    </row>
    <row r="38" spans="1:8">
      <c r="A38" s="210">
        <v>43389</v>
      </c>
      <c r="B38" s="211" t="s">
        <v>4</v>
      </c>
      <c r="C38" s="211">
        <v>6140</v>
      </c>
      <c r="D38" s="211" t="s">
        <v>142</v>
      </c>
      <c r="E38" s="211" t="s">
        <v>34</v>
      </c>
      <c r="F38" s="211" t="s">
        <v>2878</v>
      </c>
      <c r="G38" s="211" t="s">
        <v>548</v>
      </c>
      <c r="H38" s="211"/>
    </row>
    <row r="39" spans="1:8">
      <c r="A39" s="210">
        <v>43392</v>
      </c>
      <c r="B39" s="211" t="s">
        <v>22</v>
      </c>
      <c r="C39" s="211">
        <v>6717</v>
      </c>
      <c r="D39" s="211" t="s">
        <v>670</v>
      </c>
      <c r="E39" s="211" t="s">
        <v>7</v>
      </c>
      <c r="F39" s="211" t="s">
        <v>7</v>
      </c>
      <c r="G39" s="211" t="s">
        <v>548</v>
      </c>
      <c r="H39" s="211"/>
    </row>
    <row r="40" spans="1:8">
      <c r="A40" s="210">
        <v>43396</v>
      </c>
      <c r="B40" s="211" t="s">
        <v>7</v>
      </c>
      <c r="C40" s="211">
        <v>54580</v>
      </c>
      <c r="D40" s="211" t="s">
        <v>2901</v>
      </c>
      <c r="E40" s="211" t="s">
        <v>7</v>
      </c>
      <c r="F40" s="211" t="s">
        <v>7</v>
      </c>
      <c r="G40" s="211" t="s">
        <v>548</v>
      </c>
      <c r="H40" s="211"/>
    </row>
    <row r="41" spans="1:8">
      <c r="A41" s="210">
        <v>43396</v>
      </c>
      <c r="B41" s="211" t="s">
        <v>7</v>
      </c>
      <c r="C41" s="211">
        <v>57925</v>
      </c>
      <c r="D41" s="211" t="s">
        <v>936</v>
      </c>
      <c r="E41" s="211" t="s">
        <v>7</v>
      </c>
      <c r="F41" s="211" t="s">
        <v>7</v>
      </c>
      <c r="G41" s="211" t="s">
        <v>548</v>
      </c>
      <c r="H41" s="211"/>
    </row>
    <row r="42" spans="1:8">
      <c r="A42" s="210">
        <v>43396</v>
      </c>
      <c r="B42" s="211" t="s">
        <v>4</v>
      </c>
      <c r="C42" s="211">
        <v>6975</v>
      </c>
      <c r="D42" s="211" t="s">
        <v>197</v>
      </c>
      <c r="E42" s="211" t="s">
        <v>6</v>
      </c>
      <c r="F42" s="211" t="s">
        <v>24</v>
      </c>
      <c r="G42" s="211" t="s">
        <v>548</v>
      </c>
      <c r="H42" s="211"/>
    </row>
    <row r="43" spans="1:8">
      <c r="A43" s="210">
        <v>43396</v>
      </c>
      <c r="B43" s="211" t="s">
        <v>7</v>
      </c>
      <c r="C43" s="211">
        <v>54580</v>
      </c>
      <c r="D43" s="211" t="s">
        <v>2901</v>
      </c>
      <c r="E43" s="211" t="s">
        <v>7</v>
      </c>
      <c r="F43" s="211" t="s">
        <v>7</v>
      </c>
      <c r="G43" s="211" t="s">
        <v>548</v>
      </c>
      <c r="H43" s="211"/>
    </row>
    <row r="44" spans="1:8">
      <c r="A44" s="210">
        <v>43396</v>
      </c>
      <c r="B44" s="211" t="s">
        <v>4</v>
      </c>
      <c r="C44" s="211">
        <v>4622</v>
      </c>
      <c r="D44" s="211" t="s">
        <v>207</v>
      </c>
      <c r="E44" s="211" t="s">
        <v>5</v>
      </c>
      <c r="F44" s="211" t="s">
        <v>5</v>
      </c>
      <c r="G44" s="211" t="s">
        <v>548</v>
      </c>
      <c r="H44" s="211"/>
    </row>
    <row r="45" spans="1:8">
      <c r="A45" s="210">
        <v>43400</v>
      </c>
      <c r="B45" s="211" t="s">
        <v>7</v>
      </c>
      <c r="C45" s="211">
        <v>57570</v>
      </c>
      <c r="D45" s="211" t="s">
        <v>1535</v>
      </c>
      <c r="E45" s="211" t="s">
        <v>7</v>
      </c>
      <c r="F45" s="211" t="s">
        <v>7</v>
      </c>
      <c r="G45" s="211" t="s">
        <v>548</v>
      </c>
      <c r="H45" s="211"/>
    </row>
    <row r="46" spans="1:8">
      <c r="A46" s="210">
        <v>43400</v>
      </c>
      <c r="B46" s="211" t="s">
        <v>4</v>
      </c>
      <c r="C46" s="211">
        <v>8052</v>
      </c>
      <c r="D46" s="211" t="s">
        <v>133</v>
      </c>
      <c r="E46" s="211" t="s">
        <v>24</v>
      </c>
      <c r="F46" s="211" t="s">
        <v>24</v>
      </c>
      <c r="G46" s="211" t="s">
        <v>548</v>
      </c>
      <c r="H46" s="211"/>
    </row>
    <row r="47" spans="1:8">
      <c r="A47" s="210">
        <v>43400</v>
      </c>
      <c r="B47" s="211" t="s">
        <v>22</v>
      </c>
      <c r="C47" s="211">
        <v>6700</v>
      </c>
      <c r="D47" s="211" t="s">
        <v>326</v>
      </c>
      <c r="E47" s="211" t="s">
        <v>7</v>
      </c>
      <c r="F47" s="211" t="s">
        <v>7</v>
      </c>
      <c r="G47" s="211" t="s">
        <v>548</v>
      </c>
      <c r="H47" s="211"/>
    </row>
    <row r="48" spans="1:8">
      <c r="A48" s="210">
        <v>43400</v>
      </c>
      <c r="B48" s="211" t="s">
        <v>4</v>
      </c>
      <c r="C48" s="211">
        <v>4657</v>
      </c>
      <c r="D48" s="211" t="s">
        <v>131</v>
      </c>
      <c r="E48" s="211" t="s">
        <v>7</v>
      </c>
      <c r="F48" s="211" t="s">
        <v>7</v>
      </c>
      <c r="G48" s="211" t="s">
        <v>548</v>
      </c>
      <c r="H48" s="211"/>
    </row>
    <row r="49" spans="1:8">
      <c r="A49" s="210">
        <v>43400</v>
      </c>
      <c r="B49" s="211" t="s">
        <v>4</v>
      </c>
      <c r="C49" s="211">
        <v>3718</v>
      </c>
      <c r="D49" s="211" t="s">
        <v>192</v>
      </c>
      <c r="E49" s="211" t="s">
        <v>5</v>
      </c>
      <c r="F49" s="211" t="s">
        <v>5</v>
      </c>
      <c r="G49" s="211" t="s">
        <v>548</v>
      </c>
      <c r="H49" s="211"/>
    </row>
    <row r="50" spans="1:8">
      <c r="A50" s="210">
        <v>43401</v>
      </c>
      <c r="B50" s="211" t="s">
        <v>4</v>
      </c>
      <c r="C50" s="211">
        <v>1940</v>
      </c>
      <c r="D50" s="211" t="s">
        <v>205</v>
      </c>
      <c r="E50" s="211" t="s">
        <v>7</v>
      </c>
      <c r="F50" s="211" t="s">
        <v>56</v>
      </c>
      <c r="G50" s="211" t="s">
        <v>548</v>
      </c>
      <c r="H50" s="211"/>
    </row>
    <row r="51" spans="1:8">
      <c r="A51" s="210">
        <v>43401</v>
      </c>
      <c r="B51" s="211" t="s">
        <v>4</v>
      </c>
      <c r="C51" s="211">
        <v>1924</v>
      </c>
      <c r="D51" s="211" t="s">
        <v>205</v>
      </c>
      <c r="E51" s="211" t="s">
        <v>5</v>
      </c>
      <c r="F51" s="211" t="s">
        <v>5</v>
      </c>
      <c r="G51" s="211" t="s">
        <v>548</v>
      </c>
      <c r="H51" s="211"/>
    </row>
    <row r="52" spans="1:8">
      <c r="A52" s="210">
        <v>43401</v>
      </c>
      <c r="B52" s="211" t="s">
        <v>7</v>
      </c>
      <c r="C52" s="211">
        <v>92140</v>
      </c>
      <c r="D52" s="211" t="s">
        <v>716</v>
      </c>
      <c r="E52" s="211" t="s">
        <v>7</v>
      </c>
      <c r="F52" s="211" t="s">
        <v>7</v>
      </c>
      <c r="G52" s="211" t="s">
        <v>548</v>
      </c>
      <c r="H52" s="211"/>
    </row>
    <row r="53" spans="1:8">
      <c r="A53" s="210">
        <v>43401</v>
      </c>
      <c r="B53" s="211" t="s">
        <v>4</v>
      </c>
      <c r="C53" s="211">
        <v>2539</v>
      </c>
      <c r="D53" s="211" t="s">
        <v>205</v>
      </c>
      <c r="E53" s="211" t="s">
        <v>5</v>
      </c>
      <c r="F53" s="211" t="s">
        <v>5</v>
      </c>
      <c r="G53" s="211" t="s">
        <v>548</v>
      </c>
      <c r="H53" s="211"/>
    </row>
    <row r="54" spans="1:8">
      <c r="A54" s="210">
        <v>43401</v>
      </c>
      <c r="B54" s="211" t="s">
        <v>7</v>
      </c>
      <c r="C54" s="211">
        <v>57970</v>
      </c>
      <c r="D54" s="211" t="s">
        <v>2960</v>
      </c>
      <c r="E54" s="211" t="s">
        <v>7</v>
      </c>
      <c r="F54" s="211" t="s">
        <v>7</v>
      </c>
      <c r="G54" s="211" t="s">
        <v>548</v>
      </c>
      <c r="H54" s="211"/>
    </row>
    <row r="55" spans="1:8">
      <c r="A55" s="210">
        <v>43401</v>
      </c>
      <c r="B55" s="211" t="s">
        <v>7</v>
      </c>
      <c r="C55" s="211">
        <v>57390</v>
      </c>
      <c r="D55" s="211" t="s">
        <v>350</v>
      </c>
      <c r="E55" s="211" t="s">
        <v>7</v>
      </c>
      <c r="F55" s="211" t="s">
        <v>7</v>
      </c>
      <c r="G55" s="211" t="s">
        <v>548</v>
      </c>
      <c r="H55" s="211"/>
    </row>
    <row r="56" spans="1:8">
      <c r="A56" s="210">
        <v>43401</v>
      </c>
      <c r="B56" s="211" t="s">
        <v>4</v>
      </c>
      <c r="C56" s="211">
        <v>1208</v>
      </c>
      <c r="D56" s="211" t="s">
        <v>205</v>
      </c>
      <c r="E56" s="211" t="s">
        <v>5</v>
      </c>
      <c r="F56" s="211" t="s">
        <v>5</v>
      </c>
      <c r="G56" s="211" t="s">
        <v>548</v>
      </c>
      <c r="H56" s="211"/>
    </row>
    <row r="57" spans="1:8">
      <c r="A57" s="210">
        <v>43401</v>
      </c>
      <c r="B57" s="211" t="s">
        <v>4</v>
      </c>
      <c r="C57" s="211">
        <v>5433</v>
      </c>
      <c r="D57" s="211" t="s">
        <v>177</v>
      </c>
      <c r="E57" s="211" t="s">
        <v>7</v>
      </c>
      <c r="F57" s="211" t="s">
        <v>7</v>
      </c>
      <c r="G57" s="211" t="s">
        <v>548</v>
      </c>
      <c r="H57" s="211"/>
    </row>
    <row r="58" spans="1:8">
      <c r="A58" s="210">
        <v>43386</v>
      </c>
      <c r="B58" s="211" t="s">
        <v>22</v>
      </c>
      <c r="C58" s="211">
        <v>6860</v>
      </c>
      <c r="D58" s="211" t="s">
        <v>550</v>
      </c>
      <c r="E58" s="211" t="s">
        <v>7</v>
      </c>
      <c r="F58" s="211" t="s">
        <v>7</v>
      </c>
      <c r="G58" s="211" t="s">
        <v>548</v>
      </c>
      <c r="H58" s="211"/>
    </row>
    <row r="59" spans="1:8">
      <c r="A59" s="210">
        <v>43376</v>
      </c>
      <c r="B59" s="211" t="s">
        <v>6</v>
      </c>
      <c r="C59" s="211">
        <v>54293</v>
      </c>
      <c r="D59" s="211" t="s">
        <v>434</v>
      </c>
      <c r="E59" s="211" t="s">
        <v>6</v>
      </c>
      <c r="F59" s="211" t="s">
        <v>6</v>
      </c>
      <c r="G59" s="211" t="s">
        <v>1779</v>
      </c>
      <c r="H59" s="211"/>
    </row>
    <row r="60" spans="1:8">
      <c r="A60" s="210">
        <v>43401</v>
      </c>
      <c r="B60" s="211" t="s">
        <v>4</v>
      </c>
      <c r="C60" s="211">
        <v>4980</v>
      </c>
      <c r="D60" s="211" t="s">
        <v>2079</v>
      </c>
      <c r="E60" s="211" t="s">
        <v>5</v>
      </c>
      <c r="F60" s="211" t="s">
        <v>5</v>
      </c>
      <c r="G60" s="211" t="s">
        <v>2952</v>
      </c>
      <c r="H60" s="211"/>
    </row>
    <row r="61" spans="1:8">
      <c r="A61" s="210">
        <v>43397</v>
      </c>
      <c r="B61" s="211" t="s">
        <v>7</v>
      </c>
      <c r="C61" s="211">
        <v>55150</v>
      </c>
      <c r="D61" s="211" t="s">
        <v>2906</v>
      </c>
      <c r="E61" s="211" t="s">
        <v>7</v>
      </c>
      <c r="F61" s="211" t="s">
        <v>7</v>
      </c>
      <c r="G61" s="211" t="s">
        <v>810</v>
      </c>
      <c r="H61" s="211"/>
    </row>
    <row r="62" spans="1:8">
      <c r="A62" s="210">
        <v>43379</v>
      </c>
      <c r="B62" s="211" t="s">
        <v>4</v>
      </c>
      <c r="C62" s="211">
        <v>1372</v>
      </c>
      <c r="D62" s="211" t="s">
        <v>205</v>
      </c>
      <c r="E62" s="211" t="s">
        <v>14</v>
      </c>
      <c r="F62" s="211" t="s">
        <v>27</v>
      </c>
      <c r="G62" s="211" t="s">
        <v>388</v>
      </c>
      <c r="H62" s="211"/>
    </row>
    <row r="63" spans="1:8">
      <c r="A63" s="210">
        <v>43379</v>
      </c>
      <c r="B63" s="211" t="s">
        <v>604</v>
      </c>
      <c r="C63" s="246" t="s">
        <v>2847</v>
      </c>
      <c r="D63" s="211" t="s">
        <v>2848</v>
      </c>
      <c r="E63" s="211" t="s">
        <v>633</v>
      </c>
      <c r="F63" s="211" t="s">
        <v>2849</v>
      </c>
      <c r="G63" s="211" t="s">
        <v>388</v>
      </c>
      <c r="H63" s="211"/>
    </row>
    <row r="64" spans="1:8">
      <c r="A64" s="210">
        <v>43379</v>
      </c>
      <c r="B64" s="211" t="s">
        <v>6</v>
      </c>
      <c r="C64" s="211">
        <v>54662</v>
      </c>
      <c r="D64" s="211" t="s">
        <v>2850</v>
      </c>
      <c r="E64" s="211" t="s">
        <v>24</v>
      </c>
      <c r="F64" s="211" t="s">
        <v>24</v>
      </c>
      <c r="G64" s="211" t="s">
        <v>388</v>
      </c>
      <c r="H64" s="211"/>
    </row>
    <row r="65" spans="1:8">
      <c r="A65" s="210">
        <v>43380</v>
      </c>
      <c r="B65" s="211" t="s">
        <v>4</v>
      </c>
      <c r="C65" s="211">
        <v>1638</v>
      </c>
      <c r="D65" s="211" t="s">
        <v>648</v>
      </c>
      <c r="E65" s="211" t="s">
        <v>24</v>
      </c>
      <c r="F65" s="211" t="s">
        <v>363</v>
      </c>
      <c r="G65" s="211" t="s">
        <v>388</v>
      </c>
      <c r="H65" s="211"/>
    </row>
    <row r="66" spans="1:8">
      <c r="A66" s="210">
        <v>43390</v>
      </c>
      <c r="B66" s="211" t="s">
        <v>4</v>
      </c>
      <c r="C66" s="211">
        <v>5612</v>
      </c>
      <c r="D66" s="211" t="s">
        <v>196</v>
      </c>
      <c r="E66" s="211" t="s">
        <v>633</v>
      </c>
      <c r="F66" s="211" t="s">
        <v>24</v>
      </c>
      <c r="G66" s="211" t="s">
        <v>388</v>
      </c>
      <c r="H66" s="211"/>
    </row>
    <row r="67" spans="1:8">
      <c r="A67" s="210">
        <v>43391</v>
      </c>
      <c r="B67" s="211" t="s">
        <v>4</v>
      </c>
      <c r="C67" s="211">
        <v>3270</v>
      </c>
      <c r="D67" s="211" t="s">
        <v>333</v>
      </c>
      <c r="E67" s="211" t="s">
        <v>5</v>
      </c>
      <c r="F67" s="211" t="s">
        <v>6</v>
      </c>
      <c r="G67" s="211" t="s">
        <v>388</v>
      </c>
      <c r="H67" s="211"/>
    </row>
    <row r="68" spans="1:8">
      <c r="A68" s="210">
        <v>43393</v>
      </c>
      <c r="B68" s="211" t="s">
        <v>4</v>
      </c>
      <c r="C68" s="211">
        <v>8352</v>
      </c>
      <c r="D68" s="211" t="s">
        <v>149</v>
      </c>
      <c r="E68" s="211" t="s">
        <v>4</v>
      </c>
      <c r="F68" s="211" t="s">
        <v>7</v>
      </c>
      <c r="G68" s="211" t="s">
        <v>388</v>
      </c>
      <c r="H68" s="211"/>
    </row>
    <row r="69" spans="1:8">
      <c r="A69" s="210">
        <v>43393</v>
      </c>
      <c r="B69" s="211" t="s">
        <v>7</v>
      </c>
      <c r="C69" s="211">
        <v>33600</v>
      </c>
      <c r="D69" s="211" t="s">
        <v>2887</v>
      </c>
      <c r="E69" s="211" t="s">
        <v>7</v>
      </c>
      <c r="F69" s="211" t="s">
        <v>24</v>
      </c>
      <c r="G69" s="211" t="s">
        <v>388</v>
      </c>
      <c r="H69" s="211"/>
    </row>
    <row r="70" spans="1:8">
      <c r="A70" s="210">
        <v>43393</v>
      </c>
      <c r="B70" s="211" t="s">
        <v>7</v>
      </c>
      <c r="C70" s="211">
        <v>54190</v>
      </c>
      <c r="D70" s="211" t="s">
        <v>791</v>
      </c>
      <c r="E70" s="211" t="s">
        <v>7</v>
      </c>
      <c r="F70" s="211" t="s">
        <v>9</v>
      </c>
      <c r="G70" s="211" t="s">
        <v>388</v>
      </c>
      <c r="H70" s="211"/>
    </row>
    <row r="71" spans="1:8">
      <c r="A71" s="210">
        <v>43394</v>
      </c>
      <c r="B71" s="211" t="s">
        <v>7</v>
      </c>
      <c r="C71" s="211">
        <v>54730</v>
      </c>
      <c r="D71" s="211" t="s">
        <v>2491</v>
      </c>
      <c r="E71" s="211" t="s">
        <v>7</v>
      </c>
      <c r="F71" s="211" t="s">
        <v>6</v>
      </c>
      <c r="G71" s="211" t="s">
        <v>388</v>
      </c>
      <c r="H71" s="211"/>
    </row>
    <row r="72" spans="1:8">
      <c r="A72" s="210">
        <v>43394</v>
      </c>
      <c r="B72" s="211" t="s">
        <v>7</v>
      </c>
      <c r="C72" s="211">
        <v>57330</v>
      </c>
      <c r="D72" s="211" t="s">
        <v>413</v>
      </c>
      <c r="E72" s="211" t="s">
        <v>7</v>
      </c>
      <c r="F72" s="211" t="s">
        <v>24</v>
      </c>
      <c r="G72" s="211" t="s">
        <v>388</v>
      </c>
      <c r="H72" s="211"/>
    </row>
    <row r="73" spans="1:8">
      <c r="A73" s="210">
        <v>43394</v>
      </c>
      <c r="B73" s="211" t="s">
        <v>7</v>
      </c>
      <c r="C73" s="211">
        <v>57100</v>
      </c>
      <c r="D73" s="211" t="s">
        <v>369</v>
      </c>
      <c r="E73" s="211" t="s">
        <v>7</v>
      </c>
      <c r="F73" s="211" t="s">
        <v>6</v>
      </c>
      <c r="G73" s="211" t="s">
        <v>388</v>
      </c>
      <c r="H73" s="211"/>
    </row>
    <row r="74" spans="1:8">
      <c r="A74" s="210">
        <v>43398</v>
      </c>
      <c r="B74" s="211" t="s">
        <v>7</v>
      </c>
      <c r="C74" s="211">
        <v>55400</v>
      </c>
      <c r="D74" s="211" t="s">
        <v>2909</v>
      </c>
      <c r="E74" s="211" t="s">
        <v>7</v>
      </c>
      <c r="F74" s="211" t="s">
        <v>24</v>
      </c>
      <c r="G74" s="211" t="s">
        <v>388</v>
      </c>
      <c r="H74" s="211"/>
    </row>
    <row r="75" spans="1:8">
      <c r="A75" s="210">
        <v>43398</v>
      </c>
      <c r="B75" s="211" t="s">
        <v>7</v>
      </c>
      <c r="C75" s="211">
        <v>54400</v>
      </c>
      <c r="D75" s="211" t="s">
        <v>815</v>
      </c>
      <c r="E75" s="211" t="s">
        <v>7</v>
      </c>
      <c r="F75" s="211" t="s">
        <v>7</v>
      </c>
      <c r="G75" s="211" t="s">
        <v>388</v>
      </c>
      <c r="H75" s="211"/>
    </row>
    <row r="76" spans="1:8">
      <c r="A76" s="210">
        <v>43398</v>
      </c>
      <c r="B76" s="211" t="s">
        <v>7</v>
      </c>
      <c r="C76" s="211">
        <v>54720</v>
      </c>
      <c r="D76" s="211" t="s">
        <v>2918</v>
      </c>
      <c r="E76" s="211" t="s">
        <v>7</v>
      </c>
      <c r="F76" s="211" t="s">
        <v>24</v>
      </c>
      <c r="G76" s="211" t="s">
        <v>388</v>
      </c>
      <c r="H76" s="211"/>
    </row>
    <row r="77" spans="1:8">
      <c r="A77" s="210">
        <v>43398</v>
      </c>
      <c r="B77" s="211" t="s">
        <v>250</v>
      </c>
      <c r="C77" s="211" t="s">
        <v>2919</v>
      </c>
      <c r="D77" s="211" t="s">
        <v>2920</v>
      </c>
      <c r="E77" s="211" t="s">
        <v>24</v>
      </c>
      <c r="F77" s="211" t="s">
        <v>620</v>
      </c>
      <c r="G77" s="211" t="s">
        <v>388</v>
      </c>
      <c r="H77" s="211"/>
    </row>
    <row r="78" spans="1:8">
      <c r="A78" s="210">
        <v>43398</v>
      </c>
      <c r="B78" s="211" t="s">
        <v>7</v>
      </c>
      <c r="C78" s="211">
        <v>57970</v>
      </c>
      <c r="D78" s="211" t="s">
        <v>2926</v>
      </c>
      <c r="E78" s="211" t="s">
        <v>7</v>
      </c>
      <c r="F78" s="211" t="s">
        <v>24</v>
      </c>
      <c r="G78" s="211" t="s">
        <v>388</v>
      </c>
      <c r="H78" s="211"/>
    </row>
    <row r="79" spans="1:8">
      <c r="A79" s="210">
        <v>43398</v>
      </c>
      <c r="B79" s="211" t="s">
        <v>7</v>
      </c>
      <c r="C79" s="211">
        <v>57970</v>
      </c>
      <c r="D79" s="211" t="s">
        <v>2926</v>
      </c>
      <c r="E79" s="211" t="s">
        <v>7</v>
      </c>
      <c r="F79" s="211" t="s">
        <v>25</v>
      </c>
      <c r="G79" s="211" t="s">
        <v>388</v>
      </c>
      <c r="H79" s="211"/>
    </row>
    <row r="80" spans="1:8">
      <c r="A80" s="210">
        <v>43398</v>
      </c>
      <c r="B80" s="211" t="s">
        <v>7</v>
      </c>
      <c r="C80" s="211">
        <v>57840</v>
      </c>
      <c r="D80" s="211" t="s">
        <v>2073</v>
      </c>
      <c r="E80" s="211" t="s">
        <v>7</v>
      </c>
      <c r="F80" s="211" t="s">
        <v>2927</v>
      </c>
      <c r="G80" s="211" t="s">
        <v>388</v>
      </c>
      <c r="H80" s="211"/>
    </row>
    <row r="81" spans="1:8">
      <c r="A81" s="210">
        <v>43399</v>
      </c>
      <c r="B81" s="211" t="s">
        <v>7</v>
      </c>
      <c r="C81" s="211">
        <v>54150</v>
      </c>
      <c r="D81" s="211" t="s">
        <v>2931</v>
      </c>
      <c r="E81" s="211" t="s">
        <v>7</v>
      </c>
      <c r="F81" s="211" t="s">
        <v>24</v>
      </c>
      <c r="G81" s="211" t="s">
        <v>388</v>
      </c>
      <c r="H81" s="211"/>
    </row>
    <row r="82" spans="1:8">
      <c r="A82" s="210">
        <v>43399</v>
      </c>
      <c r="B82" s="211" t="s">
        <v>6</v>
      </c>
      <c r="C82" s="211">
        <v>54309</v>
      </c>
      <c r="D82" s="211" t="s">
        <v>2939</v>
      </c>
      <c r="E82" s="211" t="s">
        <v>6</v>
      </c>
      <c r="F82" s="211" t="s">
        <v>24</v>
      </c>
      <c r="G82" s="211" t="s">
        <v>388</v>
      </c>
      <c r="H82" s="211"/>
    </row>
    <row r="83" spans="1:8">
      <c r="A83" s="210">
        <v>43400</v>
      </c>
      <c r="B83" s="211" t="s">
        <v>7</v>
      </c>
      <c r="C83" s="211">
        <v>57365</v>
      </c>
      <c r="D83" s="211" t="s">
        <v>2950</v>
      </c>
      <c r="E83" s="211" t="s">
        <v>7</v>
      </c>
      <c r="F83" s="211" t="s">
        <v>7</v>
      </c>
      <c r="G83" s="211" t="s">
        <v>388</v>
      </c>
      <c r="H83" s="211"/>
    </row>
    <row r="84" spans="1:8">
      <c r="A84" s="210">
        <v>43402</v>
      </c>
      <c r="B84" s="211" t="s">
        <v>4</v>
      </c>
      <c r="C84" s="211">
        <v>3327</v>
      </c>
      <c r="D84" s="211" t="s">
        <v>185</v>
      </c>
      <c r="E84" s="211" t="s">
        <v>5</v>
      </c>
      <c r="F84" s="211" t="s">
        <v>7</v>
      </c>
      <c r="G84" s="211" t="s">
        <v>388</v>
      </c>
      <c r="H84" s="211"/>
    </row>
    <row r="85" spans="1:8">
      <c r="A85" s="210">
        <v>43402</v>
      </c>
      <c r="B85" s="211" t="s">
        <v>7</v>
      </c>
      <c r="C85" s="211">
        <v>57655</v>
      </c>
      <c r="D85" s="211" t="s">
        <v>1508</v>
      </c>
      <c r="E85" s="211" t="s">
        <v>7</v>
      </c>
      <c r="F85" s="211" t="s">
        <v>24</v>
      </c>
      <c r="G85" s="211" t="s">
        <v>388</v>
      </c>
      <c r="H85" s="211"/>
    </row>
    <row r="86" spans="1:8">
      <c r="A86" s="210">
        <v>43402</v>
      </c>
      <c r="B86" s="211" t="s">
        <v>7</v>
      </c>
      <c r="C86" s="211">
        <v>57925</v>
      </c>
      <c r="D86" s="211" t="s">
        <v>936</v>
      </c>
      <c r="E86" s="211" t="s">
        <v>7</v>
      </c>
      <c r="F86" s="211" t="s">
        <v>2601</v>
      </c>
      <c r="G86" s="211" t="s">
        <v>388</v>
      </c>
      <c r="H86" s="218"/>
    </row>
    <row r="87" spans="1:8">
      <c r="A87" s="210">
        <v>43402</v>
      </c>
      <c r="B87" s="211" t="s">
        <v>4</v>
      </c>
      <c r="C87" s="211">
        <v>1540</v>
      </c>
      <c r="D87" s="211" t="s">
        <v>205</v>
      </c>
      <c r="E87" s="211" t="s">
        <v>7</v>
      </c>
      <c r="F87" s="211" t="s">
        <v>24</v>
      </c>
      <c r="G87" s="211" t="s">
        <v>388</v>
      </c>
      <c r="H87" s="211"/>
    </row>
    <row r="88" spans="1:8">
      <c r="A88" s="210">
        <v>43402</v>
      </c>
      <c r="B88" s="211" t="s">
        <v>4</v>
      </c>
      <c r="C88" s="211">
        <v>1718</v>
      </c>
      <c r="D88" s="211" t="s">
        <v>205</v>
      </c>
      <c r="E88" s="211" t="s">
        <v>7</v>
      </c>
      <c r="F88" s="211" t="s">
        <v>7</v>
      </c>
      <c r="G88" s="211" t="s">
        <v>388</v>
      </c>
      <c r="H88" s="211"/>
    </row>
    <row r="89" spans="1:8">
      <c r="A89" s="210">
        <v>43402</v>
      </c>
      <c r="B89" s="211" t="s">
        <v>4</v>
      </c>
      <c r="C89" s="211">
        <v>1220</v>
      </c>
      <c r="D89" s="211" t="s">
        <v>205</v>
      </c>
      <c r="E89" s="211" t="s">
        <v>7</v>
      </c>
      <c r="F89" s="211" t="s">
        <v>7</v>
      </c>
      <c r="G89" s="211" t="s">
        <v>388</v>
      </c>
      <c r="H89" s="211"/>
    </row>
    <row r="90" spans="1:8">
      <c r="A90" s="210">
        <v>43402</v>
      </c>
      <c r="B90" s="211" t="s">
        <v>4</v>
      </c>
      <c r="C90" s="211">
        <v>2511</v>
      </c>
      <c r="D90" s="211" t="s">
        <v>205</v>
      </c>
      <c r="E90" s="211" t="s">
        <v>14</v>
      </c>
      <c r="F90" s="211" t="s">
        <v>24</v>
      </c>
      <c r="G90" s="211" t="s">
        <v>388</v>
      </c>
      <c r="H90" s="211"/>
    </row>
    <row r="91" spans="1:8">
      <c r="A91" s="210">
        <v>43403</v>
      </c>
      <c r="B91" s="211" t="s">
        <v>4</v>
      </c>
      <c r="C91" s="211">
        <v>1412</v>
      </c>
      <c r="D91" s="211" t="s">
        <v>205</v>
      </c>
      <c r="E91" s="211" t="s">
        <v>5</v>
      </c>
      <c r="F91" s="211" t="s">
        <v>7</v>
      </c>
      <c r="G91" s="211" t="s">
        <v>388</v>
      </c>
      <c r="H91" s="211"/>
    </row>
    <row r="92" spans="1:8">
      <c r="A92" s="210">
        <v>43403</v>
      </c>
      <c r="B92" s="211" t="s">
        <v>7</v>
      </c>
      <c r="C92" s="211">
        <v>93000</v>
      </c>
      <c r="D92" s="211" t="s">
        <v>2993</v>
      </c>
      <c r="E92" s="211" t="s">
        <v>7</v>
      </c>
      <c r="F92" s="211" t="s">
        <v>848</v>
      </c>
      <c r="G92" s="211" t="s">
        <v>388</v>
      </c>
      <c r="H92" s="211"/>
    </row>
    <row r="93" spans="1:8">
      <c r="A93" s="210">
        <v>43403</v>
      </c>
      <c r="B93" s="211" t="s">
        <v>7</v>
      </c>
      <c r="C93" s="211">
        <v>75020</v>
      </c>
      <c r="D93" s="211" t="s">
        <v>716</v>
      </c>
      <c r="E93" s="211" t="s">
        <v>7</v>
      </c>
      <c r="F93" s="211" t="s">
        <v>27</v>
      </c>
      <c r="G93" s="211" t="s">
        <v>388</v>
      </c>
      <c r="H93" s="211"/>
    </row>
    <row r="94" spans="1:8">
      <c r="A94" s="210">
        <v>43403</v>
      </c>
      <c r="B94" s="211" t="s">
        <v>7</v>
      </c>
      <c r="C94" s="211">
        <v>54310</v>
      </c>
      <c r="D94" s="211" t="s">
        <v>2997</v>
      </c>
      <c r="E94" s="211" t="s">
        <v>7</v>
      </c>
      <c r="F94" s="211" t="s">
        <v>6</v>
      </c>
      <c r="G94" s="211" t="s">
        <v>388</v>
      </c>
      <c r="H94" s="211"/>
    </row>
    <row r="95" spans="1:8">
      <c r="A95" s="210">
        <v>43403</v>
      </c>
      <c r="B95" s="211" t="s">
        <v>22</v>
      </c>
      <c r="C95" s="211">
        <v>6791</v>
      </c>
      <c r="D95" s="211" t="s">
        <v>479</v>
      </c>
      <c r="E95" s="211" t="s">
        <v>12</v>
      </c>
      <c r="F95" s="211" t="s">
        <v>7</v>
      </c>
      <c r="G95" s="211" t="s">
        <v>388</v>
      </c>
      <c r="H95" s="211"/>
    </row>
    <row r="96" spans="1:8">
      <c r="A96" s="210">
        <v>43403</v>
      </c>
      <c r="B96" s="211" t="s">
        <v>7</v>
      </c>
      <c r="C96" s="211">
        <v>57710</v>
      </c>
      <c r="D96" s="211" t="s">
        <v>383</v>
      </c>
      <c r="E96" s="211" t="s">
        <v>12</v>
      </c>
      <c r="F96" s="211" t="s">
        <v>7</v>
      </c>
      <c r="G96" s="211" t="s">
        <v>388</v>
      </c>
      <c r="H96" s="211"/>
    </row>
    <row r="97" spans="1:8">
      <c r="A97" s="210">
        <v>43403</v>
      </c>
      <c r="B97" s="211" t="s">
        <v>4</v>
      </c>
      <c r="C97" s="211">
        <v>1420</v>
      </c>
      <c r="D97" s="211" t="s">
        <v>205</v>
      </c>
      <c r="E97" s="211" t="s">
        <v>35</v>
      </c>
      <c r="F97" s="211" t="s">
        <v>6</v>
      </c>
      <c r="G97" s="211" t="s">
        <v>388</v>
      </c>
      <c r="H97" s="211"/>
    </row>
    <row r="98" spans="1:8">
      <c r="A98" s="210">
        <v>43403</v>
      </c>
      <c r="B98" s="211" t="s">
        <v>4</v>
      </c>
      <c r="C98" s="211">
        <v>9253</v>
      </c>
      <c r="D98" s="211" t="s">
        <v>200</v>
      </c>
      <c r="E98" s="211" t="s">
        <v>5</v>
      </c>
      <c r="F98" s="211" t="s">
        <v>6</v>
      </c>
      <c r="G98" s="211" t="s">
        <v>388</v>
      </c>
      <c r="H98" s="211"/>
    </row>
    <row r="99" spans="1:8">
      <c r="A99" s="210">
        <v>43404</v>
      </c>
      <c r="B99" s="211" t="s">
        <v>7</v>
      </c>
      <c r="C99" s="211">
        <v>57660</v>
      </c>
      <c r="D99" s="211" t="s">
        <v>3011</v>
      </c>
      <c r="E99" s="211" t="s">
        <v>7</v>
      </c>
      <c r="F99" s="211" t="s">
        <v>24</v>
      </c>
      <c r="G99" s="211" t="s">
        <v>388</v>
      </c>
      <c r="H99" s="211"/>
    </row>
    <row r="100" spans="1:8">
      <c r="A100" s="210">
        <v>43404</v>
      </c>
      <c r="B100" s="211" t="s">
        <v>7</v>
      </c>
      <c r="C100" s="211">
        <v>57680</v>
      </c>
      <c r="D100" s="211" t="s">
        <v>3013</v>
      </c>
      <c r="E100" s="211" t="s">
        <v>7</v>
      </c>
      <c r="F100" s="211" t="s">
        <v>24</v>
      </c>
      <c r="G100" s="211" t="s">
        <v>388</v>
      </c>
      <c r="H100" s="211"/>
    </row>
    <row r="101" spans="1:8">
      <c r="A101" s="210">
        <v>43404</v>
      </c>
      <c r="B101" s="211" t="s">
        <v>4</v>
      </c>
      <c r="C101" s="211">
        <v>5480</v>
      </c>
      <c r="D101" s="211" t="s">
        <v>330</v>
      </c>
      <c r="E101" s="211" t="s">
        <v>4</v>
      </c>
      <c r="F101" s="211" t="s">
        <v>6</v>
      </c>
      <c r="G101" s="211" t="s">
        <v>388</v>
      </c>
      <c r="H101" s="211"/>
    </row>
    <row r="102" spans="1:8">
      <c r="A102" s="210">
        <v>43404</v>
      </c>
      <c r="B102" s="211" t="s">
        <v>4</v>
      </c>
      <c r="C102" s="211">
        <v>6412</v>
      </c>
      <c r="D102" s="211" t="s">
        <v>168</v>
      </c>
      <c r="E102" s="211" t="s">
        <v>5</v>
      </c>
      <c r="F102" s="211" t="s">
        <v>6</v>
      </c>
      <c r="G102" s="211" t="s">
        <v>388</v>
      </c>
      <c r="H102" s="211"/>
    </row>
    <row r="103" spans="1:8">
      <c r="A103" s="210">
        <v>43404</v>
      </c>
      <c r="B103" s="211" t="s">
        <v>4</v>
      </c>
      <c r="C103" s="211">
        <v>7432</v>
      </c>
      <c r="D103" s="211" t="s">
        <v>3017</v>
      </c>
      <c r="E103" s="211" t="s">
        <v>79</v>
      </c>
      <c r="F103" s="211" t="s">
        <v>24</v>
      </c>
      <c r="G103" s="211" t="s">
        <v>388</v>
      </c>
      <c r="H103" s="211"/>
    </row>
    <row r="104" spans="1:8">
      <c r="A104" s="210">
        <v>43404</v>
      </c>
      <c r="B104" s="211" t="s">
        <v>7</v>
      </c>
      <c r="C104" s="211">
        <v>57050</v>
      </c>
      <c r="D104" s="211" t="s">
        <v>3021</v>
      </c>
      <c r="E104" s="211" t="s">
        <v>7</v>
      </c>
      <c r="F104" s="211" t="s">
        <v>24</v>
      </c>
      <c r="G104" s="211" t="s">
        <v>388</v>
      </c>
      <c r="H104" s="211"/>
    </row>
    <row r="105" spans="1:8">
      <c r="A105" s="210">
        <v>43404</v>
      </c>
      <c r="B105" s="211" t="s">
        <v>4</v>
      </c>
      <c r="C105" s="211">
        <v>54850</v>
      </c>
      <c r="D105" s="211" t="s">
        <v>3025</v>
      </c>
      <c r="E105" s="211" t="s">
        <v>7</v>
      </c>
      <c r="F105" s="211" t="s">
        <v>24</v>
      </c>
      <c r="G105" s="211" t="s">
        <v>388</v>
      </c>
      <c r="H105" s="211"/>
    </row>
    <row r="106" spans="1:8">
      <c r="A106" s="210">
        <v>43404</v>
      </c>
      <c r="B106" s="211" t="s">
        <v>4</v>
      </c>
      <c r="C106" s="211">
        <v>1146</v>
      </c>
      <c r="D106" s="211" t="s">
        <v>205</v>
      </c>
      <c r="E106" s="211" t="s">
        <v>7</v>
      </c>
      <c r="F106" s="211" t="s">
        <v>1171</v>
      </c>
      <c r="G106" s="211" t="s">
        <v>388</v>
      </c>
      <c r="H106" s="211"/>
    </row>
    <row r="107" spans="1:8">
      <c r="A107" s="210">
        <v>43399</v>
      </c>
      <c r="B107" s="211" t="s">
        <v>7</v>
      </c>
      <c r="C107" s="211">
        <v>57330</v>
      </c>
      <c r="D107" s="211" t="s">
        <v>2925</v>
      </c>
      <c r="E107" s="211" t="s">
        <v>28</v>
      </c>
      <c r="F107" s="211" t="s">
        <v>7</v>
      </c>
      <c r="G107" s="211" t="s">
        <v>1633</v>
      </c>
      <c r="H107" s="211"/>
    </row>
    <row r="108" spans="1:8">
      <c r="A108" s="210">
        <v>43402</v>
      </c>
      <c r="B108" s="211" t="s">
        <v>4</v>
      </c>
      <c r="C108" s="211">
        <v>1159</v>
      </c>
      <c r="D108" s="211" t="s">
        <v>205</v>
      </c>
      <c r="E108" s="211" t="s">
        <v>79</v>
      </c>
      <c r="F108" s="211" t="s">
        <v>100</v>
      </c>
      <c r="G108" s="211" t="s">
        <v>1633</v>
      </c>
      <c r="H108" s="211"/>
    </row>
    <row r="109" spans="1:8">
      <c r="A109" s="210">
        <v>43402</v>
      </c>
      <c r="B109" s="211" t="s">
        <v>22</v>
      </c>
      <c r="C109" s="211">
        <v>2880</v>
      </c>
      <c r="D109" s="211" t="s">
        <v>2974</v>
      </c>
      <c r="E109" s="211" t="s">
        <v>984</v>
      </c>
      <c r="F109" s="211" t="s">
        <v>24</v>
      </c>
      <c r="G109" s="211" t="s">
        <v>1633</v>
      </c>
      <c r="H109" s="211"/>
    </row>
    <row r="110" spans="1:8">
      <c r="A110" s="210">
        <v>43402</v>
      </c>
      <c r="B110" s="211" t="s">
        <v>4</v>
      </c>
      <c r="C110" s="211">
        <v>1650</v>
      </c>
      <c r="D110" s="211" t="s">
        <v>205</v>
      </c>
      <c r="E110" s="211" t="s">
        <v>814</v>
      </c>
      <c r="F110" s="211" t="s">
        <v>6</v>
      </c>
      <c r="G110" s="211" t="s">
        <v>634</v>
      </c>
      <c r="H110" s="211"/>
    </row>
    <row r="111" spans="1:8">
      <c r="A111" s="210">
        <v>43400</v>
      </c>
      <c r="B111" s="211" t="s">
        <v>4</v>
      </c>
      <c r="C111" s="211">
        <v>8392</v>
      </c>
      <c r="D111" s="211" t="s">
        <v>186</v>
      </c>
      <c r="E111" s="211" t="s">
        <v>5</v>
      </c>
      <c r="F111" s="211" t="s">
        <v>9</v>
      </c>
      <c r="G111" s="327" t="s">
        <v>3116</v>
      </c>
      <c r="H111" s="211"/>
    </row>
    <row r="112" spans="1:8">
      <c r="A112" s="210">
        <v>43400</v>
      </c>
      <c r="B112" s="211" t="s">
        <v>4</v>
      </c>
      <c r="C112" s="211">
        <v>4241</v>
      </c>
      <c r="D112" s="211" t="s">
        <v>141</v>
      </c>
      <c r="E112" s="211" t="s">
        <v>7</v>
      </c>
      <c r="F112" s="211" t="s">
        <v>5</v>
      </c>
      <c r="G112" s="327" t="s">
        <v>3117</v>
      </c>
      <c r="H112" s="211"/>
    </row>
    <row r="113" spans="1:8">
      <c r="A113" s="210">
        <v>43402</v>
      </c>
      <c r="B113" s="211" t="s">
        <v>4</v>
      </c>
      <c r="C113" s="211">
        <v>9124</v>
      </c>
      <c r="D113" s="211" t="s">
        <v>313</v>
      </c>
      <c r="E113" s="211" t="s">
        <v>5</v>
      </c>
      <c r="F113" s="211" t="s">
        <v>25</v>
      </c>
      <c r="G113" s="211" t="s">
        <v>2968</v>
      </c>
      <c r="H113" s="211"/>
    </row>
    <row r="114" spans="1:8">
      <c r="A114" s="210">
        <v>43382</v>
      </c>
      <c r="B114" s="211" t="s">
        <v>6</v>
      </c>
      <c r="C114" s="211">
        <v>57629</v>
      </c>
      <c r="D114" s="211" t="s">
        <v>2858</v>
      </c>
      <c r="E114" s="211" t="s">
        <v>6</v>
      </c>
      <c r="F114" s="211" t="s">
        <v>24</v>
      </c>
      <c r="G114" s="211" t="s">
        <v>2859</v>
      </c>
      <c r="H114" s="211"/>
    </row>
    <row r="115" spans="1:8">
      <c r="A115" s="210">
        <v>43384</v>
      </c>
      <c r="B115" s="211" t="s">
        <v>6</v>
      </c>
      <c r="C115" s="211">
        <v>63105</v>
      </c>
      <c r="D115" s="211" t="s">
        <v>2865</v>
      </c>
      <c r="E115" s="211" t="s">
        <v>6</v>
      </c>
      <c r="F115" s="211" t="s">
        <v>24</v>
      </c>
      <c r="G115" s="211" t="s">
        <v>2866</v>
      </c>
      <c r="H115" s="211"/>
    </row>
    <row r="116" spans="1:8">
      <c r="A116" s="210">
        <v>43397</v>
      </c>
      <c r="B116" s="211" t="s">
        <v>4</v>
      </c>
      <c r="C116" s="211">
        <v>4275</v>
      </c>
      <c r="D116" s="211" t="s">
        <v>141</v>
      </c>
      <c r="E116" s="211" t="s">
        <v>7</v>
      </c>
      <c r="F116" s="211" t="s">
        <v>7</v>
      </c>
      <c r="G116" s="211" t="s">
        <v>269</v>
      </c>
      <c r="H116" s="211"/>
    </row>
    <row r="117" spans="1:8">
      <c r="A117" s="210">
        <v>43380</v>
      </c>
      <c r="B117" s="211" t="s">
        <v>4</v>
      </c>
      <c r="C117" s="211">
        <v>8562</v>
      </c>
      <c r="D117" s="211" t="s">
        <v>400</v>
      </c>
      <c r="E117" s="211" t="s">
        <v>5</v>
      </c>
      <c r="F117" s="211" t="s">
        <v>7</v>
      </c>
      <c r="G117" s="211" t="s">
        <v>123</v>
      </c>
      <c r="H117" s="211"/>
    </row>
    <row r="118" spans="1:8">
      <c r="A118" s="210">
        <v>43380</v>
      </c>
      <c r="B118" s="211" t="s">
        <v>4</v>
      </c>
      <c r="C118" s="211">
        <v>6250</v>
      </c>
      <c r="D118" s="211" t="s">
        <v>2854</v>
      </c>
      <c r="E118" s="211" t="s">
        <v>814</v>
      </c>
      <c r="F118" s="211" t="s">
        <v>7</v>
      </c>
      <c r="G118" s="211" t="s">
        <v>123</v>
      </c>
      <c r="H118" s="211"/>
    </row>
    <row r="119" spans="1:8">
      <c r="A119" s="210">
        <v>43380</v>
      </c>
      <c r="B119" s="211" t="s">
        <v>4</v>
      </c>
      <c r="C119" s="211">
        <v>8378</v>
      </c>
      <c r="D119" s="211" t="s">
        <v>300</v>
      </c>
      <c r="E119" s="211" t="s">
        <v>6</v>
      </c>
      <c r="F119" s="211" t="s">
        <v>79</v>
      </c>
      <c r="G119" s="211" t="s">
        <v>123</v>
      </c>
      <c r="H119" s="211"/>
    </row>
    <row r="120" spans="1:8">
      <c r="A120" s="210">
        <v>43393</v>
      </c>
      <c r="B120" s="211" t="s">
        <v>4</v>
      </c>
      <c r="C120" s="211">
        <v>4640</v>
      </c>
      <c r="D120" s="211" t="s">
        <v>131</v>
      </c>
      <c r="E120" s="211" t="s">
        <v>25</v>
      </c>
      <c r="F120" s="211" t="s">
        <v>225</v>
      </c>
      <c r="G120" s="211" t="s">
        <v>123</v>
      </c>
      <c r="H120" s="211"/>
    </row>
    <row r="121" spans="1:8">
      <c r="A121" s="210">
        <v>43394</v>
      </c>
      <c r="B121" s="211" t="s">
        <v>4</v>
      </c>
      <c r="C121" s="211">
        <v>4985</v>
      </c>
      <c r="D121" s="211" t="s">
        <v>158</v>
      </c>
      <c r="E121" s="211" t="s">
        <v>25</v>
      </c>
      <c r="F121" s="211" t="s">
        <v>82</v>
      </c>
      <c r="G121" s="211" t="s">
        <v>123</v>
      </c>
      <c r="H121" s="211"/>
    </row>
    <row r="122" spans="1:8">
      <c r="A122" s="210">
        <v>43399</v>
      </c>
      <c r="B122" s="211" t="s">
        <v>4</v>
      </c>
      <c r="C122" s="211">
        <v>2156</v>
      </c>
      <c r="D122" s="211" t="s">
        <v>205</v>
      </c>
      <c r="E122" s="211" t="s">
        <v>9</v>
      </c>
      <c r="F122" s="211" t="s">
        <v>35</v>
      </c>
      <c r="G122" s="211" t="s">
        <v>123</v>
      </c>
      <c r="H122" s="211"/>
    </row>
    <row r="123" spans="1:8">
      <c r="A123" s="210">
        <v>43400</v>
      </c>
      <c r="B123" s="211" t="s">
        <v>7</v>
      </c>
      <c r="C123" s="211">
        <v>57190</v>
      </c>
      <c r="D123" s="211" t="s">
        <v>515</v>
      </c>
      <c r="E123" s="211" t="s">
        <v>7</v>
      </c>
      <c r="F123" s="211" t="s">
        <v>7</v>
      </c>
      <c r="G123" s="211" t="s">
        <v>123</v>
      </c>
      <c r="H123" s="211"/>
    </row>
    <row r="124" spans="1:8">
      <c r="A124" s="210">
        <v>43401</v>
      </c>
      <c r="B124" s="211" t="s">
        <v>7</v>
      </c>
      <c r="C124" s="211">
        <v>57530</v>
      </c>
      <c r="D124" s="211" t="s">
        <v>2953</v>
      </c>
      <c r="E124" s="211" t="s">
        <v>7</v>
      </c>
      <c r="F124" s="211" t="s">
        <v>7</v>
      </c>
      <c r="G124" s="211" t="s">
        <v>123</v>
      </c>
      <c r="H124" s="211"/>
    </row>
    <row r="125" spans="1:8">
      <c r="A125" s="210">
        <v>43401</v>
      </c>
      <c r="B125" s="211" t="s">
        <v>4</v>
      </c>
      <c r="C125" s="211">
        <v>4956</v>
      </c>
      <c r="D125" s="211" t="s">
        <v>1644</v>
      </c>
      <c r="E125" s="211" t="s">
        <v>534</v>
      </c>
      <c r="F125" s="211" t="s">
        <v>5</v>
      </c>
      <c r="G125" s="211" t="s">
        <v>123</v>
      </c>
      <c r="H125" s="211"/>
    </row>
    <row r="126" spans="1:8">
      <c r="A126" s="210">
        <v>43402</v>
      </c>
      <c r="B126" s="211" t="s">
        <v>4</v>
      </c>
      <c r="C126" s="211">
        <v>1530</v>
      </c>
      <c r="D126" s="211" t="s">
        <v>205</v>
      </c>
      <c r="E126" s="211" t="s">
        <v>7</v>
      </c>
      <c r="F126" s="211" t="s">
        <v>24</v>
      </c>
      <c r="G126" s="211" t="s">
        <v>123</v>
      </c>
      <c r="H126" s="211"/>
    </row>
    <row r="127" spans="1:8">
      <c r="A127" s="210">
        <v>43402</v>
      </c>
      <c r="B127" s="211" t="s">
        <v>4</v>
      </c>
      <c r="C127" s="211">
        <v>9142</v>
      </c>
      <c r="D127" s="211" t="s">
        <v>2975</v>
      </c>
      <c r="E127" s="211" t="s">
        <v>24</v>
      </c>
      <c r="F127" s="211" t="s">
        <v>5</v>
      </c>
      <c r="G127" s="211" t="s">
        <v>123</v>
      </c>
      <c r="H127" s="211"/>
    </row>
    <row r="128" spans="1:8">
      <c r="A128" s="210">
        <v>43402</v>
      </c>
      <c r="B128" s="211" t="s">
        <v>4</v>
      </c>
      <c r="C128" s="211">
        <v>9188</v>
      </c>
      <c r="D128" s="211" t="s">
        <v>146</v>
      </c>
      <c r="E128" s="211" t="s">
        <v>5</v>
      </c>
      <c r="F128" s="211" t="s">
        <v>7</v>
      </c>
      <c r="G128" s="211" t="s">
        <v>123</v>
      </c>
      <c r="H128" s="211"/>
    </row>
    <row r="129" spans="1:8">
      <c r="A129" s="210">
        <v>43404</v>
      </c>
      <c r="B129" s="211" t="s">
        <v>4</v>
      </c>
      <c r="C129" s="211">
        <v>4499</v>
      </c>
      <c r="D129" s="211" t="s">
        <v>731</v>
      </c>
      <c r="E129" s="211" t="s">
        <v>5</v>
      </c>
      <c r="F129" s="211" t="s">
        <v>7</v>
      </c>
      <c r="G129" s="211" t="s">
        <v>123</v>
      </c>
      <c r="H129" s="218"/>
    </row>
    <row r="130" spans="1:8">
      <c r="A130" s="210">
        <v>43400</v>
      </c>
      <c r="B130" s="211" t="s">
        <v>4</v>
      </c>
      <c r="C130" s="211">
        <v>4991</v>
      </c>
      <c r="D130" s="211" t="s">
        <v>158</v>
      </c>
      <c r="E130" s="211" t="s">
        <v>2951</v>
      </c>
      <c r="F130" s="211" t="s">
        <v>1931</v>
      </c>
      <c r="G130" s="211" t="s">
        <v>478</v>
      </c>
      <c r="H130" s="211"/>
    </row>
    <row r="131" spans="1:8">
      <c r="A131" s="210">
        <v>43403</v>
      </c>
      <c r="B131" s="211" t="s">
        <v>4</v>
      </c>
      <c r="C131" s="211">
        <v>6796</v>
      </c>
      <c r="D131" s="211" t="s">
        <v>144</v>
      </c>
      <c r="E131" s="211" t="s">
        <v>5</v>
      </c>
      <c r="F131" s="211" t="s">
        <v>7</v>
      </c>
      <c r="G131" s="211" t="s">
        <v>2985</v>
      </c>
      <c r="H131" s="211"/>
    </row>
    <row r="132" spans="1:8">
      <c r="A132" s="210">
        <v>43403</v>
      </c>
      <c r="B132" s="211" t="s">
        <v>4</v>
      </c>
      <c r="C132" s="211">
        <v>1452</v>
      </c>
      <c r="D132" s="211" t="s">
        <v>205</v>
      </c>
      <c r="E132" s="211" t="s">
        <v>7</v>
      </c>
      <c r="F132" s="211" t="s">
        <v>24</v>
      </c>
      <c r="G132" s="211" t="s">
        <v>2988</v>
      </c>
      <c r="H132" s="211"/>
    </row>
    <row r="133" spans="1:8">
      <c r="A133" s="210">
        <v>43402</v>
      </c>
      <c r="B133" s="211" t="s">
        <v>4</v>
      </c>
      <c r="C133" s="211">
        <v>4569</v>
      </c>
      <c r="D133" s="211" t="s">
        <v>131</v>
      </c>
      <c r="E133" s="211" t="s">
        <v>1882</v>
      </c>
      <c r="F133" s="211" t="s">
        <v>5</v>
      </c>
      <c r="G133" s="211" t="s">
        <v>3113</v>
      </c>
      <c r="H133" s="211"/>
    </row>
    <row r="134" spans="1:8">
      <c r="A134" s="210">
        <v>43404</v>
      </c>
      <c r="B134" s="211" t="s">
        <v>4</v>
      </c>
      <c r="C134" s="211">
        <v>8326</v>
      </c>
      <c r="D134" s="211" t="s">
        <v>162</v>
      </c>
      <c r="E134" s="211" t="s">
        <v>4</v>
      </c>
      <c r="F134" s="211" t="s">
        <v>6</v>
      </c>
      <c r="G134" s="211" t="s">
        <v>2410</v>
      </c>
      <c r="H134" s="211"/>
    </row>
    <row r="135" spans="1:8">
      <c r="A135" s="210">
        <v>43375</v>
      </c>
      <c r="B135" s="211" t="s">
        <v>4</v>
      </c>
      <c r="C135" s="211">
        <v>8026</v>
      </c>
      <c r="D135" s="211" t="s">
        <v>135</v>
      </c>
      <c r="E135" s="211" t="s">
        <v>5</v>
      </c>
      <c r="F135" s="211" t="s">
        <v>5</v>
      </c>
      <c r="G135" s="211" t="s">
        <v>2835</v>
      </c>
      <c r="H135" s="211"/>
    </row>
    <row r="136" spans="1:8">
      <c r="A136" s="210">
        <v>43402</v>
      </c>
      <c r="B136" s="211" t="s">
        <v>4</v>
      </c>
      <c r="C136" s="211">
        <v>6832</v>
      </c>
      <c r="D136" s="211" t="s">
        <v>933</v>
      </c>
      <c r="E136" s="211" t="s">
        <v>5</v>
      </c>
      <c r="F136" s="211" t="s">
        <v>7</v>
      </c>
      <c r="G136" s="211" t="s">
        <v>2835</v>
      </c>
      <c r="H136" s="211"/>
    </row>
    <row r="137" spans="1:8">
      <c r="A137" s="210">
        <v>43403</v>
      </c>
      <c r="B137" s="211" t="s">
        <v>4</v>
      </c>
      <c r="C137" s="211">
        <v>4407</v>
      </c>
      <c r="D137" s="211" t="s">
        <v>158</v>
      </c>
      <c r="E137" s="211" t="s">
        <v>5</v>
      </c>
      <c r="F137" s="211" t="s">
        <v>7</v>
      </c>
      <c r="G137" s="211" t="s">
        <v>3009</v>
      </c>
      <c r="H137" s="211"/>
    </row>
    <row r="138" spans="1:8">
      <c r="A138" s="210">
        <v>43376</v>
      </c>
      <c r="B138" s="211" t="s">
        <v>4</v>
      </c>
      <c r="C138" s="211">
        <v>8240</v>
      </c>
      <c r="D138" s="211" t="s">
        <v>162</v>
      </c>
      <c r="E138" s="211" t="s">
        <v>24</v>
      </c>
      <c r="F138" s="211" t="s">
        <v>7</v>
      </c>
      <c r="G138" s="211" t="s">
        <v>98</v>
      </c>
      <c r="H138" s="211"/>
    </row>
    <row r="139" spans="1:8">
      <c r="A139" s="210">
        <v>43387</v>
      </c>
      <c r="B139" s="211" t="s">
        <v>4</v>
      </c>
      <c r="C139" s="211">
        <v>9068</v>
      </c>
      <c r="D139" s="211" t="s">
        <v>161</v>
      </c>
      <c r="E139" s="211" t="s">
        <v>25</v>
      </c>
      <c r="F139" s="211" t="s">
        <v>82</v>
      </c>
      <c r="G139" s="211" t="s">
        <v>98</v>
      </c>
      <c r="H139" s="211"/>
    </row>
    <row r="140" spans="1:8">
      <c r="A140" s="210">
        <v>43401</v>
      </c>
      <c r="B140" s="211" t="s">
        <v>6</v>
      </c>
      <c r="C140" s="211">
        <v>66701</v>
      </c>
      <c r="D140" s="211" t="s">
        <v>2958</v>
      </c>
      <c r="E140" s="211" t="s">
        <v>6</v>
      </c>
      <c r="F140" s="211" t="s">
        <v>6</v>
      </c>
      <c r="G140" s="211" t="s">
        <v>98</v>
      </c>
      <c r="H140" s="211"/>
    </row>
    <row r="141" spans="1:8">
      <c r="A141" s="210">
        <v>43401</v>
      </c>
      <c r="B141" s="211" t="s">
        <v>4</v>
      </c>
      <c r="C141" s="211">
        <v>2551</v>
      </c>
      <c r="D141" s="211" t="s">
        <v>205</v>
      </c>
      <c r="E141" s="211" t="s">
        <v>2961</v>
      </c>
      <c r="F141" s="211" t="s">
        <v>24</v>
      </c>
      <c r="G141" s="211" t="s">
        <v>98</v>
      </c>
      <c r="H141" s="211"/>
    </row>
    <row r="142" spans="1:8">
      <c r="A142" s="210">
        <v>43401</v>
      </c>
      <c r="B142" s="211" t="s">
        <v>4</v>
      </c>
      <c r="C142" s="211">
        <v>7740</v>
      </c>
      <c r="D142" s="211" t="s">
        <v>138</v>
      </c>
      <c r="E142" s="211" t="s">
        <v>79</v>
      </c>
      <c r="F142" s="211" t="s">
        <v>56</v>
      </c>
      <c r="G142" s="211" t="s">
        <v>98</v>
      </c>
      <c r="H142" s="211"/>
    </row>
    <row r="143" spans="1:8">
      <c r="A143" s="210">
        <v>43388</v>
      </c>
      <c r="B143" s="211" t="s">
        <v>4</v>
      </c>
      <c r="C143" s="211">
        <v>6835</v>
      </c>
      <c r="D143" s="211" t="s">
        <v>2875</v>
      </c>
      <c r="E143" s="211" t="s">
        <v>2542</v>
      </c>
      <c r="F143" s="211" t="s">
        <v>24</v>
      </c>
      <c r="G143" s="211" t="s">
        <v>42</v>
      </c>
      <c r="H143" s="211"/>
    </row>
    <row r="144" spans="1:8">
      <c r="A144" s="210">
        <v>43394</v>
      </c>
      <c r="B144" s="211" t="s">
        <v>7</v>
      </c>
      <c r="C144" s="211">
        <v>57940</v>
      </c>
      <c r="D144" s="211" t="s">
        <v>847</v>
      </c>
      <c r="E144" s="211" t="s">
        <v>7</v>
      </c>
      <c r="F144" s="211" t="s">
        <v>24</v>
      </c>
      <c r="G144" s="211" t="s">
        <v>42</v>
      </c>
      <c r="H144" s="211"/>
    </row>
    <row r="145" spans="1:8">
      <c r="A145" s="210">
        <v>43394</v>
      </c>
      <c r="B145" s="211" t="s">
        <v>4</v>
      </c>
      <c r="C145" s="211">
        <v>9753</v>
      </c>
      <c r="D145" s="211" t="s">
        <v>2027</v>
      </c>
      <c r="E145" s="211" t="s">
        <v>24</v>
      </c>
      <c r="F145" s="211" t="s">
        <v>2895</v>
      </c>
      <c r="G145" s="211" t="s">
        <v>42</v>
      </c>
      <c r="H145" s="211"/>
    </row>
    <row r="146" spans="1:8">
      <c r="A146" s="210">
        <v>43394</v>
      </c>
      <c r="B146" s="211" t="s">
        <v>4</v>
      </c>
      <c r="C146" s="211">
        <v>57100</v>
      </c>
      <c r="D146" s="211" t="s">
        <v>369</v>
      </c>
      <c r="E146" s="211" t="s">
        <v>7</v>
      </c>
      <c r="F146" s="211" t="s">
        <v>7</v>
      </c>
      <c r="G146" s="211" t="s">
        <v>42</v>
      </c>
      <c r="H146" s="211"/>
    </row>
    <row r="147" spans="1:8">
      <c r="A147" s="210">
        <v>43398</v>
      </c>
      <c r="B147" s="211" t="s">
        <v>7</v>
      </c>
      <c r="C147" s="211">
        <v>57640</v>
      </c>
      <c r="D147" s="211" t="s">
        <v>2911</v>
      </c>
      <c r="E147" s="211" t="s">
        <v>7</v>
      </c>
      <c r="F147" s="211" t="s">
        <v>24</v>
      </c>
      <c r="G147" s="211" t="s">
        <v>42</v>
      </c>
      <c r="H147" s="211"/>
    </row>
    <row r="148" spans="1:8">
      <c r="A148" s="210">
        <v>43398</v>
      </c>
      <c r="B148" s="211" t="s">
        <v>7</v>
      </c>
      <c r="C148" s="211">
        <v>54700</v>
      </c>
      <c r="D148" s="211" t="s">
        <v>834</v>
      </c>
      <c r="E148" s="211" t="s">
        <v>7</v>
      </c>
      <c r="F148" s="211" t="s">
        <v>24</v>
      </c>
      <c r="G148" s="211" t="s">
        <v>42</v>
      </c>
      <c r="H148" s="211"/>
    </row>
    <row r="149" spans="1:8">
      <c r="A149" s="210">
        <v>43402</v>
      </c>
      <c r="B149" s="211" t="s">
        <v>4</v>
      </c>
      <c r="C149" s="211">
        <v>2273</v>
      </c>
      <c r="D149" s="211" t="s">
        <v>205</v>
      </c>
      <c r="E149" s="211" t="s">
        <v>18</v>
      </c>
      <c r="F149" s="211" t="s">
        <v>35</v>
      </c>
      <c r="G149" s="211" t="s">
        <v>42</v>
      </c>
      <c r="H149" s="211"/>
    </row>
    <row r="150" spans="1:8">
      <c r="A150" s="210">
        <v>43402</v>
      </c>
      <c r="B150" s="211" t="s">
        <v>7</v>
      </c>
      <c r="C150" s="211">
        <v>57710</v>
      </c>
      <c r="D150" s="211" t="s">
        <v>383</v>
      </c>
      <c r="E150" s="211" t="s">
        <v>7</v>
      </c>
      <c r="F150" s="211" t="s">
        <v>24</v>
      </c>
      <c r="G150" s="211" t="s">
        <v>42</v>
      </c>
      <c r="H150" s="211"/>
    </row>
    <row r="151" spans="1:8">
      <c r="A151" s="210">
        <v>43402</v>
      </c>
      <c r="B151" s="211" t="s">
        <v>4</v>
      </c>
      <c r="C151" s="211">
        <v>4031</v>
      </c>
      <c r="D151" s="211" t="s">
        <v>141</v>
      </c>
      <c r="E151" s="211" t="s">
        <v>7</v>
      </c>
      <c r="F151" s="211" t="s">
        <v>24</v>
      </c>
      <c r="G151" s="211" t="s">
        <v>42</v>
      </c>
      <c r="H151" s="211"/>
    </row>
    <row r="152" spans="1:8">
      <c r="A152" s="210">
        <v>43403</v>
      </c>
      <c r="B152" s="211" t="s">
        <v>4</v>
      </c>
      <c r="C152" s="211">
        <v>1321</v>
      </c>
      <c r="D152" s="211" t="s">
        <v>205</v>
      </c>
      <c r="E152" s="211" t="s">
        <v>12</v>
      </c>
      <c r="F152" s="211" t="s">
        <v>24</v>
      </c>
      <c r="G152" s="211" t="s">
        <v>42</v>
      </c>
      <c r="H152" s="211"/>
    </row>
    <row r="153" spans="1:8">
      <c r="A153" s="210">
        <v>43404</v>
      </c>
      <c r="B153" s="211" t="s">
        <v>4</v>
      </c>
      <c r="C153" s="211">
        <v>7307</v>
      </c>
      <c r="D153" s="211" t="s">
        <v>130</v>
      </c>
      <c r="E153" s="211" t="s">
        <v>6</v>
      </c>
      <c r="F153" s="211" t="s">
        <v>7</v>
      </c>
      <c r="G153" s="211" t="s">
        <v>42</v>
      </c>
      <c r="H153" s="211"/>
    </row>
    <row r="154" spans="1:8">
      <c r="A154" s="210">
        <v>43404</v>
      </c>
      <c r="B154" s="211" t="s">
        <v>4</v>
      </c>
      <c r="C154" s="211">
        <v>4154</v>
      </c>
      <c r="D154" s="211" t="s">
        <v>141</v>
      </c>
      <c r="E154" s="211" t="s">
        <v>7</v>
      </c>
      <c r="F154" s="211" t="s">
        <v>5</v>
      </c>
      <c r="G154" s="211" t="s">
        <v>42</v>
      </c>
      <c r="H154" s="211"/>
    </row>
    <row r="155" spans="1:8">
      <c r="A155" s="210">
        <v>43404</v>
      </c>
      <c r="B155" s="211" t="s">
        <v>4</v>
      </c>
      <c r="C155" s="211">
        <v>1749</v>
      </c>
      <c r="D155" s="211" t="s">
        <v>136</v>
      </c>
      <c r="E155" s="211" t="s">
        <v>79</v>
      </c>
      <c r="F155" s="211" t="s">
        <v>24</v>
      </c>
      <c r="G155" s="211" t="s">
        <v>42</v>
      </c>
      <c r="H155" s="211"/>
    </row>
    <row r="156" spans="1:8">
      <c r="A156" s="210">
        <v>43404</v>
      </c>
      <c r="B156" s="211" t="s">
        <v>4</v>
      </c>
      <c r="C156" s="211">
        <v>9153</v>
      </c>
      <c r="D156" s="211" t="s">
        <v>3027</v>
      </c>
      <c r="E156" s="211" t="s">
        <v>5</v>
      </c>
      <c r="F156" s="211" t="s">
        <v>25</v>
      </c>
      <c r="G156" s="211" t="s">
        <v>42</v>
      </c>
      <c r="H156" s="211"/>
    </row>
    <row r="157" spans="1:8">
      <c r="A157" s="210">
        <v>43386</v>
      </c>
      <c r="B157" s="211" t="s">
        <v>4</v>
      </c>
      <c r="C157" s="211">
        <v>4039</v>
      </c>
      <c r="D157" s="211" t="s">
        <v>141</v>
      </c>
      <c r="E157" s="211" t="s">
        <v>7</v>
      </c>
      <c r="F157" s="211" t="s">
        <v>7</v>
      </c>
      <c r="G157" s="211" t="s">
        <v>2873</v>
      </c>
      <c r="H157" s="211"/>
    </row>
    <row r="158" spans="1:8">
      <c r="A158" s="210">
        <v>43384</v>
      </c>
      <c r="B158" s="211" t="s">
        <v>4</v>
      </c>
      <c r="C158" s="211">
        <v>1457</v>
      </c>
      <c r="D158" s="211" t="s">
        <v>205</v>
      </c>
      <c r="E158" s="211" t="s">
        <v>5</v>
      </c>
      <c r="F158" s="211" t="s">
        <v>7</v>
      </c>
      <c r="G158" s="211" t="s">
        <v>2868</v>
      </c>
      <c r="H158" s="211"/>
    </row>
    <row r="159" spans="1:8">
      <c r="A159" s="210">
        <v>43400</v>
      </c>
      <c r="B159" s="211" t="s">
        <v>4</v>
      </c>
      <c r="C159" s="211">
        <v>3765</v>
      </c>
      <c r="D159" s="211" t="s">
        <v>192</v>
      </c>
      <c r="E159" s="211" t="s">
        <v>7</v>
      </c>
      <c r="F159" s="211" t="s">
        <v>7</v>
      </c>
      <c r="G159" s="211" t="s">
        <v>2275</v>
      </c>
      <c r="H159" s="211"/>
    </row>
    <row r="160" spans="1:8">
      <c r="A160" s="210">
        <v>43386</v>
      </c>
      <c r="B160" s="211" t="s">
        <v>4</v>
      </c>
      <c r="C160" s="211">
        <v>1550</v>
      </c>
      <c r="D160" s="211" t="s">
        <v>205</v>
      </c>
      <c r="E160" s="211" t="s">
        <v>6</v>
      </c>
      <c r="F160" s="211" t="s">
        <v>6</v>
      </c>
      <c r="G160" s="211" t="s">
        <v>3108</v>
      </c>
      <c r="H160" s="211"/>
    </row>
    <row r="161" spans="1:8">
      <c r="A161" s="210">
        <v>43382</v>
      </c>
      <c r="B161" s="211" t="s">
        <v>6</v>
      </c>
      <c r="C161" s="211">
        <v>65232</v>
      </c>
      <c r="D161" s="211" t="s">
        <v>2860</v>
      </c>
      <c r="E161" s="211" t="s">
        <v>6</v>
      </c>
      <c r="F161" s="211" t="s">
        <v>6</v>
      </c>
      <c r="G161" s="211" t="s">
        <v>3108</v>
      </c>
      <c r="H161" s="211"/>
    </row>
    <row r="162" spans="1:8">
      <c r="A162" s="210">
        <v>43387</v>
      </c>
      <c r="B162" s="211" t="s">
        <v>4</v>
      </c>
      <c r="C162" s="211">
        <v>8039</v>
      </c>
      <c r="D162" s="211" t="s">
        <v>135</v>
      </c>
      <c r="E162" s="211" t="s">
        <v>5</v>
      </c>
      <c r="F162" s="211" t="s">
        <v>5</v>
      </c>
      <c r="G162" s="211" t="s">
        <v>3108</v>
      </c>
      <c r="H162" s="211"/>
    </row>
    <row r="163" spans="1:8">
      <c r="A163" s="210">
        <v>43397</v>
      </c>
      <c r="B163" s="211" t="s">
        <v>7</v>
      </c>
      <c r="C163" s="211">
        <v>68460</v>
      </c>
      <c r="D163" s="211" t="s">
        <v>2907</v>
      </c>
      <c r="E163" s="211" t="s">
        <v>7</v>
      </c>
      <c r="F163" s="211" t="s">
        <v>7</v>
      </c>
      <c r="G163" s="211" t="s">
        <v>3108</v>
      </c>
      <c r="H163" s="211"/>
    </row>
    <row r="164" spans="1:8">
      <c r="A164" s="210">
        <v>43401</v>
      </c>
      <c r="B164" s="211" t="s">
        <v>4</v>
      </c>
      <c r="C164" s="211">
        <v>7372</v>
      </c>
      <c r="D164" s="211" t="s">
        <v>631</v>
      </c>
      <c r="E164" s="211" t="s">
        <v>7</v>
      </c>
      <c r="F164" s="211" t="s">
        <v>7</v>
      </c>
      <c r="G164" s="211" t="s">
        <v>3108</v>
      </c>
      <c r="H164" s="211"/>
    </row>
    <row r="165" spans="1:8">
      <c r="A165" s="210">
        <v>43379</v>
      </c>
      <c r="B165" s="211" t="s">
        <v>6</v>
      </c>
      <c r="C165" s="211">
        <v>67657</v>
      </c>
      <c r="D165" s="211" t="s">
        <v>1019</v>
      </c>
      <c r="E165" s="211" t="s">
        <v>6</v>
      </c>
      <c r="F165" s="211" t="s">
        <v>24</v>
      </c>
      <c r="G165" s="211" t="s">
        <v>3108</v>
      </c>
      <c r="H165" s="211"/>
    </row>
    <row r="166" spans="1:8">
      <c r="A166" s="210">
        <v>43387</v>
      </c>
      <c r="B166" s="211" t="s">
        <v>4</v>
      </c>
      <c r="C166" s="211">
        <v>6830</v>
      </c>
      <c r="D166" s="211" t="s">
        <v>308</v>
      </c>
      <c r="E166" s="211" t="s">
        <v>5</v>
      </c>
      <c r="F166" s="211" t="s">
        <v>5</v>
      </c>
      <c r="G166" s="211" t="s">
        <v>514</v>
      </c>
      <c r="H166" s="211"/>
    </row>
    <row r="167" spans="1:8">
      <c r="A167" s="210">
        <v>43389</v>
      </c>
      <c r="B167" s="211" t="s">
        <v>4</v>
      </c>
      <c r="C167" s="211">
        <v>3317</v>
      </c>
      <c r="D167" s="211" t="s">
        <v>137</v>
      </c>
      <c r="E167" s="211" t="s">
        <v>1227</v>
      </c>
      <c r="F167" s="211" t="s">
        <v>122</v>
      </c>
      <c r="G167" s="211" t="s">
        <v>514</v>
      </c>
      <c r="H167" s="211"/>
    </row>
    <row r="168" spans="1:8">
      <c r="A168" s="210">
        <v>43397</v>
      </c>
      <c r="B168" s="211" t="s">
        <v>7</v>
      </c>
      <c r="C168" s="211">
        <v>57970</v>
      </c>
      <c r="D168" s="211" t="s">
        <v>2905</v>
      </c>
      <c r="E168" s="211" t="s">
        <v>7</v>
      </c>
      <c r="F168" s="211" t="s">
        <v>7</v>
      </c>
      <c r="G168" s="211" t="s">
        <v>514</v>
      </c>
      <c r="H168" s="211"/>
    </row>
    <row r="169" spans="1:8">
      <c r="A169" s="210">
        <v>43399</v>
      </c>
      <c r="B169" s="211" t="s">
        <v>984</v>
      </c>
      <c r="C169" s="211" t="s">
        <v>2936</v>
      </c>
      <c r="D169" s="211" t="s">
        <v>2937</v>
      </c>
      <c r="E169" s="211" t="s">
        <v>984</v>
      </c>
      <c r="F169" s="211" t="s">
        <v>2601</v>
      </c>
      <c r="G169" s="211" t="s">
        <v>514</v>
      </c>
      <c r="H169" s="211"/>
    </row>
    <row r="170" spans="1:8">
      <c r="A170" s="210">
        <v>43400</v>
      </c>
      <c r="B170" s="211" t="s">
        <v>7</v>
      </c>
      <c r="C170" s="211">
        <v>57070</v>
      </c>
      <c r="D170" s="211" t="s">
        <v>785</v>
      </c>
      <c r="E170" s="211" t="s">
        <v>7</v>
      </c>
      <c r="F170" s="211" t="s">
        <v>7</v>
      </c>
      <c r="G170" s="211" t="s">
        <v>514</v>
      </c>
      <c r="H170" s="211"/>
    </row>
    <row r="171" spans="1:8">
      <c r="A171" s="210">
        <v>43400</v>
      </c>
      <c r="B171" s="211" t="s">
        <v>7</v>
      </c>
      <c r="C171" s="211">
        <v>8000</v>
      </c>
      <c r="D171" s="211" t="s">
        <v>2944</v>
      </c>
      <c r="E171" s="211" t="s">
        <v>7</v>
      </c>
      <c r="F171" s="211" t="s">
        <v>7</v>
      </c>
      <c r="G171" s="211" t="s">
        <v>514</v>
      </c>
      <c r="H171" s="211"/>
    </row>
    <row r="172" spans="1:8">
      <c r="A172" s="210">
        <v>43402</v>
      </c>
      <c r="B172" s="211" t="s">
        <v>22</v>
      </c>
      <c r="C172" s="211">
        <v>8300</v>
      </c>
      <c r="D172" s="211" t="s">
        <v>2981</v>
      </c>
      <c r="E172" s="211" t="s">
        <v>9</v>
      </c>
      <c r="F172" s="211" t="s">
        <v>24</v>
      </c>
      <c r="G172" s="211" t="s">
        <v>514</v>
      </c>
      <c r="H172" s="211"/>
    </row>
    <row r="173" spans="1:8">
      <c r="A173" s="210">
        <v>43403</v>
      </c>
      <c r="B173" s="211" t="s">
        <v>4</v>
      </c>
      <c r="C173" s="211">
        <v>7263</v>
      </c>
      <c r="D173" s="211" t="s">
        <v>156</v>
      </c>
      <c r="E173" s="211" t="s">
        <v>29</v>
      </c>
      <c r="F173" s="211" t="s">
        <v>24</v>
      </c>
      <c r="G173" s="211" t="s">
        <v>514</v>
      </c>
      <c r="H173" s="211"/>
    </row>
    <row r="174" spans="1:8">
      <c r="A174" s="210">
        <v>43400</v>
      </c>
      <c r="B174" s="211" t="s">
        <v>4</v>
      </c>
      <c r="C174" s="211">
        <v>1471</v>
      </c>
      <c r="D174" s="211" t="s">
        <v>205</v>
      </c>
      <c r="E174" s="211" t="s">
        <v>82</v>
      </c>
      <c r="F174" s="211" t="s">
        <v>7</v>
      </c>
      <c r="G174" s="211" t="s">
        <v>1763</v>
      </c>
      <c r="H174" s="211"/>
    </row>
    <row r="175" spans="1:8">
      <c r="A175" s="210">
        <v>43397</v>
      </c>
      <c r="B175" s="211" t="s">
        <v>7</v>
      </c>
      <c r="C175" s="211">
        <v>57255</v>
      </c>
      <c r="D175" s="211" t="s">
        <v>2908</v>
      </c>
      <c r="E175" s="211" t="s">
        <v>7</v>
      </c>
      <c r="F175" s="211" t="s">
        <v>7</v>
      </c>
      <c r="G175" s="211" t="s">
        <v>1763</v>
      </c>
      <c r="H175" s="211"/>
    </row>
    <row r="176" spans="1:8">
      <c r="A176" s="210">
        <v>43401</v>
      </c>
      <c r="B176" s="211" t="s">
        <v>7</v>
      </c>
      <c r="C176" s="211">
        <v>54270</v>
      </c>
      <c r="D176" s="211" t="s">
        <v>2956</v>
      </c>
      <c r="E176" s="211" t="s">
        <v>7</v>
      </c>
      <c r="F176" s="211" t="s">
        <v>7</v>
      </c>
      <c r="G176" s="211" t="s">
        <v>1763</v>
      </c>
      <c r="H176" s="211"/>
    </row>
    <row r="177" spans="1:8">
      <c r="A177" s="210">
        <v>43380</v>
      </c>
      <c r="B177" s="211" t="s">
        <v>22</v>
      </c>
      <c r="C177" s="211">
        <v>6740</v>
      </c>
      <c r="D177" s="211" t="s">
        <v>2853</v>
      </c>
      <c r="E177" s="211" t="s">
        <v>7</v>
      </c>
      <c r="F177" s="211" t="s">
        <v>24</v>
      </c>
      <c r="G177" s="211" t="s">
        <v>1178</v>
      </c>
      <c r="H177" s="211"/>
    </row>
    <row r="178" spans="1:8">
      <c r="A178" s="210">
        <v>43398</v>
      </c>
      <c r="B178" s="211" t="s">
        <v>7</v>
      </c>
      <c r="C178" s="211">
        <v>57700</v>
      </c>
      <c r="D178" s="211" t="s">
        <v>1425</v>
      </c>
      <c r="E178" s="211" t="s">
        <v>7</v>
      </c>
      <c r="F178" s="211" t="s">
        <v>24</v>
      </c>
      <c r="G178" s="211" t="s">
        <v>1178</v>
      </c>
      <c r="H178" s="211"/>
    </row>
    <row r="179" spans="1:8">
      <c r="A179" s="210">
        <v>43398</v>
      </c>
      <c r="B179" s="211" t="s">
        <v>7</v>
      </c>
      <c r="C179" s="211">
        <v>54400</v>
      </c>
      <c r="D179" s="211" t="s">
        <v>815</v>
      </c>
      <c r="E179" s="211" t="s">
        <v>7</v>
      </c>
      <c r="F179" s="211" t="s">
        <v>620</v>
      </c>
      <c r="G179" s="211" t="s">
        <v>1178</v>
      </c>
      <c r="H179" s="211"/>
    </row>
    <row r="180" spans="1:8">
      <c r="A180" s="210">
        <v>43398</v>
      </c>
      <c r="B180" s="211" t="s">
        <v>4</v>
      </c>
      <c r="C180" s="211">
        <v>8311</v>
      </c>
      <c r="D180" s="211" t="s">
        <v>668</v>
      </c>
      <c r="E180" s="211" t="s">
        <v>2921</v>
      </c>
      <c r="F180" s="211" t="s">
        <v>32</v>
      </c>
      <c r="G180" s="211" t="s">
        <v>1178</v>
      </c>
      <c r="H180" s="211"/>
    </row>
    <row r="181" spans="1:8">
      <c r="A181" s="210">
        <v>43399</v>
      </c>
      <c r="B181" s="211" t="s">
        <v>7</v>
      </c>
      <c r="C181" s="211">
        <v>54620</v>
      </c>
      <c r="D181" s="211" t="s">
        <v>2928</v>
      </c>
      <c r="E181" s="211" t="s">
        <v>7</v>
      </c>
      <c r="F181" s="211" t="s">
        <v>24</v>
      </c>
      <c r="G181" s="211" t="s">
        <v>2929</v>
      </c>
      <c r="H181" s="211"/>
    </row>
    <row r="182" spans="1:8">
      <c r="A182" s="210">
        <v>43402</v>
      </c>
      <c r="B182" s="211" t="s">
        <v>4</v>
      </c>
      <c r="C182" s="211">
        <v>3347</v>
      </c>
      <c r="D182" s="211" t="s">
        <v>151</v>
      </c>
      <c r="E182" s="211" t="s">
        <v>12</v>
      </c>
      <c r="F182" s="211" t="s">
        <v>653</v>
      </c>
      <c r="G182" s="211" t="s">
        <v>2929</v>
      </c>
      <c r="H182" s="211"/>
    </row>
    <row r="183" spans="1:8">
      <c r="A183" s="210">
        <v>43403</v>
      </c>
      <c r="B183" s="211" t="s">
        <v>4</v>
      </c>
      <c r="C183" s="211">
        <v>6831</v>
      </c>
      <c r="D183" s="211" t="s">
        <v>308</v>
      </c>
      <c r="E183" s="211" t="s">
        <v>5</v>
      </c>
      <c r="F183" s="211" t="s">
        <v>6</v>
      </c>
      <c r="G183" s="211" t="s">
        <v>3008</v>
      </c>
      <c r="H183" s="211"/>
    </row>
    <row r="184" spans="1:8">
      <c r="A184" s="210">
        <v>43380</v>
      </c>
      <c r="B184" s="211" t="s">
        <v>22</v>
      </c>
      <c r="C184" s="211">
        <v>6730</v>
      </c>
      <c r="D184" s="211" t="s">
        <v>144</v>
      </c>
      <c r="E184" s="211" t="s">
        <v>7</v>
      </c>
      <c r="F184" s="211" t="s">
        <v>24</v>
      </c>
      <c r="G184" s="211" t="s">
        <v>2856</v>
      </c>
      <c r="H184" s="211"/>
    </row>
    <row r="185" spans="1:8">
      <c r="A185" s="210">
        <v>43398</v>
      </c>
      <c r="B185" s="211" t="s">
        <v>7</v>
      </c>
      <c r="C185" s="211">
        <v>60510</v>
      </c>
      <c r="D185" s="211" t="s">
        <v>2915</v>
      </c>
      <c r="E185" s="211" t="s">
        <v>7</v>
      </c>
      <c r="F185" s="211" t="s">
        <v>7</v>
      </c>
      <c r="G185" s="211" t="s">
        <v>2916</v>
      </c>
      <c r="H185" s="211"/>
    </row>
    <row r="186" spans="1:8">
      <c r="A186" s="210">
        <v>43403</v>
      </c>
      <c r="B186" s="211" t="s">
        <v>4</v>
      </c>
      <c r="C186" s="211">
        <v>1853</v>
      </c>
      <c r="D186" s="211" t="s">
        <v>205</v>
      </c>
      <c r="E186" s="211" t="s">
        <v>7</v>
      </c>
      <c r="F186" s="211" t="s">
        <v>24</v>
      </c>
      <c r="G186" s="211" t="s">
        <v>2984</v>
      </c>
      <c r="H186" s="211"/>
    </row>
    <row r="187" spans="1:8">
      <c r="A187" s="210">
        <v>43404</v>
      </c>
      <c r="B187" s="211" t="s">
        <v>22</v>
      </c>
      <c r="C187" s="211">
        <v>6791</v>
      </c>
      <c r="D187" s="211" t="s">
        <v>479</v>
      </c>
      <c r="E187" s="211" t="s">
        <v>7</v>
      </c>
      <c r="F187" s="211" t="s">
        <v>7</v>
      </c>
      <c r="G187" s="211" t="s">
        <v>3015</v>
      </c>
      <c r="H187" s="211"/>
    </row>
    <row r="188" spans="1:8">
      <c r="A188" s="210">
        <v>43404</v>
      </c>
      <c r="B188" s="211" t="s">
        <v>4</v>
      </c>
      <c r="C188" s="211">
        <v>5426</v>
      </c>
      <c r="D188" s="211" t="s">
        <v>190</v>
      </c>
      <c r="E188" s="211" t="s">
        <v>5</v>
      </c>
      <c r="F188" s="211" t="s">
        <v>24</v>
      </c>
      <c r="G188" s="211" t="s">
        <v>3029</v>
      </c>
      <c r="H188" s="211"/>
    </row>
    <row r="189" spans="1:8">
      <c r="A189" s="210">
        <v>43379</v>
      </c>
      <c r="B189" s="211" t="s">
        <v>7</v>
      </c>
      <c r="C189" s="211">
        <v>57710</v>
      </c>
      <c r="D189" s="211" t="s">
        <v>1525</v>
      </c>
      <c r="E189" s="211" t="s">
        <v>7</v>
      </c>
      <c r="F189" s="211" t="s">
        <v>984</v>
      </c>
      <c r="G189" s="211" t="s">
        <v>2844</v>
      </c>
      <c r="H189" s="211"/>
    </row>
    <row r="190" spans="1:8">
      <c r="A190" s="210">
        <v>43386</v>
      </c>
      <c r="B190" s="211" t="s">
        <v>22</v>
      </c>
      <c r="C190" s="211">
        <v>6860</v>
      </c>
      <c r="D190" s="211" t="s">
        <v>550</v>
      </c>
      <c r="E190" s="211" t="s">
        <v>7</v>
      </c>
      <c r="F190" s="211" t="s">
        <v>7</v>
      </c>
      <c r="G190" s="211" t="s">
        <v>2872</v>
      </c>
      <c r="H190" s="211"/>
    </row>
    <row r="191" spans="1:8">
      <c r="A191" s="210">
        <v>43403</v>
      </c>
      <c r="B191" s="211" t="s">
        <v>4</v>
      </c>
      <c r="C191" s="211">
        <v>4570</v>
      </c>
      <c r="D191" s="211" t="s">
        <v>131</v>
      </c>
      <c r="E191" s="211" t="s">
        <v>1679</v>
      </c>
      <c r="F191" s="211" t="s">
        <v>12</v>
      </c>
      <c r="G191" s="211" t="s">
        <v>3010</v>
      </c>
      <c r="H191" s="211"/>
    </row>
    <row r="192" spans="1:8">
      <c r="A192" s="210">
        <v>43393</v>
      </c>
      <c r="B192" s="211" t="s">
        <v>4</v>
      </c>
      <c r="C192" s="211">
        <v>4540</v>
      </c>
      <c r="D192" s="211" t="s">
        <v>131</v>
      </c>
      <c r="E192" s="211" t="s">
        <v>25</v>
      </c>
      <c r="F192" s="211" t="s">
        <v>4</v>
      </c>
      <c r="G192" s="211" t="s">
        <v>2886</v>
      </c>
      <c r="H192" s="211"/>
    </row>
    <row r="193" spans="1:8">
      <c r="A193" s="210">
        <v>43376</v>
      </c>
      <c r="B193" s="211" t="s">
        <v>4</v>
      </c>
      <c r="C193" s="211">
        <v>4549</v>
      </c>
      <c r="D193" s="211" t="s">
        <v>131</v>
      </c>
      <c r="E193" s="211" t="s">
        <v>7</v>
      </c>
      <c r="F193" s="211" t="s">
        <v>7</v>
      </c>
      <c r="G193" s="211" t="s">
        <v>2842</v>
      </c>
      <c r="H193" s="211"/>
    </row>
    <row r="194" spans="1:8">
      <c r="A194" s="210">
        <v>43398</v>
      </c>
      <c r="B194" s="211" t="s">
        <v>7</v>
      </c>
      <c r="C194" s="211">
        <v>57185</v>
      </c>
      <c r="D194" s="211" t="s">
        <v>549</v>
      </c>
      <c r="E194" s="211" t="s">
        <v>9</v>
      </c>
      <c r="F194" s="211" t="s">
        <v>7</v>
      </c>
      <c r="G194" s="211" t="s">
        <v>2913</v>
      </c>
      <c r="H194" s="211"/>
    </row>
    <row r="195" spans="1:8">
      <c r="A195" s="210">
        <v>43401</v>
      </c>
      <c r="B195" s="211" t="s">
        <v>4</v>
      </c>
      <c r="C195" s="211">
        <v>8808</v>
      </c>
      <c r="D195" s="211" t="s">
        <v>2963</v>
      </c>
      <c r="E195" s="211" t="s">
        <v>24</v>
      </c>
      <c r="F195" s="211" t="s">
        <v>7</v>
      </c>
      <c r="G195" s="211" t="s">
        <v>65</v>
      </c>
      <c r="H195" s="211"/>
    </row>
    <row r="196" spans="1:8">
      <c r="A196" s="210">
        <v>43402</v>
      </c>
      <c r="B196" s="211" t="s">
        <v>4</v>
      </c>
      <c r="C196" s="211">
        <v>8223</v>
      </c>
      <c r="D196" s="211" t="s">
        <v>162</v>
      </c>
      <c r="E196" s="211" t="s">
        <v>451</v>
      </c>
      <c r="F196" s="211" t="s">
        <v>24</v>
      </c>
      <c r="G196" s="211" t="s">
        <v>65</v>
      </c>
      <c r="H196" s="211"/>
    </row>
    <row r="197" spans="1:8">
      <c r="A197" s="210">
        <v>43402</v>
      </c>
      <c r="B197" s="211" t="s">
        <v>4</v>
      </c>
      <c r="C197" s="211">
        <v>4446</v>
      </c>
      <c r="D197" s="211" t="s">
        <v>145</v>
      </c>
      <c r="E197" s="211" t="s">
        <v>4</v>
      </c>
      <c r="F197" s="211" t="s">
        <v>2554</v>
      </c>
      <c r="G197" s="211" t="s">
        <v>65</v>
      </c>
      <c r="H197" s="211"/>
    </row>
    <row r="198" spans="1:8">
      <c r="A198" s="210">
        <v>43403</v>
      </c>
      <c r="B198" s="211" t="s">
        <v>7</v>
      </c>
      <c r="C198" s="211">
        <v>57950</v>
      </c>
      <c r="D198" s="211" t="s">
        <v>2995</v>
      </c>
      <c r="E198" s="211" t="s">
        <v>7</v>
      </c>
      <c r="F198" s="211" t="s">
        <v>7</v>
      </c>
      <c r="G198" s="211" t="s">
        <v>65</v>
      </c>
      <c r="H198" s="211"/>
    </row>
    <row r="199" spans="1:8">
      <c r="A199" s="210">
        <v>43401</v>
      </c>
      <c r="B199" s="211" t="s">
        <v>4</v>
      </c>
      <c r="C199" s="211">
        <v>5671</v>
      </c>
      <c r="D199" s="211" t="s">
        <v>291</v>
      </c>
      <c r="E199" s="211" t="s">
        <v>5</v>
      </c>
      <c r="F199" s="211" t="s">
        <v>6</v>
      </c>
      <c r="G199" s="211" t="s">
        <v>2113</v>
      </c>
      <c r="H199" s="211"/>
    </row>
    <row r="200" spans="1:8">
      <c r="A200" s="210">
        <v>43404</v>
      </c>
      <c r="B200" s="211" t="s">
        <v>6</v>
      </c>
      <c r="C200" s="211">
        <v>97670</v>
      </c>
      <c r="D200" s="211" t="s">
        <v>3018</v>
      </c>
      <c r="E200" s="211" t="s">
        <v>6</v>
      </c>
      <c r="F200" s="211" t="s">
        <v>28</v>
      </c>
      <c r="G200" s="211" t="s">
        <v>3019</v>
      </c>
      <c r="H200" s="211"/>
    </row>
    <row r="201" spans="1:8">
      <c r="A201" s="210">
        <v>43398</v>
      </c>
      <c r="B201" s="211" t="s">
        <v>7</v>
      </c>
      <c r="C201" s="211">
        <v>57160</v>
      </c>
      <c r="D201" s="211" t="s">
        <v>2922</v>
      </c>
      <c r="E201" s="211" t="s">
        <v>7</v>
      </c>
      <c r="F201" s="211" t="s">
        <v>18</v>
      </c>
      <c r="G201" s="211" t="s">
        <v>2923</v>
      </c>
      <c r="H201" s="211"/>
    </row>
    <row r="202" spans="1:8">
      <c r="A202" s="210">
        <v>43403</v>
      </c>
      <c r="B202" s="211" t="s">
        <v>7</v>
      </c>
      <c r="C202" s="211">
        <v>57480</v>
      </c>
      <c r="D202" s="211" t="s">
        <v>2989</v>
      </c>
      <c r="E202" s="211" t="s">
        <v>7</v>
      </c>
      <c r="F202" s="211" t="s">
        <v>6</v>
      </c>
      <c r="G202" s="211" t="s">
        <v>2923</v>
      </c>
      <c r="H202" s="211"/>
    </row>
    <row r="203" spans="1:8">
      <c r="A203" s="210">
        <v>43403</v>
      </c>
      <c r="B203" s="211" t="s">
        <v>4</v>
      </c>
      <c r="C203" s="211">
        <v>8225</v>
      </c>
      <c r="D203" s="211" t="s">
        <v>162</v>
      </c>
      <c r="E203" s="211" t="s">
        <v>25</v>
      </c>
      <c r="F203" s="211" t="s">
        <v>24</v>
      </c>
      <c r="G203" s="211" t="s">
        <v>2923</v>
      </c>
      <c r="H203" s="211"/>
    </row>
    <row r="204" spans="1:8">
      <c r="A204" s="210">
        <v>43400</v>
      </c>
      <c r="B204" s="211" t="s">
        <v>4</v>
      </c>
      <c r="C204" s="211">
        <v>8022</v>
      </c>
      <c r="D204" s="211" t="s">
        <v>135</v>
      </c>
      <c r="E204" s="211" t="s">
        <v>1134</v>
      </c>
      <c r="F204" s="211" t="s">
        <v>7</v>
      </c>
      <c r="G204" s="211" t="s">
        <v>2943</v>
      </c>
      <c r="H204" s="211"/>
    </row>
    <row r="205" spans="1:8">
      <c r="A205" s="210">
        <v>43386</v>
      </c>
      <c r="B205" s="211" t="s">
        <v>4</v>
      </c>
      <c r="C205" s="211">
        <v>8041</v>
      </c>
      <c r="D205" s="211" t="s">
        <v>205</v>
      </c>
      <c r="E205" s="211" t="s">
        <v>7</v>
      </c>
      <c r="F205" s="211" t="s">
        <v>24</v>
      </c>
      <c r="G205" s="211" t="s">
        <v>794</v>
      </c>
      <c r="H205" s="211"/>
    </row>
    <row r="206" spans="1:8">
      <c r="A206" s="210">
        <v>43376</v>
      </c>
      <c r="B206" s="211" t="s">
        <v>6</v>
      </c>
      <c r="C206" s="649" t="s">
        <v>2836</v>
      </c>
      <c r="D206" s="211" t="s">
        <v>2837</v>
      </c>
      <c r="E206" s="211" t="s">
        <v>6</v>
      </c>
      <c r="F206" s="211" t="s">
        <v>6</v>
      </c>
      <c r="G206" s="211" t="s">
        <v>2838</v>
      </c>
      <c r="H206" s="211"/>
    </row>
    <row r="207" spans="1:8">
      <c r="A207" s="210">
        <v>43396</v>
      </c>
      <c r="B207" s="211" t="s">
        <v>2899</v>
      </c>
      <c r="C207" s="211">
        <v>64735</v>
      </c>
      <c r="D207" s="211" t="s">
        <v>2900</v>
      </c>
      <c r="E207" s="211" t="s">
        <v>24</v>
      </c>
      <c r="F207" s="211" t="s">
        <v>24</v>
      </c>
      <c r="G207" s="211" t="s">
        <v>1612</v>
      </c>
      <c r="H207" s="211"/>
    </row>
    <row r="208" spans="1:8">
      <c r="A208" s="210">
        <v>43374</v>
      </c>
      <c r="B208" s="211" t="s">
        <v>4</v>
      </c>
      <c r="C208" s="211">
        <v>4918</v>
      </c>
      <c r="D208" s="211" t="s">
        <v>152</v>
      </c>
      <c r="E208" s="211" t="s">
        <v>18</v>
      </c>
      <c r="F208" s="211" t="s">
        <v>56</v>
      </c>
      <c r="G208" s="211" t="s">
        <v>2833</v>
      </c>
      <c r="H208" s="211"/>
    </row>
    <row r="209" spans="1:8">
      <c r="A209" s="210">
        <v>43384</v>
      </c>
      <c r="B209" s="211" t="s">
        <v>104</v>
      </c>
      <c r="C209" s="211">
        <v>9500</v>
      </c>
      <c r="D209" s="211" t="s">
        <v>2862</v>
      </c>
      <c r="E209" s="211" t="s">
        <v>6</v>
      </c>
      <c r="F209" s="211" t="s">
        <v>2863</v>
      </c>
      <c r="G209" s="211" t="s">
        <v>2864</v>
      </c>
      <c r="H209" s="211"/>
    </row>
    <row r="210" spans="1:8">
      <c r="A210" s="210">
        <v>43374</v>
      </c>
      <c r="B210" s="211" t="s">
        <v>6</v>
      </c>
      <c r="C210" s="211">
        <v>30629</v>
      </c>
      <c r="D210" s="211" t="s">
        <v>2834</v>
      </c>
      <c r="E210" s="211" t="s">
        <v>6</v>
      </c>
      <c r="F210" s="211" t="s">
        <v>6</v>
      </c>
      <c r="G210" s="211" t="s">
        <v>1848</v>
      </c>
      <c r="H210" s="211"/>
    </row>
    <row r="211" spans="1:8">
      <c r="A211" s="210">
        <v>43400</v>
      </c>
      <c r="B211" s="211" t="s">
        <v>7</v>
      </c>
      <c r="C211" s="211">
        <v>88140</v>
      </c>
      <c r="D211" s="211" t="s">
        <v>2947</v>
      </c>
      <c r="E211" s="211" t="s">
        <v>7</v>
      </c>
      <c r="F211" s="211" t="s">
        <v>7</v>
      </c>
      <c r="G211" s="211" t="s">
        <v>2948</v>
      </c>
      <c r="H211" s="211"/>
    </row>
    <row r="212" spans="1:8">
      <c r="A212" s="210">
        <v>43397</v>
      </c>
      <c r="B212" s="211" t="s">
        <v>4</v>
      </c>
      <c r="C212" s="211">
        <v>7260</v>
      </c>
      <c r="D212" s="211" t="s">
        <v>153</v>
      </c>
      <c r="E212" s="211" t="s">
        <v>7</v>
      </c>
      <c r="F212" s="211" t="s">
        <v>7</v>
      </c>
      <c r="G212" s="211" t="s">
        <v>1777</v>
      </c>
      <c r="H212" s="211"/>
    </row>
    <row r="213" spans="1:8">
      <c r="A213" s="210">
        <v>43404</v>
      </c>
      <c r="B213" s="211" t="s">
        <v>4</v>
      </c>
      <c r="C213" s="211">
        <v>4482</v>
      </c>
      <c r="D213" s="211" t="s">
        <v>158</v>
      </c>
      <c r="E213" s="211" t="s">
        <v>225</v>
      </c>
      <c r="F213" s="211" t="s">
        <v>6</v>
      </c>
      <c r="G213" s="211" t="s">
        <v>3030</v>
      </c>
      <c r="H213" s="211"/>
    </row>
    <row r="214" spans="1:8">
      <c r="A214" s="210">
        <v>43399</v>
      </c>
      <c r="B214" s="211" t="s">
        <v>4</v>
      </c>
      <c r="C214" s="211">
        <v>2326</v>
      </c>
      <c r="D214" s="211" t="s">
        <v>205</v>
      </c>
      <c r="E214" s="211" t="s">
        <v>237</v>
      </c>
      <c r="F214" s="211" t="s">
        <v>35</v>
      </c>
      <c r="G214" s="211" t="s">
        <v>2935</v>
      </c>
      <c r="H214" s="211"/>
    </row>
    <row r="215" spans="1:8">
      <c r="A215" s="210">
        <v>43404</v>
      </c>
      <c r="B215" s="211" t="s">
        <v>4</v>
      </c>
      <c r="C215" s="211">
        <v>7373</v>
      </c>
      <c r="D215" s="211" t="s">
        <v>631</v>
      </c>
      <c r="E215" s="211" t="s">
        <v>984</v>
      </c>
      <c r="F215" s="211" t="s">
        <v>24</v>
      </c>
      <c r="G215" s="211" t="s">
        <v>3020</v>
      </c>
      <c r="H215" s="211"/>
    </row>
    <row r="216" spans="1:8">
      <c r="A216" s="210">
        <v>43385</v>
      </c>
      <c r="B216" s="211" t="s">
        <v>4</v>
      </c>
      <c r="C216" s="211">
        <v>3280</v>
      </c>
      <c r="D216" s="211" t="s">
        <v>333</v>
      </c>
      <c r="E216" s="211" t="s">
        <v>7</v>
      </c>
      <c r="F216" s="211" t="s">
        <v>814</v>
      </c>
      <c r="G216" s="211" t="s">
        <v>2869</v>
      </c>
      <c r="H216" s="211"/>
    </row>
    <row r="217" spans="1:8">
      <c r="A217" s="210">
        <v>43399</v>
      </c>
      <c r="B217" s="211" t="s">
        <v>7</v>
      </c>
      <c r="C217" s="211">
        <v>57100</v>
      </c>
      <c r="D217" s="211" t="s">
        <v>369</v>
      </c>
      <c r="E217" s="211" t="s">
        <v>7</v>
      </c>
      <c r="F217" s="211" t="s">
        <v>24</v>
      </c>
      <c r="G217" s="211" t="s">
        <v>2940</v>
      </c>
      <c r="H217" s="211"/>
    </row>
    <row r="218" spans="1:8">
      <c r="A218" s="210">
        <v>43382</v>
      </c>
      <c r="B218" s="211" t="s">
        <v>4</v>
      </c>
      <c r="C218" s="211">
        <v>4808</v>
      </c>
      <c r="D218" s="211" t="s">
        <v>296</v>
      </c>
      <c r="E218" s="211" t="s">
        <v>5</v>
      </c>
      <c r="F218" s="211" t="s">
        <v>5</v>
      </c>
      <c r="G218" s="211" t="s">
        <v>470</v>
      </c>
      <c r="H218" s="211"/>
    </row>
    <row r="219" spans="1:8">
      <c r="A219" s="210">
        <v>43387</v>
      </c>
      <c r="B219" s="211" t="s">
        <v>4</v>
      </c>
      <c r="C219" s="211">
        <v>4671</v>
      </c>
      <c r="D219" s="211" t="s">
        <v>131</v>
      </c>
      <c r="E219" s="211" t="s">
        <v>7</v>
      </c>
      <c r="F219" s="211" t="s">
        <v>5</v>
      </c>
      <c r="G219" s="211" t="s">
        <v>470</v>
      </c>
      <c r="H219" s="211"/>
    </row>
    <row r="220" spans="1:8">
      <c r="A220" s="210">
        <v>43401</v>
      </c>
      <c r="B220" s="211" t="s">
        <v>4</v>
      </c>
      <c r="C220" s="211">
        <v>4773</v>
      </c>
      <c r="D220" s="211" t="s">
        <v>180</v>
      </c>
      <c r="E220" s="211" t="s">
        <v>5</v>
      </c>
      <c r="F220" s="211" t="s">
        <v>5</v>
      </c>
      <c r="G220" s="211" t="s">
        <v>470</v>
      </c>
      <c r="H220" s="211"/>
    </row>
    <row r="221" spans="1:8">
      <c r="A221" s="210">
        <v>43391</v>
      </c>
      <c r="B221" s="211" t="s">
        <v>4</v>
      </c>
      <c r="C221" s="211">
        <v>4642</v>
      </c>
      <c r="D221" s="211" t="s">
        <v>131</v>
      </c>
      <c r="E221" s="211" t="s">
        <v>5</v>
      </c>
      <c r="F221" s="211" t="s">
        <v>7</v>
      </c>
      <c r="G221" s="211" t="s">
        <v>2881</v>
      </c>
      <c r="H221" s="211"/>
    </row>
    <row r="222" spans="1:8">
      <c r="A222" s="210">
        <v>43380</v>
      </c>
      <c r="B222" s="211" t="s">
        <v>6</v>
      </c>
      <c r="C222" s="211">
        <v>66706</v>
      </c>
      <c r="D222" s="211" t="s">
        <v>219</v>
      </c>
      <c r="E222" s="211" t="s">
        <v>6</v>
      </c>
      <c r="F222" s="211" t="s">
        <v>28</v>
      </c>
      <c r="G222" s="211" t="s">
        <v>939</v>
      </c>
      <c r="H222" s="211"/>
    </row>
    <row r="223" spans="1:8">
      <c r="A223" s="210">
        <v>43384</v>
      </c>
      <c r="B223" s="211" t="s">
        <v>4</v>
      </c>
      <c r="C223" s="211">
        <v>4440</v>
      </c>
      <c r="D223" s="211" t="s">
        <v>158</v>
      </c>
      <c r="E223" s="211" t="s">
        <v>5</v>
      </c>
      <c r="F223" s="211" t="s">
        <v>6</v>
      </c>
      <c r="G223" s="211" t="s">
        <v>939</v>
      </c>
      <c r="H223" s="211"/>
    </row>
    <row r="224" spans="1:8">
      <c r="A224" s="210">
        <v>43403</v>
      </c>
      <c r="B224" s="211" t="s">
        <v>4</v>
      </c>
      <c r="C224" s="211">
        <v>3222</v>
      </c>
      <c r="D224" s="211" t="s">
        <v>333</v>
      </c>
      <c r="E224" s="211" t="s">
        <v>7</v>
      </c>
      <c r="F224" s="211" t="s">
        <v>24</v>
      </c>
      <c r="G224" s="211" t="s">
        <v>1224</v>
      </c>
      <c r="H224" s="211"/>
    </row>
    <row r="225" spans="1:8">
      <c r="A225" s="210">
        <v>43396</v>
      </c>
      <c r="B225" s="211" t="s">
        <v>4</v>
      </c>
      <c r="C225" s="211">
        <v>4069</v>
      </c>
      <c r="D225" s="211" t="s">
        <v>141</v>
      </c>
      <c r="E225" s="211" t="s">
        <v>5</v>
      </c>
      <c r="F225" s="211" t="s">
        <v>5</v>
      </c>
      <c r="G225" s="211" t="s">
        <v>3115</v>
      </c>
      <c r="H225" s="211"/>
    </row>
    <row r="226" spans="1:8">
      <c r="A226" s="210">
        <v>43388</v>
      </c>
      <c r="B226" s="211" t="s">
        <v>620</v>
      </c>
      <c r="C226" s="211">
        <v>54329</v>
      </c>
      <c r="D226" s="211" t="s">
        <v>868</v>
      </c>
      <c r="E226" s="211" t="s">
        <v>620</v>
      </c>
      <c r="F226" s="211" t="s">
        <v>24</v>
      </c>
      <c r="G226" s="211" t="s">
        <v>880</v>
      </c>
      <c r="H226" s="211"/>
    </row>
    <row r="227" spans="1:8">
      <c r="A227" s="210">
        <v>43393</v>
      </c>
      <c r="B227" s="211" t="s">
        <v>7</v>
      </c>
      <c r="C227" s="211">
        <v>57970</v>
      </c>
      <c r="D227" s="211" t="s">
        <v>739</v>
      </c>
      <c r="E227" s="211" t="s">
        <v>7</v>
      </c>
      <c r="F227" s="211" t="s">
        <v>7</v>
      </c>
      <c r="G227" s="211" t="s">
        <v>880</v>
      </c>
      <c r="H227" s="211"/>
    </row>
    <row r="228" spans="1:8">
      <c r="A228" s="210">
        <v>43403</v>
      </c>
      <c r="B228" s="211" t="s">
        <v>7</v>
      </c>
      <c r="C228" s="211">
        <v>54860</v>
      </c>
      <c r="D228" s="211" t="s">
        <v>2999</v>
      </c>
      <c r="E228" s="211" t="s">
        <v>7</v>
      </c>
      <c r="F228" s="211" t="s">
        <v>24</v>
      </c>
      <c r="G228" s="211" t="s">
        <v>880</v>
      </c>
      <c r="H228" s="211"/>
    </row>
    <row r="229" spans="1:8">
      <c r="A229" s="210">
        <v>43404</v>
      </c>
      <c r="B229" s="211" t="s">
        <v>4</v>
      </c>
      <c r="C229" s="211">
        <v>5374</v>
      </c>
      <c r="D229" s="211" t="s">
        <v>343</v>
      </c>
      <c r="E229" s="211" t="s">
        <v>7</v>
      </c>
      <c r="F229" s="211" t="s">
        <v>5</v>
      </c>
      <c r="G229" s="211" t="s">
        <v>880</v>
      </c>
      <c r="H229" s="211"/>
    </row>
    <row r="230" spans="1:8">
      <c r="A230" s="210">
        <v>43404</v>
      </c>
      <c r="B230" s="211" t="s">
        <v>4</v>
      </c>
      <c r="C230" s="211">
        <v>4627</v>
      </c>
      <c r="D230" s="211" t="s">
        <v>131</v>
      </c>
      <c r="E230" s="211" t="s">
        <v>5</v>
      </c>
      <c r="F230" s="211" t="s">
        <v>7</v>
      </c>
      <c r="G230" s="211" t="s">
        <v>880</v>
      </c>
      <c r="H230" s="211"/>
    </row>
    <row r="231" spans="1:8">
      <c r="A231" s="210">
        <v>43401</v>
      </c>
      <c r="B231" s="211" t="s">
        <v>4</v>
      </c>
      <c r="C231" s="211">
        <v>1650</v>
      </c>
      <c r="D231" s="211" t="s">
        <v>205</v>
      </c>
      <c r="E231" s="211" t="s">
        <v>24</v>
      </c>
      <c r="F231" s="211" t="s">
        <v>24</v>
      </c>
      <c r="G231" s="211" t="s">
        <v>3114</v>
      </c>
      <c r="H231" s="211"/>
    </row>
    <row r="232" spans="1:8">
      <c r="A232" s="210">
        <v>43400</v>
      </c>
      <c r="B232" s="211" t="s">
        <v>4</v>
      </c>
      <c r="C232" s="211">
        <v>8052</v>
      </c>
      <c r="D232" s="211" t="s">
        <v>133</v>
      </c>
      <c r="E232" s="211" t="s">
        <v>2942</v>
      </c>
      <c r="F232" s="211" t="s">
        <v>105</v>
      </c>
      <c r="G232" s="211" t="s">
        <v>881</v>
      </c>
      <c r="H232" s="211"/>
    </row>
    <row r="233" spans="1:8">
      <c r="A233" s="210">
        <v>43377</v>
      </c>
      <c r="B233" s="211" t="s">
        <v>4</v>
      </c>
      <c r="C233" s="211">
        <v>4480</v>
      </c>
      <c r="D233" s="211" t="s">
        <v>145</v>
      </c>
      <c r="E233" s="211" t="s">
        <v>5</v>
      </c>
      <c r="F233" s="211" t="s">
        <v>5</v>
      </c>
      <c r="G233" s="211" t="s">
        <v>1800</v>
      </c>
      <c r="H233" s="211"/>
    </row>
    <row r="234" spans="1:8">
      <c r="A234" s="210">
        <v>43389</v>
      </c>
      <c r="B234" s="211" t="s">
        <v>4</v>
      </c>
      <c r="C234" s="211">
        <v>6941</v>
      </c>
      <c r="D234" s="211" t="s">
        <v>177</v>
      </c>
      <c r="E234" s="211" t="s">
        <v>1227</v>
      </c>
      <c r="F234" s="211" t="s">
        <v>2876</v>
      </c>
      <c r="G234" s="211" t="s">
        <v>1022</v>
      </c>
      <c r="H234" s="211"/>
    </row>
    <row r="235" spans="1:8">
      <c r="A235" s="210">
        <v>43401</v>
      </c>
      <c r="B235" s="211" t="s">
        <v>4</v>
      </c>
      <c r="C235" s="211">
        <v>7430</v>
      </c>
      <c r="D235" s="211" t="s">
        <v>467</v>
      </c>
      <c r="E235" s="211" t="s">
        <v>6</v>
      </c>
      <c r="F235" s="211" t="s">
        <v>5</v>
      </c>
      <c r="G235" s="211" t="s">
        <v>3112</v>
      </c>
      <c r="H235" s="211"/>
    </row>
    <row r="236" spans="1:8">
      <c r="A236" s="210">
        <v>43379</v>
      </c>
      <c r="B236" s="211" t="s">
        <v>4</v>
      </c>
      <c r="C236" s="211">
        <v>6572</v>
      </c>
      <c r="D236" s="211" t="s">
        <v>157</v>
      </c>
      <c r="E236" s="211" t="s">
        <v>5</v>
      </c>
      <c r="F236" s="211" t="s">
        <v>24</v>
      </c>
      <c r="G236" s="211" t="s">
        <v>3111</v>
      </c>
      <c r="H236" s="211"/>
    </row>
    <row r="237" spans="1:8">
      <c r="A237" s="210">
        <v>43380</v>
      </c>
      <c r="B237" s="211" t="s">
        <v>4</v>
      </c>
      <c r="C237" s="211">
        <v>4418</v>
      </c>
      <c r="D237" s="211" t="s">
        <v>158</v>
      </c>
      <c r="E237" s="211" t="s">
        <v>5</v>
      </c>
      <c r="F237" s="211" t="s">
        <v>6</v>
      </c>
      <c r="G237" s="211" t="s">
        <v>3110</v>
      </c>
      <c r="H237" s="211"/>
    </row>
    <row r="238" spans="1:8">
      <c r="A238" s="210">
        <v>43397</v>
      </c>
      <c r="B238" s="211" t="s">
        <v>7</v>
      </c>
      <c r="C238" s="211">
        <v>57290</v>
      </c>
      <c r="D238" s="211" t="s">
        <v>356</v>
      </c>
      <c r="E238" s="211" t="s">
        <v>7</v>
      </c>
      <c r="F238" s="211" t="s">
        <v>7</v>
      </c>
      <c r="G238" s="211" t="s">
        <v>1024</v>
      </c>
      <c r="H238" s="211"/>
    </row>
    <row r="239" spans="1:8">
      <c r="A239" s="210">
        <v>43404</v>
      </c>
      <c r="B239" s="211" t="s">
        <v>4</v>
      </c>
      <c r="C239" s="211">
        <v>4994</v>
      </c>
      <c r="D239" s="211" t="s">
        <v>673</v>
      </c>
      <c r="E239" s="211" t="s">
        <v>5</v>
      </c>
      <c r="F239" s="211" t="s">
        <v>7</v>
      </c>
      <c r="G239" s="211" t="s">
        <v>1032</v>
      </c>
      <c r="H239" s="211"/>
    </row>
    <row r="240" spans="1:8">
      <c r="A240" s="210">
        <v>43386</v>
      </c>
      <c r="B240" s="211" t="s">
        <v>4</v>
      </c>
      <c r="C240" s="211">
        <v>2734</v>
      </c>
      <c r="D240" s="211" t="s">
        <v>205</v>
      </c>
      <c r="E240" s="211" t="s">
        <v>5</v>
      </c>
      <c r="F240" s="211" t="s">
        <v>5</v>
      </c>
      <c r="G240" s="211" t="s">
        <v>2706</v>
      </c>
      <c r="H240" s="211"/>
    </row>
    <row r="241" spans="1:8">
      <c r="A241" s="210">
        <v>43392</v>
      </c>
      <c r="B241" s="211" t="s">
        <v>4</v>
      </c>
      <c r="C241" s="211">
        <v>8808</v>
      </c>
      <c r="D241" s="211" t="s">
        <v>2883</v>
      </c>
      <c r="E241" s="211" t="s">
        <v>4</v>
      </c>
      <c r="F241" s="211" t="s">
        <v>127</v>
      </c>
      <c r="G241" s="211" t="s">
        <v>3109</v>
      </c>
      <c r="H241" s="211"/>
    </row>
    <row r="242" spans="1:8">
      <c r="A242" s="210">
        <v>43380</v>
      </c>
      <c r="B242" s="211" t="s">
        <v>4</v>
      </c>
      <c r="C242" s="211">
        <v>8042</v>
      </c>
      <c r="D242" s="211" t="s">
        <v>135</v>
      </c>
      <c r="E242" s="211" t="s">
        <v>24</v>
      </c>
      <c r="F242" s="211" t="s">
        <v>639</v>
      </c>
      <c r="G242" s="211" t="s">
        <v>1047</v>
      </c>
      <c r="H242" s="211"/>
    </row>
    <row r="243" spans="1:8">
      <c r="A243" s="210">
        <v>43403</v>
      </c>
      <c r="B243" s="211" t="s">
        <v>4</v>
      </c>
      <c r="C243" s="211">
        <v>7247</v>
      </c>
      <c r="D243" s="211" t="s">
        <v>156</v>
      </c>
      <c r="E243" s="211" t="s">
        <v>5</v>
      </c>
      <c r="F243" s="211" t="s">
        <v>7</v>
      </c>
      <c r="G243" s="211" t="s">
        <v>1047</v>
      </c>
      <c r="H243" s="211"/>
    </row>
    <row r="244" spans="1:8">
      <c r="A244" s="210">
        <v>43402</v>
      </c>
      <c r="B244" s="211" t="s">
        <v>4</v>
      </c>
      <c r="C244" s="211">
        <v>4390</v>
      </c>
      <c r="D244" s="211" t="s">
        <v>173</v>
      </c>
      <c r="E244" s="211" t="s">
        <v>4</v>
      </c>
      <c r="F244" s="211" t="s">
        <v>7</v>
      </c>
      <c r="G244" s="211" t="s">
        <v>2725</v>
      </c>
      <c r="H244" s="211"/>
    </row>
    <row r="245" spans="1:8">
      <c r="A245" s="210">
        <v>43404</v>
      </c>
      <c r="B245" s="211" t="s">
        <v>7</v>
      </c>
      <c r="C245" s="211">
        <v>57570</v>
      </c>
      <c r="D245" s="211" t="s">
        <v>176</v>
      </c>
      <c r="E245" s="211" t="s">
        <v>7</v>
      </c>
      <c r="F245" s="211" t="s">
        <v>24</v>
      </c>
      <c r="G245" s="211" t="s">
        <v>495</v>
      </c>
      <c r="H245" s="211"/>
    </row>
    <row r="246" spans="1:8">
      <c r="A246" s="210">
        <v>43403</v>
      </c>
      <c r="B246" s="211" t="s">
        <v>4</v>
      </c>
      <c r="C246" s="211">
        <v>9186</v>
      </c>
      <c r="D246" s="211" t="s">
        <v>3002</v>
      </c>
      <c r="E246" s="211" t="s">
        <v>5</v>
      </c>
      <c r="F246" s="211" t="s">
        <v>6</v>
      </c>
      <c r="G246" s="211" t="s">
        <v>3003</v>
      </c>
      <c r="H246" s="211"/>
    </row>
    <row r="247" spans="1:8">
      <c r="A247" s="210">
        <v>43402</v>
      </c>
      <c r="B247" s="211" t="s">
        <v>7</v>
      </c>
      <c r="C247" s="211">
        <v>57100</v>
      </c>
      <c r="D247" s="211" t="s">
        <v>369</v>
      </c>
      <c r="E247" s="211" t="s">
        <v>7</v>
      </c>
      <c r="F247" s="211" t="s">
        <v>24</v>
      </c>
      <c r="G247" s="211" t="s">
        <v>2979</v>
      </c>
      <c r="H247" s="211"/>
    </row>
    <row r="248" spans="1:8">
      <c r="A248" s="210">
        <v>43403</v>
      </c>
      <c r="B248" s="211" t="s">
        <v>4</v>
      </c>
      <c r="C248" s="211">
        <v>8551</v>
      </c>
      <c r="D248" s="211" t="s">
        <v>505</v>
      </c>
      <c r="E248" s="211" t="s">
        <v>7</v>
      </c>
      <c r="F248" s="211" t="s">
        <v>7</v>
      </c>
      <c r="G248" s="211" t="s">
        <v>3007</v>
      </c>
      <c r="H248" s="211"/>
    </row>
    <row r="249" spans="1:8">
      <c r="A249" s="210">
        <v>43391</v>
      </c>
      <c r="B249" s="211" t="s">
        <v>4</v>
      </c>
      <c r="C249" s="211">
        <v>3762</v>
      </c>
      <c r="D249" s="211" t="s">
        <v>189</v>
      </c>
      <c r="E249" s="211" t="s">
        <v>5</v>
      </c>
      <c r="F249" s="211" t="s">
        <v>7</v>
      </c>
      <c r="G249" s="211" t="s">
        <v>235</v>
      </c>
      <c r="H249" s="211"/>
    </row>
    <row r="250" spans="1:8">
      <c r="A250" s="210">
        <v>43403</v>
      </c>
      <c r="B250" s="211" t="s">
        <v>4</v>
      </c>
      <c r="C250" s="211">
        <v>8814</v>
      </c>
      <c r="D250" s="211" t="s">
        <v>339</v>
      </c>
      <c r="E250" s="211" t="s">
        <v>5</v>
      </c>
      <c r="F250" s="211" t="s">
        <v>6</v>
      </c>
      <c r="G250" s="211" t="s">
        <v>235</v>
      </c>
      <c r="H250" s="211"/>
    </row>
    <row r="251" spans="1:8">
      <c r="A251" s="210">
        <v>43394</v>
      </c>
      <c r="B251" s="211" t="s">
        <v>7</v>
      </c>
      <c r="C251" s="211">
        <v>57000</v>
      </c>
      <c r="D251" s="211" t="s">
        <v>785</v>
      </c>
      <c r="E251" s="211" t="s">
        <v>7</v>
      </c>
      <c r="F251" s="211" t="s">
        <v>693</v>
      </c>
      <c r="G251" s="211" t="s">
        <v>2891</v>
      </c>
      <c r="H251" s="211"/>
    </row>
    <row r="252" spans="1:8">
      <c r="A252" s="210">
        <v>43402</v>
      </c>
      <c r="B252" s="211" t="s">
        <v>7</v>
      </c>
      <c r="C252" s="211">
        <v>57570</v>
      </c>
      <c r="D252" s="211" t="s">
        <v>176</v>
      </c>
      <c r="E252" s="211" t="s">
        <v>7</v>
      </c>
      <c r="F252" s="211" t="s">
        <v>24</v>
      </c>
      <c r="G252" s="211" t="s">
        <v>2891</v>
      </c>
      <c r="H252" s="211"/>
    </row>
    <row r="253" spans="1:8">
      <c r="A253" s="210">
        <v>43401</v>
      </c>
      <c r="B253" s="211" t="s">
        <v>4</v>
      </c>
      <c r="C253" s="211">
        <v>7475</v>
      </c>
      <c r="D253" s="211" t="s">
        <v>2964</v>
      </c>
      <c r="E253" s="211" t="s">
        <v>6</v>
      </c>
      <c r="F253" s="211" t="s">
        <v>5</v>
      </c>
      <c r="G253" s="327" t="s">
        <v>2965</v>
      </c>
      <c r="H253" s="211"/>
    </row>
    <row r="254" spans="1:8">
      <c r="A254" s="210">
        <v>43376</v>
      </c>
      <c r="B254" s="211" t="s">
        <v>6</v>
      </c>
      <c r="C254" s="211">
        <v>54453</v>
      </c>
      <c r="D254" s="211" t="s">
        <v>431</v>
      </c>
      <c r="E254" s="211" t="s">
        <v>6</v>
      </c>
      <c r="F254" s="211" t="s">
        <v>6</v>
      </c>
      <c r="G254" s="211" t="s">
        <v>1833</v>
      </c>
      <c r="H254" s="211"/>
    </row>
    <row r="255" spans="1:8">
      <c r="A255" s="210">
        <v>43379</v>
      </c>
      <c r="B255" s="211" t="s">
        <v>9</v>
      </c>
      <c r="C255" s="211">
        <v>47922</v>
      </c>
      <c r="D255" s="211" t="s">
        <v>2846</v>
      </c>
      <c r="E255" s="211" t="s">
        <v>9</v>
      </c>
      <c r="F255" s="211" t="s">
        <v>79</v>
      </c>
      <c r="G255" s="211" t="s">
        <v>1833</v>
      </c>
      <c r="H255" s="211"/>
    </row>
    <row r="256" spans="1:8">
      <c r="A256" s="210">
        <v>43382</v>
      </c>
      <c r="B256" s="211" t="s">
        <v>6</v>
      </c>
      <c r="C256" s="211">
        <v>66798</v>
      </c>
      <c r="D256" s="211" t="s">
        <v>2857</v>
      </c>
      <c r="E256" s="211" t="s">
        <v>6</v>
      </c>
      <c r="F256" s="211" t="s">
        <v>211</v>
      </c>
      <c r="G256" s="211" t="s">
        <v>1833</v>
      </c>
      <c r="H256" s="211"/>
    </row>
    <row r="257" spans="1:8">
      <c r="A257" s="210">
        <v>43390</v>
      </c>
      <c r="B257" s="211" t="s">
        <v>6</v>
      </c>
      <c r="C257" s="211">
        <v>24106</v>
      </c>
      <c r="D257" s="211" t="s">
        <v>2879</v>
      </c>
      <c r="E257" s="211" t="s">
        <v>6</v>
      </c>
      <c r="F257" s="211" t="s">
        <v>24</v>
      </c>
      <c r="G257" s="211" t="s">
        <v>1833</v>
      </c>
      <c r="H257" s="211"/>
    </row>
    <row r="258" spans="1:8">
      <c r="A258" s="210">
        <v>43394</v>
      </c>
      <c r="B258" s="211" t="s">
        <v>6</v>
      </c>
      <c r="C258" s="211">
        <v>70192</v>
      </c>
      <c r="D258" s="211" t="s">
        <v>1064</v>
      </c>
      <c r="E258" s="211" t="s">
        <v>6</v>
      </c>
      <c r="F258" s="211" t="s">
        <v>24</v>
      </c>
      <c r="G258" s="211" t="s">
        <v>1833</v>
      </c>
      <c r="H258" s="211"/>
    </row>
    <row r="259" spans="1:8">
      <c r="A259" s="210">
        <v>43394</v>
      </c>
      <c r="B259" s="211" t="s">
        <v>984</v>
      </c>
      <c r="C259" s="211" t="s">
        <v>2889</v>
      </c>
      <c r="D259" s="211" t="s">
        <v>2890</v>
      </c>
      <c r="E259" s="211" t="s">
        <v>984</v>
      </c>
      <c r="F259" s="211" t="s">
        <v>24</v>
      </c>
      <c r="G259" s="211" t="s">
        <v>1833</v>
      </c>
      <c r="H259" s="211"/>
    </row>
    <row r="260" spans="1:8">
      <c r="A260" s="210">
        <v>43394</v>
      </c>
      <c r="B260" s="211" t="s">
        <v>984</v>
      </c>
      <c r="C260" s="211" t="s">
        <v>2892</v>
      </c>
      <c r="D260" s="211" t="s">
        <v>1147</v>
      </c>
      <c r="E260" s="211" t="s">
        <v>984</v>
      </c>
      <c r="F260" s="211" t="s">
        <v>24</v>
      </c>
      <c r="G260" s="211" t="s">
        <v>1833</v>
      </c>
      <c r="H260" s="211"/>
    </row>
    <row r="261" spans="1:8">
      <c r="A261" s="210">
        <v>43394</v>
      </c>
      <c r="B261" s="211" t="s">
        <v>984</v>
      </c>
      <c r="C261" s="211" t="s">
        <v>2893</v>
      </c>
      <c r="D261" s="211" t="s">
        <v>2894</v>
      </c>
      <c r="E261" s="211" t="s">
        <v>18</v>
      </c>
      <c r="F261" s="211" t="s">
        <v>24</v>
      </c>
      <c r="G261" s="211" t="s">
        <v>1833</v>
      </c>
      <c r="H261" s="211"/>
    </row>
    <row r="262" spans="1:8">
      <c r="A262" s="210">
        <v>43394</v>
      </c>
      <c r="B262" s="211" t="s">
        <v>22</v>
      </c>
      <c r="C262" s="211">
        <v>6780</v>
      </c>
      <c r="D262" s="211" t="s">
        <v>628</v>
      </c>
      <c r="E262" s="211" t="s">
        <v>984</v>
      </c>
      <c r="F262" s="211" t="s">
        <v>7</v>
      </c>
      <c r="G262" s="211" t="s">
        <v>1833</v>
      </c>
      <c r="H262" s="211"/>
    </row>
    <row r="263" spans="1:8">
      <c r="A263" s="210">
        <v>43394</v>
      </c>
      <c r="B263" s="211" t="s">
        <v>7</v>
      </c>
      <c r="C263" s="211">
        <v>8000</v>
      </c>
      <c r="D263" s="211" t="s">
        <v>1348</v>
      </c>
      <c r="E263" s="211" t="s">
        <v>7</v>
      </c>
      <c r="F263" s="211" t="s">
        <v>24</v>
      </c>
      <c r="G263" s="211" t="s">
        <v>1833</v>
      </c>
      <c r="H263" s="211"/>
    </row>
    <row r="264" spans="1:8">
      <c r="A264" s="210">
        <v>43399</v>
      </c>
      <c r="B264" s="211" t="s">
        <v>6</v>
      </c>
      <c r="C264" s="211">
        <v>52146</v>
      </c>
      <c r="D264" s="211" t="s">
        <v>2933</v>
      </c>
      <c r="E264" s="211" t="s">
        <v>6</v>
      </c>
      <c r="F264" s="211" t="s">
        <v>24</v>
      </c>
      <c r="G264" s="211" t="s">
        <v>1833</v>
      </c>
      <c r="H264" s="211"/>
    </row>
    <row r="265" spans="1:8">
      <c r="A265" s="210">
        <v>43402</v>
      </c>
      <c r="B265" s="211" t="s">
        <v>4</v>
      </c>
      <c r="C265" s="211">
        <v>1231</v>
      </c>
      <c r="D265" s="211" t="s">
        <v>136</v>
      </c>
      <c r="E265" s="211" t="s">
        <v>24</v>
      </c>
      <c r="F265" s="211" t="s">
        <v>7</v>
      </c>
      <c r="G265" s="211" t="s">
        <v>1833</v>
      </c>
      <c r="H265" s="211"/>
    </row>
    <row r="266" spans="1:8">
      <c r="A266" s="210">
        <v>43402</v>
      </c>
      <c r="B266" s="211" t="s">
        <v>6</v>
      </c>
      <c r="C266" s="211">
        <v>13086</v>
      </c>
      <c r="D266" s="211" t="s">
        <v>433</v>
      </c>
      <c r="E266" s="211" t="s">
        <v>28</v>
      </c>
      <c r="F266" s="211" t="s">
        <v>1171</v>
      </c>
      <c r="G266" s="211" t="s">
        <v>1833</v>
      </c>
      <c r="H266" s="211"/>
    </row>
    <row r="267" spans="1:8">
      <c r="A267" s="210">
        <v>43402</v>
      </c>
      <c r="B267" s="211" t="s">
        <v>2969</v>
      </c>
      <c r="C267" s="211" t="s">
        <v>2970</v>
      </c>
      <c r="D267" s="211" t="s">
        <v>2971</v>
      </c>
      <c r="E267" s="211" t="s">
        <v>32</v>
      </c>
      <c r="F267" s="211" t="s">
        <v>24</v>
      </c>
      <c r="G267" s="211" t="s">
        <v>1833</v>
      </c>
      <c r="H267" s="211"/>
    </row>
    <row r="268" spans="1:8">
      <c r="A268" s="210">
        <v>43402</v>
      </c>
      <c r="B268" s="211" t="s">
        <v>4</v>
      </c>
      <c r="C268" s="211">
        <v>7597</v>
      </c>
      <c r="D268" s="211" t="s">
        <v>2982</v>
      </c>
      <c r="E268" s="211" t="s">
        <v>25</v>
      </c>
      <c r="F268" s="211" t="s">
        <v>5</v>
      </c>
      <c r="G268" s="211" t="s">
        <v>1833</v>
      </c>
      <c r="H268" s="211"/>
    </row>
    <row r="269" spans="1:8">
      <c r="A269" s="210">
        <v>43403</v>
      </c>
      <c r="B269" s="211" t="s">
        <v>7</v>
      </c>
      <c r="C269" s="211">
        <v>77550</v>
      </c>
      <c r="D269" s="211" t="s">
        <v>2986</v>
      </c>
      <c r="E269" s="211" t="s">
        <v>7</v>
      </c>
      <c r="F269" s="211" t="s">
        <v>7</v>
      </c>
      <c r="G269" s="211" t="s">
        <v>1833</v>
      </c>
      <c r="H269" s="211"/>
    </row>
    <row r="270" spans="1:8">
      <c r="A270" s="210">
        <v>43403</v>
      </c>
      <c r="B270" s="211" t="s">
        <v>7</v>
      </c>
      <c r="C270" s="211">
        <v>92190</v>
      </c>
      <c r="D270" s="211" t="s">
        <v>2990</v>
      </c>
      <c r="E270" s="211" t="s">
        <v>7</v>
      </c>
      <c r="F270" s="211" t="s">
        <v>24</v>
      </c>
      <c r="G270" s="211" t="s">
        <v>1833</v>
      </c>
      <c r="H270" s="211"/>
    </row>
    <row r="271" spans="1:8">
      <c r="A271" s="210">
        <v>43403</v>
      </c>
      <c r="B271" s="211" t="s">
        <v>4</v>
      </c>
      <c r="C271" s="211">
        <v>9769</v>
      </c>
      <c r="D271" s="211" t="s">
        <v>3000</v>
      </c>
      <c r="E271" s="211" t="s">
        <v>5</v>
      </c>
      <c r="F271" s="211" t="s">
        <v>6</v>
      </c>
      <c r="G271" s="211" t="s">
        <v>1833</v>
      </c>
      <c r="H271" s="211"/>
    </row>
    <row r="272" spans="1:8">
      <c r="A272" s="210">
        <v>43404</v>
      </c>
      <c r="B272" s="211" t="s">
        <v>4</v>
      </c>
      <c r="C272" s="211">
        <v>8811</v>
      </c>
      <c r="D272" s="211" t="s">
        <v>3023</v>
      </c>
      <c r="E272" s="211" t="s">
        <v>984</v>
      </c>
      <c r="F272" s="211" t="s">
        <v>7</v>
      </c>
      <c r="G272" s="211" t="s">
        <v>1833</v>
      </c>
      <c r="H272" s="211"/>
    </row>
    <row r="273" spans="1:12">
      <c r="A273" s="210">
        <v>43404</v>
      </c>
      <c r="B273" s="211" t="s">
        <v>4</v>
      </c>
      <c r="C273" s="211">
        <v>7554</v>
      </c>
      <c r="D273" s="211" t="s">
        <v>468</v>
      </c>
      <c r="E273" s="211" t="s">
        <v>6</v>
      </c>
      <c r="F273" s="211" t="s">
        <v>7</v>
      </c>
      <c r="G273" s="211" t="s">
        <v>1833</v>
      </c>
      <c r="H273" s="211"/>
    </row>
    <row r="274" spans="1:12">
      <c r="A274" s="210">
        <v>43404</v>
      </c>
      <c r="B274" s="211" t="s">
        <v>4</v>
      </c>
      <c r="C274" s="211">
        <v>7501</v>
      </c>
      <c r="D274" s="211" t="s">
        <v>468</v>
      </c>
      <c r="E274" s="211" t="s">
        <v>5</v>
      </c>
      <c r="F274" s="211" t="s">
        <v>7</v>
      </c>
      <c r="G274" s="211" t="s">
        <v>1833</v>
      </c>
      <c r="H274" s="211"/>
    </row>
    <row r="275" spans="1:12">
      <c r="A275" s="210">
        <v>43404</v>
      </c>
      <c r="B275" s="211" t="s">
        <v>22</v>
      </c>
      <c r="C275" s="211">
        <v>6700</v>
      </c>
      <c r="D275" s="211" t="s">
        <v>326</v>
      </c>
      <c r="E275" s="211" t="s">
        <v>7</v>
      </c>
      <c r="F275" s="211" t="s">
        <v>24</v>
      </c>
      <c r="G275" s="327" t="s">
        <v>3031</v>
      </c>
      <c r="H275" s="211"/>
    </row>
    <row r="276" spans="1:12">
      <c r="A276" s="210">
        <v>43394</v>
      </c>
      <c r="B276" s="211" t="s">
        <v>4</v>
      </c>
      <c r="C276" s="211">
        <v>6870</v>
      </c>
      <c r="D276" s="211" t="s">
        <v>2896</v>
      </c>
      <c r="E276" s="211" t="s">
        <v>5</v>
      </c>
      <c r="F276" s="211" t="s">
        <v>7</v>
      </c>
      <c r="G276" s="327" t="s">
        <v>2897</v>
      </c>
      <c r="H276" s="211"/>
    </row>
    <row r="278" spans="1:12" ht="21">
      <c r="I278" s="201" t="s">
        <v>763</v>
      </c>
      <c r="J278">
        <f>156-137</f>
        <v>19</v>
      </c>
      <c r="K278" s="150">
        <f t="shared" ref="K278:K287" si="0">J278/$J$288</f>
        <v>6.8592057761732855E-2</v>
      </c>
    </row>
    <row r="279" spans="1:12" ht="21">
      <c r="I279" s="201" t="s">
        <v>779</v>
      </c>
      <c r="J279">
        <f>190-165+(208-193)+5</f>
        <v>45</v>
      </c>
      <c r="K279" s="150">
        <f t="shared" si="0"/>
        <v>0.16245487364620939</v>
      </c>
    </row>
    <row r="280" spans="1:12" ht="21">
      <c r="I280" s="89" t="s">
        <v>436</v>
      </c>
      <c r="J280">
        <f>244-224</f>
        <v>20</v>
      </c>
      <c r="K280" s="150">
        <f t="shared" si="0"/>
        <v>7.2202166064981949E-2</v>
      </c>
    </row>
    <row r="281" spans="1:12" ht="21">
      <c r="I281" s="89" t="s">
        <v>766</v>
      </c>
      <c r="J281">
        <f>270-249+4</f>
        <v>25</v>
      </c>
      <c r="K281" s="150">
        <f t="shared" si="0"/>
        <v>9.0252707581227443E-2</v>
      </c>
    </row>
    <row r="282" spans="1:12" ht="21">
      <c r="I282" s="89" t="s">
        <v>577</v>
      </c>
      <c r="J282">
        <f>110-28</f>
        <v>82</v>
      </c>
      <c r="K282" s="150">
        <f t="shared" si="0"/>
        <v>0.29602888086642598</v>
      </c>
      <c r="L282" s="647">
        <f>K285+K284+K283+K282</f>
        <v>0.49097472924187724</v>
      </c>
    </row>
    <row r="283" spans="1:12" ht="21">
      <c r="I283" s="201" t="s">
        <v>435</v>
      </c>
      <c r="J283">
        <f>137-116</f>
        <v>21</v>
      </c>
      <c r="K283" s="150">
        <f t="shared" si="0"/>
        <v>7.5812274368231042E-2</v>
      </c>
    </row>
    <row r="284" spans="1:12" ht="21">
      <c r="I284" s="201" t="s">
        <v>765</v>
      </c>
      <c r="J284">
        <v>3</v>
      </c>
      <c r="K284" s="150">
        <f t="shared" si="0"/>
        <v>1.0830324909747292E-2</v>
      </c>
    </row>
    <row r="285" spans="1:12" ht="21">
      <c r="I285" s="89" t="s">
        <v>764</v>
      </c>
      <c r="J285">
        <f>26+4</f>
        <v>30</v>
      </c>
      <c r="K285" s="150">
        <f t="shared" si="0"/>
        <v>0.10830324909747292</v>
      </c>
    </row>
    <row r="286" spans="1:12" ht="21">
      <c r="I286" s="89" t="s">
        <v>3747</v>
      </c>
      <c r="J286">
        <v>6</v>
      </c>
      <c r="K286" s="150">
        <f t="shared" si="0"/>
        <v>2.1660649819494584E-2</v>
      </c>
    </row>
    <row r="287" spans="1:12" ht="21">
      <c r="I287" s="89" t="s">
        <v>767</v>
      </c>
      <c r="J287">
        <v>26</v>
      </c>
      <c r="K287" s="150">
        <f t="shared" si="0"/>
        <v>9.3862815884476536E-2</v>
      </c>
    </row>
    <row r="288" spans="1:12">
      <c r="J288">
        <f>SUM(J278:J287)</f>
        <v>277</v>
      </c>
      <c r="K288">
        <f>SUM(K278:K287)</f>
        <v>1</v>
      </c>
    </row>
  </sheetData>
  <sortState ref="A2:H276">
    <sortCondition ref="G1"/>
  </sortState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2"/>
  <dimension ref="A1:M221"/>
  <sheetViews>
    <sheetView topLeftCell="E165" zoomScale="156" zoomScaleNormal="156" zoomScalePageLayoutView="156" workbookViewId="0">
      <selection activeCell="H178" sqref="H2:H178"/>
    </sheetView>
  </sheetViews>
  <sheetFormatPr baseColWidth="10" defaultRowHeight="15"/>
  <cols>
    <col min="4" max="4" width="28.1640625" customWidth="1"/>
    <col min="5" max="5" width="14.33203125" customWidth="1"/>
    <col min="7" max="7" width="29.1640625" customWidth="1"/>
    <col min="8" max="8" width="24.6640625" customWidth="1"/>
    <col min="10" max="10" width="26.83203125" customWidth="1"/>
  </cols>
  <sheetData>
    <row r="1" spans="1:8">
      <c r="A1" s="210">
        <v>43405</v>
      </c>
      <c r="B1" s="211" t="s">
        <v>4</v>
      </c>
      <c r="C1" s="211">
        <v>7333</v>
      </c>
      <c r="D1" s="211" t="s">
        <v>130</v>
      </c>
      <c r="E1" s="211" t="s">
        <v>5</v>
      </c>
      <c r="F1" s="211" t="s">
        <v>7</v>
      </c>
      <c r="G1" s="211" t="s">
        <v>663</v>
      </c>
      <c r="H1" s="211"/>
    </row>
    <row r="2" spans="1:8">
      <c r="A2" s="210">
        <v>43405</v>
      </c>
      <c r="B2" s="211" t="s">
        <v>4</v>
      </c>
      <c r="C2" s="211">
        <v>5834</v>
      </c>
      <c r="D2" s="211" t="s">
        <v>307</v>
      </c>
      <c r="E2" s="211" t="s">
        <v>646</v>
      </c>
      <c r="F2" s="211" t="s">
        <v>24</v>
      </c>
      <c r="G2" s="211" t="s">
        <v>663</v>
      </c>
      <c r="H2" s="211"/>
    </row>
    <row r="3" spans="1:8">
      <c r="A3" s="210">
        <v>43405</v>
      </c>
      <c r="B3" s="211" t="s">
        <v>4</v>
      </c>
      <c r="C3" s="211">
        <v>5405</v>
      </c>
      <c r="D3" s="211" t="s">
        <v>194</v>
      </c>
      <c r="E3" s="211" t="s">
        <v>24</v>
      </c>
      <c r="F3" s="211" t="s">
        <v>24</v>
      </c>
      <c r="G3" s="211" t="s">
        <v>663</v>
      </c>
      <c r="H3" s="211"/>
    </row>
    <row r="4" spans="1:8">
      <c r="A4" s="210">
        <v>43405</v>
      </c>
      <c r="B4" s="211" t="s">
        <v>7</v>
      </c>
      <c r="C4" s="211">
        <v>67750</v>
      </c>
      <c r="D4" s="211" t="s">
        <v>3057</v>
      </c>
      <c r="E4" s="211" t="s">
        <v>7</v>
      </c>
      <c r="F4" s="211" t="s">
        <v>6</v>
      </c>
      <c r="G4" s="211" t="s">
        <v>663</v>
      </c>
      <c r="H4" s="211"/>
    </row>
    <row r="5" spans="1:8">
      <c r="A5" s="210">
        <v>43405</v>
      </c>
      <c r="B5" s="211" t="s">
        <v>4</v>
      </c>
      <c r="C5" s="211">
        <v>4672</v>
      </c>
      <c r="D5" s="211" t="s">
        <v>987</v>
      </c>
      <c r="E5" s="211" t="s">
        <v>5</v>
      </c>
      <c r="F5" s="211" t="s">
        <v>6</v>
      </c>
      <c r="G5" s="211" t="s">
        <v>663</v>
      </c>
      <c r="H5" s="211"/>
    </row>
    <row r="6" spans="1:8">
      <c r="A6" s="210">
        <v>43405</v>
      </c>
      <c r="B6" s="211" t="s">
        <v>4</v>
      </c>
      <c r="C6" s="211">
        <v>2680</v>
      </c>
      <c r="D6" s="211" t="s">
        <v>205</v>
      </c>
      <c r="E6" s="211" t="s">
        <v>18</v>
      </c>
      <c r="F6" s="211" t="s">
        <v>7</v>
      </c>
      <c r="G6" s="211" t="s">
        <v>663</v>
      </c>
      <c r="H6" s="211"/>
    </row>
    <row r="7" spans="1:8">
      <c r="A7" s="210">
        <v>43405</v>
      </c>
      <c r="B7" s="211" t="s">
        <v>4</v>
      </c>
      <c r="C7" s="211">
        <v>4579</v>
      </c>
      <c r="D7" s="211" t="s">
        <v>1119</v>
      </c>
      <c r="E7" s="211" t="s">
        <v>5</v>
      </c>
      <c r="F7" s="211" t="s">
        <v>7</v>
      </c>
      <c r="G7" s="211" t="s">
        <v>663</v>
      </c>
      <c r="H7" s="211"/>
    </row>
    <row r="8" spans="1:8">
      <c r="A8" s="210">
        <v>43405</v>
      </c>
      <c r="B8" s="211" t="s">
        <v>4</v>
      </c>
      <c r="C8" s="211">
        <v>3944</v>
      </c>
      <c r="D8" s="211" t="s">
        <v>175</v>
      </c>
      <c r="E8" s="211" t="s">
        <v>5</v>
      </c>
      <c r="F8" s="211" t="s">
        <v>228</v>
      </c>
      <c r="G8" s="211" t="s">
        <v>663</v>
      </c>
      <c r="H8" s="211"/>
    </row>
    <row r="9" spans="1:8">
      <c r="A9" s="210">
        <v>43406</v>
      </c>
      <c r="B9" s="211" t="s">
        <v>4</v>
      </c>
      <c r="C9" s="211">
        <v>7219</v>
      </c>
      <c r="D9" s="211" t="s">
        <v>156</v>
      </c>
      <c r="E9" s="211" t="s">
        <v>1171</v>
      </c>
      <c r="F9" s="211" t="s">
        <v>1171</v>
      </c>
      <c r="G9" s="211" t="s">
        <v>663</v>
      </c>
      <c r="H9" s="211"/>
    </row>
    <row r="10" spans="1:8">
      <c r="A10" s="210">
        <v>43406</v>
      </c>
      <c r="B10" s="211" t="s">
        <v>4</v>
      </c>
      <c r="C10" s="211">
        <v>1619</v>
      </c>
      <c r="D10" s="211" t="s">
        <v>205</v>
      </c>
      <c r="E10" s="211" t="s">
        <v>6</v>
      </c>
      <c r="F10" s="211" t="s">
        <v>5</v>
      </c>
      <c r="G10" s="211" t="s">
        <v>663</v>
      </c>
      <c r="H10" s="211"/>
    </row>
    <row r="11" spans="1:8">
      <c r="A11" s="210">
        <v>43406</v>
      </c>
      <c r="B11" s="211" t="s">
        <v>4</v>
      </c>
      <c r="C11" s="211">
        <v>6797</v>
      </c>
      <c r="D11" s="211" t="s">
        <v>1225</v>
      </c>
      <c r="E11" s="211" t="s">
        <v>4</v>
      </c>
      <c r="F11" s="211" t="s">
        <v>7</v>
      </c>
      <c r="G11" s="211" t="s">
        <v>663</v>
      </c>
      <c r="H11" s="211"/>
    </row>
    <row r="12" spans="1:8">
      <c r="A12" s="210">
        <v>43407</v>
      </c>
      <c r="B12" s="211" t="s">
        <v>4</v>
      </c>
      <c r="C12" s="211">
        <v>8282</v>
      </c>
      <c r="D12" s="211" t="s">
        <v>916</v>
      </c>
      <c r="E12" s="211" t="s">
        <v>9</v>
      </c>
      <c r="F12" s="211" t="s">
        <v>7</v>
      </c>
      <c r="G12" s="211" t="s">
        <v>663</v>
      </c>
      <c r="H12" s="211"/>
    </row>
    <row r="13" spans="1:8">
      <c r="A13" s="210">
        <v>43407</v>
      </c>
      <c r="B13" s="211" t="s">
        <v>4</v>
      </c>
      <c r="C13" s="211">
        <v>4536</v>
      </c>
      <c r="D13" s="211" t="s">
        <v>131</v>
      </c>
      <c r="E13" s="211" t="s">
        <v>7</v>
      </c>
      <c r="F13" s="211" t="s">
        <v>4</v>
      </c>
      <c r="G13" s="211" t="s">
        <v>663</v>
      </c>
      <c r="H13" s="211"/>
    </row>
    <row r="14" spans="1:8">
      <c r="A14" s="210">
        <v>43407</v>
      </c>
      <c r="B14" s="211" t="s">
        <v>4</v>
      </c>
      <c r="C14" s="211">
        <v>4570</v>
      </c>
      <c r="D14" s="211" t="s">
        <v>206</v>
      </c>
      <c r="E14" s="211" t="s">
        <v>5</v>
      </c>
      <c r="F14" s="211" t="s">
        <v>7</v>
      </c>
      <c r="G14" s="211" t="s">
        <v>663</v>
      </c>
      <c r="H14" s="211"/>
    </row>
    <row r="15" spans="1:8">
      <c r="A15" s="210">
        <v>43407</v>
      </c>
      <c r="B15" s="211" t="s">
        <v>4</v>
      </c>
      <c r="C15" s="211">
        <v>7260</v>
      </c>
      <c r="D15" s="211" t="s">
        <v>153</v>
      </c>
      <c r="E15" s="211" t="s">
        <v>24</v>
      </c>
      <c r="F15" s="211" t="s">
        <v>7</v>
      </c>
      <c r="G15" s="211" t="s">
        <v>663</v>
      </c>
      <c r="H15" s="211"/>
    </row>
    <row r="16" spans="1:8">
      <c r="A16" s="210">
        <v>43408</v>
      </c>
      <c r="B16" s="211" t="s">
        <v>4</v>
      </c>
      <c r="C16" s="211">
        <v>8079</v>
      </c>
      <c r="D16" s="211" t="s">
        <v>133</v>
      </c>
      <c r="E16" s="211" t="s">
        <v>24</v>
      </c>
      <c r="F16" s="211" t="s">
        <v>7</v>
      </c>
      <c r="G16" s="211" t="s">
        <v>663</v>
      </c>
      <c r="H16" s="211"/>
    </row>
    <row r="17" spans="1:8">
      <c r="A17" s="210">
        <v>43408</v>
      </c>
      <c r="B17" s="211" t="s">
        <v>4</v>
      </c>
      <c r="C17" s="211">
        <v>7263</v>
      </c>
      <c r="D17" s="211" t="s">
        <v>156</v>
      </c>
      <c r="E17" s="211" t="s">
        <v>3411</v>
      </c>
      <c r="F17" s="211" t="s">
        <v>6</v>
      </c>
      <c r="G17" s="211" t="s">
        <v>663</v>
      </c>
      <c r="H17" s="211"/>
    </row>
    <row r="18" spans="1:8">
      <c r="A18" s="210">
        <v>43405</v>
      </c>
      <c r="B18" s="211" t="s">
        <v>7</v>
      </c>
      <c r="C18" s="211">
        <v>54440</v>
      </c>
      <c r="D18" s="211" t="s">
        <v>522</v>
      </c>
      <c r="E18" s="211" t="s">
        <v>7</v>
      </c>
      <c r="F18" s="211" t="s">
        <v>7</v>
      </c>
      <c r="G18" s="211" t="s">
        <v>946</v>
      </c>
      <c r="H18" s="211"/>
    </row>
    <row r="19" spans="1:8">
      <c r="A19" s="210">
        <v>43405</v>
      </c>
      <c r="B19" s="211" t="s">
        <v>4</v>
      </c>
      <c r="C19" s="211">
        <v>6962</v>
      </c>
      <c r="D19" s="211" t="s">
        <v>177</v>
      </c>
      <c r="E19" s="211" t="s">
        <v>79</v>
      </c>
      <c r="F19" s="211" t="s">
        <v>24</v>
      </c>
      <c r="G19" s="211" t="s">
        <v>388</v>
      </c>
      <c r="H19" s="211"/>
    </row>
    <row r="20" spans="1:8">
      <c r="A20" s="210">
        <v>43405</v>
      </c>
      <c r="B20" s="211" t="s">
        <v>4</v>
      </c>
      <c r="C20" s="211">
        <v>1420</v>
      </c>
      <c r="D20" s="211" t="s">
        <v>205</v>
      </c>
      <c r="E20" s="211" t="s">
        <v>7</v>
      </c>
      <c r="F20" s="211" t="s">
        <v>7</v>
      </c>
      <c r="G20" s="211" t="s">
        <v>388</v>
      </c>
      <c r="H20" s="211"/>
    </row>
    <row r="21" spans="1:8">
      <c r="A21" s="210">
        <v>43405</v>
      </c>
      <c r="B21" s="211" t="s">
        <v>7</v>
      </c>
      <c r="C21" s="211">
        <v>54800</v>
      </c>
      <c r="D21" s="211" t="s">
        <v>1393</v>
      </c>
      <c r="E21" s="211" t="s">
        <v>7</v>
      </c>
      <c r="F21" s="211" t="s">
        <v>24</v>
      </c>
      <c r="G21" s="211" t="s">
        <v>388</v>
      </c>
      <c r="H21" s="211"/>
    </row>
    <row r="22" spans="1:8">
      <c r="A22" s="210">
        <v>43405</v>
      </c>
      <c r="B22" s="211" t="s">
        <v>4</v>
      </c>
      <c r="C22" s="211">
        <v>6140</v>
      </c>
      <c r="D22" s="211" t="s">
        <v>142</v>
      </c>
      <c r="E22" s="211" t="s">
        <v>66</v>
      </c>
      <c r="F22" s="211" t="s">
        <v>24</v>
      </c>
      <c r="G22" s="211" t="s">
        <v>388</v>
      </c>
      <c r="H22" s="211"/>
    </row>
    <row r="23" spans="1:8">
      <c r="A23" s="210">
        <v>43405</v>
      </c>
      <c r="B23" s="211" t="s">
        <v>4</v>
      </c>
      <c r="C23" s="211">
        <v>8080</v>
      </c>
      <c r="D23" s="211" t="s">
        <v>133</v>
      </c>
      <c r="E23" s="211" t="s">
        <v>24</v>
      </c>
      <c r="F23" s="211" t="s">
        <v>7</v>
      </c>
      <c r="G23" s="211" t="s">
        <v>388</v>
      </c>
      <c r="H23" s="211"/>
    </row>
    <row r="24" spans="1:8">
      <c r="A24" s="210">
        <v>43405</v>
      </c>
      <c r="B24" s="211" t="s">
        <v>4</v>
      </c>
      <c r="C24" s="211">
        <v>2440</v>
      </c>
      <c r="D24" s="211" t="s">
        <v>3049</v>
      </c>
      <c r="E24" s="211" t="s">
        <v>24</v>
      </c>
      <c r="F24" s="211" t="s">
        <v>7</v>
      </c>
      <c r="G24" s="211" t="s">
        <v>388</v>
      </c>
      <c r="H24" s="211"/>
    </row>
    <row r="25" spans="1:8">
      <c r="A25" s="210">
        <v>43405</v>
      </c>
      <c r="B25" s="211" t="s">
        <v>4</v>
      </c>
      <c r="C25" s="211">
        <v>7539</v>
      </c>
      <c r="D25" s="211" t="s">
        <v>1215</v>
      </c>
      <c r="E25" s="211" t="s">
        <v>4</v>
      </c>
      <c r="F25" s="211" t="s">
        <v>7</v>
      </c>
      <c r="G25" s="211" t="s">
        <v>388</v>
      </c>
      <c r="H25" s="211"/>
    </row>
    <row r="26" spans="1:8">
      <c r="A26" s="210">
        <v>43405</v>
      </c>
      <c r="B26" s="211" t="s">
        <v>4</v>
      </c>
      <c r="C26" s="211">
        <v>2723</v>
      </c>
      <c r="D26" s="211" t="s">
        <v>205</v>
      </c>
      <c r="E26" s="211" t="s">
        <v>9</v>
      </c>
      <c r="F26" s="211" t="s">
        <v>24</v>
      </c>
      <c r="G26" s="211" t="s">
        <v>388</v>
      </c>
      <c r="H26" s="211"/>
    </row>
    <row r="27" spans="1:8">
      <c r="A27" s="210">
        <v>43405</v>
      </c>
      <c r="B27" s="211" t="s">
        <v>7</v>
      </c>
      <c r="C27" s="211">
        <v>57390</v>
      </c>
      <c r="D27" s="211" t="s">
        <v>350</v>
      </c>
      <c r="E27" s="211" t="s">
        <v>7</v>
      </c>
      <c r="F27" s="211" t="s">
        <v>24</v>
      </c>
      <c r="G27" s="211" t="s">
        <v>388</v>
      </c>
      <c r="H27" s="211"/>
    </row>
    <row r="28" spans="1:8">
      <c r="A28" s="210">
        <v>43405</v>
      </c>
      <c r="B28" s="211" t="s">
        <v>7</v>
      </c>
      <c r="C28" s="211">
        <v>95250</v>
      </c>
      <c r="D28" s="211" t="s">
        <v>3078</v>
      </c>
      <c r="E28" s="211" t="s">
        <v>10</v>
      </c>
      <c r="F28" s="211" t="s">
        <v>7</v>
      </c>
      <c r="G28" s="211" t="s">
        <v>388</v>
      </c>
      <c r="H28" s="211"/>
    </row>
    <row r="29" spans="1:8">
      <c r="A29" s="210">
        <v>43405</v>
      </c>
      <c r="B29" s="211" t="s">
        <v>4</v>
      </c>
      <c r="C29" s="211">
        <v>1898</v>
      </c>
      <c r="D29" s="211" t="s">
        <v>309</v>
      </c>
      <c r="E29" s="211" t="s">
        <v>12</v>
      </c>
      <c r="F29" s="211" t="s">
        <v>24</v>
      </c>
      <c r="G29" s="211" t="s">
        <v>388</v>
      </c>
      <c r="H29" s="211"/>
    </row>
    <row r="30" spans="1:8">
      <c r="A30" s="210">
        <v>43406</v>
      </c>
      <c r="B30" s="211" t="s">
        <v>1112</v>
      </c>
      <c r="C30" s="211"/>
      <c r="D30" s="211" t="s">
        <v>3226</v>
      </c>
      <c r="E30" s="211" t="s">
        <v>18</v>
      </c>
      <c r="F30" s="211" t="s">
        <v>24</v>
      </c>
      <c r="G30" s="211" t="s">
        <v>388</v>
      </c>
      <c r="H30" s="211"/>
    </row>
    <row r="31" spans="1:8">
      <c r="A31" s="210">
        <v>43406</v>
      </c>
      <c r="B31" s="211" t="s">
        <v>22</v>
      </c>
      <c r="C31" s="211">
        <v>6700</v>
      </c>
      <c r="D31" s="211" t="s">
        <v>326</v>
      </c>
      <c r="E31" s="211" t="s">
        <v>984</v>
      </c>
      <c r="F31" s="211" t="s">
        <v>7</v>
      </c>
      <c r="G31" s="211" t="s">
        <v>388</v>
      </c>
      <c r="H31" s="211"/>
    </row>
    <row r="32" spans="1:8">
      <c r="A32" s="210">
        <v>43406</v>
      </c>
      <c r="B32" s="211" t="s">
        <v>4</v>
      </c>
      <c r="C32" s="211">
        <v>8480</v>
      </c>
      <c r="D32" s="211" t="s">
        <v>1655</v>
      </c>
      <c r="E32" s="211" t="s">
        <v>30</v>
      </c>
      <c r="F32" s="211" t="s">
        <v>35</v>
      </c>
      <c r="G32" s="211" t="s">
        <v>388</v>
      </c>
      <c r="H32" s="211"/>
    </row>
    <row r="33" spans="1:8">
      <c r="A33" s="210">
        <v>43406</v>
      </c>
      <c r="B33" s="211" t="s">
        <v>4</v>
      </c>
      <c r="C33" s="211">
        <v>8710</v>
      </c>
      <c r="D33" s="211" t="s">
        <v>1405</v>
      </c>
      <c r="E33" s="211" t="s">
        <v>984</v>
      </c>
      <c r="F33" s="211" t="s">
        <v>633</v>
      </c>
      <c r="G33" s="211" t="s">
        <v>388</v>
      </c>
      <c r="H33" s="211"/>
    </row>
    <row r="34" spans="1:8">
      <c r="A34" s="210">
        <v>43406</v>
      </c>
      <c r="B34" s="211" t="s">
        <v>6</v>
      </c>
      <c r="C34" s="211">
        <v>82166</v>
      </c>
      <c r="D34" s="211" t="s">
        <v>3231</v>
      </c>
      <c r="E34" s="211" t="s">
        <v>6</v>
      </c>
      <c r="F34" s="211" t="s">
        <v>7</v>
      </c>
      <c r="G34" s="211" t="s">
        <v>388</v>
      </c>
      <c r="H34" s="211"/>
    </row>
    <row r="35" spans="1:8">
      <c r="A35" s="210">
        <v>43406</v>
      </c>
      <c r="B35" s="211" t="s">
        <v>4</v>
      </c>
      <c r="C35" s="211">
        <v>9633</v>
      </c>
      <c r="D35" s="211" t="s">
        <v>332</v>
      </c>
      <c r="E35" s="211" t="s">
        <v>5</v>
      </c>
      <c r="F35" s="211" t="s">
        <v>7</v>
      </c>
      <c r="G35" s="211" t="s">
        <v>388</v>
      </c>
      <c r="H35" s="211"/>
    </row>
    <row r="36" spans="1:8">
      <c r="A36" s="210">
        <v>43406</v>
      </c>
      <c r="B36" s="211" t="s">
        <v>4</v>
      </c>
      <c r="C36" s="211">
        <v>8029</v>
      </c>
      <c r="D36" s="211" t="s">
        <v>135</v>
      </c>
      <c r="E36" s="211" t="s">
        <v>7</v>
      </c>
      <c r="F36" s="211" t="s">
        <v>24</v>
      </c>
      <c r="G36" s="211" t="s">
        <v>388</v>
      </c>
      <c r="H36" s="211"/>
    </row>
    <row r="37" spans="1:8">
      <c r="A37" s="210">
        <v>43406</v>
      </c>
      <c r="B37" s="211" t="s">
        <v>4</v>
      </c>
      <c r="C37" s="211">
        <v>1937</v>
      </c>
      <c r="D37" s="211" t="s">
        <v>205</v>
      </c>
      <c r="E37" s="211" t="s">
        <v>24</v>
      </c>
      <c r="F37" s="211" t="s">
        <v>7</v>
      </c>
      <c r="G37" s="211" t="s">
        <v>388</v>
      </c>
      <c r="H37" s="211"/>
    </row>
    <row r="38" spans="1:8">
      <c r="A38" s="210">
        <v>43406</v>
      </c>
      <c r="B38" s="211" t="s">
        <v>4</v>
      </c>
      <c r="C38" s="211">
        <v>1520</v>
      </c>
      <c r="D38" s="211" t="s">
        <v>205</v>
      </c>
      <c r="E38" s="211" t="s">
        <v>24</v>
      </c>
      <c r="F38" s="211" t="s">
        <v>5</v>
      </c>
      <c r="G38" s="211" t="s">
        <v>388</v>
      </c>
      <c r="H38" s="211"/>
    </row>
    <row r="39" spans="1:8">
      <c r="A39" s="210">
        <v>43406</v>
      </c>
      <c r="B39" s="211" t="s">
        <v>4</v>
      </c>
      <c r="C39" s="211">
        <v>7740</v>
      </c>
      <c r="D39" s="211" t="s">
        <v>138</v>
      </c>
      <c r="E39" s="211" t="s">
        <v>79</v>
      </c>
      <c r="F39" s="211" t="s">
        <v>35</v>
      </c>
      <c r="G39" s="211" t="s">
        <v>388</v>
      </c>
      <c r="H39" s="211"/>
    </row>
    <row r="40" spans="1:8">
      <c r="A40" s="210">
        <v>43406</v>
      </c>
      <c r="B40" s="211" t="s">
        <v>4</v>
      </c>
      <c r="C40" s="211">
        <v>8436</v>
      </c>
      <c r="D40" s="211" t="s">
        <v>385</v>
      </c>
      <c r="E40" s="211" t="s">
        <v>5</v>
      </c>
      <c r="F40" s="211" t="s">
        <v>7</v>
      </c>
      <c r="G40" s="211" t="s">
        <v>388</v>
      </c>
      <c r="H40" s="211"/>
    </row>
    <row r="41" spans="1:8">
      <c r="A41" s="210">
        <v>43406</v>
      </c>
      <c r="B41" s="211" t="s">
        <v>4</v>
      </c>
      <c r="C41" s="211">
        <v>2336</v>
      </c>
      <c r="D41" s="211" t="s">
        <v>205</v>
      </c>
      <c r="E41" s="211" t="s">
        <v>7</v>
      </c>
      <c r="F41" s="211" t="s">
        <v>2542</v>
      </c>
      <c r="G41" s="211" t="s">
        <v>388</v>
      </c>
      <c r="H41" s="211"/>
    </row>
    <row r="42" spans="1:8">
      <c r="A42" s="210">
        <v>43407</v>
      </c>
      <c r="B42" s="211" t="s">
        <v>22</v>
      </c>
      <c r="C42" s="211">
        <v>1341</v>
      </c>
      <c r="D42" s="211" t="s">
        <v>3320</v>
      </c>
      <c r="E42" s="211" t="s">
        <v>7</v>
      </c>
      <c r="F42" s="211" t="s">
        <v>984</v>
      </c>
      <c r="G42" s="211" t="s">
        <v>388</v>
      </c>
      <c r="H42" s="211"/>
    </row>
    <row r="43" spans="1:8">
      <c r="A43" s="210">
        <v>43407</v>
      </c>
      <c r="B43" s="211" t="s">
        <v>7</v>
      </c>
      <c r="C43" s="211">
        <v>89700</v>
      </c>
      <c r="D43" s="211" t="s">
        <v>3321</v>
      </c>
      <c r="E43" s="211" t="s">
        <v>7</v>
      </c>
      <c r="F43" s="211" t="s">
        <v>24</v>
      </c>
      <c r="G43" s="211" t="s">
        <v>388</v>
      </c>
      <c r="H43" s="211"/>
    </row>
    <row r="44" spans="1:8">
      <c r="A44" s="210">
        <v>43407</v>
      </c>
      <c r="B44" s="211" t="s">
        <v>7</v>
      </c>
      <c r="C44" s="211">
        <v>45700</v>
      </c>
      <c r="D44" s="211" t="s">
        <v>3322</v>
      </c>
      <c r="E44" s="211" t="s">
        <v>2208</v>
      </c>
      <c r="F44" s="211" t="s">
        <v>7</v>
      </c>
      <c r="G44" s="211" t="s">
        <v>388</v>
      </c>
      <c r="H44" s="211"/>
    </row>
    <row r="45" spans="1:8">
      <c r="A45" s="210">
        <v>43407</v>
      </c>
      <c r="B45" s="211" t="s">
        <v>4</v>
      </c>
      <c r="C45" s="211">
        <v>2511</v>
      </c>
      <c r="D45" s="211" t="s">
        <v>205</v>
      </c>
      <c r="E45" s="211" t="s">
        <v>984</v>
      </c>
      <c r="F45" s="211" t="s">
        <v>5</v>
      </c>
      <c r="G45" s="211" t="s">
        <v>388</v>
      </c>
      <c r="H45" s="211"/>
    </row>
    <row r="46" spans="1:8">
      <c r="A46" s="210">
        <v>43407</v>
      </c>
      <c r="B46" s="211" t="s">
        <v>7</v>
      </c>
      <c r="C46" s="211">
        <v>57000</v>
      </c>
      <c r="D46" s="211" t="s">
        <v>785</v>
      </c>
      <c r="E46" s="211" t="s">
        <v>7</v>
      </c>
      <c r="F46" s="211" t="s">
        <v>7</v>
      </c>
      <c r="G46" s="211" t="s">
        <v>388</v>
      </c>
      <c r="H46" s="211"/>
    </row>
    <row r="47" spans="1:8">
      <c r="A47" s="210">
        <v>43407</v>
      </c>
      <c r="B47" s="211" t="s">
        <v>7</v>
      </c>
      <c r="C47" s="211">
        <v>57100</v>
      </c>
      <c r="D47" s="211" t="s">
        <v>369</v>
      </c>
      <c r="E47" s="211" t="s">
        <v>7</v>
      </c>
      <c r="F47" s="211" t="s">
        <v>3255</v>
      </c>
      <c r="G47" s="211" t="s">
        <v>388</v>
      </c>
      <c r="H47" s="211"/>
    </row>
    <row r="48" spans="1:8">
      <c r="A48" s="210">
        <v>43407</v>
      </c>
      <c r="B48" s="211" t="s">
        <v>4</v>
      </c>
      <c r="C48" s="211">
        <v>5410</v>
      </c>
      <c r="D48" s="211" t="s">
        <v>1562</v>
      </c>
      <c r="E48" s="211" t="s">
        <v>6</v>
      </c>
      <c r="F48" s="211" t="s">
        <v>24</v>
      </c>
      <c r="G48" s="211" t="s">
        <v>388</v>
      </c>
      <c r="H48" s="211"/>
    </row>
    <row r="49" spans="1:12">
      <c r="A49" s="210">
        <v>43407</v>
      </c>
      <c r="B49" s="211" t="s">
        <v>4</v>
      </c>
      <c r="C49" s="211">
        <v>6926</v>
      </c>
      <c r="D49" s="211" t="s">
        <v>1824</v>
      </c>
      <c r="E49" s="211" t="s">
        <v>5</v>
      </c>
      <c r="F49" s="211" t="s">
        <v>7</v>
      </c>
      <c r="G49" s="211" t="s">
        <v>388</v>
      </c>
      <c r="H49" s="211"/>
    </row>
    <row r="50" spans="1:12" ht="21">
      <c r="A50" s="210">
        <v>43407</v>
      </c>
      <c r="B50" s="211" t="s">
        <v>4</v>
      </c>
      <c r="C50" s="211">
        <v>7460</v>
      </c>
      <c r="D50" s="211" t="s">
        <v>3330</v>
      </c>
      <c r="E50" s="211" t="s">
        <v>5</v>
      </c>
      <c r="F50" s="211" t="s">
        <v>7</v>
      </c>
      <c r="G50" s="211" t="s">
        <v>388</v>
      </c>
      <c r="H50" s="211"/>
      <c r="J50" s="201"/>
      <c r="L50" s="150"/>
    </row>
    <row r="51" spans="1:12" ht="21">
      <c r="A51" s="210">
        <v>43407</v>
      </c>
      <c r="B51" s="211" t="s">
        <v>4</v>
      </c>
      <c r="C51" s="211">
        <v>6310</v>
      </c>
      <c r="D51" s="211" t="s">
        <v>469</v>
      </c>
      <c r="E51" s="211" t="s">
        <v>5</v>
      </c>
      <c r="F51" s="211" t="s">
        <v>26</v>
      </c>
      <c r="G51" s="211" t="s">
        <v>388</v>
      </c>
      <c r="H51" s="211"/>
      <c r="J51" s="201"/>
      <c r="L51" s="150"/>
    </row>
    <row r="52" spans="1:12" ht="21">
      <c r="A52" s="210">
        <v>43407</v>
      </c>
      <c r="B52" s="211" t="s">
        <v>4</v>
      </c>
      <c r="C52" s="211">
        <v>2523</v>
      </c>
      <c r="D52" s="211" t="s">
        <v>205</v>
      </c>
      <c r="E52" s="211" t="s">
        <v>6</v>
      </c>
      <c r="F52" s="211" t="s">
        <v>5</v>
      </c>
      <c r="G52" s="211" t="s">
        <v>388</v>
      </c>
      <c r="H52" s="211"/>
      <c r="J52" s="89"/>
      <c r="L52" s="150"/>
    </row>
    <row r="53" spans="1:12" ht="21">
      <c r="A53" s="210">
        <v>43407</v>
      </c>
      <c r="B53" s="211" t="s">
        <v>7</v>
      </c>
      <c r="C53" s="211">
        <v>54720</v>
      </c>
      <c r="D53" s="211" t="s">
        <v>2918</v>
      </c>
      <c r="E53" s="211" t="s">
        <v>7</v>
      </c>
      <c r="F53" s="211" t="s">
        <v>9</v>
      </c>
      <c r="G53" s="211" t="s">
        <v>388</v>
      </c>
      <c r="H53" s="211"/>
      <c r="J53" s="89"/>
      <c r="L53" s="150"/>
    </row>
    <row r="54" spans="1:12" ht="21">
      <c r="A54" s="210">
        <v>43407</v>
      </c>
      <c r="B54" s="211" t="s">
        <v>7</v>
      </c>
      <c r="C54" s="211">
        <v>57700</v>
      </c>
      <c r="D54" s="211" t="s">
        <v>1425</v>
      </c>
      <c r="E54" s="211" t="s">
        <v>7</v>
      </c>
      <c r="F54" s="211" t="s">
        <v>24</v>
      </c>
      <c r="G54" s="211" t="s">
        <v>388</v>
      </c>
      <c r="H54" s="211"/>
      <c r="J54" s="89"/>
      <c r="L54" s="150"/>
    </row>
    <row r="55" spans="1:12" ht="21">
      <c r="A55" s="210">
        <v>43407</v>
      </c>
      <c r="B55" s="211" t="s">
        <v>4</v>
      </c>
      <c r="C55" s="211">
        <v>5811</v>
      </c>
      <c r="D55" s="211" t="s">
        <v>184</v>
      </c>
      <c r="E55" s="211" t="s">
        <v>3342</v>
      </c>
      <c r="F55" s="211" t="s">
        <v>27</v>
      </c>
      <c r="G55" s="211" t="s">
        <v>388</v>
      </c>
      <c r="H55" s="211"/>
      <c r="J55" s="201"/>
      <c r="L55" s="150"/>
    </row>
    <row r="56" spans="1:12" ht="21">
      <c r="A56" s="210">
        <v>43407</v>
      </c>
      <c r="B56" s="211" t="s">
        <v>7</v>
      </c>
      <c r="C56" s="211">
        <v>57920</v>
      </c>
      <c r="D56" s="211" t="s">
        <v>3344</v>
      </c>
      <c r="E56" s="211" t="s">
        <v>7</v>
      </c>
      <c r="F56" s="211" t="s">
        <v>7</v>
      </c>
      <c r="G56" s="211" t="s">
        <v>388</v>
      </c>
      <c r="H56" s="211"/>
      <c r="J56" s="201"/>
      <c r="L56" s="150"/>
    </row>
    <row r="57" spans="1:12" ht="21">
      <c r="A57" s="210">
        <v>43407</v>
      </c>
      <c r="B57" s="211" t="s">
        <v>22</v>
      </c>
      <c r="C57" s="211">
        <v>1050</v>
      </c>
      <c r="D57" s="211" t="s">
        <v>432</v>
      </c>
      <c r="E57" s="211" t="s">
        <v>7</v>
      </c>
      <c r="F57" s="211" t="s">
        <v>3347</v>
      </c>
      <c r="G57" s="211" t="s">
        <v>388</v>
      </c>
      <c r="H57" s="211"/>
      <c r="J57" s="89"/>
      <c r="L57" s="150"/>
    </row>
    <row r="58" spans="1:12" ht="21">
      <c r="A58" s="210">
        <v>43407</v>
      </c>
      <c r="B58" s="211" t="s">
        <v>22</v>
      </c>
      <c r="C58" s="211">
        <v>6890</v>
      </c>
      <c r="D58" s="211" t="s">
        <v>2316</v>
      </c>
      <c r="E58" s="211" t="s">
        <v>24</v>
      </c>
      <c r="F58" s="211" t="s">
        <v>7</v>
      </c>
      <c r="G58" s="211" t="s">
        <v>388</v>
      </c>
      <c r="H58" s="211"/>
      <c r="J58" s="89"/>
      <c r="L58" s="150"/>
    </row>
    <row r="59" spans="1:12">
      <c r="A59" s="210">
        <v>43407</v>
      </c>
      <c r="B59" s="211" t="s">
        <v>22</v>
      </c>
      <c r="C59" s="211">
        <v>6762</v>
      </c>
      <c r="D59" s="211" t="s">
        <v>1306</v>
      </c>
      <c r="E59" s="211" t="s">
        <v>7</v>
      </c>
      <c r="F59" s="211" t="s">
        <v>7</v>
      </c>
      <c r="G59" s="211" t="s">
        <v>388</v>
      </c>
      <c r="H59" s="211"/>
      <c r="L59" s="147"/>
    </row>
    <row r="60" spans="1:12">
      <c r="A60" s="210">
        <v>43408</v>
      </c>
      <c r="B60" s="211" t="s">
        <v>7</v>
      </c>
      <c r="C60" s="211">
        <v>54320</v>
      </c>
      <c r="D60" s="211" t="s">
        <v>3409</v>
      </c>
      <c r="E60" s="211" t="s">
        <v>7</v>
      </c>
      <c r="F60" s="211" t="s">
        <v>24</v>
      </c>
      <c r="G60" s="211" t="s">
        <v>388</v>
      </c>
      <c r="H60" s="211"/>
    </row>
    <row r="61" spans="1:12">
      <c r="A61" s="210">
        <v>43408</v>
      </c>
      <c r="B61" s="211" t="s">
        <v>4</v>
      </c>
      <c r="C61" s="211">
        <v>5331</v>
      </c>
      <c r="D61" s="211" t="s">
        <v>314</v>
      </c>
      <c r="E61" s="211" t="s">
        <v>653</v>
      </c>
      <c r="F61" s="211" t="s">
        <v>24</v>
      </c>
      <c r="G61" s="211" t="s">
        <v>388</v>
      </c>
      <c r="H61" s="211"/>
    </row>
    <row r="62" spans="1:12">
      <c r="A62" s="210">
        <v>43408</v>
      </c>
      <c r="B62" s="211" t="s">
        <v>7</v>
      </c>
      <c r="C62" s="211">
        <v>57310</v>
      </c>
      <c r="D62" s="211" t="s">
        <v>3414</v>
      </c>
      <c r="E62" s="211" t="s">
        <v>3415</v>
      </c>
      <c r="F62" s="211" t="s">
        <v>24</v>
      </c>
      <c r="G62" s="211" t="s">
        <v>388</v>
      </c>
      <c r="H62" s="211"/>
    </row>
    <row r="63" spans="1:12">
      <c r="A63" s="210">
        <v>43408</v>
      </c>
      <c r="B63" s="211" t="s">
        <v>4</v>
      </c>
      <c r="C63" s="211">
        <v>1363</v>
      </c>
      <c r="D63" s="211" t="s">
        <v>136</v>
      </c>
      <c r="E63" s="211" t="s">
        <v>5</v>
      </c>
      <c r="F63" s="211" t="s">
        <v>7</v>
      </c>
      <c r="G63" s="211" t="s">
        <v>388</v>
      </c>
      <c r="H63" s="211"/>
    </row>
    <row r="64" spans="1:12">
      <c r="A64" s="210">
        <v>43408</v>
      </c>
      <c r="B64" s="211" t="s">
        <v>7</v>
      </c>
      <c r="C64" s="211">
        <v>57940</v>
      </c>
      <c r="D64" s="211" t="s">
        <v>899</v>
      </c>
      <c r="E64" s="211" t="s">
        <v>7</v>
      </c>
      <c r="F64" s="211" t="s">
        <v>24</v>
      </c>
      <c r="G64" s="211" t="s">
        <v>388</v>
      </c>
      <c r="H64" s="211"/>
    </row>
    <row r="65" spans="1:8">
      <c r="A65" s="210">
        <v>43408</v>
      </c>
      <c r="B65" s="211" t="s">
        <v>4</v>
      </c>
      <c r="C65" s="211">
        <v>7526</v>
      </c>
      <c r="D65" s="211" t="s">
        <v>468</v>
      </c>
      <c r="E65" s="211" t="s">
        <v>112</v>
      </c>
      <c r="F65" s="211" t="s">
        <v>7</v>
      </c>
      <c r="G65" s="211" t="s">
        <v>388</v>
      </c>
      <c r="H65" s="211"/>
    </row>
    <row r="66" spans="1:8">
      <c r="A66" s="210">
        <v>43405</v>
      </c>
      <c r="B66" s="211" t="s">
        <v>4</v>
      </c>
      <c r="C66" s="211">
        <v>2538</v>
      </c>
      <c r="D66" s="211" t="s">
        <v>205</v>
      </c>
      <c r="E66" s="211" t="s">
        <v>7</v>
      </c>
      <c r="F66" s="211" t="s">
        <v>24</v>
      </c>
      <c r="G66" s="211" t="s">
        <v>3052</v>
      </c>
      <c r="H66" s="211"/>
    </row>
    <row r="67" spans="1:8">
      <c r="A67" s="210">
        <v>43406</v>
      </c>
      <c r="B67" s="211" t="s">
        <v>4</v>
      </c>
      <c r="C67" s="211">
        <v>8048</v>
      </c>
      <c r="D67" s="211" t="s">
        <v>135</v>
      </c>
      <c r="E67" s="211" t="s">
        <v>28</v>
      </c>
      <c r="F67" s="211" t="s">
        <v>7</v>
      </c>
      <c r="G67" s="211" t="s">
        <v>1015</v>
      </c>
      <c r="H67" s="211"/>
    </row>
    <row r="68" spans="1:8">
      <c r="A68" s="210">
        <v>43406</v>
      </c>
      <c r="B68" s="211" t="s">
        <v>4</v>
      </c>
      <c r="C68" s="211">
        <v>4033</v>
      </c>
      <c r="D68" s="211" t="s">
        <v>141</v>
      </c>
      <c r="E68" s="211" t="s">
        <v>25</v>
      </c>
      <c r="F68" s="211" t="s">
        <v>3246</v>
      </c>
      <c r="G68" s="211" t="s">
        <v>3247</v>
      </c>
      <c r="H68" s="211"/>
    </row>
    <row r="69" spans="1:8">
      <c r="A69" s="210">
        <v>43406</v>
      </c>
      <c r="B69" s="211" t="s">
        <v>4</v>
      </c>
      <c r="C69" s="211">
        <v>1116</v>
      </c>
      <c r="D69" s="211" t="s">
        <v>205</v>
      </c>
      <c r="E69" s="211" t="s">
        <v>79</v>
      </c>
      <c r="F69" s="211" t="s">
        <v>24</v>
      </c>
      <c r="G69" s="211" t="s">
        <v>3239</v>
      </c>
      <c r="H69" s="211"/>
    </row>
    <row r="70" spans="1:8">
      <c r="A70" s="210">
        <v>43407</v>
      </c>
      <c r="B70" s="211" t="s">
        <v>7</v>
      </c>
      <c r="C70" s="211">
        <v>57130</v>
      </c>
      <c r="D70" s="211" t="s">
        <v>3340</v>
      </c>
      <c r="E70" s="211" t="s">
        <v>7</v>
      </c>
      <c r="F70" s="211" t="s">
        <v>24</v>
      </c>
      <c r="G70" s="211" t="s">
        <v>463</v>
      </c>
      <c r="H70" s="211"/>
    </row>
    <row r="71" spans="1:8">
      <c r="A71" s="210">
        <v>43406</v>
      </c>
      <c r="B71" s="211" t="s">
        <v>22</v>
      </c>
      <c r="C71" s="211">
        <v>2531</v>
      </c>
      <c r="D71" s="211" t="s">
        <v>205</v>
      </c>
      <c r="E71" s="211" t="s">
        <v>984</v>
      </c>
      <c r="F71" s="211" t="s">
        <v>100</v>
      </c>
      <c r="G71" s="211" t="s">
        <v>3243</v>
      </c>
      <c r="H71" s="211"/>
    </row>
    <row r="72" spans="1:8">
      <c r="A72" s="210">
        <v>43408</v>
      </c>
      <c r="B72" s="211" t="s">
        <v>4</v>
      </c>
      <c r="C72" s="211">
        <v>3550</v>
      </c>
      <c r="D72" s="211" t="s">
        <v>168</v>
      </c>
      <c r="E72" s="211" t="s">
        <v>5</v>
      </c>
      <c r="F72" s="211" t="s">
        <v>7</v>
      </c>
      <c r="G72" s="211" t="s">
        <v>3420</v>
      </c>
      <c r="H72" s="211"/>
    </row>
    <row r="73" spans="1:8">
      <c r="A73" s="210">
        <v>43405</v>
      </c>
      <c r="B73" s="211" t="s">
        <v>4</v>
      </c>
      <c r="C73" s="211">
        <v>6931</v>
      </c>
      <c r="D73" s="211" t="s">
        <v>801</v>
      </c>
      <c r="E73" s="211" t="s">
        <v>5</v>
      </c>
      <c r="F73" s="211" t="s">
        <v>24</v>
      </c>
      <c r="G73" s="211" t="s">
        <v>123</v>
      </c>
      <c r="H73" s="211"/>
    </row>
    <row r="74" spans="1:8">
      <c r="A74" s="210">
        <v>43405</v>
      </c>
      <c r="B74" s="211" t="s">
        <v>4</v>
      </c>
      <c r="C74" s="211">
        <v>4367</v>
      </c>
      <c r="D74" s="211" t="s">
        <v>145</v>
      </c>
      <c r="E74" s="211" t="s">
        <v>14</v>
      </c>
      <c r="F74" s="211" t="s">
        <v>24</v>
      </c>
      <c r="G74" s="211" t="s">
        <v>123</v>
      </c>
      <c r="H74" s="211"/>
    </row>
    <row r="75" spans="1:8">
      <c r="A75" s="210">
        <v>43405</v>
      </c>
      <c r="B75" s="211" t="s">
        <v>4</v>
      </c>
      <c r="C75" s="211">
        <v>3330</v>
      </c>
      <c r="D75" s="211" t="s">
        <v>185</v>
      </c>
      <c r="E75" s="211" t="s">
        <v>7</v>
      </c>
      <c r="F75" s="211" t="s">
        <v>24</v>
      </c>
      <c r="G75" s="211" t="s">
        <v>123</v>
      </c>
      <c r="H75" s="211"/>
    </row>
    <row r="76" spans="1:8">
      <c r="A76" s="210">
        <v>43405</v>
      </c>
      <c r="B76" s="211" t="s">
        <v>4</v>
      </c>
      <c r="C76" s="211">
        <v>4991</v>
      </c>
      <c r="D76" s="211" t="s">
        <v>158</v>
      </c>
      <c r="E76" s="211" t="s">
        <v>4</v>
      </c>
      <c r="F76" s="211" t="s">
        <v>7</v>
      </c>
      <c r="G76" s="211" t="s">
        <v>123</v>
      </c>
      <c r="H76" s="211"/>
    </row>
    <row r="77" spans="1:8">
      <c r="A77" s="210">
        <v>43405</v>
      </c>
      <c r="B77" s="211" t="s">
        <v>4</v>
      </c>
      <c r="C77" s="211">
        <v>6250</v>
      </c>
      <c r="D77" s="211" t="s">
        <v>3068</v>
      </c>
      <c r="E77" s="211" t="s">
        <v>5</v>
      </c>
      <c r="F77" s="211" t="s">
        <v>6</v>
      </c>
      <c r="G77" s="211" t="s">
        <v>123</v>
      </c>
      <c r="H77" s="211"/>
    </row>
    <row r="78" spans="1:8">
      <c r="A78" s="210">
        <v>43405</v>
      </c>
      <c r="B78" s="211" t="s">
        <v>4</v>
      </c>
      <c r="C78" s="211">
        <v>4977</v>
      </c>
      <c r="D78" s="211" t="s">
        <v>199</v>
      </c>
      <c r="E78" s="211" t="s">
        <v>5</v>
      </c>
      <c r="F78" s="211" t="s">
        <v>7</v>
      </c>
      <c r="G78" s="211" t="s">
        <v>123</v>
      </c>
      <c r="H78" s="211"/>
    </row>
    <row r="79" spans="1:8">
      <c r="A79" s="210">
        <v>43405</v>
      </c>
      <c r="B79" s="211" t="s">
        <v>4</v>
      </c>
      <c r="C79" s="211">
        <v>4346</v>
      </c>
      <c r="D79" s="211" t="s">
        <v>141</v>
      </c>
      <c r="E79" s="211" t="s">
        <v>7</v>
      </c>
      <c r="F79" s="211" t="s">
        <v>7</v>
      </c>
      <c r="G79" s="211" t="s">
        <v>123</v>
      </c>
      <c r="H79" s="211"/>
    </row>
    <row r="80" spans="1:8">
      <c r="A80" s="210">
        <v>43405</v>
      </c>
      <c r="B80" s="211" t="s">
        <v>4</v>
      </c>
      <c r="C80" s="211">
        <v>4993</v>
      </c>
      <c r="D80" s="211" t="s">
        <v>158</v>
      </c>
      <c r="E80" s="211" t="s">
        <v>4</v>
      </c>
      <c r="F80" s="211" t="s">
        <v>7</v>
      </c>
      <c r="G80" s="211" t="s">
        <v>123</v>
      </c>
      <c r="H80" s="211"/>
    </row>
    <row r="81" spans="1:8">
      <c r="A81" s="210">
        <v>43406</v>
      </c>
      <c r="B81" s="211" t="s">
        <v>4</v>
      </c>
      <c r="C81" s="211">
        <v>4660</v>
      </c>
      <c r="D81" s="211" t="s">
        <v>296</v>
      </c>
      <c r="E81" s="211" t="s">
        <v>18</v>
      </c>
      <c r="F81" s="211" t="s">
        <v>100</v>
      </c>
      <c r="G81" s="211" t="s">
        <v>123</v>
      </c>
      <c r="H81" s="211"/>
    </row>
    <row r="82" spans="1:8">
      <c r="A82" s="210">
        <v>43406</v>
      </c>
      <c r="B82" s="211" t="s">
        <v>4</v>
      </c>
      <c r="C82" s="211">
        <v>1710</v>
      </c>
      <c r="D82" s="211" t="s">
        <v>205</v>
      </c>
      <c r="E82" s="211" t="s">
        <v>376</v>
      </c>
      <c r="F82" s="211" t="s">
        <v>24</v>
      </c>
      <c r="G82" s="211" t="s">
        <v>123</v>
      </c>
      <c r="H82" s="211"/>
    </row>
    <row r="83" spans="1:8">
      <c r="A83" s="210">
        <v>43406</v>
      </c>
      <c r="B83" s="211" t="s">
        <v>4</v>
      </c>
      <c r="C83" s="211">
        <v>6910</v>
      </c>
      <c r="D83" s="211" t="s">
        <v>286</v>
      </c>
      <c r="E83" s="211" t="s">
        <v>24</v>
      </c>
      <c r="F83" s="211" t="s">
        <v>7</v>
      </c>
      <c r="G83" s="211" t="s">
        <v>123</v>
      </c>
      <c r="H83" s="211"/>
    </row>
    <row r="84" spans="1:8">
      <c r="A84" s="210">
        <v>43406</v>
      </c>
      <c r="B84" s="211" t="s">
        <v>4</v>
      </c>
      <c r="C84" s="211">
        <v>4382</v>
      </c>
      <c r="D84" s="211" t="s">
        <v>160</v>
      </c>
      <c r="E84" s="211" t="s">
        <v>5</v>
      </c>
      <c r="F84" s="211" t="s">
        <v>7</v>
      </c>
      <c r="G84" s="211" t="s">
        <v>123</v>
      </c>
      <c r="H84" s="211"/>
    </row>
    <row r="85" spans="1:8">
      <c r="A85" s="210">
        <v>43406</v>
      </c>
      <c r="B85" s="211" t="s">
        <v>4</v>
      </c>
      <c r="C85" s="211">
        <v>4552</v>
      </c>
      <c r="D85" s="211" t="s">
        <v>206</v>
      </c>
      <c r="E85" s="211" t="s">
        <v>28</v>
      </c>
      <c r="F85" s="211" t="s">
        <v>7</v>
      </c>
      <c r="G85" s="211" t="s">
        <v>123</v>
      </c>
      <c r="H85" s="211"/>
    </row>
    <row r="86" spans="1:8">
      <c r="A86" s="210">
        <v>43407</v>
      </c>
      <c r="B86" s="211" t="s">
        <v>4</v>
      </c>
      <c r="C86" s="211">
        <v>4649</v>
      </c>
      <c r="D86" s="211" t="s">
        <v>131</v>
      </c>
      <c r="E86" s="211" t="s">
        <v>25</v>
      </c>
      <c r="F86" s="211" t="s">
        <v>7</v>
      </c>
      <c r="G86" s="211" t="s">
        <v>123</v>
      </c>
      <c r="H86" s="211"/>
    </row>
    <row r="87" spans="1:8">
      <c r="A87" s="210">
        <v>43407</v>
      </c>
      <c r="B87" s="211" t="s">
        <v>4</v>
      </c>
      <c r="C87" s="211">
        <v>3419</v>
      </c>
      <c r="D87" s="211" t="s">
        <v>168</v>
      </c>
      <c r="E87" s="211" t="s">
        <v>5</v>
      </c>
      <c r="F87" s="211" t="s">
        <v>7</v>
      </c>
      <c r="G87" s="211" t="s">
        <v>123</v>
      </c>
      <c r="H87" s="211"/>
    </row>
    <row r="88" spans="1:8">
      <c r="A88" s="210">
        <v>43408</v>
      </c>
      <c r="B88" s="211" t="s">
        <v>4</v>
      </c>
      <c r="C88" s="211">
        <v>8280</v>
      </c>
      <c r="D88" s="211" t="s">
        <v>916</v>
      </c>
      <c r="E88" s="211" t="s">
        <v>7</v>
      </c>
      <c r="F88" s="211" t="s">
        <v>100</v>
      </c>
      <c r="G88" s="211" t="s">
        <v>123</v>
      </c>
      <c r="H88" s="211"/>
    </row>
    <row r="89" spans="1:8">
      <c r="A89" s="210">
        <v>43408</v>
      </c>
      <c r="B89" s="211" t="s">
        <v>4</v>
      </c>
      <c r="C89" s="211">
        <v>4979</v>
      </c>
      <c r="D89" s="211" t="s">
        <v>1861</v>
      </c>
      <c r="E89" s="211" t="s">
        <v>5</v>
      </c>
      <c r="F89" s="211" t="s">
        <v>6</v>
      </c>
      <c r="G89" s="211" t="s">
        <v>123</v>
      </c>
      <c r="H89" s="211"/>
    </row>
    <row r="90" spans="1:8">
      <c r="A90" s="210">
        <v>43408</v>
      </c>
      <c r="B90" s="211" t="s">
        <v>4</v>
      </c>
      <c r="C90" s="211">
        <v>9909</v>
      </c>
      <c r="D90" s="211" t="s">
        <v>3416</v>
      </c>
      <c r="E90" s="211" t="s">
        <v>5</v>
      </c>
      <c r="F90" s="211" t="s">
        <v>363</v>
      </c>
      <c r="G90" s="211" t="s">
        <v>123</v>
      </c>
      <c r="H90" s="211"/>
    </row>
    <row r="91" spans="1:8">
      <c r="A91" s="210">
        <v>43405</v>
      </c>
      <c r="B91" s="211" t="s">
        <v>4</v>
      </c>
      <c r="C91" s="211">
        <v>6587</v>
      </c>
      <c r="D91" s="211" t="s">
        <v>3067</v>
      </c>
      <c r="E91" s="211" t="s">
        <v>5</v>
      </c>
      <c r="F91" s="211" t="s">
        <v>35</v>
      </c>
      <c r="G91" s="211" t="s">
        <v>2770</v>
      </c>
      <c r="H91" s="211"/>
    </row>
    <row r="92" spans="1:8">
      <c r="A92" s="210">
        <v>43405</v>
      </c>
      <c r="B92" s="211" t="s">
        <v>4</v>
      </c>
      <c r="C92" s="211">
        <v>7232</v>
      </c>
      <c r="D92" s="211" t="s">
        <v>153</v>
      </c>
      <c r="E92" s="211" t="s">
        <v>29</v>
      </c>
      <c r="F92" s="211" t="s">
        <v>24</v>
      </c>
      <c r="G92" s="211" t="s">
        <v>42</v>
      </c>
      <c r="H92" s="211"/>
    </row>
    <row r="93" spans="1:8">
      <c r="A93" s="210">
        <v>43405</v>
      </c>
      <c r="B93" s="211" t="s">
        <v>4</v>
      </c>
      <c r="C93" s="211">
        <v>8223</v>
      </c>
      <c r="D93" s="211" t="s">
        <v>162</v>
      </c>
      <c r="E93" s="211" t="s">
        <v>638</v>
      </c>
      <c r="F93" s="211" t="s">
        <v>24</v>
      </c>
      <c r="G93" s="211" t="s">
        <v>42</v>
      </c>
      <c r="H93" s="211"/>
    </row>
    <row r="94" spans="1:8">
      <c r="A94" s="210">
        <v>43405</v>
      </c>
      <c r="B94" s="211" t="s">
        <v>4</v>
      </c>
      <c r="C94" s="211">
        <v>5441</v>
      </c>
      <c r="D94" s="211" t="s">
        <v>3045</v>
      </c>
      <c r="E94" s="211" t="s">
        <v>79</v>
      </c>
      <c r="F94" s="211" t="s">
        <v>6</v>
      </c>
      <c r="G94" s="211" t="s">
        <v>42</v>
      </c>
      <c r="H94" s="211"/>
    </row>
    <row r="95" spans="1:8">
      <c r="A95" s="210">
        <v>43405</v>
      </c>
      <c r="B95" s="211" t="s">
        <v>4</v>
      </c>
      <c r="C95" s="211">
        <v>1923</v>
      </c>
      <c r="D95" s="211" t="s">
        <v>205</v>
      </c>
      <c r="E95" s="211" t="s">
        <v>79</v>
      </c>
      <c r="F95" s="211" t="s">
        <v>35</v>
      </c>
      <c r="G95" s="211" t="s">
        <v>42</v>
      </c>
      <c r="H95" s="211"/>
    </row>
    <row r="96" spans="1:8">
      <c r="A96" s="210">
        <v>43405</v>
      </c>
      <c r="B96" s="211" t="s">
        <v>4</v>
      </c>
      <c r="C96" s="211">
        <v>8359</v>
      </c>
      <c r="D96" s="211" t="s">
        <v>3046</v>
      </c>
      <c r="E96" s="211" t="s">
        <v>66</v>
      </c>
      <c r="F96" s="211" t="s">
        <v>24</v>
      </c>
      <c r="G96" s="211" t="s">
        <v>42</v>
      </c>
      <c r="H96" s="211"/>
    </row>
    <row r="97" spans="1:8">
      <c r="A97" s="210">
        <v>43405</v>
      </c>
      <c r="B97" s="211" t="s">
        <v>4</v>
      </c>
      <c r="C97" s="211">
        <v>8258</v>
      </c>
      <c r="D97" s="211" t="s">
        <v>162</v>
      </c>
      <c r="E97" s="211" t="s">
        <v>66</v>
      </c>
      <c r="F97" s="211" t="s">
        <v>24</v>
      </c>
      <c r="G97" s="211" t="s">
        <v>42</v>
      </c>
      <c r="H97" s="211"/>
    </row>
    <row r="98" spans="1:8">
      <c r="A98" s="210">
        <v>43405</v>
      </c>
      <c r="B98" s="211" t="s">
        <v>22</v>
      </c>
      <c r="C98" s="211">
        <v>6700</v>
      </c>
      <c r="D98" s="211" t="s">
        <v>326</v>
      </c>
      <c r="E98" s="211" t="s">
        <v>7</v>
      </c>
      <c r="F98" s="211" t="s">
        <v>6</v>
      </c>
      <c r="G98" s="211" t="s">
        <v>42</v>
      </c>
      <c r="H98" s="211"/>
    </row>
    <row r="99" spans="1:8">
      <c r="A99" s="210">
        <v>43405</v>
      </c>
      <c r="B99" s="211" t="s">
        <v>4</v>
      </c>
      <c r="C99" s="211">
        <v>3985</v>
      </c>
      <c r="D99" s="211" t="s">
        <v>3050</v>
      </c>
      <c r="E99" s="211" t="s">
        <v>4</v>
      </c>
      <c r="F99" s="211" t="s">
        <v>7</v>
      </c>
      <c r="G99" s="211" t="s">
        <v>42</v>
      </c>
      <c r="H99" s="211"/>
    </row>
    <row r="100" spans="1:8">
      <c r="A100" s="210">
        <v>43405</v>
      </c>
      <c r="B100" s="211" t="s">
        <v>4</v>
      </c>
      <c r="C100" s="211">
        <v>8436</v>
      </c>
      <c r="D100" s="211" t="s">
        <v>385</v>
      </c>
      <c r="E100" s="211" t="s">
        <v>18</v>
      </c>
      <c r="F100" s="211" t="s">
        <v>7</v>
      </c>
      <c r="G100" s="211" t="s">
        <v>42</v>
      </c>
      <c r="H100" s="211"/>
    </row>
    <row r="101" spans="1:8">
      <c r="A101" s="210">
        <v>43405</v>
      </c>
      <c r="B101" s="211" t="s">
        <v>4</v>
      </c>
      <c r="C101" s="211">
        <v>7663</v>
      </c>
      <c r="D101" s="211" t="s">
        <v>310</v>
      </c>
      <c r="E101" s="211" t="s">
        <v>25</v>
      </c>
      <c r="F101" s="211" t="s">
        <v>7</v>
      </c>
      <c r="G101" s="211" t="s">
        <v>42</v>
      </c>
      <c r="H101" s="211"/>
    </row>
    <row r="102" spans="1:8">
      <c r="A102" s="210">
        <v>43405</v>
      </c>
      <c r="B102" s="211" t="s">
        <v>4</v>
      </c>
      <c r="C102" s="211">
        <v>6916</v>
      </c>
      <c r="D102" s="211" t="s">
        <v>286</v>
      </c>
      <c r="E102" s="211" t="s">
        <v>25</v>
      </c>
      <c r="F102" s="211" t="s">
        <v>7</v>
      </c>
      <c r="G102" s="211" t="s">
        <v>42</v>
      </c>
      <c r="H102" s="211"/>
    </row>
    <row r="103" spans="1:8">
      <c r="A103" s="210">
        <v>43405</v>
      </c>
      <c r="B103" s="211" t="s">
        <v>4</v>
      </c>
      <c r="C103" s="211">
        <v>3566</v>
      </c>
      <c r="D103" s="211" t="s">
        <v>168</v>
      </c>
      <c r="E103" s="211" t="s">
        <v>24</v>
      </c>
      <c r="F103" s="211" t="s">
        <v>3070</v>
      </c>
      <c r="G103" s="211" t="s">
        <v>42</v>
      </c>
      <c r="H103" s="211"/>
    </row>
    <row r="104" spans="1:8">
      <c r="A104" s="210">
        <v>43405</v>
      </c>
      <c r="B104" s="211" t="s">
        <v>4</v>
      </c>
      <c r="C104" s="211">
        <v>5371</v>
      </c>
      <c r="D104" s="211" t="s">
        <v>155</v>
      </c>
      <c r="E104" s="211" t="s">
        <v>3075</v>
      </c>
      <c r="F104" s="211" t="s">
        <v>7</v>
      </c>
      <c r="G104" s="211" t="s">
        <v>42</v>
      </c>
      <c r="H104" s="211"/>
    </row>
    <row r="105" spans="1:8">
      <c r="A105" s="210">
        <v>43405</v>
      </c>
      <c r="B105" s="211" t="s">
        <v>4</v>
      </c>
      <c r="C105" s="211">
        <v>7212</v>
      </c>
      <c r="D105" s="211" t="s">
        <v>153</v>
      </c>
      <c r="E105" s="211" t="s">
        <v>79</v>
      </c>
      <c r="F105" s="211" t="s">
        <v>7</v>
      </c>
      <c r="G105" s="211" t="s">
        <v>42</v>
      </c>
      <c r="H105" s="211"/>
    </row>
    <row r="106" spans="1:8">
      <c r="A106" s="210">
        <v>43405</v>
      </c>
      <c r="B106" s="211" t="s">
        <v>4</v>
      </c>
      <c r="C106" s="211">
        <v>1354</v>
      </c>
      <c r="D106" s="211" t="s">
        <v>205</v>
      </c>
      <c r="E106" s="211" t="s">
        <v>9</v>
      </c>
      <c r="F106" s="211" t="s">
        <v>7</v>
      </c>
      <c r="G106" s="211" t="s">
        <v>42</v>
      </c>
      <c r="H106" s="211"/>
    </row>
    <row r="107" spans="1:8">
      <c r="A107" s="210">
        <v>43405</v>
      </c>
      <c r="B107" s="211" t="s">
        <v>4</v>
      </c>
      <c r="C107" s="211">
        <v>4360</v>
      </c>
      <c r="D107" s="211" t="s">
        <v>141</v>
      </c>
      <c r="E107" s="211" t="s">
        <v>638</v>
      </c>
      <c r="F107" s="211" t="s">
        <v>24</v>
      </c>
      <c r="G107" s="211" t="s">
        <v>42</v>
      </c>
      <c r="H107" s="211"/>
    </row>
    <row r="108" spans="1:8">
      <c r="A108" s="210">
        <v>43406</v>
      </c>
      <c r="B108" s="211" t="s">
        <v>4</v>
      </c>
      <c r="C108" s="211">
        <v>7260</v>
      </c>
      <c r="D108" s="211" t="s">
        <v>153</v>
      </c>
      <c r="E108" s="211" t="s">
        <v>5</v>
      </c>
      <c r="F108" s="211" t="s">
        <v>7</v>
      </c>
      <c r="G108" s="211" t="s">
        <v>42</v>
      </c>
      <c r="H108" s="211"/>
    </row>
    <row r="109" spans="1:8">
      <c r="A109" s="210">
        <v>43406</v>
      </c>
      <c r="B109" s="211" t="s">
        <v>4</v>
      </c>
      <c r="C109" s="211">
        <v>4470</v>
      </c>
      <c r="D109" s="211" t="s">
        <v>139</v>
      </c>
      <c r="E109" s="211" t="s">
        <v>6</v>
      </c>
      <c r="F109" s="211" t="s">
        <v>5</v>
      </c>
      <c r="G109" s="211" t="s">
        <v>42</v>
      </c>
      <c r="H109" s="211"/>
    </row>
    <row r="110" spans="1:8">
      <c r="A110" s="210">
        <v>43406</v>
      </c>
      <c r="B110" s="211" t="s">
        <v>4</v>
      </c>
      <c r="C110" s="211">
        <v>2128</v>
      </c>
      <c r="D110" s="211" t="s">
        <v>205</v>
      </c>
      <c r="E110" s="211" t="s">
        <v>447</v>
      </c>
      <c r="F110" s="211" t="s">
        <v>24</v>
      </c>
      <c r="G110" s="211" t="s">
        <v>42</v>
      </c>
      <c r="H110" s="211"/>
    </row>
    <row r="111" spans="1:8">
      <c r="A111" s="210">
        <v>43406</v>
      </c>
      <c r="B111" s="211" t="s">
        <v>4</v>
      </c>
      <c r="C111" s="211">
        <v>1363</v>
      </c>
      <c r="D111" s="211" t="s">
        <v>136</v>
      </c>
      <c r="E111" s="211" t="s">
        <v>28</v>
      </c>
      <c r="F111" s="211" t="s">
        <v>24</v>
      </c>
      <c r="G111" s="211" t="s">
        <v>42</v>
      </c>
      <c r="H111" s="211"/>
    </row>
    <row r="112" spans="1:8">
      <c r="A112" s="210">
        <v>43406</v>
      </c>
      <c r="B112" s="211" t="s">
        <v>4</v>
      </c>
      <c r="C112" s="211">
        <v>1372</v>
      </c>
      <c r="D112" s="211" t="s">
        <v>205</v>
      </c>
      <c r="E112" s="211" t="s">
        <v>32</v>
      </c>
      <c r="F112" s="211" t="s">
        <v>24</v>
      </c>
      <c r="G112" s="211" t="s">
        <v>42</v>
      </c>
      <c r="H112" s="211"/>
    </row>
    <row r="113" spans="1:8">
      <c r="A113" s="210">
        <v>43406</v>
      </c>
      <c r="B113" s="211" t="s">
        <v>4</v>
      </c>
      <c r="C113" s="211">
        <v>3374</v>
      </c>
      <c r="D113" s="211" t="s">
        <v>151</v>
      </c>
      <c r="E113" s="211" t="s">
        <v>3070</v>
      </c>
      <c r="F113" s="211" t="s">
        <v>24</v>
      </c>
      <c r="G113" s="211" t="s">
        <v>42</v>
      </c>
      <c r="H113" s="211"/>
    </row>
    <row r="114" spans="1:8">
      <c r="A114" s="210">
        <v>43406</v>
      </c>
      <c r="B114" s="211" t="s">
        <v>4</v>
      </c>
      <c r="C114" s="211">
        <v>8224</v>
      </c>
      <c r="D114" s="211" t="s">
        <v>162</v>
      </c>
      <c r="E114" s="211" t="s">
        <v>489</v>
      </c>
      <c r="F114" s="211" t="s">
        <v>24</v>
      </c>
      <c r="G114" s="211" t="s">
        <v>42</v>
      </c>
      <c r="H114" s="211"/>
    </row>
    <row r="115" spans="1:8">
      <c r="A115" s="210">
        <v>43406</v>
      </c>
      <c r="B115" s="211" t="s">
        <v>4</v>
      </c>
      <c r="C115" s="211">
        <v>1461</v>
      </c>
      <c r="D115" s="211" t="s">
        <v>205</v>
      </c>
      <c r="E115" s="211" t="s">
        <v>7</v>
      </c>
      <c r="F115" s="211" t="s">
        <v>3255</v>
      </c>
      <c r="G115" s="211" t="s">
        <v>42</v>
      </c>
      <c r="H115" s="211"/>
    </row>
    <row r="116" spans="1:8">
      <c r="A116" s="210">
        <v>43406</v>
      </c>
      <c r="B116" s="211" t="s">
        <v>4</v>
      </c>
      <c r="C116" s="211">
        <v>2624</v>
      </c>
      <c r="D116" s="211" t="s">
        <v>205</v>
      </c>
      <c r="E116" s="211" t="s">
        <v>66</v>
      </c>
      <c r="F116" s="211" t="s">
        <v>6</v>
      </c>
      <c r="G116" s="211" t="s">
        <v>42</v>
      </c>
      <c r="H116" s="211"/>
    </row>
    <row r="117" spans="1:8">
      <c r="A117" s="210">
        <v>43407</v>
      </c>
      <c r="B117" s="211" t="s">
        <v>4</v>
      </c>
      <c r="C117" s="211">
        <v>9831</v>
      </c>
      <c r="D117" s="211" t="s">
        <v>3339</v>
      </c>
      <c r="E117" s="211" t="s">
        <v>25</v>
      </c>
      <c r="F117" s="211" t="s">
        <v>5</v>
      </c>
      <c r="G117" s="211" t="s">
        <v>42</v>
      </c>
      <c r="H117" s="211"/>
    </row>
    <row r="118" spans="1:8">
      <c r="A118" s="210">
        <v>43408</v>
      </c>
      <c r="B118" s="211" t="s">
        <v>4</v>
      </c>
      <c r="C118" s="211">
        <v>1856</v>
      </c>
      <c r="D118" s="211" t="s">
        <v>205</v>
      </c>
      <c r="E118" s="211" t="s">
        <v>653</v>
      </c>
      <c r="F118" s="211" t="s">
        <v>814</v>
      </c>
      <c r="G118" s="211" t="s">
        <v>42</v>
      </c>
      <c r="H118" s="211"/>
    </row>
    <row r="119" spans="1:8">
      <c r="A119" s="210">
        <v>43408</v>
      </c>
      <c r="B119" s="211" t="s">
        <v>4</v>
      </c>
      <c r="C119" s="211">
        <v>8151</v>
      </c>
      <c r="D119" s="211" t="s">
        <v>148</v>
      </c>
      <c r="E119" s="211" t="s">
        <v>12</v>
      </c>
      <c r="F119" s="211" t="s">
        <v>24</v>
      </c>
      <c r="G119" s="211" t="s">
        <v>42</v>
      </c>
      <c r="H119" s="211"/>
    </row>
    <row r="120" spans="1:8">
      <c r="A120" s="210">
        <v>43405</v>
      </c>
      <c r="B120" s="211" t="s">
        <v>4</v>
      </c>
      <c r="C120" s="211">
        <v>1372</v>
      </c>
      <c r="D120" s="211" t="s">
        <v>205</v>
      </c>
      <c r="E120" s="211" t="s">
        <v>14</v>
      </c>
      <c r="F120" s="211" t="s">
        <v>814</v>
      </c>
      <c r="G120" s="211" t="s">
        <v>3033</v>
      </c>
      <c r="H120" s="211"/>
    </row>
    <row r="121" spans="1:8">
      <c r="A121" s="210">
        <v>43407</v>
      </c>
      <c r="B121" s="211" t="s">
        <v>7</v>
      </c>
      <c r="C121" s="211">
        <v>57960</v>
      </c>
      <c r="D121" s="211" t="s">
        <v>3337</v>
      </c>
      <c r="E121" s="211" t="s">
        <v>7</v>
      </c>
      <c r="F121" s="211" t="s">
        <v>24</v>
      </c>
      <c r="G121" s="211" t="s">
        <v>3355</v>
      </c>
      <c r="H121" s="211"/>
    </row>
    <row r="122" spans="1:8">
      <c r="A122" s="210">
        <v>43406</v>
      </c>
      <c r="B122" s="211" t="s">
        <v>4</v>
      </c>
      <c r="C122" s="211">
        <v>4613</v>
      </c>
      <c r="D122" s="211" t="s">
        <v>207</v>
      </c>
      <c r="E122" s="211" t="s">
        <v>24</v>
      </c>
      <c r="F122" s="211" t="s">
        <v>7</v>
      </c>
      <c r="G122" s="211" t="s">
        <v>514</v>
      </c>
      <c r="H122" s="211"/>
    </row>
    <row r="123" spans="1:8">
      <c r="A123" s="210">
        <v>43408</v>
      </c>
      <c r="B123" s="211" t="s">
        <v>4</v>
      </c>
      <c r="C123" s="211">
        <v>3333</v>
      </c>
      <c r="D123" s="211" t="s">
        <v>3419</v>
      </c>
      <c r="E123" s="211" t="s">
        <v>7</v>
      </c>
      <c r="F123" s="211" t="s">
        <v>7</v>
      </c>
      <c r="G123" s="211" t="s">
        <v>514</v>
      </c>
      <c r="H123" s="211"/>
    </row>
    <row r="124" spans="1:8">
      <c r="A124" s="210">
        <v>43405</v>
      </c>
      <c r="B124" s="211" t="s">
        <v>4</v>
      </c>
      <c r="C124" s="211">
        <v>8313</v>
      </c>
      <c r="D124" s="211" t="s">
        <v>1820</v>
      </c>
      <c r="E124" s="211" t="s">
        <v>18</v>
      </c>
      <c r="F124" s="211" t="s">
        <v>7</v>
      </c>
      <c r="G124" s="211" t="s">
        <v>3043</v>
      </c>
      <c r="H124" s="211"/>
    </row>
    <row r="125" spans="1:8">
      <c r="A125" s="210">
        <v>43405</v>
      </c>
      <c r="B125" s="211" t="s">
        <v>7</v>
      </c>
      <c r="C125" s="211">
        <v>21130</v>
      </c>
      <c r="D125" s="211" t="s">
        <v>3058</v>
      </c>
      <c r="E125" s="211" t="s">
        <v>7</v>
      </c>
      <c r="F125" s="211" t="s">
        <v>7</v>
      </c>
      <c r="G125" s="211" t="s">
        <v>3059</v>
      </c>
      <c r="H125" s="211"/>
    </row>
    <row r="126" spans="1:8">
      <c r="A126" s="210">
        <v>43406</v>
      </c>
      <c r="B126" s="211" t="s">
        <v>22</v>
      </c>
      <c r="C126" s="211">
        <v>6700</v>
      </c>
      <c r="D126" s="211" t="s">
        <v>326</v>
      </c>
      <c r="E126" s="211" t="s">
        <v>7</v>
      </c>
      <c r="F126" s="211" t="s">
        <v>24</v>
      </c>
      <c r="G126" s="211" t="s">
        <v>3059</v>
      </c>
      <c r="H126" s="211"/>
    </row>
    <row r="127" spans="1:8">
      <c r="A127" s="210">
        <v>43406</v>
      </c>
      <c r="B127" s="211" t="s">
        <v>7</v>
      </c>
      <c r="C127" s="211">
        <v>54620</v>
      </c>
      <c r="D127" s="211" t="s">
        <v>845</v>
      </c>
      <c r="E127" s="211" t="s">
        <v>7</v>
      </c>
      <c r="F127" s="211" t="s">
        <v>7</v>
      </c>
      <c r="G127" s="211" t="s">
        <v>3059</v>
      </c>
      <c r="H127" s="211"/>
    </row>
    <row r="128" spans="1:8">
      <c r="A128" s="210">
        <v>43407</v>
      </c>
      <c r="B128" s="211" t="s">
        <v>4</v>
      </c>
      <c r="C128" s="211">
        <v>6944</v>
      </c>
      <c r="D128" s="211" t="s">
        <v>177</v>
      </c>
      <c r="E128" s="211" t="s">
        <v>6</v>
      </c>
      <c r="F128" s="211" t="s">
        <v>24</v>
      </c>
      <c r="G128" s="211" t="s">
        <v>3059</v>
      </c>
      <c r="H128" s="211"/>
    </row>
    <row r="129" spans="1:8">
      <c r="A129" s="210">
        <v>43408</v>
      </c>
      <c r="B129" s="211" t="s">
        <v>4</v>
      </c>
      <c r="C129" s="211">
        <v>9142</v>
      </c>
      <c r="D129" s="211" t="s">
        <v>2975</v>
      </c>
      <c r="E129" s="211" t="s">
        <v>5</v>
      </c>
      <c r="F129" s="211" t="s">
        <v>6</v>
      </c>
      <c r="G129" s="211" t="s">
        <v>3059</v>
      </c>
      <c r="H129" s="211"/>
    </row>
    <row r="130" spans="1:8">
      <c r="A130" s="210">
        <v>43408</v>
      </c>
      <c r="B130" s="211" t="s">
        <v>7</v>
      </c>
      <c r="C130" s="211">
        <v>57390</v>
      </c>
      <c r="D130" s="211" t="s">
        <v>350</v>
      </c>
      <c r="E130" s="211" t="s">
        <v>7</v>
      </c>
      <c r="F130" s="211" t="s">
        <v>7</v>
      </c>
      <c r="G130" s="211" t="s">
        <v>2929</v>
      </c>
      <c r="H130" s="211"/>
    </row>
    <row r="131" spans="1:8">
      <c r="A131" s="210">
        <v>43406</v>
      </c>
      <c r="B131" s="211" t="s">
        <v>6</v>
      </c>
      <c r="C131" s="211">
        <v>71093</v>
      </c>
      <c r="D131" s="211" t="s">
        <v>3237</v>
      </c>
      <c r="E131" s="211" t="s">
        <v>6</v>
      </c>
      <c r="F131" s="211" t="s">
        <v>24</v>
      </c>
      <c r="G131" s="211" t="s">
        <v>2916</v>
      </c>
      <c r="H131" s="211"/>
    </row>
    <row r="132" spans="1:8">
      <c r="A132" s="210">
        <v>43406</v>
      </c>
      <c r="B132" s="211" t="s">
        <v>7</v>
      </c>
      <c r="C132" s="211">
        <v>54190</v>
      </c>
      <c r="D132" s="211" t="s">
        <v>1725</v>
      </c>
      <c r="E132" s="211" t="s">
        <v>7</v>
      </c>
      <c r="F132" s="211" t="s">
        <v>24</v>
      </c>
      <c r="G132" s="211" t="s">
        <v>2984</v>
      </c>
      <c r="H132" s="211"/>
    </row>
    <row r="133" spans="1:8">
      <c r="A133" s="210">
        <v>43405</v>
      </c>
      <c r="B133" s="211" t="s">
        <v>7</v>
      </c>
      <c r="C133" s="211">
        <v>57330</v>
      </c>
      <c r="D133" s="211" t="s">
        <v>413</v>
      </c>
      <c r="E133" s="211" t="s">
        <v>7</v>
      </c>
      <c r="F133" s="211" t="s">
        <v>24</v>
      </c>
      <c r="G133" s="211" t="s">
        <v>3015</v>
      </c>
      <c r="H133" s="211"/>
    </row>
    <row r="134" spans="1:8">
      <c r="A134" s="210">
        <v>43406</v>
      </c>
      <c r="B134" s="211" t="s">
        <v>6</v>
      </c>
      <c r="C134" s="211">
        <v>83324</v>
      </c>
      <c r="D134" s="211" t="s">
        <v>3238</v>
      </c>
      <c r="E134" s="211" t="s">
        <v>6</v>
      </c>
      <c r="F134" s="211" t="s">
        <v>24</v>
      </c>
      <c r="G134" s="211" t="s">
        <v>3015</v>
      </c>
      <c r="H134" s="211"/>
    </row>
    <row r="135" spans="1:8">
      <c r="A135" s="210">
        <v>43407</v>
      </c>
      <c r="B135" s="211" t="s">
        <v>4</v>
      </c>
      <c r="C135" s="211">
        <v>1932</v>
      </c>
      <c r="D135" s="211" t="s">
        <v>205</v>
      </c>
      <c r="E135" s="211" t="s">
        <v>7</v>
      </c>
      <c r="F135" s="211" t="s">
        <v>24</v>
      </c>
      <c r="G135" s="211" t="s">
        <v>3015</v>
      </c>
      <c r="H135" s="211"/>
    </row>
    <row r="136" spans="1:8">
      <c r="A136" s="210">
        <v>43406</v>
      </c>
      <c r="B136" s="211" t="s">
        <v>4</v>
      </c>
      <c r="C136" s="211">
        <v>4677</v>
      </c>
      <c r="D136" s="211" t="s">
        <v>131</v>
      </c>
      <c r="E136" s="211" t="s">
        <v>5</v>
      </c>
      <c r="F136" s="211" t="s">
        <v>7</v>
      </c>
      <c r="G136" s="211" t="s">
        <v>3010</v>
      </c>
      <c r="H136" s="211"/>
    </row>
    <row r="137" spans="1:8">
      <c r="A137" s="210">
        <v>43408</v>
      </c>
      <c r="B137" s="211" t="s">
        <v>4</v>
      </c>
      <c r="C137" s="211">
        <v>4601</v>
      </c>
      <c r="D137" s="211" t="s">
        <v>131</v>
      </c>
      <c r="E137" s="211" t="s">
        <v>25</v>
      </c>
      <c r="F137" s="211" t="s">
        <v>24</v>
      </c>
      <c r="G137" s="211" t="s">
        <v>93</v>
      </c>
      <c r="H137" s="211"/>
    </row>
    <row r="138" spans="1:8">
      <c r="A138" s="210">
        <v>43408</v>
      </c>
      <c r="B138" s="211" t="s">
        <v>4</v>
      </c>
      <c r="C138" s="211">
        <v>4544</v>
      </c>
      <c r="D138" s="211" t="s">
        <v>131</v>
      </c>
      <c r="E138" s="211" t="s">
        <v>25</v>
      </c>
      <c r="F138" s="211" t="s">
        <v>7</v>
      </c>
      <c r="G138" s="211" t="s">
        <v>93</v>
      </c>
      <c r="H138" s="211"/>
    </row>
    <row r="139" spans="1:8">
      <c r="A139" s="210">
        <v>43405</v>
      </c>
      <c r="B139" s="211" t="s">
        <v>4</v>
      </c>
      <c r="C139" s="211">
        <v>1473</v>
      </c>
      <c r="D139" s="211" t="s">
        <v>141</v>
      </c>
      <c r="E139" s="211" t="s">
        <v>24</v>
      </c>
      <c r="F139" s="211" t="s">
        <v>653</v>
      </c>
      <c r="G139" s="211" t="s">
        <v>2923</v>
      </c>
      <c r="H139" s="211"/>
    </row>
    <row r="140" spans="1:8">
      <c r="A140" s="210">
        <v>43405</v>
      </c>
      <c r="B140" s="211" t="s">
        <v>7</v>
      </c>
      <c r="C140" s="211">
        <v>54150</v>
      </c>
      <c r="D140" s="211" t="s">
        <v>2243</v>
      </c>
      <c r="E140" s="211" t="s">
        <v>79</v>
      </c>
      <c r="F140" s="211" t="s">
        <v>7</v>
      </c>
      <c r="G140" s="211" t="s">
        <v>2923</v>
      </c>
      <c r="H140" s="211"/>
    </row>
    <row r="141" spans="1:8">
      <c r="A141" s="210">
        <v>43405</v>
      </c>
      <c r="B141" s="211" t="s">
        <v>4</v>
      </c>
      <c r="C141" s="211">
        <v>1434</v>
      </c>
      <c r="D141" s="211" t="s">
        <v>205</v>
      </c>
      <c r="E141" s="211" t="s">
        <v>112</v>
      </c>
      <c r="F141" s="211" t="s">
        <v>7</v>
      </c>
      <c r="G141" s="211" t="s">
        <v>2923</v>
      </c>
      <c r="H141" s="211"/>
    </row>
    <row r="142" spans="1:8">
      <c r="A142" s="210">
        <v>43405</v>
      </c>
      <c r="B142" s="211" t="s">
        <v>7</v>
      </c>
      <c r="C142" s="211">
        <v>57970</v>
      </c>
      <c r="D142" s="211" t="s">
        <v>739</v>
      </c>
      <c r="E142" s="211" t="s">
        <v>7</v>
      </c>
      <c r="F142" s="211" t="s">
        <v>24</v>
      </c>
      <c r="G142" s="211" t="s">
        <v>2923</v>
      </c>
      <c r="H142" s="211"/>
    </row>
    <row r="143" spans="1:8">
      <c r="A143" s="210">
        <v>43407</v>
      </c>
      <c r="B143" s="211" t="s">
        <v>22</v>
      </c>
      <c r="C143" s="211">
        <v>1200</v>
      </c>
      <c r="D143" s="211" t="s">
        <v>432</v>
      </c>
      <c r="E143" s="211" t="s">
        <v>7</v>
      </c>
      <c r="F143" s="211" t="s">
        <v>24</v>
      </c>
      <c r="G143" s="211" t="s">
        <v>2923</v>
      </c>
      <c r="H143" s="211"/>
    </row>
    <row r="144" spans="1:8">
      <c r="A144" s="210">
        <v>43407</v>
      </c>
      <c r="B144" s="211" t="s">
        <v>4</v>
      </c>
      <c r="C144" s="211">
        <v>1718</v>
      </c>
      <c r="D144" s="211" t="s">
        <v>205</v>
      </c>
      <c r="E144" s="211" t="s">
        <v>5</v>
      </c>
      <c r="F144" s="211" t="s">
        <v>7</v>
      </c>
      <c r="G144" s="211" t="s">
        <v>2923</v>
      </c>
      <c r="H144" s="211"/>
    </row>
    <row r="145" spans="1:8">
      <c r="A145" s="210">
        <v>43408</v>
      </c>
      <c r="B145" s="211" t="s">
        <v>6</v>
      </c>
      <c r="C145" s="211">
        <v>66119</v>
      </c>
      <c r="D145" s="211" t="s">
        <v>3412</v>
      </c>
      <c r="E145" s="211" t="s">
        <v>6</v>
      </c>
      <c r="F145" s="211" t="s">
        <v>35</v>
      </c>
      <c r="G145" s="211" t="s">
        <v>2923</v>
      </c>
      <c r="H145" s="211"/>
    </row>
    <row r="146" spans="1:8">
      <c r="A146" s="210">
        <v>43407</v>
      </c>
      <c r="B146" s="211" t="s">
        <v>7</v>
      </c>
      <c r="C146" s="211">
        <v>54135</v>
      </c>
      <c r="D146" s="211" t="s">
        <v>738</v>
      </c>
      <c r="E146" s="211" t="s">
        <v>7</v>
      </c>
      <c r="F146" s="211" t="s">
        <v>3075</v>
      </c>
      <c r="G146" s="211" t="s">
        <v>3354</v>
      </c>
      <c r="H146" s="211"/>
    </row>
    <row r="147" spans="1:8">
      <c r="A147" s="210">
        <v>43407</v>
      </c>
      <c r="B147" s="211" t="s">
        <v>4</v>
      </c>
      <c r="C147" s="211">
        <v>3721</v>
      </c>
      <c r="D147" s="211" t="s">
        <v>192</v>
      </c>
      <c r="E147" s="211" t="s">
        <v>7</v>
      </c>
      <c r="F147" s="211" t="s">
        <v>24</v>
      </c>
      <c r="G147" s="211" t="s">
        <v>3332</v>
      </c>
      <c r="H147" s="211"/>
    </row>
    <row r="148" spans="1:8">
      <c r="A148" s="210">
        <v>43405</v>
      </c>
      <c r="B148" s="211" t="s">
        <v>4</v>
      </c>
      <c r="C148" s="211">
        <v>8092</v>
      </c>
      <c r="D148" s="211" t="s">
        <v>133</v>
      </c>
      <c r="E148" s="211" t="s">
        <v>18</v>
      </c>
      <c r="F148" s="211" t="s">
        <v>7</v>
      </c>
      <c r="G148" s="211" t="s">
        <v>3037</v>
      </c>
      <c r="H148" s="211"/>
    </row>
    <row r="149" spans="1:8">
      <c r="A149" s="210">
        <v>43406</v>
      </c>
      <c r="B149" s="211" t="s">
        <v>7</v>
      </c>
      <c r="C149" s="211">
        <v>57000</v>
      </c>
      <c r="D149" s="211" t="s">
        <v>785</v>
      </c>
      <c r="E149" s="211" t="s">
        <v>7</v>
      </c>
      <c r="F149" s="211" t="s">
        <v>24</v>
      </c>
      <c r="G149" s="211" t="s">
        <v>3249</v>
      </c>
      <c r="H149" s="211"/>
    </row>
    <row r="150" spans="1:8">
      <c r="A150" s="210">
        <v>43405</v>
      </c>
      <c r="B150" s="211" t="s">
        <v>4</v>
      </c>
      <c r="C150" s="211">
        <v>1430</v>
      </c>
      <c r="D150" s="211" t="s">
        <v>205</v>
      </c>
      <c r="E150" s="211" t="s">
        <v>7</v>
      </c>
      <c r="F150" s="211" t="s">
        <v>29</v>
      </c>
      <c r="G150" s="211" t="s">
        <v>3118</v>
      </c>
      <c r="H150" s="211"/>
    </row>
    <row r="151" spans="1:8">
      <c r="A151" s="210">
        <v>43406</v>
      </c>
      <c r="B151" s="211" t="s">
        <v>4</v>
      </c>
      <c r="C151" s="211">
        <v>4438</v>
      </c>
      <c r="D151" s="211" t="s">
        <v>139</v>
      </c>
      <c r="E151" s="211" t="s">
        <v>9</v>
      </c>
      <c r="F151" s="211" t="s">
        <v>5</v>
      </c>
      <c r="G151" s="211" t="s">
        <v>2541</v>
      </c>
      <c r="H151" s="211"/>
    </row>
    <row r="152" spans="1:8">
      <c r="A152" s="210">
        <v>43406</v>
      </c>
      <c r="B152" s="211" t="s">
        <v>4</v>
      </c>
      <c r="C152" s="211">
        <v>4412</v>
      </c>
      <c r="D152" s="211" t="s">
        <v>145</v>
      </c>
      <c r="E152" s="211" t="s">
        <v>24</v>
      </c>
      <c r="F152" s="211" t="s">
        <v>7</v>
      </c>
      <c r="G152" s="211" t="s">
        <v>2541</v>
      </c>
      <c r="H152" s="211"/>
    </row>
    <row r="153" spans="1:8">
      <c r="A153" s="210">
        <v>43407</v>
      </c>
      <c r="B153" s="211" t="s">
        <v>4</v>
      </c>
      <c r="C153" s="211">
        <v>4907</v>
      </c>
      <c r="D153" s="211" t="s">
        <v>152</v>
      </c>
      <c r="E153" s="211" t="s">
        <v>4</v>
      </c>
      <c r="F153" s="211" t="s">
        <v>363</v>
      </c>
      <c r="G153" s="211" t="s">
        <v>2541</v>
      </c>
      <c r="H153" s="211"/>
    </row>
    <row r="154" spans="1:8">
      <c r="A154" s="210">
        <v>43405</v>
      </c>
      <c r="B154" s="211" t="s">
        <v>9</v>
      </c>
      <c r="C154" s="211">
        <v>20020</v>
      </c>
      <c r="D154" s="211" t="s">
        <v>1083</v>
      </c>
      <c r="E154" s="211" t="s">
        <v>3071</v>
      </c>
      <c r="F154" s="211" t="s">
        <v>24</v>
      </c>
      <c r="G154" s="211" t="s">
        <v>939</v>
      </c>
      <c r="H154" s="211"/>
    </row>
    <row r="155" spans="1:8">
      <c r="A155" s="210">
        <v>43405</v>
      </c>
      <c r="B155" s="211" t="s">
        <v>7</v>
      </c>
      <c r="C155" s="211">
        <v>54410</v>
      </c>
      <c r="D155" s="211" t="s">
        <v>3053</v>
      </c>
      <c r="E155" s="211" t="s">
        <v>7</v>
      </c>
      <c r="F155" s="211" t="s">
        <v>24</v>
      </c>
      <c r="G155" s="211" t="s">
        <v>2756</v>
      </c>
      <c r="H155" s="211"/>
    </row>
    <row r="156" spans="1:8">
      <c r="A156" s="210">
        <v>43407</v>
      </c>
      <c r="B156" s="211" t="s">
        <v>7</v>
      </c>
      <c r="C156" s="211">
        <v>54870</v>
      </c>
      <c r="D156" s="211" t="s">
        <v>3348</v>
      </c>
      <c r="E156" s="211" t="s">
        <v>100</v>
      </c>
      <c r="F156" s="211" t="s">
        <v>7</v>
      </c>
      <c r="G156" s="211" t="s">
        <v>880</v>
      </c>
      <c r="H156" s="211"/>
    </row>
    <row r="157" spans="1:8">
      <c r="A157" s="210">
        <v>43406</v>
      </c>
      <c r="B157" s="211" t="s">
        <v>4</v>
      </c>
      <c r="C157" s="211">
        <v>7217</v>
      </c>
      <c r="D157" s="211" t="s">
        <v>153</v>
      </c>
      <c r="E157" s="211" t="s">
        <v>489</v>
      </c>
      <c r="F157" s="211" t="s">
        <v>24</v>
      </c>
      <c r="G157" s="211" t="s">
        <v>3356</v>
      </c>
      <c r="H157" s="211"/>
    </row>
    <row r="158" spans="1:8">
      <c r="A158" s="210">
        <v>43407</v>
      </c>
      <c r="B158" s="211" t="s">
        <v>4</v>
      </c>
      <c r="C158" s="211">
        <v>4751</v>
      </c>
      <c r="D158" s="211" t="s">
        <v>180</v>
      </c>
      <c r="E158" s="211" t="s">
        <v>4</v>
      </c>
      <c r="F158" s="211" t="s">
        <v>24</v>
      </c>
      <c r="G158" s="211" t="s">
        <v>1032</v>
      </c>
      <c r="H158" s="211"/>
    </row>
    <row r="159" spans="1:8">
      <c r="A159" s="210">
        <v>43407</v>
      </c>
      <c r="B159" s="211" t="s">
        <v>4</v>
      </c>
      <c r="C159" s="211">
        <v>7670</v>
      </c>
      <c r="D159" s="211" t="s">
        <v>3327</v>
      </c>
      <c r="E159" s="211" t="s">
        <v>5</v>
      </c>
      <c r="F159" s="211" t="s">
        <v>7</v>
      </c>
      <c r="G159" s="211" t="s">
        <v>3353</v>
      </c>
      <c r="H159" s="211"/>
    </row>
    <row r="160" spans="1:8">
      <c r="A160" s="210">
        <v>43406</v>
      </c>
      <c r="B160" s="211" t="s">
        <v>4</v>
      </c>
      <c r="C160" s="211">
        <v>7335</v>
      </c>
      <c r="D160" s="211" t="s">
        <v>163</v>
      </c>
      <c r="E160" s="211" t="s">
        <v>7</v>
      </c>
      <c r="F160" s="211" t="s">
        <v>24</v>
      </c>
      <c r="G160" s="211" t="s">
        <v>3003</v>
      </c>
      <c r="H160" s="211"/>
    </row>
    <row r="161" spans="1:8">
      <c r="A161" s="210">
        <v>43405</v>
      </c>
      <c r="B161" s="211" t="s">
        <v>6</v>
      </c>
      <c r="C161" s="211">
        <v>54453</v>
      </c>
      <c r="D161" s="211" t="s">
        <v>3072</v>
      </c>
      <c r="E161" s="211" t="s">
        <v>363</v>
      </c>
      <c r="F161" s="211" t="s">
        <v>24</v>
      </c>
      <c r="G161" s="211" t="s">
        <v>235</v>
      </c>
      <c r="H161" s="211"/>
    </row>
    <row r="162" spans="1:8">
      <c r="A162" s="210">
        <v>43407</v>
      </c>
      <c r="B162" s="211" t="s">
        <v>4</v>
      </c>
      <c r="C162" s="211">
        <v>5864</v>
      </c>
      <c r="D162" s="211" t="s">
        <v>184</v>
      </c>
      <c r="E162" s="211" t="s">
        <v>25</v>
      </c>
      <c r="F162" s="211" t="s">
        <v>7</v>
      </c>
      <c r="G162" s="211" t="s">
        <v>235</v>
      </c>
      <c r="H162" s="211"/>
    </row>
    <row r="163" spans="1:8">
      <c r="A163" s="210">
        <v>43405</v>
      </c>
      <c r="B163" s="211" t="s">
        <v>6</v>
      </c>
      <c r="C163" s="211">
        <v>86462</v>
      </c>
      <c r="D163" s="211" t="s">
        <v>3036</v>
      </c>
      <c r="E163" s="211" t="s">
        <v>6</v>
      </c>
      <c r="F163" s="211" t="s">
        <v>24</v>
      </c>
      <c r="G163" s="211" t="s">
        <v>1833</v>
      </c>
      <c r="H163" s="211"/>
    </row>
    <row r="164" spans="1:8">
      <c r="A164" s="210">
        <v>43405</v>
      </c>
      <c r="B164" s="211" t="s">
        <v>4</v>
      </c>
      <c r="C164" s="211">
        <v>5853</v>
      </c>
      <c r="D164" s="211" t="s">
        <v>184</v>
      </c>
      <c r="E164" s="211" t="s">
        <v>633</v>
      </c>
      <c r="F164" s="211" t="s">
        <v>24</v>
      </c>
      <c r="G164" s="211" t="s">
        <v>1833</v>
      </c>
      <c r="H164" s="211"/>
    </row>
    <row r="165" spans="1:8">
      <c r="A165" s="210">
        <v>43405</v>
      </c>
      <c r="B165" s="211" t="s">
        <v>4</v>
      </c>
      <c r="C165" s="211">
        <v>2168</v>
      </c>
      <c r="D165" s="211" t="s">
        <v>205</v>
      </c>
      <c r="E165" s="211" t="s">
        <v>7</v>
      </c>
      <c r="F165" s="211" t="s">
        <v>24</v>
      </c>
      <c r="G165" s="211" t="s">
        <v>1833</v>
      </c>
      <c r="H165" s="211"/>
    </row>
    <row r="166" spans="1:8">
      <c r="A166" s="210">
        <v>43405</v>
      </c>
      <c r="B166" s="211" t="s">
        <v>4</v>
      </c>
      <c r="C166" s="211">
        <v>8010</v>
      </c>
      <c r="D166" s="211" t="s">
        <v>135</v>
      </c>
      <c r="E166" s="211" t="s">
        <v>1134</v>
      </c>
      <c r="F166" s="211" t="s">
        <v>7</v>
      </c>
      <c r="G166" s="211" t="s">
        <v>1833</v>
      </c>
      <c r="H166" s="211"/>
    </row>
    <row r="167" spans="1:8">
      <c r="A167" s="210">
        <v>43405</v>
      </c>
      <c r="B167" s="211" t="s">
        <v>4</v>
      </c>
      <c r="C167" s="211">
        <v>1526</v>
      </c>
      <c r="D167" s="211" t="s">
        <v>205</v>
      </c>
      <c r="E167" s="211" t="s">
        <v>638</v>
      </c>
      <c r="F167" s="211" t="s">
        <v>489</v>
      </c>
      <c r="G167" s="211" t="s">
        <v>1833</v>
      </c>
      <c r="H167" s="211"/>
    </row>
    <row r="168" spans="1:8">
      <c r="A168" s="210">
        <v>43405</v>
      </c>
      <c r="B168" s="211" t="s">
        <v>7</v>
      </c>
      <c r="C168" s="211">
        <v>76133</v>
      </c>
      <c r="D168" s="211" t="s">
        <v>3073</v>
      </c>
      <c r="E168" s="211" t="s">
        <v>7</v>
      </c>
      <c r="F168" s="211" t="s">
        <v>7</v>
      </c>
      <c r="G168" s="211" t="s">
        <v>1833</v>
      </c>
      <c r="H168" s="211"/>
    </row>
    <row r="169" spans="1:8">
      <c r="A169" s="210">
        <v>43405</v>
      </c>
      <c r="B169" s="211" t="s">
        <v>4</v>
      </c>
      <c r="C169" s="211">
        <v>8029</v>
      </c>
      <c r="D169" s="211" t="s">
        <v>135</v>
      </c>
      <c r="E169" s="211" t="s">
        <v>9</v>
      </c>
      <c r="F169" s="211" t="s">
        <v>7</v>
      </c>
      <c r="G169" s="211" t="s">
        <v>1833</v>
      </c>
      <c r="H169" s="211"/>
    </row>
    <row r="170" spans="1:8">
      <c r="A170" s="210">
        <v>43406</v>
      </c>
      <c r="B170" s="211" t="s">
        <v>4</v>
      </c>
      <c r="C170" s="211">
        <v>8140</v>
      </c>
      <c r="D170" s="211" t="s">
        <v>148</v>
      </c>
      <c r="E170" s="211" t="s">
        <v>7</v>
      </c>
      <c r="F170" s="211" t="s">
        <v>24</v>
      </c>
      <c r="G170" s="211" t="s">
        <v>1833</v>
      </c>
      <c r="H170" s="211"/>
    </row>
    <row r="171" spans="1:8">
      <c r="A171" s="210">
        <v>43406</v>
      </c>
      <c r="B171" s="211" t="s">
        <v>7</v>
      </c>
      <c r="C171" s="211">
        <v>91190</v>
      </c>
      <c r="D171" s="211" t="s">
        <v>3233</v>
      </c>
      <c r="E171" s="211" t="s">
        <v>7</v>
      </c>
      <c r="F171" s="211" t="s">
        <v>28</v>
      </c>
      <c r="G171" s="211" t="s">
        <v>1833</v>
      </c>
      <c r="H171" s="211"/>
    </row>
    <row r="172" spans="1:8">
      <c r="A172" s="210">
        <v>43406</v>
      </c>
      <c r="B172" s="211" t="s">
        <v>4</v>
      </c>
      <c r="C172" s="211">
        <v>6914</v>
      </c>
      <c r="D172" s="211" t="s">
        <v>286</v>
      </c>
      <c r="E172" s="211" t="s">
        <v>5</v>
      </c>
      <c r="F172" s="211" t="s">
        <v>7</v>
      </c>
      <c r="G172" s="211" t="s">
        <v>1833</v>
      </c>
      <c r="H172" s="211"/>
    </row>
    <row r="173" spans="1:8">
      <c r="A173" s="210">
        <v>43406</v>
      </c>
      <c r="B173" s="211" t="s">
        <v>22</v>
      </c>
      <c r="C173" s="211">
        <v>6769</v>
      </c>
      <c r="D173" s="211" t="s">
        <v>2497</v>
      </c>
      <c r="E173" s="211" t="s">
        <v>7</v>
      </c>
      <c r="F173" s="211" t="s">
        <v>24</v>
      </c>
      <c r="G173" s="211" t="s">
        <v>1833</v>
      </c>
      <c r="H173" s="211"/>
    </row>
    <row r="174" spans="1:8">
      <c r="A174" s="210">
        <v>43406</v>
      </c>
      <c r="B174" s="211" t="s">
        <v>7</v>
      </c>
      <c r="C174" s="211">
        <v>57070</v>
      </c>
      <c r="D174" s="211" t="s">
        <v>3251</v>
      </c>
      <c r="E174" s="211" t="s">
        <v>7</v>
      </c>
      <c r="F174" s="211" t="s">
        <v>9</v>
      </c>
      <c r="G174" s="211" t="s">
        <v>1833</v>
      </c>
      <c r="H174" s="211"/>
    </row>
    <row r="175" spans="1:8">
      <c r="A175" s="210">
        <v>43406</v>
      </c>
      <c r="B175" s="211" t="s">
        <v>22</v>
      </c>
      <c r="C175" s="211">
        <v>6700</v>
      </c>
      <c r="D175" s="211" t="s">
        <v>326</v>
      </c>
      <c r="E175" s="211" t="s">
        <v>7</v>
      </c>
      <c r="F175" s="211" t="s">
        <v>24</v>
      </c>
      <c r="G175" s="211" t="s">
        <v>1833</v>
      </c>
      <c r="H175" s="211"/>
    </row>
    <row r="176" spans="1:8">
      <c r="A176" s="210">
        <v>43406</v>
      </c>
      <c r="B176" s="211" t="s">
        <v>4</v>
      </c>
      <c r="C176" s="211">
        <v>3910</v>
      </c>
      <c r="D176" s="211" t="s">
        <v>175</v>
      </c>
      <c r="E176" s="211" t="s">
        <v>5</v>
      </c>
      <c r="F176" s="211" t="s">
        <v>6</v>
      </c>
      <c r="G176" s="211" t="s">
        <v>1833</v>
      </c>
      <c r="H176" s="211"/>
    </row>
    <row r="177" spans="1:8">
      <c r="A177" s="210">
        <v>43407</v>
      </c>
      <c r="B177" s="211" t="s">
        <v>22</v>
      </c>
      <c r="C177" s="211">
        <v>5000</v>
      </c>
      <c r="D177" s="211" t="s">
        <v>427</v>
      </c>
      <c r="E177" s="211" t="s">
        <v>7</v>
      </c>
      <c r="F177" s="211" t="s">
        <v>24</v>
      </c>
      <c r="G177" s="211" t="s">
        <v>1833</v>
      </c>
      <c r="H177" s="211"/>
    </row>
    <row r="178" spans="1:8">
      <c r="A178" s="210">
        <v>43406</v>
      </c>
      <c r="B178" s="211" t="s">
        <v>22</v>
      </c>
      <c r="C178" s="211">
        <v>6700</v>
      </c>
      <c r="D178" s="211" t="s">
        <v>326</v>
      </c>
      <c r="E178" s="211" t="s">
        <v>7</v>
      </c>
      <c r="F178" s="211" t="s">
        <v>24</v>
      </c>
      <c r="G178" s="211" t="s">
        <v>3031</v>
      </c>
      <c r="H178" s="211"/>
    </row>
    <row r="198" spans="10:13" ht="21">
      <c r="J198" s="201" t="s">
        <v>763</v>
      </c>
      <c r="K198">
        <f>120-91+1</f>
        <v>30</v>
      </c>
      <c r="L198" s="150">
        <f t="shared" ref="L198:L205" si="0">K198/K$208</f>
        <v>0.16853932584269662</v>
      </c>
    </row>
    <row r="199" spans="10:13" ht="21">
      <c r="J199" s="201" t="s">
        <v>779</v>
      </c>
      <c r="K199">
        <f>135-120+10</f>
        <v>25</v>
      </c>
      <c r="L199" s="150">
        <f t="shared" si="0"/>
        <v>0.1404494382022472</v>
      </c>
    </row>
    <row r="200" spans="10:13" ht="21">
      <c r="J200" s="89" t="s">
        <v>436</v>
      </c>
      <c r="K200">
        <v>5</v>
      </c>
      <c r="L200" s="150">
        <f t="shared" si="0"/>
        <v>2.8089887640449437E-2</v>
      </c>
    </row>
    <row r="201" spans="10:13" ht="21">
      <c r="J201" s="89" t="s">
        <v>766</v>
      </c>
      <c r="K201">
        <f>118-104</f>
        <v>14</v>
      </c>
      <c r="L201" s="150">
        <f t="shared" si="0"/>
        <v>7.8651685393258425E-2</v>
      </c>
    </row>
    <row r="202" spans="10:13" ht="21">
      <c r="J202" s="89" t="s">
        <v>577</v>
      </c>
      <c r="K202">
        <f>69-18</f>
        <v>51</v>
      </c>
      <c r="L202" s="150">
        <f t="shared" si="0"/>
        <v>0.28651685393258425</v>
      </c>
      <c r="M202" s="647">
        <f>L205+L204+L203+L202</f>
        <v>0.47191011235955055</v>
      </c>
    </row>
    <row r="203" spans="10:13" ht="21">
      <c r="J203" s="201" t="s">
        <v>435</v>
      </c>
      <c r="K203">
        <f>19</f>
        <v>19</v>
      </c>
      <c r="L203" s="150">
        <f t="shared" si="0"/>
        <v>0.10674157303370786</v>
      </c>
    </row>
    <row r="204" spans="10:13" ht="21">
      <c r="J204" s="201" t="s">
        <v>765</v>
      </c>
      <c r="K204">
        <v>1</v>
      </c>
      <c r="L204" s="150">
        <f t="shared" si="0"/>
        <v>5.6179775280898875E-3</v>
      </c>
    </row>
    <row r="205" spans="10:13" ht="21">
      <c r="J205" s="89" t="s">
        <v>764</v>
      </c>
      <c r="K205">
        <f>12+1</f>
        <v>13</v>
      </c>
      <c r="L205" s="150">
        <f t="shared" si="0"/>
        <v>7.3033707865168537E-2</v>
      </c>
    </row>
    <row r="206" spans="10:13" ht="21">
      <c r="J206" s="89" t="s">
        <v>3747</v>
      </c>
      <c r="K206">
        <v>3</v>
      </c>
      <c r="L206" s="150">
        <f t="shared" ref="L206:L207" si="1">K206/K$208</f>
        <v>1.6853932584269662E-2</v>
      </c>
    </row>
    <row r="207" spans="10:13" ht="21">
      <c r="J207" s="89" t="s">
        <v>767</v>
      </c>
      <c r="K207">
        <v>17</v>
      </c>
      <c r="L207" s="150">
        <f t="shared" si="1"/>
        <v>9.5505617977528087E-2</v>
      </c>
    </row>
    <row r="208" spans="10:13">
      <c r="K208">
        <f>SUM(K198:K207)</f>
        <v>178</v>
      </c>
      <c r="L208" s="150"/>
    </row>
    <row r="211" spans="10:12">
      <c r="J211" s="652">
        <v>43405</v>
      </c>
    </row>
    <row r="212" spans="10:12" ht="21">
      <c r="J212" s="201" t="s">
        <v>763</v>
      </c>
      <c r="K212">
        <f>46-30</f>
        <v>16</v>
      </c>
      <c r="L212" s="150">
        <f>K212/$K$221</f>
        <v>0.24242424242424243</v>
      </c>
    </row>
    <row r="213" spans="10:12" ht="21">
      <c r="J213" s="201" t="s">
        <v>779</v>
      </c>
      <c r="K213">
        <v>3</v>
      </c>
      <c r="L213" s="150">
        <f t="shared" ref="L213:L220" si="2">K213/$K$221</f>
        <v>4.5454545454545456E-2</v>
      </c>
    </row>
    <row r="214" spans="10:12" ht="21">
      <c r="J214" s="89" t="s">
        <v>436</v>
      </c>
      <c r="K214">
        <v>1</v>
      </c>
      <c r="L214" s="150">
        <f t="shared" si="2"/>
        <v>1.5151515151515152E-2</v>
      </c>
    </row>
    <row r="215" spans="10:12" ht="21">
      <c r="J215" s="89" t="s">
        <v>766</v>
      </c>
      <c r="K215">
        <v>7</v>
      </c>
      <c r="L215" s="150">
        <f t="shared" si="2"/>
        <v>0.10606060606060606</v>
      </c>
    </row>
    <row r="216" spans="10:12" ht="21">
      <c r="J216" s="89" t="s">
        <v>577</v>
      </c>
      <c r="K216">
        <f>21-9</f>
        <v>12</v>
      </c>
      <c r="L216" s="150">
        <f t="shared" si="2"/>
        <v>0.18181818181818182</v>
      </c>
    </row>
    <row r="217" spans="10:12" ht="21">
      <c r="J217" s="201" t="s">
        <v>435</v>
      </c>
      <c r="K217">
        <f>30-20</f>
        <v>10</v>
      </c>
      <c r="L217" s="150">
        <f t="shared" si="2"/>
        <v>0.15151515151515152</v>
      </c>
    </row>
    <row r="218" spans="10:12" ht="21">
      <c r="J218" s="201" t="s">
        <v>765</v>
      </c>
      <c r="K218">
        <v>1</v>
      </c>
      <c r="L218" s="150">
        <f t="shared" si="2"/>
        <v>1.5151515151515152E-2</v>
      </c>
    </row>
    <row r="219" spans="10:12" ht="21">
      <c r="J219" s="89" t="s">
        <v>764</v>
      </c>
      <c r="K219">
        <v>10</v>
      </c>
      <c r="L219" s="150">
        <f t="shared" si="2"/>
        <v>0.15151515151515152</v>
      </c>
    </row>
    <row r="220" spans="10:12" ht="21">
      <c r="J220" s="89" t="s">
        <v>767</v>
      </c>
      <c r="K220">
        <v>6</v>
      </c>
      <c r="L220" s="150">
        <f t="shared" si="2"/>
        <v>9.0909090909090912E-2</v>
      </c>
    </row>
    <row r="221" spans="10:12">
      <c r="K221">
        <f>SUM(K212:K220)</f>
        <v>66</v>
      </c>
      <c r="L221" s="147">
        <f>SUM(L212:L220)</f>
        <v>1</v>
      </c>
    </row>
  </sheetData>
  <sortState ref="A1:H178">
    <sortCondition ref="G1"/>
  </sortState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AB15-35CE-D541-845E-C3FCA198D9D7}">
  <dimension ref="A1:J318"/>
  <sheetViews>
    <sheetView topLeftCell="C293" zoomScale="169" zoomScaleNormal="169" workbookViewId="0">
      <selection activeCell="H305" sqref="H2:H305"/>
    </sheetView>
  </sheetViews>
  <sheetFormatPr baseColWidth="10" defaultRowHeight="15"/>
  <cols>
    <col min="6" max="6" width="17" customWidth="1"/>
    <col min="7" max="7" width="25.33203125" customWidth="1"/>
  </cols>
  <sheetData>
    <row r="1" spans="1:10" s="673" customFormat="1">
      <c r="A1" s="210">
        <v>43441</v>
      </c>
      <c r="B1" s="211" t="s">
        <v>4</v>
      </c>
      <c r="C1" s="211">
        <v>3280</v>
      </c>
      <c r="D1" s="211" t="s">
        <v>333</v>
      </c>
      <c r="E1" s="211" t="s">
        <v>7</v>
      </c>
      <c r="F1" s="211" t="s">
        <v>7</v>
      </c>
      <c r="G1" s="211" t="s">
        <v>3533</v>
      </c>
      <c r="H1" s="211"/>
      <c r="I1" s="214">
        <v>23</v>
      </c>
      <c r="J1" s="214" t="s">
        <v>3534</v>
      </c>
    </row>
    <row r="2" spans="1:10" s="673" customFormat="1">
      <c r="A2" s="210">
        <v>43442</v>
      </c>
      <c r="B2" s="211" t="s">
        <v>4</v>
      </c>
      <c r="C2" s="211">
        <v>6923</v>
      </c>
      <c r="D2" s="211" t="s">
        <v>933</v>
      </c>
      <c r="E2" s="211" t="s">
        <v>5</v>
      </c>
      <c r="F2" s="211" t="s">
        <v>5</v>
      </c>
      <c r="G2" s="211" t="s">
        <v>1996</v>
      </c>
      <c r="H2" s="211"/>
      <c r="I2" s="214">
        <v>32</v>
      </c>
      <c r="J2" s="214">
        <v>50</v>
      </c>
    </row>
    <row r="3" spans="1:10" s="673" customFormat="1">
      <c r="A3" s="210">
        <v>43445</v>
      </c>
      <c r="B3" s="211" t="s">
        <v>4</v>
      </c>
      <c r="C3" s="211">
        <v>8077</v>
      </c>
      <c r="D3" s="211" t="s">
        <v>133</v>
      </c>
      <c r="E3" s="211" t="s">
        <v>451</v>
      </c>
      <c r="F3" s="211" t="s">
        <v>24</v>
      </c>
      <c r="G3" s="211" t="s">
        <v>1996</v>
      </c>
      <c r="H3" s="211"/>
      <c r="I3" s="214">
        <v>25</v>
      </c>
      <c r="J3" s="214">
        <v>26</v>
      </c>
    </row>
    <row r="4" spans="1:10" s="673" customFormat="1">
      <c r="A4" s="210">
        <v>43464</v>
      </c>
      <c r="B4" s="211" t="s">
        <v>4</v>
      </c>
      <c r="C4" s="211">
        <v>4985</v>
      </c>
      <c r="D4" s="211" t="s">
        <v>158</v>
      </c>
      <c r="E4" s="211" t="s">
        <v>5</v>
      </c>
      <c r="F4" s="211" t="s">
        <v>5</v>
      </c>
      <c r="G4" s="211" t="s">
        <v>1996</v>
      </c>
      <c r="H4" s="211"/>
      <c r="I4" s="214">
        <v>8</v>
      </c>
      <c r="J4" s="214" t="s">
        <v>3555</v>
      </c>
    </row>
    <row r="5" spans="1:10" s="673" customFormat="1">
      <c r="A5" s="210">
        <v>43435</v>
      </c>
      <c r="B5" s="211" t="s">
        <v>4</v>
      </c>
      <c r="C5" s="211">
        <v>4482</v>
      </c>
      <c r="D5" s="211" t="s">
        <v>139</v>
      </c>
      <c r="E5" s="211" t="s">
        <v>5</v>
      </c>
      <c r="F5" s="211" t="s">
        <v>363</v>
      </c>
      <c r="G5" s="211" t="s">
        <v>663</v>
      </c>
      <c r="H5" s="211"/>
      <c r="I5" s="214">
        <v>10</v>
      </c>
      <c r="J5" s="214" t="s">
        <v>3500</v>
      </c>
    </row>
    <row r="6" spans="1:10" s="673" customFormat="1">
      <c r="A6" s="210">
        <v>43435</v>
      </c>
      <c r="B6" s="211" t="s">
        <v>4</v>
      </c>
      <c r="C6" s="211">
        <v>5751</v>
      </c>
      <c r="D6" s="211" t="s">
        <v>329</v>
      </c>
      <c r="E6" s="211" t="s">
        <v>9</v>
      </c>
      <c r="F6" s="211" t="s">
        <v>24</v>
      </c>
      <c r="G6" s="211" t="s">
        <v>663</v>
      </c>
      <c r="H6" s="211"/>
      <c r="I6" s="214">
        <v>39</v>
      </c>
      <c r="J6" s="214" t="s">
        <v>3503</v>
      </c>
    </row>
    <row r="7" spans="1:10" s="673" customFormat="1">
      <c r="A7" s="210">
        <v>43436</v>
      </c>
      <c r="B7" s="211" t="s">
        <v>4</v>
      </c>
      <c r="C7" s="211">
        <v>8077</v>
      </c>
      <c r="D7" s="211" t="s">
        <v>133</v>
      </c>
      <c r="E7" s="211" t="s">
        <v>7</v>
      </c>
      <c r="F7" s="211" t="s">
        <v>24</v>
      </c>
      <c r="G7" s="211" t="s">
        <v>663</v>
      </c>
      <c r="H7" s="211"/>
      <c r="I7" s="214">
        <v>20</v>
      </c>
      <c r="J7" s="214" t="s">
        <v>3507</v>
      </c>
    </row>
    <row r="8" spans="1:10" s="673" customFormat="1">
      <c r="A8" s="210">
        <v>43440</v>
      </c>
      <c r="B8" s="211" t="s">
        <v>4</v>
      </c>
      <c r="C8" s="211">
        <v>3853</v>
      </c>
      <c r="D8" s="211" t="s">
        <v>168</v>
      </c>
      <c r="E8" s="211" t="s">
        <v>5</v>
      </c>
      <c r="F8" s="211" t="s">
        <v>24</v>
      </c>
      <c r="G8" s="211" t="s">
        <v>663</v>
      </c>
      <c r="H8" s="211"/>
      <c r="I8" s="214">
        <v>25</v>
      </c>
      <c r="J8" s="214" t="s">
        <v>3531</v>
      </c>
    </row>
    <row r="9" spans="1:10" s="673" customFormat="1">
      <c r="A9" s="210">
        <v>43449</v>
      </c>
      <c r="B9" s="211" t="s">
        <v>4</v>
      </c>
      <c r="C9" s="211">
        <v>2146</v>
      </c>
      <c r="D9" s="211" t="s">
        <v>205</v>
      </c>
      <c r="E9" s="211" t="s">
        <v>29</v>
      </c>
      <c r="F9" s="211" t="s">
        <v>24</v>
      </c>
      <c r="G9" s="211" t="s">
        <v>663</v>
      </c>
      <c r="H9" s="211"/>
      <c r="I9" s="214">
        <v>20</v>
      </c>
      <c r="J9" s="214" t="s">
        <v>3546</v>
      </c>
    </row>
    <row r="10" spans="1:10" s="673" customFormat="1">
      <c r="A10" s="210">
        <v>43450</v>
      </c>
      <c r="B10" s="211" t="s">
        <v>6</v>
      </c>
      <c r="C10" s="211">
        <v>54329</v>
      </c>
      <c r="D10" s="211" t="s">
        <v>868</v>
      </c>
      <c r="E10" s="211" t="s">
        <v>6</v>
      </c>
      <c r="F10" s="211" t="s">
        <v>24</v>
      </c>
      <c r="G10" s="211" t="s">
        <v>663</v>
      </c>
      <c r="H10" s="211"/>
      <c r="I10" s="214">
        <v>61</v>
      </c>
      <c r="J10" s="214" t="s">
        <v>3515</v>
      </c>
    </row>
    <row r="11" spans="1:10" s="673" customFormat="1">
      <c r="A11" s="210">
        <v>43456</v>
      </c>
      <c r="B11" s="211" t="s">
        <v>4</v>
      </c>
      <c r="C11" s="211">
        <v>4522</v>
      </c>
      <c r="D11" s="211" t="s">
        <v>131</v>
      </c>
      <c r="E11" s="211" t="s">
        <v>5</v>
      </c>
      <c r="F11" s="211" t="s">
        <v>6</v>
      </c>
      <c r="G11" s="211" t="s">
        <v>663</v>
      </c>
      <c r="H11" s="211"/>
      <c r="I11" s="214">
        <v>6</v>
      </c>
      <c r="J11" s="214" t="s">
        <v>3576</v>
      </c>
    </row>
    <row r="12" spans="1:10" s="673" customFormat="1">
      <c r="A12" s="210">
        <v>43457</v>
      </c>
      <c r="B12" s="211" t="s">
        <v>4</v>
      </c>
      <c r="C12" s="211">
        <v>7538</v>
      </c>
      <c r="D12" s="211" t="s">
        <v>468</v>
      </c>
      <c r="E12" s="211" t="s">
        <v>3590</v>
      </c>
      <c r="F12" s="211" t="s">
        <v>5</v>
      </c>
      <c r="G12" s="211" t="s">
        <v>663</v>
      </c>
      <c r="H12" s="211"/>
      <c r="I12" s="214"/>
      <c r="J12" s="214"/>
    </row>
    <row r="13" spans="1:10" s="673" customFormat="1">
      <c r="A13" s="210">
        <v>43457</v>
      </c>
      <c r="B13" s="211" t="s">
        <v>4</v>
      </c>
      <c r="C13" s="211">
        <v>4644</v>
      </c>
      <c r="D13" s="211" t="s">
        <v>206</v>
      </c>
      <c r="E13" s="211" t="s">
        <v>7</v>
      </c>
      <c r="F13" s="211" t="s">
        <v>5</v>
      </c>
      <c r="G13" s="211" t="s">
        <v>663</v>
      </c>
      <c r="H13" s="211"/>
      <c r="I13" s="214">
        <v>5</v>
      </c>
      <c r="J13" s="214" t="s">
        <v>3610</v>
      </c>
    </row>
    <row r="14" spans="1:10" s="673" customFormat="1">
      <c r="A14" s="210">
        <v>43458</v>
      </c>
      <c r="B14" s="211" t="s">
        <v>4</v>
      </c>
      <c r="C14" s="211">
        <v>2516</v>
      </c>
      <c r="D14" s="211" t="s">
        <v>168</v>
      </c>
      <c r="E14" s="211" t="s">
        <v>5</v>
      </c>
      <c r="F14" s="211" t="s">
        <v>6</v>
      </c>
      <c r="G14" s="211" t="s">
        <v>663</v>
      </c>
      <c r="H14" s="211"/>
      <c r="I14" s="214">
        <v>20</v>
      </c>
      <c r="J14" s="214" t="s">
        <v>3613</v>
      </c>
    </row>
    <row r="15" spans="1:10" s="673" customFormat="1">
      <c r="A15" s="210">
        <v>43458</v>
      </c>
      <c r="B15" s="211" t="s">
        <v>4</v>
      </c>
      <c r="C15" s="211">
        <v>3860</v>
      </c>
      <c r="D15" s="211" t="s">
        <v>304</v>
      </c>
      <c r="E15" s="211" t="s">
        <v>5</v>
      </c>
      <c r="F15" s="211" t="s">
        <v>7</v>
      </c>
      <c r="G15" s="211" t="s">
        <v>663</v>
      </c>
      <c r="H15" s="211"/>
      <c r="I15" s="214">
        <v>14</v>
      </c>
      <c r="J15" s="214" t="s">
        <v>3525</v>
      </c>
    </row>
    <row r="16" spans="1:10" s="673" customFormat="1">
      <c r="A16" s="210">
        <v>43461</v>
      </c>
      <c r="B16" s="211" t="s">
        <v>4</v>
      </c>
      <c r="C16" s="211">
        <v>6830</v>
      </c>
      <c r="D16" s="211" t="s">
        <v>308</v>
      </c>
      <c r="E16" s="211" t="s">
        <v>5</v>
      </c>
      <c r="F16" s="211" t="s">
        <v>6</v>
      </c>
      <c r="G16" s="211" t="s">
        <v>663</v>
      </c>
      <c r="H16" s="211"/>
      <c r="I16" s="214">
        <v>42</v>
      </c>
      <c r="J16" s="214" t="s">
        <v>3580</v>
      </c>
    </row>
    <row r="17" spans="1:10" s="673" customFormat="1">
      <c r="A17" s="210">
        <v>43461</v>
      </c>
      <c r="B17" s="211" t="s">
        <v>22</v>
      </c>
      <c r="C17" s="211">
        <v>6790</v>
      </c>
      <c r="D17" s="211" t="s">
        <v>370</v>
      </c>
      <c r="E17" s="211" t="s">
        <v>7</v>
      </c>
      <c r="F17" s="211" t="s">
        <v>24</v>
      </c>
      <c r="G17" s="211" t="s">
        <v>663</v>
      </c>
      <c r="H17" s="211"/>
      <c r="I17" s="214">
        <v>26</v>
      </c>
      <c r="J17" s="214" t="s">
        <v>3644</v>
      </c>
    </row>
    <row r="18" spans="1:10" s="673" customFormat="1">
      <c r="A18" s="210">
        <v>43461</v>
      </c>
      <c r="B18" s="211" t="s">
        <v>4</v>
      </c>
      <c r="C18" s="211">
        <v>4440</v>
      </c>
      <c r="D18" s="211" t="s">
        <v>158</v>
      </c>
      <c r="E18" s="211" t="s">
        <v>5</v>
      </c>
      <c r="F18" s="211" t="s">
        <v>6</v>
      </c>
      <c r="G18" s="211" t="s">
        <v>663</v>
      </c>
      <c r="H18" s="211"/>
      <c r="I18" s="214">
        <v>7</v>
      </c>
      <c r="J18" s="214" t="s">
        <v>3638</v>
      </c>
    </row>
    <row r="19" spans="1:10" s="673" customFormat="1">
      <c r="A19" s="210">
        <v>43462</v>
      </c>
      <c r="B19" s="211" t="s">
        <v>4</v>
      </c>
      <c r="C19" s="211">
        <v>4887</v>
      </c>
      <c r="D19" s="211" t="s">
        <v>317</v>
      </c>
      <c r="E19" s="211" t="s">
        <v>5</v>
      </c>
      <c r="F19" s="211" t="s">
        <v>7</v>
      </c>
      <c r="G19" s="211" t="s">
        <v>663</v>
      </c>
      <c r="H19" s="211"/>
      <c r="I19" s="214">
        <v>12</v>
      </c>
      <c r="J19" s="214" t="s">
        <v>3655</v>
      </c>
    </row>
    <row r="20" spans="1:10" s="673" customFormat="1">
      <c r="A20" s="210">
        <v>43462</v>
      </c>
      <c r="B20" s="211" t="s">
        <v>7</v>
      </c>
      <c r="C20" s="211">
        <v>57100</v>
      </c>
      <c r="D20" s="211" t="s">
        <v>369</v>
      </c>
      <c r="E20" s="211" t="s">
        <v>7</v>
      </c>
      <c r="F20" s="211" t="s">
        <v>24</v>
      </c>
      <c r="G20" s="211" t="s">
        <v>663</v>
      </c>
      <c r="H20" s="211"/>
      <c r="I20" s="214">
        <v>36</v>
      </c>
      <c r="J20" s="214" t="s">
        <v>3627</v>
      </c>
    </row>
    <row r="21" spans="1:10" s="673" customFormat="1">
      <c r="A21" s="210">
        <v>43462</v>
      </c>
      <c r="B21" s="211" t="s">
        <v>4</v>
      </c>
      <c r="C21" s="211">
        <v>4211</v>
      </c>
      <c r="D21" s="211" t="s">
        <v>141</v>
      </c>
      <c r="E21" s="211" t="s">
        <v>7</v>
      </c>
      <c r="F21" s="211" t="s">
        <v>3674</v>
      </c>
      <c r="G21" s="211" t="s">
        <v>663</v>
      </c>
      <c r="H21" s="211"/>
      <c r="I21" s="214">
        <v>13</v>
      </c>
      <c r="J21" s="214" t="s">
        <v>3675</v>
      </c>
    </row>
    <row r="22" spans="1:10" s="673" customFormat="1">
      <c r="A22" s="210">
        <v>43462</v>
      </c>
      <c r="B22" s="211" t="s">
        <v>4</v>
      </c>
      <c r="C22" s="211">
        <v>9086</v>
      </c>
      <c r="D22" s="211" t="s">
        <v>161</v>
      </c>
      <c r="E22" s="211" t="s">
        <v>5</v>
      </c>
      <c r="F22" s="211" t="s">
        <v>7</v>
      </c>
      <c r="G22" s="211" t="s">
        <v>663</v>
      </c>
      <c r="H22" s="211"/>
      <c r="I22" s="214">
        <v>44</v>
      </c>
      <c r="J22" s="214">
        <v>62</v>
      </c>
    </row>
    <row r="23" spans="1:10" s="673" customFormat="1">
      <c r="A23" s="210">
        <v>43462</v>
      </c>
      <c r="B23" s="211" t="s">
        <v>4</v>
      </c>
      <c r="C23" s="211">
        <v>5626</v>
      </c>
      <c r="D23" s="211" t="s">
        <v>196</v>
      </c>
      <c r="E23" s="211" t="s">
        <v>5</v>
      </c>
      <c r="F23" s="211" t="s">
        <v>7</v>
      </c>
      <c r="G23" s="211" t="s">
        <v>663</v>
      </c>
      <c r="H23" s="211"/>
      <c r="I23" s="214">
        <v>26</v>
      </c>
      <c r="J23" s="214" t="s">
        <v>3685</v>
      </c>
    </row>
    <row r="24" spans="1:10" s="673" customFormat="1">
      <c r="A24" s="210">
        <v>43462</v>
      </c>
      <c r="B24" s="211" t="s">
        <v>4</v>
      </c>
      <c r="C24" s="211">
        <v>1279</v>
      </c>
      <c r="D24" s="211" t="s">
        <v>205</v>
      </c>
      <c r="E24" s="211" t="s">
        <v>984</v>
      </c>
      <c r="F24" s="211" t="s">
        <v>7</v>
      </c>
      <c r="G24" s="211" t="s">
        <v>663</v>
      </c>
      <c r="H24" s="211"/>
      <c r="I24" s="214">
        <v>21</v>
      </c>
      <c r="J24" s="214" t="s">
        <v>3690</v>
      </c>
    </row>
    <row r="25" spans="1:10" s="673" customFormat="1">
      <c r="A25" s="210">
        <v>43462</v>
      </c>
      <c r="B25" s="211" t="s">
        <v>4</v>
      </c>
      <c r="C25" s="211">
        <v>5775</v>
      </c>
      <c r="D25" s="211" t="s">
        <v>3687</v>
      </c>
      <c r="E25" s="211" t="s">
        <v>5</v>
      </c>
      <c r="F25" s="211" t="s">
        <v>7</v>
      </c>
      <c r="G25" s="211" t="s">
        <v>663</v>
      </c>
      <c r="H25" s="211"/>
      <c r="I25" s="214">
        <v>26</v>
      </c>
      <c r="J25" s="214" t="s">
        <v>3529</v>
      </c>
    </row>
    <row r="26" spans="1:10" s="673" customFormat="1">
      <c r="A26" s="210">
        <v>43446</v>
      </c>
      <c r="B26" s="211" t="s">
        <v>7</v>
      </c>
      <c r="C26" s="211">
        <v>54400</v>
      </c>
      <c r="D26" s="211" t="s">
        <v>408</v>
      </c>
      <c r="E26" s="211" t="s">
        <v>7</v>
      </c>
      <c r="F26" s="211" t="s">
        <v>7</v>
      </c>
      <c r="G26" s="211" t="s">
        <v>3541</v>
      </c>
      <c r="H26" s="211"/>
      <c r="I26" s="669">
        <v>21</v>
      </c>
      <c r="J26" s="669">
        <v>18</v>
      </c>
    </row>
    <row r="27" spans="1:10" s="673" customFormat="1">
      <c r="A27" s="210">
        <v>43463</v>
      </c>
      <c r="B27" s="211" t="s">
        <v>4</v>
      </c>
      <c r="C27" s="211">
        <v>8282</v>
      </c>
      <c r="D27" s="211" t="s">
        <v>916</v>
      </c>
      <c r="E27" s="211" t="s">
        <v>9</v>
      </c>
      <c r="F27" s="211" t="s">
        <v>24</v>
      </c>
      <c r="G27" s="211" t="s">
        <v>389</v>
      </c>
      <c r="H27" s="211"/>
      <c r="I27" s="214">
        <v>25</v>
      </c>
      <c r="J27" s="214">
        <v>36</v>
      </c>
    </row>
    <row r="28" spans="1:10" s="673" customFormat="1">
      <c r="A28" s="210">
        <v>43463</v>
      </c>
      <c r="B28" s="211" t="s">
        <v>4</v>
      </c>
      <c r="C28" s="211">
        <v>1250</v>
      </c>
      <c r="D28" s="211" t="s">
        <v>205</v>
      </c>
      <c r="E28" s="211" t="s">
        <v>24</v>
      </c>
      <c r="F28" s="211" t="s">
        <v>24</v>
      </c>
      <c r="G28" s="211" t="s">
        <v>389</v>
      </c>
      <c r="H28" s="211"/>
      <c r="I28" s="669">
        <v>21</v>
      </c>
      <c r="J28" s="669" t="s">
        <v>3690</v>
      </c>
    </row>
    <row r="29" spans="1:10" s="673" customFormat="1">
      <c r="A29" s="210">
        <v>43463</v>
      </c>
      <c r="B29" s="211" t="s">
        <v>4</v>
      </c>
      <c r="C29" s="211">
        <v>4910</v>
      </c>
      <c r="D29" s="211" t="s">
        <v>1644</v>
      </c>
      <c r="E29" s="211" t="s">
        <v>5</v>
      </c>
      <c r="F29" s="211" t="s">
        <v>5</v>
      </c>
      <c r="G29" s="211" t="s">
        <v>389</v>
      </c>
      <c r="H29" s="211"/>
      <c r="I29" s="214">
        <v>12</v>
      </c>
      <c r="J29" s="214" t="s">
        <v>3702</v>
      </c>
    </row>
    <row r="30" spans="1:10" s="673" customFormat="1">
      <c r="A30" s="210">
        <v>43463</v>
      </c>
      <c r="B30" s="211" t="s">
        <v>4</v>
      </c>
      <c r="C30" s="211">
        <v>2434</v>
      </c>
      <c r="D30" s="211" t="s">
        <v>205</v>
      </c>
      <c r="E30" s="211" t="s">
        <v>12</v>
      </c>
      <c r="F30" s="211" t="s">
        <v>5</v>
      </c>
      <c r="G30" s="211" t="s">
        <v>3541</v>
      </c>
      <c r="H30" s="211"/>
      <c r="I30" s="214">
        <v>21</v>
      </c>
      <c r="J30" s="214" t="s">
        <v>3690</v>
      </c>
    </row>
    <row r="31" spans="1:10" s="673" customFormat="1">
      <c r="A31" s="210">
        <v>43465</v>
      </c>
      <c r="B31" s="211" t="s">
        <v>4</v>
      </c>
      <c r="C31" s="211">
        <v>2345</v>
      </c>
      <c r="D31" s="211" t="s">
        <v>205</v>
      </c>
      <c r="E31" s="211" t="s">
        <v>5</v>
      </c>
      <c r="F31" s="211" t="s">
        <v>5</v>
      </c>
      <c r="G31" s="211" t="s">
        <v>3541</v>
      </c>
      <c r="H31" s="211"/>
      <c r="I31" s="214">
        <v>21</v>
      </c>
      <c r="J31" s="214" t="s">
        <v>3690</v>
      </c>
    </row>
    <row r="32" spans="1:10" s="673" customFormat="1">
      <c r="A32" s="210">
        <v>43445</v>
      </c>
      <c r="B32" s="211" t="s">
        <v>4</v>
      </c>
      <c r="C32" s="211">
        <v>4981</v>
      </c>
      <c r="D32" s="211" t="s">
        <v>3540</v>
      </c>
      <c r="E32" s="211" t="s">
        <v>5</v>
      </c>
      <c r="F32" s="211" t="s">
        <v>7</v>
      </c>
      <c r="G32" s="211" t="s">
        <v>2684</v>
      </c>
      <c r="H32" s="211"/>
      <c r="I32" s="214">
        <v>19</v>
      </c>
      <c r="J32" s="214">
        <v>17</v>
      </c>
    </row>
    <row r="33" spans="1:10" s="673" customFormat="1">
      <c r="A33" s="210">
        <v>43463</v>
      </c>
      <c r="B33" s="211" t="s">
        <v>4</v>
      </c>
      <c r="C33" s="211">
        <v>5320</v>
      </c>
      <c r="D33" s="211" t="s">
        <v>1820</v>
      </c>
      <c r="E33" s="211" t="s">
        <v>24</v>
      </c>
      <c r="F33" s="211" t="s">
        <v>7</v>
      </c>
      <c r="G33" s="211" t="s">
        <v>3696</v>
      </c>
      <c r="H33" s="211"/>
      <c r="I33" s="214">
        <v>25</v>
      </c>
      <c r="J33" s="214">
        <v>36</v>
      </c>
    </row>
    <row r="34" spans="1:10" s="673" customFormat="1">
      <c r="A34" s="210">
        <v>43464</v>
      </c>
      <c r="B34" s="211" t="s">
        <v>4</v>
      </c>
      <c r="C34" s="211">
        <v>4554</v>
      </c>
      <c r="D34" s="211" t="s">
        <v>207</v>
      </c>
      <c r="E34" s="211" t="s">
        <v>5</v>
      </c>
      <c r="F34" s="211" t="s">
        <v>5</v>
      </c>
      <c r="G34" s="211" t="s">
        <v>2684</v>
      </c>
      <c r="H34" s="211"/>
      <c r="I34" s="214">
        <v>3</v>
      </c>
      <c r="J34" s="214" t="s">
        <v>3585</v>
      </c>
    </row>
    <row r="35" spans="1:10" s="673" customFormat="1">
      <c r="A35" s="210">
        <v>43465</v>
      </c>
      <c r="B35" s="211" t="s">
        <v>4</v>
      </c>
      <c r="C35" s="211">
        <v>7048</v>
      </c>
      <c r="D35" s="211" t="s">
        <v>153</v>
      </c>
      <c r="E35" s="211" t="s">
        <v>24</v>
      </c>
      <c r="F35" s="211" t="s">
        <v>7</v>
      </c>
      <c r="G35" s="211" t="s">
        <v>2684</v>
      </c>
      <c r="H35" s="211"/>
      <c r="I35" s="214">
        <v>26</v>
      </c>
      <c r="J35" s="214">
        <v>33</v>
      </c>
    </row>
    <row r="36" spans="1:10" s="673" customFormat="1">
      <c r="A36" s="210">
        <v>43465</v>
      </c>
      <c r="B36" s="211" t="s">
        <v>4</v>
      </c>
      <c r="C36" s="211">
        <v>5426</v>
      </c>
      <c r="D36" s="211" t="s">
        <v>190</v>
      </c>
      <c r="E36" s="211" t="s">
        <v>5</v>
      </c>
      <c r="F36" s="211" t="s">
        <v>5</v>
      </c>
      <c r="G36" s="211" t="s">
        <v>2840</v>
      </c>
      <c r="H36" s="211"/>
      <c r="I36" s="214">
        <v>34</v>
      </c>
      <c r="J36" s="214">
        <v>46</v>
      </c>
    </row>
    <row r="37" spans="1:10" s="673" customFormat="1">
      <c r="A37" s="210">
        <v>43435</v>
      </c>
      <c r="B37" s="211" t="s">
        <v>4</v>
      </c>
      <c r="C37" s="211">
        <v>4390</v>
      </c>
      <c r="D37" s="211" t="s">
        <v>173</v>
      </c>
      <c r="E37" s="211" t="s">
        <v>5</v>
      </c>
      <c r="F37" s="211" t="s">
        <v>7</v>
      </c>
      <c r="G37" s="211" t="s">
        <v>946</v>
      </c>
      <c r="H37" s="211"/>
      <c r="I37" s="214">
        <v>12</v>
      </c>
      <c r="J37" s="214" t="s">
        <v>3502</v>
      </c>
    </row>
    <row r="38" spans="1:10" s="673" customFormat="1">
      <c r="A38" s="210">
        <v>43449</v>
      </c>
      <c r="B38" s="211" t="s">
        <v>4</v>
      </c>
      <c r="C38" s="211">
        <v>3642</v>
      </c>
      <c r="D38" s="211" t="s">
        <v>181</v>
      </c>
      <c r="E38" s="211" t="s">
        <v>24</v>
      </c>
      <c r="F38" s="211" t="s">
        <v>7</v>
      </c>
      <c r="G38" s="211" t="s">
        <v>946</v>
      </c>
      <c r="H38" s="211"/>
      <c r="I38" s="214">
        <v>17</v>
      </c>
      <c r="J38" s="214" t="s">
        <v>3545</v>
      </c>
    </row>
    <row r="39" spans="1:10" s="673" customFormat="1">
      <c r="A39" s="210">
        <v>43461</v>
      </c>
      <c r="B39" s="211" t="s">
        <v>22</v>
      </c>
      <c r="C39" s="211">
        <v>6800</v>
      </c>
      <c r="D39" s="211" t="s">
        <v>1963</v>
      </c>
      <c r="E39" s="211" t="s">
        <v>7</v>
      </c>
      <c r="F39" s="211" t="s">
        <v>24</v>
      </c>
      <c r="G39" s="211" t="s">
        <v>946</v>
      </c>
      <c r="H39" s="211"/>
      <c r="I39" s="214">
        <v>54</v>
      </c>
      <c r="J39" s="214" t="s">
        <v>3645</v>
      </c>
    </row>
    <row r="40" spans="1:10" s="673" customFormat="1">
      <c r="A40" s="210">
        <v>43465</v>
      </c>
      <c r="B40" s="211" t="s">
        <v>4</v>
      </c>
      <c r="C40" s="211">
        <v>1457</v>
      </c>
      <c r="D40" s="211" t="s">
        <v>205</v>
      </c>
      <c r="E40" s="211" t="s">
        <v>24</v>
      </c>
      <c r="F40" s="211" t="s">
        <v>7</v>
      </c>
      <c r="G40" s="211" t="s">
        <v>2701</v>
      </c>
      <c r="H40" s="211"/>
      <c r="I40" s="214">
        <v>21</v>
      </c>
      <c r="J40" s="214" t="s">
        <v>3690</v>
      </c>
    </row>
    <row r="41" spans="1:10" s="673" customFormat="1">
      <c r="A41" s="210">
        <v>43436</v>
      </c>
      <c r="B41" s="211" t="s">
        <v>4</v>
      </c>
      <c r="C41" s="211">
        <v>1372</v>
      </c>
      <c r="D41" s="211" t="s">
        <v>205</v>
      </c>
      <c r="E41" s="211" t="s">
        <v>14</v>
      </c>
      <c r="F41" s="211" t="s">
        <v>24</v>
      </c>
      <c r="G41" s="211" t="s">
        <v>1302</v>
      </c>
      <c r="H41" s="211"/>
      <c r="I41" s="214">
        <v>27</v>
      </c>
      <c r="J41" s="214">
        <v>35</v>
      </c>
    </row>
    <row r="42" spans="1:10" s="673" customFormat="1">
      <c r="A42" s="210">
        <v>43449</v>
      </c>
      <c r="B42" s="211" t="s">
        <v>4</v>
      </c>
      <c r="C42" s="211">
        <v>1220</v>
      </c>
      <c r="D42" s="211" t="s">
        <v>205</v>
      </c>
      <c r="E42" s="211" t="s">
        <v>7</v>
      </c>
      <c r="F42" s="211" t="s">
        <v>24</v>
      </c>
      <c r="G42" s="211" t="s">
        <v>1302</v>
      </c>
      <c r="H42" s="211"/>
      <c r="I42" s="214">
        <v>29</v>
      </c>
      <c r="J42" s="214" t="s">
        <v>3550</v>
      </c>
    </row>
    <row r="43" spans="1:10" s="673" customFormat="1">
      <c r="A43" s="210">
        <v>43456</v>
      </c>
      <c r="B43" s="211" t="s">
        <v>4</v>
      </c>
      <c r="C43" s="211">
        <v>1372</v>
      </c>
      <c r="D43" s="211" t="s">
        <v>205</v>
      </c>
      <c r="E43" s="211" t="s">
        <v>14</v>
      </c>
      <c r="F43" s="211" t="s">
        <v>24</v>
      </c>
      <c r="G43" s="211" t="s">
        <v>1373</v>
      </c>
      <c r="H43" s="211"/>
      <c r="I43" s="214">
        <v>27</v>
      </c>
      <c r="J43" s="214">
        <v>35</v>
      </c>
    </row>
    <row r="44" spans="1:10" s="673" customFormat="1">
      <c r="A44" s="210">
        <v>43456</v>
      </c>
      <c r="B44" s="211" t="s">
        <v>4</v>
      </c>
      <c r="C44" s="211">
        <v>8253</v>
      </c>
      <c r="D44" s="211" t="s">
        <v>162</v>
      </c>
      <c r="E44" s="211" t="s">
        <v>7</v>
      </c>
      <c r="F44" s="211" t="s">
        <v>24</v>
      </c>
      <c r="G44" s="211" t="s">
        <v>1373</v>
      </c>
      <c r="H44" s="211"/>
      <c r="I44" s="214">
        <v>27</v>
      </c>
      <c r="J44" s="214">
        <v>21</v>
      </c>
    </row>
    <row r="45" spans="1:10" s="673" customFormat="1">
      <c r="A45" s="210">
        <v>43462</v>
      </c>
      <c r="B45" s="211" t="s">
        <v>22</v>
      </c>
      <c r="C45" s="211">
        <v>6741</v>
      </c>
      <c r="D45" s="211" t="s">
        <v>601</v>
      </c>
      <c r="E45" s="211" t="s">
        <v>7</v>
      </c>
      <c r="F45" s="211" t="s">
        <v>3678</v>
      </c>
      <c r="G45" s="211" t="s">
        <v>3679</v>
      </c>
      <c r="H45" s="211"/>
      <c r="I45" s="214">
        <v>34</v>
      </c>
      <c r="J45" s="214" t="s">
        <v>3550</v>
      </c>
    </row>
    <row r="46" spans="1:10" s="673" customFormat="1">
      <c r="A46" s="210">
        <v>43461</v>
      </c>
      <c r="B46" s="211" t="s">
        <v>4</v>
      </c>
      <c r="C46" s="211">
        <v>3882</v>
      </c>
      <c r="D46" s="211" t="s">
        <v>304</v>
      </c>
      <c r="E46" s="211" t="s">
        <v>28</v>
      </c>
      <c r="F46" s="211" t="s">
        <v>5</v>
      </c>
      <c r="G46" s="211" t="s">
        <v>73</v>
      </c>
      <c r="H46" s="211"/>
      <c r="I46" s="214">
        <v>15</v>
      </c>
      <c r="J46" s="214" t="s">
        <v>3625</v>
      </c>
    </row>
    <row r="47" spans="1:10" s="673" customFormat="1">
      <c r="A47" s="210">
        <v>43443</v>
      </c>
      <c r="B47" s="211" t="s">
        <v>7</v>
      </c>
      <c r="C47" s="211">
        <v>54730</v>
      </c>
      <c r="D47" s="211" t="s">
        <v>3462</v>
      </c>
      <c r="E47" s="211" t="s">
        <v>7</v>
      </c>
      <c r="F47" s="211" t="s">
        <v>7</v>
      </c>
      <c r="G47" s="211" t="s">
        <v>548</v>
      </c>
      <c r="H47" s="211"/>
      <c r="I47" s="214">
        <v>26</v>
      </c>
      <c r="J47" s="214">
        <v>24</v>
      </c>
    </row>
    <row r="48" spans="1:10" s="673" customFormat="1">
      <c r="A48" s="210">
        <v>43454</v>
      </c>
      <c r="B48" s="211" t="s">
        <v>22</v>
      </c>
      <c r="C48" s="211">
        <v>6860</v>
      </c>
      <c r="D48" s="211" t="s">
        <v>550</v>
      </c>
      <c r="E48" s="211" t="s">
        <v>7</v>
      </c>
      <c r="F48" s="211" t="s">
        <v>7</v>
      </c>
      <c r="G48" s="211" t="s">
        <v>548</v>
      </c>
      <c r="H48" s="211"/>
      <c r="I48" s="214">
        <v>44</v>
      </c>
      <c r="J48" s="214">
        <v>54</v>
      </c>
    </row>
    <row r="49" spans="1:10" s="673" customFormat="1">
      <c r="A49" s="210">
        <v>43464</v>
      </c>
      <c r="B49" s="211" t="s">
        <v>4</v>
      </c>
      <c r="C49" s="211">
        <v>4490</v>
      </c>
      <c r="D49" s="211" t="s">
        <v>145</v>
      </c>
      <c r="E49" s="211" t="s">
        <v>5</v>
      </c>
      <c r="F49" s="211" t="s">
        <v>5</v>
      </c>
      <c r="G49" s="211" t="s">
        <v>548</v>
      </c>
      <c r="H49" s="211"/>
      <c r="I49" s="214">
        <v>8</v>
      </c>
      <c r="J49" s="214" t="s">
        <v>3555</v>
      </c>
    </row>
    <row r="50" spans="1:10" s="673" customFormat="1">
      <c r="A50" s="210">
        <v>43464</v>
      </c>
      <c r="B50" s="211" t="s">
        <v>4</v>
      </c>
      <c r="C50" s="211">
        <v>8217</v>
      </c>
      <c r="D50" s="211" t="s">
        <v>162</v>
      </c>
      <c r="E50" s="211" t="s">
        <v>7</v>
      </c>
      <c r="F50" s="211" t="s">
        <v>7</v>
      </c>
      <c r="G50" s="211" t="s">
        <v>548</v>
      </c>
      <c r="H50" s="211"/>
      <c r="I50" s="214">
        <v>23</v>
      </c>
      <c r="J50" s="214">
        <v>18</v>
      </c>
    </row>
    <row r="51" spans="1:10" s="673" customFormat="1">
      <c r="A51" s="210">
        <v>43465</v>
      </c>
      <c r="B51" s="211" t="s">
        <v>4</v>
      </c>
      <c r="C51" s="211">
        <v>2550</v>
      </c>
      <c r="D51" s="211" t="s">
        <v>205</v>
      </c>
      <c r="E51" s="211" t="s">
        <v>5</v>
      </c>
      <c r="F51" s="211" t="s">
        <v>5</v>
      </c>
      <c r="G51" s="211" t="s">
        <v>548</v>
      </c>
      <c r="H51" s="211"/>
      <c r="I51" s="214">
        <v>21</v>
      </c>
      <c r="J51" s="214" t="s">
        <v>3690</v>
      </c>
    </row>
    <row r="52" spans="1:10" s="673" customFormat="1">
      <c r="A52" s="210">
        <v>43465</v>
      </c>
      <c r="B52" s="211" t="s">
        <v>4</v>
      </c>
      <c r="C52" s="211">
        <v>4811</v>
      </c>
      <c r="D52" s="211" t="s">
        <v>296</v>
      </c>
      <c r="E52" s="211" t="s">
        <v>7</v>
      </c>
      <c r="F52" s="211" t="s">
        <v>24</v>
      </c>
      <c r="G52" s="211" t="s">
        <v>548</v>
      </c>
      <c r="H52" s="211"/>
      <c r="I52" s="214">
        <v>13</v>
      </c>
      <c r="J52" s="214" t="s">
        <v>3720</v>
      </c>
    </row>
    <row r="53" spans="1:10" s="673" customFormat="1">
      <c r="A53" s="210">
        <v>43465</v>
      </c>
      <c r="B53" s="211" t="s">
        <v>7</v>
      </c>
      <c r="C53" s="211">
        <v>57000</v>
      </c>
      <c r="D53" s="211" t="s">
        <v>785</v>
      </c>
      <c r="E53" s="211" t="s">
        <v>7</v>
      </c>
      <c r="F53" s="211" t="s">
        <v>7</v>
      </c>
      <c r="G53" s="211" t="s">
        <v>548</v>
      </c>
      <c r="H53" s="211"/>
      <c r="I53" s="214">
        <v>48</v>
      </c>
      <c r="J53" s="214">
        <v>65</v>
      </c>
    </row>
    <row r="54" spans="1:10" s="673" customFormat="1">
      <c r="A54" s="210">
        <v>43465</v>
      </c>
      <c r="B54" s="211" t="s">
        <v>4</v>
      </c>
      <c r="C54" s="211">
        <v>6450</v>
      </c>
      <c r="D54" s="211" t="s">
        <v>157</v>
      </c>
      <c r="E54" s="211" t="s">
        <v>4</v>
      </c>
      <c r="F54" s="211" t="s">
        <v>6</v>
      </c>
      <c r="G54" s="211" t="s">
        <v>548</v>
      </c>
      <c r="H54" s="211"/>
      <c r="I54" s="214">
        <v>45</v>
      </c>
      <c r="J54" s="214">
        <v>61</v>
      </c>
    </row>
    <row r="55" spans="1:10" s="673" customFormat="1">
      <c r="A55" s="210">
        <v>43436</v>
      </c>
      <c r="B55" s="211" t="s">
        <v>4</v>
      </c>
      <c r="C55" s="211">
        <v>5231</v>
      </c>
      <c r="D55" s="211" t="s">
        <v>166</v>
      </c>
      <c r="E55" s="211" t="s">
        <v>7</v>
      </c>
      <c r="F55" s="211" t="s">
        <v>24</v>
      </c>
      <c r="G55" s="211" t="s">
        <v>388</v>
      </c>
      <c r="H55" s="211"/>
      <c r="I55" s="214">
        <v>25</v>
      </c>
      <c r="J55" s="214" t="s">
        <v>3508</v>
      </c>
    </row>
    <row r="56" spans="1:10" s="673" customFormat="1">
      <c r="A56" s="210">
        <v>43436</v>
      </c>
      <c r="B56" s="211" t="s">
        <v>4</v>
      </c>
      <c r="C56" s="211">
        <v>4367</v>
      </c>
      <c r="D56" s="211" t="s">
        <v>145</v>
      </c>
      <c r="E56" s="211" t="s">
        <v>12</v>
      </c>
      <c r="F56" s="211" t="s">
        <v>24</v>
      </c>
      <c r="G56" s="211" t="s">
        <v>388</v>
      </c>
      <c r="H56" s="211"/>
      <c r="I56" s="214">
        <v>8</v>
      </c>
      <c r="J56" s="214" t="s">
        <v>3512</v>
      </c>
    </row>
    <row r="57" spans="1:10" s="673" customFormat="1">
      <c r="A57" s="210">
        <v>43436</v>
      </c>
      <c r="B57" s="211" t="s">
        <v>3523</v>
      </c>
      <c r="C57" s="211">
        <v>18100</v>
      </c>
      <c r="D57" s="211" t="s">
        <v>3524</v>
      </c>
      <c r="E57" s="211" t="s">
        <v>451</v>
      </c>
      <c r="F57" s="211" t="s">
        <v>24</v>
      </c>
      <c r="G57" s="211" t="s">
        <v>388</v>
      </c>
      <c r="H57" s="211"/>
      <c r="I57" s="214"/>
      <c r="J57" s="214"/>
    </row>
    <row r="58" spans="1:10" s="673" customFormat="1">
      <c r="A58" s="210">
        <v>43437</v>
      </c>
      <c r="B58" s="211" t="s">
        <v>558</v>
      </c>
      <c r="C58" s="211"/>
      <c r="D58" s="211" t="s">
        <v>3526</v>
      </c>
      <c r="E58" s="211" t="s">
        <v>10</v>
      </c>
      <c r="F58" s="211" t="s">
        <v>7</v>
      </c>
      <c r="G58" s="211" t="s">
        <v>388</v>
      </c>
      <c r="H58" s="211"/>
      <c r="I58" s="214"/>
      <c r="J58" s="214"/>
    </row>
    <row r="59" spans="1:10" s="673" customFormat="1">
      <c r="A59" s="210">
        <v>43449</v>
      </c>
      <c r="B59" s="211" t="s">
        <v>7</v>
      </c>
      <c r="C59" s="211">
        <v>74600</v>
      </c>
      <c r="D59" s="211" t="s">
        <v>3553</v>
      </c>
      <c r="E59" s="211" t="s">
        <v>2476</v>
      </c>
      <c r="F59" s="211" t="s">
        <v>24</v>
      </c>
      <c r="G59" s="211" t="s">
        <v>388</v>
      </c>
      <c r="H59" s="211"/>
      <c r="I59" s="214"/>
      <c r="J59" s="214"/>
    </row>
    <row r="60" spans="1:10" s="673" customFormat="1">
      <c r="A60" s="210">
        <v>43449</v>
      </c>
      <c r="B60" s="211" t="s">
        <v>4</v>
      </c>
      <c r="C60" s="211">
        <v>3270</v>
      </c>
      <c r="D60" s="211" t="s">
        <v>333</v>
      </c>
      <c r="E60" s="211" t="s">
        <v>3556</v>
      </c>
      <c r="F60" s="211" t="s">
        <v>24</v>
      </c>
      <c r="G60" s="211" t="s">
        <v>388</v>
      </c>
      <c r="H60" s="211"/>
      <c r="I60" s="214">
        <v>21</v>
      </c>
      <c r="J60" s="214" t="s">
        <v>3557</v>
      </c>
    </row>
    <row r="61" spans="1:10" s="673" customFormat="1">
      <c r="A61" s="210">
        <v>43450</v>
      </c>
      <c r="B61" s="211" t="s">
        <v>4</v>
      </c>
      <c r="C61" s="211">
        <v>4206</v>
      </c>
      <c r="D61" s="211" t="s">
        <v>141</v>
      </c>
      <c r="E61" s="211" t="s">
        <v>7</v>
      </c>
      <c r="F61" s="211" t="s">
        <v>5</v>
      </c>
      <c r="G61" s="211" t="s">
        <v>388</v>
      </c>
      <c r="H61" s="211"/>
      <c r="I61" s="214">
        <v>15</v>
      </c>
      <c r="J61" s="214" t="s">
        <v>3561</v>
      </c>
    </row>
    <row r="62" spans="1:10" s="673" customFormat="1">
      <c r="A62" s="210">
        <v>43456</v>
      </c>
      <c r="B62" s="211" t="s">
        <v>7</v>
      </c>
      <c r="C62" s="211">
        <v>54920</v>
      </c>
      <c r="D62" s="211" t="s">
        <v>372</v>
      </c>
      <c r="E62" s="211" t="s">
        <v>7</v>
      </c>
      <c r="F62" s="211" t="s">
        <v>24</v>
      </c>
      <c r="G62" s="211" t="s">
        <v>388</v>
      </c>
      <c r="H62" s="211"/>
      <c r="I62" s="214">
        <v>20</v>
      </c>
      <c r="J62" s="214" t="s">
        <v>3571</v>
      </c>
    </row>
    <row r="63" spans="1:10" s="673" customFormat="1">
      <c r="A63" s="210">
        <v>43456</v>
      </c>
      <c r="B63" s="211" t="s">
        <v>22</v>
      </c>
      <c r="C63" s="211">
        <v>6700</v>
      </c>
      <c r="D63" s="211" t="s">
        <v>326</v>
      </c>
      <c r="E63" s="211" t="s">
        <v>7</v>
      </c>
      <c r="F63" s="211" t="s">
        <v>24</v>
      </c>
      <c r="G63" s="211" t="s">
        <v>388</v>
      </c>
      <c r="H63" s="211"/>
      <c r="I63" s="214">
        <v>32</v>
      </c>
      <c r="J63" s="214" t="s">
        <v>3574</v>
      </c>
    </row>
    <row r="64" spans="1:10" s="673" customFormat="1">
      <c r="A64" s="210">
        <v>43456</v>
      </c>
      <c r="B64" s="211" t="s">
        <v>4</v>
      </c>
      <c r="C64" s="211">
        <v>1726</v>
      </c>
      <c r="D64" s="211" t="s">
        <v>205</v>
      </c>
      <c r="E64" s="211" t="s">
        <v>5</v>
      </c>
      <c r="F64" s="211" t="s">
        <v>6</v>
      </c>
      <c r="G64" s="211" t="s">
        <v>388</v>
      </c>
      <c r="H64" s="211"/>
      <c r="I64" s="214">
        <v>22</v>
      </c>
      <c r="J64" s="214" t="s">
        <v>3560</v>
      </c>
    </row>
    <row r="65" spans="1:10" s="673" customFormat="1">
      <c r="A65" s="210">
        <v>43456</v>
      </c>
      <c r="B65" s="211" t="s">
        <v>4</v>
      </c>
      <c r="C65" s="211">
        <v>3875</v>
      </c>
      <c r="D65" s="211" t="s">
        <v>304</v>
      </c>
      <c r="E65" s="211" t="s">
        <v>5</v>
      </c>
      <c r="F65" s="211" t="s">
        <v>5</v>
      </c>
      <c r="G65" s="211" t="s">
        <v>388</v>
      </c>
      <c r="H65" s="211"/>
      <c r="I65" s="214">
        <v>13</v>
      </c>
      <c r="J65" s="214" t="s">
        <v>3575</v>
      </c>
    </row>
    <row r="66" spans="1:10" s="673" customFormat="1">
      <c r="A66" s="210">
        <v>43456</v>
      </c>
      <c r="B66" s="211" t="s">
        <v>4</v>
      </c>
      <c r="C66" s="211">
        <v>4964</v>
      </c>
      <c r="D66" s="211" t="s">
        <v>1657</v>
      </c>
      <c r="E66" s="211" t="s">
        <v>5</v>
      </c>
      <c r="F66" s="211" t="s">
        <v>6</v>
      </c>
      <c r="G66" s="211" t="s">
        <v>388</v>
      </c>
      <c r="H66" s="211"/>
      <c r="I66" s="214">
        <v>15</v>
      </c>
      <c r="J66" s="214" t="s">
        <v>3516</v>
      </c>
    </row>
    <row r="67" spans="1:10" s="673" customFormat="1">
      <c r="A67" s="210">
        <v>43457</v>
      </c>
      <c r="B67" s="211" t="s">
        <v>4</v>
      </c>
      <c r="C67" s="211">
        <v>5465</v>
      </c>
      <c r="D67" s="211" t="s">
        <v>3583</v>
      </c>
      <c r="E67" s="211" t="s">
        <v>24</v>
      </c>
      <c r="F67" s="211" t="s">
        <v>2542</v>
      </c>
      <c r="G67" s="211" t="s">
        <v>388</v>
      </c>
      <c r="H67" s="211"/>
      <c r="I67" s="214">
        <v>32</v>
      </c>
      <c r="J67" s="214" t="s">
        <v>3584</v>
      </c>
    </row>
    <row r="68" spans="1:10" s="673" customFormat="1">
      <c r="A68" s="210">
        <v>43457</v>
      </c>
      <c r="B68" s="211" t="s">
        <v>6</v>
      </c>
      <c r="C68" s="211">
        <v>54321</v>
      </c>
      <c r="D68" s="211" t="s">
        <v>868</v>
      </c>
      <c r="E68" s="211" t="s">
        <v>6</v>
      </c>
      <c r="F68" s="211" t="s">
        <v>24</v>
      </c>
      <c r="G68" s="211" t="s">
        <v>388</v>
      </c>
      <c r="H68" s="211"/>
      <c r="I68" s="214">
        <v>48</v>
      </c>
      <c r="J68" s="214" t="s">
        <v>3586</v>
      </c>
    </row>
    <row r="69" spans="1:10" s="673" customFormat="1">
      <c r="A69" s="210">
        <v>43457</v>
      </c>
      <c r="B69" s="211" t="s">
        <v>4</v>
      </c>
      <c r="C69" s="211">
        <v>3863</v>
      </c>
      <c r="D69" s="211" t="s">
        <v>304</v>
      </c>
      <c r="E69" s="211" t="s">
        <v>5</v>
      </c>
      <c r="F69" s="211" t="s">
        <v>7</v>
      </c>
      <c r="G69" s="211" t="s">
        <v>388</v>
      </c>
      <c r="H69" s="211"/>
      <c r="I69" s="214">
        <v>15</v>
      </c>
      <c r="J69" s="214" t="s">
        <v>3594</v>
      </c>
    </row>
    <row r="70" spans="1:10" s="673" customFormat="1">
      <c r="A70" s="210">
        <v>43457</v>
      </c>
      <c r="B70" s="211" t="s">
        <v>4</v>
      </c>
      <c r="C70" s="211">
        <v>1243</v>
      </c>
      <c r="D70" s="211" t="s">
        <v>205</v>
      </c>
      <c r="E70" s="211" t="s">
        <v>6</v>
      </c>
      <c r="F70" s="211" t="s">
        <v>24</v>
      </c>
      <c r="G70" s="211" t="s">
        <v>388</v>
      </c>
      <c r="H70" s="211"/>
      <c r="I70" s="214">
        <v>23</v>
      </c>
      <c r="J70" s="214" t="s">
        <v>3560</v>
      </c>
    </row>
    <row r="71" spans="1:10" s="673" customFormat="1">
      <c r="A71" s="210">
        <v>43457</v>
      </c>
      <c r="B71" s="211" t="s">
        <v>4</v>
      </c>
      <c r="C71" s="211">
        <v>3621</v>
      </c>
      <c r="D71" s="211" t="s">
        <v>181</v>
      </c>
      <c r="E71" s="211" t="s">
        <v>5</v>
      </c>
      <c r="F71" s="211" t="s">
        <v>7</v>
      </c>
      <c r="G71" s="211" t="s">
        <v>388</v>
      </c>
      <c r="H71" s="211"/>
      <c r="I71" s="214">
        <v>16</v>
      </c>
      <c r="J71" s="214" t="s">
        <v>3608</v>
      </c>
    </row>
    <row r="72" spans="1:10" s="673" customFormat="1">
      <c r="A72" s="210">
        <v>43461</v>
      </c>
      <c r="B72" s="211" t="s">
        <v>4</v>
      </c>
      <c r="C72" s="211">
        <v>9673</v>
      </c>
      <c r="D72" s="211" t="s">
        <v>3620</v>
      </c>
      <c r="E72" s="211" t="s">
        <v>5</v>
      </c>
      <c r="F72" s="211" t="s">
        <v>6</v>
      </c>
      <c r="G72" s="211" t="s">
        <v>388</v>
      </c>
      <c r="H72" s="211"/>
      <c r="I72" s="214">
        <v>69</v>
      </c>
      <c r="J72" s="214" t="s">
        <v>3621</v>
      </c>
    </row>
    <row r="73" spans="1:10" s="673" customFormat="1">
      <c r="A73" s="210">
        <v>43461</v>
      </c>
      <c r="B73" s="211" t="s">
        <v>4</v>
      </c>
      <c r="C73" s="211">
        <v>5433</v>
      </c>
      <c r="D73" s="211" t="s">
        <v>921</v>
      </c>
      <c r="E73" s="211" t="s">
        <v>5</v>
      </c>
      <c r="F73" s="211" t="s">
        <v>6</v>
      </c>
      <c r="G73" s="211" t="s">
        <v>388</v>
      </c>
      <c r="H73" s="211"/>
      <c r="I73" s="214">
        <v>37</v>
      </c>
      <c r="J73" s="214">
        <v>52</v>
      </c>
    </row>
    <row r="74" spans="1:10" s="673" customFormat="1">
      <c r="A74" s="210">
        <v>43461</v>
      </c>
      <c r="B74" s="211" t="s">
        <v>4</v>
      </c>
      <c r="C74" s="211">
        <v>8245</v>
      </c>
      <c r="D74" s="211" t="s">
        <v>162</v>
      </c>
      <c r="E74" s="211" t="s">
        <v>5</v>
      </c>
      <c r="F74" s="211" t="s">
        <v>6</v>
      </c>
      <c r="G74" s="211" t="s">
        <v>388</v>
      </c>
      <c r="H74" s="211"/>
      <c r="I74" s="214">
        <v>26</v>
      </c>
      <c r="J74" s="214" t="s">
        <v>3624</v>
      </c>
    </row>
    <row r="75" spans="1:10" s="673" customFormat="1">
      <c r="A75" s="210">
        <v>43461</v>
      </c>
      <c r="B75" s="211" t="s">
        <v>6</v>
      </c>
      <c r="C75" s="211">
        <v>54313</v>
      </c>
      <c r="D75" s="211" t="s">
        <v>3634</v>
      </c>
      <c r="E75" s="211" t="s">
        <v>12</v>
      </c>
      <c r="F75" s="211" t="s">
        <v>6</v>
      </c>
      <c r="G75" s="211" t="s">
        <v>388</v>
      </c>
      <c r="H75" s="211"/>
      <c r="I75" s="214">
        <v>62</v>
      </c>
      <c r="J75" s="214" t="s">
        <v>3635</v>
      </c>
    </row>
    <row r="76" spans="1:10" s="673" customFormat="1">
      <c r="A76" s="210">
        <v>43461</v>
      </c>
      <c r="B76" s="211" t="s">
        <v>4</v>
      </c>
      <c r="C76" s="211">
        <v>3863</v>
      </c>
      <c r="D76" s="211" t="s">
        <v>304</v>
      </c>
      <c r="E76" s="211" t="s">
        <v>5</v>
      </c>
      <c r="F76" s="211" t="s">
        <v>7</v>
      </c>
      <c r="G76" s="211" t="s">
        <v>388</v>
      </c>
      <c r="H76" s="211"/>
      <c r="I76" s="214">
        <v>16</v>
      </c>
      <c r="J76" s="214" t="s">
        <v>3602</v>
      </c>
    </row>
    <row r="77" spans="1:10" s="673" customFormat="1">
      <c r="A77" s="210">
        <v>43461</v>
      </c>
      <c r="B77" s="211" t="s">
        <v>4</v>
      </c>
      <c r="C77" s="211">
        <v>7640</v>
      </c>
      <c r="D77" s="211" t="s">
        <v>903</v>
      </c>
      <c r="E77" s="211" t="s">
        <v>7</v>
      </c>
      <c r="F77" s="211" t="s">
        <v>24</v>
      </c>
      <c r="G77" s="211" t="s">
        <v>388</v>
      </c>
      <c r="H77" s="211"/>
      <c r="I77" s="214">
        <v>44</v>
      </c>
      <c r="J77" s="214" t="s">
        <v>3636</v>
      </c>
    </row>
    <row r="78" spans="1:10" s="673" customFormat="1">
      <c r="A78" s="210">
        <v>43461</v>
      </c>
      <c r="B78" s="211" t="s">
        <v>4</v>
      </c>
      <c r="C78" s="211">
        <v>3216</v>
      </c>
      <c r="D78" s="211" t="s">
        <v>333</v>
      </c>
      <c r="E78" s="211" t="s">
        <v>5</v>
      </c>
      <c r="F78" s="211" t="s">
        <v>6</v>
      </c>
      <c r="G78" s="211" t="s">
        <v>388</v>
      </c>
      <c r="H78" s="211"/>
      <c r="I78" s="214">
        <v>20</v>
      </c>
      <c r="J78" s="214" t="s">
        <v>3639</v>
      </c>
    </row>
    <row r="79" spans="1:10" s="673" customFormat="1">
      <c r="A79" s="210">
        <v>43461</v>
      </c>
      <c r="B79" s="211" t="s">
        <v>7</v>
      </c>
      <c r="C79" s="211">
        <v>57330</v>
      </c>
      <c r="D79" s="211" t="s">
        <v>2925</v>
      </c>
      <c r="E79" s="211" t="s">
        <v>7</v>
      </c>
      <c r="F79" s="211" t="s">
        <v>5</v>
      </c>
      <c r="G79" s="211" t="s">
        <v>388</v>
      </c>
      <c r="H79" s="211"/>
      <c r="I79" s="214">
        <v>24</v>
      </c>
      <c r="J79" s="214" t="s">
        <v>3640</v>
      </c>
    </row>
    <row r="80" spans="1:10" s="673" customFormat="1">
      <c r="A80" s="210">
        <v>43461</v>
      </c>
      <c r="B80" s="211" t="s">
        <v>4</v>
      </c>
      <c r="C80" s="211">
        <v>8033</v>
      </c>
      <c r="D80" s="211" t="s">
        <v>135</v>
      </c>
      <c r="E80" s="211" t="s">
        <v>5</v>
      </c>
      <c r="F80" s="211" t="s">
        <v>7</v>
      </c>
      <c r="G80" s="211" t="s">
        <v>388</v>
      </c>
      <c r="H80" s="211"/>
      <c r="I80" s="214">
        <v>26</v>
      </c>
      <c r="J80" s="214" t="s">
        <v>3546</v>
      </c>
    </row>
    <row r="81" spans="1:10" s="673" customFormat="1">
      <c r="A81" s="210">
        <v>43461</v>
      </c>
      <c r="B81" s="211" t="s">
        <v>22</v>
      </c>
      <c r="C81" s="211">
        <v>6750</v>
      </c>
      <c r="D81" s="211" t="s">
        <v>455</v>
      </c>
      <c r="E81" s="211" t="s">
        <v>7</v>
      </c>
      <c r="F81" s="211" t="s">
        <v>24</v>
      </c>
      <c r="G81" s="211" t="s">
        <v>388</v>
      </c>
      <c r="H81" s="211"/>
      <c r="I81" s="214">
        <v>32</v>
      </c>
      <c r="J81" s="214" t="s">
        <v>3642</v>
      </c>
    </row>
    <row r="82" spans="1:10" s="673" customFormat="1">
      <c r="A82" s="210">
        <v>43461</v>
      </c>
      <c r="B82" s="211" t="s">
        <v>7</v>
      </c>
      <c r="C82" s="211">
        <v>54920</v>
      </c>
      <c r="D82" s="211" t="s">
        <v>372</v>
      </c>
      <c r="E82" s="211" t="s">
        <v>7</v>
      </c>
      <c r="F82" s="211" t="s">
        <v>24</v>
      </c>
      <c r="G82" s="211" t="s">
        <v>388</v>
      </c>
      <c r="H82" s="211"/>
      <c r="I82" s="214">
        <v>20</v>
      </c>
      <c r="J82" s="214" t="s">
        <v>3571</v>
      </c>
    </row>
    <row r="83" spans="1:10" s="673" customFormat="1">
      <c r="A83" s="210">
        <v>43461</v>
      </c>
      <c r="B83" s="211" t="s">
        <v>7</v>
      </c>
      <c r="C83" s="211">
        <v>54560</v>
      </c>
      <c r="D83" s="211" t="s">
        <v>3646</v>
      </c>
      <c r="E83" s="211" t="s">
        <v>7</v>
      </c>
      <c r="F83" s="211" t="s">
        <v>24</v>
      </c>
      <c r="G83" s="211" t="s">
        <v>388</v>
      </c>
      <c r="H83" s="211"/>
      <c r="I83" s="214">
        <v>31</v>
      </c>
      <c r="J83" s="214" t="s">
        <v>3647</v>
      </c>
    </row>
    <row r="84" spans="1:10" s="673" customFormat="1">
      <c r="A84" s="210">
        <v>43461</v>
      </c>
      <c r="B84" s="211" t="s">
        <v>6</v>
      </c>
      <c r="C84" s="211">
        <v>72070</v>
      </c>
      <c r="D84" s="211" t="s">
        <v>3648</v>
      </c>
      <c r="E84" s="211" t="s">
        <v>5</v>
      </c>
      <c r="F84" s="211" t="s">
        <v>6</v>
      </c>
      <c r="G84" s="211" t="s">
        <v>388</v>
      </c>
      <c r="H84" s="211"/>
      <c r="I84" s="214">
        <v>201</v>
      </c>
      <c r="J84" s="214">
        <v>339</v>
      </c>
    </row>
    <row r="85" spans="1:10" s="673" customFormat="1">
      <c r="A85" s="210">
        <v>43461</v>
      </c>
      <c r="B85" s="211" t="s">
        <v>4</v>
      </c>
      <c r="C85" s="211">
        <v>8356</v>
      </c>
      <c r="D85" s="211" t="s">
        <v>295</v>
      </c>
      <c r="E85" s="211" t="s">
        <v>5</v>
      </c>
      <c r="F85" s="211" t="s">
        <v>6</v>
      </c>
      <c r="G85" s="211" t="s">
        <v>388</v>
      </c>
      <c r="H85" s="211"/>
      <c r="I85" s="214">
        <v>21</v>
      </c>
      <c r="J85" s="214" t="s">
        <v>3649</v>
      </c>
    </row>
    <row r="86" spans="1:10" s="673" customFormat="1">
      <c r="A86" s="210">
        <v>43462</v>
      </c>
      <c r="B86" s="211" t="s">
        <v>22</v>
      </c>
      <c r="C86" s="211">
        <v>6790</v>
      </c>
      <c r="D86" s="211" t="s">
        <v>479</v>
      </c>
      <c r="E86" s="211" t="s">
        <v>7</v>
      </c>
      <c r="F86" s="211" t="s">
        <v>3347</v>
      </c>
      <c r="G86" s="211" t="s">
        <v>388</v>
      </c>
      <c r="H86" s="211"/>
      <c r="I86" s="214">
        <v>19</v>
      </c>
      <c r="J86" s="214" t="s">
        <v>3644</v>
      </c>
    </row>
    <row r="87" spans="1:10" s="673" customFormat="1">
      <c r="A87" s="210">
        <v>43462</v>
      </c>
      <c r="B87" s="211" t="s">
        <v>7</v>
      </c>
      <c r="C87" s="211">
        <v>55000</v>
      </c>
      <c r="D87" s="211" t="s">
        <v>3676</v>
      </c>
      <c r="E87" s="211" t="s">
        <v>7</v>
      </c>
      <c r="F87" s="211" t="s">
        <v>9</v>
      </c>
      <c r="G87" s="211" t="s">
        <v>388</v>
      </c>
      <c r="H87" s="211"/>
      <c r="I87" s="214">
        <v>110</v>
      </c>
      <c r="J87" s="214">
        <v>137</v>
      </c>
    </row>
    <row r="88" spans="1:10" s="673" customFormat="1">
      <c r="A88" s="210">
        <v>43462</v>
      </c>
      <c r="B88" s="211" t="s">
        <v>4</v>
      </c>
      <c r="C88" s="211">
        <v>7420</v>
      </c>
      <c r="D88" s="211" t="s">
        <v>331</v>
      </c>
      <c r="E88" s="211" t="s">
        <v>5</v>
      </c>
      <c r="F88" s="211" t="s">
        <v>363</v>
      </c>
      <c r="G88" s="211" t="s">
        <v>388</v>
      </c>
      <c r="H88" s="211"/>
      <c r="I88" s="214">
        <v>41</v>
      </c>
      <c r="J88" s="214" t="s">
        <v>3681</v>
      </c>
    </row>
    <row r="89" spans="1:10" s="673" customFormat="1">
      <c r="A89" s="210">
        <v>43462</v>
      </c>
      <c r="B89" s="211" t="s">
        <v>4</v>
      </c>
      <c r="C89" s="211">
        <v>9555</v>
      </c>
      <c r="D89" s="211" t="s">
        <v>147</v>
      </c>
      <c r="E89" s="211" t="s">
        <v>5</v>
      </c>
      <c r="F89" s="211" t="s">
        <v>6</v>
      </c>
      <c r="G89" s="211" t="s">
        <v>388</v>
      </c>
      <c r="H89" s="211"/>
      <c r="I89" s="214">
        <v>69</v>
      </c>
      <c r="J89" s="214" t="s">
        <v>3682</v>
      </c>
    </row>
    <row r="90" spans="1:10" s="673" customFormat="1">
      <c r="A90" s="210">
        <v>43462</v>
      </c>
      <c r="B90" s="211" t="s">
        <v>4</v>
      </c>
      <c r="C90" s="211">
        <v>5772</v>
      </c>
      <c r="D90" s="218" t="s">
        <v>3687</v>
      </c>
      <c r="E90" s="211" t="s">
        <v>5</v>
      </c>
      <c r="F90" s="211" t="s">
        <v>6</v>
      </c>
      <c r="G90" s="211" t="s">
        <v>388</v>
      </c>
      <c r="H90" s="211"/>
      <c r="I90" s="214">
        <v>25</v>
      </c>
      <c r="J90" s="214" t="s">
        <v>3688</v>
      </c>
    </row>
    <row r="91" spans="1:10" s="673" customFormat="1">
      <c r="A91" s="210">
        <v>43463</v>
      </c>
      <c r="B91" s="211" t="s">
        <v>22</v>
      </c>
      <c r="C91" s="211">
        <v>6792</v>
      </c>
      <c r="D91" s="211" t="s">
        <v>3701</v>
      </c>
      <c r="E91" s="211" t="s">
        <v>7</v>
      </c>
      <c r="F91" s="211" t="s">
        <v>7</v>
      </c>
      <c r="G91" s="211" t="s">
        <v>388</v>
      </c>
      <c r="H91" s="211"/>
      <c r="I91" s="214">
        <v>27</v>
      </c>
      <c r="J91" s="214">
        <v>20</v>
      </c>
    </row>
    <row r="92" spans="1:10" s="673" customFormat="1">
      <c r="A92" s="210">
        <v>43463</v>
      </c>
      <c r="B92" s="211" t="s">
        <v>4</v>
      </c>
      <c r="C92" s="211">
        <v>4671</v>
      </c>
      <c r="D92" s="211" t="s">
        <v>152</v>
      </c>
      <c r="E92" s="211" t="s">
        <v>4</v>
      </c>
      <c r="F92" s="211" t="s">
        <v>122</v>
      </c>
      <c r="G92" s="211" t="s">
        <v>388</v>
      </c>
      <c r="H92" s="211"/>
      <c r="I92" s="214">
        <v>10</v>
      </c>
      <c r="J92" s="214" t="s">
        <v>3703</v>
      </c>
    </row>
    <row r="93" spans="1:10" s="673" customFormat="1">
      <c r="A93" s="210">
        <v>43464</v>
      </c>
      <c r="B93" s="211" t="s">
        <v>4</v>
      </c>
      <c r="C93" s="211">
        <v>4534</v>
      </c>
      <c r="D93" s="211" t="s">
        <v>131</v>
      </c>
      <c r="E93" s="211" t="s">
        <v>24</v>
      </c>
      <c r="F93" s="211" t="s">
        <v>24</v>
      </c>
      <c r="G93" s="211" t="s">
        <v>388</v>
      </c>
      <c r="H93" s="211"/>
      <c r="I93" s="214">
        <v>0</v>
      </c>
      <c r="J93" s="214">
        <v>0</v>
      </c>
    </row>
    <row r="94" spans="1:10" s="673" customFormat="1">
      <c r="A94" s="210">
        <v>43436</v>
      </c>
      <c r="B94" s="211" t="s">
        <v>6</v>
      </c>
      <c r="C94" s="211">
        <v>54293</v>
      </c>
      <c r="D94" s="211" t="s">
        <v>434</v>
      </c>
      <c r="E94" s="211" t="s">
        <v>6</v>
      </c>
      <c r="F94" s="211" t="s">
        <v>24</v>
      </c>
      <c r="G94" s="211" t="s">
        <v>3510</v>
      </c>
      <c r="H94" s="211"/>
      <c r="I94" s="214">
        <v>52</v>
      </c>
      <c r="J94" s="214" t="s">
        <v>3511</v>
      </c>
    </row>
    <row r="95" spans="1:10" s="673" customFormat="1">
      <c r="A95" s="210">
        <v>43464</v>
      </c>
      <c r="B95" s="211" t="s">
        <v>4</v>
      </c>
      <c r="C95" s="211">
        <v>5415</v>
      </c>
      <c r="D95" s="211" t="s">
        <v>660</v>
      </c>
      <c r="E95" s="211" t="s">
        <v>24</v>
      </c>
      <c r="F95" s="211" t="s">
        <v>5</v>
      </c>
      <c r="G95" s="211" t="s">
        <v>3739</v>
      </c>
      <c r="H95" s="211"/>
      <c r="I95" s="214">
        <v>31</v>
      </c>
      <c r="J95" s="214">
        <v>42</v>
      </c>
    </row>
    <row r="96" spans="1:10" s="673" customFormat="1">
      <c r="A96" s="210">
        <v>43464</v>
      </c>
      <c r="B96" s="211" t="s">
        <v>4</v>
      </c>
      <c r="C96" s="211">
        <v>5772</v>
      </c>
      <c r="D96" s="211" t="s">
        <v>294</v>
      </c>
      <c r="E96" s="211" t="s">
        <v>5</v>
      </c>
      <c r="F96" s="211" t="s">
        <v>5</v>
      </c>
      <c r="G96" s="211" t="s">
        <v>3739</v>
      </c>
      <c r="H96" s="211"/>
      <c r="I96" s="214">
        <v>24</v>
      </c>
      <c r="J96" s="214">
        <v>31</v>
      </c>
    </row>
    <row r="97" spans="1:10" s="673" customFormat="1">
      <c r="A97" s="210">
        <v>43464</v>
      </c>
      <c r="B97" s="211" t="s">
        <v>7</v>
      </c>
      <c r="C97" s="211">
        <v>57100</v>
      </c>
      <c r="D97" s="211" t="s">
        <v>369</v>
      </c>
      <c r="E97" s="211" t="s">
        <v>7</v>
      </c>
      <c r="F97" s="211" t="s">
        <v>7</v>
      </c>
      <c r="G97" s="211" t="s">
        <v>3739</v>
      </c>
      <c r="H97" s="211"/>
      <c r="I97" s="214">
        <v>29</v>
      </c>
      <c r="J97" s="214">
        <v>41</v>
      </c>
    </row>
    <row r="98" spans="1:10" s="673" customFormat="1">
      <c r="A98" s="210">
        <v>43464</v>
      </c>
      <c r="B98" s="211" t="s">
        <v>7</v>
      </c>
      <c r="C98" s="211">
        <v>57100</v>
      </c>
      <c r="D98" s="211" t="s">
        <v>369</v>
      </c>
      <c r="E98" s="211" t="s">
        <v>7</v>
      </c>
      <c r="F98" s="211" t="s">
        <v>7</v>
      </c>
      <c r="G98" s="211" t="s">
        <v>3739</v>
      </c>
      <c r="H98" s="211"/>
      <c r="I98" s="214">
        <v>29</v>
      </c>
      <c r="J98" s="214">
        <v>41</v>
      </c>
    </row>
    <row r="99" spans="1:10" s="673" customFormat="1">
      <c r="A99" s="210">
        <v>43464</v>
      </c>
      <c r="B99" s="211" t="s">
        <v>4</v>
      </c>
      <c r="C99" s="211">
        <v>2434</v>
      </c>
      <c r="D99" s="211" t="s">
        <v>648</v>
      </c>
      <c r="E99" s="211" t="s">
        <v>12</v>
      </c>
      <c r="F99" s="211" t="s">
        <v>3717</v>
      </c>
      <c r="G99" s="211" t="s">
        <v>3739</v>
      </c>
      <c r="H99" s="211"/>
      <c r="I99" s="214">
        <v>25</v>
      </c>
      <c r="J99" s="214">
        <v>37</v>
      </c>
    </row>
    <row r="100" spans="1:10" s="673" customFormat="1">
      <c r="A100" s="210">
        <v>43465</v>
      </c>
      <c r="B100" s="211" t="s">
        <v>7</v>
      </c>
      <c r="C100" s="211">
        <v>67210</v>
      </c>
      <c r="D100" s="211" t="s">
        <v>3721</v>
      </c>
      <c r="E100" s="211" t="s">
        <v>7</v>
      </c>
      <c r="F100" s="211" t="s">
        <v>7</v>
      </c>
      <c r="G100" s="211" t="s">
        <v>3739</v>
      </c>
      <c r="H100" s="211"/>
      <c r="I100" s="214">
        <v>84</v>
      </c>
      <c r="J100" s="214">
        <v>219</v>
      </c>
    </row>
    <row r="101" spans="1:10" s="673" customFormat="1">
      <c r="A101" s="210">
        <v>43465</v>
      </c>
      <c r="B101" s="211" t="s">
        <v>7</v>
      </c>
      <c r="C101" s="211">
        <v>55600</v>
      </c>
      <c r="D101" s="211" t="s">
        <v>3722</v>
      </c>
      <c r="E101" s="211" t="s">
        <v>7</v>
      </c>
      <c r="F101" s="211" t="s">
        <v>7</v>
      </c>
      <c r="G101" s="211" t="s">
        <v>3739</v>
      </c>
      <c r="H101" s="211"/>
      <c r="I101" s="214">
        <v>50</v>
      </c>
      <c r="J101" s="214">
        <v>49</v>
      </c>
    </row>
    <row r="102" spans="1:10" s="673" customFormat="1">
      <c r="A102" s="210">
        <v>43464</v>
      </c>
      <c r="B102" s="211" t="s">
        <v>22</v>
      </c>
      <c r="C102" s="211">
        <v>6700</v>
      </c>
      <c r="D102" s="211" t="s">
        <v>326</v>
      </c>
      <c r="E102" s="211" t="s">
        <v>9</v>
      </c>
      <c r="F102" s="211" t="s">
        <v>56</v>
      </c>
      <c r="G102" s="211" t="s">
        <v>3742</v>
      </c>
      <c r="H102" s="211"/>
      <c r="I102" s="214">
        <v>29</v>
      </c>
      <c r="J102" s="214">
        <v>25</v>
      </c>
    </row>
    <row r="103" spans="1:10" s="673" customFormat="1">
      <c r="A103" s="210">
        <v>43442</v>
      </c>
      <c r="B103" s="211" t="s">
        <v>4</v>
      </c>
      <c r="C103" s="211">
        <v>1254</v>
      </c>
      <c r="D103" s="211" t="s">
        <v>205</v>
      </c>
      <c r="E103" s="211" t="s">
        <v>7</v>
      </c>
      <c r="F103" s="211" t="s">
        <v>7</v>
      </c>
      <c r="G103" s="211" t="s">
        <v>1115</v>
      </c>
      <c r="H103" s="211"/>
      <c r="I103" s="214">
        <v>25</v>
      </c>
      <c r="J103" s="214" t="s">
        <v>3522</v>
      </c>
    </row>
    <row r="104" spans="1:10" s="673" customFormat="1">
      <c r="A104" s="210">
        <v>43442</v>
      </c>
      <c r="B104" s="211" t="s">
        <v>7</v>
      </c>
      <c r="C104" s="211">
        <v>54920</v>
      </c>
      <c r="D104" s="211" t="s">
        <v>742</v>
      </c>
      <c r="E104" s="211" t="s">
        <v>7</v>
      </c>
      <c r="F104" s="211" t="s">
        <v>7</v>
      </c>
      <c r="G104" s="211" t="s">
        <v>1115</v>
      </c>
      <c r="H104" s="211"/>
      <c r="I104" s="214">
        <v>19</v>
      </c>
      <c r="J104" s="214">
        <v>15</v>
      </c>
    </row>
    <row r="105" spans="1:10" s="673" customFormat="1">
      <c r="A105" s="210">
        <v>43443</v>
      </c>
      <c r="B105" s="211" t="s">
        <v>4</v>
      </c>
      <c r="C105" s="211">
        <v>3921</v>
      </c>
      <c r="D105" s="211" t="s">
        <v>175</v>
      </c>
      <c r="E105" s="211" t="s">
        <v>7</v>
      </c>
      <c r="F105" s="211" t="s">
        <v>7</v>
      </c>
      <c r="G105" s="211" t="s">
        <v>1115</v>
      </c>
      <c r="H105" s="211"/>
      <c r="I105" s="214">
        <v>12</v>
      </c>
      <c r="J105" s="214" t="s">
        <v>3539</v>
      </c>
    </row>
    <row r="106" spans="1:10" s="673" customFormat="1">
      <c r="A106" s="210">
        <v>43445</v>
      </c>
      <c r="B106" s="211" t="s">
        <v>4</v>
      </c>
      <c r="C106" s="211">
        <v>6241</v>
      </c>
      <c r="D106" s="211" t="s">
        <v>287</v>
      </c>
      <c r="E106" s="211" t="s">
        <v>451</v>
      </c>
      <c r="F106" s="211" t="s">
        <v>7</v>
      </c>
      <c r="G106" s="211" t="s">
        <v>1115</v>
      </c>
      <c r="H106" s="211"/>
      <c r="I106" s="214">
        <v>50</v>
      </c>
      <c r="J106" s="214">
        <v>56</v>
      </c>
    </row>
    <row r="107" spans="1:10" s="673" customFormat="1">
      <c r="A107" s="210">
        <v>43446</v>
      </c>
      <c r="B107" s="211" t="s">
        <v>4</v>
      </c>
      <c r="C107" s="211">
        <v>1221</v>
      </c>
      <c r="D107" s="211" t="s">
        <v>205</v>
      </c>
      <c r="E107" s="211" t="s">
        <v>12</v>
      </c>
      <c r="F107" s="211" t="s">
        <v>7</v>
      </c>
      <c r="G107" s="211" t="s">
        <v>1115</v>
      </c>
      <c r="H107" s="211"/>
      <c r="I107" s="214">
        <v>25</v>
      </c>
      <c r="J107" s="214" t="s">
        <v>3522</v>
      </c>
    </row>
    <row r="108" spans="1:10" s="673" customFormat="1">
      <c r="A108" s="210">
        <v>43443</v>
      </c>
      <c r="B108" s="211" t="s">
        <v>4</v>
      </c>
      <c r="C108" s="211">
        <v>2241</v>
      </c>
      <c r="D108" s="211" t="s">
        <v>205</v>
      </c>
      <c r="E108" s="211" t="s">
        <v>5</v>
      </c>
      <c r="F108" s="211" t="s">
        <v>5</v>
      </c>
      <c r="G108" s="211" t="s">
        <v>1244</v>
      </c>
      <c r="H108" s="211"/>
      <c r="I108" s="214">
        <v>25</v>
      </c>
      <c r="J108" s="214" t="s">
        <v>3522</v>
      </c>
    </row>
    <row r="109" spans="1:10" s="673" customFormat="1">
      <c r="A109" s="210">
        <v>43464</v>
      </c>
      <c r="B109" s="211" t="s">
        <v>7</v>
      </c>
      <c r="C109" s="211">
        <v>68350</v>
      </c>
      <c r="D109" s="211" t="s">
        <v>3712</v>
      </c>
      <c r="E109" s="211" t="s">
        <v>24</v>
      </c>
      <c r="F109" s="211" t="s">
        <v>7</v>
      </c>
      <c r="G109" s="211" t="s">
        <v>1244</v>
      </c>
      <c r="H109" s="211"/>
      <c r="I109" s="214">
        <v>160</v>
      </c>
      <c r="J109" s="214">
        <v>247</v>
      </c>
    </row>
    <row r="110" spans="1:10" s="673" customFormat="1">
      <c r="A110" s="210">
        <v>43465</v>
      </c>
      <c r="B110" s="211" t="s">
        <v>4</v>
      </c>
      <c r="C110" s="211">
        <v>5880</v>
      </c>
      <c r="D110" s="211" t="s">
        <v>307</v>
      </c>
      <c r="E110" s="211" t="s">
        <v>5</v>
      </c>
      <c r="F110" s="211" t="s">
        <v>5</v>
      </c>
      <c r="G110" s="211" t="s">
        <v>3743</v>
      </c>
      <c r="H110" s="211"/>
      <c r="I110" s="214">
        <v>22</v>
      </c>
      <c r="J110" s="214">
        <v>27</v>
      </c>
    </row>
    <row r="111" spans="1:10" s="673" customFormat="1">
      <c r="A111" s="210">
        <v>43462</v>
      </c>
      <c r="B111" s="211" t="s">
        <v>6</v>
      </c>
      <c r="C111" s="211">
        <v>54457</v>
      </c>
      <c r="D111" s="211" t="s">
        <v>473</v>
      </c>
      <c r="E111" s="211" t="s">
        <v>6</v>
      </c>
      <c r="F111" s="211" t="s">
        <v>24</v>
      </c>
      <c r="G111" s="211" t="s">
        <v>3744</v>
      </c>
      <c r="H111" s="211"/>
      <c r="I111" s="214">
        <v>43</v>
      </c>
      <c r="J111" s="214" t="s">
        <v>3665</v>
      </c>
    </row>
    <row r="112" spans="1:10" s="673" customFormat="1">
      <c r="A112" s="210">
        <v>43443</v>
      </c>
      <c r="B112" s="211" t="s">
        <v>4</v>
      </c>
      <c r="C112" s="211">
        <v>3882</v>
      </c>
      <c r="D112" s="211" t="s">
        <v>304</v>
      </c>
      <c r="E112" s="211" t="s">
        <v>5</v>
      </c>
      <c r="F112" s="211" t="s">
        <v>5</v>
      </c>
      <c r="G112" s="211" t="s">
        <v>3724</v>
      </c>
      <c r="H112" s="211"/>
      <c r="I112" s="214">
        <v>14</v>
      </c>
      <c r="J112" s="214" t="s">
        <v>3525</v>
      </c>
    </row>
    <row r="113" spans="1:10" s="673" customFormat="1">
      <c r="A113" s="210">
        <v>43457</v>
      </c>
      <c r="B113" s="211" t="s">
        <v>4</v>
      </c>
      <c r="C113" s="211">
        <v>1411</v>
      </c>
      <c r="D113" s="211" t="s">
        <v>205</v>
      </c>
      <c r="E113" s="211" t="s">
        <v>7</v>
      </c>
      <c r="F113" s="211" t="s">
        <v>24</v>
      </c>
      <c r="G113" s="211" t="s">
        <v>3731</v>
      </c>
      <c r="H113" s="211"/>
      <c r="I113" s="214">
        <v>22</v>
      </c>
      <c r="J113" s="214" t="s">
        <v>3507</v>
      </c>
    </row>
    <row r="114" spans="1:10" s="673" customFormat="1">
      <c r="A114" s="210">
        <v>43458</v>
      </c>
      <c r="B114" s="211" t="s">
        <v>4</v>
      </c>
      <c r="C114" s="211">
        <v>6940</v>
      </c>
      <c r="D114" s="211" t="s">
        <v>177</v>
      </c>
      <c r="E114" s="211" t="s">
        <v>4</v>
      </c>
      <c r="F114" s="211" t="s">
        <v>24</v>
      </c>
      <c r="G114" s="211" t="s">
        <v>3733</v>
      </c>
      <c r="H114" s="211"/>
      <c r="I114" s="214">
        <v>29</v>
      </c>
      <c r="J114" s="214" t="s">
        <v>3618</v>
      </c>
    </row>
    <row r="115" spans="1:10" s="673" customFormat="1">
      <c r="A115" s="210">
        <v>43461</v>
      </c>
      <c r="B115" s="211" t="s">
        <v>4</v>
      </c>
      <c r="C115" s="211">
        <v>2240</v>
      </c>
      <c r="D115" s="211" t="s">
        <v>205</v>
      </c>
      <c r="E115" s="211" t="s">
        <v>5</v>
      </c>
      <c r="F115" s="211" t="s">
        <v>7</v>
      </c>
      <c r="G115" s="211" t="s">
        <v>3733</v>
      </c>
      <c r="H115" s="211"/>
      <c r="I115" s="214">
        <v>24</v>
      </c>
      <c r="J115" s="214" t="s">
        <v>3574</v>
      </c>
    </row>
    <row r="116" spans="1:10" s="673" customFormat="1">
      <c r="A116" s="210">
        <v>43443</v>
      </c>
      <c r="B116" s="211" t="s">
        <v>4</v>
      </c>
      <c r="C116" s="211">
        <v>3910</v>
      </c>
      <c r="D116" s="211" t="s">
        <v>175</v>
      </c>
      <c r="E116" s="211" t="s">
        <v>5</v>
      </c>
      <c r="F116" s="211" t="s">
        <v>7</v>
      </c>
      <c r="G116" s="211" t="s">
        <v>3725</v>
      </c>
      <c r="H116" s="211"/>
      <c r="I116" s="214">
        <v>12</v>
      </c>
      <c r="J116" s="214" t="s">
        <v>3539</v>
      </c>
    </row>
    <row r="117" spans="1:10" s="673" customFormat="1">
      <c r="A117" s="210">
        <v>43457</v>
      </c>
      <c r="B117" s="211" t="s">
        <v>4</v>
      </c>
      <c r="C117" s="211">
        <v>5753</v>
      </c>
      <c r="D117" s="211" t="s">
        <v>329</v>
      </c>
      <c r="E117" s="211" t="s">
        <v>5</v>
      </c>
      <c r="F117" s="211" t="s">
        <v>24</v>
      </c>
      <c r="G117" s="211" t="s">
        <v>3730</v>
      </c>
      <c r="H117" s="211"/>
      <c r="I117" s="214">
        <v>22</v>
      </c>
      <c r="J117" s="214" t="s">
        <v>3592</v>
      </c>
    </row>
    <row r="118" spans="1:10" s="673" customFormat="1">
      <c r="A118" s="210">
        <v>43457</v>
      </c>
      <c r="B118" s="211" t="s">
        <v>4</v>
      </c>
      <c r="C118" s="211">
        <v>6933</v>
      </c>
      <c r="D118" s="211" t="s">
        <v>801</v>
      </c>
      <c r="E118" s="211" t="s">
        <v>5</v>
      </c>
      <c r="F118" s="211" t="s">
        <v>24</v>
      </c>
      <c r="G118" s="211" t="s">
        <v>3730</v>
      </c>
      <c r="H118" s="211"/>
      <c r="I118" s="214">
        <v>33</v>
      </c>
      <c r="J118" s="214" t="s">
        <v>3609</v>
      </c>
    </row>
    <row r="119" spans="1:10" s="673" customFormat="1">
      <c r="A119" s="210">
        <v>43447</v>
      </c>
      <c r="B119" s="211" t="s">
        <v>4</v>
      </c>
      <c r="C119" s="211">
        <v>4524</v>
      </c>
      <c r="D119" s="211" t="s">
        <v>131</v>
      </c>
      <c r="E119" s="211" t="s">
        <v>24</v>
      </c>
      <c r="F119" s="211" t="s">
        <v>24</v>
      </c>
      <c r="G119" s="211" t="s">
        <v>3440</v>
      </c>
      <c r="H119" s="211"/>
      <c r="I119" s="214">
        <v>0</v>
      </c>
      <c r="J119" s="214">
        <v>0</v>
      </c>
    </row>
    <row r="120" spans="1:10" s="673" customFormat="1">
      <c r="A120" s="210">
        <v>43435</v>
      </c>
      <c r="B120" s="211" t="s">
        <v>4</v>
      </c>
      <c r="C120" s="211">
        <v>8437</v>
      </c>
      <c r="D120" s="211" t="s">
        <v>385</v>
      </c>
      <c r="E120" s="211" t="s">
        <v>5</v>
      </c>
      <c r="F120" s="211" t="s">
        <v>7</v>
      </c>
      <c r="G120" s="211" t="s">
        <v>123</v>
      </c>
      <c r="H120" s="211"/>
      <c r="I120" s="214">
        <v>26</v>
      </c>
      <c r="J120" s="214" t="s">
        <v>3499</v>
      </c>
    </row>
    <row r="121" spans="1:10" s="673" customFormat="1">
      <c r="A121" s="210">
        <v>43436</v>
      </c>
      <c r="B121" s="211" t="s">
        <v>4</v>
      </c>
      <c r="C121" s="211">
        <v>2410</v>
      </c>
      <c r="D121" s="211" t="s">
        <v>135</v>
      </c>
      <c r="E121" s="211" t="s">
        <v>7</v>
      </c>
      <c r="F121" s="211" t="s">
        <v>24</v>
      </c>
      <c r="G121" s="211" t="s">
        <v>123</v>
      </c>
      <c r="H121" s="211"/>
      <c r="I121" s="214">
        <v>22</v>
      </c>
      <c r="J121" s="214" t="s">
        <v>3509</v>
      </c>
    </row>
    <row r="122" spans="1:10" s="673" customFormat="1">
      <c r="A122" s="210">
        <v>43436</v>
      </c>
      <c r="B122" s="211" t="s">
        <v>4</v>
      </c>
      <c r="C122" s="211">
        <v>3944</v>
      </c>
      <c r="D122" s="211" t="s">
        <v>175</v>
      </c>
      <c r="E122" s="211" t="s">
        <v>5</v>
      </c>
      <c r="F122" s="211" t="s">
        <v>228</v>
      </c>
      <c r="G122" s="211" t="s">
        <v>123</v>
      </c>
      <c r="H122" s="211"/>
      <c r="I122" s="214">
        <v>16</v>
      </c>
      <c r="J122" s="214" t="s">
        <v>3516</v>
      </c>
    </row>
    <row r="123" spans="1:10" s="673" customFormat="1">
      <c r="A123" s="210">
        <v>43436</v>
      </c>
      <c r="B123" s="211" t="s">
        <v>4</v>
      </c>
      <c r="C123" s="211">
        <v>3943</v>
      </c>
      <c r="D123" s="211" t="s">
        <v>175</v>
      </c>
      <c r="E123" s="211" t="s">
        <v>7</v>
      </c>
      <c r="F123" s="211" t="s">
        <v>10</v>
      </c>
      <c r="G123" s="211" t="s">
        <v>123</v>
      </c>
      <c r="H123" s="211"/>
      <c r="I123" s="214">
        <v>13</v>
      </c>
      <c r="J123" s="214" t="s">
        <v>3517</v>
      </c>
    </row>
    <row r="124" spans="1:10" s="673" customFormat="1">
      <c r="A124" s="210">
        <v>43436</v>
      </c>
      <c r="B124" s="211" t="s">
        <v>4</v>
      </c>
      <c r="C124" s="211">
        <v>2141</v>
      </c>
      <c r="D124" s="211" t="s">
        <v>205</v>
      </c>
      <c r="E124" s="211" t="s">
        <v>7</v>
      </c>
      <c r="F124" s="211" t="s">
        <v>24</v>
      </c>
      <c r="G124" s="211" t="s">
        <v>123</v>
      </c>
      <c r="H124" s="211"/>
      <c r="I124" s="214">
        <v>24</v>
      </c>
      <c r="J124" s="214">
        <v>28</v>
      </c>
    </row>
    <row r="125" spans="1:10" s="673" customFormat="1">
      <c r="A125" s="210">
        <v>43436</v>
      </c>
      <c r="B125" s="211" t="s">
        <v>4</v>
      </c>
      <c r="C125" s="211">
        <v>3429</v>
      </c>
      <c r="D125" s="211" t="s">
        <v>168</v>
      </c>
      <c r="E125" s="211" t="s">
        <v>35</v>
      </c>
      <c r="F125" s="211" t="s">
        <v>5</v>
      </c>
      <c r="G125" s="211" t="s">
        <v>123</v>
      </c>
      <c r="H125" s="211"/>
      <c r="I125" s="214">
        <v>17</v>
      </c>
      <c r="J125" s="214" t="s">
        <v>3519</v>
      </c>
    </row>
    <row r="126" spans="1:10" s="673" customFormat="1">
      <c r="A126" s="210">
        <v>43440</v>
      </c>
      <c r="B126" s="211" t="s">
        <v>4</v>
      </c>
      <c r="C126" s="211">
        <v>4606</v>
      </c>
      <c r="D126" s="211" t="s">
        <v>207</v>
      </c>
      <c r="E126" s="211" t="s">
        <v>5</v>
      </c>
      <c r="F126" s="211" t="s">
        <v>6</v>
      </c>
      <c r="G126" s="211" t="s">
        <v>123</v>
      </c>
      <c r="H126" s="211"/>
      <c r="I126" s="214">
        <v>7</v>
      </c>
      <c r="J126" s="669" t="s">
        <v>3530</v>
      </c>
    </row>
    <row r="127" spans="1:10" s="673" customFormat="1">
      <c r="A127" s="210">
        <v>43456</v>
      </c>
      <c r="B127" s="211" t="s">
        <v>4</v>
      </c>
      <c r="C127" s="211">
        <v>4613</v>
      </c>
      <c r="D127" s="211" t="s">
        <v>131</v>
      </c>
      <c r="E127" s="211" t="s">
        <v>5</v>
      </c>
      <c r="F127" s="211" t="s">
        <v>7</v>
      </c>
      <c r="G127" s="211" t="s">
        <v>123</v>
      </c>
      <c r="H127" s="211"/>
      <c r="I127" s="214"/>
      <c r="J127" s="214"/>
    </row>
    <row r="128" spans="1:10" s="673" customFormat="1">
      <c r="A128" s="210">
        <v>43456</v>
      </c>
      <c r="B128" s="211" t="s">
        <v>4</v>
      </c>
      <c r="C128" s="211">
        <v>3383</v>
      </c>
      <c r="D128" s="211" t="s">
        <v>333</v>
      </c>
      <c r="E128" s="211" t="s">
        <v>5</v>
      </c>
      <c r="F128" s="211" t="s">
        <v>6</v>
      </c>
      <c r="G128" s="211" t="s">
        <v>123</v>
      </c>
      <c r="H128" s="211"/>
      <c r="I128" s="214">
        <v>16</v>
      </c>
      <c r="J128" s="214" t="s">
        <v>3579</v>
      </c>
    </row>
    <row r="129" spans="1:10" s="673" customFormat="1">
      <c r="A129" s="210">
        <v>43456</v>
      </c>
      <c r="B129" s="211" t="s">
        <v>4</v>
      </c>
      <c r="C129" s="211">
        <v>6830</v>
      </c>
      <c r="D129" s="211" t="s">
        <v>308</v>
      </c>
      <c r="E129" s="211" t="s">
        <v>5</v>
      </c>
      <c r="F129" s="211" t="s">
        <v>363</v>
      </c>
      <c r="G129" s="211" t="s">
        <v>123</v>
      </c>
      <c r="H129" s="211"/>
      <c r="I129" s="214">
        <v>42</v>
      </c>
      <c r="J129" s="214" t="s">
        <v>3580</v>
      </c>
    </row>
    <row r="130" spans="1:10" s="673" customFormat="1">
      <c r="A130" s="210">
        <v>43457</v>
      </c>
      <c r="B130" s="211" t="s">
        <v>4</v>
      </c>
      <c r="C130" s="211">
        <v>5899</v>
      </c>
      <c r="D130" s="211" t="s">
        <v>3581</v>
      </c>
      <c r="E130" s="211" t="s">
        <v>363</v>
      </c>
      <c r="F130" s="211" t="s">
        <v>24</v>
      </c>
      <c r="G130" s="211" t="s">
        <v>123</v>
      </c>
      <c r="H130" s="211"/>
      <c r="I130" s="214">
        <v>29</v>
      </c>
      <c r="J130" s="214" t="s">
        <v>3582</v>
      </c>
    </row>
    <row r="131" spans="1:10" s="673" customFormat="1">
      <c r="A131" s="210">
        <v>43457</v>
      </c>
      <c r="B131" s="211" t="s">
        <v>4</v>
      </c>
      <c r="C131" s="211">
        <v>8245</v>
      </c>
      <c r="D131" s="211" t="s">
        <v>162</v>
      </c>
      <c r="E131" s="211" t="s">
        <v>5</v>
      </c>
      <c r="F131" s="211" t="s">
        <v>228</v>
      </c>
      <c r="G131" s="211" t="s">
        <v>123</v>
      </c>
      <c r="H131" s="211"/>
      <c r="I131" s="214">
        <v>24</v>
      </c>
      <c r="J131" s="214" t="s">
        <v>3519</v>
      </c>
    </row>
    <row r="132" spans="1:10" s="673" customFormat="1">
      <c r="A132" s="210">
        <v>43457</v>
      </c>
      <c r="B132" s="211" t="s">
        <v>4</v>
      </c>
      <c r="C132" s="211">
        <v>4879</v>
      </c>
      <c r="D132" s="211" t="s">
        <v>317</v>
      </c>
      <c r="E132" s="211" t="s">
        <v>5</v>
      </c>
      <c r="F132" s="211" t="s">
        <v>7</v>
      </c>
      <c r="G132" s="211" t="s">
        <v>123</v>
      </c>
      <c r="H132" s="211"/>
      <c r="I132" s="214">
        <v>12</v>
      </c>
      <c r="J132" s="214" t="s">
        <v>3593</v>
      </c>
    </row>
    <row r="133" spans="1:10" s="673" customFormat="1">
      <c r="A133" s="210">
        <v>43457</v>
      </c>
      <c r="B133" s="211" t="s">
        <v>4</v>
      </c>
      <c r="C133" s="211">
        <v>3863</v>
      </c>
      <c r="D133" s="211" t="s">
        <v>304</v>
      </c>
      <c r="E133" s="211" t="s">
        <v>5</v>
      </c>
      <c r="F133" s="211" t="s">
        <v>6</v>
      </c>
      <c r="G133" s="211" t="s">
        <v>123</v>
      </c>
      <c r="H133" s="211"/>
      <c r="I133" s="214">
        <v>15</v>
      </c>
      <c r="J133" s="214" t="s">
        <v>3602</v>
      </c>
    </row>
    <row r="134" spans="1:10" s="673" customFormat="1">
      <c r="A134" s="210">
        <v>43458</v>
      </c>
      <c r="B134" s="211" t="s">
        <v>4</v>
      </c>
      <c r="C134" s="211">
        <v>8284</v>
      </c>
      <c r="D134" s="211" t="s">
        <v>916</v>
      </c>
      <c r="E134" s="211" t="s">
        <v>24</v>
      </c>
      <c r="F134" s="211" t="s">
        <v>5</v>
      </c>
      <c r="G134" s="211" t="s">
        <v>123</v>
      </c>
      <c r="H134" s="211"/>
      <c r="I134" s="214">
        <v>27</v>
      </c>
      <c r="J134" s="214" t="s">
        <v>3514</v>
      </c>
    </row>
    <row r="135" spans="1:10" s="673" customFormat="1">
      <c r="A135" s="210">
        <v>43461</v>
      </c>
      <c r="B135" s="211" t="s">
        <v>4</v>
      </c>
      <c r="C135" s="211">
        <v>4955</v>
      </c>
      <c r="D135" s="211" t="s">
        <v>152</v>
      </c>
      <c r="E135" s="211" t="s">
        <v>7</v>
      </c>
      <c r="F135" s="211" t="s">
        <v>5</v>
      </c>
      <c r="G135" s="211" t="s">
        <v>123</v>
      </c>
      <c r="H135" s="211"/>
      <c r="I135" s="214">
        <v>13</v>
      </c>
      <c r="J135" s="214">
        <v>7</v>
      </c>
    </row>
    <row r="136" spans="1:10" s="673" customFormat="1">
      <c r="A136" s="210">
        <v>43461</v>
      </c>
      <c r="B136" s="211" t="s">
        <v>6</v>
      </c>
      <c r="C136" s="211">
        <v>10717</v>
      </c>
      <c r="D136" s="211" t="s">
        <v>433</v>
      </c>
      <c r="E136" s="211" t="s">
        <v>6</v>
      </c>
      <c r="F136" s="211" t="s">
        <v>24</v>
      </c>
      <c r="G136" s="211" t="s">
        <v>123</v>
      </c>
      <c r="H136" s="211"/>
      <c r="I136" s="214"/>
      <c r="J136" s="214"/>
    </row>
    <row r="137" spans="1:10" s="673" customFormat="1">
      <c r="A137" s="210">
        <v>43461</v>
      </c>
      <c r="B137" s="211" t="s">
        <v>4</v>
      </c>
      <c r="C137" s="211">
        <v>8242</v>
      </c>
      <c r="D137" s="211" t="s">
        <v>162</v>
      </c>
      <c r="E137" s="211" t="s">
        <v>7</v>
      </c>
      <c r="F137" s="211" t="s">
        <v>5</v>
      </c>
      <c r="G137" s="211" t="s">
        <v>123</v>
      </c>
      <c r="H137" s="211"/>
      <c r="I137" s="214">
        <v>24</v>
      </c>
      <c r="J137" s="214" t="s">
        <v>3528</v>
      </c>
    </row>
    <row r="138" spans="1:10" s="673" customFormat="1">
      <c r="A138" s="210">
        <v>43461</v>
      </c>
      <c r="B138" s="211" t="s">
        <v>4</v>
      </c>
      <c r="C138" s="211">
        <v>8281</v>
      </c>
      <c r="D138" s="211" t="s">
        <v>916</v>
      </c>
      <c r="E138" s="211" t="s">
        <v>5</v>
      </c>
      <c r="F138" s="211" t="s">
        <v>7</v>
      </c>
      <c r="G138" s="211" t="s">
        <v>123</v>
      </c>
      <c r="H138" s="211"/>
      <c r="I138" s="214">
        <v>28</v>
      </c>
      <c r="J138" s="214" t="s">
        <v>3514</v>
      </c>
    </row>
    <row r="139" spans="1:10" s="673" customFormat="1">
      <c r="A139" s="210">
        <v>43462</v>
      </c>
      <c r="B139" s="211" t="s">
        <v>4</v>
      </c>
      <c r="C139" s="211">
        <v>4382</v>
      </c>
      <c r="D139" s="211" t="s">
        <v>158</v>
      </c>
      <c r="E139" s="211" t="s">
        <v>5</v>
      </c>
      <c r="F139" s="211" t="s">
        <v>7</v>
      </c>
      <c r="G139" s="211" t="s">
        <v>123</v>
      </c>
      <c r="H139" s="211"/>
      <c r="I139" s="214">
        <v>10</v>
      </c>
      <c r="J139" s="214">
        <v>7</v>
      </c>
    </row>
    <row r="140" spans="1:10" s="673" customFormat="1">
      <c r="A140" s="210">
        <v>43462</v>
      </c>
      <c r="B140" s="211" t="s">
        <v>4</v>
      </c>
      <c r="C140" s="211">
        <v>1254</v>
      </c>
      <c r="D140" s="211" t="s">
        <v>205</v>
      </c>
      <c r="E140" s="211" t="s">
        <v>5</v>
      </c>
      <c r="F140" s="211" t="s">
        <v>7</v>
      </c>
      <c r="G140" s="211" t="s">
        <v>123</v>
      </c>
      <c r="H140" s="211"/>
      <c r="I140" s="214">
        <v>19</v>
      </c>
      <c r="J140" s="214" t="s">
        <v>3597</v>
      </c>
    </row>
    <row r="141" spans="1:10" s="673" customFormat="1">
      <c r="A141" s="210">
        <v>43462</v>
      </c>
      <c r="B141" s="211" t="s">
        <v>4</v>
      </c>
      <c r="C141" s="211">
        <v>7417</v>
      </c>
      <c r="D141" s="211" t="s">
        <v>488</v>
      </c>
      <c r="E141" s="211" t="s">
        <v>5</v>
      </c>
      <c r="F141" s="211" t="s">
        <v>7</v>
      </c>
      <c r="G141" s="211" t="s">
        <v>123</v>
      </c>
      <c r="H141" s="211"/>
      <c r="I141" s="214">
        <v>42</v>
      </c>
      <c r="J141" s="214" t="s">
        <v>3663</v>
      </c>
    </row>
    <row r="142" spans="1:10" s="673" customFormat="1">
      <c r="A142" s="210">
        <v>43462</v>
      </c>
      <c r="B142" s="211" t="s">
        <v>4</v>
      </c>
      <c r="C142" s="211">
        <v>4783</v>
      </c>
      <c r="D142" s="211" t="s">
        <v>180</v>
      </c>
      <c r="E142" s="211" t="s">
        <v>25</v>
      </c>
      <c r="F142" s="211" t="s">
        <v>5</v>
      </c>
      <c r="G142" s="211" t="s">
        <v>123</v>
      </c>
      <c r="H142" s="211"/>
      <c r="I142" s="214">
        <v>10</v>
      </c>
      <c r="J142" s="214" t="s">
        <v>3677</v>
      </c>
    </row>
    <row r="143" spans="1:10" s="673" customFormat="1">
      <c r="A143" s="210">
        <v>43462</v>
      </c>
      <c r="B143" s="211" t="s">
        <v>4</v>
      </c>
      <c r="C143" s="211">
        <v>5973</v>
      </c>
      <c r="D143" s="211" t="s">
        <v>179</v>
      </c>
      <c r="E143" s="211" t="s">
        <v>78</v>
      </c>
      <c r="F143" s="211" t="s">
        <v>7</v>
      </c>
      <c r="G143" s="211" t="s">
        <v>123</v>
      </c>
      <c r="H143" s="211"/>
      <c r="I143" s="214">
        <v>28</v>
      </c>
      <c r="J143" s="214">
        <v>30</v>
      </c>
    </row>
    <row r="144" spans="1:10" s="673" customFormat="1">
      <c r="A144" s="210">
        <v>43462</v>
      </c>
      <c r="B144" s="211" t="s">
        <v>4</v>
      </c>
      <c r="C144" s="211">
        <v>3911</v>
      </c>
      <c r="D144" s="211" t="s">
        <v>175</v>
      </c>
      <c r="E144" s="211" t="s">
        <v>5</v>
      </c>
      <c r="F144" s="211" t="s">
        <v>363</v>
      </c>
      <c r="G144" s="211" t="s">
        <v>123</v>
      </c>
      <c r="H144" s="211"/>
      <c r="I144" s="214">
        <v>15</v>
      </c>
      <c r="J144" s="214" t="s">
        <v>3680</v>
      </c>
    </row>
    <row r="145" spans="1:10" s="673" customFormat="1">
      <c r="A145" s="210">
        <v>43462</v>
      </c>
      <c r="B145" s="211" t="s">
        <v>4</v>
      </c>
      <c r="C145" s="211">
        <v>3882</v>
      </c>
      <c r="D145" s="211" t="s">
        <v>304</v>
      </c>
      <c r="E145" s="211" t="s">
        <v>5</v>
      </c>
      <c r="F145" s="211" t="s">
        <v>363</v>
      </c>
      <c r="G145" s="211" t="s">
        <v>123</v>
      </c>
      <c r="H145" s="211"/>
      <c r="I145" s="214">
        <v>14</v>
      </c>
      <c r="J145" s="214" t="s">
        <v>3625</v>
      </c>
    </row>
    <row r="146" spans="1:10" s="673" customFormat="1">
      <c r="A146" s="210">
        <v>43462</v>
      </c>
      <c r="B146" s="211" t="s">
        <v>7</v>
      </c>
      <c r="C146" s="211">
        <v>57330</v>
      </c>
      <c r="D146" s="211" t="s">
        <v>2925</v>
      </c>
      <c r="E146" s="211" t="s">
        <v>7</v>
      </c>
      <c r="F146" s="211" t="s">
        <v>7</v>
      </c>
      <c r="G146" s="211" t="s">
        <v>123</v>
      </c>
      <c r="H146" s="211"/>
      <c r="I146" s="214">
        <v>25</v>
      </c>
      <c r="J146" s="214" t="s">
        <v>3640</v>
      </c>
    </row>
    <row r="147" spans="1:10" s="673" customFormat="1">
      <c r="A147" s="210">
        <v>43462</v>
      </c>
      <c r="B147" s="211" t="s">
        <v>4</v>
      </c>
      <c r="C147" s="211">
        <v>3209</v>
      </c>
      <c r="D147" s="211" t="s">
        <v>333</v>
      </c>
      <c r="E147" s="211" t="s">
        <v>9</v>
      </c>
      <c r="F147" s="211" t="s">
        <v>5</v>
      </c>
      <c r="G147" s="211" t="s">
        <v>123</v>
      </c>
      <c r="H147" s="211"/>
      <c r="I147" s="214">
        <v>20</v>
      </c>
      <c r="J147" s="214" t="s">
        <v>3686</v>
      </c>
    </row>
    <row r="148" spans="1:10" s="673" customFormat="1">
      <c r="A148" s="210">
        <v>43464</v>
      </c>
      <c r="B148" s="211" t="s">
        <v>4</v>
      </c>
      <c r="C148" s="211">
        <v>8277</v>
      </c>
      <c r="D148" s="211" t="s">
        <v>162</v>
      </c>
      <c r="E148" s="211" t="s">
        <v>9</v>
      </c>
      <c r="F148" s="211" t="s">
        <v>3713</v>
      </c>
      <c r="G148" s="211" t="s">
        <v>123</v>
      </c>
      <c r="H148" s="211"/>
      <c r="I148" s="214">
        <v>22</v>
      </c>
      <c r="J148" s="214">
        <v>18</v>
      </c>
    </row>
    <row r="149" spans="1:10" s="673" customFormat="1">
      <c r="A149" s="210">
        <v>43464</v>
      </c>
      <c r="B149" s="211" t="s">
        <v>4</v>
      </c>
      <c r="C149" s="211">
        <v>3415</v>
      </c>
      <c r="D149" s="211" t="s">
        <v>168</v>
      </c>
      <c r="E149" s="211" t="s">
        <v>5</v>
      </c>
      <c r="F149" s="211" t="s">
        <v>6</v>
      </c>
      <c r="G149" s="211" t="s">
        <v>123</v>
      </c>
      <c r="H149" s="211"/>
      <c r="I149" s="214">
        <v>18</v>
      </c>
      <c r="J149" s="214">
        <v>20</v>
      </c>
    </row>
    <row r="150" spans="1:10" s="673" customFormat="1">
      <c r="A150" s="210">
        <v>43464</v>
      </c>
      <c r="B150" s="211" t="s">
        <v>4</v>
      </c>
      <c r="C150" s="211">
        <v>6922</v>
      </c>
      <c r="D150" s="211" t="s">
        <v>2451</v>
      </c>
      <c r="E150" s="211" t="s">
        <v>5</v>
      </c>
      <c r="F150" s="211" t="s">
        <v>5</v>
      </c>
      <c r="G150" s="211" t="s">
        <v>123</v>
      </c>
      <c r="H150" s="211"/>
      <c r="I150" s="214">
        <v>39</v>
      </c>
      <c r="J150" s="214">
        <v>59</v>
      </c>
    </row>
    <row r="151" spans="1:10" s="673" customFormat="1">
      <c r="A151" s="210">
        <v>43464</v>
      </c>
      <c r="B151" s="211" t="s">
        <v>4</v>
      </c>
      <c r="C151" s="211">
        <v>7346</v>
      </c>
      <c r="D151" s="211" t="s">
        <v>302</v>
      </c>
      <c r="E151" s="211" t="s">
        <v>6</v>
      </c>
      <c r="F151" s="211" t="s">
        <v>5</v>
      </c>
      <c r="G151" s="211" t="s">
        <v>123</v>
      </c>
      <c r="H151" s="211"/>
      <c r="I151" s="214">
        <v>30</v>
      </c>
      <c r="J151" s="214">
        <v>36</v>
      </c>
    </row>
    <row r="152" spans="1:10" s="673" customFormat="1">
      <c r="A152" s="210">
        <v>43464</v>
      </c>
      <c r="B152" s="211" t="s">
        <v>4</v>
      </c>
      <c r="C152" s="211">
        <v>8223</v>
      </c>
      <c r="D152" s="211" t="s">
        <v>162</v>
      </c>
      <c r="E152" s="211" t="s">
        <v>5</v>
      </c>
      <c r="F152" s="211" t="s">
        <v>5</v>
      </c>
      <c r="G152" s="211" t="s">
        <v>123</v>
      </c>
      <c r="H152" s="211"/>
      <c r="I152" s="214">
        <v>23</v>
      </c>
      <c r="J152" s="214">
        <v>18</v>
      </c>
    </row>
    <row r="153" spans="1:10" s="673" customFormat="1">
      <c r="A153" s="210">
        <v>43464</v>
      </c>
      <c r="B153" s="211" t="s">
        <v>4</v>
      </c>
      <c r="C153" s="211">
        <v>8462</v>
      </c>
      <c r="D153" s="211" t="s">
        <v>1655</v>
      </c>
      <c r="E153" s="211" t="s">
        <v>5</v>
      </c>
      <c r="F153" s="211" t="s">
        <v>5</v>
      </c>
      <c r="G153" s="211" t="s">
        <v>123</v>
      </c>
      <c r="H153" s="211"/>
      <c r="I153" s="214">
        <v>29</v>
      </c>
      <c r="J153" s="214">
        <v>23</v>
      </c>
    </row>
    <row r="154" spans="1:10" s="673" customFormat="1">
      <c r="A154" s="210">
        <v>43464</v>
      </c>
      <c r="B154" s="211" t="s">
        <v>4</v>
      </c>
      <c r="C154" s="211">
        <v>4981</v>
      </c>
      <c r="D154" s="211" t="s">
        <v>3540</v>
      </c>
      <c r="E154" s="211" t="s">
        <v>5</v>
      </c>
      <c r="F154" s="211" t="s">
        <v>5</v>
      </c>
      <c r="G154" s="211" t="s">
        <v>123</v>
      </c>
      <c r="H154" s="211"/>
      <c r="I154" s="214">
        <v>16</v>
      </c>
      <c r="J154" s="214">
        <v>17</v>
      </c>
    </row>
    <row r="155" spans="1:10" s="673" customFormat="1">
      <c r="A155" s="210">
        <v>43465</v>
      </c>
      <c r="B155" s="211" t="s">
        <v>22</v>
      </c>
      <c r="C155" s="211">
        <v>6780</v>
      </c>
      <c r="D155" s="211" t="s">
        <v>370</v>
      </c>
      <c r="E155" s="211" t="s">
        <v>3708</v>
      </c>
      <c r="F155" s="211" t="s">
        <v>7</v>
      </c>
      <c r="G155" s="211" t="s">
        <v>123</v>
      </c>
      <c r="H155" s="211"/>
      <c r="I155" s="214">
        <v>18</v>
      </c>
      <c r="J155" s="214">
        <v>14</v>
      </c>
    </row>
    <row r="156" spans="1:10" s="673" customFormat="1">
      <c r="A156" s="210">
        <v>43464</v>
      </c>
      <c r="B156" s="211" t="s">
        <v>4</v>
      </c>
      <c r="C156" s="211">
        <v>4279</v>
      </c>
      <c r="D156" s="211" t="s">
        <v>3707</v>
      </c>
      <c r="E156" s="211" t="s">
        <v>3708</v>
      </c>
      <c r="F156" s="211" t="s">
        <v>6</v>
      </c>
      <c r="G156" s="211" t="s">
        <v>478</v>
      </c>
      <c r="H156" s="211"/>
      <c r="I156" s="214">
        <v>13</v>
      </c>
      <c r="J156" s="214">
        <v>11</v>
      </c>
    </row>
    <row r="157" spans="1:10" s="673" customFormat="1">
      <c r="A157" s="210">
        <v>43464</v>
      </c>
      <c r="B157" s="211" t="s">
        <v>4</v>
      </c>
      <c r="C157" s="211">
        <v>3855</v>
      </c>
      <c r="D157" s="211" t="s">
        <v>304</v>
      </c>
      <c r="E157" s="211" t="s">
        <v>25</v>
      </c>
      <c r="F157" s="211" t="s">
        <v>7</v>
      </c>
      <c r="G157" s="211" t="s">
        <v>3718</v>
      </c>
      <c r="H157" s="211"/>
      <c r="I157" s="214">
        <v>13</v>
      </c>
      <c r="J157" s="214">
        <v>13</v>
      </c>
    </row>
    <row r="158" spans="1:10" s="673" customFormat="1">
      <c r="A158" s="210">
        <v>43458</v>
      </c>
      <c r="B158" s="211" t="s">
        <v>7</v>
      </c>
      <c r="C158" s="211">
        <v>54350</v>
      </c>
      <c r="D158" s="211" t="s">
        <v>2388</v>
      </c>
      <c r="E158" s="211" t="s">
        <v>100</v>
      </c>
      <c r="F158" s="211" t="s">
        <v>9</v>
      </c>
      <c r="G158" s="211" t="s">
        <v>1880</v>
      </c>
      <c r="H158" s="211"/>
      <c r="I158" s="214">
        <v>20</v>
      </c>
      <c r="J158" s="214" t="s">
        <v>3619</v>
      </c>
    </row>
    <row r="159" spans="1:10" s="673" customFormat="1">
      <c r="A159" s="210">
        <v>43458</v>
      </c>
      <c r="B159" s="211" t="s">
        <v>7</v>
      </c>
      <c r="C159" s="211">
        <v>54700</v>
      </c>
      <c r="D159" s="211" t="s">
        <v>3616</v>
      </c>
      <c r="E159" s="211" t="s">
        <v>7</v>
      </c>
      <c r="F159" s="211" t="s">
        <v>24</v>
      </c>
      <c r="G159" s="211" t="s">
        <v>2770</v>
      </c>
      <c r="H159" s="211"/>
      <c r="I159" s="214">
        <v>67</v>
      </c>
      <c r="J159" s="214" t="s">
        <v>3617</v>
      </c>
    </row>
    <row r="160" spans="1:10" s="673" customFormat="1">
      <c r="A160" s="210">
        <v>43461</v>
      </c>
      <c r="B160" s="211" t="s">
        <v>4</v>
      </c>
      <c r="C160" s="211">
        <v>8224</v>
      </c>
      <c r="D160" s="211" t="s">
        <v>162</v>
      </c>
      <c r="E160" s="211" t="s">
        <v>5</v>
      </c>
      <c r="F160" s="211" t="s">
        <v>7</v>
      </c>
      <c r="G160" s="211" t="s">
        <v>2770</v>
      </c>
      <c r="H160" s="211"/>
      <c r="I160" s="214">
        <v>25</v>
      </c>
      <c r="J160" s="214">
        <v>20</v>
      </c>
    </row>
    <row r="161" spans="1:10" s="673" customFormat="1">
      <c r="A161" s="210">
        <v>43463</v>
      </c>
      <c r="B161" s="211" t="s">
        <v>4</v>
      </c>
      <c r="C161" s="211">
        <v>5369</v>
      </c>
      <c r="D161" s="211" t="s">
        <v>155</v>
      </c>
      <c r="E161" s="211" t="s">
        <v>24</v>
      </c>
      <c r="F161" s="211" t="s">
        <v>28</v>
      </c>
      <c r="G161" s="211" t="s">
        <v>3697</v>
      </c>
      <c r="H161" s="211"/>
      <c r="I161" s="214">
        <v>28</v>
      </c>
      <c r="J161" s="214">
        <v>42</v>
      </c>
    </row>
    <row r="162" spans="1:10" s="673" customFormat="1">
      <c r="A162" s="210">
        <v>43464</v>
      </c>
      <c r="B162" s="211" t="s">
        <v>7</v>
      </c>
      <c r="C162" s="211">
        <v>57330</v>
      </c>
      <c r="D162" s="211" t="s">
        <v>2925</v>
      </c>
      <c r="E162" s="211" t="s">
        <v>7</v>
      </c>
      <c r="F162" s="211" t="s">
        <v>7</v>
      </c>
      <c r="G162" s="211" t="s">
        <v>3709</v>
      </c>
      <c r="H162" s="211"/>
      <c r="I162" s="214">
        <v>25</v>
      </c>
      <c r="J162" s="214">
        <v>33</v>
      </c>
    </row>
    <row r="163" spans="1:10" s="673" customFormat="1">
      <c r="A163" s="210">
        <v>43443</v>
      </c>
      <c r="B163" s="211" t="s">
        <v>4</v>
      </c>
      <c r="C163" s="211">
        <v>2139</v>
      </c>
      <c r="D163" s="211" t="s">
        <v>205</v>
      </c>
      <c r="E163" s="211" t="s">
        <v>79</v>
      </c>
      <c r="F163" s="211" t="s">
        <v>24</v>
      </c>
      <c r="G163" s="211" t="s">
        <v>98</v>
      </c>
      <c r="H163" s="211"/>
      <c r="I163" s="214">
        <v>25</v>
      </c>
      <c r="J163" s="214" t="s">
        <v>3522</v>
      </c>
    </row>
    <row r="164" spans="1:10" s="673" customFormat="1">
      <c r="A164" s="210">
        <v>43436</v>
      </c>
      <c r="B164" s="211" t="s">
        <v>6</v>
      </c>
      <c r="C164" s="211">
        <v>54329</v>
      </c>
      <c r="D164" s="211" t="s">
        <v>868</v>
      </c>
      <c r="E164" s="211" t="s">
        <v>6</v>
      </c>
      <c r="F164" s="211" t="s">
        <v>24</v>
      </c>
      <c r="G164" s="211" t="s">
        <v>42</v>
      </c>
      <c r="H164" s="211"/>
      <c r="I164" s="214">
        <v>60</v>
      </c>
      <c r="J164" s="214" t="s">
        <v>3515</v>
      </c>
    </row>
    <row r="165" spans="1:10" s="673" customFormat="1">
      <c r="A165" s="210">
        <v>43437</v>
      </c>
      <c r="B165" s="211" t="s">
        <v>22</v>
      </c>
      <c r="C165" s="211">
        <v>7000</v>
      </c>
      <c r="D165" s="211" t="s">
        <v>1193</v>
      </c>
      <c r="E165" s="211" t="s">
        <v>7</v>
      </c>
      <c r="F165" s="211" t="s">
        <v>7</v>
      </c>
      <c r="G165" s="211" t="s">
        <v>42</v>
      </c>
      <c r="H165" s="211"/>
      <c r="I165" s="214">
        <v>142</v>
      </c>
      <c r="J165" s="214">
        <v>222</v>
      </c>
    </row>
    <row r="166" spans="1:10" s="673" customFormat="1">
      <c r="A166" s="210">
        <v>43442</v>
      </c>
      <c r="B166" s="211" t="s">
        <v>4</v>
      </c>
      <c r="C166" s="211">
        <v>2349</v>
      </c>
      <c r="D166" s="211" t="s">
        <v>205</v>
      </c>
      <c r="E166" s="211" t="s">
        <v>24</v>
      </c>
      <c r="F166" s="211" t="s">
        <v>24</v>
      </c>
      <c r="G166" s="211" t="s">
        <v>42</v>
      </c>
      <c r="H166" s="211"/>
      <c r="I166" s="214">
        <v>25</v>
      </c>
      <c r="J166" s="214" t="s">
        <v>3522</v>
      </c>
    </row>
    <row r="167" spans="1:10" s="673" customFormat="1">
      <c r="A167" s="210">
        <v>43450</v>
      </c>
      <c r="B167" s="211" t="s">
        <v>4</v>
      </c>
      <c r="C167" s="211">
        <v>8043</v>
      </c>
      <c r="D167" s="211" t="s">
        <v>135</v>
      </c>
      <c r="E167" s="211" t="s">
        <v>24</v>
      </c>
      <c r="F167" s="211" t="s">
        <v>639</v>
      </c>
      <c r="G167" s="211" t="s">
        <v>42</v>
      </c>
      <c r="H167" s="211"/>
      <c r="I167" s="214">
        <v>21</v>
      </c>
      <c r="J167" s="214" t="s">
        <v>3562</v>
      </c>
    </row>
    <row r="168" spans="1:10" s="673" customFormat="1">
      <c r="A168" s="210">
        <v>43457</v>
      </c>
      <c r="B168" s="211" t="s">
        <v>4</v>
      </c>
      <c r="C168" s="211">
        <v>2181</v>
      </c>
      <c r="D168" s="211" t="s">
        <v>205</v>
      </c>
      <c r="E168" s="211" t="s">
        <v>5</v>
      </c>
      <c r="F168" s="211" t="s">
        <v>24</v>
      </c>
      <c r="G168" s="211" t="s">
        <v>42</v>
      </c>
      <c r="H168" s="211"/>
      <c r="I168" s="214">
        <v>29</v>
      </c>
      <c r="J168" s="214" t="s">
        <v>3597</v>
      </c>
    </row>
    <row r="169" spans="1:10" s="673" customFormat="1">
      <c r="A169" s="210">
        <v>43457</v>
      </c>
      <c r="B169" s="211" t="s">
        <v>7</v>
      </c>
      <c r="C169" s="211">
        <v>57420</v>
      </c>
      <c r="D169" s="211" t="s">
        <v>3611</v>
      </c>
      <c r="E169" s="211" t="s">
        <v>7</v>
      </c>
      <c r="F169" s="211" t="s">
        <v>24</v>
      </c>
      <c r="G169" s="211" t="s">
        <v>42</v>
      </c>
      <c r="H169" s="211"/>
      <c r="I169" s="214">
        <v>61</v>
      </c>
      <c r="J169" s="214" t="s">
        <v>3612</v>
      </c>
    </row>
    <row r="170" spans="1:10" s="673" customFormat="1">
      <c r="A170" s="210">
        <v>43461</v>
      </c>
      <c r="B170" s="211" t="s">
        <v>4</v>
      </c>
      <c r="C170" s="211">
        <v>6419</v>
      </c>
      <c r="D170" s="211" t="s">
        <v>157</v>
      </c>
      <c r="E170" s="211" t="s">
        <v>5</v>
      </c>
      <c r="F170" s="211" t="s">
        <v>24</v>
      </c>
      <c r="G170" s="211" t="s">
        <v>42</v>
      </c>
      <c r="H170" s="211"/>
      <c r="I170" s="214">
        <v>46</v>
      </c>
      <c r="J170" s="214" t="s">
        <v>3629</v>
      </c>
    </row>
    <row r="171" spans="1:10" s="673" customFormat="1">
      <c r="A171" s="210">
        <v>43461</v>
      </c>
      <c r="B171" s="211" t="s">
        <v>4</v>
      </c>
      <c r="C171" s="211">
        <v>4440</v>
      </c>
      <c r="D171" s="211" t="s">
        <v>158</v>
      </c>
      <c r="E171" s="211" t="s">
        <v>5</v>
      </c>
      <c r="F171" s="211" t="s">
        <v>7</v>
      </c>
      <c r="G171" s="211" t="s">
        <v>42</v>
      </c>
      <c r="H171" s="211"/>
      <c r="I171" s="214">
        <v>7</v>
      </c>
      <c r="J171" s="214" t="s">
        <v>3638</v>
      </c>
    </row>
    <row r="172" spans="1:10" s="673" customFormat="1">
      <c r="A172" s="210">
        <v>43462</v>
      </c>
      <c r="B172" s="211" t="s">
        <v>4</v>
      </c>
      <c r="C172" s="211">
        <v>4470</v>
      </c>
      <c r="D172" s="211" t="s">
        <v>158</v>
      </c>
      <c r="E172" s="211" t="s">
        <v>237</v>
      </c>
      <c r="F172" s="211" t="s">
        <v>7</v>
      </c>
      <c r="G172" s="211" t="s">
        <v>42</v>
      </c>
      <c r="H172" s="211"/>
      <c r="I172" s="214">
        <v>6</v>
      </c>
      <c r="J172" s="214" t="s">
        <v>3673</v>
      </c>
    </row>
    <row r="173" spans="1:10" s="673" customFormat="1">
      <c r="A173" s="210">
        <v>43462</v>
      </c>
      <c r="B173" s="211" t="s">
        <v>4</v>
      </c>
      <c r="C173" s="211">
        <v>9908</v>
      </c>
      <c r="D173" s="211" t="s">
        <v>3416</v>
      </c>
      <c r="E173" s="211" t="s">
        <v>5</v>
      </c>
      <c r="F173" s="211" t="s">
        <v>24</v>
      </c>
      <c r="G173" s="211" t="s">
        <v>42</v>
      </c>
      <c r="H173" s="211"/>
      <c r="I173" s="214">
        <v>79</v>
      </c>
      <c r="J173" s="214">
        <v>103</v>
      </c>
    </row>
    <row r="174" spans="1:10" s="673" customFormat="1">
      <c r="A174" s="210">
        <v>43462</v>
      </c>
      <c r="B174" s="211" t="s">
        <v>4</v>
      </c>
      <c r="C174" s="211">
        <v>9991</v>
      </c>
      <c r="D174" s="211" t="s">
        <v>3683</v>
      </c>
      <c r="E174" s="211" t="s">
        <v>5</v>
      </c>
      <c r="F174" s="211" t="s">
        <v>6</v>
      </c>
      <c r="G174" s="211" t="s">
        <v>42</v>
      </c>
      <c r="H174" s="211"/>
      <c r="I174" s="214">
        <v>72</v>
      </c>
      <c r="J174" s="214" t="s">
        <v>3684</v>
      </c>
    </row>
    <row r="175" spans="1:10" s="673" customFormat="1">
      <c r="A175" s="210">
        <v>43462</v>
      </c>
      <c r="B175" s="211" t="s">
        <v>4</v>
      </c>
      <c r="C175" s="211">
        <v>5254</v>
      </c>
      <c r="D175" s="211" t="s">
        <v>166</v>
      </c>
      <c r="E175" s="211" t="s">
        <v>1134</v>
      </c>
      <c r="F175" s="211" t="s">
        <v>24</v>
      </c>
      <c r="G175" s="211" t="s">
        <v>42</v>
      </c>
      <c r="H175" s="211"/>
      <c r="I175" s="214">
        <v>27</v>
      </c>
      <c r="J175" s="214">
        <v>34</v>
      </c>
    </row>
    <row r="176" spans="1:10" s="673" customFormat="1">
      <c r="A176" s="210">
        <v>43463</v>
      </c>
      <c r="B176" s="211" t="s">
        <v>4</v>
      </c>
      <c r="C176" s="211">
        <v>2518</v>
      </c>
      <c r="D176" s="211" t="s">
        <v>205</v>
      </c>
      <c r="E176" s="211" t="s">
        <v>3695</v>
      </c>
      <c r="F176" s="211" t="s">
        <v>5</v>
      </c>
      <c r="G176" s="211" t="s">
        <v>42</v>
      </c>
      <c r="H176" s="211"/>
      <c r="I176" s="214">
        <v>21</v>
      </c>
      <c r="J176" s="214" t="s">
        <v>3690</v>
      </c>
    </row>
    <row r="177" spans="1:10" s="673" customFormat="1">
      <c r="A177" s="210">
        <v>43463</v>
      </c>
      <c r="B177" s="211" t="s">
        <v>4</v>
      </c>
      <c r="C177" s="211">
        <v>4595</v>
      </c>
      <c r="D177" s="211" t="s">
        <v>131</v>
      </c>
      <c r="E177" s="211" t="s">
        <v>4</v>
      </c>
      <c r="F177" s="211" t="s">
        <v>7</v>
      </c>
      <c r="G177" s="211" t="s">
        <v>42</v>
      </c>
      <c r="H177" s="211"/>
      <c r="I177" s="214">
        <v>0</v>
      </c>
      <c r="J177" s="214">
        <v>0</v>
      </c>
    </row>
    <row r="178" spans="1:10" s="673" customFormat="1">
      <c r="A178" s="210">
        <v>43457</v>
      </c>
      <c r="B178" s="211" t="s">
        <v>4</v>
      </c>
      <c r="C178" s="211">
        <v>2522</v>
      </c>
      <c r="D178" s="211" t="s">
        <v>205</v>
      </c>
      <c r="E178" s="211" t="s">
        <v>12</v>
      </c>
      <c r="F178" s="211" t="s">
        <v>24</v>
      </c>
      <c r="G178" s="211" t="s">
        <v>3591</v>
      </c>
      <c r="H178" s="211"/>
      <c r="I178" s="214">
        <v>25</v>
      </c>
      <c r="J178" s="214">
        <v>27</v>
      </c>
    </row>
    <row r="179" spans="1:10" s="673" customFormat="1">
      <c r="A179" s="210">
        <v>43437</v>
      </c>
      <c r="B179" s="211" t="s">
        <v>7</v>
      </c>
      <c r="C179" s="211">
        <v>65000</v>
      </c>
      <c r="D179" s="211" t="s">
        <v>3527</v>
      </c>
      <c r="E179" s="211" t="s">
        <v>7</v>
      </c>
      <c r="F179" s="211" t="s">
        <v>7</v>
      </c>
      <c r="G179" s="211" t="s">
        <v>514</v>
      </c>
      <c r="H179" s="211"/>
      <c r="I179" s="214"/>
      <c r="J179" s="214"/>
    </row>
    <row r="180" spans="1:10" s="673" customFormat="1">
      <c r="A180" s="210">
        <v>43442</v>
      </c>
      <c r="B180" s="211" t="s">
        <v>4</v>
      </c>
      <c r="C180" s="211">
        <v>1750</v>
      </c>
      <c r="D180" s="211" t="s">
        <v>205</v>
      </c>
      <c r="E180" s="211" t="s">
        <v>5</v>
      </c>
      <c r="F180" s="211" t="s">
        <v>5</v>
      </c>
      <c r="G180" s="211" t="s">
        <v>514</v>
      </c>
      <c r="H180" s="211"/>
      <c r="I180" s="214">
        <v>25</v>
      </c>
      <c r="J180" s="214" t="s">
        <v>3522</v>
      </c>
    </row>
    <row r="181" spans="1:10" s="673" customFormat="1">
      <c r="A181" s="210">
        <v>43442</v>
      </c>
      <c r="B181" s="211" t="s">
        <v>7</v>
      </c>
      <c r="C181" s="211">
        <v>57000</v>
      </c>
      <c r="D181" s="211" t="s">
        <v>785</v>
      </c>
      <c r="E181" s="211" t="s">
        <v>7</v>
      </c>
      <c r="F181" s="211" t="s">
        <v>7</v>
      </c>
      <c r="G181" s="211" t="s">
        <v>514</v>
      </c>
      <c r="H181" s="211"/>
      <c r="I181" s="214">
        <v>48</v>
      </c>
      <c r="J181" s="214">
        <v>70</v>
      </c>
    </row>
    <row r="182" spans="1:10" s="673" customFormat="1">
      <c r="A182" s="210">
        <v>43443</v>
      </c>
      <c r="B182" s="211" t="s">
        <v>4</v>
      </c>
      <c r="C182" s="211">
        <v>8213</v>
      </c>
      <c r="D182" s="211" t="s">
        <v>162</v>
      </c>
      <c r="E182" s="211" t="s">
        <v>7</v>
      </c>
      <c r="F182" s="211" t="s">
        <v>7</v>
      </c>
      <c r="G182" s="211" t="s">
        <v>514</v>
      </c>
      <c r="H182" s="211"/>
      <c r="I182" s="214">
        <v>23</v>
      </c>
      <c r="J182" s="214">
        <v>21</v>
      </c>
    </row>
    <row r="183" spans="1:10" s="673" customFormat="1">
      <c r="A183" s="210">
        <v>43448</v>
      </c>
      <c r="B183" s="211" t="s">
        <v>4</v>
      </c>
      <c r="C183" s="211">
        <v>8213</v>
      </c>
      <c r="D183" s="211" t="s">
        <v>162</v>
      </c>
      <c r="E183" s="211" t="s">
        <v>7</v>
      </c>
      <c r="F183" s="211" t="s">
        <v>7</v>
      </c>
      <c r="G183" s="211" t="s">
        <v>514</v>
      </c>
      <c r="H183" s="211"/>
      <c r="I183" s="214">
        <v>23</v>
      </c>
      <c r="J183" s="214">
        <v>21</v>
      </c>
    </row>
    <row r="184" spans="1:10" s="673" customFormat="1">
      <c r="A184" s="210">
        <v>43461</v>
      </c>
      <c r="B184" s="211" t="s">
        <v>4</v>
      </c>
      <c r="C184" s="211">
        <v>5890</v>
      </c>
      <c r="D184" s="211" t="s">
        <v>1365</v>
      </c>
      <c r="E184" s="211" t="s">
        <v>7</v>
      </c>
      <c r="F184" s="211" t="s">
        <v>24</v>
      </c>
      <c r="G184" s="211" t="s">
        <v>514</v>
      </c>
      <c r="H184" s="211"/>
      <c r="I184" s="214">
        <v>25</v>
      </c>
      <c r="J184" s="214" t="s">
        <v>3626</v>
      </c>
    </row>
    <row r="185" spans="1:10" s="673" customFormat="1">
      <c r="A185" s="210">
        <v>43463</v>
      </c>
      <c r="B185" s="211" t="s">
        <v>6</v>
      </c>
      <c r="C185" s="211">
        <v>53177</v>
      </c>
      <c r="D185" s="211" t="s">
        <v>3704</v>
      </c>
      <c r="E185" s="211" t="s">
        <v>3705</v>
      </c>
      <c r="F185" s="211"/>
      <c r="G185" s="211" t="s">
        <v>514</v>
      </c>
      <c r="H185" s="211"/>
      <c r="I185" s="214">
        <v>321</v>
      </c>
      <c r="J185" s="214">
        <v>604</v>
      </c>
    </row>
    <row r="186" spans="1:10" s="673" customFormat="1">
      <c r="A186" s="210">
        <v>43463</v>
      </c>
      <c r="B186" s="211" t="s">
        <v>4</v>
      </c>
      <c r="C186" s="211">
        <v>5898</v>
      </c>
      <c r="D186" s="211" t="s">
        <v>3581</v>
      </c>
      <c r="E186" s="211" t="s">
        <v>4</v>
      </c>
      <c r="F186" s="211" t="s">
        <v>1618</v>
      </c>
      <c r="G186" s="211" t="s">
        <v>514</v>
      </c>
      <c r="H186" s="211"/>
      <c r="I186" s="214">
        <v>28</v>
      </c>
      <c r="J186" s="214">
        <v>38</v>
      </c>
    </row>
    <row r="187" spans="1:10" s="673" customFormat="1">
      <c r="A187" s="210">
        <v>43463</v>
      </c>
      <c r="B187" s="211" t="s">
        <v>4</v>
      </c>
      <c r="C187" s="211">
        <v>8277</v>
      </c>
      <c r="D187" s="211" t="s">
        <v>668</v>
      </c>
      <c r="E187" s="211" t="s">
        <v>4</v>
      </c>
      <c r="F187" s="211" t="s">
        <v>1603</v>
      </c>
      <c r="G187" s="211" t="s">
        <v>514</v>
      </c>
      <c r="H187" s="211"/>
      <c r="I187" s="214">
        <v>24</v>
      </c>
      <c r="J187" s="214">
        <v>18</v>
      </c>
    </row>
    <row r="188" spans="1:10" s="673" customFormat="1">
      <c r="A188" s="210">
        <v>43463</v>
      </c>
      <c r="B188" s="211" t="s">
        <v>7</v>
      </c>
      <c r="C188" s="211">
        <v>57140</v>
      </c>
      <c r="D188" s="211" t="s">
        <v>2454</v>
      </c>
      <c r="E188" s="211" t="s">
        <v>7</v>
      </c>
      <c r="F188" s="211" t="s">
        <v>24</v>
      </c>
      <c r="G188" s="211" t="s">
        <v>514</v>
      </c>
      <c r="H188" s="211"/>
      <c r="I188" s="214">
        <v>44</v>
      </c>
      <c r="J188" s="214">
        <v>66</v>
      </c>
    </row>
    <row r="189" spans="1:10" s="673" customFormat="1">
      <c r="A189" s="210">
        <v>43464</v>
      </c>
      <c r="B189" s="211" t="s">
        <v>4</v>
      </c>
      <c r="C189" s="211">
        <v>1250</v>
      </c>
      <c r="D189" s="211" t="s">
        <v>205</v>
      </c>
      <c r="E189" s="211" t="s">
        <v>56</v>
      </c>
      <c r="F189" s="211" t="s">
        <v>28</v>
      </c>
      <c r="G189" s="211" t="s">
        <v>514</v>
      </c>
      <c r="H189" s="211"/>
      <c r="I189" s="214">
        <v>21</v>
      </c>
      <c r="J189" s="214" t="s">
        <v>3690</v>
      </c>
    </row>
    <row r="190" spans="1:10" s="673" customFormat="1">
      <c r="A190" s="210">
        <v>43464</v>
      </c>
      <c r="B190" s="211" t="s">
        <v>4</v>
      </c>
      <c r="C190" s="211">
        <v>6695</v>
      </c>
      <c r="D190" s="211" t="s">
        <v>3714</v>
      </c>
      <c r="E190" s="211" t="s">
        <v>5</v>
      </c>
      <c r="F190" s="211" t="s">
        <v>5</v>
      </c>
      <c r="G190" s="211" t="s">
        <v>514</v>
      </c>
      <c r="H190" s="211"/>
      <c r="I190" s="214">
        <v>42</v>
      </c>
      <c r="J190" s="214">
        <v>64</v>
      </c>
    </row>
    <row r="191" spans="1:10" s="673" customFormat="1">
      <c r="A191" s="210">
        <v>43464</v>
      </c>
      <c r="B191" s="211" t="s">
        <v>7</v>
      </c>
      <c r="C191" s="211">
        <v>54135</v>
      </c>
      <c r="D191" s="211" t="s">
        <v>738</v>
      </c>
      <c r="E191" s="211" t="s">
        <v>7</v>
      </c>
      <c r="F191" s="211" t="s">
        <v>7</v>
      </c>
      <c r="G191" s="211" t="s">
        <v>514</v>
      </c>
      <c r="H191" s="211"/>
      <c r="I191" s="214">
        <v>18</v>
      </c>
      <c r="J191" s="214">
        <v>16</v>
      </c>
    </row>
    <row r="192" spans="1:10" s="673" customFormat="1">
      <c r="A192" s="210">
        <v>43465</v>
      </c>
      <c r="B192" s="211" t="s">
        <v>4</v>
      </c>
      <c r="C192" s="211">
        <v>4925</v>
      </c>
      <c r="D192" s="211" t="s">
        <v>180</v>
      </c>
      <c r="E192" s="211" t="s">
        <v>7</v>
      </c>
      <c r="F192" s="211" t="s">
        <v>7</v>
      </c>
      <c r="G192" s="211" t="s">
        <v>514</v>
      </c>
      <c r="H192" s="211"/>
      <c r="I192" s="214">
        <v>9</v>
      </c>
      <c r="J192" s="214" t="s">
        <v>3650</v>
      </c>
    </row>
    <row r="193" spans="1:10" s="673" customFormat="1">
      <c r="A193" s="210">
        <v>43465</v>
      </c>
      <c r="B193" s="211" t="s">
        <v>4</v>
      </c>
      <c r="C193" s="211">
        <v>2172</v>
      </c>
      <c r="D193" s="211" t="s">
        <v>205</v>
      </c>
      <c r="E193" s="211" t="s">
        <v>29</v>
      </c>
      <c r="F193" s="211" t="s">
        <v>211</v>
      </c>
      <c r="G193" s="211" t="s">
        <v>514</v>
      </c>
      <c r="H193" s="211"/>
      <c r="I193" s="214">
        <v>21</v>
      </c>
      <c r="J193" s="214" t="s">
        <v>3690</v>
      </c>
    </row>
    <row r="194" spans="1:10" s="673" customFormat="1">
      <c r="A194" s="210">
        <v>43461</v>
      </c>
      <c r="B194" s="211" t="s">
        <v>6</v>
      </c>
      <c r="C194" s="211">
        <v>66706</v>
      </c>
      <c r="D194" s="211" t="s">
        <v>219</v>
      </c>
      <c r="E194" s="211" t="s">
        <v>3632</v>
      </c>
      <c r="F194" s="211" t="s">
        <v>6</v>
      </c>
      <c r="G194" s="211" t="s">
        <v>1178</v>
      </c>
      <c r="H194" s="211"/>
      <c r="I194" s="214">
        <v>32</v>
      </c>
      <c r="J194" s="214" t="s">
        <v>3633</v>
      </c>
    </row>
    <row r="195" spans="1:10" s="673" customFormat="1">
      <c r="A195" s="210">
        <v>43461</v>
      </c>
      <c r="B195" s="211" t="s">
        <v>7</v>
      </c>
      <c r="C195" s="211">
        <v>41160</v>
      </c>
      <c r="D195" s="211" t="s">
        <v>3643</v>
      </c>
      <c r="E195" s="211" t="s">
        <v>7</v>
      </c>
      <c r="F195" s="211" t="s">
        <v>35</v>
      </c>
      <c r="G195" s="211" t="s">
        <v>1178</v>
      </c>
      <c r="H195" s="211"/>
      <c r="I195" s="214">
        <v>318</v>
      </c>
      <c r="J195" s="214">
        <v>489</v>
      </c>
    </row>
    <row r="196" spans="1:10" s="673" customFormat="1">
      <c r="A196" s="210">
        <v>43461</v>
      </c>
      <c r="B196" s="211" t="s">
        <v>7</v>
      </c>
      <c r="C196" s="211">
        <v>57100</v>
      </c>
      <c r="D196" s="211" t="s">
        <v>369</v>
      </c>
      <c r="E196" s="211" t="s">
        <v>7</v>
      </c>
      <c r="F196" s="211" t="s">
        <v>5</v>
      </c>
      <c r="G196" s="211" t="s">
        <v>1178</v>
      </c>
      <c r="H196" s="211"/>
      <c r="I196" s="214">
        <v>40</v>
      </c>
      <c r="J196" s="214" t="s">
        <v>3627</v>
      </c>
    </row>
    <row r="197" spans="1:10" s="673" customFormat="1">
      <c r="A197" s="210">
        <v>43462</v>
      </c>
      <c r="B197" s="211" t="s">
        <v>7</v>
      </c>
      <c r="C197" s="211">
        <v>54400</v>
      </c>
      <c r="D197" s="211" t="s">
        <v>815</v>
      </c>
      <c r="E197" s="211" t="s">
        <v>7</v>
      </c>
      <c r="F197" s="211" t="s">
        <v>9</v>
      </c>
      <c r="G197" s="211" t="s">
        <v>1178</v>
      </c>
      <c r="H197" s="211"/>
      <c r="I197" s="214">
        <v>24</v>
      </c>
      <c r="J197" s="214" t="s">
        <v>3670</v>
      </c>
    </row>
    <row r="198" spans="1:10" s="673" customFormat="1">
      <c r="A198" s="210">
        <v>43462</v>
      </c>
      <c r="B198" s="211" t="s">
        <v>4</v>
      </c>
      <c r="C198" s="211">
        <v>6255</v>
      </c>
      <c r="D198" s="211" t="s">
        <v>3693</v>
      </c>
      <c r="E198" s="211" t="s">
        <v>28</v>
      </c>
      <c r="F198" s="211" t="s">
        <v>24</v>
      </c>
      <c r="G198" s="211" t="s">
        <v>3472</v>
      </c>
      <c r="H198" s="211"/>
      <c r="I198" s="214">
        <v>40</v>
      </c>
      <c r="J198" s="214" t="s">
        <v>3694</v>
      </c>
    </row>
    <row r="199" spans="1:10" s="673" customFormat="1">
      <c r="A199" s="210">
        <v>43457</v>
      </c>
      <c r="B199" s="211" t="s">
        <v>22</v>
      </c>
      <c r="C199" s="211">
        <v>1160</v>
      </c>
      <c r="D199" s="211" t="s">
        <v>432</v>
      </c>
      <c r="E199" s="211" t="s">
        <v>7</v>
      </c>
      <c r="F199" s="211" t="s">
        <v>24</v>
      </c>
      <c r="G199" s="211" t="s">
        <v>3588</v>
      </c>
      <c r="H199" s="211"/>
      <c r="I199" s="214">
        <v>120</v>
      </c>
      <c r="J199" s="214">
        <v>201</v>
      </c>
    </row>
    <row r="200" spans="1:10" s="673" customFormat="1">
      <c r="A200" s="210">
        <v>43456</v>
      </c>
      <c r="B200" s="211" t="s">
        <v>984</v>
      </c>
      <c r="C200" s="211" t="s">
        <v>3577</v>
      </c>
      <c r="D200" s="211" t="s">
        <v>1061</v>
      </c>
      <c r="E200" s="211" t="s">
        <v>10</v>
      </c>
      <c r="F200" s="211" t="s">
        <v>24</v>
      </c>
      <c r="G200" s="211" t="s">
        <v>3578</v>
      </c>
      <c r="H200" s="211"/>
      <c r="I200" s="214"/>
      <c r="J200" s="214"/>
    </row>
    <row r="201" spans="1:10" s="673" customFormat="1">
      <c r="A201" s="210">
        <v>43435</v>
      </c>
      <c r="B201" s="211" t="s">
        <v>4</v>
      </c>
      <c r="C201" s="211">
        <v>1466</v>
      </c>
      <c r="D201" s="211" t="s">
        <v>205</v>
      </c>
      <c r="E201" s="211" t="s">
        <v>79</v>
      </c>
      <c r="F201" s="211" t="s">
        <v>24</v>
      </c>
      <c r="G201" s="211" t="s">
        <v>3015</v>
      </c>
      <c r="H201" s="211"/>
      <c r="I201" s="214">
        <v>30</v>
      </c>
      <c r="J201" s="214" t="s">
        <v>3501</v>
      </c>
    </row>
    <row r="202" spans="1:10" s="673" customFormat="1">
      <c r="A202" s="210">
        <v>43436</v>
      </c>
      <c r="B202" s="211" t="s">
        <v>4</v>
      </c>
      <c r="C202" s="211">
        <v>8017</v>
      </c>
      <c r="D202" s="211" t="s">
        <v>135</v>
      </c>
      <c r="E202" s="211" t="s">
        <v>79</v>
      </c>
      <c r="F202" s="211" t="s">
        <v>24</v>
      </c>
      <c r="G202" s="211" t="s">
        <v>2844</v>
      </c>
      <c r="H202" s="211"/>
      <c r="I202" s="214">
        <v>22</v>
      </c>
      <c r="J202" s="214" t="s">
        <v>3505</v>
      </c>
    </row>
    <row r="203" spans="1:10" s="673" customFormat="1">
      <c r="A203" s="210">
        <v>43436</v>
      </c>
      <c r="B203" s="211" t="s">
        <v>4</v>
      </c>
      <c r="C203" s="211">
        <v>4367</v>
      </c>
      <c r="D203" s="211" t="s">
        <v>145</v>
      </c>
      <c r="E203" s="211" t="s">
        <v>6</v>
      </c>
      <c r="F203" s="211" t="s">
        <v>5</v>
      </c>
      <c r="G203" s="211" t="s">
        <v>2844</v>
      </c>
      <c r="H203" s="211"/>
      <c r="I203" s="214">
        <v>8</v>
      </c>
      <c r="J203" s="214" t="s">
        <v>3512</v>
      </c>
    </row>
    <row r="204" spans="1:10" s="673" customFormat="1">
      <c r="A204" s="210">
        <v>43453</v>
      </c>
      <c r="B204" s="211" t="s">
        <v>604</v>
      </c>
      <c r="C204" s="211">
        <v>80924</v>
      </c>
      <c r="D204" s="211" t="s">
        <v>3441</v>
      </c>
      <c r="E204" s="211" t="s">
        <v>24</v>
      </c>
      <c r="F204" s="211" t="s">
        <v>28</v>
      </c>
      <c r="G204" s="211" t="s">
        <v>2844</v>
      </c>
      <c r="H204" s="211"/>
      <c r="I204" s="214"/>
      <c r="J204" s="214"/>
    </row>
    <row r="205" spans="1:10" s="673" customFormat="1">
      <c r="A205" s="210">
        <v>43456</v>
      </c>
      <c r="B205" s="211" t="s">
        <v>6</v>
      </c>
      <c r="C205" s="211">
        <v>95478</v>
      </c>
      <c r="D205" s="211" t="s">
        <v>3572</v>
      </c>
      <c r="E205" s="211" t="s">
        <v>24</v>
      </c>
      <c r="F205" s="211" t="s">
        <v>3573</v>
      </c>
      <c r="G205" s="211" t="s">
        <v>2844</v>
      </c>
      <c r="H205" s="211"/>
      <c r="I205" s="214"/>
      <c r="J205" s="214"/>
    </row>
    <row r="206" spans="1:10" s="673" customFormat="1">
      <c r="A206" s="210">
        <v>43451</v>
      </c>
      <c r="B206" s="211" t="s">
        <v>3563</v>
      </c>
      <c r="C206" s="211" t="s">
        <v>3564</v>
      </c>
      <c r="D206" s="211" t="s">
        <v>3565</v>
      </c>
      <c r="E206" s="211" t="s">
        <v>615</v>
      </c>
      <c r="F206" s="211" t="s">
        <v>24</v>
      </c>
      <c r="G206" s="211" t="s">
        <v>3566</v>
      </c>
      <c r="H206" s="211"/>
      <c r="I206" s="214"/>
      <c r="J206" s="214"/>
    </row>
    <row r="207" spans="1:10" s="673" customFormat="1">
      <c r="A207" s="210">
        <v>43456</v>
      </c>
      <c r="B207" s="211" t="s">
        <v>6</v>
      </c>
      <c r="C207" s="211">
        <v>54329</v>
      </c>
      <c r="D207" s="211" t="s">
        <v>868</v>
      </c>
      <c r="E207" s="211" t="s">
        <v>24</v>
      </c>
      <c r="F207" s="211" t="s">
        <v>639</v>
      </c>
      <c r="G207" s="211" t="s">
        <v>3566</v>
      </c>
      <c r="H207" s="211"/>
      <c r="I207" s="214">
        <v>63</v>
      </c>
      <c r="J207" s="214" t="s">
        <v>3515</v>
      </c>
    </row>
    <row r="208" spans="1:10" s="673" customFormat="1">
      <c r="A208" s="210">
        <v>43457</v>
      </c>
      <c r="B208" s="211" t="s">
        <v>4</v>
      </c>
      <c r="C208" s="211">
        <v>9350</v>
      </c>
      <c r="D208" s="211" t="s">
        <v>3603</v>
      </c>
      <c r="E208" s="211" t="s">
        <v>5</v>
      </c>
      <c r="F208" s="211" t="s">
        <v>6</v>
      </c>
      <c r="G208" s="211" t="s">
        <v>3566</v>
      </c>
      <c r="H208" s="211"/>
      <c r="I208" s="214">
        <v>52</v>
      </c>
      <c r="J208" s="214" t="s">
        <v>3604</v>
      </c>
    </row>
    <row r="209" spans="1:10" s="673" customFormat="1">
      <c r="A209" s="210">
        <v>43462</v>
      </c>
      <c r="B209" s="211" t="s">
        <v>3658</v>
      </c>
      <c r="C209" s="211">
        <v>2009</v>
      </c>
      <c r="D209" s="211" t="s">
        <v>3659</v>
      </c>
      <c r="E209" s="211" t="s">
        <v>18</v>
      </c>
      <c r="F209" s="211" t="s">
        <v>3660</v>
      </c>
      <c r="G209" s="211" t="s">
        <v>3566</v>
      </c>
      <c r="H209" s="211"/>
      <c r="I209" s="214"/>
      <c r="J209" s="214"/>
    </row>
    <row r="210" spans="1:10" s="673" customFormat="1">
      <c r="A210" s="210">
        <v>43462</v>
      </c>
      <c r="B210" s="211" t="s">
        <v>4</v>
      </c>
      <c r="C210" s="211">
        <v>1211</v>
      </c>
      <c r="D210" s="211" t="s">
        <v>205</v>
      </c>
      <c r="E210" s="211" t="s">
        <v>6</v>
      </c>
      <c r="F210" s="211" t="s">
        <v>24</v>
      </c>
      <c r="G210" s="211" t="s">
        <v>3671</v>
      </c>
      <c r="H210" s="211"/>
      <c r="I210" s="214">
        <v>25</v>
      </c>
      <c r="J210" s="214" t="s">
        <v>3672</v>
      </c>
    </row>
    <row r="211" spans="1:10" s="673" customFormat="1">
      <c r="A211" s="210">
        <v>43457</v>
      </c>
      <c r="B211" s="211" t="s">
        <v>4</v>
      </c>
      <c r="C211" s="211">
        <v>2440</v>
      </c>
      <c r="D211" s="211" t="s">
        <v>205</v>
      </c>
      <c r="E211" s="211" t="s">
        <v>7</v>
      </c>
      <c r="F211" s="211" t="s">
        <v>24</v>
      </c>
      <c r="G211" s="211" t="s">
        <v>3732</v>
      </c>
      <c r="H211" s="211"/>
      <c r="I211" s="214">
        <v>23</v>
      </c>
      <c r="J211" s="214" t="s">
        <v>3598</v>
      </c>
    </row>
    <row r="212" spans="1:10" s="673" customFormat="1">
      <c r="A212" s="210">
        <v>43461</v>
      </c>
      <c r="B212" s="211" t="s">
        <v>7</v>
      </c>
      <c r="C212" s="211">
        <v>57100</v>
      </c>
      <c r="D212" s="211" t="s">
        <v>369</v>
      </c>
      <c r="E212" s="211" t="s">
        <v>7</v>
      </c>
      <c r="F212" s="211" t="s">
        <v>24</v>
      </c>
      <c r="G212" s="211" t="s">
        <v>3734</v>
      </c>
      <c r="H212" s="211"/>
      <c r="I212" s="214">
        <v>36</v>
      </c>
      <c r="J212" s="214" t="s">
        <v>3627</v>
      </c>
    </row>
    <row r="213" spans="1:10" s="673" customFormat="1">
      <c r="A213" s="210">
        <v>43463</v>
      </c>
      <c r="B213" s="211" t="s">
        <v>4</v>
      </c>
      <c r="C213" s="211">
        <v>1265</v>
      </c>
      <c r="D213" s="211" t="s">
        <v>205</v>
      </c>
      <c r="E213" s="211" t="s">
        <v>12</v>
      </c>
      <c r="F213" s="211" t="s">
        <v>7</v>
      </c>
      <c r="G213" s="211" t="s">
        <v>3734</v>
      </c>
      <c r="H213" s="211"/>
      <c r="I213" s="214">
        <v>21</v>
      </c>
      <c r="J213" s="214" t="s">
        <v>3690</v>
      </c>
    </row>
    <row r="214" spans="1:10" s="673" customFormat="1">
      <c r="A214" s="210">
        <v>43447</v>
      </c>
      <c r="B214" s="211" t="s">
        <v>6</v>
      </c>
      <c r="C214" s="211">
        <v>68766</v>
      </c>
      <c r="D214" s="211" t="s">
        <v>3542</v>
      </c>
      <c r="E214" s="211" t="s">
        <v>6</v>
      </c>
      <c r="F214" s="211" t="s">
        <v>3543</v>
      </c>
      <c r="G214" s="211" t="s">
        <v>3726</v>
      </c>
      <c r="H214" s="211"/>
      <c r="I214" s="214">
        <v>142</v>
      </c>
      <c r="J214" s="214">
        <v>252</v>
      </c>
    </row>
    <row r="215" spans="1:10" s="673" customFormat="1">
      <c r="A215" s="210">
        <v>43462</v>
      </c>
      <c r="B215" s="211" t="s">
        <v>4</v>
      </c>
      <c r="C215" s="211">
        <v>8259</v>
      </c>
      <c r="D215" s="211" t="s">
        <v>162</v>
      </c>
      <c r="E215" s="211" t="s">
        <v>5</v>
      </c>
      <c r="F215" s="211" t="s">
        <v>6</v>
      </c>
      <c r="G215" s="211" t="s">
        <v>3656</v>
      </c>
      <c r="H215" s="211"/>
      <c r="I215" s="214">
        <v>24</v>
      </c>
      <c r="J215" s="214" t="s">
        <v>3657</v>
      </c>
    </row>
    <row r="216" spans="1:10" s="673" customFormat="1">
      <c r="A216" s="210">
        <v>43462</v>
      </c>
      <c r="B216" s="211" t="s">
        <v>4</v>
      </c>
      <c r="C216" s="211">
        <v>2763</v>
      </c>
      <c r="D216" s="211" t="s">
        <v>205</v>
      </c>
      <c r="E216" s="211" t="s">
        <v>79</v>
      </c>
      <c r="F216" s="211" t="s">
        <v>24</v>
      </c>
      <c r="G216" s="211" t="s">
        <v>728</v>
      </c>
      <c r="H216" s="211"/>
      <c r="I216" s="214">
        <v>23</v>
      </c>
      <c r="J216" s="214" t="s">
        <v>3689</v>
      </c>
    </row>
    <row r="217" spans="1:10" s="673" customFormat="1">
      <c r="A217" s="210">
        <v>43461</v>
      </c>
      <c r="B217" s="211" t="s">
        <v>4</v>
      </c>
      <c r="C217" s="211">
        <v>7363</v>
      </c>
      <c r="D217" s="211" t="s">
        <v>631</v>
      </c>
      <c r="E217" s="211" t="s">
        <v>14</v>
      </c>
      <c r="F217" s="211" t="s">
        <v>7</v>
      </c>
      <c r="G217" s="211" t="s">
        <v>3652</v>
      </c>
      <c r="H217" s="211"/>
      <c r="I217" s="214">
        <v>32</v>
      </c>
      <c r="J217" s="214" t="s">
        <v>3653</v>
      </c>
    </row>
    <row r="218" spans="1:10" s="673" customFormat="1">
      <c r="A218" s="210">
        <v>43436</v>
      </c>
      <c r="B218" s="211" t="s">
        <v>4</v>
      </c>
      <c r="C218" s="211">
        <v>1511</v>
      </c>
      <c r="D218" s="211" t="s">
        <v>205</v>
      </c>
      <c r="E218" s="211" t="s">
        <v>451</v>
      </c>
      <c r="F218" s="211" t="s">
        <v>24</v>
      </c>
      <c r="G218" s="211" t="s">
        <v>3521</v>
      </c>
      <c r="H218" s="211"/>
      <c r="I218" s="214">
        <v>25</v>
      </c>
      <c r="J218" s="214" t="s">
        <v>3522</v>
      </c>
    </row>
    <row r="219" spans="1:10" s="673" customFormat="1">
      <c r="A219" s="210">
        <v>43457</v>
      </c>
      <c r="B219" s="211" t="s">
        <v>4</v>
      </c>
      <c r="C219" s="211">
        <v>8350</v>
      </c>
      <c r="D219" s="211" t="s">
        <v>3046</v>
      </c>
      <c r="E219" s="211" t="s">
        <v>3554</v>
      </c>
      <c r="F219" s="211" t="s">
        <v>24</v>
      </c>
      <c r="G219" s="211" t="s">
        <v>2923</v>
      </c>
      <c r="H219" s="211"/>
      <c r="I219" s="214"/>
      <c r="J219" s="214"/>
    </row>
    <row r="220" spans="1:10" s="673" customFormat="1">
      <c r="A220" s="210">
        <v>43461</v>
      </c>
      <c r="B220" s="211" t="s">
        <v>4</v>
      </c>
      <c r="C220" s="211">
        <v>2241</v>
      </c>
      <c r="D220" s="211" t="s">
        <v>205</v>
      </c>
      <c r="E220" s="211" t="s">
        <v>5</v>
      </c>
      <c r="F220" s="211" t="s">
        <v>7</v>
      </c>
      <c r="G220" s="211" t="s">
        <v>2923</v>
      </c>
      <c r="H220" s="211"/>
      <c r="I220" s="214">
        <v>27</v>
      </c>
      <c r="J220" s="214" t="s">
        <v>3522</v>
      </c>
    </row>
    <row r="221" spans="1:10" s="673" customFormat="1">
      <c r="A221" s="210">
        <v>43462</v>
      </c>
      <c r="B221" s="211" t="s">
        <v>4</v>
      </c>
      <c r="C221" s="211">
        <v>6551</v>
      </c>
      <c r="D221" s="211" t="s">
        <v>3465</v>
      </c>
      <c r="E221" s="211" t="s">
        <v>5</v>
      </c>
      <c r="F221" s="211" t="s">
        <v>6</v>
      </c>
      <c r="G221" s="211" t="s">
        <v>2923</v>
      </c>
      <c r="H221" s="211"/>
      <c r="I221" s="214">
        <v>47</v>
      </c>
      <c r="J221" s="214" t="s">
        <v>3669</v>
      </c>
    </row>
    <row r="222" spans="1:10" s="673" customFormat="1">
      <c r="A222" s="210">
        <v>43463</v>
      </c>
      <c r="B222" s="211" t="s">
        <v>4</v>
      </c>
      <c r="C222" s="211">
        <v>6186</v>
      </c>
      <c r="D222" s="211" t="s">
        <v>298</v>
      </c>
      <c r="E222" s="211" t="s">
        <v>7</v>
      </c>
      <c r="F222" s="211" t="s">
        <v>25</v>
      </c>
      <c r="G222" s="211" t="s">
        <v>794</v>
      </c>
      <c r="H222" s="211"/>
      <c r="I222" s="214">
        <v>28</v>
      </c>
      <c r="J222" s="214">
        <v>42</v>
      </c>
    </row>
    <row r="223" spans="1:10" s="673" customFormat="1">
      <c r="A223" s="210">
        <v>43464</v>
      </c>
      <c r="B223" s="211" t="s">
        <v>6</v>
      </c>
      <c r="C223" s="211">
        <v>54292</v>
      </c>
      <c r="D223" s="211" t="s">
        <v>434</v>
      </c>
      <c r="E223" s="211" t="s">
        <v>984</v>
      </c>
      <c r="F223" s="211" t="s">
        <v>6</v>
      </c>
      <c r="G223" s="211" t="s">
        <v>794</v>
      </c>
      <c r="H223" s="211"/>
      <c r="I223" s="214">
        <v>49</v>
      </c>
      <c r="J223" s="214">
        <v>74</v>
      </c>
    </row>
    <row r="224" spans="1:10" s="673" customFormat="1">
      <c r="A224" s="210">
        <v>43464</v>
      </c>
      <c r="B224" s="211" t="s">
        <v>7</v>
      </c>
      <c r="C224" s="211">
        <v>57440</v>
      </c>
      <c r="D224" s="211" t="s">
        <v>420</v>
      </c>
      <c r="E224" s="211" t="s">
        <v>7</v>
      </c>
      <c r="F224" s="211" t="s">
        <v>24</v>
      </c>
      <c r="G224" s="211" t="s">
        <v>794</v>
      </c>
      <c r="H224" s="211"/>
      <c r="I224" s="214">
        <v>30</v>
      </c>
      <c r="J224" s="214">
        <v>42</v>
      </c>
    </row>
    <row r="225" spans="1:10" s="673" customFormat="1">
      <c r="A225" s="210">
        <v>43463</v>
      </c>
      <c r="B225" s="211" t="s">
        <v>7</v>
      </c>
      <c r="C225" s="211">
        <v>54460</v>
      </c>
      <c r="D225" s="211" t="s">
        <v>3698</v>
      </c>
      <c r="E225" s="211" t="s">
        <v>7</v>
      </c>
      <c r="F225" s="211" t="s">
        <v>24</v>
      </c>
      <c r="G225" s="211" t="s">
        <v>609</v>
      </c>
      <c r="H225" s="211"/>
      <c r="I225" s="214">
        <v>79</v>
      </c>
      <c r="J225" s="214">
        <v>117</v>
      </c>
    </row>
    <row r="226" spans="1:10" s="673" customFormat="1">
      <c r="A226" s="210">
        <v>43464</v>
      </c>
      <c r="B226" s="211" t="s">
        <v>22</v>
      </c>
      <c r="C226" s="211">
        <v>3078</v>
      </c>
      <c r="D226" s="211" t="s">
        <v>3710</v>
      </c>
      <c r="E226" s="211" t="s">
        <v>24</v>
      </c>
      <c r="F226" s="211" t="s">
        <v>7</v>
      </c>
      <c r="G226" s="211" t="s">
        <v>609</v>
      </c>
      <c r="H226" s="211"/>
      <c r="I226" s="214">
        <v>126</v>
      </c>
      <c r="J226" s="214">
        <v>211</v>
      </c>
    </row>
    <row r="227" spans="1:10" s="673" customFormat="1">
      <c r="A227" s="210">
        <v>43465</v>
      </c>
      <c r="B227" s="211" t="s">
        <v>263</v>
      </c>
      <c r="C227" s="211" t="s">
        <v>3719</v>
      </c>
      <c r="D227" s="211" t="s">
        <v>263</v>
      </c>
      <c r="E227" s="211" t="s">
        <v>264</v>
      </c>
      <c r="F227" s="211" t="s">
        <v>7</v>
      </c>
      <c r="G227" s="211" t="s">
        <v>1612</v>
      </c>
      <c r="H227" s="211"/>
      <c r="I227" s="214">
        <v>204</v>
      </c>
      <c r="J227" s="214">
        <v>359</v>
      </c>
    </row>
    <row r="228" spans="1:10" s="673" customFormat="1">
      <c r="A228" s="210">
        <v>43461</v>
      </c>
      <c r="B228" s="211" t="s">
        <v>4</v>
      </c>
      <c r="C228" s="211">
        <v>3546</v>
      </c>
      <c r="D228" s="211" t="s">
        <v>168</v>
      </c>
      <c r="E228" s="211" t="s">
        <v>5</v>
      </c>
      <c r="F228" s="211" t="s">
        <v>363</v>
      </c>
      <c r="G228" s="211" t="s">
        <v>3628</v>
      </c>
      <c r="H228" s="211"/>
      <c r="I228" s="214">
        <v>19</v>
      </c>
      <c r="J228" s="214" t="s">
        <v>3528</v>
      </c>
    </row>
    <row r="229" spans="1:10" s="673" customFormat="1">
      <c r="A229" s="210">
        <v>43442</v>
      </c>
      <c r="B229" s="211" t="s">
        <v>28</v>
      </c>
      <c r="C229" s="211">
        <v>41089</v>
      </c>
      <c r="D229" s="211" t="s">
        <v>3536</v>
      </c>
      <c r="E229" s="211" t="s">
        <v>28</v>
      </c>
      <c r="F229" s="211" t="s">
        <v>28</v>
      </c>
      <c r="G229" s="211" t="s">
        <v>1848</v>
      </c>
      <c r="H229" s="211"/>
      <c r="I229" s="214"/>
      <c r="J229" s="214">
        <v>1650</v>
      </c>
    </row>
    <row r="230" spans="1:10" s="673" customFormat="1">
      <c r="A230" s="210">
        <v>43444</v>
      </c>
      <c r="B230" s="211" t="s">
        <v>7</v>
      </c>
      <c r="C230" s="211">
        <v>57310</v>
      </c>
      <c r="D230" s="211" t="s">
        <v>598</v>
      </c>
      <c r="E230" s="211" t="s">
        <v>7</v>
      </c>
      <c r="F230" s="211" t="s">
        <v>7</v>
      </c>
      <c r="G230" s="211" t="s">
        <v>1848</v>
      </c>
      <c r="H230" s="211"/>
      <c r="I230" s="214">
        <v>34</v>
      </c>
      <c r="J230" s="214">
        <v>48</v>
      </c>
    </row>
    <row r="231" spans="1:10" s="673" customFormat="1">
      <c r="A231" s="210">
        <v>43463</v>
      </c>
      <c r="B231" s="211" t="s">
        <v>6</v>
      </c>
      <c r="C231" s="211">
        <v>53347</v>
      </c>
      <c r="D231" s="211" t="s">
        <v>3700</v>
      </c>
      <c r="E231" s="211" t="s">
        <v>6</v>
      </c>
      <c r="F231" s="211" t="s">
        <v>6</v>
      </c>
      <c r="G231" s="211" t="s">
        <v>1848</v>
      </c>
      <c r="H231" s="211"/>
      <c r="I231" s="214">
        <v>151</v>
      </c>
      <c r="J231" s="214">
        <v>274</v>
      </c>
    </row>
    <row r="232" spans="1:10" s="673" customFormat="1">
      <c r="A232" s="210">
        <v>43454</v>
      </c>
      <c r="B232" s="211" t="s">
        <v>4</v>
      </c>
      <c r="C232" s="211">
        <v>3324</v>
      </c>
      <c r="D232" s="211" t="s">
        <v>183</v>
      </c>
      <c r="E232" s="211" t="s">
        <v>5</v>
      </c>
      <c r="F232" s="211" t="s">
        <v>5</v>
      </c>
      <c r="G232" s="211" t="s">
        <v>1777</v>
      </c>
      <c r="H232" s="211"/>
      <c r="I232" s="214">
        <v>22</v>
      </c>
      <c r="J232" s="214">
        <v>26</v>
      </c>
    </row>
    <row r="233" spans="1:10" s="673" customFormat="1">
      <c r="A233" s="210">
        <v>43452</v>
      </c>
      <c r="B233" s="211" t="s">
        <v>4</v>
      </c>
      <c r="C233" s="211">
        <v>6170</v>
      </c>
      <c r="D233" s="211" t="s">
        <v>443</v>
      </c>
      <c r="E233" s="211" t="s">
        <v>4</v>
      </c>
      <c r="F233" s="211" t="s">
        <v>7</v>
      </c>
      <c r="G233" s="211" t="s">
        <v>3567</v>
      </c>
      <c r="H233" s="211"/>
      <c r="I233" s="214">
        <v>37</v>
      </c>
      <c r="J233" s="214" t="s">
        <v>3568</v>
      </c>
    </row>
    <row r="234" spans="1:10" s="673" customFormat="1">
      <c r="A234" s="210">
        <v>43461</v>
      </c>
      <c r="B234" s="211" t="s">
        <v>4</v>
      </c>
      <c r="C234" s="211">
        <v>4776</v>
      </c>
      <c r="D234" s="211" t="s">
        <v>180</v>
      </c>
      <c r="E234" s="211" t="s">
        <v>225</v>
      </c>
      <c r="F234" s="211" t="s">
        <v>24</v>
      </c>
      <c r="G234" s="211" t="s">
        <v>3249</v>
      </c>
      <c r="H234" s="211"/>
      <c r="I234" s="214">
        <v>10</v>
      </c>
      <c r="J234" s="214" t="s">
        <v>3650</v>
      </c>
    </row>
    <row r="235" spans="1:10" s="673" customFormat="1">
      <c r="A235" s="210">
        <v>43463</v>
      </c>
      <c r="B235" s="211" t="s">
        <v>7</v>
      </c>
      <c r="C235" s="211">
        <v>541360</v>
      </c>
      <c r="D235" s="211" t="s">
        <v>3699</v>
      </c>
      <c r="E235" s="211" t="s">
        <v>7</v>
      </c>
      <c r="F235" s="211" t="s">
        <v>7</v>
      </c>
      <c r="G235" s="211" t="s">
        <v>3738</v>
      </c>
      <c r="H235" s="211"/>
      <c r="I235" s="214">
        <v>82</v>
      </c>
      <c r="J235" s="214">
        <v>123</v>
      </c>
    </row>
    <row r="236" spans="1:10" s="673" customFormat="1">
      <c r="A236" s="210">
        <v>43442</v>
      </c>
      <c r="B236" s="211" t="s">
        <v>4</v>
      </c>
      <c r="C236" s="211">
        <v>1270</v>
      </c>
      <c r="D236" s="211" t="s">
        <v>205</v>
      </c>
      <c r="E236" s="211" t="s">
        <v>5</v>
      </c>
      <c r="F236" s="211" t="s">
        <v>5</v>
      </c>
      <c r="G236" s="211" t="s">
        <v>3118</v>
      </c>
      <c r="H236" s="211"/>
      <c r="I236" s="214">
        <v>25</v>
      </c>
      <c r="J236" s="214" t="s">
        <v>3522</v>
      </c>
    </row>
    <row r="237" spans="1:10" s="673" customFormat="1">
      <c r="A237" s="210">
        <v>43462</v>
      </c>
      <c r="B237" s="211" t="s">
        <v>4</v>
      </c>
      <c r="C237" s="211">
        <v>2149</v>
      </c>
      <c r="D237" s="211" t="s">
        <v>205</v>
      </c>
      <c r="E237" s="211" t="s">
        <v>5</v>
      </c>
      <c r="F237" s="211" t="s">
        <v>7</v>
      </c>
      <c r="G237" s="211" t="s">
        <v>3737</v>
      </c>
      <c r="H237" s="211"/>
      <c r="I237" s="214">
        <v>28</v>
      </c>
      <c r="J237" s="214" t="s">
        <v>3691</v>
      </c>
    </row>
    <row r="238" spans="1:10" s="673" customFormat="1">
      <c r="A238" s="210">
        <v>43442</v>
      </c>
      <c r="B238" s="211" t="s">
        <v>4</v>
      </c>
      <c r="C238" s="211">
        <v>4991</v>
      </c>
      <c r="D238" s="211" t="s">
        <v>158</v>
      </c>
      <c r="E238" s="211" t="s">
        <v>5</v>
      </c>
      <c r="F238" s="211" t="s">
        <v>5</v>
      </c>
      <c r="G238" s="211" t="s">
        <v>2066</v>
      </c>
      <c r="H238" s="211"/>
      <c r="I238" s="214">
        <v>9</v>
      </c>
      <c r="J238" s="214" t="s">
        <v>3535</v>
      </c>
    </row>
    <row r="239" spans="1:10" s="673" customFormat="1">
      <c r="A239" s="210">
        <v>43449</v>
      </c>
      <c r="B239" s="211" t="s">
        <v>4</v>
      </c>
      <c r="C239" s="211">
        <v>4546</v>
      </c>
      <c r="D239" s="211" t="s">
        <v>131</v>
      </c>
      <c r="E239" s="211" t="s">
        <v>3554</v>
      </c>
      <c r="F239" s="211" t="s">
        <v>24</v>
      </c>
      <c r="G239" s="211" t="s">
        <v>3728</v>
      </c>
      <c r="H239" s="211"/>
      <c r="I239" s="214"/>
      <c r="J239" s="214"/>
    </row>
    <row r="240" spans="1:10" s="673" customFormat="1">
      <c r="A240" s="210">
        <v>43449</v>
      </c>
      <c r="B240" s="211" t="s">
        <v>4</v>
      </c>
      <c r="C240" s="211">
        <v>4987</v>
      </c>
      <c r="D240" s="211" t="s">
        <v>158</v>
      </c>
      <c r="E240" s="211" t="s">
        <v>5</v>
      </c>
      <c r="F240" s="211" t="s">
        <v>7</v>
      </c>
      <c r="G240" s="211" t="s">
        <v>3728</v>
      </c>
      <c r="H240" s="211"/>
      <c r="I240" s="214">
        <v>9</v>
      </c>
      <c r="J240" s="214" t="s">
        <v>3555</v>
      </c>
    </row>
    <row r="241" spans="1:10" s="673" customFormat="1">
      <c r="A241" s="210">
        <v>43449</v>
      </c>
      <c r="B241" s="211" t="s">
        <v>4</v>
      </c>
      <c r="C241" s="211">
        <v>4549</v>
      </c>
      <c r="D241" s="211" t="s">
        <v>131</v>
      </c>
      <c r="E241" s="211" t="s">
        <v>25</v>
      </c>
      <c r="F241" s="211" t="s">
        <v>7</v>
      </c>
      <c r="G241" s="211" t="s">
        <v>3728</v>
      </c>
      <c r="H241" s="211"/>
      <c r="I241" s="214"/>
      <c r="J241" s="214"/>
    </row>
    <row r="242" spans="1:10" s="673" customFormat="1">
      <c r="A242" s="210">
        <v>43464</v>
      </c>
      <c r="B242" s="211" t="s">
        <v>4</v>
      </c>
      <c r="C242" s="211">
        <v>4508</v>
      </c>
      <c r="D242" s="211" t="s">
        <v>131</v>
      </c>
      <c r="E242" s="211" t="s">
        <v>7</v>
      </c>
      <c r="F242" s="211" t="s">
        <v>7</v>
      </c>
      <c r="G242" s="211" t="s">
        <v>2066</v>
      </c>
      <c r="H242" s="211"/>
      <c r="I242" s="214">
        <v>0</v>
      </c>
      <c r="J242" s="214">
        <v>0</v>
      </c>
    </row>
    <row r="243" spans="1:10" s="673" customFormat="1">
      <c r="A243" s="210">
        <v>43464</v>
      </c>
      <c r="B243" s="211" t="s">
        <v>22</v>
      </c>
      <c r="C243" s="211">
        <v>6700</v>
      </c>
      <c r="D243" s="211" t="s">
        <v>326</v>
      </c>
      <c r="E243" s="211" t="s">
        <v>7</v>
      </c>
      <c r="F243" s="211" t="s">
        <v>7</v>
      </c>
      <c r="G243" s="211" t="s">
        <v>3716</v>
      </c>
      <c r="H243" s="211"/>
      <c r="I243" s="214">
        <v>29</v>
      </c>
      <c r="J243" s="214">
        <v>25</v>
      </c>
    </row>
    <row r="244" spans="1:10" s="673" customFormat="1">
      <c r="A244" s="210">
        <v>43462</v>
      </c>
      <c r="B244" s="211" t="s">
        <v>4</v>
      </c>
      <c r="C244" s="211">
        <v>4687</v>
      </c>
      <c r="D244" s="211" t="s">
        <v>131</v>
      </c>
      <c r="E244" s="211" t="s">
        <v>5</v>
      </c>
      <c r="F244" s="211" t="s">
        <v>6</v>
      </c>
      <c r="G244" s="211" t="s">
        <v>2707</v>
      </c>
      <c r="H244" s="211"/>
      <c r="I244" s="214">
        <v>5</v>
      </c>
      <c r="J244" s="214" t="s">
        <v>3692</v>
      </c>
    </row>
    <row r="245" spans="1:10" s="673" customFormat="1">
      <c r="A245" s="210">
        <v>43457</v>
      </c>
      <c r="B245" s="211" t="s">
        <v>4</v>
      </c>
      <c r="C245" s="211">
        <v>4505</v>
      </c>
      <c r="D245" s="211" t="s">
        <v>131</v>
      </c>
      <c r="E245" s="211" t="s">
        <v>7</v>
      </c>
      <c r="F245" s="211" t="s">
        <v>24</v>
      </c>
      <c r="G245" s="211" t="s">
        <v>2707</v>
      </c>
      <c r="H245" s="211"/>
      <c r="I245" s="214">
        <v>3</v>
      </c>
      <c r="J245" s="214" t="s">
        <v>3585</v>
      </c>
    </row>
    <row r="246" spans="1:10" s="673" customFormat="1">
      <c r="A246" s="210">
        <v>43461</v>
      </c>
      <c r="B246" s="211" t="s">
        <v>4</v>
      </c>
      <c r="C246" s="211">
        <v>4514</v>
      </c>
      <c r="D246" s="211" t="s">
        <v>131</v>
      </c>
      <c r="E246" s="211" t="s">
        <v>5</v>
      </c>
      <c r="F246" s="211" t="s">
        <v>7</v>
      </c>
      <c r="G246" s="211" t="s">
        <v>2707</v>
      </c>
      <c r="H246" s="211"/>
      <c r="I246" s="214">
        <v>4</v>
      </c>
      <c r="J246" s="214" t="s">
        <v>3654</v>
      </c>
    </row>
    <row r="247" spans="1:10" s="673" customFormat="1">
      <c r="A247" s="210">
        <v>43439</v>
      </c>
      <c r="B247" s="211" t="s">
        <v>4</v>
      </c>
      <c r="C247" s="211">
        <v>8213</v>
      </c>
      <c r="D247" s="211" t="s">
        <v>162</v>
      </c>
      <c r="E247" s="211" t="s">
        <v>7</v>
      </c>
      <c r="F247" s="211" t="s">
        <v>5</v>
      </c>
      <c r="G247" s="211" t="s">
        <v>1224</v>
      </c>
      <c r="H247" s="211"/>
      <c r="I247" s="214">
        <v>26</v>
      </c>
      <c r="J247" s="214" t="s">
        <v>3528</v>
      </c>
    </row>
    <row r="248" spans="1:10" s="673" customFormat="1">
      <c r="A248" s="210">
        <v>43440</v>
      </c>
      <c r="B248" s="211" t="s">
        <v>4</v>
      </c>
      <c r="C248" s="211">
        <v>8121</v>
      </c>
      <c r="D248" s="211" t="s">
        <v>148</v>
      </c>
      <c r="E248" s="211" t="s">
        <v>7</v>
      </c>
      <c r="F248" s="211" t="s">
        <v>5</v>
      </c>
      <c r="G248" s="211" t="s">
        <v>1224</v>
      </c>
      <c r="H248" s="211"/>
      <c r="I248" s="214">
        <v>28</v>
      </c>
      <c r="J248" s="214" t="s">
        <v>3529</v>
      </c>
    </row>
    <row r="249" spans="1:10" s="673" customFormat="1">
      <c r="A249" s="210">
        <v>43464</v>
      </c>
      <c r="B249" s="211" t="s">
        <v>6</v>
      </c>
      <c r="C249" s="211">
        <v>54292</v>
      </c>
      <c r="D249" s="211" t="s">
        <v>434</v>
      </c>
      <c r="E249" s="211" t="s">
        <v>6</v>
      </c>
      <c r="F249" s="211" t="s">
        <v>10</v>
      </c>
      <c r="G249" s="211" t="s">
        <v>3739</v>
      </c>
      <c r="H249" s="211"/>
      <c r="I249" s="214">
        <v>50</v>
      </c>
      <c r="J249" s="214">
        <v>74</v>
      </c>
    </row>
    <row r="250" spans="1:10" s="673" customFormat="1">
      <c r="A250" s="210">
        <v>43436</v>
      </c>
      <c r="B250" s="211" t="s">
        <v>4</v>
      </c>
      <c r="C250" s="211">
        <v>5680</v>
      </c>
      <c r="D250" s="211" t="s">
        <v>193</v>
      </c>
      <c r="E250" s="211" t="s">
        <v>5</v>
      </c>
      <c r="F250" s="211" t="s">
        <v>7</v>
      </c>
      <c r="G250" s="211" t="s">
        <v>3723</v>
      </c>
      <c r="H250" s="211"/>
      <c r="I250" s="214">
        <v>28</v>
      </c>
      <c r="J250" s="214" t="s">
        <v>3514</v>
      </c>
    </row>
    <row r="251" spans="1:10" s="673" customFormat="1">
      <c r="A251" s="210">
        <v>43436</v>
      </c>
      <c r="B251" s="211" t="s">
        <v>4</v>
      </c>
      <c r="C251" s="211">
        <v>2343</v>
      </c>
      <c r="D251" s="211" t="s">
        <v>205</v>
      </c>
      <c r="E251" s="211" t="s">
        <v>5</v>
      </c>
      <c r="F251" s="211" t="s">
        <v>7</v>
      </c>
      <c r="G251" s="211" t="s">
        <v>3723</v>
      </c>
      <c r="H251" s="211"/>
      <c r="I251" s="214">
        <v>25</v>
      </c>
      <c r="J251" s="214" t="s">
        <v>3520</v>
      </c>
    </row>
    <row r="252" spans="1:10" s="673" customFormat="1">
      <c r="A252" s="210">
        <v>43465</v>
      </c>
      <c r="B252" s="211" t="s">
        <v>4</v>
      </c>
      <c r="C252" s="211">
        <v>57970</v>
      </c>
      <c r="D252" s="211" t="s">
        <v>351</v>
      </c>
      <c r="E252" s="211" t="s">
        <v>7</v>
      </c>
      <c r="F252" s="211" t="s">
        <v>7</v>
      </c>
      <c r="G252" s="211" t="s">
        <v>877</v>
      </c>
      <c r="H252" s="211"/>
      <c r="I252" s="214">
        <v>42</v>
      </c>
      <c r="J252" s="214">
        <v>46</v>
      </c>
    </row>
    <row r="253" spans="1:10" s="673" customFormat="1">
      <c r="A253" s="210">
        <v>43442</v>
      </c>
      <c r="B253" s="211" t="s">
        <v>4</v>
      </c>
      <c r="C253" s="211">
        <v>7538</v>
      </c>
      <c r="D253" s="211" t="s">
        <v>468</v>
      </c>
      <c r="E253" s="211" t="s">
        <v>7</v>
      </c>
      <c r="F253" s="211" t="s">
        <v>5</v>
      </c>
      <c r="G253" s="211" t="s">
        <v>878</v>
      </c>
      <c r="H253" s="211"/>
      <c r="I253" s="214">
        <v>36</v>
      </c>
      <c r="J253" s="214">
        <v>52</v>
      </c>
    </row>
    <row r="254" spans="1:10" s="673" customFormat="1">
      <c r="A254" s="210">
        <v>43463</v>
      </c>
      <c r="B254" s="211" t="s">
        <v>4</v>
      </c>
      <c r="C254" s="211">
        <v>5408</v>
      </c>
      <c r="D254" s="211" t="s">
        <v>165</v>
      </c>
      <c r="E254" s="211" t="s">
        <v>5</v>
      </c>
      <c r="F254" s="211" t="s">
        <v>5</v>
      </c>
      <c r="G254" s="211" t="s">
        <v>878</v>
      </c>
      <c r="H254" s="211"/>
      <c r="I254" s="214">
        <v>31</v>
      </c>
      <c r="J254" s="214">
        <v>39</v>
      </c>
    </row>
    <row r="255" spans="1:10" s="673" customFormat="1">
      <c r="A255" s="210">
        <v>43440</v>
      </c>
      <c r="B255" s="211" t="s">
        <v>4</v>
      </c>
      <c r="C255" s="211">
        <v>6989</v>
      </c>
      <c r="D255" s="211" t="s">
        <v>312</v>
      </c>
      <c r="E255" s="211" t="s">
        <v>6</v>
      </c>
      <c r="F255" s="211" t="s">
        <v>100</v>
      </c>
      <c r="G255" s="211" t="s">
        <v>880</v>
      </c>
      <c r="H255" s="211"/>
      <c r="I255" s="214">
        <v>34</v>
      </c>
      <c r="J255" s="214" t="s">
        <v>3532</v>
      </c>
    </row>
    <row r="256" spans="1:10" s="673" customFormat="1">
      <c r="A256" s="210">
        <v>43457</v>
      </c>
      <c r="B256" s="211" t="s">
        <v>4</v>
      </c>
      <c r="C256" s="211">
        <v>5405</v>
      </c>
      <c r="D256" s="211" t="s">
        <v>194</v>
      </c>
      <c r="E256" s="211" t="s">
        <v>5</v>
      </c>
      <c r="F256" s="211" t="s">
        <v>6</v>
      </c>
      <c r="G256" s="211" t="s">
        <v>880</v>
      </c>
      <c r="H256" s="211"/>
      <c r="I256" s="214">
        <v>30</v>
      </c>
      <c r="J256" s="214" t="s">
        <v>3605</v>
      </c>
    </row>
    <row r="257" spans="1:10" s="673" customFormat="1">
      <c r="A257" s="210">
        <v>43457</v>
      </c>
      <c r="B257" s="211" t="s">
        <v>4</v>
      </c>
      <c r="C257" s="211">
        <v>5471</v>
      </c>
      <c r="D257" s="211" t="s">
        <v>3606</v>
      </c>
      <c r="E257" s="211" t="s">
        <v>25</v>
      </c>
      <c r="F257" s="211" t="s">
        <v>5</v>
      </c>
      <c r="G257" s="211" t="s">
        <v>880</v>
      </c>
      <c r="H257" s="211"/>
      <c r="I257" s="214">
        <v>28</v>
      </c>
      <c r="J257" s="214" t="s">
        <v>3607</v>
      </c>
    </row>
    <row r="258" spans="1:10" s="673" customFormat="1">
      <c r="A258" s="210">
        <v>43458</v>
      </c>
      <c r="B258" s="211" t="s">
        <v>22</v>
      </c>
      <c r="C258" s="211">
        <v>6700</v>
      </c>
      <c r="D258" s="211" t="s">
        <v>326</v>
      </c>
      <c r="E258" s="211" t="s">
        <v>7</v>
      </c>
      <c r="F258" s="211" t="s">
        <v>24</v>
      </c>
      <c r="G258" s="211" t="s">
        <v>880</v>
      </c>
      <c r="H258" s="211"/>
      <c r="I258" s="214">
        <v>32</v>
      </c>
      <c r="J258" s="214" t="s">
        <v>3614</v>
      </c>
    </row>
    <row r="259" spans="1:10" s="673" customFormat="1">
      <c r="A259" s="210">
        <v>43464</v>
      </c>
      <c r="B259" s="211" t="s">
        <v>4</v>
      </c>
      <c r="C259" s="211">
        <v>5415</v>
      </c>
      <c r="D259" s="211" t="s">
        <v>3606</v>
      </c>
      <c r="E259" s="211" t="s">
        <v>4</v>
      </c>
      <c r="F259" s="211" t="s">
        <v>3483</v>
      </c>
      <c r="G259" s="211" t="s">
        <v>3740</v>
      </c>
      <c r="H259" s="211"/>
      <c r="I259" s="214">
        <v>27</v>
      </c>
      <c r="J259" s="214">
        <v>38</v>
      </c>
    </row>
    <row r="260" spans="1:10" s="673" customFormat="1">
      <c r="A260" s="210">
        <v>43449</v>
      </c>
      <c r="B260" s="211" t="s">
        <v>4</v>
      </c>
      <c r="C260" s="211">
        <v>8072</v>
      </c>
      <c r="D260" s="211" t="s">
        <v>133</v>
      </c>
      <c r="E260" s="211" t="s">
        <v>5</v>
      </c>
      <c r="F260" s="211" t="s">
        <v>6</v>
      </c>
      <c r="G260" s="211" t="s">
        <v>3727</v>
      </c>
      <c r="H260" s="211"/>
      <c r="I260" s="214">
        <v>23</v>
      </c>
      <c r="J260" s="214" t="s">
        <v>3548</v>
      </c>
    </row>
    <row r="261" spans="1:10" s="673" customFormat="1">
      <c r="A261" s="210">
        <v>43450</v>
      </c>
      <c r="B261" s="211" t="s">
        <v>4</v>
      </c>
      <c r="C261" s="211">
        <v>3611</v>
      </c>
      <c r="D261" s="211" t="s">
        <v>181</v>
      </c>
      <c r="E261" s="211" t="s">
        <v>5</v>
      </c>
      <c r="F261" s="211" t="s">
        <v>9</v>
      </c>
      <c r="G261" s="211" t="s">
        <v>3727</v>
      </c>
      <c r="H261" s="211"/>
      <c r="I261" s="214">
        <v>17</v>
      </c>
      <c r="J261" s="214" t="s">
        <v>3558</v>
      </c>
    </row>
    <row r="262" spans="1:10" s="673" customFormat="1">
      <c r="A262" s="210">
        <v>43442</v>
      </c>
      <c r="B262" s="211" t="s">
        <v>4</v>
      </c>
      <c r="C262" s="211">
        <v>3385</v>
      </c>
      <c r="D262" s="211" t="s">
        <v>650</v>
      </c>
      <c r="E262" s="211" t="s">
        <v>5</v>
      </c>
      <c r="F262" s="211" t="s">
        <v>5</v>
      </c>
      <c r="G262" s="211" t="s">
        <v>1037</v>
      </c>
      <c r="H262" s="211"/>
      <c r="I262" s="214">
        <v>46</v>
      </c>
      <c r="J262" s="214">
        <v>66</v>
      </c>
    </row>
    <row r="263" spans="1:10" s="673" customFormat="1">
      <c r="A263" s="210">
        <v>43454</v>
      </c>
      <c r="B263" s="211" t="s">
        <v>6</v>
      </c>
      <c r="C263" s="211">
        <v>54441</v>
      </c>
      <c r="D263" s="211" t="s">
        <v>3569</v>
      </c>
      <c r="E263" s="211" t="s">
        <v>6</v>
      </c>
      <c r="F263" s="211" t="s">
        <v>6</v>
      </c>
      <c r="G263" s="211" t="s">
        <v>3111</v>
      </c>
      <c r="H263" s="211"/>
      <c r="I263" s="214">
        <v>52</v>
      </c>
      <c r="J263" s="214">
        <v>67</v>
      </c>
    </row>
    <row r="264" spans="1:10" s="673" customFormat="1">
      <c r="A264" s="210">
        <v>43464</v>
      </c>
      <c r="B264" s="211" t="s">
        <v>4</v>
      </c>
      <c r="C264" s="211">
        <v>9982</v>
      </c>
      <c r="D264" s="211" t="s">
        <v>3711</v>
      </c>
      <c r="E264" s="211" t="s">
        <v>5</v>
      </c>
      <c r="F264" s="211" t="s">
        <v>7</v>
      </c>
      <c r="G264" s="211" t="s">
        <v>1025</v>
      </c>
      <c r="H264" s="211"/>
      <c r="I264" s="214">
        <v>84</v>
      </c>
      <c r="J264" s="214">
        <v>135</v>
      </c>
    </row>
    <row r="265" spans="1:10" s="673" customFormat="1">
      <c r="A265" s="210">
        <v>43464</v>
      </c>
      <c r="B265" s="211" t="s">
        <v>4</v>
      </c>
      <c r="C265" s="211">
        <v>6169</v>
      </c>
      <c r="D265" s="211" t="s">
        <v>3715</v>
      </c>
      <c r="E265" s="211" t="s">
        <v>5</v>
      </c>
      <c r="F265" s="211" t="s">
        <v>5</v>
      </c>
      <c r="G265" s="211" t="s">
        <v>1025</v>
      </c>
      <c r="H265" s="211"/>
      <c r="I265" s="214">
        <v>72</v>
      </c>
      <c r="J265" s="214">
        <v>93</v>
      </c>
    </row>
    <row r="266" spans="1:10" s="673" customFormat="1">
      <c r="A266" s="210">
        <v>43461</v>
      </c>
      <c r="B266" s="211" t="s">
        <v>4</v>
      </c>
      <c r="C266" s="211">
        <v>6187</v>
      </c>
      <c r="D266" s="211" t="s">
        <v>298</v>
      </c>
      <c r="E266" s="211" t="s">
        <v>5</v>
      </c>
      <c r="F266" s="211" t="s">
        <v>7</v>
      </c>
      <c r="G266" s="211" t="s">
        <v>3735</v>
      </c>
      <c r="H266" s="211"/>
      <c r="I266" s="214">
        <v>31</v>
      </c>
      <c r="J266" s="214" t="s">
        <v>3631</v>
      </c>
    </row>
    <row r="267" spans="1:10" s="673" customFormat="1">
      <c r="A267" s="210">
        <v>43462</v>
      </c>
      <c r="B267" s="211" t="s">
        <v>6</v>
      </c>
      <c r="C267" s="211">
        <v>54451</v>
      </c>
      <c r="D267" s="211" t="s">
        <v>3661</v>
      </c>
      <c r="E267" s="211" t="s">
        <v>6</v>
      </c>
      <c r="F267" s="211" t="s">
        <v>7</v>
      </c>
      <c r="G267" s="211" t="s">
        <v>3736</v>
      </c>
      <c r="H267" s="211"/>
      <c r="I267" s="214">
        <v>52</v>
      </c>
      <c r="J267" s="214" t="s">
        <v>3662</v>
      </c>
    </row>
    <row r="268" spans="1:10" s="673" customFormat="1">
      <c r="A268" s="210">
        <v>43436</v>
      </c>
      <c r="B268" s="211" t="s">
        <v>4</v>
      </c>
      <c r="C268" s="211">
        <v>3816</v>
      </c>
      <c r="D268" s="211" t="s">
        <v>304</v>
      </c>
      <c r="E268" s="211" t="s">
        <v>5</v>
      </c>
      <c r="F268" s="211" t="s">
        <v>7</v>
      </c>
      <c r="G268" s="211" t="s">
        <v>1032</v>
      </c>
      <c r="H268" s="211"/>
      <c r="I268" s="214">
        <v>14</v>
      </c>
      <c r="J268" s="214" t="s">
        <v>3513</v>
      </c>
    </row>
    <row r="269" spans="1:10" s="673" customFormat="1">
      <c r="A269" s="210">
        <v>43437</v>
      </c>
      <c r="B269" s="211" t="s">
        <v>4</v>
      </c>
      <c r="C269" s="211">
        <v>3879</v>
      </c>
      <c r="D269" s="211" t="s">
        <v>304</v>
      </c>
      <c r="E269" s="211" t="s">
        <v>5</v>
      </c>
      <c r="F269" s="211" t="s">
        <v>7</v>
      </c>
      <c r="G269" s="211" t="s">
        <v>1032</v>
      </c>
      <c r="H269" s="211"/>
      <c r="I269" s="214">
        <v>14</v>
      </c>
      <c r="J269" s="214" t="s">
        <v>3525</v>
      </c>
    </row>
    <row r="270" spans="1:10" s="673" customFormat="1">
      <c r="A270" s="210">
        <v>43456</v>
      </c>
      <c r="B270" s="211" t="s">
        <v>4</v>
      </c>
      <c r="C270" s="211">
        <v>3653</v>
      </c>
      <c r="D270" s="211" t="s">
        <v>181</v>
      </c>
      <c r="E270" s="211" t="s">
        <v>5</v>
      </c>
      <c r="F270" s="211" t="s">
        <v>6</v>
      </c>
      <c r="G270" s="211" t="s">
        <v>1032</v>
      </c>
      <c r="H270" s="211"/>
      <c r="I270" s="214">
        <v>15</v>
      </c>
      <c r="J270" s="214">
        <v>17</v>
      </c>
    </row>
    <row r="271" spans="1:10" s="673" customFormat="1">
      <c r="A271" s="210">
        <v>43461</v>
      </c>
      <c r="B271" s="211" t="s">
        <v>4</v>
      </c>
      <c r="C271" s="211">
        <v>5443</v>
      </c>
      <c r="D271" s="211" t="s">
        <v>3623</v>
      </c>
      <c r="E271" s="211" t="s">
        <v>5</v>
      </c>
      <c r="F271" s="211" t="s">
        <v>6</v>
      </c>
      <c r="G271" s="211" t="s">
        <v>1032</v>
      </c>
      <c r="H271" s="211"/>
      <c r="I271" s="214">
        <v>32</v>
      </c>
      <c r="J271" s="214">
        <v>40</v>
      </c>
    </row>
    <row r="272" spans="1:10" s="673" customFormat="1">
      <c r="A272" s="210">
        <v>43457</v>
      </c>
      <c r="B272" s="211" t="s">
        <v>4</v>
      </c>
      <c r="C272" s="211">
        <v>3324</v>
      </c>
      <c r="D272" s="211" t="s">
        <v>183</v>
      </c>
      <c r="E272" s="211" t="s">
        <v>5</v>
      </c>
      <c r="F272" s="211" t="s">
        <v>24</v>
      </c>
      <c r="G272" s="211" t="s">
        <v>1032</v>
      </c>
      <c r="H272" s="211"/>
      <c r="I272" s="214">
        <v>22</v>
      </c>
      <c r="J272" s="214" t="s">
        <v>3505</v>
      </c>
    </row>
    <row r="273" spans="1:10" s="673" customFormat="1">
      <c r="A273" s="210">
        <v>43436</v>
      </c>
      <c r="B273" s="211" t="s">
        <v>4</v>
      </c>
      <c r="C273" s="211">
        <v>3317</v>
      </c>
      <c r="D273" s="211" t="s">
        <v>137</v>
      </c>
      <c r="E273" s="211" t="s">
        <v>5</v>
      </c>
      <c r="F273" s="211" t="s">
        <v>7</v>
      </c>
      <c r="G273" s="211" t="s">
        <v>1047</v>
      </c>
      <c r="H273" s="211"/>
      <c r="I273" s="214">
        <v>16</v>
      </c>
      <c r="J273" s="214" t="s">
        <v>3518</v>
      </c>
    </row>
    <row r="274" spans="1:10" s="673" customFormat="1">
      <c r="A274" s="210">
        <v>43457</v>
      </c>
      <c r="B274" s="211" t="s">
        <v>4</v>
      </c>
      <c r="C274" s="211">
        <v>4786</v>
      </c>
      <c r="D274" s="211" t="s">
        <v>180</v>
      </c>
      <c r="E274" s="211" t="s">
        <v>5</v>
      </c>
      <c r="F274" s="211" t="s">
        <v>7</v>
      </c>
      <c r="G274" s="211" t="s">
        <v>1047</v>
      </c>
      <c r="H274" s="211"/>
      <c r="I274" s="214">
        <v>11</v>
      </c>
      <c r="J274" s="214" t="s">
        <v>3589</v>
      </c>
    </row>
    <row r="275" spans="1:10" s="673" customFormat="1">
      <c r="A275" s="210">
        <v>43461</v>
      </c>
      <c r="B275" s="211" t="s">
        <v>4</v>
      </c>
      <c r="C275" s="211">
        <v>9455</v>
      </c>
      <c r="D275" s="211" t="s">
        <v>867</v>
      </c>
      <c r="E275" s="211" t="s">
        <v>5</v>
      </c>
      <c r="F275" s="211" t="s">
        <v>984</v>
      </c>
      <c r="G275" s="211" t="s">
        <v>1047</v>
      </c>
      <c r="H275" s="211"/>
      <c r="I275" s="214">
        <v>57</v>
      </c>
      <c r="J275" s="214" t="s">
        <v>3622</v>
      </c>
    </row>
    <row r="276" spans="1:10" s="673" customFormat="1">
      <c r="A276" s="210">
        <v>43461</v>
      </c>
      <c r="B276" s="211" t="s">
        <v>4</v>
      </c>
      <c r="C276" s="211">
        <v>2338</v>
      </c>
      <c r="D276" s="211" t="s">
        <v>205</v>
      </c>
      <c r="E276" s="211" t="s">
        <v>5</v>
      </c>
      <c r="F276" s="211" t="s">
        <v>7</v>
      </c>
      <c r="G276" s="211" t="s">
        <v>1047</v>
      </c>
      <c r="H276" s="211"/>
      <c r="I276" s="214">
        <v>26</v>
      </c>
      <c r="J276" s="214" t="s">
        <v>3637</v>
      </c>
    </row>
    <row r="277" spans="1:10" s="673" customFormat="1">
      <c r="A277" s="210">
        <v>43457</v>
      </c>
      <c r="B277" s="211" t="s">
        <v>4</v>
      </c>
      <c r="C277" s="211">
        <v>5243</v>
      </c>
      <c r="D277" s="211" t="s">
        <v>166</v>
      </c>
      <c r="E277" s="211" t="s">
        <v>5</v>
      </c>
      <c r="F277" s="211" t="s">
        <v>7</v>
      </c>
      <c r="G277" s="211" t="s">
        <v>1047</v>
      </c>
      <c r="H277" s="211"/>
      <c r="I277" s="214">
        <v>27</v>
      </c>
      <c r="J277" s="214" t="s">
        <v>3582</v>
      </c>
    </row>
    <row r="278" spans="1:10" s="673" customFormat="1">
      <c r="A278" s="210">
        <v>43457</v>
      </c>
      <c r="B278" s="211" t="s">
        <v>4</v>
      </c>
      <c r="C278" s="211">
        <v>8140</v>
      </c>
      <c r="D278" s="211" t="s">
        <v>148</v>
      </c>
      <c r="E278" s="211" t="s">
        <v>5</v>
      </c>
      <c r="F278" s="211" t="s">
        <v>24</v>
      </c>
      <c r="G278" s="211" t="s">
        <v>3729</v>
      </c>
      <c r="H278" s="211"/>
      <c r="I278" s="214">
        <v>25</v>
      </c>
      <c r="J278" s="214" t="s">
        <v>3529</v>
      </c>
    </row>
    <row r="279" spans="1:10" s="673" customFormat="1">
      <c r="A279" s="210">
        <v>43461</v>
      </c>
      <c r="B279" s="211" t="s">
        <v>4</v>
      </c>
      <c r="C279" s="211">
        <v>1477</v>
      </c>
      <c r="D279" s="211" t="s">
        <v>205</v>
      </c>
      <c r="E279" s="211" t="s">
        <v>5</v>
      </c>
      <c r="F279" s="211" t="s">
        <v>6</v>
      </c>
      <c r="G279" s="211" t="s">
        <v>3729</v>
      </c>
      <c r="H279" s="211"/>
      <c r="I279" s="214">
        <v>21</v>
      </c>
      <c r="J279" s="214">
        <v>25</v>
      </c>
    </row>
    <row r="280" spans="1:10" s="673" customFormat="1">
      <c r="A280" s="210">
        <v>43461</v>
      </c>
      <c r="B280" s="211" t="s">
        <v>4</v>
      </c>
      <c r="C280" s="211">
        <v>7740</v>
      </c>
      <c r="D280" s="211" t="s">
        <v>138</v>
      </c>
      <c r="E280" s="211" t="s">
        <v>25</v>
      </c>
      <c r="F280" s="211" t="s">
        <v>5</v>
      </c>
      <c r="G280" s="211" t="s">
        <v>3729</v>
      </c>
      <c r="H280" s="211"/>
      <c r="I280" s="214">
        <v>41</v>
      </c>
      <c r="J280" s="214" t="s">
        <v>3641</v>
      </c>
    </row>
    <row r="281" spans="1:10" s="673" customFormat="1">
      <c r="A281" s="210">
        <v>43457</v>
      </c>
      <c r="B281" s="211" t="s">
        <v>4</v>
      </c>
      <c r="C281" s="211">
        <v>7317</v>
      </c>
      <c r="D281" s="211" t="s">
        <v>302</v>
      </c>
      <c r="E281" s="211" t="s">
        <v>5</v>
      </c>
      <c r="F281" s="211" t="s">
        <v>7</v>
      </c>
      <c r="G281" s="211" t="s">
        <v>3595</v>
      </c>
      <c r="H281" s="211"/>
      <c r="I281" s="214">
        <v>32</v>
      </c>
      <c r="J281" s="214" t="s">
        <v>3596</v>
      </c>
    </row>
    <row r="282" spans="1:10" s="673" customFormat="1">
      <c r="A282" s="210">
        <v>43453</v>
      </c>
      <c r="B282" s="211" t="s">
        <v>4</v>
      </c>
      <c r="C282" s="211">
        <v>2739</v>
      </c>
      <c r="D282" s="211" t="s">
        <v>205</v>
      </c>
      <c r="E282" s="211" t="s">
        <v>5</v>
      </c>
      <c r="F282" s="211" t="s">
        <v>7</v>
      </c>
      <c r="G282" s="211" t="s">
        <v>235</v>
      </c>
      <c r="H282" s="211"/>
      <c r="I282" s="214">
        <v>25</v>
      </c>
      <c r="J282" s="214">
        <v>27</v>
      </c>
    </row>
    <row r="283" spans="1:10" s="673" customFormat="1">
      <c r="A283" s="210">
        <v>43464</v>
      </c>
      <c r="B283" s="211" t="s">
        <v>4</v>
      </c>
      <c r="C283" s="211">
        <v>1845</v>
      </c>
      <c r="D283" s="211" t="s">
        <v>205</v>
      </c>
      <c r="E283" s="211" t="s">
        <v>7</v>
      </c>
      <c r="F283" s="211" t="s">
        <v>24</v>
      </c>
      <c r="G283" s="211" t="s">
        <v>235</v>
      </c>
      <c r="H283" s="211"/>
      <c r="I283" s="214">
        <v>21</v>
      </c>
      <c r="J283" s="214" t="s">
        <v>3690</v>
      </c>
    </row>
    <row r="284" spans="1:10" s="673" customFormat="1">
      <c r="A284" s="210">
        <v>43443</v>
      </c>
      <c r="B284" s="211" t="s">
        <v>4</v>
      </c>
      <c r="C284" s="211">
        <v>2730</v>
      </c>
      <c r="D284" s="211" t="s">
        <v>205</v>
      </c>
      <c r="E284" s="211" t="s">
        <v>5</v>
      </c>
      <c r="F284" s="211" t="s">
        <v>5</v>
      </c>
      <c r="G284" s="211" t="s">
        <v>3496</v>
      </c>
      <c r="H284" s="211"/>
      <c r="I284" s="214"/>
      <c r="J284" s="214"/>
    </row>
    <row r="285" spans="1:10" s="673" customFormat="1">
      <c r="A285" s="210">
        <v>43457</v>
      </c>
      <c r="B285" s="211" t="s">
        <v>4</v>
      </c>
      <c r="C285" s="211">
        <v>3961</v>
      </c>
      <c r="D285" s="211" t="s">
        <v>1942</v>
      </c>
      <c r="E285" s="211" t="s">
        <v>5</v>
      </c>
      <c r="F285" s="211" t="s">
        <v>7</v>
      </c>
      <c r="G285" s="211" t="s">
        <v>3600</v>
      </c>
      <c r="H285" s="211"/>
      <c r="I285" s="214">
        <v>16</v>
      </c>
      <c r="J285" s="214" t="s">
        <v>3601</v>
      </c>
    </row>
    <row r="286" spans="1:10" s="673" customFormat="1">
      <c r="A286" s="210">
        <v>43450</v>
      </c>
      <c r="B286" s="211" t="s">
        <v>4</v>
      </c>
      <c r="C286" s="211">
        <v>1619</v>
      </c>
      <c r="D286" s="211" t="s">
        <v>205</v>
      </c>
      <c r="E286" s="211" t="s">
        <v>6</v>
      </c>
      <c r="F286" s="211" t="s">
        <v>24</v>
      </c>
      <c r="G286" s="211" t="s">
        <v>3559</v>
      </c>
      <c r="H286" s="211"/>
      <c r="I286" s="214">
        <v>24</v>
      </c>
      <c r="J286" s="214" t="s">
        <v>3560</v>
      </c>
    </row>
    <row r="287" spans="1:10" s="673" customFormat="1">
      <c r="A287" s="210">
        <v>43448</v>
      </c>
      <c r="B287" s="211" t="s">
        <v>7</v>
      </c>
      <c r="C287" s="211">
        <v>54380</v>
      </c>
      <c r="D287" s="211" t="s">
        <v>528</v>
      </c>
      <c r="E287" s="211" t="s">
        <v>7</v>
      </c>
      <c r="F287" s="211" t="s">
        <v>7</v>
      </c>
      <c r="G287" s="211" t="s">
        <v>3544</v>
      </c>
      <c r="H287" s="211"/>
      <c r="I287" s="214">
        <v>79</v>
      </c>
      <c r="J287" s="214">
        <v>106</v>
      </c>
    </row>
    <row r="288" spans="1:10" s="673" customFormat="1">
      <c r="A288" s="210">
        <v>43442</v>
      </c>
      <c r="B288" s="211" t="s">
        <v>4</v>
      </c>
      <c r="C288" s="211">
        <v>3377</v>
      </c>
      <c r="D288" s="211" t="s">
        <v>151</v>
      </c>
      <c r="E288" s="211" t="s">
        <v>5</v>
      </c>
      <c r="F288" s="211" t="s">
        <v>3537</v>
      </c>
      <c r="G288" s="211" t="s">
        <v>3538</v>
      </c>
      <c r="H288" s="211"/>
      <c r="I288" s="214">
        <v>15</v>
      </c>
      <c r="J288" s="214">
        <v>18</v>
      </c>
    </row>
    <row r="289" spans="1:10" s="673" customFormat="1">
      <c r="A289" s="210">
        <v>43449</v>
      </c>
      <c r="B289" s="211" t="s">
        <v>7</v>
      </c>
      <c r="C289" s="211">
        <v>54350</v>
      </c>
      <c r="D289" s="211" t="s">
        <v>2388</v>
      </c>
      <c r="E289" s="211" t="s">
        <v>7</v>
      </c>
      <c r="F289" s="211" t="s">
        <v>9</v>
      </c>
      <c r="G289" s="211" t="s">
        <v>3551</v>
      </c>
      <c r="H289" s="211"/>
      <c r="I289" s="214">
        <v>23</v>
      </c>
      <c r="J289" s="214" t="s">
        <v>3552</v>
      </c>
    </row>
    <row r="290" spans="1:10" s="673" customFormat="1">
      <c r="A290" s="210">
        <v>43463</v>
      </c>
      <c r="B290" s="211" t="s">
        <v>4</v>
      </c>
      <c r="C290" s="211">
        <v>4645</v>
      </c>
      <c r="D290" s="211" t="s">
        <v>131</v>
      </c>
      <c r="E290" s="211" t="s">
        <v>4</v>
      </c>
      <c r="F290" s="211" t="s">
        <v>1618</v>
      </c>
      <c r="G290" s="211" t="s">
        <v>3706</v>
      </c>
      <c r="H290" s="211"/>
      <c r="I290" s="214">
        <v>0</v>
      </c>
      <c r="J290" s="214">
        <v>0</v>
      </c>
    </row>
    <row r="291" spans="1:10" s="673" customFormat="1">
      <c r="A291" s="210">
        <v>43435</v>
      </c>
      <c r="B291" s="211" t="s">
        <v>7</v>
      </c>
      <c r="C291" s="211">
        <v>57270</v>
      </c>
      <c r="D291" s="211" t="s">
        <v>460</v>
      </c>
      <c r="E291" s="211" t="s">
        <v>7</v>
      </c>
      <c r="F291" s="211" t="s">
        <v>3504</v>
      </c>
      <c r="G291" s="211" t="s">
        <v>1833</v>
      </c>
      <c r="H291" s="211"/>
      <c r="I291" s="214">
        <v>20</v>
      </c>
      <c r="J291" s="214" t="s">
        <v>3505</v>
      </c>
    </row>
    <row r="292" spans="1:10" s="673" customFormat="1">
      <c r="A292" s="210">
        <v>43436</v>
      </c>
      <c r="B292" s="211" t="s">
        <v>7</v>
      </c>
      <c r="C292" s="211">
        <v>54300</v>
      </c>
      <c r="D292" s="211" t="s">
        <v>3506</v>
      </c>
      <c r="E292" s="211" t="s">
        <v>7</v>
      </c>
      <c r="F292" s="211" t="s">
        <v>7</v>
      </c>
      <c r="G292" s="211" t="s">
        <v>1833</v>
      </c>
      <c r="H292" s="211"/>
      <c r="I292" s="214">
        <v>109</v>
      </c>
      <c r="J292" s="214">
        <v>168</v>
      </c>
    </row>
    <row r="293" spans="1:10" s="673" customFormat="1">
      <c r="A293" s="210">
        <v>43449</v>
      </c>
      <c r="B293" s="211" t="s">
        <v>6</v>
      </c>
      <c r="C293" s="211">
        <v>55218</v>
      </c>
      <c r="D293" s="211" t="s">
        <v>3547</v>
      </c>
      <c r="E293" s="211" t="s">
        <v>6</v>
      </c>
      <c r="F293" s="211" t="s">
        <v>24</v>
      </c>
      <c r="G293" s="211" t="s">
        <v>1833</v>
      </c>
      <c r="H293" s="211"/>
      <c r="I293" s="214">
        <v>144</v>
      </c>
      <c r="J293" s="214">
        <v>245</v>
      </c>
    </row>
    <row r="294" spans="1:10" s="673" customFormat="1">
      <c r="A294" s="210">
        <v>43449</v>
      </c>
      <c r="B294" s="211" t="s">
        <v>4</v>
      </c>
      <c r="C294" s="211">
        <v>1940</v>
      </c>
      <c r="D294" s="211" t="s">
        <v>205</v>
      </c>
      <c r="E294" s="211" t="s">
        <v>7</v>
      </c>
      <c r="F294" s="211" t="s">
        <v>24</v>
      </c>
      <c r="G294" s="211" t="s">
        <v>1833</v>
      </c>
      <c r="H294" s="211"/>
      <c r="I294" s="214">
        <v>22</v>
      </c>
      <c r="J294" s="214" t="s">
        <v>3549</v>
      </c>
    </row>
    <row r="295" spans="1:10" s="673" customFormat="1">
      <c r="A295" s="210">
        <v>43454</v>
      </c>
      <c r="B295" s="211" t="s">
        <v>604</v>
      </c>
      <c r="C295" s="211">
        <v>32569</v>
      </c>
      <c r="D295" s="677" t="s">
        <v>3570</v>
      </c>
      <c r="E295" s="211" t="s">
        <v>24</v>
      </c>
      <c r="F295" s="211" t="s">
        <v>24</v>
      </c>
      <c r="G295" s="211" t="s">
        <v>1833</v>
      </c>
      <c r="H295" s="211"/>
      <c r="I295" s="214"/>
      <c r="J295" s="214">
        <v>7656</v>
      </c>
    </row>
    <row r="296" spans="1:10" s="673" customFormat="1">
      <c r="A296" s="210">
        <v>43457</v>
      </c>
      <c r="B296" s="211" t="s">
        <v>984</v>
      </c>
      <c r="C296" s="211">
        <v>8043</v>
      </c>
      <c r="D296" s="211" t="s">
        <v>3587</v>
      </c>
      <c r="E296" s="211" t="s">
        <v>984</v>
      </c>
      <c r="F296" s="211" t="s">
        <v>24</v>
      </c>
      <c r="G296" s="211" t="s">
        <v>1833</v>
      </c>
      <c r="H296" s="211"/>
      <c r="I296" s="214"/>
      <c r="J296" s="214"/>
    </row>
    <row r="297" spans="1:10" s="673" customFormat="1">
      <c r="A297" s="210">
        <v>43457</v>
      </c>
      <c r="B297" s="211" t="s">
        <v>4</v>
      </c>
      <c r="C297" s="211">
        <v>1670</v>
      </c>
      <c r="D297" s="211" t="s">
        <v>648</v>
      </c>
      <c r="E297" s="211" t="s">
        <v>914</v>
      </c>
      <c r="F297" s="211" t="s">
        <v>35</v>
      </c>
      <c r="G297" s="211" t="s">
        <v>1833</v>
      </c>
      <c r="H297" s="211"/>
      <c r="I297" s="214">
        <v>28</v>
      </c>
      <c r="J297" s="214" t="s">
        <v>3599</v>
      </c>
    </row>
    <row r="298" spans="1:10" s="673" customFormat="1">
      <c r="A298" s="210">
        <v>43458</v>
      </c>
      <c r="B298" s="211" t="s">
        <v>7</v>
      </c>
      <c r="C298" s="211">
        <v>57525</v>
      </c>
      <c r="D298" s="211" t="s">
        <v>1705</v>
      </c>
      <c r="E298" s="211" t="s">
        <v>7</v>
      </c>
      <c r="F298" s="211" t="s">
        <v>10</v>
      </c>
      <c r="G298" s="211" t="s">
        <v>1833</v>
      </c>
      <c r="H298" s="211"/>
      <c r="I298" s="214">
        <v>39</v>
      </c>
      <c r="J298" s="214">
        <v>55</v>
      </c>
    </row>
    <row r="299" spans="1:10" s="673" customFormat="1">
      <c r="A299" s="210">
        <v>43458</v>
      </c>
      <c r="B299" s="211" t="s">
        <v>7</v>
      </c>
      <c r="C299" s="211">
        <v>92800</v>
      </c>
      <c r="D299" s="211" t="s">
        <v>3615</v>
      </c>
      <c r="E299" s="211" t="s">
        <v>7</v>
      </c>
      <c r="F299" s="211" t="s">
        <v>28</v>
      </c>
      <c r="G299" s="211" t="s">
        <v>1833</v>
      </c>
      <c r="H299" s="211"/>
      <c r="I299" s="214">
        <v>235</v>
      </c>
      <c r="J299" s="214">
        <v>361</v>
      </c>
    </row>
    <row r="300" spans="1:10" s="673" customFormat="1">
      <c r="A300" s="210">
        <v>43461</v>
      </c>
      <c r="B300" s="211" t="s">
        <v>7</v>
      </c>
      <c r="C300" s="211">
        <v>37700</v>
      </c>
      <c r="D300" s="211" t="s">
        <v>3630</v>
      </c>
      <c r="E300" s="211" t="s">
        <v>24</v>
      </c>
      <c r="F300" s="211" t="s">
        <v>7</v>
      </c>
      <c r="G300" s="211" t="s">
        <v>1833</v>
      </c>
      <c r="H300" s="211"/>
      <c r="I300" s="214">
        <v>332</v>
      </c>
      <c r="J300" s="214">
        <v>597</v>
      </c>
    </row>
    <row r="301" spans="1:10" s="673" customFormat="1">
      <c r="A301" s="210">
        <v>43461</v>
      </c>
      <c r="B301" s="211" t="s">
        <v>22</v>
      </c>
      <c r="C301" s="211">
        <v>9052</v>
      </c>
      <c r="D301" s="211" t="s">
        <v>3651</v>
      </c>
      <c r="E301" s="211" t="s">
        <v>30</v>
      </c>
      <c r="F301" s="211" t="s">
        <v>24</v>
      </c>
      <c r="G301" s="211" t="s">
        <v>1833</v>
      </c>
      <c r="H301" s="211"/>
      <c r="I301" s="214">
        <v>169</v>
      </c>
      <c r="J301" s="214">
        <v>268</v>
      </c>
    </row>
    <row r="302" spans="1:10" s="673" customFormat="1">
      <c r="A302" s="210">
        <v>43461</v>
      </c>
      <c r="B302" s="211" t="s">
        <v>4</v>
      </c>
      <c r="C302" s="211">
        <v>5221</v>
      </c>
      <c r="D302" s="211" t="s">
        <v>166</v>
      </c>
      <c r="E302" s="211" t="s">
        <v>5</v>
      </c>
      <c r="F302" s="211" t="s">
        <v>7</v>
      </c>
      <c r="G302" s="211" t="s">
        <v>1833</v>
      </c>
      <c r="H302" s="211"/>
      <c r="I302" s="214">
        <v>24</v>
      </c>
      <c r="J302" s="214" t="s">
        <v>3520</v>
      </c>
    </row>
    <row r="303" spans="1:10" s="673" customFormat="1">
      <c r="A303" s="210">
        <v>43462</v>
      </c>
      <c r="B303" s="211" t="s">
        <v>4</v>
      </c>
      <c r="C303" s="211">
        <v>6955</v>
      </c>
      <c r="D303" s="211" t="s">
        <v>3666</v>
      </c>
      <c r="E303" s="211" t="s">
        <v>24</v>
      </c>
      <c r="F303" s="211" t="s">
        <v>7</v>
      </c>
      <c r="G303" s="211" t="s">
        <v>1833</v>
      </c>
      <c r="H303" s="211"/>
      <c r="I303" s="214">
        <v>35</v>
      </c>
      <c r="J303" s="214" t="s">
        <v>3667</v>
      </c>
    </row>
    <row r="304" spans="1:10" s="673" customFormat="1">
      <c r="A304" s="210">
        <v>43462</v>
      </c>
      <c r="B304" s="211" t="s">
        <v>4</v>
      </c>
      <c r="C304" s="211">
        <v>8452</v>
      </c>
      <c r="D304" s="211" t="s">
        <v>385</v>
      </c>
      <c r="E304" s="211" t="s">
        <v>453</v>
      </c>
      <c r="F304" s="211" t="s">
        <v>7</v>
      </c>
      <c r="G304" s="211" t="s">
        <v>1833</v>
      </c>
      <c r="H304" s="211"/>
      <c r="I304" s="214">
        <v>27</v>
      </c>
      <c r="J304" s="214" t="s">
        <v>3668</v>
      </c>
    </row>
    <row r="305" spans="1:10" s="673" customFormat="1">
      <c r="A305" s="210">
        <v>43464</v>
      </c>
      <c r="B305" s="211" t="s">
        <v>4</v>
      </c>
      <c r="C305" s="211">
        <v>1311</v>
      </c>
      <c r="D305" s="211" t="s">
        <v>205</v>
      </c>
      <c r="E305" s="211" t="s">
        <v>7</v>
      </c>
      <c r="F305" s="211" t="s">
        <v>24</v>
      </c>
      <c r="G305" s="211" t="s">
        <v>1833</v>
      </c>
      <c r="H305" s="211"/>
      <c r="I305" s="214">
        <v>21</v>
      </c>
      <c r="J305" s="214" t="s">
        <v>3690</v>
      </c>
    </row>
    <row r="308" spans="1:10">
      <c r="G308" s="678" t="s">
        <v>3745</v>
      </c>
      <c r="H308">
        <v>44</v>
      </c>
      <c r="I308" s="150">
        <f t="shared" ref="I308:I317" si="0">H308/$H$318</f>
        <v>0.14521452145214522</v>
      </c>
    </row>
    <row r="309" spans="1:10">
      <c r="G309" s="678" t="s">
        <v>577</v>
      </c>
      <c r="H309">
        <f>118-45</f>
        <v>73</v>
      </c>
      <c r="I309" s="150">
        <f t="shared" si="0"/>
        <v>0.24092409240924093</v>
      </c>
    </row>
    <row r="310" spans="1:10">
      <c r="G310" s="678" t="s">
        <v>435</v>
      </c>
      <c r="H310">
        <f>162-119</f>
        <v>43</v>
      </c>
      <c r="I310" s="150">
        <f t="shared" si="0"/>
        <v>0.14191419141914191</v>
      </c>
      <c r="J310" s="647">
        <f>I308+I309+I310</f>
        <v>0.528052805280528</v>
      </c>
    </row>
    <row r="311" spans="1:10">
      <c r="G311" s="678" t="s">
        <v>3020</v>
      </c>
      <c r="H311">
        <v>2</v>
      </c>
      <c r="I311" s="150">
        <f t="shared" si="0"/>
        <v>6.6006600660066007E-3</v>
      </c>
    </row>
    <row r="312" spans="1:10">
      <c r="G312" s="678" t="s">
        <v>436</v>
      </c>
      <c r="H312">
        <v>33</v>
      </c>
      <c r="I312" s="150">
        <f t="shared" si="0"/>
        <v>0.10891089108910891</v>
      </c>
    </row>
    <row r="313" spans="1:10">
      <c r="G313" s="678" t="s">
        <v>42</v>
      </c>
      <c r="H313">
        <f>178-162</f>
        <v>16</v>
      </c>
      <c r="I313" s="150">
        <f t="shared" si="0"/>
        <v>5.2805280528052806E-2</v>
      </c>
    </row>
    <row r="314" spans="1:10">
      <c r="G314" s="678" t="s">
        <v>3746</v>
      </c>
      <c r="H314">
        <f>214-178</f>
        <v>36</v>
      </c>
      <c r="I314" s="150">
        <f t="shared" si="0"/>
        <v>0.11881188118811881</v>
      </c>
    </row>
    <row r="315" spans="1:10">
      <c r="G315" s="678" t="s">
        <v>766</v>
      </c>
      <c r="H315">
        <f>305-290+4</f>
        <v>19</v>
      </c>
      <c r="I315" s="150">
        <f t="shared" si="0"/>
        <v>6.2706270627062702E-2</v>
      </c>
    </row>
    <row r="316" spans="1:10">
      <c r="G316" s="678" t="s">
        <v>3747</v>
      </c>
      <c r="H316">
        <v>10</v>
      </c>
      <c r="I316" s="150">
        <f t="shared" si="0"/>
        <v>3.3003300330033E-2</v>
      </c>
    </row>
    <row r="317" spans="1:10">
      <c r="G317" s="678" t="s">
        <v>727</v>
      </c>
      <c r="H317">
        <v>27</v>
      </c>
      <c r="I317" s="150">
        <f t="shared" si="0"/>
        <v>8.9108910891089105E-2</v>
      </c>
    </row>
    <row r="318" spans="1:10">
      <c r="H318">
        <f>SUM(H308:H317)</f>
        <v>303</v>
      </c>
      <c r="I318" s="147">
        <f>SUM(I308:I317)</f>
        <v>0.99999999999999978</v>
      </c>
    </row>
  </sheetData>
  <sortState ref="A1:J305">
    <sortCondition ref="G305"/>
  </sortState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3"/>
  <dimension ref="A3:S104"/>
  <sheetViews>
    <sheetView topLeftCell="A6" zoomScale="129" zoomScaleNormal="129" zoomScalePageLayoutView="240" workbookViewId="0">
      <pane xSplit="1" topLeftCell="B1" activePane="topRight" state="frozen"/>
      <selection activeCell="A40" sqref="A40"/>
      <selection pane="topRight" activeCell="B53" sqref="B53"/>
    </sheetView>
  </sheetViews>
  <sheetFormatPr baseColWidth="10" defaultRowHeight="15"/>
  <cols>
    <col min="2" max="2" width="14.1640625" customWidth="1"/>
    <col min="4" max="4" width="12.83203125" bestFit="1" customWidth="1"/>
  </cols>
  <sheetData>
    <row r="3" spans="1:4">
      <c r="C3" t="s">
        <v>709</v>
      </c>
      <c r="D3" t="s">
        <v>710</v>
      </c>
    </row>
    <row r="4" spans="1:4">
      <c r="B4" t="s">
        <v>705</v>
      </c>
      <c r="C4" s="131">
        <f>'2017 Distance'!J120</f>
        <v>5</v>
      </c>
      <c r="D4" s="131">
        <f>'2017 Distance'!K120</f>
        <v>4</v>
      </c>
    </row>
    <row r="5" spans="1:4">
      <c r="B5" t="s">
        <v>706</v>
      </c>
      <c r="C5" s="131">
        <f>'2017 Distance'!J274</f>
        <v>16</v>
      </c>
      <c r="D5" s="131">
        <f>'2017 Distance'!K274</f>
        <v>19</v>
      </c>
    </row>
    <row r="6" spans="1:4">
      <c r="B6" t="s">
        <v>704</v>
      </c>
      <c r="C6" s="131">
        <f>'2017 Distance'!J506</f>
        <v>80.881247476159416</v>
      </c>
      <c r="D6" s="131">
        <f>'2017 Distance'!K506</f>
        <v>107.09847154954787</v>
      </c>
    </row>
    <row r="7" spans="1:4">
      <c r="B7" t="s">
        <v>707</v>
      </c>
      <c r="C7" s="131">
        <f>'Jan Distance'!I206</f>
        <v>35.86</v>
      </c>
      <c r="D7" s="131">
        <f>'Jan Distance'!J206</f>
        <v>47.295000000000002</v>
      </c>
    </row>
    <row r="8" spans="1:4">
      <c r="B8" t="s">
        <v>708</v>
      </c>
      <c r="C8" s="131">
        <f>'Feb Distance'!I295</f>
        <v>34.032142857142858</v>
      </c>
      <c r="D8" s="131">
        <f>'Feb Distance'!J295</f>
        <v>41.317857142857143</v>
      </c>
    </row>
    <row r="10" spans="1:4">
      <c r="B10" t="s">
        <v>1321</v>
      </c>
      <c r="C10" t="s">
        <v>1322</v>
      </c>
      <c r="D10" t="s">
        <v>1331</v>
      </c>
    </row>
    <row r="11" spans="1:4">
      <c r="A11" t="s">
        <v>1324</v>
      </c>
      <c r="B11">
        <f>'2017 Résidence'!I115</f>
        <v>90</v>
      </c>
      <c r="C11">
        <f>'2017 Langue'!I119</f>
        <v>33</v>
      </c>
      <c r="D11" s="150">
        <f>C11/B11</f>
        <v>0.36666666666666664</v>
      </c>
    </row>
    <row r="12" spans="1:4">
      <c r="A12" t="s">
        <v>1325</v>
      </c>
      <c r="B12">
        <f>'2017 Résidence'!I271</f>
        <v>128</v>
      </c>
      <c r="C12">
        <f>'2017 Langue'!I283</f>
        <v>79</v>
      </c>
      <c r="D12" s="150">
        <f t="shared" ref="D12:D21" si="0">C12/B12</f>
        <v>0.6171875</v>
      </c>
    </row>
    <row r="13" spans="1:4">
      <c r="A13" t="s">
        <v>1323</v>
      </c>
      <c r="B13">
        <f>'2017 Résidence'!I506</f>
        <v>198</v>
      </c>
      <c r="C13">
        <f>'2017 Langue'!I530</f>
        <v>119</v>
      </c>
      <c r="D13" s="150">
        <f t="shared" si="0"/>
        <v>0.60101010101010099</v>
      </c>
    </row>
    <row r="14" spans="1:4">
      <c r="A14" t="s">
        <v>1326</v>
      </c>
      <c r="B14">
        <f>'Jan Résidence'!J254</f>
        <v>171</v>
      </c>
      <c r="C14">
        <f>'JAN 2018 Langue'!J255</f>
        <v>75</v>
      </c>
      <c r="D14" s="150">
        <f t="shared" si="0"/>
        <v>0.43859649122807015</v>
      </c>
    </row>
    <row r="15" spans="1:4">
      <c r="A15" t="s">
        <v>1327</v>
      </c>
      <c r="B15">
        <f>'Feb Résidence'!J298</f>
        <v>208</v>
      </c>
      <c r="C15">
        <f>'Feb Langue'!J301</f>
        <v>83</v>
      </c>
      <c r="D15" s="150">
        <f t="shared" si="0"/>
        <v>0.39903846153846156</v>
      </c>
    </row>
    <row r="16" spans="1:4">
      <c r="A16" t="s">
        <v>1328</v>
      </c>
      <c r="B16">
        <f>'March Residence'!J330</f>
        <v>186</v>
      </c>
      <c r="C16">
        <f>'March Langue'!J332</f>
        <v>85</v>
      </c>
      <c r="D16" s="150">
        <f t="shared" si="0"/>
        <v>0.45698924731182794</v>
      </c>
    </row>
    <row r="17" spans="1:6">
      <c r="A17" t="s">
        <v>1329</v>
      </c>
      <c r="B17">
        <f>'April Residence '!J329</f>
        <v>197</v>
      </c>
      <c r="C17">
        <f>'April Langue'!J332</f>
        <v>87</v>
      </c>
      <c r="D17" s="150">
        <f t="shared" si="0"/>
        <v>0.44162436548223349</v>
      </c>
    </row>
    <row r="18" spans="1:6">
      <c r="A18" t="s">
        <v>1330</v>
      </c>
      <c r="D18" s="150" t="e">
        <f t="shared" si="0"/>
        <v>#DIV/0!</v>
      </c>
    </row>
    <row r="19" spans="1:6">
      <c r="D19" s="150" t="e">
        <f t="shared" si="0"/>
        <v>#DIV/0!</v>
      </c>
    </row>
    <row r="20" spans="1:6">
      <c r="D20" s="150" t="e">
        <f t="shared" si="0"/>
        <v>#DIV/0!</v>
      </c>
    </row>
    <row r="21" spans="1:6">
      <c r="B21">
        <f>SUM(B11:B20)</f>
        <v>1178</v>
      </c>
      <c r="C21">
        <f>SUM(C11:C20)</f>
        <v>561</v>
      </c>
      <c r="D21" s="150">
        <f t="shared" si="0"/>
        <v>0.47623089983022071</v>
      </c>
    </row>
    <row r="24" spans="1:6">
      <c r="B24" t="s">
        <v>1334</v>
      </c>
      <c r="C24" t="s">
        <v>1332</v>
      </c>
      <c r="D24" t="s">
        <v>1333</v>
      </c>
      <c r="F24" t="s">
        <v>1335</v>
      </c>
    </row>
    <row r="25" spans="1:6">
      <c r="A25" t="s">
        <v>1324</v>
      </c>
      <c r="B25">
        <f>'[1]Octobre 2017 (4)'!$B$22</f>
        <v>2290</v>
      </c>
      <c r="C25">
        <f>'[1]Octobre 2017 (4)'!$AI$22</f>
        <v>1557</v>
      </c>
      <c r="D25">
        <f>'2017 Résidence'!I120</f>
        <v>111</v>
      </c>
      <c r="E25">
        <f>C25/D25</f>
        <v>14.027027027027026</v>
      </c>
      <c r="F25">
        <f>B25-C25</f>
        <v>733</v>
      </c>
    </row>
    <row r="26" spans="1:6">
      <c r="A26" t="s">
        <v>1325</v>
      </c>
      <c r="B26">
        <f>'[1]Novembre 2017 (3)'!$B$22</f>
        <v>2670</v>
      </c>
      <c r="C26">
        <f>'[1]Novembre 2017 (3)'!$AH$22</f>
        <v>1376</v>
      </c>
      <c r="D26">
        <f>'2017 Résidence'!I276</f>
        <v>150</v>
      </c>
      <c r="E26">
        <f t="shared" ref="E26:E31" si="1">C26/D26</f>
        <v>9.1733333333333338</v>
      </c>
      <c r="F26">
        <f t="shared" ref="F26:F31" si="2">B26-C26</f>
        <v>1294</v>
      </c>
    </row>
    <row r="27" spans="1:6">
      <c r="A27" t="s">
        <v>1323</v>
      </c>
      <c r="B27">
        <f>'[1]Décembre 2017 (2)'!$B$22</f>
        <v>2652</v>
      </c>
      <c r="C27">
        <f>'[1]Décembre 2017 (2)'!$AI$22</f>
        <v>1356</v>
      </c>
      <c r="D27">
        <f>'2017 Résidence'!I511</f>
        <v>227</v>
      </c>
      <c r="E27">
        <f t="shared" si="1"/>
        <v>5.9735682819383262</v>
      </c>
      <c r="F27">
        <f t="shared" si="2"/>
        <v>1296</v>
      </c>
    </row>
    <row r="28" spans="1:6">
      <c r="A28" t="s">
        <v>1326</v>
      </c>
      <c r="B28">
        <f>'[1]Janvier 2018'!$B$20</f>
        <v>2540</v>
      </c>
      <c r="C28">
        <f>'[1]Janvier 2018'!$AI$20</f>
        <v>1212</v>
      </c>
      <c r="D28">
        <f>'Jan Résidence'!J259</f>
        <v>247</v>
      </c>
      <c r="E28">
        <f t="shared" si="1"/>
        <v>4.9068825910931171</v>
      </c>
      <c r="F28">
        <f t="shared" si="2"/>
        <v>1328</v>
      </c>
    </row>
    <row r="29" spans="1:6">
      <c r="A29" t="s">
        <v>1327</v>
      </c>
      <c r="B29">
        <f>'[1]Février 2018'!$AE$20</f>
        <v>3100</v>
      </c>
      <c r="C29">
        <f>'[1]Février 2018'!$AF$20</f>
        <v>1618</v>
      </c>
      <c r="D29">
        <f>'Feb Résidence'!J303</f>
        <v>289</v>
      </c>
      <c r="E29">
        <f t="shared" si="1"/>
        <v>5.5986159169550174</v>
      </c>
      <c r="F29">
        <f t="shared" si="2"/>
        <v>1482</v>
      </c>
    </row>
    <row r="30" spans="1:6">
      <c r="A30" t="s">
        <v>1328</v>
      </c>
      <c r="B30">
        <f>'[1]Mars 2018'!$B$24+120</f>
        <v>3653</v>
      </c>
      <c r="C30">
        <f>'[1]Mars 2018'!$AI$24</f>
        <v>1845</v>
      </c>
      <c r="D30">
        <f>'March Residence'!J335</f>
        <v>324</v>
      </c>
      <c r="E30">
        <f t="shared" si="1"/>
        <v>5.6944444444444446</v>
      </c>
      <c r="F30">
        <f t="shared" si="2"/>
        <v>1808</v>
      </c>
    </row>
    <row r="31" spans="1:6">
      <c r="A31" t="s">
        <v>1329</v>
      </c>
      <c r="B31">
        <f>'[1]Avril 2018'!$B$26</f>
        <v>3172</v>
      </c>
      <c r="C31">
        <f>'[1]Avril 2018'!$AH$26</f>
        <v>1519</v>
      </c>
      <c r="D31">
        <f>'April Residence '!J334</f>
        <v>320</v>
      </c>
      <c r="E31">
        <f t="shared" si="1"/>
        <v>4.7468750000000002</v>
      </c>
      <c r="F31">
        <f t="shared" si="2"/>
        <v>1653</v>
      </c>
    </row>
    <row r="32" spans="1:6">
      <c r="A32" t="s">
        <v>1330</v>
      </c>
    </row>
    <row r="35" spans="1:19">
      <c r="B35">
        <f>SUM(B25:B34)</f>
        <v>20077</v>
      </c>
      <c r="C35">
        <f>SUM(C25:C34)</f>
        <v>10483</v>
      </c>
      <c r="D35">
        <f>SUM(D25:D34)</f>
        <v>1668</v>
      </c>
      <c r="E35">
        <f>C35/D35</f>
        <v>6.2847721822541969</v>
      </c>
      <c r="F35">
        <f>SUM(F25:F34)</f>
        <v>9594</v>
      </c>
    </row>
    <row r="38" spans="1:19" ht="19">
      <c r="B38" s="200" t="s">
        <v>780</v>
      </c>
      <c r="C38" s="200"/>
      <c r="D38" s="200"/>
      <c r="E38" s="200"/>
      <c r="F38" s="200"/>
      <c r="G38" s="200"/>
      <c r="H38" s="200"/>
    </row>
    <row r="39" spans="1:19" ht="19">
      <c r="B39" s="200"/>
      <c r="C39" s="200"/>
      <c r="D39" s="200"/>
      <c r="E39" s="200"/>
      <c r="F39" s="200"/>
      <c r="G39" s="200"/>
      <c r="H39" s="200"/>
    </row>
    <row r="40" spans="1:19" ht="19">
      <c r="B40" s="207" t="s">
        <v>3748</v>
      </c>
      <c r="C40" s="207" t="s">
        <v>706</v>
      </c>
      <c r="D40" s="207" t="s">
        <v>704</v>
      </c>
      <c r="E40" s="207" t="s">
        <v>3749</v>
      </c>
      <c r="F40" s="207" t="s">
        <v>708</v>
      </c>
      <c r="G40" s="207" t="s">
        <v>898</v>
      </c>
      <c r="H40" s="207" t="s">
        <v>1336</v>
      </c>
      <c r="I40" s="207" t="s">
        <v>3750</v>
      </c>
      <c r="J40" s="207" t="s">
        <v>3751</v>
      </c>
      <c r="K40" s="207" t="s">
        <v>3752</v>
      </c>
      <c r="L40" s="207" t="s">
        <v>3753</v>
      </c>
      <c r="M40" s="207" t="s">
        <v>3754</v>
      </c>
      <c r="N40" s="207" t="s">
        <v>705</v>
      </c>
      <c r="O40" s="207" t="s">
        <v>706</v>
      </c>
      <c r="P40" s="207" t="s">
        <v>3755</v>
      </c>
      <c r="Q40" s="207" t="s">
        <v>3756</v>
      </c>
      <c r="R40" s="207" t="s">
        <v>3757</v>
      </c>
      <c r="S40" s="207" t="s">
        <v>898</v>
      </c>
    </row>
    <row r="41" spans="1:19" ht="19">
      <c r="A41" s="200" t="s">
        <v>724</v>
      </c>
      <c r="B41" s="206">
        <f>'2017 Résidence'!J115</f>
        <v>0.81081081081081086</v>
      </c>
      <c r="C41" s="206">
        <f>'2017 Résidence'!J271</f>
        <v>0.85333333333333339</v>
      </c>
      <c r="D41" s="206">
        <f>'2017 Résidence'!J506</f>
        <v>0.8722466960352423</v>
      </c>
      <c r="E41" s="206">
        <f>'Jan Résidence'!K254</f>
        <v>0.69230769230769229</v>
      </c>
      <c r="F41" s="206">
        <f>'Feb Résidence'!L3</f>
        <v>0.7197231833910035</v>
      </c>
      <c r="G41" s="206">
        <f>'March Residence'!K330</f>
        <v>0.57407407407407407</v>
      </c>
      <c r="H41" s="619">
        <f>'April Residence '!K329</f>
        <v>0.61562499999999998</v>
      </c>
      <c r="I41" s="147">
        <f>'May Residence'!K457</f>
        <v>0.69773299748110829</v>
      </c>
      <c r="J41" s="147">
        <f>'june residence'!K90</f>
        <v>0.5714285714285714</v>
      </c>
      <c r="K41" s="147">
        <f>'july residence'!K177</f>
        <v>0.47674418604651164</v>
      </c>
      <c r="L41" s="147">
        <f>'aug residence'!K368</f>
        <v>0.58356164383561648</v>
      </c>
      <c r="M41" s="147">
        <f>'sept residence'!K147</f>
        <v>0.68309859154929575</v>
      </c>
      <c r="N41" s="147">
        <f>'oct residence'!K281</f>
        <v>0.57971014492753625</v>
      </c>
      <c r="O41" s="147">
        <f>'nov residence'!D347</f>
        <v>0.74709302325581395</v>
      </c>
      <c r="P41" s="147">
        <f>'Dec 2018 Résidence'!D307</f>
        <v>0.72131147540983609</v>
      </c>
      <c r="Q41" s="147">
        <f>'[2]Jan 2019 Résidence'!$D$349</f>
        <v>0.77325581395348841</v>
      </c>
      <c r="R41" s="147">
        <f>'[2]Feb 2019 Résidence'!$D$423</f>
        <v>0.48926014319809069</v>
      </c>
    </row>
    <row r="42" spans="1:19" ht="19">
      <c r="A42" s="200" t="s">
        <v>725</v>
      </c>
      <c r="B42" s="206">
        <f>'2017 Résidence'!J118</f>
        <v>0.10810810810810811</v>
      </c>
      <c r="C42" s="206">
        <f>'2017 Résidence'!J274</f>
        <v>8.666666666666667E-2</v>
      </c>
      <c r="D42" s="206">
        <f>'2017 Résidence'!J509</f>
        <v>5.2863436123348019E-2</v>
      </c>
      <c r="E42" s="206">
        <f>'Jan Résidence'!K257</f>
        <v>0.17408906882591094</v>
      </c>
      <c r="F42" s="206">
        <f>'Feb Résidence'!N3</f>
        <v>0.14878892733564014</v>
      </c>
      <c r="G42" s="206">
        <f>'March Residence'!K333</f>
        <v>0.33950617283950618</v>
      </c>
      <c r="H42" s="619">
        <f>'April Residence '!K332</f>
        <v>0.22500000000000001</v>
      </c>
      <c r="I42" s="147">
        <f>'May Residence'!K460</f>
        <v>0.22670025188916876</v>
      </c>
      <c r="J42" s="147">
        <f>'june residence'!K89</f>
        <v>0.27380952380952384</v>
      </c>
      <c r="K42" s="147">
        <f>'july residence'!K176</f>
        <v>0.2558139534883721</v>
      </c>
      <c r="L42" s="147">
        <f>'aug residence'!K367</f>
        <v>0.22191780821917809</v>
      </c>
      <c r="M42" s="147">
        <f>'sept residence'!K146</f>
        <v>9.8591549295774641E-2</v>
      </c>
      <c r="N42" s="147">
        <f>'oct residence'!K280</f>
        <v>0.26811594202898553</v>
      </c>
      <c r="O42" s="147">
        <f>'nov residence'!D348</f>
        <v>0.15988372093023256</v>
      </c>
      <c r="P42" s="147">
        <f>'Dec 2018 Résidence'!D308</f>
        <v>0.13114754098360656</v>
      </c>
      <c r="Q42" s="147">
        <f>'[2]Jan 2019 Résidence'!$D$350</f>
        <v>9.8837209302325577E-2</v>
      </c>
      <c r="R42" s="147">
        <f>'[2]Feb 2019 Résidence'!$D$424</f>
        <v>0.44391408114558473</v>
      </c>
    </row>
    <row r="43" spans="1:19" ht="19">
      <c r="A43" s="200" t="s">
        <v>573</v>
      </c>
      <c r="B43" s="206">
        <f>'2017 Résidence'!J116</f>
        <v>9.0090090090090089E-3</v>
      </c>
      <c r="C43" s="206">
        <f>'2017 Résidence'!J272</f>
        <v>2.6666666666666668E-2</v>
      </c>
      <c r="D43" s="206">
        <f>'2017 Résidence'!J507</f>
        <v>2.2026431718061675E-2</v>
      </c>
      <c r="E43" s="206">
        <f>'Jan Résidence'!K255</f>
        <v>6.0728744939271252E-2</v>
      </c>
      <c r="F43" s="206">
        <f>'Feb Résidence'!R3</f>
        <v>4.8442906574394463E-2</v>
      </c>
      <c r="G43" s="206">
        <f>'March Residence'!K331</f>
        <v>1.5432098765432098E-2</v>
      </c>
      <c r="H43" s="619">
        <f>'April Residence '!K330</f>
        <v>2.8125000000000001E-2</v>
      </c>
      <c r="I43" s="147">
        <f>'May Residence'!K458</f>
        <v>1.7632241813602016E-2</v>
      </c>
      <c r="J43" s="147">
        <f>'june residence'!K87</f>
        <v>3.5714285714285712E-2</v>
      </c>
      <c r="K43" s="147">
        <f>'july residence'!K174</f>
        <v>7.5581395348837205E-2</v>
      </c>
      <c r="L43" s="147">
        <f>'aug residence'!K365</f>
        <v>7.9452054794520555E-2</v>
      </c>
      <c r="M43" s="147">
        <f>'sept residence'!K144</f>
        <v>0.11971830985915492</v>
      </c>
      <c r="N43" s="147">
        <f>'oct residence'!K278</f>
        <v>4.3478260869565216E-2</v>
      </c>
      <c r="O43" s="147">
        <f>'nov residence'!D349</f>
        <v>4.3604651162790699E-2</v>
      </c>
      <c r="P43" s="147">
        <f>'Dec 2018 Résidence'!D309</f>
        <v>5.5737704918032788E-2</v>
      </c>
      <c r="Q43" s="147">
        <f>'[2]Jan 2019 Résidence'!$D$351</f>
        <v>6.6860465116279064E-2</v>
      </c>
      <c r="R43" s="147">
        <f>'[2]Feb 2019 Résidence'!$D$425</f>
        <v>1.6706443914081145E-2</v>
      </c>
    </row>
    <row r="44" spans="1:19" ht="19">
      <c r="A44" s="200" t="s">
        <v>726</v>
      </c>
      <c r="B44" s="206">
        <f>'2017 Résidence'!J117</f>
        <v>2.7027027027027029E-2</v>
      </c>
      <c r="C44" s="206">
        <f>'2017 Résidence'!J273</f>
        <v>1.3333333333333334E-2</v>
      </c>
      <c r="D44" s="206">
        <f>'2017 Résidence'!J508</f>
        <v>3.0837004405286344E-2</v>
      </c>
      <c r="E44" s="206">
        <f>'Jan Résidence'!K256</f>
        <v>5.2631578947368418E-2</v>
      </c>
      <c r="F44" s="206">
        <f>'Feb Résidence'!P3</f>
        <v>5.1903114186851208E-2</v>
      </c>
      <c r="G44" s="206">
        <f>'March Residence'!K332</f>
        <v>6.4814814814814811E-2</v>
      </c>
      <c r="H44" s="619">
        <f>'April Residence '!K331</f>
        <v>5.6250000000000001E-2</v>
      </c>
      <c r="I44" s="147">
        <f>'May Residence'!K459</f>
        <v>4.7858942065491183E-2</v>
      </c>
      <c r="J44" s="147">
        <f>'june residence'!K88</f>
        <v>5.9523809523809521E-2</v>
      </c>
      <c r="K44" s="147">
        <f>'july residence'!K175</f>
        <v>9.3023255813953487E-2</v>
      </c>
      <c r="L44" s="147">
        <f>'aug residence'!K366</f>
        <v>3.5616438356164383E-2</v>
      </c>
      <c r="M44" s="147">
        <f>'sept residence'!K145</f>
        <v>7.746478873239436E-2</v>
      </c>
      <c r="N44" s="147">
        <f>'oct residence'!K278</f>
        <v>4.3478260869565216E-2</v>
      </c>
      <c r="O44" s="147">
        <f>'nov residence'!D350</f>
        <v>3.4883720930232558E-2</v>
      </c>
      <c r="P44" s="147">
        <f>'Dec 2018 Résidence'!D310</f>
        <v>6.2295081967213117E-2</v>
      </c>
      <c r="Q44" s="147">
        <f>'[2]Jan 2019 Résidence'!$D$352</f>
        <v>4.6511627906976744E-2</v>
      </c>
      <c r="R44" s="147">
        <f>'[2]Feb 2019 Résidence'!$D$426</f>
        <v>3.8186157517899763E-2</v>
      </c>
    </row>
    <row r="45" spans="1:19" ht="19">
      <c r="A45" s="200" t="s">
        <v>727</v>
      </c>
      <c r="B45" s="206">
        <f>'2017 Résidence'!J119</f>
        <v>4.5045045045045043E-2</v>
      </c>
      <c r="C45" s="206">
        <f>'2017 Résidence'!J275</f>
        <v>0.02</v>
      </c>
      <c r="D45" s="206">
        <f>'2017 Résidence'!J510</f>
        <v>2.2026431718061675E-2</v>
      </c>
      <c r="E45" s="206">
        <f>'Jan Résidence'!K258</f>
        <v>2.0242914979757085E-2</v>
      </c>
      <c r="F45" s="206">
        <f>'Feb Résidence'!T3</f>
        <v>3.1141868512110725E-2</v>
      </c>
      <c r="G45" s="206">
        <f>'March Residence'!K334</f>
        <v>6.1728395061728392E-3</v>
      </c>
      <c r="H45" s="619">
        <f>'April Residence '!K333</f>
        <v>7.4999999999999997E-2</v>
      </c>
      <c r="I45" s="147">
        <v>1.01E-2</v>
      </c>
      <c r="J45" s="147">
        <v>5.9499999999999997E-2</v>
      </c>
      <c r="K45" s="687">
        <v>9.8799999999999999E-2</v>
      </c>
      <c r="L45" s="147">
        <v>7.9500000000000001E-2</v>
      </c>
      <c r="M45" s="147">
        <v>2.1100000000000001E-2</v>
      </c>
      <c r="N45" s="147">
        <v>6.5199999999999994E-2</v>
      </c>
      <c r="O45" s="147">
        <v>1.4500000000000001E-2</v>
      </c>
      <c r="P45" s="147">
        <f>'Dec 2018 Résidence'!D311</f>
        <v>2.9508196721311476E-2</v>
      </c>
      <c r="Q45" s="147">
        <f>'[2]Jan 2019 Résidence'!$D$353</f>
        <v>1.4534883720930232E-2</v>
      </c>
      <c r="R45" s="147">
        <f>'[2]Feb 2019 Résidence'!$D$427</f>
        <v>1.1933174224343675E-2</v>
      </c>
    </row>
    <row r="46" spans="1:19" ht="19">
      <c r="A46" s="200" t="s">
        <v>3758</v>
      </c>
      <c r="B46" s="688">
        <f>'2017 Résidence'!I120</f>
        <v>111</v>
      </c>
      <c r="C46" s="688">
        <f>'2017 Résidence'!I276</f>
        <v>150</v>
      </c>
      <c r="D46" s="688">
        <f>'2017 Résidence'!I511</f>
        <v>227</v>
      </c>
      <c r="E46" s="200">
        <f>'Jan Résidence'!J259</f>
        <v>247</v>
      </c>
      <c r="F46" s="200">
        <f>'Feb Résidence'!J303</f>
        <v>289</v>
      </c>
      <c r="G46" s="200">
        <f>'March Residence'!J335</f>
        <v>324</v>
      </c>
      <c r="H46">
        <f>'April Residence '!J341</f>
        <v>324</v>
      </c>
      <c r="I46" s="239">
        <f>'May Residence'!J462</f>
        <v>397</v>
      </c>
      <c r="J46" s="239">
        <f>'june residence'!J105</f>
        <v>84</v>
      </c>
      <c r="K46" s="239">
        <f>'july residence'!J191</f>
        <v>172</v>
      </c>
      <c r="L46" s="239">
        <f>'aug residence'!J380</f>
        <v>365</v>
      </c>
      <c r="M46" s="239">
        <f>'sept residence'!J156</f>
        <v>142</v>
      </c>
      <c r="N46" s="239">
        <f>'oct residence'!J288</f>
        <v>276</v>
      </c>
      <c r="O46" s="239">
        <f>'nov residence'!C352</f>
        <v>344</v>
      </c>
      <c r="P46" s="689">
        <f>'Dec 2018 Résidence'!C312</f>
        <v>305</v>
      </c>
      <c r="Q46">
        <f>'[2]Jan 2019 Résidence'!$C$354</f>
        <v>344</v>
      </c>
      <c r="R46">
        <f>'[2]Feb 2019 Résidence'!$C$428</f>
        <v>419</v>
      </c>
    </row>
    <row r="47" spans="1:19" ht="19">
      <c r="A47" s="200"/>
      <c r="E47" s="685">
        <f t="shared" ref="E47:R47" si="3">E46/$P$66</f>
        <v>7.5558274701743658E-2</v>
      </c>
      <c r="F47" s="685">
        <f t="shared" si="3"/>
        <v>8.8406240440501688E-2</v>
      </c>
      <c r="G47" s="685">
        <f t="shared" si="3"/>
        <v>9.9112878556133377E-2</v>
      </c>
      <c r="H47" s="685">
        <f t="shared" si="3"/>
        <v>9.9112878556133377E-2</v>
      </c>
      <c r="I47" s="685">
        <f t="shared" si="3"/>
        <v>0.12144386662587947</v>
      </c>
      <c r="J47" s="685">
        <f t="shared" si="3"/>
        <v>2.569593147751606E-2</v>
      </c>
      <c r="K47" s="685">
        <f t="shared" si="3"/>
        <v>5.2615478739675745E-2</v>
      </c>
      <c r="L47" s="685">
        <f t="shared" si="3"/>
        <v>0.1116549403487305</v>
      </c>
      <c r="M47" s="685">
        <f t="shared" si="3"/>
        <v>4.3438360354848576E-2</v>
      </c>
      <c r="N47" s="685">
        <f t="shared" si="3"/>
        <v>8.4429489140409916E-2</v>
      </c>
      <c r="O47" s="685">
        <f t="shared" si="3"/>
        <v>0.10523095747935149</v>
      </c>
      <c r="P47" s="685">
        <f t="shared" si="3"/>
        <v>9.3300703579076175E-2</v>
      </c>
      <c r="Q47" s="685">
        <f t="shared" si="3"/>
        <v>0.10523095747935149</v>
      </c>
      <c r="R47" s="685">
        <f t="shared" si="3"/>
        <v>0.1281737534414194</v>
      </c>
    </row>
    <row r="48" spans="1:19" ht="19">
      <c r="B48" s="690">
        <v>1557</v>
      </c>
      <c r="C48" s="690">
        <v>1376</v>
      </c>
      <c r="D48" s="690">
        <v>1356</v>
      </c>
      <c r="E48" s="690">
        <v>1212</v>
      </c>
      <c r="F48" s="690">
        <v>1618</v>
      </c>
      <c r="G48" s="690">
        <v>1845</v>
      </c>
      <c r="H48" s="690">
        <v>1587</v>
      </c>
      <c r="I48" s="691">
        <v>2080</v>
      </c>
      <c r="J48" s="691">
        <v>545</v>
      </c>
      <c r="K48" s="691">
        <v>1382</v>
      </c>
      <c r="L48" s="691">
        <v>1757</v>
      </c>
      <c r="M48" s="691">
        <v>919</v>
      </c>
      <c r="N48" s="692">
        <v>1563</v>
      </c>
      <c r="O48" s="691">
        <v>1751</v>
      </c>
      <c r="P48" s="691">
        <v>1381</v>
      </c>
      <c r="Q48" s="691">
        <v>1526</v>
      </c>
      <c r="R48" s="691">
        <v>1942</v>
      </c>
      <c r="S48" s="691"/>
    </row>
    <row r="49" spans="1:18" ht="19">
      <c r="A49" s="200" t="s">
        <v>1331</v>
      </c>
      <c r="B49" s="150">
        <f>B46/B48</f>
        <v>7.1290944123314062E-2</v>
      </c>
      <c r="C49" s="150">
        <f t="shared" ref="C49:N49" si="4">C46/C48</f>
        <v>0.10901162790697674</v>
      </c>
      <c r="D49" s="150">
        <f t="shared" si="4"/>
        <v>0.16740412979351033</v>
      </c>
      <c r="E49" s="150">
        <f t="shared" si="4"/>
        <v>0.20379537953795379</v>
      </c>
      <c r="F49" s="150">
        <f t="shared" si="4"/>
        <v>0.17861557478368356</v>
      </c>
      <c r="G49" s="150">
        <f t="shared" si="4"/>
        <v>0.17560975609756097</v>
      </c>
      <c r="H49" s="150">
        <f t="shared" si="4"/>
        <v>0.20415879017013233</v>
      </c>
      <c r="I49" s="150">
        <f t="shared" si="4"/>
        <v>0.1908653846153846</v>
      </c>
      <c r="J49" s="150">
        <f t="shared" si="4"/>
        <v>0.15412844036697249</v>
      </c>
      <c r="K49" s="150">
        <f t="shared" si="4"/>
        <v>0.12445730824891461</v>
      </c>
      <c r="L49" s="150">
        <f t="shared" si="4"/>
        <v>0.20774046670461013</v>
      </c>
      <c r="M49" s="150">
        <f t="shared" si="4"/>
        <v>0.15451577801958652</v>
      </c>
      <c r="N49" s="150">
        <f t="shared" si="4"/>
        <v>0.1765834932821497</v>
      </c>
      <c r="O49" s="150">
        <f t="shared" ref="O49" si="5">O46/O48</f>
        <v>0.19645916619074813</v>
      </c>
      <c r="P49" s="150">
        <f t="shared" ref="P49:R49" si="6">P46/P48</f>
        <v>0.22085445329471398</v>
      </c>
      <c r="Q49" s="150">
        <f t="shared" si="6"/>
        <v>0.2254259501965924</v>
      </c>
      <c r="R49" s="150">
        <f t="shared" si="6"/>
        <v>0.21575695159629249</v>
      </c>
    </row>
    <row r="51" spans="1:18">
      <c r="A51" t="s">
        <v>3759</v>
      </c>
    </row>
    <row r="53" spans="1:18">
      <c r="A53" t="s">
        <v>3745</v>
      </c>
    </row>
    <row r="54" spans="1:18">
      <c r="A54" t="s">
        <v>388</v>
      </c>
    </row>
    <row r="55" spans="1:18">
      <c r="A55" t="s">
        <v>435</v>
      </c>
    </row>
    <row r="56" spans="1:18">
      <c r="A56" t="s">
        <v>3020</v>
      </c>
    </row>
    <row r="57" spans="1:18">
      <c r="A57" t="s">
        <v>3746</v>
      </c>
    </row>
    <row r="58" spans="1:18">
      <c r="A58" t="s">
        <v>42</v>
      </c>
    </row>
    <row r="59" spans="1:18">
      <c r="A59" t="s">
        <v>436</v>
      </c>
    </row>
    <row r="60" spans="1:18">
      <c r="A60" t="s">
        <v>3747</v>
      </c>
    </row>
    <row r="66" spans="2:16">
      <c r="P66">
        <f>SUM(E46:P46)</f>
        <v>3269</v>
      </c>
    </row>
    <row r="71" spans="2:16" ht="19">
      <c r="B71" s="200" t="s">
        <v>781</v>
      </c>
    </row>
    <row r="74" spans="2:16">
      <c r="B74" s="10" t="s">
        <v>754</v>
      </c>
      <c r="C74" s="147">
        <f>'2017 Langue'!J119</f>
        <v>0.29464285714285715</v>
      </c>
      <c r="D74" s="147">
        <f>'2017 Langue'!J283</f>
        <v>0.52666666666666662</v>
      </c>
      <c r="E74" s="147">
        <f>'2017 Langue'!J530</f>
        <v>0.51965065502183405</v>
      </c>
      <c r="F74" s="147">
        <f>'JAN 2018 Langue'!K255</f>
        <v>0.3</v>
      </c>
      <c r="G74" s="147">
        <f>'Feb Langue'!K301</f>
        <v>0.28719723183391005</v>
      </c>
    </row>
    <row r="75" spans="2:16">
      <c r="B75" s="10" t="s">
        <v>755</v>
      </c>
      <c r="C75" s="147">
        <f>'2017 Langue'!J120</f>
        <v>0.2767857142857143</v>
      </c>
      <c r="D75" s="147">
        <f>'2017 Langue'!J284</f>
        <v>0.19333333333333333</v>
      </c>
      <c r="E75" s="147">
        <f>'2017 Langue'!J531</f>
        <v>0.18777292576419213</v>
      </c>
      <c r="F75" s="147">
        <f>'JAN 2018 Langue'!K256</f>
        <v>0.312</v>
      </c>
      <c r="G75" s="147">
        <f>'Feb Langue'!K302</f>
        <v>0.33910034602076122</v>
      </c>
    </row>
    <row r="76" spans="2:16">
      <c r="B76" s="10" t="s">
        <v>580</v>
      </c>
      <c r="C76" s="147">
        <f>'2017 Langue'!J121</f>
        <v>0.125</v>
      </c>
      <c r="D76" s="147">
        <f>'2017 Langue'!J285</f>
        <v>6.6666666666666666E-2</v>
      </c>
      <c r="E76" s="147">
        <f>'2017 Langue'!J532</f>
        <v>8.7336244541484712E-2</v>
      </c>
      <c r="F76" s="147">
        <f>'JAN 2018 Langue'!K257</f>
        <v>0.06</v>
      </c>
      <c r="G76" s="147">
        <f>'Feb Langue'!K303</f>
        <v>0.11764705882352941</v>
      </c>
    </row>
    <row r="77" spans="2:16">
      <c r="B77" s="10" t="s">
        <v>581</v>
      </c>
      <c r="C77" s="147">
        <f>'2017 Langue'!J122</f>
        <v>4.4642857142857144E-2</v>
      </c>
      <c r="D77" s="147">
        <f>'2017 Langue'!J286</f>
        <v>0.02</v>
      </c>
      <c r="E77" s="147">
        <f>'2017 Langue'!J533</f>
        <v>3.9301310043668124E-2</v>
      </c>
      <c r="F77" s="147">
        <f>'JAN 2018 Langue'!K258</f>
        <v>0.06</v>
      </c>
      <c r="G77" s="147">
        <f>'Feb Langue'!K304</f>
        <v>5.536332179930796E-2</v>
      </c>
    </row>
    <row r="78" spans="2:16">
      <c r="B78" s="165" t="s">
        <v>579</v>
      </c>
      <c r="C78" s="147">
        <f>'2017 Langue'!J123</f>
        <v>3.5714285714285712E-2</v>
      </c>
      <c r="D78" s="147">
        <f>'2017 Langue'!J287</f>
        <v>0.06</v>
      </c>
      <c r="E78" s="147">
        <f>'2017 Langue'!J534</f>
        <v>4.3668122270742356E-2</v>
      </c>
      <c r="F78" s="147">
        <f>'JAN 2018 Langue'!K259</f>
        <v>4.8000000000000001E-2</v>
      </c>
      <c r="G78" s="147">
        <f>'Feb Langue'!K305</f>
        <v>3.1141868512110725E-2</v>
      </c>
    </row>
    <row r="79" spans="2:16">
      <c r="B79" s="10" t="s">
        <v>727</v>
      </c>
      <c r="C79" s="147">
        <f>'2017 Langue'!J133</f>
        <v>0.2232142857142857</v>
      </c>
      <c r="D79" s="147">
        <f>'2017 Langue'!J297</f>
        <v>0.13333333333333333</v>
      </c>
      <c r="E79" s="147">
        <f>'2017 Langue'!J544</f>
        <v>0</v>
      </c>
      <c r="F79" s="147">
        <f>'JAN 2018 Langue'!K269</f>
        <v>0.22</v>
      </c>
      <c r="G79" s="147">
        <f>'Feb Langue'!K322</f>
        <v>0.16955017301038061</v>
      </c>
    </row>
    <row r="80" spans="2:16">
      <c r="C80" s="147"/>
      <c r="D80" s="147"/>
      <c r="E80" s="147"/>
      <c r="F80" s="147"/>
      <c r="G80" s="147"/>
    </row>
    <row r="81" spans="2:7" ht="19">
      <c r="C81" s="207" t="s">
        <v>705</v>
      </c>
      <c r="D81" s="207" t="s">
        <v>706</v>
      </c>
      <c r="E81" s="207" t="s">
        <v>704</v>
      </c>
      <c r="F81" s="207" t="s">
        <v>707</v>
      </c>
      <c r="G81" s="207" t="s">
        <v>708</v>
      </c>
    </row>
    <row r="84" spans="2:7" ht="19">
      <c r="B84" s="200" t="s">
        <v>782</v>
      </c>
    </row>
    <row r="86" spans="2:7">
      <c r="B86" t="s">
        <v>132</v>
      </c>
      <c r="C86" s="147">
        <f>B41</f>
        <v>0.81081081081081086</v>
      </c>
      <c r="D86" s="147">
        <f>C41</f>
        <v>0.85333333333333339</v>
      </c>
      <c r="E86" s="147">
        <f>D41</f>
        <v>0.8722466960352423</v>
      </c>
      <c r="F86" s="147">
        <f>E41</f>
        <v>0.69230769230769229</v>
      </c>
      <c r="G86" s="147">
        <f>F41</f>
        <v>0.7197231833910035</v>
      </c>
    </row>
    <row r="87" spans="2:7">
      <c r="B87" t="s">
        <v>754</v>
      </c>
      <c r="C87" s="147">
        <f>C74</f>
        <v>0.29464285714285715</v>
      </c>
      <c r="D87" s="147">
        <f t="shared" ref="D87:G87" si="7">D74</f>
        <v>0.52666666666666662</v>
      </c>
      <c r="E87" s="147">
        <f t="shared" si="7"/>
        <v>0.51965065502183405</v>
      </c>
      <c r="F87" s="147">
        <f t="shared" si="7"/>
        <v>0.3</v>
      </c>
      <c r="G87" s="147">
        <f t="shared" si="7"/>
        <v>0.28719723183391005</v>
      </c>
    </row>
    <row r="89" spans="2:7" ht="19">
      <c r="C89" s="207" t="s">
        <v>705</v>
      </c>
      <c r="D89" s="207" t="s">
        <v>706</v>
      </c>
      <c r="E89" s="207" t="s">
        <v>704</v>
      </c>
      <c r="F89" s="207" t="s">
        <v>707</v>
      </c>
      <c r="G89" s="207" t="s">
        <v>708</v>
      </c>
    </row>
    <row r="92" spans="2:7">
      <c r="B92" t="s">
        <v>783</v>
      </c>
    </row>
    <row r="94" spans="2:7">
      <c r="B94" s="165" t="s">
        <v>763</v>
      </c>
      <c r="C94" s="147">
        <f>'2017 Comment'!J119</f>
        <v>0.45348837209302323</v>
      </c>
      <c r="D94" s="147">
        <f>'2017 Comment'!J282</f>
        <v>0.14666666666666667</v>
      </c>
      <c r="E94" s="147">
        <f>'2017 Comment'!J529</f>
        <v>0.12280701754385964</v>
      </c>
      <c r="F94" s="147">
        <f>'JAN 2018 COMMENT'!J205</f>
        <v>6.9306930693069313E-2</v>
      </c>
      <c r="G94" s="147">
        <f>'Feb Comment'!K293</f>
        <v>0.10034602076124567</v>
      </c>
    </row>
    <row r="95" spans="2:7">
      <c r="B95" s="165" t="s">
        <v>576</v>
      </c>
      <c r="C95" s="147">
        <f>'2017 Comment'!J120</f>
        <v>1.1627906976744186E-2</v>
      </c>
      <c r="D95" s="147">
        <f>'2017 Comment'!J283</f>
        <v>0.26</v>
      </c>
      <c r="E95" s="147">
        <f>'2017 Comment'!J530</f>
        <v>0.30701754385964913</v>
      </c>
      <c r="F95" s="147">
        <f>'JAN 2018 COMMENT'!J206</f>
        <v>0.40594059405940597</v>
      </c>
      <c r="G95" s="147">
        <f>'Feb Comment'!K294</f>
        <v>0.2491349480968858</v>
      </c>
    </row>
    <row r="96" spans="2:7">
      <c r="B96" s="10" t="s">
        <v>436</v>
      </c>
      <c r="C96" s="147">
        <f>'2017 Comment'!J121</f>
        <v>0.16279069767441862</v>
      </c>
      <c r="D96" s="147">
        <f>'2017 Comment'!J284</f>
        <v>6.6666666666666666E-2</v>
      </c>
      <c r="E96" s="147">
        <f>'2017 Comment'!J531</f>
        <v>8.771929824561403E-2</v>
      </c>
      <c r="F96" s="147">
        <f>'JAN 2018 COMMENT'!J207</f>
        <v>0.13861386138613863</v>
      </c>
      <c r="G96" s="147">
        <f>'Feb Comment'!K295</f>
        <v>0.11418685121107267</v>
      </c>
    </row>
    <row r="97" spans="2:7">
      <c r="B97" s="10" t="s">
        <v>766</v>
      </c>
      <c r="C97" s="147">
        <f>'2017 Comment'!J122</f>
        <v>2.3255813953488372E-2</v>
      </c>
      <c r="D97" s="147">
        <f>'2017 Comment'!J285</f>
        <v>1.3333333333333334E-2</v>
      </c>
      <c r="E97" s="147">
        <f>'2017 Comment'!J532</f>
        <v>1.7543859649122806E-2</v>
      </c>
      <c r="F97" s="147">
        <f>'JAN 2018 COMMENT'!J209</f>
        <v>1.4851485148514851E-2</v>
      </c>
      <c r="G97" s="147">
        <f>'Feb Comment'!K296</f>
        <v>3.1141868512110725E-2</v>
      </c>
    </row>
    <row r="98" spans="2:7">
      <c r="B98" s="10" t="s">
        <v>577</v>
      </c>
      <c r="C98" s="147">
        <f>'2017 Comment'!J123</f>
        <v>0.2441860465116279</v>
      </c>
      <c r="D98" s="147">
        <f>'2017 Comment'!J286</f>
        <v>0.35333333333333333</v>
      </c>
      <c r="E98" s="147">
        <f>'2017 Comment'!J533</f>
        <v>0.23684210526315788</v>
      </c>
      <c r="F98" s="147">
        <f>'JAN 2018 COMMENT'!J210</f>
        <v>0.16336633663366337</v>
      </c>
      <c r="G98" s="147">
        <f>'Feb Comment'!K297</f>
        <v>0.2491349480968858</v>
      </c>
    </row>
    <row r="99" spans="2:7">
      <c r="B99" s="165" t="s">
        <v>435</v>
      </c>
      <c r="C99" s="147">
        <f>'2017 Comment'!J124</f>
        <v>1.1627906976744186E-2</v>
      </c>
      <c r="D99" s="147">
        <f>'2017 Comment'!J287</f>
        <v>1.3333333333333334E-2</v>
      </c>
      <c r="E99" s="147">
        <f>'2017 Comment'!J534</f>
        <v>0.10964912280701754</v>
      </c>
      <c r="F99" s="147">
        <f>'JAN 2018 COMMENT'!J211</f>
        <v>3.4653465346534656E-2</v>
      </c>
      <c r="G99" s="147">
        <f>'Feb Comment'!K298</f>
        <v>9.3425605536332182E-2</v>
      </c>
    </row>
    <row r="100" spans="2:7">
      <c r="B100" s="165" t="s">
        <v>765</v>
      </c>
      <c r="C100" s="147">
        <f>'2017 Comment'!J125</f>
        <v>1.1627906976744186E-2</v>
      </c>
      <c r="D100" s="147">
        <f>'2017 Comment'!J288</f>
        <v>0</v>
      </c>
      <c r="E100" s="147">
        <f>'2017 Comment'!J535</f>
        <v>0</v>
      </c>
      <c r="F100" s="147">
        <f>'JAN 2018 COMMENT'!J212</f>
        <v>3.9603960396039604E-2</v>
      </c>
      <c r="G100" s="147">
        <f>'Feb Comment'!K299</f>
        <v>0</v>
      </c>
    </row>
    <row r="101" spans="2:7">
      <c r="B101" s="10" t="s">
        <v>764</v>
      </c>
      <c r="C101" s="147">
        <f>'2017 Comment'!J126</f>
        <v>0</v>
      </c>
      <c r="D101" s="147">
        <f>'2017 Comment'!J289</f>
        <v>0</v>
      </c>
      <c r="E101" s="147">
        <f>'2017 Comment'!J537</f>
        <v>4.3859649122807015E-3</v>
      </c>
      <c r="F101" s="147">
        <f>'JAN 2018 COMMENT'!J213</f>
        <v>1.4851485148514851E-2</v>
      </c>
      <c r="G101" s="147">
        <f>'Feb Comment'!K301</f>
        <v>4.1522491349480967E-2</v>
      </c>
    </row>
    <row r="102" spans="2:7">
      <c r="B102" s="10" t="s">
        <v>767</v>
      </c>
      <c r="C102" s="147">
        <f>'2017 Comment'!J127</f>
        <v>8.1395348837209308E-2</v>
      </c>
      <c r="D102" s="147">
        <f>'2017 Comment'!J290</f>
        <v>0.14666666666666667</v>
      </c>
      <c r="E102" s="147">
        <f>'2017 Comment'!J538</f>
        <v>9.6491228070175433E-2</v>
      </c>
      <c r="F102" s="147">
        <f>'JAN 2018 COMMENT'!J214</f>
        <v>9.9009900990099015E-2</v>
      </c>
      <c r="G102" s="147">
        <f>'Feb Comment'!K302</f>
        <v>8.9965397923875437E-2</v>
      </c>
    </row>
    <row r="104" spans="2:7" ht="19">
      <c r="C104" s="207" t="s">
        <v>705</v>
      </c>
      <c r="D104" s="207" t="s">
        <v>706</v>
      </c>
      <c r="E104" s="207" t="s">
        <v>704</v>
      </c>
      <c r="F104" s="207" t="s">
        <v>707</v>
      </c>
      <c r="G104" s="207" t="s">
        <v>708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4"/>
  <dimension ref="A1"/>
  <sheetViews>
    <sheetView tabSelected="1"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3</vt:i4>
      </vt:variant>
    </vt:vector>
  </HeadingPairs>
  <TitlesOfParts>
    <vt:vector size="69" baseType="lpstr">
      <vt:lpstr>2017 par date</vt:lpstr>
      <vt:lpstr>Jan 2018 par date</vt:lpstr>
      <vt:lpstr>Feb par date</vt:lpstr>
      <vt:lpstr>March par date</vt:lpstr>
      <vt:lpstr>Avril par date </vt:lpstr>
      <vt:lpstr>Mai par date</vt:lpstr>
      <vt:lpstr>june date</vt:lpstr>
      <vt:lpstr>july date</vt:lpstr>
      <vt:lpstr>aug date</vt:lpstr>
      <vt:lpstr>sept date</vt:lpstr>
      <vt:lpstr>Oct date</vt:lpstr>
      <vt:lpstr>Nov date</vt:lpstr>
      <vt:lpstr>Dec 2018 Date</vt:lpstr>
      <vt:lpstr>2017 Distance</vt:lpstr>
      <vt:lpstr>Jan Distance</vt:lpstr>
      <vt:lpstr>Feb Distance</vt:lpstr>
      <vt:lpstr>March Distance</vt:lpstr>
      <vt:lpstr>April Distance</vt:lpstr>
      <vt:lpstr>May Distance </vt:lpstr>
      <vt:lpstr>june distance</vt:lpstr>
      <vt:lpstr>july distance</vt:lpstr>
      <vt:lpstr>DISTANCES TIMES</vt:lpstr>
      <vt:lpstr>aug distance</vt:lpstr>
      <vt:lpstr>sept distance</vt:lpstr>
      <vt:lpstr>Oct distance</vt:lpstr>
      <vt:lpstr>Nov distance</vt:lpstr>
      <vt:lpstr>2017 Résidence</vt:lpstr>
      <vt:lpstr>Jan Résidence</vt:lpstr>
      <vt:lpstr>Feb Résidence</vt:lpstr>
      <vt:lpstr>March Residence</vt:lpstr>
      <vt:lpstr>April Residence </vt:lpstr>
      <vt:lpstr>May Residence</vt:lpstr>
      <vt:lpstr>june residence</vt:lpstr>
      <vt:lpstr>july residence</vt:lpstr>
      <vt:lpstr>aug residence</vt:lpstr>
      <vt:lpstr>sept residence</vt:lpstr>
      <vt:lpstr>oct residence</vt:lpstr>
      <vt:lpstr>nov residence</vt:lpstr>
      <vt:lpstr>Dec 2018 Résidence</vt:lpstr>
      <vt:lpstr>2017 Langue</vt:lpstr>
      <vt:lpstr>JAN 2018 Langue</vt:lpstr>
      <vt:lpstr>Feb Langue</vt:lpstr>
      <vt:lpstr>March Langue</vt:lpstr>
      <vt:lpstr>April Langue</vt:lpstr>
      <vt:lpstr>Mai Langue</vt:lpstr>
      <vt:lpstr>june langue</vt:lpstr>
      <vt:lpstr>july langue</vt:lpstr>
      <vt:lpstr>aug langue</vt:lpstr>
      <vt:lpstr>sept langue</vt:lpstr>
      <vt:lpstr>oct langue</vt:lpstr>
      <vt:lpstr>nov langue</vt:lpstr>
      <vt:lpstr>2017 Comment</vt:lpstr>
      <vt:lpstr>JAN 2018 COMMENT</vt:lpstr>
      <vt:lpstr>Feb Comment</vt:lpstr>
      <vt:lpstr>March Comment</vt:lpstr>
      <vt:lpstr>April Comment </vt:lpstr>
      <vt:lpstr>May Comment  </vt:lpstr>
      <vt:lpstr>june comment</vt:lpstr>
      <vt:lpstr>july comment</vt:lpstr>
      <vt:lpstr>aug comment</vt:lpstr>
      <vt:lpstr>sept comment</vt:lpstr>
      <vt:lpstr>oct comment</vt:lpstr>
      <vt:lpstr>nov comment</vt:lpstr>
      <vt:lpstr>Dec 2018 Comment</vt:lpstr>
      <vt:lpstr>CHARTS</vt:lpstr>
      <vt:lpstr>Sheet4</vt:lpstr>
      <vt:lpstr>'aug distance'!Print_Area</vt:lpstr>
      <vt:lpstr>'DISTANCES TIMES'!Print_Area</vt:lpstr>
      <vt:lpstr>'july distance'!Print_Area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cp:lastPrinted>2018-11-04T18:39:29Z</cp:lastPrinted>
  <dcterms:created xsi:type="dcterms:W3CDTF">2017-10-10T09:22:28Z</dcterms:created>
  <dcterms:modified xsi:type="dcterms:W3CDTF">2019-11-18T08:52:11Z</dcterms:modified>
</cp:coreProperties>
</file>